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threadedComments/threadedComment2.xml" ContentType="application/vnd.ms-excel.threadedcomments+xml"/>
  <Override PartName="/xl/threadedComments/threadedComment1.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watsonwzyzhang\Desktop\Project GJ\03. Due Diligence\E. Profit Forecast\Model\Refile\"/>
    </mc:Choice>
  </mc:AlternateContent>
  <xr:revisionPtr revIDLastSave="0" documentId="13_ncr:1_{914425A7-4F7F-4AF4-A70D-558A716DFFCF}" xr6:coauthVersionLast="47" xr6:coauthVersionMax="47" xr10:uidLastSave="{00000000-0000-0000-0000-000000000000}"/>
  <bookViews>
    <workbookView xWindow="-110" yWindow="-110" windowWidth="19420" windowHeight="10300" tabRatio="856" firstSheet="7" activeTab="12" xr2:uid="{3A7A103C-5955-4180-AC97-1EC9A03BAAB5}"/>
  </bookViews>
  <sheets>
    <sheet name="Cover" sheetId="11" r:id="rId1"/>
    <sheet name="Control" sheetId="12" r:id="rId2"/>
    <sheet name="PFM Outupt&gt;&gt;&gt;" sheetId="15" r:id="rId3"/>
    <sheet name="IS simplified_0319" sheetId="16" r:id="rId4"/>
    <sheet name="Cash Burn&amp;CCC" sheetId="35" r:id="rId5"/>
    <sheet name="Working Capital Output_0319" sheetId="17" r:id="rId6"/>
    <sheet name="Sensitivity analysis" sheetId="18" r:id="rId7"/>
    <sheet name="listing expense" sheetId="30" r:id="rId8"/>
    <sheet name="UOP" sheetId="10" r:id="rId9"/>
    <sheet name="UOP_Depreciation" sheetId="14" r:id="rId10"/>
    <sheet name="Consolidated Financials" sheetId="1" r:id="rId11"/>
    <sheet name="IS-Other Calculations" sheetId="4" r:id="rId12"/>
    <sheet name="BS-Other Calculations" sheetId="2" r:id="rId13"/>
    <sheet name="Debt Schedule" sheetId="32" r:id="rId14"/>
    <sheet name="COGS_Breakdown_1231" sheetId="28" r:id="rId15"/>
    <sheet name="ECL_1231" sheetId="3" r:id="rId16"/>
    <sheet name="ESOP" sheetId="13" r:id="rId17"/>
    <sheet name="contract liability_1231" sheetId="29" r:id="rId18"/>
    <sheet name="Revenue_Buildup&gt;&gt;&gt;" sheetId="19" r:id="rId19"/>
    <sheet name="收入分类" sheetId="34" r:id="rId20"/>
    <sheet name="Revenue Buildup_Summary" sheetId="8" r:id="rId21"/>
    <sheet name="Revenue-ICT_0328" sheetId="36" r:id="rId22"/>
    <sheet name="Revenue-数字人智能服务_0318" sheetId="37" r:id="rId23"/>
    <sheet name="Revenue-智能语音_0318" sheetId="38" r:id="rId24"/>
    <sheet name="Revenue-数字人产品SaaS_0318" sheetId="39" r:id="rId25"/>
    <sheet name="Revenue-Autopilot AIGC_0318" sheetId="40" r:id="rId26"/>
    <sheet name="三费_1231" sheetId="31" r:id="rId27"/>
    <sheet name="Sheet2" sheetId="42"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s>
  <definedNames>
    <definedName name="、、" localSheetId="14" hidden="1">{#N/A,#N/A,FALSE,"단축1";#N/A,#N/A,FALSE,"단축2";#N/A,#N/A,FALSE,"단축3";#N/A,#N/A,FALSE,"장축";#N/A,#N/A,FALSE,"4WD"}</definedName>
    <definedName name="、、" localSheetId="7" hidden="1">{#N/A,#N/A,FALSE,"단축1";#N/A,#N/A,FALSE,"단축2";#N/A,#N/A,FALSE,"단축3";#N/A,#N/A,FALSE,"장축";#N/A,#N/A,FALSE,"4WD"}</definedName>
    <definedName name="、、" localSheetId="25" hidden="1">{#N/A,#N/A,FALSE,"단축1";#N/A,#N/A,FALSE,"단축2";#N/A,#N/A,FALSE,"단축3";#N/A,#N/A,FALSE,"장축";#N/A,#N/A,FALSE,"4WD"}</definedName>
    <definedName name="、、" localSheetId="21" hidden="1">{#N/A,#N/A,FALSE,"단축1";#N/A,#N/A,FALSE,"단축2";#N/A,#N/A,FALSE,"단축3";#N/A,#N/A,FALSE,"장축";#N/A,#N/A,FALSE,"4WD"}</definedName>
    <definedName name="、、" localSheetId="22" hidden="1">{#N/A,#N/A,FALSE,"단축1";#N/A,#N/A,FALSE,"단축2";#N/A,#N/A,FALSE,"단축3";#N/A,#N/A,FALSE,"장축";#N/A,#N/A,FALSE,"4WD"}</definedName>
    <definedName name="、、" localSheetId="19" hidden="1">{#N/A,#N/A,FALSE,"단축1";#N/A,#N/A,FALSE,"단축2";#N/A,#N/A,FALSE,"단축3";#N/A,#N/A,FALSE,"장축";#N/A,#N/A,FALSE,"4WD"}</definedName>
    <definedName name="、、" hidden="1">{#N/A,#N/A,FALSE,"단축1";#N/A,#N/A,FALSE,"단축2";#N/A,#N/A,FALSE,"단축3";#N/A,#N/A,FALSE,"장축";#N/A,#N/A,FALSE,"4WD"}</definedName>
    <definedName name="\" localSheetId="14" hidden="1">{#N/A,#N/A,FALSE,"Ocean";#N/A,#N/A,FALSE,"NewYork";#N/A,#N/A,FALSE,"Gateway";#N/A,#N/A,FALSE,"GVH";#N/A,#N/A,FALSE,"GVM";#N/A,#N/A,FALSE,"GVT"}</definedName>
    <definedName name="\" localSheetId="7" hidden="1">{#N/A,#N/A,FALSE,"Ocean";#N/A,#N/A,FALSE,"NewYork";#N/A,#N/A,FALSE,"Gateway";#N/A,#N/A,FALSE,"GVH";#N/A,#N/A,FALSE,"GVM";#N/A,#N/A,FALSE,"GVT"}</definedName>
    <definedName name="\" localSheetId="25" hidden="1">{#N/A,#N/A,FALSE,"Ocean";#N/A,#N/A,FALSE,"NewYork";#N/A,#N/A,FALSE,"Gateway";#N/A,#N/A,FALSE,"GVH";#N/A,#N/A,FALSE,"GVM";#N/A,#N/A,FALSE,"GVT"}</definedName>
    <definedName name="\" localSheetId="21" hidden="1">{#N/A,#N/A,FALSE,"Ocean";#N/A,#N/A,FALSE,"NewYork";#N/A,#N/A,FALSE,"Gateway";#N/A,#N/A,FALSE,"GVH";#N/A,#N/A,FALSE,"GVM";#N/A,#N/A,FALSE,"GVT"}</definedName>
    <definedName name="\" localSheetId="22" hidden="1">{#N/A,#N/A,FALSE,"Ocean";#N/A,#N/A,FALSE,"NewYork";#N/A,#N/A,FALSE,"Gateway";#N/A,#N/A,FALSE,"GVH";#N/A,#N/A,FALSE,"GVM";#N/A,#N/A,FALSE,"GVT"}</definedName>
    <definedName name="\" localSheetId="19" hidden="1">{#N/A,#N/A,FALSE,"Ocean";#N/A,#N/A,FALSE,"NewYork";#N/A,#N/A,FALSE,"Gateway";#N/A,#N/A,FALSE,"GVH";#N/A,#N/A,FALSE,"GVM";#N/A,#N/A,FALSE,"GVT"}</definedName>
    <definedName name="\" hidden="1">{#N/A,#N/A,FALSE,"Ocean";#N/A,#N/A,FALSE,"NewYork";#N/A,#N/A,FALSE,"Gateway";#N/A,#N/A,FALSE,"GVH";#N/A,#N/A,FALSE,"GVM";#N/A,#N/A,FALSE,"GVT"}</definedName>
    <definedName name="\0">#REF!</definedName>
    <definedName name="\a">#REF!</definedName>
    <definedName name="\b">#REF!</definedName>
    <definedName name="\bbb">#REF!</definedName>
    <definedName name="\C">#REF!</definedName>
    <definedName name="\d">#REF!</definedName>
    <definedName name="\f">#N/A</definedName>
    <definedName name="\gtuu" localSheetId="14" hidden="1">{#N/A,#N/A,FALSE,"TAXC.INDEX";#N/A,#N/A,FALSE,"Schedule I";#N/A,#N/A,FALSE,"Schedule  II";#N/A,#N/A,FALSE,"Schedule III"}</definedName>
    <definedName name="\gtuu" localSheetId="7" hidden="1">{#N/A,#N/A,FALSE,"TAXC.INDEX";#N/A,#N/A,FALSE,"Schedule I";#N/A,#N/A,FALSE,"Schedule  II";#N/A,#N/A,FALSE,"Schedule III"}</definedName>
    <definedName name="\gtuu" localSheetId="25" hidden="1">{#N/A,#N/A,FALSE,"TAXC.INDEX";#N/A,#N/A,FALSE,"Schedule I";#N/A,#N/A,FALSE,"Schedule  II";#N/A,#N/A,FALSE,"Schedule III"}</definedName>
    <definedName name="\gtuu" localSheetId="21" hidden="1">{#N/A,#N/A,FALSE,"TAXC.INDEX";#N/A,#N/A,FALSE,"Schedule I";#N/A,#N/A,FALSE,"Schedule  II";#N/A,#N/A,FALSE,"Schedule III"}</definedName>
    <definedName name="\gtuu" localSheetId="22" hidden="1">{#N/A,#N/A,FALSE,"TAXC.INDEX";#N/A,#N/A,FALSE,"Schedule I";#N/A,#N/A,FALSE,"Schedule  II";#N/A,#N/A,FALSE,"Schedule III"}</definedName>
    <definedName name="\gtuu" localSheetId="19" hidden="1">{#N/A,#N/A,FALSE,"TAXC.INDEX";#N/A,#N/A,FALSE,"Schedule I";#N/A,#N/A,FALSE,"Schedule  II";#N/A,#N/A,FALSE,"Schedule III"}</definedName>
    <definedName name="\gtuu" hidden="1">{#N/A,#N/A,FALSE,"TAXC.INDEX";#N/A,#N/A,FALSE,"Schedule I";#N/A,#N/A,FALSE,"Schedule  II";#N/A,#N/A,FALSE,"Schedule III"}</definedName>
    <definedName name="\i">#REF!</definedName>
    <definedName name="\m">#REF!</definedName>
    <definedName name="\p">#REF!</definedName>
    <definedName name="\Q">#REF!</definedName>
    <definedName name="\R">#REF!</definedName>
    <definedName name="\s">#N/A</definedName>
    <definedName name="\z">#REF!</definedName>
    <definedName name="_">#REF!</definedName>
    <definedName name="_.30">#REF!</definedName>
    <definedName name="_.dbf">#REF!</definedName>
    <definedName name="_.xls">#REF!</definedName>
    <definedName name="_?">#REF!</definedName>
    <definedName name="_??????">#REF!</definedName>
    <definedName name="_______________________________________________________________________________________________________________________________GD10" localSheetId="14" hidden="1">{#N/A,#N/A,FALSE,"summary"}</definedName>
    <definedName name="__________________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__________________GD10" localSheetId="25" hidden="1">{#N/A,#N/A,FALSE,"summary"}</definedName>
    <definedName name="_______________________________________________________________________________________________________________________________GD10" localSheetId="21" hidden="1">{#N/A,#N/A,FALSE,"summary"}</definedName>
    <definedName name="_______________________________________________________________________________________________________________________________GD10" localSheetId="22" hidden="1">{#N/A,#N/A,FALSE,"summary"}</definedName>
    <definedName name="_______________________________________________________________________________________________________________________________GD10" localSheetId="19" hidden="1">{#N/A,#N/A,FALSE,"summary"}</definedName>
    <definedName name="______________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_____________GD10" localSheetId="14" hidden="1">{#N/A,#N/A,FALSE,"summary"}</definedName>
    <definedName name="________________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________________GD10" localSheetId="25" hidden="1">{#N/A,#N/A,FALSE,"summary"}</definedName>
    <definedName name="_____________________________________________________________________________________________________________________________GD10" localSheetId="21" hidden="1">{#N/A,#N/A,FALSE,"summary"}</definedName>
    <definedName name="_____________________________________________________________________________________________________________________________GD10" localSheetId="22" hidden="1">{#N/A,#N/A,FALSE,"summary"}</definedName>
    <definedName name="_____________________________________________________________________________________________________________________________GD10" localSheetId="19" hidden="1">{#N/A,#N/A,FALSE,"summary"}</definedName>
    <definedName name="____________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____________GD10" localSheetId="14" hidden="1">{#N/A,#N/A,FALSE,"summary"}</definedName>
    <definedName name="_______________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_______________GD10" localSheetId="25" hidden="1">{#N/A,#N/A,FALSE,"summary"}</definedName>
    <definedName name="____________________________________________________________________________________________________________________________GD10" localSheetId="21" hidden="1">{#N/A,#N/A,FALSE,"summary"}</definedName>
    <definedName name="____________________________________________________________________________________________________________________________GD10" localSheetId="22" hidden="1">{#N/A,#N/A,FALSE,"summary"}</definedName>
    <definedName name="____________________________________________________________________________________________________________________________GD10" localSheetId="19" hidden="1">{#N/A,#N/A,FALSE,"summary"}</definedName>
    <definedName name="___________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___________GD10" localSheetId="14" hidden="1">{#N/A,#N/A,FALSE,"summary"}</definedName>
    <definedName name="______________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______________GD10" localSheetId="25" hidden="1">{#N/A,#N/A,FALSE,"summary"}</definedName>
    <definedName name="___________________________________________________________________________________________________________________________GD10" localSheetId="21" hidden="1">{#N/A,#N/A,FALSE,"summary"}</definedName>
    <definedName name="___________________________________________________________________________________________________________________________GD10" localSheetId="22" hidden="1">{#N/A,#N/A,FALSE,"summary"}</definedName>
    <definedName name="___________________________________________________________________________________________________________________________GD10" localSheetId="19" hidden="1">{#N/A,#N/A,FALSE,"summary"}</definedName>
    <definedName name="__________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_________GD10" localSheetId="14" hidden="1">{#N/A,#N/A,FALSE,"summary"}</definedName>
    <definedName name="____________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____________GD10" localSheetId="25" hidden="1">{#N/A,#N/A,FALSE,"summary"}</definedName>
    <definedName name="_________________________________________________________________________________________________________________________GD10" localSheetId="21" hidden="1">{#N/A,#N/A,FALSE,"summary"}</definedName>
    <definedName name="_________________________________________________________________________________________________________________________GD10" localSheetId="22" hidden="1">{#N/A,#N/A,FALSE,"summary"}</definedName>
    <definedName name="_________________________________________________________________________________________________________________________GD10" localSheetId="19" hidden="1">{#N/A,#N/A,FALSE,"summary"}</definedName>
    <definedName name="________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________GD10" localSheetId="14" hidden="1">{#N/A,#N/A,FALSE,"summary"}</definedName>
    <definedName name="___________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___________GD10" localSheetId="25" hidden="1">{#N/A,#N/A,FALSE,"summary"}</definedName>
    <definedName name="________________________________________________________________________________________________________________________GD10" localSheetId="21" hidden="1">{#N/A,#N/A,FALSE,"summary"}</definedName>
    <definedName name="________________________________________________________________________________________________________________________GD10" localSheetId="22" hidden="1">{#N/A,#N/A,FALSE,"summary"}</definedName>
    <definedName name="________________________________________________________________________________________________________________________GD10" localSheetId="19" hidden="1">{#N/A,#N/A,FALSE,"summary"}</definedName>
    <definedName name="_______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______GD10" localSheetId="14" hidden="1">{#N/A,#N/A,FALSE,"summary"}</definedName>
    <definedName name="_________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_________GD10" localSheetId="25" hidden="1">{#N/A,#N/A,FALSE,"summary"}</definedName>
    <definedName name="______________________________________________________________________________________________________________________GD10" localSheetId="21" hidden="1">{#N/A,#N/A,FALSE,"summary"}</definedName>
    <definedName name="______________________________________________________________________________________________________________________GD10" localSheetId="22" hidden="1">{#N/A,#N/A,FALSE,"summary"}</definedName>
    <definedName name="______________________________________________________________________________________________________________________GD10" localSheetId="19" hidden="1">{#N/A,#N/A,FALSE,"summary"}</definedName>
    <definedName name="_____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_____GD10" localSheetId="14" hidden="1">{#N/A,#N/A,FALSE,"summary"}</definedName>
    <definedName name="________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________GD10" localSheetId="25" hidden="1">{#N/A,#N/A,FALSE,"summary"}</definedName>
    <definedName name="_____________________________________________________________________________________________________________________GD10" localSheetId="21" hidden="1">{#N/A,#N/A,FALSE,"summary"}</definedName>
    <definedName name="_____________________________________________________________________________________________________________________GD10" localSheetId="22" hidden="1">{#N/A,#N/A,FALSE,"summary"}</definedName>
    <definedName name="_____________________________________________________________________________________________________________________GD10" localSheetId="19" hidden="1">{#N/A,#N/A,FALSE,"summary"}</definedName>
    <definedName name="____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____GD10" localSheetId="14" hidden="1">{#N/A,#N/A,FALSE,"summary"}</definedName>
    <definedName name="_______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_______GD10" localSheetId="25" hidden="1">{#N/A,#N/A,FALSE,"summary"}</definedName>
    <definedName name="____________________________________________________________________________________________________________________GD10" localSheetId="21" hidden="1">{#N/A,#N/A,FALSE,"summary"}</definedName>
    <definedName name="____________________________________________________________________________________________________________________GD10" localSheetId="22" hidden="1">{#N/A,#N/A,FALSE,"summary"}</definedName>
    <definedName name="____________________________________________________________________________________________________________________GD10" localSheetId="19" hidden="1">{#N/A,#N/A,FALSE,"summary"}</definedName>
    <definedName name="___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__GD10" localSheetId="14" hidden="1">{#N/A,#N/A,FALSE,"summary"}</definedName>
    <definedName name="_____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_____GD10" localSheetId="25" hidden="1">{#N/A,#N/A,FALSE,"summary"}</definedName>
    <definedName name="__________________________________________________________________________________________________________________GD10" localSheetId="21" hidden="1">{#N/A,#N/A,FALSE,"summary"}</definedName>
    <definedName name="__________________________________________________________________________________________________________________GD10" localSheetId="22" hidden="1">{#N/A,#N/A,FALSE,"summary"}</definedName>
    <definedName name="__________________________________________________________________________________________________________________GD10" localSheetId="19" hidden="1">{#N/A,#N/A,FALSE,"summary"}</definedName>
    <definedName name="_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_GD10" localSheetId="14" hidden="1">{#N/A,#N/A,FALSE,"summary"}</definedName>
    <definedName name="____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____GD10" localSheetId="25" hidden="1">{#N/A,#N/A,FALSE,"summary"}</definedName>
    <definedName name="_________________________________________________________________________________________________________________GD10" localSheetId="21" hidden="1">{#N/A,#N/A,FALSE,"summary"}</definedName>
    <definedName name="_________________________________________________________________________________________________________________GD10" localSheetId="22" hidden="1">{#N/A,#N/A,FALSE,"summary"}</definedName>
    <definedName name="_________________________________________________________________________________________________________________GD10" localSheetId="19" hidden="1">{#N/A,#N/A,FALSE,"summary"}</definedName>
    <definedName name="_________________________________________________________________________________________________________________GD10" hidden="1">{#N/A,#N/A,FALSE,"summary"}</definedName>
    <definedName name="________________________________________________________________________________________________________________GD10" localSheetId="14" hidden="1">{#N/A,#N/A,FALSE,"summary"}</definedName>
    <definedName name="___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___GD10" localSheetId="25" hidden="1">{#N/A,#N/A,FALSE,"summary"}</definedName>
    <definedName name="________________________________________________________________________________________________________________GD10" localSheetId="21" hidden="1">{#N/A,#N/A,FALSE,"summary"}</definedName>
    <definedName name="________________________________________________________________________________________________________________GD10" localSheetId="22" hidden="1">{#N/A,#N/A,FALSE,"summary"}</definedName>
    <definedName name="________________________________________________________________________________________________________________GD10" localSheetId="19" hidden="1">{#N/A,#N/A,FALSE,"summary"}</definedName>
    <definedName name="________________________________________________________________________________________________________________GD10" hidden="1">{#N/A,#N/A,FALSE,"summary"}</definedName>
    <definedName name="_______________________________________________________________________________________________________________GD10" localSheetId="14" hidden="1">{#N/A,#N/A,FALSE,"summary"}</definedName>
    <definedName name="__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__GD10" localSheetId="25" hidden="1">{#N/A,#N/A,FALSE,"summary"}</definedName>
    <definedName name="_______________________________________________________________________________________________________________GD10" localSheetId="21" hidden="1">{#N/A,#N/A,FALSE,"summary"}</definedName>
    <definedName name="_______________________________________________________________________________________________________________GD10" localSheetId="22" hidden="1">{#N/A,#N/A,FALSE,"summary"}</definedName>
    <definedName name="_______________________________________________________________________________________________________________GD10" localSheetId="19" hidden="1">{#N/A,#N/A,FALSE,"summary"}</definedName>
    <definedName name="_______________________________________________________________________________________________________________GD10" hidden="1">{#N/A,#N/A,FALSE,"summary"}</definedName>
    <definedName name="_____________________________________________________________________________________________________________GD10" localSheetId="14" hidden="1">{#N/A,#N/A,FALSE,"summary"}</definedName>
    <definedName name="__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__GD10" localSheetId="25" hidden="1">{#N/A,#N/A,FALSE,"summary"}</definedName>
    <definedName name="_____________________________________________________________________________________________________________GD10" localSheetId="21" hidden="1">{#N/A,#N/A,FALSE,"summary"}</definedName>
    <definedName name="_____________________________________________________________________________________________________________GD10" localSheetId="22" hidden="1">{#N/A,#N/A,FALSE,"summary"}</definedName>
    <definedName name="_____________________________________________________________________________________________________________GD10" localSheetId="19" hidden="1">{#N/A,#N/A,FALSE,"summary"}</definedName>
    <definedName name="_____________________________________________________________________________________________________________GD10" hidden="1">{#N/A,#N/A,FALSE,"summary"}</definedName>
    <definedName name="___________________________________________________________________________________________________________GD10" localSheetId="14" hidden="1">{#N/A,#N/A,FALSE,"summary"}</definedName>
    <definedName name="_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_GD10" localSheetId="25" hidden="1">{#N/A,#N/A,FALSE,"summary"}</definedName>
    <definedName name="___________________________________________________________________________________________________________GD10" localSheetId="21" hidden="1">{#N/A,#N/A,FALSE,"summary"}</definedName>
    <definedName name="___________________________________________________________________________________________________________GD10" localSheetId="22" hidden="1">{#N/A,#N/A,FALSE,"summary"}</definedName>
    <definedName name="___________________________________________________________________________________________________________GD10" localSheetId="19" hidden="1">{#N/A,#N/A,FALSE,"summary"}</definedName>
    <definedName name="___________________________________________________________________________________________________________GD10" hidden="1">{#N/A,#N/A,FALSE,"summary"}</definedName>
    <definedName name="__________________________________________________________________________________________________________GD10" localSheetId="14" hidden="1">{#N/A,#N/A,FALSE,"summary"}</definedName>
    <definedName name="_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_GD10" localSheetId="25" hidden="1">{#N/A,#N/A,FALSE,"summary"}</definedName>
    <definedName name="__________________________________________________________________________________________________________GD10" localSheetId="21" hidden="1">{#N/A,#N/A,FALSE,"summary"}</definedName>
    <definedName name="__________________________________________________________________________________________________________GD10" localSheetId="22" hidden="1">{#N/A,#N/A,FALSE,"summary"}</definedName>
    <definedName name="__________________________________________________________________________________________________________GD10" localSheetId="19" hidden="1">{#N/A,#N/A,FALSE,"summary"}</definedName>
    <definedName name="__________________________________________________________________________________________________________GD10" hidden="1">{#N/A,#N/A,FALSE,"summary"}</definedName>
    <definedName name="_________________________________________________________________________________________________________GD10" localSheetId="14" hidden="1">{#N/A,#N/A,FALSE,"summary"}</definedName>
    <definedName name="_________________________________________________________________________________________________________GD10" localSheetId="7" hidden="1">{#N/A,#N/A,FALSE,"summary"}</definedName>
    <definedName name="_________________________________________________________________________________________________________GD10" localSheetId="25" hidden="1">{#N/A,#N/A,FALSE,"summary"}</definedName>
    <definedName name="_________________________________________________________________________________________________________GD10" localSheetId="21" hidden="1">{#N/A,#N/A,FALSE,"summary"}</definedName>
    <definedName name="_________________________________________________________________________________________________________GD10" localSheetId="22" hidden="1">{#N/A,#N/A,FALSE,"summary"}</definedName>
    <definedName name="_________________________________________________________________________________________________________GD10" localSheetId="19" hidden="1">{#N/A,#N/A,FALSE,"summary"}</definedName>
    <definedName name="_________________________________________________________________________________________________________GD10" hidden="1">{#N/A,#N/A,FALSE,"summary"}</definedName>
    <definedName name="________________________________________________________________________________________________________GD10" localSheetId="14" hidden="1">{#N/A,#N/A,FALSE,"summary"}</definedName>
    <definedName name="________________________________________________________________________________________________________GD10" localSheetId="7" hidden="1">{#N/A,#N/A,FALSE,"summary"}</definedName>
    <definedName name="________________________________________________________________________________________________________GD10" localSheetId="25" hidden="1">{#N/A,#N/A,FALSE,"summary"}</definedName>
    <definedName name="________________________________________________________________________________________________________GD10" localSheetId="21" hidden="1">{#N/A,#N/A,FALSE,"summary"}</definedName>
    <definedName name="________________________________________________________________________________________________________GD10" localSheetId="22" hidden="1">{#N/A,#N/A,FALSE,"summary"}</definedName>
    <definedName name="________________________________________________________________________________________________________GD10" localSheetId="19" hidden="1">{#N/A,#N/A,FALSE,"summary"}</definedName>
    <definedName name="________________________________________________________________________________________________________GD10" hidden="1">{#N/A,#N/A,FALSE,"summary"}</definedName>
    <definedName name="_______________________________________________________________________________________________________GD10" localSheetId="14" hidden="1">{#N/A,#N/A,FALSE,"summary"}</definedName>
    <definedName name="_______________________________________________________________________________________________________GD10" localSheetId="7" hidden="1">{#N/A,#N/A,FALSE,"summary"}</definedName>
    <definedName name="_______________________________________________________________________________________________________GD10" localSheetId="25" hidden="1">{#N/A,#N/A,FALSE,"summary"}</definedName>
    <definedName name="_______________________________________________________________________________________________________GD10" localSheetId="21" hidden="1">{#N/A,#N/A,FALSE,"summary"}</definedName>
    <definedName name="_______________________________________________________________________________________________________GD10" localSheetId="22" hidden="1">{#N/A,#N/A,FALSE,"summary"}</definedName>
    <definedName name="_______________________________________________________________________________________________________GD10" localSheetId="19" hidden="1">{#N/A,#N/A,FALSE,"summary"}</definedName>
    <definedName name="_______________________________________________________________________________________________________GD10" hidden="1">{#N/A,#N/A,FALSE,"summary"}</definedName>
    <definedName name="_____________________________________________________________________________________________________GD10" localSheetId="14" hidden="1">{#N/A,#N/A,FALSE,"summary"}</definedName>
    <definedName name="_____________________________________________________________________________________________________GD10" localSheetId="7" hidden="1">{#N/A,#N/A,FALSE,"summary"}</definedName>
    <definedName name="_____________________________________________________________________________________________________GD10" localSheetId="25" hidden="1">{#N/A,#N/A,FALSE,"summary"}</definedName>
    <definedName name="_____________________________________________________________________________________________________GD10" localSheetId="21" hidden="1">{#N/A,#N/A,FALSE,"summary"}</definedName>
    <definedName name="_____________________________________________________________________________________________________GD10" localSheetId="22" hidden="1">{#N/A,#N/A,FALSE,"summary"}</definedName>
    <definedName name="_____________________________________________________________________________________________________GD10" localSheetId="19" hidden="1">{#N/A,#N/A,FALSE,"summary"}</definedName>
    <definedName name="_____________________________________________________________________________________________________GD10" hidden="1">{#N/A,#N/A,FALSE,"summary"}</definedName>
    <definedName name="___________________________________________________________________________________________________GD10" localSheetId="14" hidden="1">{#N/A,#N/A,FALSE,"summary"}</definedName>
    <definedName name="___________________________________________________________________________________________________GD10" localSheetId="7" hidden="1">{#N/A,#N/A,FALSE,"summary"}</definedName>
    <definedName name="___________________________________________________________________________________________________GD10" localSheetId="25" hidden="1">{#N/A,#N/A,FALSE,"summary"}</definedName>
    <definedName name="___________________________________________________________________________________________________GD10" localSheetId="21" hidden="1">{#N/A,#N/A,FALSE,"summary"}</definedName>
    <definedName name="___________________________________________________________________________________________________GD10" localSheetId="22" hidden="1">{#N/A,#N/A,FALSE,"summary"}</definedName>
    <definedName name="___________________________________________________________________________________________________GD10" localSheetId="19" hidden="1">{#N/A,#N/A,FALSE,"summary"}</definedName>
    <definedName name="___________________________________________________________________________________________________GD10" hidden="1">{#N/A,#N/A,FALSE,"summary"}</definedName>
    <definedName name="__________________________________________________________________________________________________GD10" localSheetId="14" hidden="1">{#N/A,#N/A,FALSE,"summary"}</definedName>
    <definedName name="__________________________________________________________________________________________________GD10" localSheetId="7" hidden="1">{#N/A,#N/A,FALSE,"summary"}</definedName>
    <definedName name="__________________________________________________________________________________________________GD10" localSheetId="25" hidden="1">{#N/A,#N/A,FALSE,"summary"}</definedName>
    <definedName name="__________________________________________________________________________________________________GD10" localSheetId="21" hidden="1">{#N/A,#N/A,FALSE,"summary"}</definedName>
    <definedName name="__________________________________________________________________________________________________GD10" localSheetId="22" hidden="1">{#N/A,#N/A,FALSE,"summary"}</definedName>
    <definedName name="__________________________________________________________________________________________________GD10" localSheetId="19" hidden="1">{#N/A,#N/A,FALSE,"summary"}</definedName>
    <definedName name="__________________________________________________________________________________________________GD10" hidden="1">{#N/A,#N/A,FALSE,"summary"}</definedName>
    <definedName name="_________________________________________________________________________________________________LF12" hidden="1">#REF!</definedName>
    <definedName name="________________________________________________________________________________________________GD10" localSheetId="14" hidden="1">{#N/A,#N/A,FALSE,"summary"}</definedName>
    <definedName name="________________________________________________________________________________________________GD10" localSheetId="7" hidden="1">{#N/A,#N/A,FALSE,"summary"}</definedName>
    <definedName name="________________________________________________________________________________________________GD10" localSheetId="25" hidden="1">{#N/A,#N/A,FALSE,"summary"}</definedName>
    <definedName name="________________________________________________________________________________________________GD10" localSheetId="21" hidden="1">{#N/A,#N/A,FALSE,"summary"}</definedName>
    <definedName name="________________________________________________________________________________________________GD10" localSheetId="22" hidden="1">{#N/A,#N/A,FALSE,"summary"}</definedName>
    <definedName name="________________________________________________________________________________________________GD10" localSheetId="19" hidden="1">{#N/A,#N/A,FALSE,"summary"}</definedName>
    <definedName name="________________________________________________________________________________________________GD10" hidden="1">{#N/A,#N/A,FALSE,"summary"}</definedName>
    <definedName name="________________________________________________________________________________________________LF12" hidden="1">#REF!</definedName>
    <definedName name="_______________________________________________________________________________________________GD10" localSheetId="14" hidden="1">{#N/A,#N/A,FALSE,"summary"}</definedName>
    <definedName name="_______________________________________________________________________________________________GD10" localSheetId="7" hidden="1">{#N/A,#N/A,FALSE,"summary"}</definedName>
    <definedName name="_______________________________________________________________________________________________GD10" localSheetId="25" hidden="1">{#N/A,#N/A,FALSE,"summary"}</definedName>
    <definedName name="_______________________________________________________________________________________________GD10" localSheetId="21" hidden="1">{#N/A,#N/A,FALSE,"summary"}</definedName>
    <definedName name="_______________________________________________________________________________________________GD10" localSheetId="22" hidden="1">{#N/A,#N/A,FALSE,"summary"}</definedName>
    <definedName name="_______________________________________________________________________________________________GD10" localSheetId="19" hidden="1">{#N/A,#N/A,FALSE,"summary"}</definedName>
    <definedName name="_______________________________________________________________________________________________GD10" hidden="1">{#N/A,#N/A,FALSE,"summary"}</definedName>
    <definedName name="_______________________________________________________________________________________________LF12" hidden="1">#REF!</definedName>
    <definedName name="______________________________________________________________________________________________GD10" localSheetId="14" hidden="1">{#N/A,#N/A,FALSE,"summary"}</definedName>
    <definedName name="______________________________________________________________________________________________GD10" localSheetId="7" hidden="1">{#N/A,#N/A,FALSE,"summary"}</definedName>
    <definedName name="______________________________________________________________________________________________GD10" localSheetId="25" hidden="1">{#N/A,#N/A,FALSE,"summary"}</definedName>
    <definedName name="______________________________________________________________________________________________GD10" localSheetId="21" hidden="1">{#N/A,#N/A,FALSE,"summary"}</definedName>
    <definedName name="______________________________________________________________________________________________GD10" localSheetId="22" hidden="1">{#N/A,#N/A,FALSE,"summary"}</definedName>
    <definedName name="______________________________________________________________________________________________GD10" localSheetId="19" hidden="1">{#N/A,#N/A,FALSE,"summary"}</definedName>
    <definedName name="______________________________________________________________________________________________GD10" hidden="1">{#N/A,#N/A,FALSE,"summary"}</definedName>
    <definedName name="______________________________________________________________________________________________LF12" hidden="1">#REF!</definedName>
    <definedName name="_____________________________________________________________________________________________GD10" localSheetId="14" hidden="1">{#N/A,#N/A,FALSE,"summary"}</definedName>
    <definedName name="_____________________________________________________________________________________________GD10" localSheetId="7" hidden="1">{#N/A,#N/A,FALSE,"summary"}</definedName>
    <definedName name="_____________________________________________________________________________________________GD10" localSheetId="25" hidden="1">{#N/A,#N/A,FALSE,"summary"}</definedName>
    <definedName name="_____________________________________________________________________________________________GD10" localSheetId="21" hidden="1">{#N/A,#N/A,FALSE,"summary"}</definedName>
    <definedName name="_____________________________________________________________________________________________GD10" localSheetId="22" hidden="1">{#N/A,#N/A,FALSE,"summary"}</definedName>
    <definedName name="_____________________________________________________________________________________________GD10" localSheetId="19" hidden="1">{#N/A,#N/A,FALSE,"summary"}</definedName>
    <definedName name="_____________________________________________________________________________________________GD10" hidden="1">{#N/A,#N/A,FALSE,"summary"}</definedName>
    <definedName name="_____________________________________________________________________________________________LF12" hidden="1">#REF!</definedName>
    <definedName name="____________________________________________________________________________________________LF12" hidden="1">#REF!</definedName>
    <definedName name="___________________________________________________________________________________________GD10" localSheetId="14" hidden="1">{#N/A,#N/A,FALSE,"summary"}</definedName>
    <definedName name="___________________________________________________________________________________________GD10" localSheetId="7" hidden="1">{#N/A,#N/A,FALSE,"summary"}</definedName>
    <definedName name="___________________________________________________________________________________________GD10" localSheetId="25" hidden="1">{#N/A,#N/A,FALSE,"summary"}</definedName>
    <definedName name="___________________________________________________________________________________________GD10" localSheetId="21" hidden="1">{#N/A,#N/A,FALSE,"summary"}</definedName>
    <definedName name="___________________________________________________________________________________________GD10" localSheetId="22" hidden="1">{#N/A,#N/A,FALSE,"summary"}</definedName>
    <definedName name="___________________________________________________________________________________________GD10" localSheetId="19" hidden="1">{#N/A,#N/A,FALSE,"summary"}</definedName>
    <definedName name="___________________________________________________________________________________________GD10" hidden="1">{#N/A,#N/A,FALSE,"summary"}</definedName>
    <definedName name="___________________________________________________________________________________________LF12" hidden="1">#REF!</definedName>
    <definedName name="__________________________________________________________________________________________LF12" hidden="1">#REF!</definedName>
    <definedName name="_________________________________________________________________________________________GD10" localSheetId="14" hidden="1">{#N/A,#N/A,FALSE,"summary"}</definedName>
    <definedName name="_________________________________________________________________________________________GD10" localSheetId="7" hidden="1">{#N/A,#N/A,FALSE,"summary"}</definedName>
    <definedName name="_________________________________________________________________________________________GD10" localSheetId="25" hidden="1">{#N/A,#N/A,FALSE,"summary"}</definedName>
    <definedName name="_________________________________________________________________________________________GD10" localSheetId="21" hidden="1">{#N/A,#N/A,FALSE,"summary"}</definedName>
    <definedName name="_________________________________________________________________________________________GD10" localSheetId="22" hidden="1">{#N/A,#N/A,FALSE,"summary"}</definedName>
    <definedName name="_________________________________________________________________________________________GD10" localSheetId="19" hidden="1">{#N/A,#N/A,FALSE,"summary"}</definedName>
    <definedName name="_________________________________________________________________________________________GD10" hidden="1">{#N/A,#N/A,FALSE,"summary"}</definedName>
    <definedName name="_________________________________________________________________________________________LF12" hidden="1">#REF!</definedName>
    <definedName name="________________________________________________________________________________________LF12" hidden="1">#REF!</definedName>
    <definedName name="_______________________________________________________________________________________GD10" localSheetId="14" hidden="1">{#N/A,#N/A,FALSE,"summary"}</definedName>
    <definedName name="_______________________________________________________________________________________GD10" localSheetId="7" hidden="1">{#N/A,#N/A,FALSE,"summary"}</definedName>
    <definedName name="_______________________________________________________________________________________GD10" localSheetId="25" hidden="1">{#N/A,#N/A,FALSE,"summary"}</definedName>
    <definedName name="_______________________________________________________________________________________GD10" localSheetId="21" hidden="1">{#N/A,#N/A,FALSE,"summary"}</definedName>
    <definedName name="_______________________________________________________________________________________GD10" localSheetId="22" hidden="1">{#N/A,#N/A,FALSE,"summary"}</definedName>
    <definedName name="_______________________________________________________________________________________GD10" localSheetId="19" hidden="1">{#N/A,#N/A,FALSE,"summary"}</definedName>
    <definedName name="_______________________________________________________________________________________GD10" hidden="1">{#N/A,#N/A,FALSE,"summary"}</definedName>
    <definedName name="_______________________________________________________________________________________LF12" hidden="1">#REF!</definedName>
    <definedName name="______________________________________________________________________________________GD10" localSheetId="14" hidden="1">{#N/A,#N/A,FALSE,"summary"}</definedName>
    <definedName name="______________________________________________________________________________________GD10" localSheetId="7" hidden="1">{#N/A,#N/A,FALSE,"summary"}</definedName>
    <definedName name="______________________________________________________________________________________GD10" localSheetId="25" hidden="1">{#N/A,#N/A,FALSE,"summary"}</definedName>
    <definedName name="______________________________________________________________________________________GD10" localSheetId="21" hidden="1">{#N/A,#N/A,FALSE,"summary"}</definedName>
    <definedName name="______________________________________________________________________________________GD10" localSheetId="22" hidden="1">{#N/A,#N/A,FALSE,"summary"}</definedName>
    <definedName name="______________________________________________________________________________________GD10" localSheetId="19" hidden="1">{#N/A,#N/A,FALSE,"summary"}</definedName>
    <definedName name="______________________________________________________________________________________GD10" hidden="1">{#N/A,#N/A,FALSE,"summary"}</definedName>
    <definedName name="______________________________________________________________________________________LF12" hidden="1">#REF!</definedName>
    <definedName name="_____________________________________________________________________________________GD10" localSheetId="14" hidden="1">{#N/A,#N/A,FALSE,"summary"}</definedName>
    <definedName name="_____________________________________________________________________________________GD10" localSheetId="7" hidden="1">{#N/A,#N/A,FALSE,"summary"}</definedName>
    <definedName name="_____________________________________________________________________________________GD10" localSheetId="25" hidden="1">{#N/A,#N/A,FALSE,"summary"}</definedName>
    <definedName name="_____________________________________________________________________________________GD10" localSheetId="21" hidden="1">{#N/A,#N/A,FALSE,"summary"}</definedName>
    <definedName name="_____________________________________________________________________________________GD10" localSheetId="22" hidden="1">{#N/A,#N/A,FALSE,"summary"}</definedName>
    <definedName name="_____________________________________________________________________________________GD10" localSheetId="19" hidden="1">{#N/A,#N/A,FALSE,"summary"}</definedName>
    <definedName name="_____________________________________________________________________________________GD10" hidden="1">{#N/A,#N/A,FALSE,"summary"}</definedName>
    <definedName name="_____________________________________________________________________________________LF12" hidden="1">#REF!</definedName>
    <definedName name="____________________________________________________________________________________GD10" localSheetId="14" hidden="1">{#N/A,#N/A,FALSE,"summary"}</definedName>
    <definedName name="____________________________________________________________________________________GD10" localSheetId="7" hidden="1">{#N/A,#N/A,FALSE,"summary"}</definedName>
    <definedName name="____________________________________________________________________________________GD10" localSheetId="25" hidden="1">{#N/A,#N/A,FALSE,"summary"}</definedName>
    <definedName name="____________________________________________________________________________________GD10" localSheetId="21" hidden="1">{#N/A,#N/A,FALSE,"summary"}</definedName>
    <definedName name="____________________________________________________________________________________GD10" localSheetId="22" hidden="1">{#N/A,#N/A,FALSE,"summary"}</definedName>
    <definedName name="____________________________________________________________________________________GD10" localSheetId="19" hidden="1">{#N/A,#N/A,FALSE,"summary"}</definedName>
    <definedName name="____________________________________________________________________________________GD10" hidden="1">{#N/A,#N/A,FALSE,"summary"}</definedName>
    <definedName name="____________________________________________________________________________________LF12" hidden="1">#REF!</definedName>
    <definedName name="___________________________________________________________________________________LF12" hidden="1">#REF!</definedName>
    <definedName name="__________________________________________________________________________________GD10" localSheetId="14" hidden="1">{#N/A,#N/A,FALSE,"summary"}</definedName>
    <definedName name="__________________________________________________________________________________GD10" localSheetId="7" hidden="1">{#N/A,#N/A,FALSE,"summary"}</definedName>
    <definedName name="__________________________________________________________________________________GD10" localSheetId="25" hidden="1">{#N/A,#N/A,FALSE,"summary"}</definedName>
    <definedName name="__________________________________________________________________________________GD10" localSheetId="21" hidden="1">{#N/A,#N/A,FALSE,"summary"}</definedName>
    <definedName name="__________________________________________________________________________________GD10" localSheetId="22" hidden="1">{#N/A,#N/A,FALSE,"summary"}</definedName>
    <definedName name="__________________________________________________________________________________GD10" localSheetId="19" hidden="1">{#N/A,#N/A,FALSE,"summary"}</definedName>
    <definedName name="__________________________________________________________________________________GD10" hidden="1">{#N/A,#N/A,FALSE,"summary"}</definedName>
    <definedName name="__________________________________________________________________________________LF12" hidden="1">#REF!</definedName>
    <definedName name="_________________________________________________________________________________LF12" hidden="1">#REF!</definedName>
    <definedName name="________________________________________________________________________________GD10" localSheetId="14" hidden="1">{#N/A,#N/A,FALSE,"summary"}</definedName>
    <definedName name="________________________________________________________________________________GD10" localSheetId="7" hidden="1">{#N/A,#N/A,FALSE,"summary"}</definedName>
    <definedName name="________________________________________________________________________________GD10" localSheetId="25" hidden="1">{#N/A,#N/A,FALSE,"summary"}</definedName>
    <definedName name="________________________________________________________________________________GD10" localSheetId="21" hidden="1">{#N/A,#N/A,FALSE,"summary"}</definedName>
    <definedName name="________________________________________________________________________________GD10" localSheetId="22" hidden="1">{#N/A,#N/A,FALSE,"summary"}</definedName>
    <definedName name="________________________________________________________________________________GD10" localSheetId="19" hidden="1">{#N/A,#N/A,FALSE,"summary"}</definedName>
    <definedName name="________________________________________________________________________________GD10" hidden="1">{#N/A,#N/A,FALSE,"summary"}</definedName>
    <definedName name="________________________________________________________________________________LF12" hidden="1">#REF!</definedName>
    <definedName name="_______________________________________________________________________________GD10" localSheetId="14" hidden="1">{#N/A,#N/A,FALSE,"summary"}</definedName>
    <definedName name="_______________________________________________________________________________GD10" localSheetId="7" hidden="1">{#N/A,#N/A,FALSE,"summary"}</definedName>
    <definedName name="_______________________________________________________________________________GD10" localSheetId="25" hidden="1">{#N/A,#N/A,FALSE,"summary"}</definedName>
    <definedName name="_______________________________________________________________________________GD10" localSheetId="21" hidden="1">{#N/A,#N/A,FALSE,"summary"}</definedName>
    <definedName name="_______________________________________________________________________________GD10" localSheetId="22" hidden="1">{#N/A,#N/A,FALSE,"summary"}</definedName>
    <definedName name="_______________________________________________________________________________GD10" localSheetId="19" hidden="1">{#N/A,#N/A,FALSE,"summary"}</definedName>
    <definedName name="_______________________________________________________________________________GD10" hidden="1">{#N/A,#N/A,FALSE,"summary"}</definedName>
    <definedName name="_______________________________________________________________________________LF12" hidden="1">#REF!</definedName>
    <definedName name="______________________________________________________________________________LF12" hidden="1">#REF!</definedName>
    <definedName name="_____________________________________________________________________________GD10" localSheetId="14" hidden="1">{#N/A,#N/A,FALSE,"summary"}</definedName>
    <definedName name="_____________________________________________________________________________GD10" localSheetId="7" hidden="1">{#N/A,#N/A,FALSE,"summary"}</definedName>
    <definedName name="_____________________________________________________________________________GD10" localSheetId="25" hidden="1">{#N/A,#N/A,FALSE,"summary"}</definedName>
    <definedName name="_____________________________________________________________________________GD10" localSheetId="21" hidden="1">{#N/A,#N/A,FALSE,"summary"}</definedName>
    <definedName name="_____________________________________________________________________________GD10" localSheetId="22" hidden="1">{#N/A,#N/A,FALSE,"summary"}</definedName>
    <definedName name="_____________________________________________________________________________GD10" localSheetId="19" hidden="1">{#N/A,#N/A,FALSE,"summary"}</definedName>
    <definedName name="_____________________________________________________________________________GD10" hidden="1">{#N/A,#N/A,FALSE,"summary"}</definedName>
    <definedName name="_____________________________________________________________________________LF12" hidden="1">#REF!</definedName>
    <definedName name="____________________________________________________________________________GD10" localSheetId="14" hidden="1">{#N/A,#N/A,FALSE,"summary"}</definedName>
    <definedName name="____________________________________________________________________________GD10" localSheetId="7" hidden="1">{#N/A,#N/A,FALSE,"summary"}</definedName>
    <definedName name="____________________________________________________________________________GD10" localSheetId="25" hidden="1">{#N/A,#N/A,FALSE,"summary"}</definedName>
    <definedName name="____________________________________________________________________________GD10" localSheetId="21" hidden="1">{#N/A,#N/A,FALSE,"summary"}</definedName>
    <definedName name="____________________________________________________________________________GD10" localSheetId="22" hidden="1">{#N/A,#N/A,FALSE,"summary"}</definedName>
    <definedName name="____________________________________________________________________________GD10" localSheetId="19" hidden="1">{#N/A,#N/A,FALSE,"summary"}</definedName>
    <definedName name="____________________________________________________________________________GD10" hidden="1">{#N/A,#N/A,FALSE,"summary"}</definedName>
    <definedName name="____________________________________________________________________________LF12" hidden="1">#REF!</definedName>
    <definedName name="___________________________________________________________________________GD10" localSheetId="14" hidden="1">{#N/A,#N/A,FALSE,"summary"}</definedName>
    <definedName name="___________________________________________________________________________GD10" localSheetId="7" hidden="1">{#N/A,#N/A,FALSE,"summary"}</definedName>
    <definedName name="___________________________________________________________________________GD10" localSheetId="25" hidden="1">{#N/A,#N/A,FALSE,"summary"}</definedName>
    <definedName name="___________________________________________________________________________GD10" localSheetId="21" hidden="1">{#N/A,#N/A,FALSE,"summary"}</definedName>
    <definedName name="___________________________________________________________________________GD10" localSheetId="22" hidden="1">{#N/A,#N/A,FALSE,"summary"}</definedName>
    <definedName name="___________________________________________________________________________GD10" localSheetId="19" hidden="1">{#N/A,#N/A,FALSE,"summary"}</definedName>
    <definedName name="___________________________________________________________________________GD10" hidden="1">{#N/A,#N/A,FALSE,"summary"}</definedName>
    <definedName name="___________________________________________________________________________LF12" hidden="1">#REF!</definedName>
    <definedName name="__________________________________________________________________________GD10" localSheetId="14" hidden="1">{#N/A,#N/A,FALSE,"summary"}</definedName>
    <definedName name="__________________________________________________________________________GD10" localSheetId="7" hidden="1">{#N/A,#N/A,FALSE,"summary"}</definedName>
    <definedName name="__________________________________________________________________________GD10" localSheetId="25" hidden="1">{#N/A,#N/A,FALSE,"summary"}</definedName>
    <definedName name="__________________________________________________________________________GD10" localSheetId="21" hidden="1">{#N/A,#N/A,FALSE,"summary"}</definedName>
    <definedName name="__________________________________________________________________________GD10" localSheetId="22" hidden="1">{#N/A,#N/A,FALSE,"summary"}</definedName>
    <definedName name="__________________________________________________________________________GD10" localSheetId="19" hidden="1">{#N/A,#N/A,FALSE,"summary"}</definedName>
    <definedName name="__________________________________________________________________________GD10" hidden="1">{#N/A,#N/A,FALSE,"summary"}</definedName>
    <definedName name="__________________________________________________________________________LF12" hidden="1">#REF!</definedName>
    <definedName name="_________________________________________________________________________LF12" hidden="1">#REF!</definedName>
    <definedName name="________________________________________________________________________GD10" localSheetId="14" hidden="1">{#N/A,#N/A,FALSE,"summary"}</definedName>
    <definedName name="________________________________________________________________________GD10" localSheetId="7" hidden="1">{#N/A,#N/A,FALSE,"summary"}</definedName>
    <definedName name="________________________________________________________________________GD10" localSheetId="25" hidden="1">{#N/A,#N/A,FALSE,"summary"}</definedName>
    <definedName name="________________________________________________________________________GD10" localSheetId="21" hidden="1">{#N/A,#N/A,FALSE,"summary"}</definedName>
    <definedName name="________________________________________________________________________GD10" localSheetId="22" hidden="1">{#N/A,#N/A,FALSE,"summary"}</definedName>
    <definedName name="________________________________________________________________________GD10" localSheetId="19" hidden="1">{#N/A,#N/A,FALSE,"summary"}</definedName>
    <definedName name="________________________________________________________________________GD10" hidden="1">{#N/A,#N/A,FALSE,"summary"}</definedName>
    <definedName name="________________________________________________________________________LF12" hidden="1">#REF!</definedName>
    <definedName name="_______________________________________________________________________LF12" hidden="1">#REF!</definedName>
    <definedName name="______________________________________________________________________GD10" localSheetId="14" hidden="1">{#N/A,#N/A,FALSE,"summary"}</definedName>
    <definedName name="______________________________________________________________________GD10" localSheetId="7" hidden="1">{#N/A,#N/A,FALSE,"summary"}</definedName>
    <definedName name="______________________________________________________________________GD10" localSheetId="25" hidden="1">{#N/A,#N/A,FALSE,"summary"}</definedName>
    <definedName name="______________________________________________________________________GD10" localSheetId="21" hidden="1">{#N/A,#N/A,FALSE,"summary"}</definedName>
    <definedName name="______________________________________________________________________GD10" localSheetId="22" hidden="1">{#N/A,#N/A,FALSE,"summary"}</definedName>
    <definedName name="______________________________________________________________________GD10" localSheetId="19" hidden="1">{#N/A,#N/A,FALSE,"summary"}</definedName>
    <definedName name="______________________________________________________________________GD10" hidden="1">{#N/A,#N/A,FALSE,"summary"}</definedName>
    <definedName name="______________________________________________________________________LF12" hidden="1">#REF!</definedName>
    <definedName name="_____________________________________________________________________GD10" localSheetId="14" hidden="1">{#N/A,#N/A,FALSE,"summary"}</definedName>
    <definedName name="_____________________________________________________________________GD10" localSheetId="7" hidden="1">{#N/A,#N/A,FALSE,"summary"}</definedName>
    <definedName name="_____________________________________________________________________GD10" localSheetId="25" hidden="1">{#N/A,#N/A,FALSE,"summary"}</definedName>
    <definedName name="_____________________________________________________________________GD10" localSheetId="21" hidden="1">{#N/A,#N/A,FALSE,"summary"}</definedName>
    <definedName name="_____________________________________________________________________GD10" localSheetId="22" hidden="1">{#N/A,#N/A,FALSE,"summary"}</definedName>
    <definedName name="_____________________________________________________________________GD10" localSheetId="19" hidden="1">{#N/A,#N/A,FALSE,"summary"}</definedName>
    <definedName name="_____________________________________________________________________GD10" hidden="1">{#N/A,#N/A,FALSE,"summary"}</definedName>
    <definedName name="_____________________________________________________________________LF12" hidden="1">#REF!</definedName>
    <definedName name="____________________________________________________________________GD10" localSheetId="14" hidden="1">{#N/A,#N/A,FALSE,"summary"}</definedName>
    <definedName name="____________________________________________________________________GD10" localSheetId="7" hidden="1">{#N/A,#N/A,FALSE,"summary"}</definedName>
    <definedName name="____________________________________________________________________GD10" localSheetId="25" hidden="1">{#N/A,#N/A,FALSE,"summary"}</definedName>
    <definedName name="____________________________________________________________________GD10" localSheetId="21" hidden="1">{#N/A,#N/A,FALSE,"summary"}</definedName>
    <definedName name="____________________________________________________________________GD10" localSheetId="22" hidden="1">{#N/A,#N/A,FALSE,"summary"}</definedName>
    <definedName name="____________________________________________________________________GD10" localSheetId="19" hidden="1">{#N/A,#N/A,FALSE,"summary"}</definedName>
    <definedName name="____________________________________________________________________GD10" hidden="1">{#N/A,#N/A,FALSE,"summary"}</definedName>
    <definedName name="____________________________________________________________________LF12" hidden="1">#REF!</definedName>
    <definedName name="___________________________________________________________________GD10" localSheetId="14" hidden="1">{#N/A,#N/A,FALSE,"summary"}</definedName>
    <definedName name="___________________________________________________________________GD10" localSheetId="7" hidden="1">{#N/A,#N/A,FALSE,"summary"}</definedName>
    <definedName name="___________________________________________________________________GD10" localSheetId="25" hidden="1">{#N/A,#N/A,FALSE,"summary"}</definedName>
    <definedName name="___________________________________________________________________GD10" localSheetId="21" hidden="1">{#N/A,#N/A,FALSE,"summary"}</definedName>
    <definedName name="___________________________________________________________________GD10" localSheetId="22" hidden="1">{#N/A,#N/A,FALSE,"summary"}</definedName>
    <definedName name="___________________________________________________________________GD10" localSheetId="19" hidden="1">{#N/A,#N/A,FALSE,"summary"}</definedName>
    <definedName name="___________________________________________________________________GD10" hidden="1">{#N/A,#N/A,FALSE,"summary"}</definedName>
    <definedName name="___________________________________________________________________LF12" hidden="1">#REF!</definedName>
    <definedName name="__________________________________________________________________GD10" localSheetId="14" hidden="1">{#N/A,#N/A,FALSE,"summary"}</definedName>
    <definedName name="__________________________________________________________________GD10" localSheetId="7" hidden="1">{#N/A,#N/A,FALSE,"summary"}</definedName>
    <definedName name="__________________________________________________________________GD10" localSheetId="25" hidden="1">{#N/A,#N/A,FALSE,"summary"}</definedName>
    <definedName name="__________________________________________________________________GD10" localSheetId="21" hidden="1">{#N/A,#N/A,FALSE,"summary"}</definedName>
    <definedName name="__________________________________________________________________GD10" localSheetId="22" hidden="1">{#N/A,#N/A,FALSE,"summary"}</definedName>
    <definedName name="__________________________________________________________________GD10" localSheetId="19" hidden="1">{#N/A,#N/A,FALSE,"summary"}</definedName>
    <definedName name="__________________________________________________________________GD10" hidden="1">{#N/A,#N/A,FALSE,"summary"}</definedName>
    <definedName name="__________________________________________________________________LF12" hidden="1">#REF!</definedName>
    <definedName name="_________________________________________________________________LF12" hidden="1">#REF!</definedName>
    <definedName name="________________________________________________________________GD10" localSheetId="14" hidden="1">{#N/A,#N/A,FALSE,"summary"}</definedName>
    <definedName name="________________________________________________________________GD10" localSheetId="7" hidden="1">{#N/A,#N/A,FALSE,"summary"}</definedName>
    <definedName name="________________________________________________________________GD10" localSheetId="25" hidden="1">{#N/A,#N/A,FALSE,"summary"}</definedName>
    <definedName name="________________________________________________________________GD10" localSheetId="21" hidden="1">{#N/A,#N/A,FALSE,"summary"}</definedName>
    <definedName name="________________________________________________________________GD10" localSheetId="22" hidden="1">{#N/A,#N/A,FALSE,"summary"}</definedName>
    <definedName name="________________________________________________________________GD10" localSheetId="19" hidden="1">{#N/A,#N/A,FALSE,"summary"}</definedName>
    <definedName name="________________________________________________________________GD10" hidden="1">{#N/A,#N/A,FALSE,"summary"}</definedName>
    <definedName name="________________________________________________________________LF12" hidden="1">#REF!</definedName>
    <definedName name="_______________________________________________________________GD10" localSheetId="14" hidden="1">{#N/A,#N/A,FALSE,"summary"}</definedName>
    <definedName name="_______________________________________________________________GD10" localSheetId="7" hidden="1">{#N/A,#N/A,FALSE,"summary"}</definedName>
    <definedName name="_______________________________________________________________GD10" localSheetId="25" hidden="1">{#N/A,#N/A,FALSE,"summary"}</definedName>
    <definedName name="_______________________________________________________________GD10" localSheetId="21" hidden="1">{#N/A,#N/A,FALSE,"summary"}</definedName>
    <definedName name="_______________________________________________________________GD10" localSheetId="22" hidden="1">{#N/A,#N/A,FALSE,"summary"}</definedName>
    <definedName name="_______________________________________________________________GD10" localSheetId="19" hidden="1">{#N/A,#N/A,FALSE,"summary"}</definedName>
    <definedName name="_______________________________________________________________GD10" hidden="1">{#N/A,#N/A,FALSE,"summary"}</definedName>
    <definedName name="_______________________________________________________________LF12" hidden="1">#REF!</definedName>
    <definedName name="______________________________________________________________GD10" localSheetId="14" hidden="1">{#N/A,#N/A,FALSE,"summary"}</definedName>
    <definedName name="______________________________________________________________GD10" localSheetId="7" hidden="1">{#N/A,#N/A,FALSE,"summary"}</definedName>
    <definedName name="______________________________________________________________GD10" localSheetId="25" hidden="1">{#N/A,#N/A,FALSE,"summary"}</definedName>
    <definedName name="______________________________________________________________GD10" localSheetId="21" hidden="1">{#N/A,#N/A,FALSE,"summary"}</definedName>
    <definedName name="______________________________________________________________GD10" localSheetId="22" hidden="1">{#N/A,#N/A,FALSE,"summary"}</definedName>
    <definedName name="______________________________________________________________GD10" localSheetId="19" hidden="1">{#N/A,#N/A,FALSE,"summary"}</definedName>
    <definedName name="______________________________________________________________GD10" hidden="1">{#N/A,#N/A,FALSE,"summary"}</definedName>
    <definedName name="______________________________________________________________LF12" hidden="1">#REF!</definedName>
    <definedName name="_____________________________________________________________LF12" hidden="1">#REF!</definedName>
    <definedName name="____________________________________________________________GD10" localSheetId="14" hidden="1">{#N/A,#N/A,FALSE,"summary"}</definedName>
    <definedName name="____________________________________________________________GD10" localSheetId="7" hidden="1">{#N/A,#N/A,FALSE,"summary"}</definedName>
    <definedName name="____________________________________________________________GD10" localSheetId="25" hidden="1">{#N/A,#N/A,FALSE,"summary"}</definedName>
    <definedName name="____________________________________________________________GD10" localSheetId="21" hidden="1">{#N/A,#N/A,FALSE,"summary"}</definedName>
    <definedName name="____________________________________________________________GD10" localSheetId="22" hidden="1">{#N/A,#N/A,FALSE,"summary"}</definedName>
    <definedName name="____________________________________________________________GD10" localSheetId="19" hidden="1">{#N/A,#N/A,FALSE,"summary"}</definedName>
    <definedName name="____________________________________________________________GD10" hidden="1">{#N/A,#N/A,FALSE,"summary"}</definedName>
    <definedName name="____________________________________________________________LF12" hidden="1">#REF!</definedName>
    <definedName name="___________________________________________________________GD10" localSheetId="14" hidden="1">{#N/A,#N/A,FALSE,"summary"}</definedName>
    <definedName name="___________________________________________________________GD10" localSheetId="7" hidden="1">{#N/A,#N/A,FALSE,"summary"}</definedName>
    <definedName name="___________________________________________________________GD10" localSheetId="25" hidden="1">{#N/A,#N/A,FALSE,"summary"}</definedName>
    <definedName name="___________________________________________________________GD10" localSheetId="21" hidden="1">{#N/A,#N/A,FALSE,"summary"}</definedName>
    <definedName name="___________________________________________________________GD10" localSheetId="22" hidden="1">{#N/A,#N/A,FALSE,"summary"}</definedName>
    <definedName name="___________________________________________________________GD10" localSheetId="19" hidden="1">{#N/A,#N/A,FALSE,"summary"}</definedName>
    <definedName name="___________________________________________________________GD10" hidden="1">{#N/A,#N/A,FALSE,"summary"}</definedName>
    <definedName name="___________________________________________________________LF12" hidden="1">#REF!</definedName>
    <definedName name="__________________________________________________________GD10" localSheetId="14" hidden="1">{#N/A,#N/A,FALSE,"summary"}</definedName>
    <definedName name="__________________________________________________________GD10" localSheetId="7" hidden="1">{#N/A,#N/A,FALSE,"summary"}</definedName>
    <definedName name="__________________________________________________________GD10" localSheetId="25" hidden="1">{#N/A,#N/A,FALSE,"summary"}</definedName>
    <definedName name="__________________________________________________________GD10" localSheetId="21" hidden="1">{#N/A,#N/A,FALSE,"summary"}</definedName>
    <definedName name="__________________________________________________________GD10" localSheetId="22" hidden="1">{#N/A,#N/A,FALSE,"summary"}</definedName>
    <definedName name="__________________________________________________________GD10" localSheetId="19" hidden="1">{#N/A,#N/A,FALSE,"summary"}</definedName>
    <definedName name="__________________________________________________________GD10" hidden="1">{#N/A,#N/A,FALSE,"summary"}</definedName>
    <definedName name="__________________________________________________________LF12" hidden="1">#REF!</definedName>
    <definedName name="_________________________________________________________GD10" localSheetId="14" hidden="1">{#N/A,#N/A,FALSE,"summary"}</definedName>
    <definedName name="_________________________________________________________GD10" localSheetId="7" hidden="1">{#N/A,#N/A,FALSE,"summary"}</definedName>
    <definedName name="_________________________________________________________GD10" localSheetId="25" hidden="1">{#N/A,#N/A,FALSE,"summary"}</definedName>
    <definedName name="_________________________________________________________GD10" localSheetId="21" hidden="1">{#N/A,#N/A,FALSE,"summary"}</definedName>
    <definedName name="_________________________________________________________GD10" localSheetId="22" hidden="1">{#N/A,#N/A,FALSE,"summary"}</definedName>
    <definedName name="_________________________________________________________GD10" localSheetId="19" hidden="1">{#N/A,#N/A,FALSE,"summary"}</definedName>
    <definedName name="_________________________________________________________GD10" hidden="1">{#N/A,#N/A,FALSE,"summary"}</definedName>
    <definedName name="_________________________________________________________LF12" hidden="1">#REF!</definedName>
    <definedName name="________________________________________________________GD10" localSheetId="14" hidden="1">{#N/A,#N/A,FALSE,"summary"}</definedName>
    <definedName name="________________________________________________________GD10" localSheetId="7" hidden="1">{#N/A,#N/A,FALSE,"summary"}</definedName>
    <definedName name="________________________________________________________GD10" localSheetId="25" hidden="1">{#N/A,#N/A,FALSE,"summary"}</definedName>
    <definedName name="________________________________________________________GD10" localSheetId="21" hidden="1">{#N/A,#N/A,FALSE,"summary"}</definedName>
    <definedName name="________________________________________________________GD10" localSheetId="22" hidden="1">{#N/A,#N/A,FALSE,"summary"}</definedName>
    <definedName name="________________________________________________________GD10" localSheetId="19" hidden="1">{#N/A,#N/A,FALSE,"summary"}</definedName>
    <definedName name="________________________________________________________GD10" hidden="1">{#N/A,#N/A,FALSE,"summary"}</definedName>
    <definedName name="________________________________________________________LF12" hidden="1">#REF!</definedName>
    <definedName name="_______________________________________________________GD10" localSheetId="14" hidden="1">{#N/A,#N/A,FALSE,"summary"}</definedName>
    <definedName name="_______________________________________________________GD10" localSheetId="7" hidden="1">{#N/A,#N/A,FALSE,"summary"}</definedName>
    <definedName name="_______________________________________________________GD10" localSheetId="25" hidden="1">{#N/A,#N/A,FALSE,"summary"}</definedName>
    <definedName name="_______________________________________________________GD10" localSheetId="21" hidden="1">{#N/A,#N/A,FALSE,"summary"}</definedName>
    <definedName name="_______________________________________________________GD10" localSheetId="22" hidden="1">{#N/A,#N/A,FALSE,"summary"}</definedName>
    <definedName name="_______________________________________________________GD10" localSheetId="19" hidden="1">{#N/A,#N/A,FALSE,"summary"}</definedName>
    <definedName name="_______________________________________________________GD10" hidden="1">{#N/A,#N/A,FALSE,"summary"}</definedName>
    <definedName name="_______________________________________________________LF12" hidden="1">#REF!</definedName>
    <definedName name="______________________________________________________LF12" hidden="1">#REF!</definedName>
    <definedName name="_____________________________________________________GD10" localSheetId="14" hidden="1">{#N/A,#N/A,FALSE,"summary"}</definedName>
    <definedName name="_____________________________________________________GD10" localSheetId="7" hidden="1">{#N/A,#N/A,FALSE,"summary"}</definedName>
    <definedName name="_____________________________________________________GD10" localSheetId="25" hidden="1">{#N/A,#N/A,FALSE,"summary"}</definedName>
    <definedName name="_____________________________________________________GD10" localSheetId="21" hidden="1">{#N/A,#N/A,FALSE,"summary"}</definedName>
    <definedName name="_____________________________________________________GD10" localSheetId="22" hidden="1">{#N/A,#N/A,FALSE,"summary"}</definedName>
    <definedName name="_____________________________________________________GD10" localSheetId="19" hidden="1">{#N/A,#N/A,FALSE,"summary"}</definedName>
    <definedName name="_____________________________________________________GD10" hidden="1">{#N/A,#N/A,FALSE,"summary"}</definedName>
    <definedName name="_____________________________________________________LF12" hidden="1">#REF!</definedName>
    <definedName name="____________________________________________________LF12" hidden="1">#REF!</definedName>
    <definedName name="___________________________________________________GD10" localSheetId="14" hidden="1">{#N/A,#N/A,FALSE,"summary"}</definedName>
    <definedName name="___________________________________________________GD10" localSheetId="7" hidden="1">{#N/A,#N/A,FALSE,"summary"}</definedName>
    <definedName name="___________________________________________________GD10" localSheetId="25" hidden="1">{#N/A,#N/A,FALSE,"summary"}</definedName>
    <definedName name="___________________________________________________GD10" localSheetId="21" hidden="1">{#N/A,#N/A,FALSE,"summary"}</definedName>
    <definedName name="___________________________________________________GD10" localSheetId="22" hidden="1">{#N/A,#N/A,FALSE,"summary"}</definedName>
    <definedName name="___________________________________________________GD10" localSheetId="19" hidden="1">{#N/A,#N/A,FALSE,"summary"}</definedName>
    <definedName name="___________________________________________________GD10" hidden="1">{#N/A,#N/A,FALSE,"summary"}</definedName>
    <definedName name="___________________________________________________LF12" hidden="1">#REF!</definedName>
    <definedName name="__________________________________________________GD10" localSheetId="14" hidden="1">{#N/A,#N/A,FALSE,"summary"}</definedName>
    <definedName name="__________________________________________________GD10" localSheetId="7" hidden="1">{#N/A,#N/A,FALSE,"summary"}</definedName>
    <definedName name="__________________________________________________GD10" localSheetId="25" hidden="1">{#N/A,#N/A,FALSE,"summary"}</definedName>
    <definedName name="__________________________________________________GD10" localSheetId="21" hidden="1">{#N/A,#N/A,FALSE,"summary"}</definedName>
    <definedName name="__________________________________________________GD10" localSheetId="22" hidden="1">{#N/A,#N/A,FALSE,"summary"}</definedName>
    <definedName name="__________________________________________________GD10" localSheetId="19" hidden="1">{#N/A,#N/A,FALSE,"summary"}</definedName>
    <definedName name="__________________________________________________GD10" hidden="1">{#N/A,#N/A,FALSE,"summary"}</definedName>
    <definedName name="__________________________________________________LF12" hidden="1">#REF!</definedName>
    <definedName name="_________________________________________________GD10" localSheetId="14" hidden="1">{#N/A,#N/A,FALSE,"summary"}</definedName>
    <definedName name="_________________________________________________GD10" localSheetId="7" hidden="1">{#N/A,#N/A,FALSE,"summary"}</definedName>
    <definedName name="_________________________________________________GD10" localSheetId="25" hidden="1">{#N/A,#N/A,FALSE,"summary"}</definedName>
    <definedName name="_________________________________________________GD10" localSheetId="21" hidden="1">{#N/A,#N/A,FALSE,"summary"}</definedName>
    <definedName name="_________________________________________________GD10" localSheetId="22" hidden="1">{#N/A,#N/A,FALSE,"summary"}</definedName>
    <definedName name="_________________________________________________GD10" localSheetId="19" hidden="1">{#N/A,#N/A,FALSE,"summary"}</definedName>
    <definedName name="_________________________________________________GD10" hidden="1">{#N/A,#N/A,FALSE,"summary"}</definedName>
    <definedName name="_________________________________________________LF12" hidden="1">#REF!</definedName>
    <definedName name="________________________________________________GD10" localSheetId="14" hidden="1">{#N/A,#N/A,FALSE,"summary"}</definedName>
    <definedName name="________________________________________________GD10" localSheetId="7" hidden="1">{#N/A,#N/A,FALSE,"summary"}</definedName>
    <definedName name="________________________________________________GD10" localSheetId="25" hidden="1">{#N/A,#N/A,FALSE,"summary"}</definedName>
    <definedName name="________________________________________________GD10" localSheetId="21" hidden="1">{#N/A,#N/A,FALSE,"summary"}</definedName>
    <definedName name="________________________________________________GD10" localSheetId="22" hidden="1">{#N/A,#N/A,FALSE,"summary"}</definedName>
    <definedName name="________________________________________________GD10" localSheetId="19" hidden="1">{#N/A,#N/A,FALSE,"summary"}</definedName>
    <definedName name="________________________________________________GD10" hidden="1">{#N/A,#N/A,FALSE,"summary"}</definedName>
    <definedName name="________________________________________________LF12" hidden="1">#REF!</definedName>
    <definedName name="_______________________________________________LF12" hidden="1">#REF!</definedName>
    <definedName name="______________________________________________GD10" localSheetId="14" hidden="1">{#N/A,#N/A,FALSE,"summary"}</definedName>
    <definedName name="______________________________________________GD10" localSheetId="7" hidden="1">{#N/A,#N/A,FALSE,"summary"}</definedName>
    <definedName name="______________________________________________GD10" localSheetId="25" hidden="1">{#N/A,#N/A,FALSE,"summary"}</definedName>
    <definedName name="______________________________________________GD10" localSheetId="21" hidden="1">{#N/A,#N/A,FALSE,"summary"}</definedName>
    <definedName name="______________________________________________GD10" localSheetId="22" hidden="1">{#N/A,#N/A,FALSE,"summary"}</definedName>
    <definedName name="______________________________________________GD10" localSheetId="19" hidden="1">{#N/A,#N/A,FALSE,"summary"}</definedName>
    <definedName name="______________________________________________GD10" hidden="1">{#N/A,#N/A,FALSE,"summary"}</definedName>
    <definedName name="______________________________________________LF12" hidden="1">#REF!</definedName>
    <definedName name="_____________________________________________GD10" localSheetId="14" hidden="1">{#N/A,#N/A,FALSE,"summary"}</definedName>
    <definedName name="_____________________________________________GD10" localSheetId="7" hidden="1">{#N/A,#N/A,FALSE,"summary"}</definedName>
    <definedName name="_____________________________________________GD10" localSheetId="25" hidden="1">{#N/A,#N/A,FALSE,"summary"}</definedName>
    <definedName name="_____________________________________________GD10" localSheetId="21" hidden="1">{#N/A,#N/A,FALSE,"summary"}</definedName>
    <definedName name="_____________________________________________GD10" localSheetId="22" hidden="1">{#N/A,#N/A,FALSE,"summary"}</definedName>
    <definedName name="_____________________________________________GD10" localSheetId="19" hidden="1">{#N/A,#N/A,FALSE,"summary"}</definedName>
    <definedName name="_____________________________________________GD10" hidden="1">{#N/A,#N/A,FALSE,"summary"}</definedName>
    <definedName name="_____________________________________________LF12" hidden="1">#REF!</definedName>
    <definedName name="____________________________________________GD10" localSheetId="14" hidden="1">{#N/A,#N/A,FALSE,"summary"}</definedName>
    <definedName name="____________________________________________GD10" localSheetId="7" hidden="1">{#N/A,#N/A,FALSE,"summary"}</definedName>
    <definedName name="____________________________________________GD10" localSheetId="25" hidden="1">{#N/A,#N/A,FALSE,"summary"}</definedName>
    <definedName name="____________________________________________GD10" localSheetId="21" hidden="1">{#N/A,#N/A,FALSE,"summary"}</definedName>
    <definedName name="____________________________________________GD10" localSheetId="22" hidden="1">{#N/A,#N/A,FALSE,"summary"}</definedName>
    <definedName name="____________________________________________GD10" localSheetId="19" hidden="1">{#N/A,#N/A,FALSE,"summary"}</definedName>
    <definedName name="____________________________________________GD10" hidden="1">{#N/A,#N/A,FALSE,"summary"}</definedName>
    <definedName name="____________________________________________LF12" hidden="1">#REF!</definedName>
    <definedName name="___________________________________________LF12" hidden="1">#REF!</definedName>
    <definedName name="__________________________________________GD10" localSheetId="14" hidden="1">{#N/A,#N/A,FALSE,"summary"}</definedName>
    <definedName name="__________________________________________GD10" localSheetId="7" hidden="1">{#N/A,#N/A,FALSE,"summary"}</definedName>
    <definedName name="__________________________________________GD10" localSheetId="25" hidden="1">{#N/A,#N/A,FALSE,"summary"}</definedName>
    <definedName name="__________________________________________GD10" localSheetId="21" hidden="1">{#N/A,#N/A,FALSE,"summary"}</definedName>
    <definedName name="__________________________________________GD10" localSheetId="22" hidden="1">{#N/A,#N/A,FALSE,"summary"}</definedName>
    <definedName name="__________________________________________GD10" localSheetId="19" hidden="1">{#N/A,#N/A,FALSE,"summary"}</definedName>
    <definedName name="__________________________________________GD10" hidden="1">{#N/A,#N/A,FALSE,"summary"}</definedName>
    <definedName name="__________________________________________LF12" hidden="1">#REF!</definedName>
    <definedName name="_________________________________________GD10" localSheetId="14" hidden="1">{#N/A,#N/A,FALSE,"summary"}</definedName>
    <definedName name="_________________________________________GD10" localSheetId="7" hidden="1">{#N/A,#N/A,FALSE,"summary"}</definedName>
    <definedName name="_________________________________________GD10" localSheetId="25" hidden="1">{#N/A,#N/A,FALSE,"summary"}</definedName>
    <definedName name="_________________________________________GD10" localSheetId="21" hidden="1">{#N/A,#N/A,FALSE,"summary"}</definedName>
    <definedName name="_________________________________________GD10" localSheetId="22" hidden="1">{#N/A,#N/A,FALSE,"summary"}</definedName>
    <definedName name="_________________________________________GD10" localSheetId="19" hidden="1">{#N/A,#N/A,FALSE,"summary"}</definedName>
    <definedName name="_________________________________________GD10" hidden="1">{#N/A,#N/A,FALSE,"summary"}</definedName>
    <definedName name="_________________________________________LF12" hidden="1">#REF!</definedName>
    <definedName name="________________________________________GD10" localSheetId="14" hidden="1">{#N/A,#N/A,FALSE,"summary"}</definedName>
    <definedName name="________________________________________GD10" localSheetId="7" hidden="1">{#N/A,#N/A,FALSE,"summary"}</definedName>
    <definedName name="________________________________________GD10" localSheetId="25" hidden="1">{#N/A,#N/A,FALSE,"summary"}</definedName>
    <definedName name="________________________________________GD10" localSheetId="21" hidden="1">{#N/A,#N/A,FALSE,"summary"}</definedName>
    <definedName name="________________________________________GD10" localSheetId="22" hidden="1">{#N/A,#N/A,FALSE,"summary"}</definedName>
    <definedName name="________________________________________GD10" localSheetId="19" hidden="1">{#N/A,#N/A,FALSE,"summary"}</definedName>
    <definedName name="________________________________________GD10" hidden="1">{#N/A,#N/A,FALSE,"summary"}</definedName>
    <definedName name="________________________________________LF12" hidden="1">#REF!</definedName>
    <definedName name="_______________________________________GD10" localSheetId="14" hidden="1">{#N/A,#N/A,FALSE,"summary"}</definedName>
    <definedName name="_______________________________________GD10" localSheetId="7" hidden="1">{#N/A,#N/A,FALSE,"summary"}</definedName>
    <definedName name="_______________________________________GD10" localSheetId="25" hidden="1">{#N/A,#N/A,FALSE,"summary"}</definedName>
    <definedName name="_______________________________________GD10" localSheetId="21" hidden="1">{#N/A,#N/A,FALSE,"summary"}</definedName>
    <definedName name="_______________________________________GD10" localSheetId="22" hidden="1">{#N/A,#N/A,FALSE,"summary"}</definedName>
    <definedName name="_______________________________________GD10" localSheetId="19" hidden="1">{#N/A,#N/A,FALSE,"summary"}</definedName>
    <definedName name="_______________________________________GD10" hidden="1">{#N/A,#N/A,FALSE,"summary"}</definedName>
    <definedName name="_______________________________________LF12" hidden="1">#REF!</definedName>
    <definedName name="______________________________________GD10" localSheetId="14" hidden="1">{#N/A,#N/A,FALSE,"summary"}</definedName>
    <definedName name="______________________________________GD10" localSheetId="7" hidden="1">{#N/A,#N/A,FALSE,"summary"}</definedName>
    <definedName name="______________________________________GD10" localSheetId="25" hidden="1">{#N/A,#N/A,FALSE,"summary"}</definedName>
    <definedName name="______________________________________GD10" localSheetId="21" hidden="1">{#N/A,#N/A,FALSE,"summary"}</definedName>
    <definedName name="______________________________________GD10" localSheetId="22" hidden="1">{#N/A,#N/A,FALSE,"summary"}</definedName>
    <definedName name="______________________________________GD10" localSheetId="19" hidden="1">{#N/A,#N/A,FALSE,"summary"}</definedName>
    <definedName name="______________________________________GD10" hidden="1">{#N/A,#N/A,FALSE,"summary"}</definedName>
    <definedName name="______________________________________LF12" hidden="1">#REF!</definedName>
    <definedName name="_____________________________________GD10" localSheetId="14" hidden="1">{#N/A,#N/A,FALSE,"summary"}</definedName>
    <definedName name="_____________________________________GD10" localSheetId="7" hidden="1">{#N/A,#N/A,FALSE,"summary"}</definedName>
    <definedName name="_____________________________________GD10" localSheetId="25" hidden="1">{#N/A,#N/A,FALSE,"summary"}</definedName>
    <definedName name="_____________________________________GD10" localSheetId="21" hidden="1">{#N/A,#N/A,FALSE,"summary"}</definedName>
    <definedName name="_____________________________________GD10" localSheetId="22" hidden="1">{#N/A,#N/A,FALSE,"summary"}</definedName>
    <definedName name="_____________________________________GD10" localSheetId="19" hidden="1">{#N/A,#N/A,FALSE,"summary"}</definedName>
    <definedName name="_____________________________________GD10" hidden="1">{#N/A,#N/A,FALSE,"summary"}</definedName>
    <definedName name="_____________________________________LF12" hidden="1">#REF!</definedName>
    <definedName name="____________________________________LF12" hidden="1">#REF!</definedName>
    <definedName name="___________________________________GD10" localSheetId="14" hidden="1">{#N/A,#N/A,FALSE,"summary"}</definedName>
    <definedName name="___________________________________GD10" localSheetId="7" hidden="1">{#N/A,#N/A,FALSE,"summary"}</definedName>
    <definedName name="___________________________________GD10" localSheetId="25" hidden="1">{#N/A,#N/A,FALSE,"summary"}</definedName>
    <definedName name="___________________________________GD10" localSheetId="21" hidden="1">{#N/A,#N/A,FALSE,"summary"}</definedName>
    <definedName name="___________________________________GD10" localSheetId="22" hidden="1">{#N/A,#N/A,FALSE,"summary"}</definedName>
    <definedName name="___________________________________GD10" localSheetId="19" hidden="1">{#N/A,#N/A,FALSE,"summary"}</definedName>
    <definedName name="___________________________________GD10" hidden="1">{#N/A,#N/A,FALSE,"summary"}</definedName>
    <definedName name="___________________________________LF12" hidden="1">#REF!</definedName>
    <definedName name="__________________________________LF12" hidden="1">#REF!</definedName>
    <definedName name="_________________________________GD10" localSheetId="14" hidden="1">{#N/A,#N/A,FALSE,"summary"}</definedName>
    <definedName name="_________________________________GD10" localSheetId="7" hidden="1">{#N/A,#N/A,FALSE,"summary"}</definedName>
    <definedName name="_________________________________GD10" localSheetId="25" hidden="1">{#N/A,#N/A,FALSE,"summary"}</definedName>
    <definedName name="_________________________________GD10" localSheetId="21" hidden="1">{#N/A,#N/A,FALSE,"summary"}</definedName>
    <definedName name="_________________________________GD10" localSheetId="22" hidden="1">{#N/A,#N/A,FALSE,"summary"}</definedName>
    <definedName name="_________________________________GD10" localSheetId="19" hidden="1">{#N/A,#N/A,FALSE,"summary"}</definedName>
    <definedName name="_________________________________GD10" hidden="1">{#N/A,#N/A,FALSE,"summary"}</definedName>
    <definedName name="_________________________________LF12" hidden="1">#REF!</definedName>
    <definedName name="________________________________GD10" localSheetId="14" hidden="1">{#N/A,#N/A,FALSE,"summary"}</definedName>
    <definedName name="________________________________GD10" localSheetId="7" hidden="1">{#N/A,#N/A,FALSE,"summary"}</definedName>
    <definedName name="________________________________GD10" localSheetId="25" hidden="1">{#N/A,#N/A,FALSE,"summary"}</definedName>
    <definedName name="________________________________GD10" localSheetId="21" hidden="1">{#N/A,#N/A,FALSE,"summary"}</definedName>
    <definedName name="________________________________GD10" localSheetId="22" hidden="1">{#N/A,#N/A,FALSE,"summary"}</definedName>
    <definedName name="________________________________GD10" localSheetId="19" hidden="1">{#N/A,#N/A,FALSE,"summary"}</definedName>
    <definedName name="________________________________GD10" hidden="1">{#N/A,#N/A,FALSE,"summary"}</definedName>
    <definedName name="________________________________LF12" hidden="1">#REF!</definedName>
    <definedName name="_______________________________GD10" localSheetId="14" hidden="1">{#N/A,#N/A,FALSE,"summary"}</definedName>
    <definedName name="_______________________________GD10" localSheetId="7" hidden="1">{#N/A,#N/A,FALSE,"summary"}</definedName>
    <definedName name="_______________________________GD10" localSheetId="25" hidden="1">{#N/A,#N/A,FALSE,"summary"}</definedName>
    <definedName name="_______________________________GD10" localSheetId="21" hidden="1">{#N/A,#N/A,FALSE,"summary"}</definedName>
    <definedName name="_______________________________GD10" localSheetId="22" hidden="1">{#N/A,#N/A,FALSE,"summary"}</definedName>
    <definedName name="_______________________________GD10" localSheetId="19" hidden="1">{#N/A,#N/A,FALSE,"summary"}</definedName>
    <definedName name="_______________________________GD10" hidden="1">{#N/A,#N/A,FALSE,"summary"}</definedName>
    <definedName name="_______________________________LF12" hidden="1">#REF!</definedName>
    <definedName name="______________________________GD10" localSheetId="14" hidden="1">{#N/A,#N/A,FALSE,"summary"}</definedName>
    <definedName name="______________________________GD10" localSheetId="7" hidden="1">{#N/A,#N/A,FALSE,"summary"}</definedName>
    <definedName name="______________________________GD10" localSheetId="25" hidden="1">{#N/A,#N/A,FALSE,"summary"}</definedName>
    <definedName name="______________________________GD10" localSheetId="21" hidden="1">{#N/A,#N/A,FALSE,"summary"}</definedName>
    <definedName name="______________________________GD10" localSheetId="22" hidden="1">{#N/A,#N/A,FALSE,"summary"}</definedName>
    <definedName name="______________________________GD10" localSheetId="19" hidden="1">{#N/A,#N/A,FALSE,"summary"}</definedName>
    <definedName name="______________________________GD10" hidden="1">{#N/A,#N/A,FALSE,"summary"}</definedName>
    <definedName name="______________________________LF12" hidden="1">#REF!</definedName>
    <definedName name="_____________________________GD10" localSheetId="14" hidden="1">{#N/A,#N/A,FALSE,"summary"}</definedName>
    <definedName name="_____________________________GD10" localSheetId="7" hidden="1">{#N/A,#N/A,FALSE,"summary"}</definedName>
    <definedName name="_____________________________GD10" localSheetId="25" hidden="1">{#N/A,#N/A,FALSE,"summary"}</definedName>
    <definedName name="_____________________________GD10" localSheetId="21" hidden="1">{#N/A,#N/A,FALSE,"summary"}</definedName>
    <definedName name="_____________________________GD10" localSheetId="22" hidden="1">{#N/A,#N/A,FALSE,"summary"}</definedName>
    <definedName name="_____________________________GD10" localSheetId="19" hidden="1">{#N/A,#N/A,FALSE,"summary"}</definedName>
    <definedName name="_____________________________GD10" hidden="1">{#N/A,#N/A,FALSE,"summary"}</definedName>
    <definedName name="_____________________________LF12" hidden="1">#REF!</definedName>
    <definedName name="____________________________GD10" localSheetId="14" hidden="1">{#N/A,#N/A,FALSE,"summary"}</definedName>
    <definedName name="____________________________GD10" localSheetId="7" hidden="1">{#N/A,#N/A,FALSE,"summary"}</definedName>
    <definedName name="____________________________GD10" localSheetId="25" hidden="1">{#N/A,#N/A,FALSE,"summary"}</definedName>
    <definedName name="____________________________GD10" localSheetId="21" hidden="1">{#N/A,#N/A,FALSE,"summary"}</definedName>
    <definedName name="____________________________GD10" localSheetId="22" hidden="1">{#N/A,#N/A,FALSE,"summary"}</definedName>
    <definedName name="____________________________GD10" localSheetId="19" hidden="1">{#N/A,#N/A,FALSE,"summary"}</definedName>
    <definedName name="____________________________GD10" hidden="1">{#N/A,#N/A,FALSE,"summary"}</definedName>
    <definedName name="____________________________LF12" hidden="1">#REF!</definedName>
    <definedName name="___________________________GD10" localSheetId="14" hidden="1">{#N/A,#N/A,FALSE,"summary"}</definedName>
    <definedName name="___________________________GD10" localSheetId="7" hidden="1">{#N/A,#N/A,FALSE,"summary"}</definedName>
    <definedName name="___________________________GD10" localSheetId="25" hidden="1">{#N/A,#N/A,FALSE,"summary"}</definedName>
    <definedName name="___________________________GD10" localSheetId="21" hidden="1">{#N/A,#N/A,FALSE,"summary"}</definedName>
    <definedName name="___________________________GD10" localSheetId="22" hidden="1">{#N/A,#N/A,FALSE,"summary"}</definedName>
    <definedName name="___________________________GD10" localSheetId="19" hidden="1">{#N/A,#N/A,FALSE,"summary"}</definedName>
    <definedName name="___________________________GD10" hidden="1">{#N/A,#N/A,FALSE,"summary"}</definedName>
    <definedName name="___________________________LF12" hidden="1">#REF!</definedName>
    <definedName name="__________________________LF12" hidden="1">#REF!</definedName>
    <definedName name="_________________________GD10" localSheetId="14" hidden="1">{#N/A,#N/A,FALSE,"summary"}</definedName>
    <definedName name="_________________________GD10" localSheetId="7" hidden="1">{#N/A,#N/A,FALSE,"summary"}</definedName>
    <definedName name="_________________________GD10" localSheetId="25" hidden="1">{#N/A,#N/A,FALSE,"summary"}</definedName>
    <definedName name="_________________________GD10" localSheetId="21" hidden="1">{#N/A,#N/A,FALSE,"summary"}</definedName>
    <definedName name="_________________________GD10" localSheetId="22" hidden="1">{#N/A,#N/A,FALSE,"summary"}</definedName>
    <definedName name="_________________________GD10" localSheetId="19" hidden="1">{#N/A,#N/A,FALSE,"summary"}</definedName>
    <definedName name="_________________________GD10" hidden="1">{#N/A,#N/A,FALSE,"summary"}</definedName>
    <definedName name="_________________________LF12" hidden="1">#REF!</definedName>
    <definedName name="________________________GD10" localSheetId="14" hidden="1">{#N/A,#N/A,FALSE,"summary"}</definedName>
    <definedName name="________________________GD10" localSheetId="7" hidden="1">{#N/A,#N/A,FALSE,"summary"}</definedName>
    <definedName name="________________________GD10" localSheetId="25" hidden="1">{#N/A,#N/A,FALSE,"summary"}</definedName>
    <definedName name="________________________GD10" localSheetId="21" hidden="1">{#N/A,#N/A,FALSE,"summary"}</definedName>
    <definedName name="________________________GD10" localSheetId="22" hidden="1">{#N/A,#N/A,FALSE,"summary"}</definedName>
    <definedName name="________________________GD10" localSheetId="19" hidden="1">{#N/A,#N/A,FALSE,"summary"}</definedName>
    <definedName name="________________________GD10" hidden="1">{#N/A,#N/A,FALSE,"summary"}</definedName>
    <definedName name="________________________LF12" hidden="1">#REF!</definedName>
    <definedName name="_______________________GD10" localSheetId="14" hidden="1">{#N/A,#N/A,FALSE,"summary"}</definedName>
    <definedName name="_______________________GD10" localSheetId="7" hidden="1">{#N/A,#N/A,FALSE,"summary"}</definedName>
    <definedName name="_______________________GD10" localSheetId="25" hidden="1">{#N/A,#N/A,FALSE,"summary"}</definedName>
    <definedName name="_______________________GD10" localSheetId="21" hidden="1">{#N/A,#N/A,FALSE,"summary"}</definedName>
    <definedName name="_______________________GD10" localSheetId="22" hidden="1">{#N/A,#N/A,FALSE,"summary"}</definedName>
    <definedName name="_______________________GD10" localSheetId="19" hidden="1">{#N/A,#N/A,FALSE,"summary"}</definedName>
    <definedName name="_______________________GD10" hidden="1">{#N/A,#N/A,FALSE,"summary"}</definedName>
    <definedName name="_______________________LF12" hidden="1">#REF!</definedName>
    <definedName name="______________________GD10" localSheetId="14" hidden="1">{#N/A,#N/A,FALSE,"summary"}</definedName>
    <definedName name="______________________GD10" localSheetId="7" hidden="1">{#N/A,#N/A,FALSE,"summary"}</definedName>
    <definedName name="______________________GD10" localSheetId="25" hidden="1">{#N/A,#N/A,FALSE,"summary"}</definedName>
    <definedName name="______________________GD10" localSheetId="21" hidden="1">{#N/A,#N/A,FALSE,"summary"}</definedName>
    <definedName name="______________________GD10" localSheetId="22" hidden="1">{#N/A,#N/A,FALSE,"summary"}</definedName>
    <definedName name="______________________GD10" localSheetId="19" hidden="1">{#N/A,#N/A,FALSE,"summary"}</definedName>
    <definedName name="______________________GD10" hidden="1">{#N/A,#N/A,FALSE,"summary"}</definedName>
    <definedName name="______________________LF12" hidden="1">#REF!</definedName>
    <definedName name="_____________________LF12" hidden="1">#REF!</definedName>
    <definedName name="____________________GD10" localSheetId="14" hidden="1">{#N/A,#N/A,FALSE,"summary"}</definedName>
    <definedName name="____________________GD10" localSheetId="7" hidden="1">{#N/A,#N/A,FALSE,"summary"}</definedName>
    <definedName name="____________________GD10" localSheetId="25" hidden="1">{#N/A,#N/A,FALSE,"summary"}</definedName>
    <definedName name="____________________GD10" localSheetId="21" hidden="1">{#N/A,#N/A,FALSE,"summary"}</definedName>
    <definedName name="____________________GD10" localSheetId="22" hidden="1">{#N/A,#N/A,FALSE,"summary"}</definedName>
    <definedName name="____________________GD10" localSheetId="19" hidden="1">{#N/A,#N/A,FALSE,"summary"}</definedName>
    <definedName name="____________________GD10" hidden="1">{#N/A,#N/A,FALSE,"summary"}</definedName>
    <definedName name="____________________LF12" hidden="1">#REF!</definedName>
    <definedName name="___________________GD10" localSheetId="14" hidden="1">{#N/A,#N/A,FALSE,"summary"}</definedName>
    <definedName name="___________________GD10" localSheetId="7" hidden="1">{#N/A,#N/A,FALSE,"summary"}</definedName>
    <definedName name="___________________GD10" localSheetId="25" hidden="1">{#N/A,#N/A,FALSE,"summary"}</definedName>
    <definedName name="___________________GD10" localSheetId="21" hidden="1">{#N/A,#N/A,FALSE,"summary"}</definedName>
    <definedName name="___________________GD10" localSheetId="22" hidden="1">{#N/A,#N/A,FALSE,"summary"}</definedName>
    <definedName name="___________________GD10" localSheetId="19" hidden="1">{#N/A,#N/A,FALSE,"summary"}</definedName>
    <definedName name="___________________GD10" hidden="1">{#N/A,#N/A,FALSE,"summary"}</definedName>
    <definedName name="___________________LF12" hidden="1">#REF!</definedName>
    <definedName name="__________________GD10" localSheetId="14" hidden="1">{#N/A,#N/A,FALSE,"summary"}</definedName>
    <definedName name="__________________GD10" localSheetId="7" hidden="1">{#N/A,#N/A,FALSE,"summary"}</definedName>
    <definedName name="__________________GD10" localSheetId="25" hidden="1">{#N/A,#N/A,FALSE,"summary"}</definedName>
    <definedName name="__________________GD10" localSheetId="21" hidden="1">{#N/A,#N/A,FALSE,"summary"}</definedName>
    <definedName name="__________________GD10" localSheetId="22" hidden="1">{#N/A,#N/A,FALSE,"summary"}</definedName>
    <definedName name="__________________GD10" localSheetId="19" hidden="1">{#N/A,#N/A,FALSE,"summary"}</definedName>
    <definedName name="__________________GD10" hidden="1">{#N/A,#N/A,FALSE,"summary"}</definedName>
    <definedName name="__________________LF12" hidden="1">#REF!</definedName>
    <definedName name="_________________GD10" localSheetId="14" hidden="1">{#N/A,#N/A,FALSE,"summary"}</definedName>
    <definedName name="_________________GD10" localSheetId="7" hidden="1">{#N/A,#N/A,FALSE,"summary"}</definedName>
    <definedName name="_________________GD10" localSheetId="25" hidden="1">{#N/A,#N/A,FALSE,"summary"}</definedName>
    <definedName name="_________________GD10" localSheetId="21" hidden="1">{#N/A,#N/A,FALSE,"summary"}</definedName>
    <definedName name="_________________GD10" localSheetId="22" hidden="1">{#N/A,#N/A,FALSE,"summary"}</definedName>
    <definedName name="_________________GD10" localSheetId="19" hidden="1">{#N/A,#N/A,FALSE,"summary"}</definedName>
    <definedName name="_________________GD10" hidden="1">{#N/A,#N/A,FALSE,"summary"}</definedName>
    <definedName name="_________________key1" hidden="1">#REF!</definedName>
    <definedName name="_________________LF12" hidden="1">#REF!</definedName>
    <definedName name="________________GD10" localSheetId="14" hidden="1">{#N/A,#N/A,FALSE,"summary"}</definedName>
    <definedName name="________________GD10" localSheetId="7" hidden="1">{#N/A,#N/A,FALSE,"summary"}</definedName>
    <definedName name="________________GD10" localSheetId="25" hidden="1">{#N/A,#N/A,FALSE,"summary"}</definedName>
    <definedName name="________________GD10" localSheetId="21" hidden="1">{#N/A,#N/A,FALSE,"summary"}</definedName>
    <definedName name="________________GD10" localSheetId="22" hidden="1">{#N/A,#N/A,FALSE,"summary"}</definedName>
    <definedName name="________________GD10" localSheetId="19" hidden="1">{#N/A,#N/A,FALSE,"summary"}</definedName>
    <definedName name="________________GD10" hidden="1">{#N/A,#N/A,FALSE,"summary"}</definedName>
    <definedName name="________________key1" hidden="1">#REF!</definedName>
    <definedName name="________________LF12" hidden="1">#REF!</definedName>
    <definedName name="_______________key1" hidden="1">#REF!</definedName>
    <definedName name="_______________LF12" hidden="1">#REF!</definedName>
    <definedName name="______________GD10" localSheetId="14" hidden="1">{#N/A,#N/A,FALSE,"summary"}</definedName>
    <definedName name="______________GD10" localSheetId="7" hidden="1">{#N/A,#N/A,FALSE,"summary"}</definedName>
    <definedName name="______________GD10" localSheetId="25" hidden="1">{#N/A,#N/A,FALSE,"summary"}</definedName>
    <definedName name="______________GD10" localSheetId="21" hidden="1">{#N/A,#N/A,FALSE,"summary"}</definedName>
    <definedName name="______________GD10" localSheetId="22" hidden="1">{#N/A,#N/A,FALSE,"summary"}</definedName>
    <definedName name="______________GD10" localSheetId="19" hidden="1">{#N/A,#N/A,FALSE,"summary"}</definedName>
    <definedName name="______________GD10" hidden="1">{#N/A,#N/A,FALSE,"summary"}</definedName>
    <definedName name="______________key1" hidden="1">#REF!</definedName>
    <definedName name="______________LF12" hidden="1">#REF!</definedName>
    <definedName name="_____________GD10" localSheetId="14" hidden="1">{#N/A,#N/A,FALSE,"summary"}</definedName>
    <definedName name="_____________GD10" localSheetId="7" hidden="1">{#N/A,#N/A,FALSE,"summary"}</definedName>
    <definedName name="_____________GD10" localSheetId="25" hidden="1">{#N/A,#N/A,FALSE,"summary"}</definedName>
    <definedName name="_____________GD10" localSheetId="21" hidden="1">{#N/A,#N/A,FALSE,"summary"}</definedName>
    <definedName name="_____________GD10" localSheetId="22" hidden="1">{#N/A,#N/A,FALSE,"summary"}</definedName>
    <definedName name="_____________GD10" localSheetId="19" hidden="1">{#N/A,#N/A,FALSE,"summary"}</definedName>
    <definedName name="_____________GD10" hidden="1">{#N/A,#N/A,FALSE,"summary"}</definedName>
    <definedName name="_____________key1" hidden="1">#REF!</definedName>
    <definedName name="_____________LF12" hidden="1">#REF!</definedName>
    <definedName name="____________abc1" localSheetId="14" hidden="1">{"detail",#N/A,FALSE,"mfg";"summary",#N/A,FALSE,"mfg"}</definedName>
    <definedName name="____________abc1" localSheetId="7" hidden="1">{"detail",#N/A,FALSE,"mfg";"summary",#N/A,FALSE,"mfg"}</definedName>
    <definedName name="____________abc1" localSheetId="25" hidden="1">{"detail",#N/A,FALSE,"mfg";"summary",#N/A,FALSE,"mfg"}</definedName>
    <definedName name="____________abc1" localSheetId="21" hidden="1">{"detail",#N/A,FALSE,"mfg";"summary",#N/A,FALSE,"mfg"}</definedName>
    <definedName name="____________abc1" localSheetId="22" hidden="1">{"detail",#N/A,FALSE,"mfg";"summary",#N/A,FALSE,"mfg"}</definedName>
    <definedName name="____________abc1" localSheetId="19" hidden="1">{"detail",#N/A,FALSE,"mfg";"summary",#N/A,FALSE,"mfg"}</definedName>
    <definedName name="____________abc1" hidden="1">{"detail",#N/A,FALSE,"mfg";"summary",#N/A,FALSE,"mfg"}</definedName>
    <definedName name="____________abc2" localSheetId="14" hidden="1">{"detail",#N/A,FALSE,"mfg";"summary",#N/A,FALSE,"mfg"}</definedName>
    <definedName name="____________abc2" localSheetId="7" hidden="1">{"detail",#N/A,FALSE,"mfg";"summary",#N/A,FALSE,"mfg"}</definedName>
    <definedName name="____________abc2" localSheetId="25" hidden="1">{"detail",#N/A,FALSE,"mfg";"summary",#N/A,FALSE,"mfg"}</definedName>
    <definedName name="____________abc2" localSheetId="21" hidden="1">{"detail",#N/A,FALSE,"mfg";"summary",#N/A,FALSE,"mfg"}</definedName>
    <definedName name="____________abc2" localSheetId="22" hidden="1">{"detail",#N/A,FALSE,"mfg";"summary",#N/A,FALSE,"mfg"}</definedName>
    <definedName name="____________abc2" localSheetId="19" hidden="1">{"detail",#N/A,FALSE,"mfg";"summary",#N/A,FALSE,"mfg"}</definedName>
    <definedName name="____________abc2" hidden="1">{"detail",#N/A,FALSE,"mfg";"summary",#N/A,FALSE,"mfg"}</definedName>
    <definedName name="____________GD10" localSheetId="14" hidden="1">{#N/A,#N/A,FALSE,"summary"}</definedName>
    <definedName name="____________GD10" localSheetId="7" hidden="1">{#N/A,#N/A,FALSE,"summary"}</definedName>
    <definedName name="____________GD10" localSheetId="25" hidden="1">{#N/A,#N/A,FALSE,"summary"}</definedName>
    <definedName name="____________GD10" localSheetId="21" hidden="1">{#N/A,#N/A,FALSE,"summary"}</definedName>
    <definedName name="____________GD10" localSheetId="22" hidden="1">{#N/A,#N/A,FALSE,"summary"}</definedName>
    <definedName name="____________GD10" localSheetId="19" hidden="1">{#N/A,#N/A,FALSE,"summary"}</definedName>
    <definedName name="____________GD10" hidden="1">{#N/A,#N/A,FALSE,"summary"}</definedName>
    <definedName name="____________key1" hidden="1">#REF!</definedName>
    <definedName name="____________LF12" hidden="1">#REF!</definedName>
    <definedName name="____________txt1">#REF!</definedName>
    <definedName name="____________txt2">#REF!</definedName>
    <definedName name="____________txt3">#REF!</definedName>
    <definedName name="____________txt4">#REF!</definedName>
    <definedName name="____________z12" localSheetId="14" hidden="1">{"pro_view",#N/A,FALSE,"EEFSNAP2";"rep_view",#N/A,FALSE,"EEFSNAP2"}</definedName>
    <definedName name="____________z12" localSheetId="7" hidden="1">{"pro_view",#N/A,FALSE,"EEFSNAP2";"rep_view",#N/A,FALSE,"EEFSNAP2"}</definedName>
    <definedName name="____________z12" localSheetId="25" hidden="1">{"pro_view",#N/A,FALSE,"EEFSNAP2";"rep_view",#N/A,FALSE,"EEFSNAP2"}</definedName>
    <definedName name="____________z12" localSheetId="21" hidden="1">{"pro_view",#N/A,FALSE,"EEFSNAP2";"rep_view",#N/A,FALSE,"EEFSNAP2"}</definedName>
    <definedName name="____________z12" localSheetId="22" hidden="1">{"pro_view",#N/A,FALSE,"EEFSNAP2";"rep_view",#N/A,FALSE,"EEFSNAP2"}</definedName>
    <definedName name="____________z12" localSheetId="19" hidden="1">{"pro_view",#N/A,FALSE,"EEFSNAP2";"rep_view",#N/A,FALSE,"EEFSNAP2"}</definedName>
    <definedName name="____________z12" hidden="1">{"pro_view",#N/A,FALSE,"EEFSNAP2";"rep_view",#N/A,FALSE,"EEFSNAP2"}</definedName>
    <definedName name="____________z2" localSheetId="14" hidden="1">{"Sch00",#N/A,FALSE,"1";"Contents",#N/A,FALSE,"1"}</definedName>
    <definedName name="____________z2" localSheetId="7" hidden="1">{"Sch00",#N/A,FALSE,"1";"Contents",#N/A,FALSE,"1"}</definedName>
    <definedName name="____________z2" localSheetId="25" hidden="1">{"Sch00",#N/A,FALSE,"1";"Contents",#N/A,FALSE,"1"}</definedName>
    <definedName name="____________z2" localSheetId="21" hidden="1">{"Sch00",#N/A,FALSE,"1";"Contents",#N/A,FALSE,"1"}</definedName>
    <definedName name="____________z2" localSheetId="22" hidden="1">{"Sch00",#N/A,FALSE,"1";"Contents",#N/A,FALSE,"1"}</definedName>
    <definedName name="____________z2" localSheetId="19" hidden="1">{"Sch00",#N/A,FALSE,"1";"Contents",#N/A,FALSE,"1"}</definedName>
    <definedName name="____________z2" hidden="1">{"Sch00",#N/A,FALSE,"1";"Contents",#N/A,FALSE,"1"}</definedName>
    <definedName name="____________z22" localSheetId="14" hidden="1">{#N/A,"PURADD",FALSE,"Business Analysis";#N/A,"PURSPP",FALSE,"Business Analysis";#N/A,"CTGIND",FALSE,"Business Analysis";#N/A,"PURCHM",FALSE,"Business Analysis";#N/A,"SPADD",FALSE,"Business Analysis";#N/A,"EPOXY",FALSE,"Business Analysis";#N/A,"PURPER",FALSE,"Business Analysis"}</definedName>
    <definedName name="____________z22" localSheetId="7" hidden="1">{#N/A,"PURADD",FALSE,"Business Analysis";#N/A,"PURSPP",FALSE,"Business Analysis";#N/A,"CTGIND",FALSE,"Business Analysis";#N/A,"PURCHM",FALSE,"Business Analysis";#N/A,"SPADD",FALSE,"Business Analysis";#N/A,"EPOXY",FALSE,"Business Analysis";#N/A,"PURPER",FALSE,"Business Analysis"}</definedName>
    <definedName name="____________z22" localSheetId="25" hidden="1">{#N/A,"PURADD",FALSE,"Business Analysis";#N/A,"PURSPP",FALSE,"Business Analysis";#N/A,"CTGIND",FALSE,"Business Analysis";#N/A,"PURCHM",FALSE,"Business Analysis";#N/A,"SPADD",FALSE,"Business Analysis";#N/A,"EPOXY",FALSE,"Business Analysis";#N/A,"PURPER",FALSE,"Business Analysis"}</definedName>
    <definedName name="____________z22" localSheetId="21" hidden="1">{#N/A,"PURADD",FALSE,"Business Analysis";#N/A,"PURSPP",FALSE,"Business Analysis";#N/A,"CTGIND",FALSE,"Business Analysis";#N/A,"PURCHM",FALSE,"Business Analysis";#N/A,"SPADD",FALSE,"Business Analysis";#N/A,"EPOXY",FALSE,"Business Analysis";#N/A,"PURPER",FALSE,"Business Analysis"}</definedName>
    <definedName name="____________z22" localSheetId="22" hidden="1">{#N/A,"PURADD",FALSE,"Business Analysis";#N/A,"PURSPP",FALSE,"Business Analysis";#N/A,"CTGIND",FALSE,"Business Analysis";#N/A,"PURCHM",FALSE,"Business Analysis";#N/A,"SPADD",FALSE,"Business Analysis";#N/A,"EPOXY",FALSE,"Business Analysis";#N/A,"PURPER",FALSE,"Business Analysis"}</definedName>
    <definedName name="____________z22" localSheetId="19" hidden="1">{#N/A,"PURADD",FALSE,"Business Analysis";#N/A,"PURSPP",FALSE,"Business Analysis";#N/A,"CTGIND",FALSE,"Business Analysis";#N/A,"PURCHM",FALSE,"Business Analysis";#N/A,"SPADD",FALSE,"Business Analysis";#N/A,"EPOXY",FALSE,"Business Analysis";#N/A,"PURPER",FALSE,"Business Analysis"}</definedName>
    <definedName name="____________z22" hidden="1">{#N/A,"PURADD",FALSE,"Business Analysis";#N/A,"PURSPP",FALSE,"Business Analysis";#N/A,"CTGIND",FALSE,"Business Analysis";#N/A,"PURCHM",FALSE,"Business Analysis";#N/A,"SPADD",FALSE,"Business Analysis";#N/A,"EPOXY",FALSE,"Business Analysis";#N/A,"PURPER",FALSE,"Business Analysis"}</definedName>
    <definedName name="____________z25" localSheetId="14" hidden="1">{"detail",#N/A,FALSE,"mfg";"summary",#N/A,FALSE,"mfg"}</definedName>
    <definedName name="____________z25" localSheetId="7" hidden="1">{"detail",#N/A,FALSE,"mfg";"summary",#N/A,FALSE,"mfg"}</definedName>
    <definedName name="____________z25" localSheetId="25" hidden="1">{"detail",#N/A,FALSE,"mfg";"summary",#N/A,FALSE,"mfg"}</definedName>
    <definedName name="____________z25" localSheetId="21" hidden="1">{"detail",#N/A,FALSE,"mfg";"summary",#N/A,FALSE,"mfg"}</definedName>
    <definedName name="____________z25" localSheetId="22" hidden="1">{"detail",#N/A,FALSE,"mfg";"summary",#N/A,FALSE,"mfg"}</definedName>
    <definedName name="____________z25" localSheetId="19" hidden="1">{"detail",#N/A,FALSE,"mfg";"summary",#N/A,FALSE,"mfg"}</definedName>
    <definedName name="____________z25" hidden="1">{"detail",#N/A,FALSE,"mfg";"summary",#N/A,FALSE,"mfg"}</definedName>
    <definedName name="____________z3" localSheetId="14" hidden="1">{"Sch01",#N/A,FALSE,"2";"Sch02",#N/A,FALSE,"2";"Sch03",#N/A,FALSE,"2";"Sch04",#N/A,FALSE,"2";"Sch05",#N/A,FALSE,"2";"Sch06",#N/A,FALSE,"2";"Sch17",#N/A,FALSE,"2";"Sch19",#N/A,FALSE,"2";"Sch20",#N/A,FALSE,"2";"Sch21",#N/A,FALSE,"2";"Sch26",#N/A,FALSE,"2"}</definedName>
    <definedName name="____________z3" localSheetId="7" hidden="1">{"Sch01",#N/A,FALSE,"2";"Sch02",#N/A,FALSE,"2";"Sch03",#N/A,FALSE,"2";"Sch04",#N/A,FALSE,"2";"Sch05",#N/A,FALSE,"2";"Sch06",#N/A,FALSE,"2";"Sch17",#N/A,FALSE,"2";"Sch19",#N/A,FALSE,"2";"Sch20",#N/A,FALSE,"2";"Sch21",#N/A,FALSE,"2";"Sch26",#N/A,FALSE,"2"}</definedName>
    <definedName name="____________z3" localSheetId="25" hidden="1">{"Sch01",#N/A,FALSE,"2";"Sch02",#N/A,FALSE,"2";"Sch03",#N/A,FALSE,"2";"Sch04",#N/A,FALSE,"2";"Sch05",#N/A,FALSE,"2";"Sch06",#N/A,FALSE,"2";"Sch17",#N/A,FALSE,"2";"Sch19",#N/A,FALSE,"2";"Sch20",#N/A,FALSE,"2";"Sch21",#N/A,FALSE,"2";"Sch26",#N/A,FALSE,"2"}</definedName>
    <definedName name="____________z3" localSheetId="21" hidden="1">{"Sch01",#N/A,FALSE,"2";"Sch02",#N/A,FALSE,"2";"Sch03",#N/A,FALSE,"2";"Sch04",#N/A,FALSE,"2";"Sch05",#N/A,FALSE,"2";"Sch06",#N/A,FALSE,"2";"Sch17",#N/A,FALSE,"2";"Sch19",#N/A,FALSE,"2";"Sch20",#N/A,FALSE,"2";"Sch21",#N/A,FALSE,"2";"Sch26",#N/A,FALSE,"2"}</definedName>
    <definedName name="____________z3" localSheetId="22" hidden="1">{"Sch01",#N/A,FALSE,"2";"Sch02",#N/A,FALSE,"2";"Sch03",#N/A,FALSE,"2";"Sch04",#N/A,FALSE,"2";"Sch05",#N/A,FALSE,"2";"Sch06",#N/A,FALSE,"2";"Sch17",#N/A,FALSE,"2";"Sch19",#N/A,FALSE,"2";"Sch20",#N/A,FALSE,"2";"Sch21",#N/A,FALSE,"2";"Sch26",#N/A,FALSE,"2"}</definedName>
    <definedName name="____________z3" localSheetId="19" hidden="1">{"Sch01",#N/A,FALSE,"2";"Sch02",#N/A,FALSE,"2";"Sch03",#N/A,FALSE,"2";"Sch04",#N/A,FALSE,"2";"Sch05",#N/A,FALSE,"2";"Sch06",#N/A,FALSE,"2";"Sch17",#N/A,FALSE,"2";"Sch19",#N/A,FALSE,"2";"Sch20",#N/A,FALSE,"2";"Sch21",#N/A,FALSE,"2";"Sch26",#N/A,FALSE,"2"}</definedName>
    <definedName name="____________z3" hidden="1">{"Sch01",#N/A,FALSE,"2";"Sch02",#N/A,FALSE,"2";"Sch03",#N/A,FALSE,"2";"Sch04",#N/A,FALSE,"2";"Sch05",#N/A,FALSE,"2";"Sch06",#N/A,FALSE,"2";"Sch17",#N/A,FALSE,"2";"Sch19",#N/A,FALSE,"2";"Sch20",#N/A,FALSE,"2";"Sch21",#N/A,FALSE,"2";"Sch26",#N/A,FALSE,"2"}</definedName>
    <definedName name="____________zz3" localSheetId="1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_zz3" localSheetId="7"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_zz3" localSheetId="2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_zz3" localSheetId="2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_zz3" localSheetId="22"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_zz3" localSheetId="19"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abc1" localSheetId="14" hidden="1">{"detail",#N/A,FALSE,"mfg";"summary",#N/A,FALSE,"mfg"}</definedName>
    <definedName name="___________abc1" localSheetId="7" hidden="1">{"detail",#N/A,FALSE,"mfg";"summary",#N/A,FALSE,"mfg"}</definedName>
    <definedName name="___________abc1" localSheetId="25" hidden="1">{"detail",#N/A,FALSE,"mfg";"summary",#N/A,FALSE,"mfg"}</definedName>
    <definedName name="___________abc1" localSheetId="21" hidden="1">{"detail",#N/A,FALSE,"mfg";"summary",#N/A,FALSE,"mfg"}</definedName>
    <definedName name="___________abc1" localSheetId="22" hidden="1">{"detail",#N/A,FALSE,"mfg";"summary",#N/A,FALSE,"mfg"}</definedName>
    <definedName name="___________abc1" localSheetId="19" hidden="1">{"detail",#N/A,FALSE,"mfg";"summary",#N/A,FALSE,"mfg"}</definedName>
    <definedName name="___________abc1" hidden="1">{"detail",#N/A,FALSE,"mfg";"summary",#N/A,FALSE,"mfg"}</definedName>
    <definedName name="___________abc2" localSheetId="14" hidden="1">{"detail",#N/A,FALSE,"mfg";"summary",#N/A,FALSE,"mfg"}</definedName>
    <definedName name="___________abc2" localSheetId="7" hidden="1">{"detail",#N/A,FALSE,"mfg";"summary",#N/A,FALSE,"mfg"}</definedName>
    <definedName name="___________abc2" localSheetId="25" hidden="1">{"detail",#N/A,FALSE,"mfg";"summary",#N/A,FALSE,"mfg"}</definedName>
    <definedName name="___________abc2" localSheetId="21" hidden="1">{"detail",#N/A,FALSE,"mfg";"summary",#N/A,FALSE,"mfg"}</definedName>
    <definedName name="___________abc2" localSheetId="22" hidden="1">{"detail",#N/A,FALSE,"mfg";"summary",#N/A,FALSE,"mfg"}</definedName>
    <definedName name="___________abc2" localSheetId="19" hidden="1">{"detail",#N/A,FALSE,"mfg";"summary",#N/A,FALSE,"mfg"}</definedName>
    <definedName name="___________abc2" hidden="1">{"detail",#N/A,FALSE,"mfg";"summary",#N/A,FALSE,"mfg"}</definedName>
    <definedName name="___________GD10" localSheetId="14" hidden="1">{#N/A,#N/A,FALSE,"summary"}</definedName>
    <definedName name="___________GD10" localSheetId="7" hidden="1">{#N/A,#N/A,FALSE,"summary"}</definedName>
    <definedName name="___________GD10" localSheetId="25" hidden="1">{#N/A,#N/A,FALSE,"summary"}</definedName>
    <definedName name="___________GD10" localSheetId="21" hidden="1">{#N/A,#N/A,FALSE,"summary"}</definedName>
    <definedName name="___________GD10" localSheetId="22" hidden="1">{#N/A,#N/A,FALSE,"summary"}</definedName>
    <definedName name="___________GD10" localSheetId="19" hidden="1">{#N/A,#N/A,FALSE,"summary"}</definedName>
    <definedName name="___________GD10" hidden="1">{#N/A,#N/A,FALSE,"summary"}</definedName>
    <definedName name="___________key1" hidden="1">#REF!</definedName>
    <definedName name="___________LF12" hidden="1">#REF!</definedName>
    <definedName name="___________z12" localSheetId="14" hidden="1">{"pro_view",#N/A,FALSE,"EEFSNAP2";"rep_view",#N/A,FALSE,"EEFSNAP2"}</definedName>
    <definedName name="___________z12" localSheetId="7" hidden="1">{"pro_view",#N/A,FALSE,"EEFSNAP2";"rep_view",#N/A,FALSE,"EEFSNAP2"}</definedName>
    <definedName name="___________z12" localSheetId="25" hidden="1">{"pro_view",#N/A,FALSE,"EEFSNAP2";"rep_view",#N/A,FALSE,"EEFSNAP2"}</definedName>
    <definedName name="___________z12" localSheetId="21" hidden="1">{"pro_view",#N/A,FALSE,"EEFSNAP2";"rep_view",#N/A,FALSE,"EEFSNAP2"}</definedName>
    <definedName name="___________z12" localSheetId="22" hidden="1">{"pro_view",#N/A,FALSE,"EEFSNAP2";"rep_view",#N/A,FALSE,"EEFSNAP2"}</definedName>
    <definedName name="___________z12" localSheetId="19" hidden="1">{"pro_view",#N/A,FALSE,"EEFSNAP2";"rep_view",#N/A,FALSE,"EEFSNAP2"}</definedName>
    <definedName name="___________z12" hidden="1">{"pro_view",#N/A,FALSE,"EEFSNAP2";"rep_view",#N/A,FALSE,"EEFSNAP2"}</definedName>
    <definedName name="___________z2" localSheetId="14" hidden="1">{"Sch00",#N/A,FALSE,"1";"Contents",#N/A,FALSE,"1"}</definedName>
    <definedName name="___________z2" localSheetId="7" hidden="1">{"Sch00",#N/A,FALSE,"1";"Contents",#N/A,FALSE,"1"}</definedName>
    <definedName name="___________z2" localSheetId="25" hidden="1">{"Sch00",#N/A,FALSE,"1";"Contents",#N/A,FALSE,"1"}</definedName>
    <definedName name="___________z2" localSheetId="21" hidden="1">{"Sch00",#N/A,FALSE,"1";"Contents",#N/A,FALSE,"1"}</definedName>
    <definedName name="___________z2" localSheetId="22" hidden="1">{"Sch00",#N/A,FALSE,"1";"Contents",#N/A,FALSE,"1"}</definedName>
    <definedName name="___________z2" localSheetId="19" hidden="1">{"Sch00",#N/A,FALSE,"1";"Contents",#N/A,FALSE,"1"}</definedName>
    <definedName name="___________z2" hidden="1">{"Sch00",#N/A,FALSE,"1";"Contents",#N/A,FALSE,"1"}</definedName>
    <definedName name="___________z22" localSheetId="14" hidden="1">{#N/A,"PURADD",FALSE,"Business Analysis";#N/A,"PURSPP",FALSE,"Business Analysis";#N/A,"CTGIND",FALSE,"Business Analysis";#N/A,"PURCHM",FALSE,"Business Analysis";#N/A,"SPADD",FALSE,"Business Analysis";#N/A,"EPOXY",FALSE,"Business Analysis";#N/A,"PURPER",FALSE,"Business Analysis"}</definedName>
    <definedName name="___________z22" localSheetId="7" hidden="1">{#N/A,"PURADD",FALSE,"Business Analysis";#N/A,"PURSPP",FALSE,"Business Analysis";#N/A,"CTGIND",FALSE,"Business Analysis";#N/A,"PURCHM",FALSE,"Business Analysis";#N/A,"SPADD",FALSE,"Business Analysis";#N/A,"EPOXY",FALSE,"Business Analysis";#N/A,"PURPER",FALSE,"Business Analysis"}</definedName>
    <definedName name="___________z22" localSheetId="25" hidden="1">{#N/A,"PURADD",FALSE,"Business Analysis";#N/A,"PURSPP",FALSE,"Business Analysis";#N/A,"CTGIND",FALSE,"Business Analysis";#N/A,"PURCHM",FALSE,"Business Analysis";#N/A,"SPADD",FALSE,"Business Analysis";#N/A,"EPOXY",FALSE,"Business Analysis";#N/A,"PURPER",FALSE,"Business Analysis"}</definedName>
    <definedName name="___________z22" localSheetId="21" hidden="1">{#N/A,"PURADD",FALSE,"Business Analysis";#N/A,"PURSPP",FALSE,"Business Analysis";#N/A,"CTGIND",FALSE,"Business Analysis";#N/A,"PURCHM",FALSE,"Business Analysis";#N/A,"SPADD",FALSE,"Business Analysis";#N/A,"EPOXY",FALSE,"Business Analysis";#N/A,"PURPER",FALSE,"Business Analysis"}</definedName>
    <definedName name="___________z22" localSheetId="22" hidden="1">{#N/A,"PURADD",FALSE,"Business Analysis";#N/A,"PURSPP",FALSE,"Business Analysis";#N/A,"CTGIND",FALSE,"Business Analysis";#N/A,"PURCHM",FALSE,"Business Analysis";#N/A,"SPADD",FALSE,"Business Analysis";#N/A,"EPOXY",FALSE,"Business Analysis";#N/A,"PURPER",FALSE,"Business Analysis"}</definedName>
    <definedName name="___________z22" localSheetId="19" hidden="1">{#N/A,"PURADD",FALSE,"Business Analysis";#N/A,"PURSPP",FALSE,"Business Analysis";#N/A,"CTGIND",FALSE,"Business Analysis";#N/A,"PURCHM",FALSE,"Business Analysis";#N/A,"SPADD",FALSE,"Business Analysis";#N/A,"EPOXY",FALSE,"Business Analysis";#N/A,"PURPER",FALSE,"Business Analysis"}</definedName>
    <definedName name="___________z22" hidden="1">{#N/A,"PURADD",FALSE,"Business Analysis";#N/A,"PURSPP",FALSE,"Business Analysis";#N/A,"CTGIND",FALSE,"Business Analysis";#N/A,"PURCHM",FALSE,"Business Analysis";#N/A,"SPADD",FALSE,"Business Analysis";#N/A,"EPOXY",FALSE,"Business Analysis";#N/A,"PURPER",FALSE,"Business Analysis"}</definedName>
    <definedName name="___________z25" localSheetId="14" hidden="1">{"detail",#N/A,FALSE,"mfg";"summary",#N/A,FALSE,"mfg"}</definedName>
    <definedName name="___________z25" localSheetId="7" hidden="1">{"detail",#N/A,FALSE,"mfg";"summary",#N/A,FALSE,"mfg"}</definedName>
    <definedName name="___________z25" localSheetId="25" hidden="1">{"detail",#N/A,FALSE,"mfg";"summary",#N/A,FALSE,"mfg"}</definedName>
    <definedName name="___________z25" localSheetId="21" hidden="1">{"detail",#N/A,FALSE,"mfg";"summary",#N/A,FALSE,"mfg"}</definedName>
    <definedName name="___________z25" localSheetId="22" hidden="1">{"detail",#N/A,FALSE,"mfg";"summary",#N/A,FALSE,"mfg"}</definedName>
    <definedName name="___________z25" localSheetId="19" hidden="1">{"detail",#N/A,FALSE,"mfg";"summary",#N/A,FALSE,"mfg"}</definedName>
    <definedName name="___________z25" hidden="1">{"detail",#N/A,FALSE,"mfg";"summary",#N/A,FALSE,"mfg"}</definedName>
    <definedName name="___________z3" localSheetId="14" hidden="1">{"Sch01",#N/A,FALSE,"2";"Sch02",#N/A,FALSE,"2";"Sch03",#N/A,FALSE,"2";"Sch04",#N/A,FALSE,"2";"Sch05",#N/A,FALSE,"2";"Sch06",#N/A,FALSE,"2";"Sch17",#N/A,FALSE,"2";"Sch19",#N/A,FALSE,"2";"Sch20",#N/A,FALSE,"2";"Sch21",#N/A,FALSE,"2";"Sch26",#N/A,FALSE,"2"}</definedName>
    <definedName name="___________z3" localSheetId="7" hidden="1">{"Sch01",#N/A,FALSE,"2";"Sch02",#N/A,FALSE,"2";"Sch03",#N/A,FALSE,"2";"Sch04",#N/A,FALSE,"2";"Sch05",#N/A,FALSE,"2";"Sch06",#N/A,FALSE,"2";"Sch17",#N/A,FALSE,"2";"Sch19",#N/A,FALSE,"2";"Sch20",#N/A,FALSE,"2";"Sch21",#N/A,FALSE,"2";"Sch26",#N/A,FALSE,"2"}</definedName>
    <definedName name="___________z3" localSheetId="25" hidden="1">{"Sch01",#N/A,FALSE,"2";"Sch02",#N/A,FALSE,"2";"Sch03",#N/A,FALSE,"2";"Sch04",#N/A,FALSE,"2";"Sch05",#N/A,FALSE,"2";"Sch06",#N/A,FALSE,"2";"Sch17",#N/A,FALSE,"2";"Sch19",#N/A,FALSE,"2";"Sch20",#N/A,FALSE,"2";"Sch21",#N/A,FALSE,"2";"Sch26",#N/A,FALSE,"2"}</definedName>
    <definedName name="___________z3" localSheetId="21" hidden="1">{"Sch01",#N/A,FALSE,"2";"Sch02",#N/A,FALSE,"2";"Sch03",#N/A,FALSE,"2";"Sch04",#N/A,FALSE,"2";"Sch05",#N/A,FALSE,"2";"Sch06",#N/A,FALSE,"2";"Sch17",#N/A,FALSE,"2";"Sch19",#N/A,FALSE,"2";"Sch20",#N/A,FALSE,"2";"Sch21",#N/A,FALSE,"2";"Sch26",#N/A,FALSE,"2"}</definedName>
    <definedName name="___________z3" localSheetId="22" hidden="1">{"Sch01",#N/A,FALSE,"2";"Sch02",#N/A,FALSE,"2";"Sch03",#N/A,FALSE,"2";"Sch04",#N/A,FALSE,"2";"Sch05",#N/A,FALSE,"2";"Sch06",#N/A,FALSE,"2";"Sch17",#N/A,FALSE,"2";"Sch19",#N/A,FALSE,"2";"Sch20",#N/A,FALSE,"2";"Sch21",#N/A,FALSE,"2";"Sch26",#N/A,FALSE,"2"}</definedName>
    <definedName name="___________z3" localSheetId="19" hidden="1">{"Sch01",#N/A,FALSE,"2";"Sch02",#N/A,FALSE,"2";"Sch03",#N/A,FALSE,"2";"Sch04",#N/A,FALSE,"2";"Sch05",#N/A,FALSE,"2";"Sch06",#N/A,FALSE,"2";"Sch17",#N/A,FALSE,"2";"Sch19",#N/A,FALSE,"2";"Sch20",#N/A,FALSE,"2";"Sch21",#N/A,FALSE,"2";"Sch26",#N/A,FALSE,"2"}</definedName>
    <definedName name="___________z3" hidden="1">{"Sch01",#N/A,FALSE,"2";"Sch02",#N/A,FALSE,"2";"Sch03",#N/A,FALSE,"2";"Sch04",#N/A,FALSE,"2";"Sch05",#N/A,FALSE,"2";"Sch06",#N/A,FALSE,"2";"Sch17",#N/A,FALSE,"2";"Sch19",#N/A,FALSE,"2";"Sch20",#N/A,FALSE,"2";"Sch21",#N/A,FALSE,"2";"Sch26",#N/A,FALSE,"2"}</definedName>
    <definedName name="___________zz3" localSheetId="1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zz3" localSheetId="7"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zz3" localSheetId="2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zz3" localSheetId="2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zz3" localSheetId="22"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zz3" localSheetId="19"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abc1" localSheetId="14" hidden="1">{"detail",#N/A,FALSE,"mfg";"summary",#N/A,FALSE,"mfg"}</definedName>
    <definedName name="__________abc1" localSheetId="7" hidden="1">{"detail",#N/A,FALSE,"mfg";"summary",#N/A,FALSE,"mfg"}</definedName>
    <definedName name="__________abc1" localSheetId="25" hidden="1">{"detail",#N/A,FALSE,"mfg";"summary",#N/A,FALSE,"mfg"}</definedName>
    <definedName name="__________abc1" localSheetId="21" hidden="1">{"detail",#N/A,FALSE,"mfg";"summary",#N/A,FALSE,"mfg"}</definedName>
    <definedName name="__________abc1" localSheetId="22" hidden="1">{"detail",#N/A,FALSE,"mfg";"summary",#N/A,FALSE,"mfg"}</definedName>
    <definedName name="__________abc1" localSheetId="19" hidden="1">{"detail",#N/A,FALSE,"mfg";"summary",#N/A,FALSE,"mfg"}</definedName>
    <definedName name="__________abc1" hidden="1">{"detail",#N/A,FALSE,"mfg";"summary",#N/A,FALSE,"mfg"}</definedName>
    <definedName name="__________abc2" localSheetId="14" hidden="1">{"detail",#N/A,FALSE,"mfg";"summary",#N/A,FALSE,"mfg"}</definedName>
    <definedName name="__________abc2" localSheetId="7" hidden="1">{"detail",#N/A,FALSE,"mfg";"summary",#N/A,FALSE,"mfg"}</definedName>
    <definedName name="__________abc2" localSheetId="25" hidden="1">{"detail",#N/A,FALSE,"mfg";"summary",#N/A,FALSE,"mfg"}</definedName>
    <definedName name="__________abc2" localSheetId="21" hidden="1">{"detail",#N/A,FALSE,"mfg";"summary",#N/A,FALSE,"mfg"}</definedName>
    <definedName name="__________abc2" localSheetId="22" hidden="1">{"detail",#N/A,FALSE,"mfg";"summary",#N/A,FALSE,"mfg"}</definedName>
    <definedName name="__________abc2" localSheetId="19" hidden="1">{"detail",#N/A,FALSE,"mfg";"summary",#N/A,FALSE,"mfg"}</definedName>
    <definedName name="__________abc2" hidden="1">{"detail",#N/A,FALSE,"mfg";"summary",#N/A,FALSE,"mfg"}</definedName>
    <definedName name="__________GD10" localSheetId="14" hidden="1">{#N/A,#N/A,FALSE,"summary"}</definedName>
    <definedName name="__________GD10" localSheetId="7" hidden="1">{#N/A,#N/A,FALSE,"summary"}</definedName>
    <definedName name="__________GD10" localSheetId="25" hidden="1">{#N/A,#N/A,FALSE,"summary"}</definedName>
    <definedName name="__________GD10" localSheetId="21" hidden="1">{#N/A,#N/A,FALSE,"summary"}</definedName>
    <definedName name="__________GD10" localSheetId="22" hidden="1">{#N/A,#N/A,FALSE,"summary"}</definedName>
    <definedName name="__________GD10" localSheetId="19" hidden="1">{#N/A,#N/A,FALSE,"summary"}</definedName>
    <definedName name="__________GD10" hidden="1">{#N/A,#N/A,FALSE,"summary"}</definedName>
    <definedName name="__________key1" hidden="1">#REF!</definedName>
    <definedName name="__________LF12" hidden="1">#REF!</definedName>
    <definedName name="__________z12" localSheetId="14" hidden="1">{"pro_view",#N/A,FALSE,"EEFSNAP2";"rep_view",#N/A,FALSE,"EEFSNAP2"}</definedName>
    <definedName name="__________z12" localSheetId="7" hidden="1">{"pro_view",#N/A,FALSE,"EEFSNAP2";"rep_view",#N/A,FALSE,"EEFSNAP2"}</definedName>
    <definedName name="__________z12" localSheetId="25" hidden="1">{"pro_view",#N/A,FALSE,"EEFSNAP2";"rep_view",#N/A,FALSE,"EEFSNAP2"}</definedName>
    <definedName name="__________z12" localSheetId="21" hidden="1">{"pro_view",#N/A,FALSE,"EEFSNAP2";"rep_view",#N/A,FALSE,"EEFSNAP2"}</definedName>
    <definedName name="__________z12" localSheetId="22" hidden="1">{"pro_view",#N/A,FALSE,"EEFSNAP2";"rep_view",#N/A,FALSE,"EEFSNAP2"}</definedName>
    <definedName name="__________z12" localSheetId="19" hidden="1">{"pro_view",#N/A,FALSE,"EEFSNAP2";"rep_view",#N/A,FALSE,"EEFSNAP2"}</definedName>
    <definedName name="__________z12" hidden="1">{"pro_view",#N/A,FALSE,"EEFSNAP2";"rep_view",#N/A,FALSE,"EEFSNAP2"}</definedName>
    <definedName name="__________z2" localSheetId="14" hidden="1">{"Sch00",#N/A,FALSE,"1";"Contents",#N/A,FALSE,"1"}</definedName>
    <definedName name="__________z2" localSheetId="7" hidden="1">{"Sch00",#N/A,FALSE,"1";"Contents",#N/A,FALSE,"1"}</definedName>
    <definedName name="__________z2" localSheetId="25" hidden="1">{"Sch00",#N/A,FALSE,"1";"Contents",#N/A,FALSE,"1"}</definedName>
    <definedName name="__________z2" localSheetId="21" hidden="1">{"Sch00",#N/A,FALSE,"1";"Contents",#N/A,FALSE,"1"}</definedName>
    <definedName name="__________z2" localSheetId="22" hidden="1">{"Sch00",#N/A,FALSE,"1";"Contents",#N/A,FALSE,"1"}</definedName>
    <definedName name="__________z2" localSheetId="19" hidden="1">{"Sch00",#N/A,FALSE,"1";"Contents",#N/A,FALSE,"1"}</definedName>
    <definedName name="__________z2" hidden="1">{"Sch00",#N/A,FALSE,"1";"Contents",#N/A,FALSE,"1"}</definedName>
    <definedName name="__________z22" localSheetId="14" hidden="1">{#N/A,"PURADD",FALSE,"Business Analysis";#N/A,"PURSPP",FALSE,"Business Analysis";#N/A,"CTGIND",FALSE,"Business Analysis";#N/A,"PURCHM",FALSE,"Business Analysis";#N/A,"SPADD",FALSE,"Business Analysis";#N/A,"EPOXY",FALSE,"Business Analysis";#N/A,"PURPER",FALSE,"Business Analysis"}</definedName>
    <definedName name="__________z22" localSheetId="7" hidden="1">{#N/A,"PURADD",FALSE,"Business Analysis";#N/A,"PURSPP",FALSE,"Business Analysis";#N/A,"CTGIND",FALSE,"Business Analysis";#N/A,"PURCHM",FALSE,"Business Analysis";#N/A,"SPADD",FALSE,"Business Analysis";#N/A,"EPOXY",FALSE,"Business Analysis";#N/A,"PURPER",FALSE,"Business Analysis"}</definedName>
    <definedName name="__________z22" localSheetId="25" hidden="1">{#N/A,"PURADD",FALSE,"Business Analysis";#N/A,"PURSPP",FALSE,"Business Analysis";#N/A,"CTGIND",FALSE,"Business Analysis";#N/A,"PURCHM",FALSE,"Business Analysis";#N/A,"SPADD",FALSE,"Business Analysis";#N/A,"EPOXY",FALSE,"Business Analysis";#N/A,"PURPER",FALSE,"Business Analysis"}</definedName>
    <definedName name="__________z22" localSheetId="21" hidden="1">{#N/A,"PURADD",FALSE,"Business Analysis";#N/A,"PURSPP",FALSE,"Business Analysis";#N/A,"CTGIND",FALSE,"Business Analysis";#N/A,"PURCHM",FALSE,"Business Analysis";#N/A,"SPADD",FALSE,"Business Analysis";#N/A,"EPOXY",FALSE,"Business Analysis";#N/A,"PURPER",FALSE,"Business Analysis"}</definedName>
    <definedName name="__________z22" localSheetId="22" hidden="1">{#N/A,"PURADD",FALSE,"Business Analysis";#N/A,"PURSPP",FALSE,"Business Analysis";#N/A,"CTGIND",FALSE,"Business Analysis";#N/A,"PURCHM",FALSE,"Business Analysis";#N/A,"SPADD",FALSE,"Business Analysis";#N/A,"EPOXY",FALSE,"Business Analysis";#N/A,"PURPER",FALSE,"Business Analysis"}</definedName>
    <definedName name="__________z22" localSheetId="19" hidden="1">{#N/A,"PURADD",FALSE,"Business Analysis";#N/A,"PURSPP",FALSE,"Business Analysis";#N/A,"CTGIND",FALSE,"Business Analysis";#N/A,"PURCHM",FALSE,"Business Analysis";#N/A,"SPADD",FALSE,"Business Analysis";#N/A,"EPOXY",FALSE,"Business Analysis";#N/A,"PURPER",FALSE,"Business Analysis"}</definedName>
    <definedName name="__________z22" hidden="1">{#N/A,"PURADD",FALSE,"Business Analysis";#N/A,"PURSPP",FALSE,"Business Analysis";#N/A,"CTGIND",FALSE,"Business Analysis";#N/A,"PURCHM",FALSE,"Business Analysis";#N/A,"SPADD",FALSE,"Business Analysis";#N/A,"EPOXY",FALSE,"Business Analysis";#N/A,"PURPER",FALSE,"Business Analysis"}</definedName>
    <definedName name="__________z25" localSheetId="14" hidden="1">{"detail",#N/A,FALSE,"mfg";"summary",#N/A,FALSE,"mfg"}</definedName>
    <definedName name="__________z25" localSheetId="7" hidden="1">{"detail",#N/A,FALSE,"mfg";"summary",#N/A,FALSE,"mfg"}</definedName>
    <definedName name="__________z25" localSheetId="25" hidden="1">{"detail",#N/A,FALSE,"mfg";"summary",#N/A,FALSE,"mfg"}</definedName>
    <definedName name="__________z25" localSheetId="21" hidden="1">{"detail",#N/A,FALSE,"mfg";"summary",#N/A,FALSE,"mfg"}</definedName>
    <definedName name="__________z25" localSheetId="22" hidden="1">{"detail",#N/A,FALSE,"mfg";"summary",#N/A,FALSE,"mfg"}</definedName>
    <definedName name="__________z25" localSheetId="19" hidden="1">{"detail",#N/A,FALSE,"mfg";"summary",#N/A,FALSE,"mfg"}</definedName>
    <definedName name="__________z25" hidden="1">{"detail",#N/A,FALSE,"mfg";"summary",#N/A,FALSE,"mfg"}</definedName>
    <definedName name="__________z3" localSheetId="14" hidden="1">{"Sch01",#N/A,FALSE,"2";"Sch02",#N/A,FALSE,"2";"Sch03",#N/A,FALSE,"2";"Sch04",#N/A,FALSE,"2";"Sch05",#N/A,FALSE,"2";"Sch06",#N/A,FALSE,"2";"Sch17",#N/A,FALSE,"2";"Sch19",#N/A,FALSE,"2";"Sch20",#N/A,FALSE,"2";"Sch21",#N/A,FALSE,"2";"Sch26",#N/A,FALSE,"2"}</definedName>
    <definedName name="__________z3" localSheetId="7" hidden="1">{"Sch01",#N/A,FALSE,"2";"Sch02",#N/A,FALSE,"2";"Sch03",#N/A,FALSE,"2";"Sch04",#N/A,FALSE,"2";"Sch05",#N/A,FALSE,"2";"Sch06",#N/A,FALSE,"2";"Sch17",#N/A,FALSE,"2";"Sch19",#N/A,FALSE,"2";"Sch20",#N/A,FALSE,"2";"Sch21",#N/A,FALSE,"2";"Sch26",#N/A,FALSE,"2"}</definedName>
    <definedName name="__________z3" localSheetId="25" hidden="1">{"Sch01",#N/A,FALSE,"2";"Sch02",#N/A,FALSE,"2";"Sch03",#N/A,FALSE,"2";"Sch04",#N/A,FALSE,"2";"Sch05",#N/A,FALSE,"2";"Sch06",#N/A,FALSE,"2";"Sch17",#N/A,FALSE,"2";"Sch19",#N/A,FALSE,"2";"Sch20",#N/A,FALSE,"2";"Sch21",#N/A,FALSE,"2";"Sch26",#N/A,FALSE,"2"}</definedName>
    <definedName name="__________z3" localSheetId="21" hidden="1">{"Sch01",#N/A,FALSE,"2";"Sch02",#N/A,FALSE,"2";"Sch03",#N/A,FALSE,"2";"Sch04",#N/A,FALSE,"2";"Sch05",#N/A,FALSE,"2";"Sch06",#N/A,FALSE,"2";"Sch17",#N/A,FALSE,"2";"Sch19",#N/A,FALSE,"2";"Sch20",#N/A,FALSE,"2";"Sch21",#N/A,FALSE,"2";"Sch26",#N/A,FALSE,"2"}</definedName>
    <definedName name="__________z3" localSheetId="22" hidden="1">{"Sch01",#N/A,FALSE,"2";"Sch02",#N/A,FALSE,"2";"Sch03",#N/A,FALSE,"2";"Sch04",#N/A,FALSE,"2";"Sch05",#N/A,FALSE,"2";"Sch06",#N/A,FALSE,"2";"Sch17",#N/A,FALSE,"2";"Sch19",#N/A,FALSE,"2";"Sch20",#N/A,FALSE,"2";"Sch21",#N/A,FALSE,"2";"Sch26",#N/A,FALSE,"2"}</definedName>
    <definedName name="__________z3" localSheetId="19" hidden="1">{"Sch01",#N/A,FALSE,"2";"Sch02",#N/A,FALSE,"2";"Sch03",#N/A,FALSE,"2";"Sch04",#N/A,FALSE,"2";"Sch05",#N/A,FALSE,"2";"Sch06",#N/A,FALSE,"2";"Sch17",#N/A,FALSE,"2";"Sch19",#N/A,FALSE,"2";"Sch20",#N/A,FALSE,"2";"Sch21",#N/A,FALSE,"2";"Sch26",#N/A,FALSE,"2"}</definedName>
    <definedName name="__________z3" hidden="1">{"Sch01",#N/A,FALSE,"2";"Sch02",#N/A,FALSE,"2";"Sch03",#N/A,FALSE,"2";"Sch04",#N/A,FALSE,"2";"Sch05",#N/A,FALSE,"2";"Sch06",#N/A,FALSE,"2";"Sch17",#N/A,FALSE,"2";"Sch19",#N/A,FALSE,"2";"Sch20",#N/A,FALSE,"2";"Sch21",#N/A,FALSE,"2";"Sch26",#N/A,FALSE,"2"}</definedName>
    <definedName name="__________zz3" localSheetId="1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zz3" localSheetId="7"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zz3" localSheetId="2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zz3" localSheetId="2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zz3" localSheetId="22"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zz3" localSheetId="19"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abc1" localSheetId="14" hidden="1">{"detail",#N/A,FALSE,"mfg";"summary",#N/A,FALSE,"mfg"}</definedName>
    <definedName name="_________abc1" localSheetId="7" hidden="1">{"detail",#N/A,FALSE,"mfg";"summary",#N/A,FALSE,"mfg"}</definedName>
    <definedName name="_________abc1" localSheetId="25" hidden="1">{"detail",#N/A,FALSE,"mfg";"summary",#N/A,FALSE,"mfg"}</definedName>
    <definedName name="_________abc1" localSheetId="21" hidden="1">{"detail",#N/A,FALSE,"mfg";"summary",#N/A,FALSE,"mfg"}</definedName>
    <definedName name="_________abc1" localSheetId="22" hidden="1">{"detail",#N/A,FALSE,"mfg";"summary",#N/A,FALSE,"mfg"}</definedName>
    <definedName name="_________abc1" localSheetId="19" hidden="1">{"detail",#N/A,FALSE,"mfg";"summary",#N/A,FALSE,"mfg"}</definedName>
    <definedName name="_________abc1" hidden="1">{"detail",#N/A,FALSE,"mfg";"summary",#N/A,FALSE,"mfg"}</definedName>
    <definedName name="_________abc2" localSheetId="14" hidden="1">{"detail",#N/A,FALSE,"mfg";"summary",#N/A,FALSE,"mfg"}</definedName>
    <definedName name="_________abc2" localSheetId="7" hidden="1">{"detail",#N/A,FALSE,"mfg";"summary",#N/A,FALSE,"mfg"}</definedName>
    <definedName name="_________abc2" localSheetId="25" hidden="1">{"detail",#N/A,FALSE,"mfg";"summary",#N/A,FALSE,"mfg"}</definedName>
    <definedName name="_________abc2" localSheetId="21" hidden="1">{"detail",#N/A,FALSE,"mfg";"summary",#N/A,FALSE,"mfg"}</definedName>
    <definedName name="_________abc2" localSheetId="22" hidden="1">{"detail",#N/A,FALSE,"mfg";"summary",#N/A,FALSE,"mfg"}</definedName>
    <definedName name="_________abc2" localSheetId="19" hidden="1">{"detail",#N/A,FALSE,"mfg";"summary",#N/A,FALSE,"mfg"}</definedName>
    <definedName name="_________abc2" hidden="1">{"detail",#N/A,FALSE,"mfg";"summary",#N/A,FALSE,"mfg"}</definedName>
    <definedName name="_________GD10" localSheetId="14" hidden="1">{#N/A,#N/A,FALSE,"summary"}</definedName>
    <definedName name="_________GD10" localSheetId="7" hidden="1">{#N/A,#N/A,FALSE,"summary"}</definedName>
    <definedName name="_________GD10" localSheetId="25" hidden="1">{#N/A,#N/A,FALSE,"summary"}</definedName>
    <definedName name="_________GD10" localSheetId="21" hidden="1">{#N/A,#N/A,FALSE,"summary"}</definedName>
    <definedName name="_________GD10" localSheetId="22" hidden="1">{#N/A,#N/A,FALSE,"summary"}</definedName>
    <definedName name="_________GD10" localSheetId="19" hidden="1">{#N/A,#N/A,FALSE,"summary"}</definedName>
    <definedName name="_________GD10" hidden="1">{#N/A,#N/A,FALSE,"summary"}</definedName>
    <definedName name="_________key1" hidden="1">#REF!</definedName>
    <definedName name="_________LF12" hidden="1">#REF!</definedName>
    <definedName name="_________wrn1" localSheetId="14" hidden="1">{#N/A,#N/A,TRUE,"Front Page";#N/A,#N/A,TRUE,"M1";#N/A,#N/A,TRUE,"Details M1";#N/A,#N/A,TRUE,"M2";#N/A,#N/A,TRUE,"Details M2";#N/A,#N/A,TRUE,"M3";#N/A,#N/A,TRUE,"Details M3";#N/A,#N/A,TRUE,"Internet";#N/A,#N/A,TRUE,"Employee benefits";#N/A,#N/A,TRUE,"Consultants expenses";#N/A,#N/A,TRUE,"ACQ1_2";#N/A,#N/A,TRUE,"DIV1_2"}</definedName>
    <definedName name="_________wrn1" localSheetId="7" hidden="1">{#N/A,#N/A,TRUE,"Front Page";#N/A,#N/A,TRUE,"M1";#N/A,#N/A,TRUE,"Details M1";#N/A,#N/A,TRUE,"M2";#N/A,#N/A,TRUE,"Details M2";#N/A,#N/A,TRUE,"M3";#N/A,#N/A,TRUE,"Details M3";#N/A,#N/A,TRUE,"Internet";#N/A,#N/A,TRUE,"Employee benefits";#N/A,#N/A,TRUE,"Consultants expenses";#N/A,#N/A,TRUE,"ACQ1_2";#N/A,#N/A,TRUE,"DIV1_2"}</definedName>
    <definedName name="_________wrn1" localSheetId="25" hidden="1">{#N/A,#N/A,TRUE,"Front Page";#N/A,#N/A,TRUE,"M1";#N/A,#N/A,TRUE,"Details M1";#N/A,#N/A,TRUE,"M2";#N/A,#N/A,TRUE,"Details M2";#N/A,#N/A,TRUE,"M3";#N/A,#N/A,TRUE,"Details M3";#N/A,#N/A,TRUE,"Internet";#N/A,#N/A,TRUE,"Employee benefits";#N/A,#N/A,TRUE,"Consultants expenses";#N/A,#N/A,TRUE,"ACQ1_2";#N/A,#N/A,TRUE,"DIV1_2"}</definedName>
    <definedName name="_________wrn1" localSheetId="21" hidden="1">{#N/A,#N/A,TRUE,"Front Page";#N/A,#N/A,TRUE,"M1";#N/A,#N/A,TRUE,"Details M1";#N/A,#N/A,TRUE,"M2";#N/A,#N/A,TRUE,"Details M2";#N/A,#N/A,TRUE,"M3";#N/A,#N/A,TRUE,"Details M3";#N/A,#N/A,TRUE,"Internet";#N/A,#N/A,TRUE,"Employee benefits";#N/A,#N/A,TRUE,"Consultants expenses";#N/A,#N/A,TRUE,"ACQ1_2";#N/A,#N/A,TRUE,"DIV1_2"}</definedName>
    <definedName name="_________wrn1" localSheetId="22" hidden="1">{#N/A,#N/A,TRUE,"Front Page";#N/A,#N/A,TRUE,"M1";#N/A,#N/A,TRUE,"Details M1";#N/A,#N/A,TRUE,"M2";#N/A,#N/A,TRUE,"Details M2";#N/A,#N/A,TRUE,"M3";#N/A,#N/A,TRUE,"Details M3";#N/A,#N/A,TRUE,"Internet";#N/A,#N/A,TRUE,"Employee benefits";#N/A,#N/A,TRUE,"Consultants expenses";#N/A,#N/A,TRUE,"ACQ1_2";#N/A,#N/A,TRUE,"DIV1_2"}</definedName>
    <definedName name="_________wrn1" localSheetId="19" hidden="1">{#N/A,#N/A,TRUE,"Front Page";#N/A,#N/A,TRUE,"M1";#N/A,#N/A,TRUE,"Details M1";#N/A,#N/A,TRUE,"M2";#N/A,#N/A,TRUE,"Details M2";#N/A,#N/A,TRUE,"M3";#N/A,#N/A,TRUE,"Details M3";#N/A,#N/A,TRUE,"Internet";#N/A,#N/A,TRUE,"Employee benefits";#N/A,#N/A,TRUE,"Consultants expenses";#N/A,#N/A,TRUE,"ACQ1_2";#N/A,#N/A,TRUE,"DIV1_2"}</definedName>
    <definedName name="_________wrn1" hidden="1">{#N/A,#N/A,TRUE,"Front Page";#N/A,#N/A,TRUE,"M1";#N/A,#N/A,TRUE,"Details M1";#N/A,#N/A,TRUE,"M2";#N/A,#N/A,TRUE,"Details M2";#N/A,#N/A,TRUE,"M3";#N/A,#N/A,TRUE,"Details M3";#N/A,#N/A,TRUE,"Internet";#N/A,#N/A,TRUE,"Employee benefits";#N/A,#N/A,TRUE,"Consultants expenses";#N/A,#N/A,TRUE,"ACQ1_2";#N/A,#N/A,TRUE,"DIV1_2"}</definedName>
    <definedName name="_________z12" localSheetId="14" hidden="1">{"pro_view",#N/A,FALSE,"EEFSNAP2";"rep_view",#N/A,FALSE,"EEFSNAP2"}</definedName>
    <definedName name="_________z12" localSheetId="7" hidden="1">{"pro_view",#N/A,FALSE,"EEFSNAP2";"rep_view",#N/A,FALSE,"EEFSNAP2"}</definedName>
    <definedName name="_________z12" localSheetId="25" hidden="1">{"pro_view",#N/A,FALSE,"EEFSNAP2";"rep_view",#N/A,FALSE,"EEFSNAP2"}</definedName>
    <definedName name="_________z12" localSheetId="21" hidden="1">{"pro_view",#N/A,FALSE,"EEFSNAP2";"rep_view",#N/A,FALSE,"EEFSNAP2"}</definedName>
    <definedName name="_________z12" localSheetId="22" hidden="1">{"pro_view",#N/A,FALSE,"EEFSNAP2";"rep_view",#N/A,FALSE,"EEFSNAP2"}</definedName>
    <definedName name="_________z12" localSheetId="19" hidden="1">{"pro_view",#N/A,FALSE,"EEFSNAP2";"rep_view",#N/A,FALSE,"EEFSNAP2"}</definedName>
    <definedName name="_________z12" hidden="1">{"pro_view",#N/A,FALSE,"EEFSNAP2";"rep_view",#N/A,FALSE,"EEFSNAP2"}</definedName>
    <definedName name="_________z2" localSheetId="14" hidden="1">{"Sch00",#N/A,FALSE,"1";"Contents",#N/A,FALSE,"1"}</definedName>
    <definedName name="_________z2" localSheetId="7" hidden="1">{"Sch00",#N/A,FALSE,"1";"Contents",#N/A,FALSE,"1"}</definedName>
    <definedName name="_________z2" localSheetId="25" hidden="1">{"Sch00",#N/A,FALSE,"1";"Contents",#N/A,FALSE,"1"}</definedName>
    <definedName name="_________z2" localSheetId="21" hidden="1">{"Sch00",#N/A,FALSE,"1";"Contents",#N/A,FALSE,"1"}</definedName>
    <definedName name="_________z2" localSheetId="22" hidden="1">{"Sch00",#N/A,FALSE,"1";"Contents",#N/A,FALSE,"1"}</definedName>
    <definedName name="_________z2" localSheetId="19" hidden="1">{"Sch00",#N/A,FALSE,"1";"Contents",#N/A,FALSE,"1"}</definedName>
    <definedName name="_________z2" hidden="1">{"Sch00",#N/A,FALSE,"1";"Contents",#N/A,FALSE,"1"}</definedName>
    <definedName name="_________z22" localSheetId="14" hidden="1">{#N/A,"PURADD",FALSE,"Business Analysis";#N/A,"PURSPP",FALSE,"Business Analysis";#N/A,"CTGIND",FALSE,"Business Analysis";#N/A,"PURCHM",FALSE,"Business Analysis";#N/A,"SPADD",FALSE,"Business Analysis";#N/A,"EPOXY",FALSE,"Business Analysis";#N/A,"PURPER",FALSE,"Business Analysis"}</definedName>
    <definedName name="_________z22" localSheetId="7" hidden="1">{#N/A,"PURADD",FALSE,"Business Analysis";#N/A,"PURSPP",FALSE,"Business Analysis";#N/A,"CTGIND",FALSE,"Business Analysis";#N/A,"PURCHM",FALSE,"Business Analysis";#N/A,"SPADD",FALSE,"Business Analysis";#N/A,"EPOXY",FALSE,"Business Analysis";#N/A,"PURPER",FALSE,"Business Analysis"}</definedName>
    <definedName name="_________z22" localSheetId="25" hidden="1">{#N/A,"PURADD",FALSE,"Business Analysis";#N/A,"PURSPP",FALSE,"Business Analysis";#N/A,"CTGIND",FALSE,"Business Analysis";#N/A,"PURCHM",FALSE,"Business Analysis";#N/A,"SPADD",FALSE,"Business Analysis";#N/A,"EPOXY",FALSE,"Business Analysis";#N/A,"PURPER",FALSE,"Business Analysis"}</definedName>
    <definedName name="_________z22" localSheetId="21" hidden="1">{#N/A,"PURADD",FALSE,"Business Analysis";#N/A,"PURSPP",FALSE,"Business Analysis";#N/A,"CTGIND",FALSE,"Business Analysis";#N/A,"PURCHM",FALSE,"Business Analysis";#N/A,"SPADD",FALSE,"Business Analysis";#N/A,"EPOXY",FALSE,"Business Analysis";#N/A,"PURPER",FALSE,"Business Analysis"}</definedName>
    <definedName name="_________z22" localSheetId="22" hidden="1">{#N/A,"PURADD",FALSE,"Business Analysis";#N/A,"PURSPP",FALSE,"Business Analysis";#N/A,"CTGIND",FALSE,"Business Analysis";#N/A,"PURCHM",FALSE,"Business Analysis";#N/A,"SPADD",FALSE,"Business Analysis";#N/A,"EPOXY",FALSE,"Business Analysis";#N/A,"PURPER",FALSE,"Business Analysis"}</definedName>
    <definedName name="_________z22" localSheetId="19" hidden="1">{#N/A,"PURADD",FALSE,"Business Analysis";#N/A,"PURSPP",FALSE,"Business Analysis";#N/A,"CTGIND",FALSE,"Business Analysis";#N/A,"PURCHM",FALSE,"Business Analysis";#N/A,"SPADD",FALSE,"Business Analysis";#N/A,"EPOXY",FALSE,"Business Analysis";#N/A,"PURPER",FALSE,"Business Analysis"}</definedName>
    <definedName name="_________z22" hidden="1">{#N/A,"PURADD",FALSE,"Business Analysis";#N/A,"PURSPP",FALSE,"Business Analysis";#N/A,"CTGIND",FALSE,"Business Analysis";#N/A,"PURCHM",FALSE,"Business Analysis";#N/A,"SPADD",FALSE,"Business Analysis";#N/A,"EPOXY",FALSE,"Business Analysis";#N/A,"PURPER",FALSE,"Business Analysis"}</definedName>
    <definedName name="_________z25" localSheetId="14" hidden="1">{"detail",#N/A,FALSE,"mfg";"summary",#N/A,FALSE,"mfg"}</definedName>
    <definedName name="_________z25" localSheetId="7" hidden="1">{"detail",#N/A,FALSE,"mfg";"summary",#N/A,FALSE,"mfg"}</definedName>
    <definedName name="_________z25" localSheetId="25" hidden="1">{"detail",#N/A,FALSE,"mfg";"summary",#N/A,FALSE,"mfg"}</definedName>
    <definedName name="_________z25" localSheetId="21" hidden="1">{"detail",#N/A,FALSE,"mfg";"summary",#N/A,FALSE,"mfg"}</definedName>
    <definedName name="_________z25" localSheetId="22" hidden="1">{"detail",#N/A,FALSE,"mfg";"summary",#N/A,FALSE,"mfg"}</definedName>
    <definedName name="_________z25" localSheetId="19" hidden="1">{"detail",#N/A,FALSE,"mfg";"summary",#N/A,FALSE,"mfg"}</definedName>
    <definedName name="_________z25" hidden="1">{"detail",#N/A,FALSE,"mfg";"summary",#N/A,FALSE,"mfg"}</definedName>
    <definedName name="_________z3" localSheetId="14" hidden="1">{"Sch01",#N/A,FALSE,"2";"Sch02",#N/A,FALSE,"2";"Sch03",#N/A,FALSE,"2";"Sch04",#N/A,FALSE,"2";"Sch05",#N/A,FALSE,"2";"Sch06",#N/A,FALSE,"2";"Sch17",#N/A,FALSE,"2";"Sch19",#N/A,FALSE,"2";"Sch20",#N/A,FALSE,"2";"Sch21",#N/A,FALSE,"2";"Sch26",#N/A,FALSE,"2"}</definedName>
    <definedName name="_________z3" localSheetId="7" hidden="1">{"Sch01",#N/A,FALSE,"2";"Sch02",#N/A,FALSE,"2";"Sch03",#N/A,FALSE,"2";"Sch04",#N/A,FALSE,"2";"Sch05",#N/A,FALSE,"2";"Sch06",#N/A,FALSE,"2";"Sch17",#N/A,FALSE,"2";"Sch19",#N/A,FALSE,"2";"Sch20",#N/A,FALSE,"2";"Sch21",#N/A,FALSE,"2";"Sch26",#N/A,FALSE,"2"}</definedName>
    <definedName name="_________z3" localSheetId="25" hidden="1">{"Sch01",#N/A,FALSE,"2";"Sch02",#N/A,FALSE,"2";"Sch03",#N/A,FALSE,"2";"Sch04",#N/A,FALSE,"2";"Sch05",#N/A,FALSE,"2";"Sch06",#N/A,FALSE,"2";"Sch17",#N/A,FALSE,"2";"Sch19",#N/A,FALSE,"2";"Sch20",#N/A,FALSE,"2";"Sch21",#N/A,FALSE,"2";"Sch26",#N/A,FALSE,"2"}</definedName>
    <definedName name="_________z3" localSheetId="21" hidden="1">{"Sch01",#N/A,FALSE,"2";"Sch02",#N/A,FALSE,"2";"Sch03",#N/A,FALSE,"2";"Sch04",#N/A,FALSE,"2";"Sch05",#N/A,FALSE,"2";"Sch06",#N/A,FALSE,"2";"Sch17",#N/A,FALSE,"2";"Sch19",#N/A,FALSE,"2";"Sch20",#N/A,FALSE,"2";"Sch21",#N/A,FALSE,"2";"Sch26",#N/A,FALSE,"2"}</definedName>
    <definedName name="_________z3" localSheetId="22" hidden="1">{"Sch01",#N/A,FALSE,"2";"Sch02",#N/A,FALSE,"2";"Sch03",#N/A,FALSE,"2";"Sch04",#N/A,FALSE,"2";"Sch05",#N/A,FALSE,"2";"Sch06",#N/A,FALSE,"2";"Sch17",#N/A,FALSE,"2";"Sch19",#N/A,FALSE,"2";"Sch20",#N/A,FALSE,"2";"Sch21",#N/A,FALSE,"2";"Sch26",#N/A,FALSE,"2"}</definedName>
    <definedName name="_________z3" localSheetId="19" hidden="1">{"Sch01",#N/A,FALSE,"2";"Sch02",#N/A,FALSE,"2";"Sch03",#N/A,FALSE,"2";"Sch04",#N/A,FALSE,"2";"Sch05",#N/A,FALSE,"2";"Sch06",#N/A,FALSE,"2";"Sch17",#N/A,FALSE,"2";"Sch19",#N/A,FALSE,"2";"Sch20",#N/A,FALSE,"2";"Sch21",#N/A,FALSE,"2";"Sch26",#N/A,FALSE,"2"}</definedName>
    <definedName name="_________z3" hidden="1">{"Sch01",#N/A,FALSE,"2";"Sch02",#N/A,FALSE,"2";"Sch03",#N/A,FALSE,"2";"Sch04",#N/A,FALSE,"2";"Sch05",#N/A,FALSE,"2";"Sch06",#N/A,FALSE,"2";"Sch17",#N/A,FALSE,"2";"Sch19",#N/A,FALSE,"2";"Sch20",#N/A,FALSE,"2";"Sch21",#N/A,FALSE,"2";"Sch26",#N/A,FALSE,"2"}</definedName>
    <definedName name="_________zz3" localSheetId="1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zz3" localSheetId="7"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zz3" localSheetId="2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zz3" localSheetId="2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zz3" localSheetId="22"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zz3" localSheetId="19"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A11" localSheetId="14" hidden="1">{#N/A,#N/A,FALSE,"Umsatz 99";#N/A,#N/A,FALSE,"ER 99 "}</definedName>
    <definedName name="________A11" localSheetId="7" hidden="1">{#N/A,#N/A,FALSE,"Umsatz 99";#N/A,#N/A,FALSE,"ER 99 "}</definedName>
    <definedName name="________A11" localSheetId="25" hidden="1">{#N/A,#N/A,FALSE,"Umsatz 99";#N/A,#N/A,FALSE,"ER 99 "}</definedName>
    <definedName name="________A11" localSheetId="21" hidden="1">{#N/A,#N/A,FALSE,"Umsatz 99";#N/A,#N/A,FALSE,"ER 99 "}</definedName>
    <definedName name="________A11" localSheetId="22" hidden="1">{#N/A,#N/A,FALSE,"Umsatz 99";#N/A,#N/A,FALSE,"ER 99 "}</definedName>
    <definedName name="________A11" localSheetId="19" hidden="1">{#N/A,#N/A,FALSE,"Umsatz 99";#N/A,#N/A,FALSE,"ER 99 "}</definedName>
    <definedName name="________A11" hidden="1">{#N/A,#N/A,FALSE,"Umsatz 99";#N/A,#N/A,FALSE,"ER 99 "}</definedName>
    <definedName name="________abc1" localSheetId="14" hidden="1">{"detail",#N/A,FALSE,"mfg";"summary",#N/A,FALSE,"mfg"}</definedName>
    <definedName name="________abc1" localSheetId="7" hidden="1">{"detail",#N/A,FALSE,"mfg";"summary",#N/A,FALSE,"mfg"}</definedName>
    <definedName name="________abc1" localSheetId="25" hidden="1">{"detail",#N/A,FALSE,"mfg";"summary",#N/A,FALSE,"mfg"}</definedName>
    <definedName name="________abc1" localSheetId="21" hidden="1">{"detail",#N/A,FALSE,"mfg";"summary",#N/A,FALSE,"mfg"}</definedName>
    <definedName name="________abc1" localSheetId="22" hidden="1">{"detail",#N/A,FALSE,"mfg";"summary",#N/A,FALSE,"mfg"}</definedName>
    <definedName name="________abc1" localSheetId="19" hidden="1">{"detail",#N/A,FALSE,"mfg";"summary",#N/A,FALSE,"mfg"}</definedName>
    <definedName name="________abc1" hidden="1">{"detail",#N/A,FALSE,"mfg";"summary",#N/A,FALSE,"mfg"}</definedName>
    <definedName name="________abc2" localSheetId="14" hidden="1">{"detail",#N/A,FALSE,"mfg";"summary",#N/A,FALSE,"mfg"}</definedName>
    <definedName name="________abc2" localSheetId="7" hidden="1">{"detail",#N/A,FALSE,"mfg";"summary",#N/A,FALSE,"mfg"}</definedName>
    <definedName name="________abc2" localSheetId="25" hidden="1">{"detail",#N/A,FALSE,"mfg";"summary",#N/A,FALSE,"mfg"}</definedName>
    <definedName name="________abc2" localSheetId="21" hidden="1">{"detail",#N/A,FALSE,"mfg";"summary",#N/A,FALSE,"mfg"}</definedName>
    <definedName name="________abc2" localSheetId="22" hidden="1">{"detail",#N/A,FALSE,"mfg";"summary",#N/A,FALSE,"mfg"}</definedName>
    <definedName name="________abc2" localSheetId="19" hidden="1">{"detail",#N/A,FALSE,"mfg";"summary",#N/A,FALSE,"mfg"}</definedName>
    <definedName name="________abc2" hidden="1">{"detail",#N/A,FALSE,"mfg";"summary",#N/A,FALSE,"mfg"}</definedName>
    <definedName name="________c" localSheetId="14" hidden="1">{"Fiesta Facer Page",#N/A,FALSE,"Q_C_S";"Fiesta Main Page",#N/A,FALSE,"V_L";"Fiesta 95BP Struct",#N/A,FALSE,"StructBP";"Fiesta Post 95BP Struct",#N/A,FALSE,"AdjStructBP"}</definedName>
    <definedName name="________c" localSheetId="7" hidden="1">{"Fiesta Facer Page",#N/A,FALSE,"Q_C_S";"Fiesta Main Page",#N/A,FALSE,"V_L";"Fiesta 95BP Struct",#N/A,FALSE,"StructBP";"Fiesta Post 95BP Struct",#N/A,FALSE,"AdjStructBP"}</definedName>
    <definedName name="________c" localSheetId="25" hidden="1">{"Fiesta Facer Page",#N/A,FALSE,"Q_C_S";"Fiesta Main Page",#N/A,FALSE,"V_L";"Fiesta 95BP Struct",#N/A,FALSE,"StructBP";"Fiesta Post 95BP Struct",#N/A,FALSE,"AdjStructBP"}</definedName>
    <definedName name="________c" localSheetId="21" hidden="1">{"Fiesta Facer Page",#N/A,FALSE,"Q_C_S";"Fiesta Main Page",#N/A,FALSE,"V_L";"Fiesta 95BP Struct",#N/A,FALSE,"StructBP";"Fiesta Post 95BP Struct",#N/A,FALSE,"AdjStructBP"}</definedName>
    <definedName name="________c" localSheetId="22" hidden="1">{"Fiesta Facer Page",#N/A,FALSE,"Q_C_S";"Fiesta Main Page",#N/A,FALSE,"V_L";"Fiesta 95BP Struct",#N/A,FALSE,"StructBP";"Fiesta Post 95BP Struct",#N/A,FALSE,"AdjStructBP"}</definedName>
    <definedName name="________c" localSheetId="19" hidden="1">{"Fiesta Facer Page",#N/A,FALSE,"Q_C_S";"Fiesta Main Page",#N/A,FALSE,"V_L";"Fiesta 95BP Struct",#N/A,FALSE,"StructBP";"Fiesta Post 95BP Struct",#N/A,FALSE,"AdjStructBP"}</definedName>
    <definedName name="________c" hidden="1">{"Fiesta Facer Page",#N/A,FALSE,"Q_C_S";"Fiesta Main Page",#N/A,FALSE,"V_L";"Fiesta 95BP Struct",#N/A,FALSE,"StructBP";"Fiesta Post 95BP Struct",#N/A,FALSE,"AdjStructBP"}</definedName>
    <definedName name="________GD10" localSheetId="14" hidden="1">{#N/A,#N/A,FALSE,"summary"}</definedName>
    <definedName name="________GD10" localSheetId="7" hidden="1">{#N/A,#N/A,FALSE,"summary"}</definedName>
    <definedName name="________GD10" localSheetId="25" hidden="1">{#N/A,#N/A,FALSE,"summary"}</definedName>
    <definedName name="________GD10" localSheetId="21" hidden="1">{#N/A,#N/A,FALSE,"summary"}</definedName>
    <definedName name="________GD10" localSheetId="22" hidden="1">{#N/A,#N/A,FALSE,"summary"}</definedName>
    <definedName name="________GD10" localSheetId="19" hidden="1">{#N/A,#N/A,FALSE,"summary"}</definedName>
    <definedName name="________GD10" hidden="1">{#N/A,#N/A,FALSE,"summary"}</definedName>
    <definedName name="________key1" hidden="1">#REF!</definedName>
    <definedName name="________LF12" hidden="1">#REF!</definedName>
    <definedName name="________wrn1" localSheetId="14" hidden="1">{#N/A,#N/A,TRUE,"Front Page";#N/A,#N/A,TRUE,"M1";#N/A,#N/A,TRUE,"Details M1";#N/A,#N/A,TRUE,"M2";#N/A,#N/A,TRUE,"Details M2";#N/A,#N/A,TRUE,"M3";#N/A,#N/A,TRUE,"Details M3";#N/A,#N/A,TRUE,"Internet";#N/A,#N/A,TRUE,"Employee benefits";#N/A,#N/A,TRUE,"Consultants expenses";#N/A,#N/A,TRUE,"ACQ1_2";#N/A,#N/A,TRUE,"DIV1_2"}</definedName>
    <definedName name="________wrn1" localSheetId="7" hidden="1">{#N/A,#N/A,TRUE,"Front Page";#N/A,#N/A,TRUE,"M1";#N/A,#N/A,TRUE,"Details M1";#N/A,#N/A,TRUE,"M2";#N/A,#N/A,TRUE,"Details M2";#N/A,#N/A,TRUE,"M3";#N/A,#N/A,TRUE,"Details M3";#N/A,#N/A,TRUE,"Internet";#N/A,#N/A,TRUE,"Employee benefits";#N/A,#N/A,TRUE,"Consultants expenses";#N/A,#N/A,TRUE,"ACQ1_2";#N/A,#N/A,TRUE,"DIV1_2"}</definedName>
    <definedName name="________wrn1" localSheetId="25" hidden="1">{#N/A,#N/A,TRUE,"Front Page";#N/A,#N/A,TRUE,"M1";#N/A,#N/A,TRUE,"Details M1";#N/A,#N/A,TRUE,"M2";#N/A,#N/A,TRUE,"Details M2";#N/A,#N/A,TRUE,"M3";#N/A,#N/A,TRUE,"Details M3";#N/A,#N/A,TRUE,"Internet";#N/A,#N/A,TRUE,"Employee benefits";#N/A,#N/A,TRUE,"Consultants expenses";#N/A,#N/A,TRUE,"ACQ1_2";#N/A,#N/A,TRUE,"DIV1_2"}</definedName>
    <definedName name="________wrn1" localSheetId="21" hidden="1">{#N/A,#N/A,TRUE,"Front Page";#N/A,#N/A,TRUE,"M1";#N/A,#N/A,TRUE,"Details M1";#N/A,#N/A,TRUE,"M2";#N/A,#N/A,TRUE,"Details M2";#N/A,#N/A,TRUE,"M3";#N/A,#N/A,TRUE,"Details M3";#N/A,#N/A,TRUE,"Internet";#N/A,#N/A,TRUE,"Employee benefits";#N/A,#N/A,TRUE,"Consultants expenses";#N/A,#N/A,TRUE,"ACQ1_2";#N/A,#N/A,TRUE,"DIV1_2"}</definedName>
    <definedName name="________wrn1" localSheetId="22" hidden="1">{#N/A,#N/A,TRUE,"Front Page";#N/A,#N/A,TRUE,"M1";#N/A,#N/A,TRUE,"Details M1";#N/A,#N/A,TRUE,"M2";#N/A,#N/A,TRUE,"Details M2";#N/A,#N/A,TRUE,"M3";#N/A,#N/A,TRUE,"Details M3";#N/A,#N/A,TRUE,"Internet";#N/A,#N/A,TRUE,"Employee benefits";#N/A,#N/A,TRUE,"Consultants expenses";#N/A,#N/A,TRUE,"ACQ1_2";#N/A,#N/A,TRUE,"DIV1_2"}</definedName>
    <definedName name="________wrn1" localSheetId="19" hidden="1">{#N/A,#N/A,TRUE,"Front Page";#N/A,#N/A,TRUE,"M1";#N/A,#N/A,TRUE,"Details M1";#N/A,#N/A,TRUE,"M2";#N/A,#N/A,TRUE,"Details M2";#N/A,#N/A,TRUE,"M3";#N/A,#N/A,TRUE,"Details M3";#N/A,#N/A,TRUE,"Internet";#N/A,#N/A,TRUE,"Employee benefits";#N/A,#N/A,TRUE,"Consultants expenses";#N/A,#N/A,TRUE,"ACQ1_2";#N/A,#N/A,TRUE,"DIV1_2"}</definedName>
    <definedName name="________wrn1" hidden="1">{#N/A,#N/A,TRUE,"Front Page";#N/A,#N/A,TRUE,"M1";#N/A,#N/A,TRUE,"Details M1";#N/A,#N/A,TRUE,"M2";#N/A,#N/A,TRUE,"Details M2";#N/A,#N/A,TRUE,"M3";#N/A,#N/A,TRUE,"Details M3";#N/A,#N/A,TRUE,"Internet";#N/A,#N/A,TRUE,"Employee benefits";#N/A,#N/A,TRUE,"Consultants expenses";#N/A,#N/A,TRUE,"ACQ1_2";#N/A,#N/A,TRUE,"DIV1_2"}</definedName>
    <definedName name="________z12" localSheetId="14" hidden="1">{"pro_view",#N/A,FALSE,"EEFSNAP2";"rep_view",#N/A,FALSE,"EEFSNAP2"}</definedName>
    <definedName name="________z12" localSheetId="7" hidden="1">{"pro_view",#N/A,FALSE,"EEFSNAP2";"rep_view",#N/A,FALSE,"EEFSNAP2"}</definedName>
    <definedName name="________z12" localSheetId="25" hidden="1">{"pro_view",#N/A,FALSE,"EEFSNAP2";"rep_view",#N/A,FALSE,"EEFSNAP2"}</definedName>
    <definedName name="________z12" localSheetId="21" hidden="1">{"pro_view",#N/A,FALSE,"EEFSNAP2";"rep_view",#N/A,FALSE,"EEFSNAP2"}</definedName>
    <definedName name="________z12" localSheetId="22" hidden="1">{"pro_view",#N/A,FALSE,"EEFSNAP2";"rep_view",#N/A,FALSE,"EEFSNAP2"}</definedName>
    <definedName name="________z12" localSheetId="19" hidden="1">{"pro_view",#N/A,FALSE,"EEFSNAP2";"rep_view",#N/A,FALSE,"EEFSNAP2"}</definedName>
    <definedName name="________z12" hidden="1">{"pro_view",#N/A,FALSE,"EEFSNAP2";"rep_view",#N/A,FALSE,"EEFSNAP2"}</definedName>
    <definedName name="________z2" localSheetId="14" hidden="1">{"Sch00",#N/A,FALSE,"1";"Contents",#N/A,FALSE,"1"}</definedName>
    <definedName name="________z2" localSheetId="7" hidden="1">{"Sch00",#N/A,FALSE,"1";"Contents",#N/A,FALSE,"1"}</definedName>
    <definedName name="________z2" localSheetId="25" hidden="1">{"Sch00",#N/A,FALSE,"1";"Contents",#N/A,FALSE,"1"}</definedName>
    <definedName name="________z2" localSheetId="21" hidden="1">{"Sch00",#N/A,FALSE,"1";"Contents",#N/A,FALSE,"1"}</definedName>
    <definedName name="________z2" localSheetId="22" hidden="1">{"Sch00",#N/A,FALSE,"1";"Contents",#N/A,FALSE,"1"}</definedName>
    <definedName name="________z2" localSheetId="19" hidden="1">{"Sch00",#N/A,FALSE,"1";"Contents",#N/A,FALSE,"1"}</definedName>
    <definedName name="________z2" hidden="1">{"Sch00",#N/A,FALSE,"1";"Contents",#N/A,FALSE,"1"}</definedName>
    <definedName name="________z22" localSheetId="14" hidden="1">{#N/A,"PURADD",FALSE,"Business Analysis";#N/A,"PURSPP",FALSE,"Business Analysis";#N/A,"CTGIND",FALSE,"Business Analysis";#N/A,"PURCHM",FALSE,"Business Analysis";#N/A,"SPADD",FALSE,"Business Analysis";#N/A,"EPOXY",FALSE,"Business Analysis";#N/A,"PURPER",FALSE,"Business Analysis"}</definedName>
    <definedName name="________z22" localSheetId="7" hidden="1">{#N/A,"PURADD",FALSE,"Business Analysis";#N/A,"PURSPP",FALSE,"Business Analysis";#N/A,"CTGIND",FALSE,"Business Analysis";#N/A,"PURCHM",FALSE,"Business Analysis";#N/A,"SPADD",FALSE,"Business Analysis";#N/A,"EPOXY",FALSE,"Business Analysis";#N/A,"PURPER",FALSE,"Business Analysis"}</definedName>
    <definedName name="________z22" localSheetId="25" hidden="1">{#N/A,"PURADD",FALSE,"Business Analysis";#N/A,"PURSPP",FALSE,"Business Analysis";#N/A,"CTGIND",FALSE,"Business Analysis";#N/A,"PURCHM",FALSE,"Business Analysis";#N/A,"SPADD",FALSE,"Business Analysis";#N/A,"EPOXY",FALSE,"Business Analysis";#N/A,"PURPER",FALSE,"Business Analysis"}</definedName>
    <definedName name="________z22" localSheetId="21" hidden="1">{#N/A,"PURADD",FALSE,"Business Analysis";#N/A,"PURSPP",FALSE,"Business Analysis";#N/A,"CTGIND",FALSE,"Business Analysis";#N/A,"PURCHM",FALSE,"Business Analysis";#N/A,"SPADD",FALSE,"Business Analysis";#N/A,"EPOXY",FALSE,"Business Analysis";#N/A,"PURPER",FALSE,"Business Analysis"}</definedName>
    <definedName name="________z22" localSheetId="22" hidden="1">{#N/A,"PURADD",FALSE,"Business Analysis";#N/A,"PURSPP",FALSE,"Business Analysis";#N/A,"CTGIND",FALSE,"Business Analysis";#N/A,"PURCHM",FALSE,"Business Analysis";#N/A,"SPADD",FALSE,"Business Analysis";#N/A,"EPOXY",FALSE,"Business Analysis";#N/A,"PURPER",FALSE,"Business Analysis"}</definedName>
    <definedName name="________z22" localSheetId="19" hidden="1">{#N/A,"PURADD",FALSE,"Business Analysis";#N/A,"PURSPP",FALSE,"Business Analysis";#N/A,"CTGIND",FALSE,"Business Analysis";#N/A,"PURCHM",FALSE,"Business Analysis";#N/A,"SPADD",FALSE,"Business Analysis";#N/A,"EPOXY",FALSE,"Business Analysis";#N/A,"PURPER",FALSE,"Business Analysis"}</definedName>
    <definedName name="________z22" hidden="1">{#N/A,"PURADD",FALSE,"Business Analysis";#N/A,"PURSPP",FALSE,"Business Analysis";#N/A,"CTGIND",FALSE,"Business Analysis";#N/A,"PURCHM",FALSE,"Business Analysis";#N/A,"SPADD",FALSE,"Business Analysis";#N/A,"EPOXY",FALSE,"Business Analysis";#N/A,"PURPER",FALSE,"Business Analysis"}</definedName>
    <definedName name="________z25" localSheetId="14" hidden="1">{"detail",#N/A,FALSE,"mfg";"summary",#N/A,FALSE,"mfg"}</definedName>
    <definedName name="________z25" localSheetId="7" hidden="1">{"detail",#N/A,FALSE,"mfg";"summary",#N/A,FALSE,"mfg"}</definedName>
    <definedName name="________z25" localSheetId="25" hidden="1">{"detail",#N/A,FALSE,"mfg";"summary",#N/A,FALSE,"mfg"}</definedName>
    <definedName name="________z25" localSheetId="21" hidden="1">{"detail",#N/A,FALSE,"mfg";"summary",#N/A,FALSE,"mfg"}</definedName>
    <definedName name="________z25" localSheetId="22" hidden="1">{"detail",#N/A,FALSE,"mfg";"summary",#N/A,FALSE,"mfg"}</definedName>
    <definedName name="________z25" localSheetId="19" hidden="1">{"detail",#N/A,FALSE,"mfg";"summary",#N/A,FALSE,"mfg"}</definedName>
    <definedName name="________z25" hidden="1">{"detail",#N/A,FALSE,"mfg";"summary",#N/A,FALSE,"mfg"}</definedName>
    <definedName name="________z3" localSheetId="14" hidden="1">{"Sch01",#N/A,FALSE,"2";"Sch02",#N/A,FALSE,"2";"Sch03",#N/A,FALSE,"2";"Sch04",#N/A,FALSE,"2";"Sch05",#N/A,FALSE,"2";"Sch06",#N/A,FALSE,"2";"Sch17",#N/A,FALSE,"2";"Sch19",#N/A,FALSE,"2";"Sch20",#N/A,FALSE,"2";"Sch21",#N/A,FALSE,"2";"Sch26",#N/A,FALSE,"2"}</definedName>
    <definedName name="________z3" localSheetId="7" hidden="1">{"Sch01",#N/A,FALSE,"2";"Sch02",#N/A,FALSE,"2";"Sch03",#N/A,FALSE,"2";"Sch04",#N/A,FALSE,"2";"Sch05",#N/A,FALSE,"2";"Sch06",#N/A,FALSE,"2";"Sch17",#N/A,FALSE,"2";"Sch19",#N/A,FALSE,"2";"Sch20",#N/A,FALSE,"2";"Sch21",#N/A,FALSE,"2";"Sch26",#N/A,FALSE,"2"}</definedName>
    <definedName name="________z3" localSheetId="25" hidden="1">{"Sch01",#N/A,FALSE,"2";"Sch02",#N/A,FALSE,"2";"Sch03",#N/A,FALSE,"2";"Sch04",#N/A,FALSE,"2";"Sch05",#N/A,FALSE,"2";"Sch06",#N/A,FALSE,"2";"Sch17",#N/A,FALSE,"2";"Sch19",#N/A,FALSE,"2";"Sch20",#N/A,FALSE,"2";"Sch21",#N/A,FALSE,"2";"Sch26",#N/A,FALSE,"2"}</definedName>
    <definedName name="________z3" localSheetId="21" hidden="1">{"Sch01",#N/A,FALSE,"2";"Sch02",#N/A,FALSE,"2";"Sch03",#N/A,FALSE,"2";"Sch04",#N/A,FALSE,"2";"Sch05",#N/A,FALSE,"2";"Sch06",#N/A,FALSE,"2";"Sch17",#N/A,FALSE,"2";"Sch19",#N/A,FALSE,"2";"Sch20",#N/A,FALSE,"2";"Sch21",#N/A,FALSE,"2";"Sch26",#N/A,FALSE,"2"}</definedName>
    <definedName name="________z3" localSheetId="22" hidden="1">{"Sch01",#N/A,FALSE,"2";"Sch02",#N/A,FALSE,"2";"Sch03",#N/A,FALSE,"2";"Sch04",#N/A,FALSE,"2";"Sch05",#N/A,FALSE,"2";"Sch06",#N/A,FALSE,"2";"Sch17",#N/A,FALSE,"2";"Sch19",#N/A,FALSE,"2";"Sch20",#N/A,FALSE,"2";"Sch21",#N/A,FALSE,"2";"Sch26",#N/A,FALSE,"2"}</definedName>
    <definedName name="________z3" localSheetId="19" hidden="1">{"Sch01",#N/A,FALSE,"2";"Sch02",#N/A,FALSE,"2";"Sch03",#N/A,FALSE,"2";"Sch04",#N/A,FALSE,"2";"Sch05",#N/A,FALSE,"2";"Sch06",#N/A,FALSE,"2";"Sch17",#N/A,FALSE,"2";"Sch19",#N/A,FALSE,"2";"Sch20",#N/A,FALSE,"2";"Sch21",#N/A,FALSE,"2";"Sch26",#N/A,FALSE,"2"}</definedName>
    <definedName name="________z3" hidden="1">{"Sch01",#N/A,FALSE,"2";"Sch02",#N/A,FALSE,"2";"Sch03",#N/A,FALSE,"2";"Sch04",#N/A,FALSE,"2";"Sch05",#N/A,FALSE,"2";"Sch06",#N/A,FALSE,"2";"Sch17",#N/A,FALSE,"2";"Sch19",#N/A,FALSE,"2";"Sch20",#N/A,FALSE,"2";"Sch21",#N/A,FALSE,"2";"Sch26",#N/A,FALSE,"2"}</definedName>
    <definedName name="________zz3" localSheetId="1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zz3" localSheetId="7"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zz3" localSheetId="2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zz3" localSheetId="2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zz3" localSheetId="22"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zz3" localSheetId="19"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abc1" localSheetId="14" hidden="1">{"detail",#N/A,FALSE,"mfg";"summary",#N/A,FALSE,"mfg"}</definedName>
    <definedName name="_______abc1" localSheetId="7" hidden="1">{"detail",#N/A,FALSE,"mfg";"summary",#N/A,FALSE,"mfg"}</definedName>
    <definedName name="_______abc1" localSheetId="25" hidden="1">{"detail",#N/A,FALSE,"mfg";"summary",#N/A,FALSE,"mfg"}</definedName>
    <definedName name="_______abc1" localSheetId="21" hidden="1">{"detail",#N/A,FALSE,"mfg";"summary",#N/A,FALSE,"mfg"}</definedName>
    <definedName name="_______abc1" localSheetId="22" hidden="1">{"detail",#N/A,FALSE,"mfg";"summary",#N/A,FALSE,"mfg"}</definedName>
    <definedName name="_______abc1" localSheetId="19" hidden="1">{"detail",#N/A,FALSE,"mfg";"summary",#N/A,FALSE,"mfg"}</definedName>
    <definedName name="_______abc1" hidden="1">{"detail",#N/A,FALSE,"mfg";"summary",#N/A,FALSE,"mfg"}</definedName>
    <definedName name="_______abc2" localSheetId="14" hidden="1">{"detail",#N/A,FALSE,"mfg";"summary",#N/A,FALSE,"mfg"}</definedName>
    <definedName name="_______abc2" localSheetId="7" hidden="1">{"detail",#N/A,FALSE,"mfg";"summary",#N/A,FALSE,"mfg"}</definedName>
    <definedName name="_______abc2" localSheetId="25" hidden="1">{"detail",#N/A,FALSE,"mfg";"summary",#N/A,FALSE,"mfg"}</definedName>
    <definedName name="_______abc2" localSheetId="21" hidden="1">{"detail",#N/A,FALSE,"mfg";"summary",#N/A,FALSE,"mfg"}</definedName>
    <definedName name="_______abc2" localSheetId="22" hidden="1">{"detail",#N/A,FALSE,"mfg";"summary",#N/A,FALSE,"mfg"}</definedName>
    <definedName name="_______abc2" localSheetId="19" hidden="1">{"detail",#N/A,FALSE,"mfg";"summary",#N/A,FALSE,"mfg"}</definedName>
    <definedName name="_______abc2" hidden="1">{"detail",#N/A,FALSE,"mfg";"summary",#N/A,FALSE,"mfg"}</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GD10" localSheetId="14" hidden="1">{#N/A,#N/A,FALSE,"summary"}</definedName>
    <definedName name="_______GD10" localSheetId="7" hidden="1">{#N/A,#N/A,FALSE,"summary"}</definedName>
    <definedName name="_______GD10" localSheetId="25" hidden="1">{#N/A,#N/A,FALSE,"summary"}</definedName>
    <definedName name="_______GD10" localSheetId="21" hidden="1">{#N/A,#N/A,FALSE,"summary"}</definedName>
    <definedName name="_______GD10" localSheetId="22" hidden="1">{#N/A,#N/A,FALSE,"summary"}</definedName>
    <definedName name="_______GD10" localSheetId="19" hidden="1">{#N/A,#N/A,FALSE,"summary"}</definedName>
    <definedName name="_______GD10" hidden="1">{#N/A,#N/A,FALSE,"summary"}</definedName>
    <definedName name="_______key1" hidden="1">#REF!</definedName>
    <definedName name="_______LF12" hidden="1">#REF!</definedName>
    <definedName name="_______qc1" localSheetId="14" hidden="1">{#N/A,#N/A,TRUE,"자재관리";#N/A,#N/A,TRUE,"품질"}</definedName>
    <definedName name="_______qc1" localSheetId="7" hidden="1">{#N/A,#N/A,TRUE,"자재관리";#N/A,#N/A,TRUE,"품질"}</definedName>
    <definedName name="_______qc1" localSheetId="25" hidden="1">{#N/A,#N/A,TRUE,"자재관리";#N/A,#N/A,TRUE,"품질"}</definedName>
    <definedName name="_______qc1" localSheetId="21" hidden="1">{#N/A,#N/A,TRUE,"자재관리";#N/A,#N/A,TRUE,"품질"}</definedName>
    <definedName name="_______qc1" localSheetId="22" hidden="1">{#N/A,#N/A,TRUE,"자재관리";#N/A,#N/A,TRUE,"품질"}</definedName>
    <definedName name="_______qc1" localSheetId="19" hidden="1">{#N/A,#N/A,TRUE,"자재관리";#N/A,#N/A,TRUE,"품질"}</definedName>
    <definedName name="_______qc1" hidden="1">{#N/A,#N/A,TRUE,"자재관리";#N/A,#N/A,TRUE,"품질"}</definedName>
    <definedName name="_______wrn1" localSheetId="14" hidden="1">{#N/A,#N/A,TRUE,"Front Page";#N/A,#N/A,TRUE,"M1";#N/A,#N/A,TRUE,"Details M1";#N/A,#N/A,TRUE,"M2";#N/A,#N/A,TRUE,"Details M2";#N/A,#N/A,TRUE,"M3";#N/A,#N/A,TRUE,"Details M3";#N/A,#N/A,TRUE,"Internet";#N/A,#N/A,TRUE,"Employee benefits";#N/A,#N/A,TRUE,"Consultants expenses";#N/A,#N/A,TRUE,"ACQ1_2";#N/A,#N/A,TRUE,"DIV1_2"}</definedName>
    <definedName name="_______wrn1" localSheetId="7" hidden="1">{#N/A,#N/A,TRUE,"Front Page";#N/A,#N/A,TRUE,"M1";#N/A,#N/A,TRUE,"Details M1";#N/A,#N/A,TRUE,"M2";#N/A,#N/A,TRUE,"Details M2";#N/A,#N/A,TRUE,"M3";#N/A,#N/A,TRUE,"Details M3";#N/A,#N/A,TRUE,"Internet";#N/A,#N/A,TRUE,"Employee benefits";#N/A,#N/A,TRUE,"Consultants expenses";#N/A,#N/A,TRUE,"ACQ1_2";#N/A,#N/A,TRUE,"DIV1_2"}</definedName>
    <definedName name="_______wrn1" localSheetId="25" hidden="1">{#N/A,#N/A,TRUE,"Front Page";#N/A,#N/A,TRUE,"M1";#N/A,#N/A,TRUE,"Details M1";#N/A,#N/A,TRUE,"M2";#N/A,#N/A,TRUE,"Details M2";#N/A,#N/A,TRUE,"M3";#N/A,#N/A,TRUE,"Details M3";#N/A,#N/A,TRUE,"Internet";#N/A,#N/A,TRUE,"Employee benefits";#N/A,#N/A,TRUE,"Consultants expenses";#N/A,#N/A,TRUE,"ACQ1_2";#N/A,#N/A,TRUE,"DIV1_2"}</definedName>
    <definedName name="_______wrn1" localSheetId="21" hidden="1">{#N/A,#N/A,TRUE,"Front Page";#N/A,#N/A,TRUE,"M1";#N/A,#N/A,TRUE,"Details M1";#N/A,#N/A,TRUE,"M2";#N/A,#N/A,TRUE,"Details M2";#N/A,#N/A,TRUE,"M3";#N/A,#N/A,TRUE,"Details M3";#N/A,#N/A,TRUE,"Internet";#N/A,#N/A,TRUE,"Employee benefits";#N/A,#N/A,TRUE,"Consultants expenses";#N/A,#N/A,TRUE,"ACQ1_2";#N/A,#N/A,TRUE,"DIV1_2"}</definedName>
    <definedName name="_______wrn1" localSheetId="22" hidden="1">{#N/A,#N/A,TRUE,"Front Page";#N/A,#N/A,TRUE,"M1";#N/A,#N/A,TRUE,"Details M1";#N/A,#N/A,TRUE,"M2";#N/A,#N/A,TRUE,"Details M2";#N/A,#N/A,TRUE,"M3";#N/A,#N/A,TRUE,"Details M3";#N/A,#N/A,TRUE,"Internet";#N/A,#N/A,TRUE,"Employee benefits";#N/A,#N/A,TRUE,"Consultants expenses";#N/A,#N/A,TRUE,"ACQ1_2";#N/A,#N/A,TRUE,"DIV1_2"}</definedName>
    <definedName name="_______wrn1" localSheetId="19" hidden="1">{#N/A,#N/A,TRUE,"Front Page";#N/A,#N/A,TRUE,"M1";#N/A,#N/A,TRUE,"Details M1";#N/A,#N/A,TRUE,"M2";#N/A,#N/A,TRUE,"Details M2";#N/A,#N/A,TRUE,"M3";#N/A,#N/A,TRUE,"Details M3";#N/A,#N/A,TRUE,"Internet";#N/A,#N/A,TRUE,"Employee benefits";#N/A,#N/A,TRUE,"Consultants expenses";#N/A,#N/A,TRUE,"ACQ1_2";#N/A,#N/A,TRUE,"DIV1_2"}</definedName>
    <definedName name="_______wrn1" hidden="1">{#N/A,#N/A,TRUE,"Front Page";#N/A,#N/A,TRUE,"M1";#N/A,#N/A,TRUE,"Details M1";#N/A,#N/A,TRUE,"M2";#N/A,#N/A,TRUE,"Details M2";#N/A,#N/A,TRUE,"M3";#N/A,#N/A,TRUE,"Details M3";#N/A,#N/A,TRUE,"Internet";#N/A,#N/A,TRUE,"Employee benefits";#N/A,#N/A,TRUE,"Consultants expenses";#N/A,#N/A,TRUE,"ACQ1_2";#N/A,#N/A,TRUE,"DIV1_2"}</definedName>
    <definedName name="_______z12" localSheetId="14" hidden="1">{"pro_view",#N/A,FALSE,"EEFSNAP2";"rep_view",#N/A,FALSE,"EEFSNAP2"}</definedName>
    <definedName name="_______z12" localSheetId="7" hidden="1">{"pro_view",#N/A,FALSE,"EEFSNAP2";"rep_view",#N/A,FALSE,"EEFSNAP2"}</definedName>
    <definedName name="_______z12" localSheetId="25" hidden="1">{"pro_view",#N/A,FALSE,"EEFSNAP2";"rep_view",#N/A,FALSE,"EEFSNAP2"}</definedName>
    <definedName name="_______z12" localSheetId="21" hidden="1">{"pro_view",#N/A,FALSE,"EEFSNAP2";"rep_view",#N/A,FALSE,"EEFSNAP2"}</definedName>
    <definedName name="_______z12" localSheetId="22" hidden="1">{"pro_view",#N/A,FALSE,"EEFSNAP2";"rep_view",#N/A,FALSE,"EEFSNAP2"}</definedName>
    <definedName name="_______z12" localSheetId="19" hidden="1">{"pro_view",#N/A,FALSE,"EEFSNAP2";"rep_view",#N/A,FALSE,"EEFSNAP2"}</definedName>
    <definedName name="_______z12" hidden="1">{"pro_view",#N/A,FALSE,"EEFSNAP2";"rep_view",#N/A,FALSE,"EEFSNAP2"}</definedName>
    <definedName name="_______z2" localSheetId="14" hidden="1">{"Sch00",#N/A,FALSE,"1";"Contents",#N/A,FALSE,"1"}</definedName>
    <definedName name="_______z2" localSheetId="7" hidden="1">{"Sch00",#N/A,FALSE,"1";"Contents",#N/A,FALSE,"1"}</definedName>
    <definedName name="_______z2" localSheetId="25" hidden="1">{"Sch00",#N/A,FALSE,"1";"Contents",#N/A,FALSE,"1"}</definedName>
    <definedName name="_______z2" localSheetId="21" hidden="1">{"Sch00",#N/A,FALSE,"1";"Contents",#N/A,FALSE,"1"}</definedName>
    <definedName name="_______z2" localSheetId="22" hidden="1">{"Sch00",#N/A,FALSE,"1";"Contents",#N/A,FALSE,"1"}</definedName>
    <definedName name="_______z2" localSheetId="19" hidden="1">{"Sch00",#N/A,FALSE,"1";"Contents",#N/A,FALSE,"1"}</definedName>
    <definedName name="_______z2" hidden="1">{"Sch00",#N/A,FALSE,"1";"Contents",#N/A,FALSE,"1"}</definedName>
    <definedName name="_______z22" localSheetId="14" hidden="1">{#N/A,"PURADD",FALSE,"Business Analysis";#N/A,"PURSPP",FALSE,"Business Analysis";#N/A,"CTGIND",FALSE,"Business Analysis";#N/A,"PURCHM",FALSE,"Business Analysis";#N/A,"SPADD",FALSE,"Business Analysis";#N/A,"EPOXY",FALSE,"Business Analysis";#N/A,"PURPER",FALSE,"Business Analysis"}</definedName>
    <definedName name="_______z22" localSheetId="7" hidden="1">{#N/A,"PURADD",FALSE,"Business Analysis";#N/A,"PURSPP",FALSE,"Business Analysis";#N/A,"CTGIND",FALSE,"Business Analysis";#N/A,"PURCHM",FALSE,"Business Analysis";#N/A,"SPADD",FALSE,"Business Analysis";#N/A,"EPOXY",FALSE,"Business Analysis";#N/A,"PURPER",FALSE,"Business Analysis"}</definedName>
    <definedName name="_______z22" localSheetId="25" hidden="1">{#N/A,"PURADD",FALSE,"Business Analysis";#N/A,"PURSPP",FALSE,"Business Analysis";#N/A,"CTGIND",FALSE,"Business Analysis";#N/A,"PURCHM",FALSE,"Business Analysis";#N/A,"SPADD",FALSE,"Business Analysis";#N/A,"EPOXY",FALSE,"Business Analysis";#N/A,"PURPER",FALSE,"Business Analysis"}</definedName>
    <definedName name="_______z22" localSheetId="21" hidden="1">{#N/A,"PURADD",FALSE,"Business Analysis";#N/A,"PURSPP",FALSE,"Business Analysis";#N/A,"CTGIND",FALSE,"Business Analysis";#N/A,"PURCHM",FALSE,"Business Analysis";#N/A,"SPADD",FALSE,"Business Analysis";#N/A,"EPOXY",FALSE,"Business Analysis";#N/A,"PURPER",FALSE,"Business Analysis"}</definedName>
    <definedName name="_______z22" localSheetId="22" hidden="1">{#N/A,"PURADD",FALSE,"Business Analysis";#N/A,"PURSPP",FALSE,"Business Analysis";#N/A,"CTGIND",FALSE,"Business Analysis";#N/A,"PURCHM",FALSE,"Business Analysis";#N/A,"SPADD",FALSE,"Business Analysis";#N/A,"EPOXY",FALSE,"Business Analysis";#N/A,"PURPER",FALSE,"Business Analysis"}</definedName>
    <definedName name="_______z22" localSheetId="19" hidden="1">{#N/A,"PURADD",FALSE,"Business Analysis";#N/A,"PURSPP",FALSE,"Business Analysis";#N/A,"CTGIND",FALSE,"Business Analysis";#N/A,"PURCHM",FALSE,"Business Analysis";#N/A,"SPADD",FALSE,"Business Analysis";#N/A,"EPOXY",FALSE,"Business Analysis";#N/A,"PURPER",FALSE,"Business Analysis"}</definedName>
    <definedName name="_______z22" hidden="1">{#N/A,"PURADD",FALSE,"Business Analysis";#N/A,"PURSPP",FALSE,"Business Analysis";#N/A,"CTGIND",FALSE,"Business Analysis";#N/A,"PURCHM",FALSE,"Business Analysis";#N/A,"SPADD",FALSE,"Business Analysis";#N/A,"EPOXY",FALSE,"Business Analysis";#N/A,"PURPER",FALSE,"Business Analysis"}</definedName>
    <definedName name="_______z25" localSheetId="14" hidden="1">{"detail",#N/A,FALSE,"mfg";"summary",#N/A,FALSE,"mfg"}</definedName>
    <definedName name="_______z25" localSheetId="7" hidden="1">{"detail",#N/A,FALSE,"mfg";"summary",#N/A,FALSE,"mfg"}</definedName>
    <definedName name="_______z25" localSheetId="25" hidden="1">{"detail",#N/A,FALSE,"mfg";"summary",#N/A,FALSE,"mfg"}</definedName>
    <definedName name="_______z25" localSheetId="21" hidden="1">{"detail",#N/A,FALSE,"mfg";"summary",#N/A,FALSE,"mfg"}</definedName>
    <definedName name="_______z25" localSheetId="22" hidden="1">{"detail",#N/A,FALSE,"mfg";"summary",#N/A,FALSE,"mfg"}</definedName>
    <definedName name="_______z25" localSheetId="19" hidden="1">{"detail",#N/A,FALSE,"mfg";"summary",#N/A,FALSE,"mfg"}</definedName>
    <definedName name="_______z25" hidden="1">{"detail",#N/A,FALSE,"mfg";"summary",#N/A,FALSE,"mfg"}</definedName>
    <definedName name="_______z3" localSheetId="14" hidden="1">{"Sch01",#N/A,FALSE,"2";"Sch02",#N/A,FALSE,"2";"Sch03",#N/A,FALSE,"2";"Sch04",#N/A,FALSE,"2";"Sch05",#N/A,FALSE,"2";"Sch06",#N/A,FALSE,"2";"Sch17",#N/A,FALSE,"2";"Sch19",#N/A,FALSE,"2";"Sch20",#N/A,FALSE,"2";"Sch21",#N/A,FALSE,"2";"Sch26",#N/A,FALSE,"2"}</definedName>
    <definedName name="_______z3" localSheetId="7" hidden="1">{"Sch01",#N/A,FALSE,"2";"Sch02",#N/A,FALSE,"2";"Sch03",#N/A,FALSE,"2";"Sch04",#N/A,FALSE,"2";"Sch05",#N/A,FALSE,"2";"Sch06",#N/A,FALSE,"2";"Sch17",#N/A,FALSE,"2";"Sch19",#N/A,FALSE,"2";"Sch20",#N/A,FALSE,"2";"Sch21",#N/A,FALSE,"2";"Sch26",#N/A,FALSE,"2"}</definedName>
    <definedName name="_______z3" localSheetId="25" hidden="1">{"Sch01",#N/A,FALSE,"2";"Sch02",#N/A,FALSE,"2";"Sch03",#N/A,FALSE,"2";"Sch04",#N/A,FALSE,"2";"Sch05",#N/A,FALSE,"2";"Sch06",#N/A,FALSE,"2";"Sch17",#N/A,FALSE,"2";"Sch19",#N/A,FALSE,"2";"Sch20",#N/A,FALSE,"2";"Sch21",#N/A,FALSE,"2";"Sch26",#N/A,FALSE,"2"}</definedName>
    <definedName name="_______z3" localSheetId="21" hidden="1">{"Sch01",#N/A,FALSE,"2";"Sch02",#N/A,FALSE,"2";"Sch03",#N/A,FALSE,"2";"Sch04",#N/A,FALSE,"2";"Sch05",#N/A,FALSE,"2";"Sch06",#N/A,FALSE,"2";"Sch17",#N/A,FALSE,"2";"Sch19",#N/A,FALSE,"2";"Sch20",#N/A,FALSE,"2";"Sch21",#N/A,FALSE,"2";"Sch26",#N/A,FALSE,"2"}</definedName>
    <definedName name="_______z3" localSheetId="22" hidden="1">{"Sch01",#N/A,FALSE,"2";"Sch02",#N/A,FALSE,"2";"Sch03",#N/A,FALSE,"2";"Sch04",#N/A,FALSE,"2";"Sch05",#N/A,FALSE,"2";"Sch06",#N/A,FALSE,"2";"Sch17",#N/A,FALSE,"2";"Sch19",#N/A,FALSE,"2";"Sch20",#N/A,FALSE,"2";"Sch21",#N/A,FALSE,"2";"Sch26",#N/A,FALSE,"2"}</definedName>
    <definedName name="_______z3" localSheetId="19" hidden="1">{"Sch01",#N/A,FALSE,"2";"Sch02",#N/A,FALSE,"2";"Sch03",#N/A,FALSE,"2";"Sch04",#N/A,FALSE,"2";"Sch05",#N/A,FALSE,"2";"Sch06",#N/A,FALSE,"2";"Sch17",#N/A,FALSE,"2";"Sch19",#N/A,FALSE,"2";"Sch20",#N/A,FALSE,"2";"Sch21",#N/A,FALSE,"2";"Sch26",#N/A,FALSE,"2"}</definedName>
    <definedName name="_______z3" hidden="1">{"Sch01",#N/A,FALSE,"2";"Sch02",#N/A,FALSE,"2";"Sch03",#N/A,FALSE,"2";"Sch04",#N/A,FALSE,"2";"Sch05",#N/A,FALSE,"2";"Sch06",#N/A,FALSE,"2";"Sch17",#N/A,FALSE,"2";"Sch19",#N/A,FALSE,"2";"Sch20",#N/A,FALSE,"2";"Sch21",#N/A,FALSE,"2";"Sch26",#N/A,FALSE,"2"}</definedName>
    <definedName name="_______zz3" localSheetId="1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zz3" localSheetId="7"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zz3" localSheetId="2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zz3" localSheetId="2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zz3" localSheetId="22"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zz3" localSheetId="19"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123Graph_A图表_1A" hidden="1">#REF!</definedName>
    <definedName name="______123Graph_B图表_1A" hidden="1">#REF!</definedName>
    <definedName name="______123Graph_C图表_1A" hidden="1">#REF!</definedName>
    <definedName name="______123Graph_D图表_1A" hidden="1">#REF!</definedName>
    <definedName name="______123Graph_E图表_1A" hidden="1">#REF!</definedName>
    <definedName name="______123Graph_F图表_1A" hidden="1">#REF!</definedName>
    <definedName name="______123Graph_X图表_1A" hidden="1">#REF!</definedName>
    <definedName name="______a1" localSheetId="14" hidden="1">{#N/A,#N/A,FALSE,"Pharm";#N/A,#N/A,FALSE,"WWCM"}</definedName>
    <definedName name="______a1" localSheetId="7" hidden="1">{#N/A,#N/A,FALSE,"Pharm";#N/A,#N/A,FALSE,"WWCM"}</definedName>
    <definedName name="______a1" localSheetId="25" hidden="1">{#N/A,#N/A,FALSE,"Pharm";#N/A,#N/A,FALSE,"WWCM"}</definedName>
    <definedName name="______a1" localSheetId="21" hidden="1">{#N/A,#N/A,FALSE,"Pharm";#N/A,#N/A,FALSE,"WWCM"}</definedName>
    <definedName name="______a1" localSheetId="22" hidden="1">{#N/A,#N/A,FALSE,"Pharm";#N/A,#N/A,FALSE,"WWCM"}</definedName>
    <definedName name="______a1" localSheetId="19" hidden="1">{#N/A,#N/A,FALSE,"Pharm";#N/A,#N/A,FALSE,"WWCM"}</definedName>
    <definedName name="______a1" hidden="1">{#N/A,#N/A,FALSE,"Pharm";#N/A,#N/A,FALSE,"WWCM"}</definedName>
    <definedName name="______aaa1" localSheetId="14" hidden="1">{#N/A,#N/A,FALSE,"REPORT"}</definedName>
    <definedName name="______aaa1" localSheetId="7" hidden="1">{#N/A,#N/A,FALSE,"REPORT"}</definedName>
    <definedName name="______aaa1" localSheetId="25" hidden="1">{#N/A,#N/A,FALSE,"REPORT"}</definedName>
    <definedName name="______aaa1" localSheetId="21" hidden="1">{#N/A,#N/A,FALSE,"REPORT"}</definedName>
    <definedName name="______aaa1" localSheetId="22" hidden="1">{#N/A,#N/A,FALSE,"REPORT"}</definedName>
    <definedName name="______aaa1" localSheetId="19" hidden="1">{#N/A,#N/A,FALSE,"REPORT"}</definedName>
    <definedName name="______aaa1" hidden="1">{#N/A,#N/A,FALSE,"REPORT"}</definedName>
    <definedName name="______aas1" localSheetId="14" hidden="1">{#N/A,#N/A,FALSE,"REPORT"}</definedName>
    <definedName name="______aas1" localSheetId="7" hidden="1">{#N/A,#N/A,FALSE,"REPORT"}</definedName>
    <definedName name="______aas1" localSheetId="25" hidden="1">{#N/A,#N/A,FALSE,"REPORT"}</definedName>
    <definedName name="______aas1" localSheetId="21" hidden="1">{#N/A,#N/A,FALSE,"REPORT"}</definedName>
    <definedName name="______aas1" localSheetId="22" hidden="1">{#N/A,#N/A,FALSE,"REPORT"}</definedName>
    <definedName name="______aas1" localSheetId="19" hidden="1">{#N/A,#N/A,FALSE,"REPORT"}</definedName>
    <definedName name="______aas1" hidden="1">{#N/A,#N/A,FALSE,"REPORT"}</definedName>
    <definedName name="______ACS2000" localSheetId="14" hidden="1">{#N/A,#N/A,FALSE,"REPORT"}</definedName>
    <definedName name="______ACS2000" localSheetId="7" hidden="1">{#N/A,#N/A,FALSE,"REPORT"}</definedName>
    <definedName name="______ACS2000" localSheetId="25" hidden="1">{#N/A,#N/A,FALSE,"REPORT"}</definedName>
    <definedName name="______ACS2000" localSheetId="21" hidden="1">{#N/A,#N/A,FALSE,"REPORT"}</definedName>
    <definedName name="______ACS2000" localSheetId="22" hidden="1">{#N/A,#N/A,FALSE,"REPORT"}</definedName>
    <definedName name="______ACS2000" localSheetId="19" hidden="1">{#N/A,#N/A,FALSE,"REPORT"}</definedName>
    <definedName name="______ACS2000" hidden="1">{#N/A,#N/A,FALSE,"REPORT"}</definedName>
    <definedName name="______b111" localSheetId="14" hidden="1">{#N/A,#N/A,FALSE,"Pharm";#N/A,#N/A,FALSE,"WWCM"}</definedName>
    <definedName name="______b111" localSheetId="7" hidden="1">{#N/A,#N/A,FALSE,"Pharm";#N/A,#N/A,FALSE,"WWCM"}</definedName>
    <definedName name="______b111" localSheetId="25" hidden="1">{#N/A,#N/A,FALSE,"Pharm";#N/A,#N/A,FALSE,"WWCM"}</definedName>
    <definedName name="______b111" localSheetId="21" hidden="1">{#N/A,#N/A,FALSE,"Pharm";#N/A,#N/A,FALSE,"WWCM"}</definedName>
    <definedName name="______b111" localSheetId="22" hidden="1">{#N/A,#N/A,FALSE,"Pharm";#N/A,#N/A,FALSE,"WWCM"}</definedName>
    <definedName name="______b111" localSheetId="19" hidden="1">{#N/A,#N/A,FALSE,"Pharm";#N/A,#N/A,FALSE,"WWCM"}</definedName>
    <definedName name="______b111" hidden="1">{#N/A,#N/A,FALSE,"Pharm";#N/A,#N/A,FALSE,"WWCM"}</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GD10" localSheetId="14" hidden="1">{#N/A,#N/A,FALSE,"summary"}</definedName>
    <definedName name="______GD10" localSheetId="7" hidden="1">{#N/A,#N/A,FALSE,"summary"}</definedName>
    <definedName name="______GD10" localSheetId="25" hidden="1">{#N/A,#N/A,FALSE,"summary"}</definedName>
    <definedName name="______GD10" localSheetId="21" hidden="1">{#N/A,#N/A,FALSE,"summary"}</definedName>
    <definedName name="______GD10" localSheetId="22" hidden="1">{#N/A,#N/A,FALSE,"summary"}</definedName>
    <definedName name="______GD10" localSheetId="19" hidden="1">{#N/A,#N/A,FALSE,"summary"}</definedName>
    <definedName name="______GD10" hidden="1">{#N/A,#N/A,FALSE,"summary"}</definedName>
    <definedName name="______key1" hidden="1">#REF!</definedName>
    <definedName name="______LF12" hidden="1">#REF!</definedName>
    <definedName name="______new1" localSheetId="14" hidden="1">{#N/A,#N/A,FALSE,"Pharm";#N/A,#N/A,FALSE,"WWCM"}</definedName>
    <definedName name="______new1" localSheetId="7" hidden="1">{#N/A,#N/A,FALSE,"Pharm";#N/A,#N/A,FALSE,"WWCM"}</definedName>
    <definedName name="______new1" localSheetId="25" hidden="1">{#N/A,#N/A,FALSE,"Pharm";#N/A,#N/A,FALSE,"WWCM"}</definedName>
    <definedName name="______new1" localSheetId="21" hidden="1">{#N/A,#N/A,FALSE,"Pharm";#N/A,#N/A,FALSE,"WWCM"}</definedName>
    <definedName name="______new1" localSheetId="22" hidden="1">{#N/A,#N/A,FALSE,"Pharm";#N/A,#N/A,FALSE,"WWCM"}</definedName>
    <definedName name="______new1" localSheetId="19" hidden="1">{#N/A,#N/A,FALSE,"Pharm";#N/A,#N/A,FALSE,"WWCM"}</definedName>
    <definedName name="______new1" hidden="1">{#N/A,#N/A,FALSE,"Pharm";#N/A,#N/A,FALSE,"WWCM"}</definedName>
    <definedName name="______P4" hidden="1">#N/A</definedName>
    <definedName name="______PA7">#REF!</definedName>
    <definedName name="______PA8">#REF!</definedName>
    <definedName name="______PD1">#REF!</definedName>
    <definedName name="______PE12">#REF!</definedName>
    <definedName name="______PE13">#REF!</definedName>
    <definedName name="______PE6">#REF!</definedName>
    <definedName name="______PE7">#REF!</definedName>
    <definedName name="______PE8">#REF!</definedName>
    <definedName name="______PE9">#REF!</definedName>
    <definedName name="______PH1">#REF!</definedName>
    <definedName name="______PI1">#REF!</definedName>
    <definedName name="______PK1">#REF!</definedName>
    <definedName name="______PK3">#REF!</definedName>
    <definedName name="______r" localSheetId="14" hidden="1">{#N/A,#N/A,FALSE,"Pharm";#N/A,#N/A,FALSE,"WWCM"}</definedName>
    <definedName name="______r" localSheetId="7" hidden="1">{#N/A,#N/A,FALSE,"Pharm";#N/A,#N/A,FALSE,"WWCM"}</definedName>
    <definedName name="______r" localSheetId="25" hidden="1">{#N/A,#N/A,FALSE,"Pharm";#N/A,#N/A,FALSE,"WWCM"}</definedName>
    <definedName name="______r" localSheetId="21" hidden="1">{#N/A,#N/A,FALSE,"Pharm";#N/A,#N/A,FALSE,"WWCM"}</definedName>
    <definedName name="______r" localSheetId="22" hidden="1">{#N/A,#N/A,FALSE,"Pharm";#N/A,#N/A,FALSE,"WWCM"}</definedName>
    <definedName name="______r" localSheetId="19" hidden="1">{#N/A,#N/A,FALSE,"Pharm";#N/A,#N/A,FALSE,"WWCM"}</definedName>
    <definedName name="______r" hidden="1">{#N/A,#N/A,FALSE,"Pharm";#N/A,#N/A,FALSE,"WWCM"}</definedName>
    <definedName name="______tm1" localSheetId="14" hidden="1">{#N/A,#N/A,FALSE,"Pharm";#N/A,#N/A,FALSE,"WWCM"}</definedName>
    <definedName name="______tm1" localSheetId="7" hidden="1">{#N/A,#N/A,FALSE,"Pharm";#N/A,#N/A,FALSE,"WWCM"}</definedName>
    <definedName name="______tm1" localSheetId="25" hidden="1">{#N/A,#N/A,FALSE,"Pharm";#N/A,#N/A,FALSE,"WWCM"}</definedName>
    <definedName name="______tm1" localSheetId="21" hidden="1">{#N/A,#N/A,FALSE,"Pharm";#N/A,#N/A,FALSE,"WWCM"}</definedName>
    <definedName name="______tm1" localSheetId="22" hidden="1">{#N/A,#N/A,FALSE,"Pharm";#N/A,#N/A,FALSE,"WWCM"}</definedName>
    <definedName name="______tm1" localSheetId="19" hidden="1">{#N/A,#N/A,FALSE,"Pharm";#N/A,#N/A,FALSE,"WWCM"}</definedName>
    <definedName name="______tm1" hidden="1">{#N/A,#N/A,FALSE,"Pharm";#N/A,#N/A,FALSE,"WWCM"}</definedName>
    <definedName name="______wrn1" localSheetId="14" hidden="1">{#N/A,#N/A,FALSE,"Bare Battery F.G."}</definedName>
    <definedName name="______wrn1" localSheetId="7" hidden="1">{#N/A,#N/A,FALSE,"Bare Battery F.G."}</definedName>
    <definedName name="______wrn1" localSheetId="25" hidden="1">{#N/A,#N/A,FALSE,"Bare Battery F.G."}</definedName>
    <definedName name="______wrn1" localSheetId="21" hidden="1">{#N/A,#N/A,FALSE,"Bare Battery F.G."}</definedName>
    <definedName name="______wrn1" localSheetId="22" hidden="1">{#N/A,#N/A,FALSE,"Bare Battery F.G."}</definedName>
    <definedName name="______wrn1" localSheetId="19" hidden="1">{#N/A,#N/A,FALSE,"Bare Battery F.G."}</definedName>
    <definedName name="______wrn1" hidden="1">{#N/A,#N/A,FALSE,"Bare Battery F.G."}</definedName>
    <definedName name="______wrn2" localSheetId="14" hidden="1">{#N/A,#N/A,FALSE,"Bare Battery F.G."}</definedName>
    <definedName name="______wrn2" localSheetId="7" hidden="1">{#N/A,#N/A,FALSE,"Bare Battery F.G."}</definedName>
    <definedName name="______wrn2" localSheetId="25" hidden="1">{#N/A,#N/A,FALSE,"Bare Battery F.G."}</definedName>
    <definedName name="______wrn2" localSheetId="21" hidden="1">{#N/A,#N/A,FALSE,"Bare Battery F.G."}</definedName>
    <definedName name="______wrn2" localSheetId="22" hidden="1">{#N/A,#N/A,FALSE,"Bare Battery F.G."}</definedName>
    <definedName name="______wrn2" localSheetId="19" hidden="1">{#N/A,#N/A,FALSE,"Bare Battery F.G."}</definedName>
    <definedName name="______wrn2" hidden="1">{#N/A,#N/A,FALSE,"Bare Battery F.G."}</definedName>
    <definedName name="______X2" localSheetId="14" hidden="1">{#N/A,#N/A,FALSE,"Other";#N/A,#N/A,FALSE,"Ace";#N/A,#N/A,FALSE,"Derm"}</definedName>
    <definedName name="______X2" localSheetId="7" hidden="1">{#N/A,#N/A,FALSE,"Other";#N/A,#N/A,FALSE,"Ace";#N/A,#N/A,FALSE,"Derm"}</definedName>
    <definedName name="______X2" localSheetId="25" hidden="1">{#N/A,#N/A,FALSE,"Other";#N/A,#N/A,FALSE,"Ace";#N/A,#N/A,FALSE,"Derm"}</definedName>
    <definedName name="______X2" localSheetId="21" hidden="1">{#N/A,#N/A,FALSE,"Other";#N/A,#N/A,FALSE,"Ace";#N/A,#N/A,FALSE,"Derm"}</definedName>
    <definedName name="______X2" localSheetId="22" hidden="1">{#N/A,#N/A,FALSE,"Other";#N/A,#N/A,FALSE,"Ace";#N/A,#N/A,FALSE,"Derm"}</definedName>
    <definedName name="______X2" localSheetId="19" hidden="1">{#N/A,#N/A,FALSE,"Other";#N/A,#N/A,FALSE,"Ace";#N/A,#N/A,FALSE,"Derm"}</definedName>
    <definedName name="______X2" hidden="1">{#N/A,#N/A,FALSE,"Other";#N/A,#N/A,FALSE,"Ace";#N/A,#N/A,FALSE,"Derm"}</definedName>
    <definedName name="______z2" localSheetId="14" hidden="1">{"Sch00",#N/A,FALSE,"1";"Contents",#N/A,FALSE,"1"}</definedName>
    <definedName name="______z2" localSheetId="7" hidden="1">{"Sch00",#N/A,FALSE,"1";"Contents",#N/A,FALSE,"1"}</definedName>
    <definedName name="______z2" localSheetId="25" hidden="1">{"Sch00",#N/A,FALSE,"1";"Contents",#N/A,FALSE,"1"}</definedName>
    <definedName name="______z2" localSheetId="21" hidden="1">{"Sch00",#N/A,FALSE,"1";"Contents",#N/A,FALSE,"1"}</definedName>
    <definedName name="______z2" localSheetId="22" hidden="1">{"Sch00",#N/A,FALSE,"1";"Contents",#N/A,FALSE,"1"}</definedName>
    <definedName name="______z2" localSheetId="19" hidden="1">{"Sch00",#N/A,FALSE,"1";"Contents",#N/A,FALSE,"1"}</definedName>
    <definedName name="______z2" hidden="1">{"Sch00",#N/A,FALSE,"1";"Contents",#N/A,FALSE,"1"}</definedName>
    <definedName name="______z3" localSheetId="14" hidden="1">{"Sch01",#N/A,FALSE,"2";"Sch02",#N/A,FALSE,"2";"Sch03",#N/A,FALSE,"2";"Sch04",#N/A,FALSE,"2";"Sch05",#N/A,FALSE,"2";"Sch06",#N/A,FALSE,"2";"Sch17",#N/A,FALSE,"2";"Sch19",#N/A,FALSE,"2";"Sch20",#N/A,FALSE,"2";"Sch21",#N/A,FALSE,"2";"Sch26",#N/A,FALSE,"2"}</definedName>
    <definedName name="______z3" localSheetId="7" hidden="1">{"Sch01",#N/A,FALSE,"2";"Sch02",#N/A,FALSE,"2";"Sch03",#N/A,FALSE,"2";"Sch04",#N/A,FALSE,"2";"Sch05",#N/A,FALSE,"2";"Sch06",#N/A,FALSE,"2";"Sch17",#N/A,FALSE,"2";"Sch19",#N/A,FALSE,"2";"Sch20",#N/A,FALSE,"2";"Sch21",#N/A,FALSE,"2";"Sch26",#N/A,FALSE,"2"}</definedName>
    <definedName name="______z3" localSheetId="25" hidden="1">{"Sch01",#N/A,FALSE,"2";"Sch02",#N/A,FALSE,"2";"Sch03",#N/A,FALSE,"2";"Sch04",#N/A,FALSE,"2";"Sch05",#N/A,FALSE,"2";"Sch06",#N/A,FALSE,"2";"Sch17",#N/A,FALSE,"2";"Sch19",#N/A,FALSE,"2";"Sch20",#N/A,FALSE,"2";"Sch21",#N/A,FALSE,"2";"Sch26",#N/A,FALSE,"2"}</definedName>
    <definedName name="______z3" localSheetId="21" hidden="1">{"Sch01",#N/A,FALSE,"2";"Sch02",#N/A,FALSE,"2";"Sch03",#N/A,FALSE,"2";"Sch04",#N/A,FALSE,"2";"Sch05",#N/A,FALSE,"2";"Sch06",#N/A,FALSE,"2";"Sch17",#N/A,FALSE,"2";"Sch19",#N/A,FALSE,"2";"Sch20",#N/A,FALSE,"2";"Sch21",#N/A,FALSE,"2";"Sch26",#N/A,FALSE,"2"}</definedName>
    <definedName name="______z3" localSheetId="22" hidden="1">{"Sch01",#N/A,FALSE,"2";"Sch02",#N/A,FALSE,"2";"Sch03",#N/A,FALSE,"2";"Sch04",#N/A,FALSE,"2";"Sch05",#N/A,FALSE,"2";"Sch06",#N/A,FALSE,"2";"Sch17",#N/A,FALSE,"2";"Sch19",#N/A,FALSE,"2";"Sch20",#N/A,FALSE,"2";"Sch21",#N/A,FALSE,"2";"Sch26",#N/A,FALSE,"2"}</definedName>
    <definedName name="______z3" localSheetId="19" hidden="1">{"Sch01",#N/A,FALSE,"2";"Sch02",#N/A,FALSE,"2";"Sch03",#N/A,FALSE,"2";"Sch04",#N/A,FALSE,"2";"Sch05",#N/A,FALSE,"2";"Sch06",#N/A,FALSE,"2";"Sch17",#N/A,FALSE,"2";"Sch19",#N/A,FALSE,"2";"Sch20",#N/A,FALSE,"2";"Sch21",#N/A,FALSE,"2";"Sch26",#N/A,FALSE,"2"}</definedName>
    <definedName name="______z3" hidden="1">{"Sch01",#N/A,FALSE,"2";"Sch02",#N/A,FALSE,"2";"Sch03",#N/A,FALSE,"2";"Sch04",#N/A,FALSE,"2";"Sch05",#N/A,FALSE,"2";"Sch06",#N/A,FALSE,"2";"Sch17",#N/A,FALSE,"2";"Sch19",#N/A,FALSE,"2";"Sch20",#N/A,FALSE,"2";"Sch21",#N/A,FALSE,"2";"Sch26",#N/A,FALSE,"2"}</definedName>
    <definedName name="______zz3" localSheetId="1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zz3" localSheetId="7"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zz3" localSheetId="2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zz3" localSheetId="2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zz3" localSheetId="22"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zz3" localSheetId="19"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123Graph_A图表_1A" hidden="1">#REF!</definedName>
    <definedName name="_____123Graph_B图表_1A" hidden="1">#REF!</definedName>
    <definedName name="_____123Graph_C图表_1A" hidden="1">#REF!</definedName>
    <definedName name="_____123Graph_D图表_1A" hidden="1">#REF!</definedName>
    <definedName name="_____123Graph_E图表_1A" hidden="1">#REF!</definedName>
    <definedName name="_____123Graph_F图表_1A" hidden="1">#REF!</definedName>
    <definedName name="_____123Graph_X图表_1A" hidden="1">#REF!</definedName>
    <definedName name="_____abc1" localSheetId="14" hidden="1">{"detail",#N/A,FALSE,"mfg";"summary",#N/A,FALSE,"mfg"}</definedName>
    <definedName name="_____abc1" localSheetId="7" hidden="1">{"detail",#N/A,FALSE,"mfg";"summary",#N/A,FALSE,"mfg"}</definedName>
    <definedName name="_____abc1" localSheetId="25" hidden="1">{"detail",#N/A,FALSE,"mfg";"summary",#N/A,FALSE,"mfg"}</definedName>
    <definedName name="_____abc1" localSheetId="21" hidden="1">{"detail",#N/A,FALSE,"mfg";"summary",#N/A,FALSE,"mfg"}</definedName>
    <definedName name="_____abc1" localSheetId="22" hidden="1">{"detail",#N/A,FALSE,"mfg";"summary",#N/A,FALSE,"mfg"}</definedName>
    <definedName name="_____abc1" localSheetId="19" hidden="1">{"detail",#N/A,FALSE,"mfg";"summary",#N/A,FALSE,"mfg"}</definedName>
    <definedName name="_____abc1" hidden="1">{"detail",#N/A,FALSE,"mfg";"summary",#N/A,FALSE,"mfg"}</definedName>
    <definedName name="_____abc2" localSheetId="14" hidden="1">{"detail",#N/A,FALSE,"mfg";"summary",#N/A,FALSE,"mfg"}</definedName>
    <definedName name="_____abc2" localSheetId="7" hidden="1">{"detail",#N/A,FALSE,"mfg";"summary",#N/A,FALSE,"mfg"}</definedName>
    <definedName name="_____abc2" localSheetId="25" hidden="1">{"detail",#N/A,FALSE,"mfg";"summary",#N/A,FALSE,"mfg"}</definedName>
    <definedName name="_____abc2" localSheetId="21" hidden="1">{"detail",#N/A,FALSE,"mfg";"summary",#N/A,FALSE,"mfg"}</definedName>
    <definedName name="_____abc2" localSheetId="22" hidden="1">{"detail",#N/A,FALSE,"mfg";"summary",#N/A,FALSE,"mfg"}</definedName>
    <definedName name="_____abc2" localSheetId="19" hidden="1">{"detail",#N/A,FALSE,"mfg";"summary",#N/A,FALSE,"mfg"}</definedName>
    <definedName name="_____abc2" hidden="1">{"detail",#N/A,FALSE,"mfg";"summary",#N/A,FALSE,"mfg"}</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17">#REF!</definedName>
    <definedName name="_____DAT18">#REF!</definedName>
    <definedName name="_____DAT19">#REF!</definedName>
    <definedName name="_____DAT2">#REF!</definedName>
    <definedName name="_____DAT20">#REF!</definedName>
    <definedName name="_____DAT21">#REF!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GD10" localSheetId="14" hidden="1">{#N/A,#N/A,FALSE,"summary"}</definedName>
    <definedName name="_____GD10" localSheetId="7" hidden="1">{#N/A,#N/A,FALSE,"summary"}</definedName>
    <definedName name="_____GD10" localSheetId="25" hidden="1">{#N/A,#N/A,FALSE,"summary"}</definedName>
    <definedName name="_____GD10" localSheetId="21" hidden="1">{#N/A,#N/A,FALSE,"summary"}</definedName>
    <definedName name="_____GD10" localSheetId="22" hidden="1">{#N/A,#N/A,FALSE,"summary"}</definedName>
    <definedName name="_____GD10" localSheetId="19" hidden="1">{#N/A,#N/A,FALSE,"summary"}</definedName>
    <definedName name="_____GD10" hidden="1">{#N/A,#N/A,FALSE,"summary"}</definedName>
    <definedName name="_____key1" hidden="1">#REF!</definedName>
    <definedName name="_____LF12" hidden="1">#REF!</definedName>
    <definedName name="_____liu01">#REF!</definedName>
    <definedName name="_____mon1">#REF!</definedName>
    <definedName name="_____mon11">#REF!</definedName>
    <definedName name="_____mon12">#REF!</definedName>
    <definedName name="_____mon13">#REF!</definedName>
    <definedName name="_____mon2">#REF!</definedName>
    <definedName name="_____mon3">#REF!</definedName>
    <definedName name="_____mon4">#REF!</definedName>
    <definedName name="_____mon5">#REF!</definedName>
    <definedName name="_____mon55">#REF!</definedName>
    <definedName name="_____mon6">#REF!</definedName>
    <definedName name="_____mon7">#REF!</definedName>
    <definedName name="_____mon77">#REF!</definedName>
    <definedName name="_____P4" hidden="1">#N/A</definedName>
    <definedName name="_____PL09" hidden="1">#REF!</definedName>
    <definedName name="_____qc1" localSheetId="14" hidden="1">{#N/A,#N/A,TRUE,"자재관리";#N/A,#N/A,TRUE,"품질"}</definedName>
    <definedName name="_____qc1" localSheetId="7" hidden="1">{#N/A,#N/A,TRUE,"자재관리";#N/A,#N/A,TRUE,"품질"}</definedName>
    <definedName name="_____qc1" localSheetId="25" hidden="1">{#N/A,#N/A,TRUE,"자재관리";#N/A,#N/A,TRUE,"품질"}</definedName>
    <definedName name="_____qc1" localSheetId="21" hidden="1">{#N/A,#N/A,TRUE,"자재관리";#N/A,#N/A,TRUE,"품질"}</definedName>
    <definedName name="_____qc1" localSheetId="22" hidden="1">{#N/A,#N/A,TRUE,"자재관리";#N/A,#N/A,TRUE,"품질"}</definedName>
    <definedName name="_____qc1" localSheetId="19" hidden="1">{#N/A,#N/A,TRUE,"자재관리";#N/A,#N/A,TRUE,"품질"}</definedName>
    <definedName name="_____qc1" hidden="1">{#N/A,#N/A,TRUE,"자재관리";#N/A,#N/A,TRUE,"품질"}</definedName>
    <definedName name="_____WK34" localSheetId="14" hidden="1">{#N/A,#N/A,FALSE,"Bare Battery F.G."}</definedName>
    <definedName name="_____WK34" localSheetId="7" hidden="1">{#N/A,#N/A,FALSE,"Bare Battery F.G."}</definedName>
    <definedName name="_____WK34" localSheetId="25" hidden="1">{#N/A,#N/A,FALSE,"Bare Battery F.G."}</definedName>
    <definedName name="_____WK34" localSheetId="21" hidden="1">{#N/A,#N/A,FALSE,"Bare Battery F.G."}</definedName>
    <definedName name="_____WK34" localSheetId="22" hidden="1">{#N/A,#N/A,FALSE,"Bare Battery F.G."}</definedName>
    <definedName name="_____WK34" localSheetId="19" hidden="1">{#N/A,#N/A,FALSE,"Bare Battery F.G."}</definedName>
    <definedName name="_____WK34" hidden="1">{#N/A,#N/A,FALSE,"Bare Battery F.G."}</definedName>
    <definedName name="_____wrn1" localSheetId="14" hidden="1">{#N/A,#N/A,FALSE,"Bare Battery F.G."}</definedName>
    <definedName name="_____wrn1" localSheetId="7" hidden="1">{#N/A,#N/A,FALSE,"Bare Battery F.G."}</definedName>
    <definedName name="_____wrn1" localSheetId="25" hidden="1">{#N/A,#N/A,FALSE,"Bare Battery F.G."}</definedName>
    <definedName name="_____wrn1" localSheetId="21" hidden="1">{#N/A,#N/A,FALSE,"Bare Battery F.G."}</definedName>
    <definedName name="_____wrn1" localSheetId="22" hidden="1">{#N/A,#N/A,FALSE,"Bare Battery F.G."}</definedName>
    <definedName name="_____wrn1" localSheetId="19" hidden="1">{#N/A,#N/A,FALSE,"Bare Battery F.G."}</definedName>
    <definedName name="_____wrn1" hidden="1">{#N/A,#N/A,FALSE,"Bare Battery F.G."}</definedName>
    <definedName name="_____wrn2" localSheetId="14" hidden="1">{#N/A,#N/A,FALSE,"Bare Battery F.G."}</definedName>
    <definedName name="_____wrn2" localSheetId="7" hidden="1">{#N/A,#N/A,FALSE,"Bare Battery F.G."}</definedName>
    <definedName name="_____wrn2" localSheetId="25" hidden="1">{#N/A,#N/A,FALSE,"Bare Battery F.G."}</definedName>
    <definedName name="_____wrn2" localSheetId="21" hidden="1">{#N/A,#N/A,FALSE,"Bare Battery F.G."}</definedName>
    <definedName name="_____wrn2" localSheetId="22" hidden="1">{#N/A,#N/A,FALSE,"Bare Battery F.G."}</definedName>
    <definedName name="_____wrn2" localSheetId="19" hidden="1">{#N/A,#N/A,FALSE,"Bare Battery F.G."}</definedName>
    <definedName name="_____wrn2" hidden="1">{#N/A,#N/A,FALSE,"Bare Battery F.G."}</definedName>
    <definedName name="_____z12" localSheetId="14" hidden="1">{"pro_view",#N/A,FALSE,"EEFSNAP2";"rep_view",#N/A,FALSE,"EEFSNAP2"}</definedName>
    <definedName name="_____z12" localSheetId="7" hidden="1">{"pro_view",#N/A,FALSE,"EEFSNAP2";"rep_view",#N/A,FALSE,"EEFSNAP2"}</definedName>
    <definedName name="_____z12" localSheetId="25" hidden="1">{"pro_view",#N/A,FALSE,"EEFSNAP2";"rep_view",#N/A,FALSE,"EEFSNAP2"}</definedName>
    <definedName name="_____z12" localSheetId="21" hidden="1">{"pro_view",#N/A,FALSE,"EEFSNAP2";"rep_view",#N/A,FALSE,"EEFSNAP2"}</definedName>
    <definedName name="_____z12" localSheetId="22" hidden="1">{"pro_view",#N/A,FALSE,"EEFSNAP2";"rep_view",#N/A,FALSE,"EEFSNAP2"}</definedName>
    <definedName name="_____z12" localSheetId="19" hidden="1">{"pro_view",#N/A,FALSE,"EEFSNAP2";"rep_view",#N/A,FALSE,"EEFSNAP2"}</definedName>
    <definedName name="_____z12" hidden="1">{"pro_view",#N/A,FALSE,"EEFSNAP2";"rep_view",#N/A,FALSE,"EEFSNAP2"}</definedName>
    <definedName name="_____z2" localSheetId="14" hidden="1">{"Sch00",#N/A,FALSE,"1";"Contents",#N/A,FALSE,"1"}</definedName>
    <definedName name="_____z2" localSheetId="7" hidden="1">{"Sch00",#N/A,FALSE,"1";"Contents",#N/A,FALSE,"1"}</definedName>
    <definedName name="_____z2" localSheetId="25" hidden="1">{"Sch00",#N/A,FALSE,"1";"Contents",#N/A,FALSE,"1"}</definedName>
    <definedName name="_____z2" localSheetId="21" hidden="1">{"Sch00",#N/A,FALSE,"1";"Contents",#N/A,FALSE,"1"}</definedName>
    <definedName name="_____z2" localSheetId="22" hidden="1">{"Sch00",#N/A,FALSE,"1";"Contents",#N/A,FALSE,"1"}</definedName>
    <definedName name="_____z2" localSheetId="19" hidden="1">{"Sch00",#N/A,FALSE,"1";"Contents",#N/A,FALSE,"1"}</definedName>
    <definedName name="_____z2" hidden="1">{"Sch00",#N/A,FALSE,"1";"Contents",#N/A,FALSE,"1"}</definedName>
    <definedName name="_____z22" localSheetId="14" hidden="1">{#N/A,"PURADD",FALSE,"Business Analysis";#N/A,"PURSPP",FALSE,"Business Analysis";#N/A,"CTGIND",FALSE,"Business Analysis";#N/A,"PURCHM",FALSE,"Business Analysis";#N/A,"SPADD",FALSE,"Business Analysis";#N/A,"EPOXY",FALSE,"Business Analysis";#N/A,"PURPER",FALSE,"Business Analysis"}</definedName>
    <definedName name="_____z22" localSheetId="7" hidden="1">{#N/A,"PURADD",FALSE,"Business Analysis";#N/A,"PURSPP",FALSE,"Business Analysis";#N/A,"CTGIND",FALSE,"Business Analysis";#N/A,"PURCHM",FALSE,"Business Analysis";#N/A,"SPADD",FALSE,"Business Analysis";#N/A,"EPOXY",FALSE,"Business Analysis";#N/A,"PURPER",FALSE,"Business Analysis"}</definedName>
    <definedName name="_____z22" localSheetId="25" hidden="1">{#N/A,"PURADD",FALSE,"Business Analysis";#N/A,"PURSPP",FALSE,"Business Analysis";#N/A,"CTGIND",FALSE,"Business Analysis";#N/A,"PURCHM",FALSE,"Business Analysis";#N/A,"SPADD",FALSE,"Business Analysis";#N/A,"EPOXY",FALSE,"Business Analysis";#N/A,"PURPER",FALSE,"Business Analysis"}</definedName>
    <definedName name="_____z22" localSheetId="21" hidden="1">{#N/A,"PURADD",FALSE,"Business Analysis";#N/A,"PURSPP",FALSE,"Business Analysis";#N/A,"CTGIND",FALSE,"Business Analysis";#N/A,"PURCHM",FALSE,"Business Analysis";#N/A,"SPADD",FALSE,"Business Analysis";#N/A,"EPOXY",FALSE,"Business Analysis";#N/A,"PURPER",FALSE,"Business Analysis"}</definedName>
    <definedName name="_____z22" localSheetId="22" hidden="1">{#N/A,"PURADD",FALSE,"Business Analysis";#N/A,"PURSPP",FALSE,"Business Analysis";#N/A,"CTGIND",FALSE,"Business Analysis";#N/A,"PURCHM",FALSE,"Business Analysis";#N/A,"SPADD",FALSE,"Business Analysis";#N/A,"EPOXY",FALSE,"Business Analysis";#N/A,"PURPER",FALSE,"Business Analysis"}</definedName>
    <definedName name="_____z22" localSheetId="19" hidden="1">{#N/A,"PURADD",FALSE,"Business Analysis";#N/A,"PURSPP",FALSE,"Business Analysis";#N/A,"CTGIND",FALSE,"Business Analysis";#N/A,"PURCHM",FALSE,"Business Analysis";#N/A,"SPADD",FALSE,"Business Analysis";#N/A,"EPOXY",FALSE,"Business Analysis";#N/A,"PURPER",FALSE,"Business Analysis"}</definedName>
    <definedName name="_____z22" hidden="1">{#N/A,"PURADD",FALSE,"Business Analysis";#N/A,"PURSPP",FALSE,"Business Analysis";#N/A,"CTGIND",FALSE,"Business Analysis";#N/A,"PURCHM",FALSE,"Business Analysis";#N/A,"SPADD",FALSE,"Business Analysis";#N/A,"EPOXY",FALSE,"Business Analysis";#N/A,"PURPER",FALSE,"Business Analysis"}</definedName>
    <definedName name="_____z25" localSheetId="14" hidden="1">{"detail",#N/A,FALSE,"mfg";"summary",#N/A,FALSE,"mfg"}</definedName>
    <definedName name="_____z25" localSheetId="7" hidden="1">{"detail",#N/A,FALSE,"mfg";"summary",#N/A,FALSE,"mfg"}</definedName>
    <definedName name="_____z25" localSheetId="25" hidden="1">{"detail",#N/A,FALSE,"mfg";"summary",#N/A,FALSE,"mfg"}</definedName>
    <definedName name="_____z25" localSheetId="21" hidden="1">{"detail",#N/A,FALSE,"mfg";"summary",#N/A,FALSE,"mfg"}</definedName>
    <definedName name="_____z25" localSheetId="22" hidden="1">{"detail",#N/A,FALSE,"mfg";"summary",#N/A,FALSE,"mfg"}</definedName>
    <definedName name="_____z25" localSheetId="19" hidden="1">{"detail",#N/A,FALSE,"mfg";"summary",#N/A,FALSE,"mfg"}</definedName>
    <definedName name="_____z25" hidden="1">{"detail",#N/A,FALSE,"mfg";"summary",#N/A,FALSE,"mfg"}</definedName>
    <definedName name="_____z3" localSheetId="14" hidden="1">{"Sch01",#N/A,FALSE,"2";"Sch02",#N/A,FALSE,"2";"Sch03",#N/A,FALSE,"2";"Sch04",#N/A,FALSE,"2";"Sch05",#N/A,FALSE,"2";"Sch06",#N/A,FALSE,"2";"Sch17",#N/A,FALSE,"2";"Sch19",#N/A,FALSE,"2";"Sch20",#N/A,FALSE,"2";"Sch21",#N/A,FALSE,"2";"Sch26",#N/A,FALSE,"2"}</definedName>
    <definedName name="_____z3" localSheetId="7" hidden="1">{"Sch01",#N/A,FALSE,"2";"Sch02",#N/A,FALSE,"2";"Sch03",#N/A,FALSE,"2";"Sch04",#N/A,FALSE,"2";"Sch05",#N/A,FALSE,"2";"Sch06",#N/A,FALSE,"2";"Sch17",#N/A,FALSE,"2";"Sch19",#N/A,FALSE,"2";"Sch20",#N/A,FALSE,"2";"Sch21",#N/A,FALSE,"2";"Sch26",#N/A,FALSE,"2"}</definedName>
    <definedName name="_____z3" localSheetId="25" hidden="1">{"Sch01",#N/A,FALSE,"2";"Sch02",#N/A,FALSE,"2";"Sch03",#N/A,FALSE,"2";"Sch04",#N/A,FALSE,"2";"Sch05",#N/A,FALSE,"2";"Sch06",#N/A,FALSE,"2";"Sch17",#N/A,FALSE,"2";"Sch19",#N/A,FALSE,"2";"Sch20",#N/A,FALSE,"2";"Sch21",#N/A,FALSE,"2";"Sch26",#N/A,FALSE,"2"}</definedName>
    <definedName name="_____z3" localSheetId="21" hidden="1">{"Sch01",#N/A,FALSE,"2";"Sch02",#N/A,FALSE,"2";"Sch03",#N/A,FALSE,"2";"Sch04",#N/A,FALSE,"2";"Sch05",#N/A,FALSE,"2";"Sch06",#N/A,FALSE,"2";"Sch17",#N/A,FALSE,"2";"Sch19",#N/A,FALSE,"2";"Sch20",#N/A,FALSE,"2";"Sch21",#N/A,FALSE,"2";"Sch26",#N/A,FALSE,"2"}</definedName>
    <definedName name="_____z3" localSheetId="22" hidden="1">{"Sch01",#N/A,FALSE,"2";"Sch02",#N/A,FALSE,"2";"Sch03",#N/A,FALSE,"2";"Sch04",#N/A,FALSE,"2";"Sch05",#N/A,FALSE,"2";"Sch06",#N/A,FALSE,"2";"Sch17",#N/A,FALSE,"2";"Sch19",#N/A,FALSE,"2";"Sch20",#N/A,FALSE,"2";"Sch21",#N/A,FALSE,"2";"Sch26",#N/A,FALSE,"2"}</definedName>
    <definedName name="_____z3" localSheetId="19" hidden="1">{"Sch01",#N/A,FALSE,"2";"Sch02",#N/A,FALSE,"2";"Sch03",#N/A,FALSE,"2";"Sch04",#N/A,FALSE,"2";"Sch05",#N/A,FALSE,"2";"Sch06",#N/A,FALSE,"2";"Sch17",#N/A,FALSE,"2";"Sch19",#N/A,FALSE,"2";"Sch20",#N/A,FALSE,"2";"Sch21",#N/A,FALSE,"2";"Sch26",#N/A,FALSE,"2"}</definedName>
    <definedName name="_____z3" hidden="1">{"Sch01",#N/A,FALSE,"2";"Sch02",#N/A,FALSE,"2";"Sch03",#N/A,FALSE,"2";"Sch04",#N/A,FALSE,"2";"Sch05",#N/A,FALSE,"2";"Sch06",#N/A,FALSE,"2";"Sch17",#N/A,FALSE,"2";"Sch19",#N/A,FALSE,"2";"Sch20",#N/A,FALSE,"2";"Sch21",#N/A,FALSE,"2";"Sch26",#N/A,FALSE,"2"}</definedName>
    <definedName name="_____zz3" localSheetId="1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zz3" localSheetId="7"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zz3" localSheetId="2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zz3" localSheetId="2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zz3" localSheetId="22"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zz3" localSheetId="19"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110102明细">#REF!</definedName>
    <definedName name="____110102汇总">#REF!</definedName>
    <definedName name="____123Graph_A图表_1A" hidden="1">#REF!</definedName>
    <definedName name="____123Graph_B图表_1A" hidden="1">#REF!</definedName>
    <definedName name="____123Graph_C图表_1A" hidden="1">#REF!</definedName>
    <definedName name="____123Graph_D图表_1A" hidden="1">#REF!</definedName>
    <definedName name="____123Graph_E图表_1A" hidden="1">#REF!</definedName>
    <definedName name="____123Graph_F图表_1A" hidden="1">#REF!</definedName>
    <definedName name="____123Graph_X图表_1A" hidden="1">#REF!</definedName>
    <definedName name="____221114明细">#REF!</definedName>
    <definedName name="____abc1" localSheetId="14" hidden="1">{"detail",#N/A,FALSE,"mfg";"summary",#N/A,FALSE,"mfg"}</definedName>
    <definedName name="____abc1" localSheetId="7" hidden="1">{"detail",#N/A,FALSE,"mfg";"summary",#N/A,FALSE,"mfg"}</definedName>
    <definedName name="____abc1" localSheetId="25" hidden="1">{"detail",#N/A,FALSE,"mfg";"summary",#N/A,FALSE,"mfg"}</definedName>
    <definedName name="____abc1" localSheetId="21" hidden="1">{"detail",#N/A,FALSE,"mfg";"summary",#N/A,FALSE,"mfg"}</definedName>
    <definedName name="____abc1" localSheetId="22" hidden="1">{"detail",#N/A,FALSE,"mfg";"summary",#N/A,FALSE,"mfg"}</definedName>
    <definedName name="____abc1" localSheetId="19" hidden="1">{"detail",#N/A,FALSE,"mfg";"summary",#N/A,FALSE,"mfg"}</definedName>
    <definedName name="____abc1" hidden="1">{"detail",#N/A,FALSE,"mfg";"summary",#N/A,FALSE,"mfg"}</definedName>
    <definedName name="____abc2" localSheetId="14" hidden="1">{"detail",#N/A,FALSE,"mfg";"summary",#N/A,FALSE,"mfg"}</definedName>
    <definedName name="____abc2" localSheetId="7" hidden="1">{"detail",#N/A,FALSE,"mfg";"summary",#N/A,FALSE,"mfg"}</definedName>
    <definedName name="____abc2" localSheetId="25" hidden="1">{"detail",#N/A,FALSE,"mfg";"summary",#N/A,FALSE,"mfg"}</definedName>
    <definedName name="____abc2" localSheetId="21" hidden="1">{"detail",#N/A,FALSE,"mfg";"summary",#N/A,FALSE,"mfg"}</definedName>
    <definedName name="____abc2" localSheetId="22" hidden="1">{"detail",#N/A,FALSE,"mfg";"summary",#N/A,FALSE,"mfg"}</definedName>
    <definedName name="____abc2" localSheetId="19" hidden="1">{"detail",#N/A,FALSE,"mfg";"summary",#N/A,FALSE,"mfg"}</definedName>
    <definedName name="____abc2" hidden="1">{"detail",#N/A,FALSE,"mfg";"summary",#N/A,FALSE,"mfg"}</definedName>
    <definedName name="____B5" localSheetId="14" hidden="1">{#N/A,#N/A,FALSE,"Bare Battery F.G."}</definedName>
    <definedName name="____B5" localSheetId="7" hidden="1">{#N/A,#N/A,FALSE,"Bare Battery F.G."}</definedName>
    <definedName name="____B5" localSheetId="25" hidden="1">{#N/A,#N/A,FALSE,"Bare Battery F.G."}</definedName>
    <definedName name="____B5" localSheetId="21" hidden="1">{#N/A,#N/A,FALSE,"Bare Battery F.G."}</definedName>
    <definedName name="____B5" localSheetId="22" hidden="1">{#N/A,#N/A,FALSE,"Bare Battery F.G."}</definedName>
    <definedName name="____B5" localSheetId="19" hidden="1">{#N/A,#N/A,FALSE,"Bare Battery F.G."}</definedName>
    <definedName name="____B5" hidden="1">{#N/A,#N/A,FALSE,"Bare Battery F.G."}</definedName>
    <definedName name="____cfl1">#REF!</definedName>
    <definedName name="____cfl2">#REF!</definedName>
    <definedName name="____cfl3">#REF!</definedName>
    <definedName name="____col1">#REF!</definedName>
    <definedName name="____col2">#REF!</definedName>
    <definedName name="____col3">#REF!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17">#REF!</definedName>
    <definedName name="____DAT18">#REF!</definedName>
    <definedName name="____DAT19">#REF!</definedName>
    <definedName name="____DAT2">#REF!</definedName>
    <definedName name="____DAT20">#REF!</definedName>
    <definedName name="____DAT21">#REF!</definedName>
    <definedName name="____DAT22">#REF!</definedName>
    <definedName name="____DAT23">#REF!</definedName>
    <definedName name="____DAT27">#REF!</definedName>
    <definedName name="____DAT3">#REF!</definedName>
    <definedName name="____DAT34">#REF!</definedName>
    <definedName name="____DAT35">#REF!</definedName>
    <definedName name="____DAT38">#REF!</definedName>
    <definedName name="____DAT4">#REF!</definedName>
    <definedName name="____DAT5">#REF!</definedName>
    <definedName name="____DAT6">#REF!</definedName>
    <definedName name="____DAT7">#REF!</definedName>
    <definedName name="____DAT8">#REF!</definedName>
    <definedName name="____DAT9">#REF!</definedName>
    <definedName name="____ES1" localSheetId="14" hidden="1">{#N/A,#N/A,FALSE,"Bare Battery F.G."}</definedName>
    <definedName name="____ES1" localSheetId="7" hidden="1">{#N/A,#N/A,FALSE,"Bare Battery F.G."}</definedName>
    <definedName name="____ES1" localSheetId="25" hidden="1">{#N/A,#N/A,FALSE,"Bare Battery F.G."}</definedName>
    <definedName name="____ES1" localSheetId="21" hidden="1">{#N/A,#N/A,FALSE,"Bare Battery F.G."}</definedName>
    <definedName name="____ES1" localSheetId="22" hidden="1">{#N/A,#N/A,FALSE,"Bare Battery F.G."}</definedName>
    <definedName name="____ES1" localSheetId="19" hidden="1">{#N/A,#N/A,FALSE,"Bare Battery F.G."}</definedName>
    <definedName name="____ES1" hidden="1">{#N/A,#N/A,FALSE,"Bare Battery F.G."}</definedName>
    <definedName name="____GD10" localSheetId="14" hidden="1">{#N/A,#N/A,FALSE,"summary"}</definedName>
    <definedName name="____GD10" localSheetId="7" hidden="1">{#N/A,#N/A,FALSE,"summary"}</definedName>
    <definedName name="____GD10" localSheetId="25" hidden="1">{#N/A,#N/A,FALSE,"summary"}</definedName>
    <definedName name="____GD10" localSheetId="21" hidden="1">{#N/A,#N/A,FALSE,"summary"}</definedName>
    <definedName name="____GD10" localSheetId="22" hidden="1">{#N/A,#N/A,FALSE,"summary"}</definedName>
    <definedName name="____GD10" localSheetId="19" hidden="1">{#N/A,#N/A,FALSE,"summary"}</definedName>
    <definedName name="____GD10" hidden="1">{#N/A,#N/A,FALSE,"summary"}</definedName>
    <definedName name="____key1" hidden="1">#REF!</definedName>
    <definedName name="____key2" hidden="1">#REF!</definedName>
    <definedName name="____LF12" hidden="1">#REF!</definedName>
    <definedName name="____liu01">#REF!</definedName>
    <definedName name="____LYP1">#REF!</definedName>
    <definedName name="____LYP2">#REF!</definedName>
    <definedName name="____LYP3">#REF!</definedName>
    <definedName name="____LYP4">#REF!</definedName>
    <definedName name="____LYP5">#REF!</definedName>
    <definedName name="____LYP6">#REF!</definedName>
    <definedName name="____LYP9">#REF!</definedName>
    <definedName name="____mon1">#REF!</definedName>
    <definedName name="____mon11">#REF!</definedName>
    <definedName name="____mon12">#REF!</definedName>
    <definedName name="____mon13">#REF!</definedName>
    <definedName name="____mon2">#REF!</definedName>
    <definedName name="____mon3">#REF!</definedName>
    <definedName name="____mon4">#REF!</definedName>
    <definedName name="____mon5">#REF!</definedName>
    <definedName name="____mon55">#REF!</definedName>
    <definedName name="____mon6">#REF!</definedName>
    <definedName name="____mon7">#REF!</definedName>
    <definedName name="____mon77">#REF!</definedName>
    <definedName name="____P4" hidden="1">#N/A</definedName>
    <definedName name="____PL09" hidden="1">#REF!</definedName>
    <definedName name="____rc" localSheetId="1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rc" localSheetId="7"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rc" localSheetId="25"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rc" localSheetId="2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rc" localSheetId="22"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rc" localSheetId="19"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s12" localSheetId="14" hidden="1">{#N/A,#N/A,FALSE,"UNIT";#N/A,#N/A,FALSE,"UNIT";#N/A,#N/A,FALSE,"계정"}</definedName>
    <definedName name="____s12" localSheetId="7" hidden="1">{#N/A,#N/A,FALSE,"UNIT";#N/A,#N/A,FALSE,"UNIT";#N/A,#N/A,FALSE,"계정"}</definedName>
    <definedName name="____s12" localSheetId="25" hidden="1">{#N/A,#N/A,FALSE,"UNIT";#N/A,#N/A,FALSE,"UNIT";#N/A,#N/A,FALSE,"계정"}</definedName>
    <definedName name="____s12" localSheetId="21" hidden="1">{#N/A,#N/A,FALSE,"UNIT";#N/A,#N/A,FALSE,"UNIT";#N/A,#N/A,FALSE,"계정"}</definedName>
    <definedName name="____s12" localSheetId="22" hidden="1">{#N/A,#N/A,FALSE,"UNIT";#N/A,#N/A,FALSE,"UNIT";#N/A,#N/A,FALSE,"계정"}</definedName>
    <definedName name="____s12" localSheetId="19" hidden="1">{#N/A,#N/A,FALSE,"UNIT";#N/A,#N/A,FALSE,"UNIT";#N/A,#N/A,FALSE,"계정"}</definedName>
    <definedName name="____s12" hidden="1">{#N/A,#N/A,FALSE,"UNIT";#N/A,#N/A,FALSE,"UNIT";#N/A,#N/A,FALSE,"계정"}</definedName>
    <definedName name="____s13" localSheetId="14" hidden="1">{#N/A,#N/A,FALSE,"UNIT";#N/A,#N/A,FALSE,"UNIT";#N/A,#N/A,FALSE,"계정"}</definedName>
    <definedName name="____s13" localSheetId="7" hidden="1">{#N/A,#N/A,FALSE,"UNIT";#N/A,#N/A,FALSE,"UNIT";#N/A,#N/A,FALSE,"계정"}</definedName>
    <definedName name="____s13" localSheetId="25" hidden="1">{#N/A,#N/A,FALSE,"UNIT";#N/A,#N/A,FALSE,"UNIT";#N/A,#N/A,FALSE,"계정"}</definedName>
    <definedName name="____s13" localSheetId="21" hidden="1">{#N/A,#N/A,FALSE,"UNIT";#N/A,#N/A,FALSE,"UNIT";#N/A,#N/A,FALSE,"계정"}</definedName>
    <definedName name="____s13" localSheetId="22" hidden="1">{#N/A,#N/A,FALSE,"UNIT";#N/A,#N/A,FALSE,"UNIT";#N/A,#N/A,FALSE,"계정"}</definedName>
    <definedName name="____s13" localSheetId="19" hidden="1">{#N/A,#N/A,FALSE,"UNIT";#N/A,#N/A,FALSE,"UNIT";#N/A,#N/A,FALSE,"계정"}</definedName>
    <definedName name="____s13" hidden="1">{#N/A,#N/A,FALSE,"UNIT";#N/A,#N/A,FALSE,"UNIT";#N/A,#N/A,FALSE,"계정"}</definedName>
    <definedName name="____s14" localSheetId="14" hidden="1">{#N/A,#N/A,FALSE,"UNIT";#N/A,#N/A,FALSE,"UNIT";#N/A,#N/A,FALSE,"계정"}</definedName>
    <definedName name="____s14" localSheetId="7" hidden="1">{#N/A,#N/A,FALSE,"UNIT";#N/A,#N/A,FALSE,"UNIT";#N/A,#N/A,FALSE,"계정"}</definedName>
    <definedName name="____s14" localSheetId="25" hidden="1">{#N/A,#N/A,FALSE,"UNIT";#N/A,#N/A,FALSE,"UNIT";#N/A,#N/A,FALSE,"계정"}</definedName>
    <definedName name="____s14" localSheetId="21" hidden="1">{#N/A,#N/A,FALSE,"UNIT";#N/A,#N/A,FALSE,"UNIT";#N/A,#N/A,FALSE,"계정"}</definedName>
    <definedName name="____s14" localSheetId="22" hidden="1">{#N/A,#N/A,FALSE,"UNIT";#N/A,#N/A,FALSE,"UNIT";#N/A,#N/A,FALSE,"계정"}</definedName>
    <definedName name="____s14" localSheetId="19" hidden="1">{#N/A,#N/A,FALSE,"UNIT";#N/A,#N/A,FALSE,"UNIT";#N/A,#N/A,FALSE,"계정"}</definedName>
    <definedName name="____s14" hidden="1">{#N/A,#N/A,FALSE,"UNIT";#N/A,#N/A,FALSE,"UNIT";#N/A,#N/A,FALSE,"계정"}</definedName>
    <definedName name="____s16" localSheetId="14" hidden="1">{#N/A,#N/A,FALSE,"UNIT";#N/A,#N/A,FALSE,"UNIT";#N/A,#N/A,FALSE,"계정"}</definedName>
    <definedName name="____s16" localSheetId="7" hidden="1">{#N/A,#N/A,FALSE,"UNIT";#N/A,#N/A,FALSE,"UNIT";#N/A,#N/A,FALSE,"계정"}</definedName>
    <definedName name="____s16" localSheetId="25" hidden="1">{#N/A,#N/A,FALSE,"UNIT";#N/A,#N/A,FALSE,"UNIT";#N/A,#N/A,FALSE,"계정"}</definedName>
    <definedName name="____s16" localSheetId="21" hidden="1">{#N/A,#N/A,FALSE,"UNIT";#N/A,#N/A,FALSE,"UNIT";#N/A,#N/A,FALSE,"계정"}</definedName>
    <definedName name="____s16" localSheetId="22" hidden="1">{#N/A,#N/A,FALSE,"UNIT";#N/A,#N/A,FALSE,"UNIT";#N/A,#N/A,FALSE,"계정"}</definedName>
    <definedName name="____s16" localSheetId="19" hidden="1">{#N/A,#N/A,FALSE,"UNIT";#N/A,#N/A,FALSE,"UNIT";#N/A,#N/A,FALSE,"계정"}</definedName>
    <definedName name="____s16" hidden="1">{#N/A,#N/A,FALSE,"UNIT";#N/A,#N/A,FALSE,"UNIT";#N/A,#N/A,FALSE,"계정"}</definedName>
    <definedName name="____s17" localSheetId="14" hidden="1">{#N/A,#N/A,FALSE,"UNIT";#N/A,#N/A,FALSE,"UNIT";#N/A,#N/A,FALSE,"계정"}</definedName>
    <definedName name="____s17" localSheetId="7" hidden="1">{#N/A,#N/A,FALSE,"UNIT";#N/A,#N/A,FALSE,"UNIT";#N/A,#N/A,FALSE,"계정"}</definedName>
    <definedName name="____s17" localSheetId="25" hidden="1">{#N/A,#N/A,FALSE,"UNIT";#N/A,#N/A,FALSE,"UNIT";#N/A,#N/A,FALSE,"계정"}</definedName>
    <definedName name="____s17" localSheetId="21" hidden="1">{#N/A,#N/A,FALSE,"UNIT";#N/A,#N/A,FALSE,"UNIT";#N/A,#N/A,FALSE,"계정"}</definedName>
    <definedName name="____s17" localSheetId="22" hidden="1">{#N/A,#N/A,FALSE,"UNIT";#N/A,#N/A,FALSE,"UNIT";#N/A,#N/A,FALSE,"계정"}</definedName>
    <definedName name="____s17" localSheetId="19" hidden="1">{#N/A,#N/A,FALSE,"UNIT";#N/A,#N/A,FALSE,"UNIT";#N/A,#N/A,FALSE,"계정"}</definedName>
    <definedName name="____s17" hidden="1">{#N/A,#N/A,FALSE,"UNIT";#N/A,#N/A,FALSE,"UNIT";#N/A,#N/A,FALSE,"계정"}</definedName>
    <definedName name="____s6" localSheetId="14" hidden="1">{#N/A,#N/A,FALSE,"UNIT";#N/A,#N/A,FALSE,"UNIT";#N/A,#N/A,FALSE,"계정"}</definedName>
    <definedName name="____s6" localSheetId="7" hidden="1">{#N/A,#N/A,FALSE,"UNIT";#N/A,#N/A,FALSE,"UNIT";#N/A,#N/A,FALSE,"계정"}</definedName>
    <definedName name="____s6" localSheetId="25" hidden="1">{#N/A,#N/A,FALSE,"UNIT";#N/A,#N/A,FALSE,"UNIT";#N/A,#N/A,FALSE,"계정"}</definedName>
    <definedName name="____s6" localSheetId="21" hidden="1">{#N/A,#N/A,FALSE,"UNIT";#N/A,#N/A,FALSE,"UNIT";#N/A,#N/A,FALSE,"계정"}</definedName>
    <definedName name="____s6" localSheetId="22" hidden="1">{#N/A,#N/A,FALSE,"UNIT";#N/A,#N/A,FALSE,"UNIT";#N/A,#N/A,FALSE,"계정"}</definedName>
    <definedName name="____s6" localSheetId="19" hidden="1">{#N/A,#N/A,FALSE,"UNIT";#N/A,#N/A,FALSE,"UNIT";#N/A,#N/A,FALSE,"계정"}</definedName>
    <definedName name="____s6" hidden="1">{#N/A,#N/A,FALSE,"UNIT";#N/A,#N/A,FALSE,"UNIT";#N/A,#N/A,FALSE,"계정"}</definedName>
    <definedName name="____s9" localSheetId="14" hidden="1">{#N/A,#N/A,FALSE,"UNIT";#N/A,#N/A,FALSE,"UNIT";#N/A,#N/A,FALSE,"계정"}</definedName>
    <definedName name="____s9" localSheetId="7" hidden="1">{#N/A,#N/A,FALSE,"UNIT";#N/A,#N/A,FALSE,"UNIT";#N/A,#N/A,FALSE,"계정"}</definedName>
    <definedName name="____s9" localSheetId="25" hidden="1">{#N/A,#N/A,FALSE,"UNIT";#N/A,#N/A,FALSE,"UNIT";#N/A,#N/A,FALSE,"계정"}</definedName>
    <definedName name="____s9" localSheetId="21" hidden="1">{#N/A,#N/A,FALSE,"UNIT";#N/A,#N/A,FALSE,"UNIT";#N/A,#N/A,FALSE,"계정"}</definedName>
    <definedName name="____s9" localSheetId="22" hidden="1">{#N/A,#N/A,FALSE,"UNIT";#N/A,#N/A,FALSE,"UNIT";#N/A,#N/A,FALSE,"계정"}</definedName>
    <definedName name="____s9" localSheetId="19" hidden="1">{#N/A,#N/A,FALSE,"UNIT";#N/A,#N/A,FALSE,"UNIT";#N/A,#N/A,FALSE,"계정"}</definedName>
    <definedName name="____s9" hidden="1">{#N/A,#N/A,FALSE,"UNIT";#N/A,#N/A,FALSE,"UNIT";#N/A,#N/A,FALSE,"계정"}</definedName>
    <definedName name="____t113" localSheetId="14" hidden="1">{#N/A,#N/A,FALSE,"Bare Battery F.G."}</definedName>
    <definedName name="____t113" localSheetId="7" hidden="1">{#N/A,#N/A,FALSE,"Bare Battery F.G."}</definedName>
    <definedName name="____t113" localSheetId="25" hidden="1">{#N/A,#N/A,FALSE,"Bare Battery F.G."}</definedName>
    <definedName name="____t113" localSheetId="21" hidden="1">{#N/A,#N/A,FALSE,"Bare Battery F.G."}</definedName>
    <definedName name="____t113" localSheetId="22" hidden="1">{#N/A,#N/A,FALSE,"Bare Battery F.G."}</definedName>
    <definedName name="____t113" localSheetId="19" hidden="1">{#N/A,#N/A,FALSE,"Bare Battery F.G."}</definedName>
    <definedName name="____t113" hidden="1">{#N/A,#N/A,FALSE,"Bare Battery F.G."}</definedName>
    <definedName name="____WK34" localSheetId="14" hidden="1">{#N/A,#N/A,FALSE,"Bare Battery F.G."}</definedName>
    <definedName name="____WK34" localSheetId="7" hidden="1">{#N/A,#N/A,FALSE,"Bare Battery F.G."}</definedName>
    <definedName name="____WK34" localSheetId="25" hidden="1">{#N/A,#N/A,FALSE,"Bare Battery F.G."}</definedName>
    <definedName name="____WK34" localSheetId="21" hidden="1">{#N/A,#N/A,FALSE,"Bare Battery F.G."}</definedName>
    <definedName name="____WK34" localSheetId="22" hidden="1">{#N/A,#N/A,FALSE,"Bare Battery F.G."}</definedName>
    <definedName name="____WK34" localSheetId="19" hidden="1">{#N/A,#N/A,FALSE,"Bare Battery F.G."}</definedName>
    <definedName name="____WK34" hidden="1">{#N/A,#N/A,FALSE,"Bare Battery F.G."}</definedName>
    <definedName name="____wrn1" localSheetId="14" hidden="1">{#N/A,#N/A,FALSE,"Bare Battery F.G."}</definedName>
    <definedName name="____wrn1" localSheetId="7" hidden="1">{#N/A,#N/A,FALSE,"Bare Battery F.G."}</definedName>
    <definedName name="____wrn1" localSheetId="25" hidden="1">{#N/A,#N/A,FALSE,"Bare Battery F.G."}</definedName>
    <definedName name="____wrn1" localSheetId="21" hidden="1">{#N/A,#N/A,FALSE,"Bare Battery F.G."}</definedName>
    <definedName name="____wrn1" localSheetId="22" hidden="1">{#N/A,#N/A,FALSE,"Bare Battery F.G."}</definedName>
    <definedName name="____wrn1" localSheetId="19" hidden="1">{#N/A,#N/A,FALSE,"Bare Battery F.G."}</definedName>
    <definedName name="____wrn1" hidden="1">{#N/A,#N/A,FALSE,"Bare Battery F.G."}</definedName>
    <definedName name="____wrn2" localSheetId="14" hidden="1">{#N/A,#N/A,FALSE,"Bare Battery F.G."}</definedName>
    <definedName name="____wrn2" localSheetId="7" hidden="1">{#N/A,#N/A,FALSE,"Bare Battery F.G."}</definedName>
    <definedName name="____wrn2" localSheetId="25" hidden="1">{#N/A,#N/A,FALSE,"Bare Battery F.G."}</definedName>
    <definedName name="____wrn2" localSheetId="21" hidden="1">{#N/A,#N/A,FALSE,"Bare Battery F.G."}</definedName>
    <definedName name="____wrn2" localSheetId="22" hidden="1">{#N/A,#N/A,FALSE,"Bare Battery F.G."}</definedName>
    <definedName name="____wrn2" localSheetId="19" hidden="1">{#N/A,#N/A,FALSE,"Bare Battery F.G."}</definedName>
    <definedName name="____wrn2" hidden="1">{#N/A,#N/A,FALSE,"Bare Battery F.G."}</definedName>
    <definedName name="____x1" localSheetId="14" hidden="1">{"detail",#N/A,FALSE,"mfg";"summary",#N/A,FALSE,"mfg"}</definedName>
    <definedName name="____x1" localSheetId="7" hidden="1">{"detail",#N/A,FALSE,"mfg";"summary",#N/A,FALSE,"mfg"}</definedName>
    <definedName name="____x1" localSheetId="25" hidden="1">{"detail",#N/A,FALSE,"mfg";"summary",#N/A,FALSE,"mfg"}</definedName>
    <definedName name="____x1" localSheetId="21" hidden="1">{"detail",#N/A,FALSE,"mfg";"summary",#N/A,FALSE,"mfg"}</definedName>
    <definedName name="____x1" localSheetId="22" hidden="1">{"detail",#N/A,FALSE,"mfg";"summary",#N/A,FALSE,"mfg"}</definedName>
    <definedName name="____x1" localSheetId="19" hidden="1">{"detail",#N/A,FALSE,"mfg";"summary",#N/A,FALSE,"mfg"}</definedName>
    <definedName name="____x1" hidden="1">{"detail",#N/A,FALSE,"mfg";"summary",#N/A,FALSE,"mfg"}</definedName>
    <definedName name="____x2" localSheetId="14" hidden="1">{#N/A,"PURCHM",FALSE,"Business Analysis";#N/A,"SPADD",FALSE,"Business Analysis"}</definedName>
    <definedName name="____x2" localSheetId="7" hidden="1">{#N/A,"PURCHM",FALSE,"Business Analysis";#N/A,"SPADD",FALSE,"Business Analysis"}</definedName>
    <definedName name="____x2" localSheetId="25" hidden="1">{#N/A,"PURCHM",FALSE,"Business Analysis";#N/A,"SPADD",FALSE,"Business Analysis"}</definedName>
    <definedName name="____x2" localSheetId="21" hidden="1">{#N/A,"PURCHM",FALSE,"Business Analysis";#N/A,"SPADD",FALSE,"Business Analysis"}</definedName>
    <definedName name="____x2" localSheetId="22" hidden="1">{#N/A,"PURCHM",FALSE,"Business Analysis";#N/A,"SPADD",FALSE,"Business Analysis"}</definedName>
    <definedName name="____x2" localSheetId="19" hidden="1">{#N/A,"PURCHM",FALSE,"Business Analysis";#N/A,"SPADD",FALSE,"Business Analysis"}</definedName>
    <definedName name="____x2" hidden="1">{#N/A,"PURCHM",FALSE,"Business Analysis";#N/A,"SPADD",FALSE,"Business Analysis"}</definedName>
    <definedName name="____x3" localSheetId="14" hidden="1">{"detail",#N/A,FALSE,"mfg";"summary",#N/A,FALSE,"mfg"}</definedName>
    <definedName name="____x3" localSheetId="7" hidden="1">{"detail",#N/A,FALSE,"mfg";"summary",#N/A,FALSE,"mfg"}</definedName>
    <definedName name="____x3" localSheetId="25" hidden="1">{"detail",#N/A,FALSE,"mfg";"summary",#N/A,FALSE,"mfg"}</definedName>
    <definedName name="____x3" localSheetId="21" hidden="1">{"detail",#N/A,FALSE,"mfg";"summary",#N/A,FALSE,"mfg"}</definedName>
    <definedName name="____x3" localSheetId="22" hidden="1">{"detail",#N/A,FALSE,"mfg";"summary",#N/A,FALSE,"mfg"}</definedName>
    <definedName name="____x3" localSheetId="19" hidden="1">{"detail",#N/A,FALSE,"mfg";"summary",#N/A,FALSE,"mfg"}</definedName>
    <definedName name="____x3" hidden="1">{"detail",#N/A,FALSE,"mfg";"summary",#N/A,FALSE,"mfg"}</definedName>
    <definedName name="____x4" localSheetId="14" hidden="1">{#N/A,"PURCHM",FALSE,"Business Analysis";#N/A,"SPADD",FALSE,"Business Analysis"}</definedName>
    <definedName name="____x4" localSheetId="7" hidden="1">{#N/A,"PURCHM",FALSE,"Business Analysis";#N/A,"SPADD",FALSE,"Business Analysis"}</definedName>
    <definedName name="____x4" localSheetId="25" hidden="1">{#N/A,"PURCHM",FALSE,"Business Analysis";#N/A,"SPADD",FALSE,"Business Analysis"}</definedName>
    <definedName name="____x4" localSheetId="21" hidden="1">{#N/A,"PURCHM",FALSE,"Business Analysis";#N/A,"SPADD",FALSE,"Business Analysis"}</definedName>
    <definedName name="____x4" localSheetId="22" hidden="1">{#N/A,"PURCHM",FALSE,"Business Analysis";#N/A,"SPADD",FALSE,"Business Analysis"}</definedName>
    <definedName name="____x4" localSheetId="19" hidden="1">{#N/A,"PURCHM",FALSE,"Business Analysis";#N/A,"SPADD",FALSE,"Business Analysis"}</definedName>
    <definedName name="____x4" hidden="1">{#N/A,"PURCHM",FALSE,"Business Analysis";#N/A,"SPADD",FALSE,"Business Analysis"}</definedName>
    <definedName name="____x5" localSheetId="14" hidden="1">{#N/A,"PURADD",FALSE,"Business Analysis";#N/A,"PURSPP",FALSE,"Business Analysis";#N/A,"CTGIND",FALSE,"Business Analysis";#N/A,"PURCHM",FALSE,"Business Analysis";#N/A,"SPADD",FALSE,"Business Analysis";#N/A,"EPOXY",FALSE,"Business Analysis";#N/A,"PURPER",FALSE,"Business Analysis"}</definedName>
    <definedName name="____x5" localSheetId="7" hidden="1">{#N/A,"PURADD",FALSE,"Business Analysis";#N/A,"PURSPP",FALSE,"Business Analysis";#N/A,"CTGIND",FALSE,"Business Analysis";#N/A,"PURCHM",FALSE,"Business Analysis";#N/A,"SPADD",FALSE,"Business Analysis";#N/A,"EPOXY",FALSE,"Business Analysis";#N/A,"PURPER",FALSE,"Business Analysis"}</definedName>
    <definedName name="____x5" localSheetId="25" hidden="1">{#N/A,"PURADD",FALSE,"Business Analysis";#N/A,"PURSPP",FALSE,"Business Analysis";#N/A,"CTGIND",FALSE,"Business Analysis";#N/A,"PURCHM",FALSE,"Business Analysis";#N/A,"SPADD",FALSE,"Business Analysis";#N/A,"EPOXY",FALSE,"Business Analysis";#N/A,"PURPER",FALSE,"Business Analysis"}</definedName>
    <definedName name="____x5" localSheetId="21" hidden="1">{#N/A,"PURADD",FALSE,"Business Analysis";#N/A,"PURSPP",FALSE,"Business Analysis";#N/A,"CTGIND",FALSE,"Business Analysis";#N/A,"PURCHM",FALSE,"Business Analysis";#N/A,"SPADD",FALSE,"Business Analysis";#N/A,"EPOXY",FALSE,"Business Analysis";#N/A,"PURPER",FALSE,"Business Analysis"}</definedName>
    <definedName name="____x5" localSheetId="22" hidden="1">{#N/A,"PURADD",FALSE,"Business Analysis";#N/A,"PURSPP",FALSE,"Business Analysis";#N/A,"CTGIND",FALSE,"Business Analysis";#N/A,"PURCHM",FALSE,"Business Analysis";#N/A,"SPADD",FALSE,"Business Analysis";#N/A,"EPOXY",FALSE,"Business Analysis";#N/A,"PURPER",FALSE,"Business Analysis"}</definedName>
    <definedName name="____x5" localSheetId="19" hidden="1">{#N/A,"PURADD",FALSE,"Business Analysis";#N/A,"PURSPP",FALSE,"Business Analysis";#N/A,"CTGIND",FALSE,"Business Analysis";#N/A,"PURCHM",FALSE,"Business Analysis";#N/A,"SPADD",FALSE,"Business Analysis";#N/A,"EPOXY",FALSE,"Business Analysis";#N/A,"PURPER",FALSE,"Business Analysis"}</definedName>
    <definedName name="____x5" hidden="1">{#N/A,"PURADD",FALSE,"Business Analysis";#N/A,"PURSPP",FALSE,"Business Analysis";#N/A,"CTGIND",FALSE,"Business Analysis";#N/A,"PURCHM",FALSE,"Business Analysis";#N/A,"SPADD",FALSE,"Business Analysis";#N/A,"EPOXY",FALSE,"Business Analysis";#N/A,"PURPER",FALSE,"Business Analysis"}</definedName>
    <definedName name="____xx10" localSheetId="14" hidden="1">{#N/A,"PURCHM",FALSE,"Business Analysis";#N/A,"SPADD",FALSE,"Business Analysis"}</definedName>
    <definedName name="____xx10" localSheetId="7" hidden="1">{#N/A,"PURCHM",FALSE,"Business Analysis";#N/A,"SPADD",FALSE,"Business Analysis"}</definedName>
    <definedName name="____xx10" localSheetId="25" hidden="1">{#N/A,"PURCHM",FALSE,"Business Analysis";#N/A,"SPADD",FALSE,"Business Analysis"}</definedName>
    <definedName name="____xx10" localSheetId="21" hidden="1">{#N/A,"PURCHM",FALSE,"Business Analysis";#N/A,"SPADD",FALSE,"Business Analysis"}</definedName>
    <definedName name="____xx10" localSheetId="22" hidden="1">{#N/A,"PURCHM",FALSE,"Business Analysis";#N/A,"SPADD",FALSE,"Business Analysis"}</definedName>
    <definedName name="____xx10" localSheetId="19" hidden="1">{#N/A,"PURCHM",FALSE,"Business Analysis";#N/A,"SPADD",FALSE,"Business Analysis"}</definedName>
    <definedName name="____xx10" hidden="1">{#N/A,"PURCHM",FALSE,"Business Analysis";#N/A,"SPADD",FALSE,"Business Analysis"}</definedName>
    <definedName name="____xx3" localSheetId="14" hidden="1">{"detail",#N/A,FALSE,"mfg";"summary",#N/A,FALSE,"mfg"}</definedName>
    <definedName name="____xx3" localSheetId="7" hidden="1">{"detail",#N/A,FALSE,"mfg";"summary",#N/A,FALSE,"mfg"}</definedName>
    <definedName name="____xx3" localSheetId="25" hidden="1">{"detail",#N/A,FALSE,"mfg";"summary",#N/A,FALSE,"mfg"}</definedName>
    <definedName name="____xx3" localSheetId="21" hidden="1">{"detail",#N/A,FALSE,"mfg";"summary",#N/A,FALSE,"mfg"}</definedName>
    <definedName name="____xx3" localSheetId="22" hidden="1">{"detail",#N/A,FALSE,"mfg";"summary",#N/A,FALSE,"mfg"}</definedName>
    <definedName name="____xx3" localSheetId="19" hidden="1">{"detail",#N/A,FALSE,"mfg";"summary",#N/A,FALSE,"mfg"}</definedName>
    <definedName name="____xx3" hidden="1">{"detail",#N/A,FALSE,"mfg";"summary",#N/A,FALSE,"mfg"}</definedName>
    <definedName name="____xx4" localSheetId="1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4"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4" localSheetId="25"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4" localSheetId="2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4" localSheetId="22"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4" localSheetId="19"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5" localSheetId="14"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5" localSheetId="7"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5" localSheetId="2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5" localSheetId="2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5" localSheetId="22"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5" localSheetId="19"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6" localSheetId="14"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6" localSheetId="7"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6" localSheetId="25"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6" localSheetId="2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6" localSheetId="22"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6" localSheetId="19"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7" localSheetId="14" hidden="1">{"oct_res_comm",#N/A,FALSE,"VarToBud"}</definedName>
    <definedName name="____xx7" localSheetId="7" hidden="1">{"oct_res_comm",#N/A,FALSE,"VarToBud"}</definedName>
    <definedName name="____xx7" localSheetId="25" hidden="1">{"oct_res_comm",#N/A,FALSE,"VarToBud"}</definedName>
    <definedName name="____xx7" localSheetId="21" hidden="1">{"oct_res_comm",#N/A,FALSE,"VarToBud"}</definedName>
    <definedName name="____xx7" localSheetId="22" hidden="1">{"oct_res_comm",#N/A,FALSE,"VarToBud"}</definedName>
    <definedName name="____xx7" localSheetId="19" hidden="1">{"oct_res_comm",#N/A,FALSE,"VarToBud"}</definedName>
    <definedName name="____xx7" hidden="1">{"oct_res_comm",#N/A,FALSE,"VarToBud"}</definedName>
    <definedName name="____xx8" localSheetId="14" hidden="1">{"QTR_ACT",#N/A,FALSE,"PROP_PBIT_DEV_Q3";"QTR_BUD",#N/A,FALSE,"PROP_PBIT_DEV_Q3";"YTD_BUD",#N/A,FALSE,"PROP_PBIT_DEV_Q3";"YTD_ACT",#N/A,FALSE,"PROP_PBIT_DEV_Q3";"FY95 SNAP3",#N/A,FALSE,"PROP_PBIT_DEV_Q3";"FY95_BUD",#N/A,FALSE,"PROP_PBIT_DEV_Q3";"FY96_BUD",#N/A,FALSE,"PROP_PBIT_DEV_Q3"}</definedName>
    <definedName name="____xx8" localSheetId="7" hidden="1">{"QTR_ACT",#N/A,FALSE,"PROP_PBIT_DEV_Q3";"QTR_BUD",#N/A,FALSE,"PROP_PBIT_DEV_Q3";"YTD_BUD",#N/A,FALSE,"PROP_PBIT_DEV_Q3";"YTD_ACT",#N/A,FALSE,"PROP_PBIT_DEV_Q3";"FY95 SNAP3",#N/A,FALSE,"PROP_PBIT_DEV_Q3";"FY95_BUD",#N/A,FALSE,"PROP_PBIT_DEV_Q3";"FY96_BUD",#N/A,FALSE,"PROP_PBIT_DEV_Q3"}</definedName>
    <definedName name="____xx8" localSheetId="25" hidden="1">{"QTR_ACT",#N/A,FALSE,"PROP_PBIT_DEV_Q3";"QTR_BUD",#N/A,FALSE,"PROP_PBIT_DEV_Q3";"YTD_BUD",#N/A,FALSE,"PROP_PBIT_DEV_Q3";"YTD_ACT",#N/A,FALSE,"PROP_PBIT_DEV_Q3";"FY95 SNAP3",#N/A,FALSE,"PROP_PBIT_DEV_Q3";"FY95_BUD",#N/A,FALSE,"PROP_PBIT_DEV_Q3";"FY96_BUD",#N/A,FALSE,"PROP_PBIT_DEV_Q3"}</definedName>
    <definedName name="____xx8" localSheetId="21" hidden="1">{"QTR_ACT",#N/A,FALSE,"PROP_PBIT_DEV_Q3";"QTR_BUD",#N/A,FALSE,"PROP_PBIT_DEV_Q3";"YTD_BUD",#N/A,FALSE,"PROP_PBIT_DEV_Q3";"YTD_ACT",#N/A,FALSE,"PROP_PBIT_DEV_Q3";"FY95 SNAP3",#N/A,FALSE,"PROP_PBIT_DEV_Q3";"FY95_BUD",#N/A,FALSE,"PROP_PBIT_DEV_Q3";"FY96_BUD",#N/A,FALSE,"PROP_PBIT_DEV_Q3"}</definedName>
    <definedName name="____xx8" localSheetId="22" hidden="1">{"QTR_ACT",#N/A,FALSE,"PROP_PBIT_DEV_Q3";"QTR_BUD",#N/A,FALSE,"PROP_PBIT_DEV_Q3";"YTD_BUD",#N/A,FALSE,"PROP_PBIT_DEV_Q3";"YTD_ACT",#N/A,FALSE,"PROP_PBIT_DEV_Q3";"FY95 SNAP3",#N/A,FALSE,"PROP_PBIT_DEV_Q3";"FY95_BUD",#N/A,FALSE,"PROP_PBIT_DEV_Q3";"FY96_BUD",#N/A,FALSE,"PROP_PBIT_DEV_Q3"}</definedName>
    <definedName name="____xx8" localSheetId="19" hidden="1">{"QTR_ACT",#N/A,FALSE,"PROP_PBIT_DEV_Q3";"QTR_BUD",#N/A,FALSE,"PROP_PBIT_DEV_Q3";"YTD_BUD",#N/A,FALSE,"PROP_PBIT_DEV_Q3";"YTD_ACT",#N/A,FALSE,"PROP_PBIT_DEV_Q3";"FY95 SNAP3",#N/A,FALSE,"PROP_PBIT_DEV_Q3";"FY95_BUD",#N/A,FALSE,"PROP_PBIT_DEV_Q3";"FY96_BUD",#N/A,FALSE,"PROP_PBIT_DEV_Q3"}</definedName>
    <definedName name="____xx8" hidden="1">{"QTR_ACT",#N/A,FALSE,"PROP_PBIT_DEV_Q3";"QTR_BUD",#N/A,FALSE,"PROP_PBIT_DEV_Q3";"YTD_BUD",#N/A,FALSE,"PROP_PBIT_DEV_Q3";"YTD_ACT",#N/A,FALSE,"PROP_PBIT_DEV_Q3";"FY95 SNAP3",#N/A,FALSE,"PROP_PBIT_DEV_Q3";"FY95_BUD",#N/A,FALSE,"PROP_PBIT_DEV_Q3";"FY96_BUD",#N/A,FALSE,"PROP_PBIT_DEV_Q3"}</definedName>
    <definedName name="____xx9" localSheetId="14" hidden="1">{"AS REP",#N/A,FALSE,"EEFSNAP2";"PROP",#N/A,FALSE,"EEFSNAP2";"RISKS",#N/A,FALSE,"EEFSNAP2";"VIEW ALL",#N/A,FALSE,"EEFSNAP2"}</definedName>
    <definedName name="____xx9" localSheetId="7" hidden="1">{"AS REP",#N/A,FALSE,"EEFSNAP2";"PROP",#N/A,FALSE,"EEFSNAP2";"RISKS",#N/A,FALSE,"EEFSNAP2";"VIEW ALL",#N/A,FALSE,"EEFSNAP2"}</definedName>
    <definedName name="____xx9" localSheetId="25" hidden="1">{"AS REP",#N/A,FALSE,"EEFSNAP2";"PROP",#N/A,FALSE,"EEFSNAP2";"RISKS",#N/A,FALSE,"EEFSNAP2";"VIEW ALL",#N/A,FALSE,"EEFSNAP2"}</definedName>
    <definedName name="____xx9" localSheetId="21" hidden="1">{"AS REP",#N/A,FALSE,"EEFSNAP2";"PROP",#N/A,FALSE,"EEFSNAP2";"RISKS",#N/A,FALSE,"EEFSNAP2";"VIEW ALL",#N/A,FALSE,"EEFSNAP2"}</definedName>
    <definedName name="____xx9" localSheetId="22" hidden="1">{"AS REP",#N/A,FALSE,"EEFSNAP2";"PROP",#N/A,FALSE,"EEFSNAP2";"RISKS",#N/A,FALSE,"EEFSNAP2";"VIEW ALL",#N/A,FALSE,"EEFSNAP2"}</definedName>
    <definedName name="____xx9" localSheetId="19" hidden="1">{"AS REP",#N/A,FALSE,"EEFSNAP2";"PROP",#N/A,FALSE,"EEFSNAP2";"RISKS",#N/A,FALSE,"EEFSNAP2";"VIEW ALL",#N/A,FALSE,"EEFSNAP2"}</definedName>
    <definedName name="____xx9" hidden="1">{"AS REP",#N/A,FALSE,"EEFSNAP2";"PROP",#N/A,FALSE,"EEFSNAP2";"RISKS",#N/A,FALSE,"EEFSNAP2";"VIEW ALL",#N/A,FALSE,"EEFSNAP2"}</definedName>
    <definedName name="____z12" localSheetId="14" hidden="1">{"pro_view",#N/A,FALSE,"EEFSNAP2";"rep_view",#N/A,FALSE,"EEFSNAP2"}</definedName>
    <definedName name="____z12" localSheetId="7" hidden="1">{"pro_view",#N/A,FALSE,"EEFSNAP2";"rep_view",#N/A,FALSE,"EEFSNAP2"}</definedName>
    <definedName name="____z12" localSheetId="25" hidden="1">{"pro_view",#N/A,FALSE,"EEFSNAP2";"rep_view",#N/A,FALSE,"EEFSNAP2"}</definedName>
    <definedName name="____z12" localSheetId="21" hidden="1">{"pro_view",#N/A,FALSE,"EEFSNAP2";"rep_view",#N/A,FALSE,"EEFSNAP2"}</definedName>
    <definedName name="____z12" localSheetId="22" hidden="1">{"pro_view",#N/A,FALSE,"EEFSNAP2";"rep_view",#N/A,FALSE,"EEFSNAP2"}</definedName>
    <definedName name="____z12" localSheetId="19" hidden="1">{"pro_view",#N/A,FALSE,"EEFSNAP2";"rep_view",#N/A,FALSE,"EEFSNAP2"}</definedName>
    <definedName name="____z12" hidden="1">{"pro_view",#N/A,FALSE,"EEFSNAP2";"rep_view",#N/A,FALSE,"EEFSNAP2"}</definedName>
    <definedName name="____z2" localSheetId="14" hidden="1">{"Sch00",#N/A,FALSE,"1";"Contents",#N/A,FALSE,"1"}</definedName>
    <definedName name="____z2" localSheetId="7" hidden="1">{"Sch00",#N/A,FALSE,"1";"Contents",#N/A,FALSE,"1"}</definedName>
    <definedName name="____z2" localSheetId="25" hidden="1">{"Sch00",#N/A,FALSE,"1";"Contents",#N/A,FALSE,"1"}</definedName>
    <definedName name="____z2" localSheetId="21" hidden="1">{"Sch00",#N/A,FALSE,"1";"Contents",#N/A,FALSE,"1"}</definedName>
    <definedName name="____z2" localSheetId="22" hidden="1">{"Sch00",#N/A,FALSE,"1";"Contents",#N/A,FALSE,"1"}</definedName>
    <definedName name="____z2" localSheetId="19" hidden="1">{"Sch00",#N/A,FALSE,"1";"Contents",#N/A,FALSE,"1"}</definedName>
    <definedName name="____z2" hidden="1">{"Sch00",#N/A,FALSE,"1";"Contents",#N/A,FALSE,"1"}</definedName>
    <definedName name="____z22" localSheetId="14" hidden="1">{#N/A,"PURADD",FALSE,"Business Analysis";#N/A,"PURSPP",FALSE,"Business Analysis";#N/A,"CTGIND",FALSE,"Business Analysis";#N/A,"PURCHM",FALSE,"Business Analysis";#N/A,"SPADD",FALSE,"Business Analysis";#N/A,"EPOXY",FALSE,"Business Analysis";#N/A,"PURPER",FALSE,"Business Analysis"}</definedName>
    <definedName name="____z22" localSheetId="7" hidden="1">{#N/A,"PURADD",FALSE,"Business Analysis";#N/A,"PURSPP",FALSE,"Business Analysis";#N/A,"CTGIND",FALSE,"Business Analysis";#N/A,"PURCHM",FALSE,"Business Analysis";#N/A,"SPADD",FALSE,"Business Analysis";#N/A,"EPOXY",FALSE,"Business Analysis";#N/A,"PURPER",FALSE,"Business Analysis"}</definedName>
    <definedName name="____z22" localSheetId="25" hidden="1">{#N/A,"PURADD",FALSE,"Business Analysis";#N/A,"PURSPP",FALSE,"Business Analysis";#N/A,"CTGIND",FALSE,"Business Analysis";#N/A,"PURCHM",FALSE,"Business Analysis";#N/A,"SPADD",FALSE,"Business Analysis";#N/A,"EPOXY",FALSE,"Business Analysis";#N/A,"PURPER",FALSE,"Business Analysis"}</definedName>
    <definedName name="____z22" localSheetId="21" hidden="1">{#N/A,"PURADD",FALSE,"Business Analysis";#N/A,"PURSPP",FALSE,"Business Analysis";#N/A,"CTGIND",FALSE,"Business Analysis";#N/A,"PURCHM",FALSE,"Business Analysis";#N/A,"SPADD",FALSE,"Business Analysis";#N/A,"EPOXY",FALSE,"Business Analysis";#N/A,"PURPER",FALSE,"Business Analysis"}</definedName>
    <definedName name="____z22" localSheetId="22" hidden="1">{#N/A,"PURADD",FALSE,"Business Analysis";#N/A,"PURSPP",FALSE,"Business Analysis";#N/A,"CTGIND",FALSE,"Business Analysis";#N/A,"PURCHM",FALSE,"Business Analysis";#N/A,"SPADD",FALSE,"Business Analysis";#N/A,"EPOXY",FALSE,"Business Analysis";#N/A,"PURPER",FALSE,"Business Analysis"}</definedName>
    <definedName name="____z22" localSheetId="19" hidden="1">{#N/A,"PURADD",FALSE,"Business Analysis";#N/A,"PURSPP",FALSE,"Business Analysis";#N/A,"CTGIND",FALSE,"Business Analysis";#N/A,"PURCHM",FALSE,"Business Analysis";#N/A,"SPADD",FALSE,"Business Analysis";#N/A,"EPOXY",FALSE,"Business Analysis";#N/A,"PURPER",FALSE,"Business Analysis"}</definedName>
    <definedName name="____z22" hidden="1">{#N/A,"PURADD",FALSE,"Business Analysis";#N/A,"PURSPP",FALSE,"Business Analysis";#N/A,"CTGIND",FALSE,"Business Analysis";#N/A,"PURCHM",FALSE,"Business Analysis";#N/A,"SPADD",FALSE,"Business Analysis";#N/A,"EPOXY",FALSE,"Business Analysis";#N/A,"PURPER",FALSE,"Business Analysis"}</definedName>
    <definedName name="____z25" localSheetId="14" hidden="1">{"detail",#N/A,FALSE,"mfg";"summary",#N/A,FALSE,"mfg"}</definedName>
    <definedName name="____z25" localSheetId="7" hidden="1">{"detail",#N/A,FALSE,"mfg";"summary",#N/A,FALSE,"mfg"}</definedName>
    <definedName name="____z25" localSheetId="25" hidden="1">{"detail",#N/A,FALSE,"mfg";"summary",#N/A,FALSE,"mfg"}</definedName>
    <definedName name="____z25" localSheetId="21" hidden="1">{"detail",#N/A,FALSE,"mfg";"summary",#N/A,FALSE,"mfg"}</definedName>
    <definedName name="____z25" localSheetId="22" hidden="1">{"detail",#N/A,FALSE,"mfg";"summary",#N/A,FALSE,"mfg"}</definedName>
    <definedName name="____z25" localSheetId="19" hidden="1">{"detail",#N/A,FALSE,"mfg";"summary",#N/A,FALSE,"mfg"}</definedName>
    <definedName name="____z25" hidden="1">{"detail",#N/A,FALSE,"mfg";"summary",#N/A,FALSE,"mfg"}</definedName>
    <definedName name="____z3" localSheetId="14" hidden="1">{"Sch01",#N/A,FALSE,"2";"Sch02",#N/A,FALSE,"2";"Sch03",#N/A,FALSE,"2";"Sch04",#N/A,FALSE,"2";"Sch05",#N/A,FALSE,"2";"Sch06",#N/A,FALSE,"2";"Sch17",#N/A,FALSE,"2";"Sch19",#N/A,FALSE,"2";"Sch20",#N/A,FALSE,"2";"Sch21",#N/A,FALSE,"2";"Sch26",#N/A,FALSE,"2"}</definedName>
    <definedName name="____z3" localSheetId="7" hidden="1">{"Sch01",#N/A,FALSE,"2";"Sch02",#N/A,FALSE,"2";"Sch03",#N/A,FALSE,"2";"Sch04",#N/A,FALSE,"2";"Sch05",#N/A,FALSE,"2";"Sch06",#N/A,FALSE,"2";"Sch17",#N/A,FALSE,"2";"Sch19",#N/A,FALSE,"2";"Sch20",#N/A,FALSE,"2";"Sch21",#N/A,FALSE,"2";"Sch26",#N/A,FALSE,"2"}</definedName>
    <definedName name="____z3" localSheetId="25" hidden="1">{"Sch01",#N/A,FALSE,"2";"Sch02",#N/A,FALSE,"2";"Sch03",#N/A,FALSE,"2";"Sch04",#N/A,FALSE,"2";"Sch05",#N/A,FALSE,"2";"Sch06",#N/A,FALSE,"2";"Sch17",#N/A,FALSE,"2";"Sch19",#N/A,FALSE,"2";"Sch20",#N/A,FALSE,"2";"Sch21",#N/A,FALSE,"2";"Sch26",#N/A,FALSE,"2"}</definedName>
    <definedName name="____z3" localSheetId="21" hidden="1">{"Sch01",#N/A,FALSE,"2";"Sch02",#N/A,FALSE,"2";"Sch03",#N/A,FALSE,"2";"Sch04",#N/A,FALSE,"2";"Sch05",#N/A,FALSE,"2";"Sch06",#N/A,FALSE,"2";"Sch17",#N/A,FALSE,"2";"Sch19",#N/A,FALSE,"2";"Sch20",#N/A,FALSE,"2";"Sch21",#N/A,FALSE,"2";"Sch26",#N/A,FALSE,"2"}</definedName>
    <definedName name="____z3" localSheetId="22" hidden="1">{"Sch01",#N/A,FALSE,"2";"Sch02",#N/A,FALSE,"2";"Sch03",#N/A,FALSE,"2";"Sch04",#N/A,FALSE,"2";"Sch05",#N/A,FALSE,"2";"Sch06",#N/A,FALSE,"2";"Sch17",#N/A,FALSE,"2";"Sch19",#N/A,FALSE,"2";"Sch20",#N/A,FALSE,"2";"Sch21",#N/A,FALSE,"2";"Sch26",#N/A,FALSE,"2"}</definedName>
    <definedName name="____z3" localSheetId="19" hidden="1">{"Sch01",#N/A,FALSE,"2";"Sch02",#N/A,FALSE,"2";"Sch03",#N/A,FALSE,"2";"Sch04",#N/A,FALSE,"2";"Sch05",#N/A,FALSE,"2";"Sch06",#N/A,FALSE,"2";"Sch17",#N/A,FALSE,"2";"Sch19",#N/A,FALSE,"2";"Sch20",#N/A,FALSE,"2";"Sch21",#N/A,FALSE,"2";"Sch26",#N/A,FALSE,"2"}</definedName>
    <definedName name="____z3" hidden="1">{"Sch01",#N/A,FALSE,"2";"Sch02",#N/A,FALSE,"2";"Sch03",#N/A,FALSE,"2";"Sch04",#N/A,FALSE,"2";"Sch05",#N/A,FALSE,"2";"Sch06",#N/A,FALSE,"2";"Sch17",#N/A,FALSE,"2";"Sch19",#N/A,FALSE,"2";"Sch20",#N/A,FALSE,"2";"Sch21",#N/A,FALSE,"2";"Sch26",#N/A,FALSE,"2"}</definedName>
    <definedName name="____zz1" localSheetId="14" hidden="1">{"pro_view",#N/A,FALSE,"EEFSNAP2";"rep_view",#N/A,FALSE,"EEFSNAP2"}</definedName>
    <definedName name="____zz1" localSheetId="7" hidden="1">{"pro_view",#N/A,FALSE,"EEFSNAP2";"rep_view",#N/A,FALSE,"EEFSNAP2"}</definedName>
    <definedName name="____zz1" localSheetId="25" hidden="1">{"pro_view",#N/A,FALSE,"EEFSNAP2";"rep_view",#N/A,FALSE,"EEFSNAP2"}</definedName>
    <definedName name="____zz1" localSheetId="21" hidden="1">{"pro_view",#N/A,FALSE,"EEFSNAP2";"rep_view",#N/A,FALSE,"EEFSNAP2"}</definedName>
    <definedName name="____zz1" localSheetId="22" hidden="1">{"pro_view",#N/A,FALSE,"EEFSNAP2";"rep_view",#N/A,FALSE,"EEFSNAP2"}</definedName>
    <definedName name="____zz1" localSheetId="19" hidden="1">{"pro_view",#N/A,FALSE,"EEFSNAP2";"rep_view",#N/A,FALSE,"EEFSNAP2"}</definedName>
    <definedName name="____zz1" hidden="1">{"pro_view",#N/A,FALSE,"EEFSNAP2";"rep_view",#N/A,FALSE,"EEFSNAP2"}</definedName>
    <definedName name="____zz2" localSheetId="14" hidden="1">{#N/A,"PURADD",FALSE,"Business Analysis";#N/A,"PURSPP",FALSE,"Business Analysis";#N/A,"CTGIND",FALSE,"Business Analysis";#N/A,"PURCHM",FALSE,"Business Analysis";#N/A,"SPADD",FALSE,"Business Analysis";#N/A,"EPOXY",FALSE,"Business Analysis";#N/A,"PURPER",FALSE,"Business Analysis"}</definedName>
    <definedName name="____zz2" localSheetId="7" hidden="1">{#N/A,"PURADD",FALSE,"Business Analysis";#N/A,"PURSPP",FALSE,"Business Analysis";#N/A,"CTGIND",FALSE,"Business Analysis";#N/A,"PURCHM",FALSE,"Business Analysis";#N/A,"SPADD",FALSE,"Business Analysis";#N/A,"EPOXY",FALSE,"Business Analysis";#N/A,"PURPER",FALSE,"Business Analysis"}</definedName>
    <definedName name="____zz2" localSheetId="25" hidden="1">{#N/A,"PURADD",FALSE,"Business Analysis";#N/A,"PURSPP",FALSE,"Business Analysis";#N/A,"CTGIND",FALSE,"Business Analysis";#N/A,"PURCHM",FALSE,"Business Analysis";#N/A,"SPADD",FALSE,"Business Analysis";#N/A,"EPOXY",FALSE,"Business Analysis";#N/A,"PURPER",FALSE,"Business Analysis"}</definedName>
    <definedName name="____zz2" localSheetId="21" hidden="1">{#N/A,"PURADD",FALSE,"Business Analysis";#N/A,"PURSPP",FALSE,"Business Analysis";#N/A,"CTGIND",FALSE,"Business Analysis";#N/A,"PURCHM",FALSE,"Business Analysis";#N/A,"SPADD",FALSE,"Business Analysis";#N/A,"EPOXY",FALSE,"Business Analysis";#N/A,"PURPER",FALSE,"Business Analysis"}</definedName>
    <definedName name="____zz2" localSheetId="22" hidden="1">{#N/A,"PURADD",FALSE,"Business Analysis";#N/A,"PURSPP",FALSE,"Business Analysis";#N/A,"CTGIND",FALSE,"Business Analysis";#N/A,"PURCHM",FALSE,"Business Analysis";#N/A,"SPADD",FALSE,"Business Analysis";#N/A,"EPOXY",FALSE,"Business Analysis";#N/A,"PURPER",FALSE,"Business Analysis"}</definedName>
    <definedName name="____zz2" localSheetId="19" hidden="1">{#N/A,"PURADD",FALSE,"Business Analysis";#N/A,"PURSPP",FALSE,"Business Analysis";#N/A,"CTGIND",FALSE,"Business Analysis";#N/A,"PURCHM",FALSE,"Business Analysis";#N/A,"SPADD",FALSE,"Business Analysis";#N/A,"EPOXY",FALSE,"Business Analysis";#N/A,"PURPER",FALSE,"Business Analysis"}</definedName>
    <definedName name="____zz2" hidden="1">{#N/A,"PURADD",FALSE,"Business Analysis";#N/A,"PURSPP",FALSE,"Business Analysis";#N/A,"CTGIND",FALSE,"Business Analysis";#N/A,"PURCHM",FALSE,"Business Analysis";#N/A,"SPADD",FALSE,"Business Analysis";#N/A,"EPOXY",FALSE,"Business Analysis";#N/A,"PURPER",FALSE,"Business Analysis"}</definedName>
    <definedName name="____zz3" localSheetId="1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zz3" localSheetId="7"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zz3" localSheetId="2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zz3" localSheetId="2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zz3" localSheetId="22"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zz3" localSheetId="19"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110102明细">#REF!</definedName>
    <definedName name="___110102汇总">#REF!</definedName>
    <definedName name="___221114明细">#REF!</definedName>
    <definedName name="___A100" localSheetId="14" hidden="1">{#N/A,#N/A,FALSE,"DIR-REP";#N/A,#N/A,FALSE,"AUD-REPORT";#N/A,#N/A,FALSE,"P7L&amp;BS";#N/A,#N/A,FALSE,"NOTES";#N/A,#N/A,FALSE,"FA";#N/A,#N/A,FALSE,"NOTES (2)";#N/A,#N/A,FALSE,"Schedule  IV";#N/A,#N/A,FALSE,"Schedule V"}</definedName>
    <definedName name="___A100" localSheetId="7" hidden="1">{#N/A,#N/A,FALSE,"DIR-REP";#N/A,#N/A,FALSE,"AUD-REPORT";#N/A,#N/A,FALSE,"P7L&amp;BS";#N/A,#N/A,FALSE,"NOTES";#N/A,#N/A,FALSE,"FA";#N/A,#N/A,FALSE,"NOTES (2)";#N/A,#N/A,FALSE,"Schedule  IV";#N/A,#N/A,FALSE,"Schedule V"}</definedName>
    <definedName name="___A100" localSheetId="25" hidden="1">{#N/A,#N/A,FALSE,"DIR-REP";#N/A,#N/A,FALSE,"AUD-REPORT";#N/A,#N/A,FALSE,"P7L&amp;BS";#N/A,#N/A,FALSE,"NOTES";#N/A,#N/A,FALSE,"FA";#N/A,#N/A,FALSE,"NOTES (2)";#N/A,#N/A,FALSE,"Schedule  IV";#N/A,#N/A,FALSE,"Schedule V"}</definedName>
    <definedName name="___A100" localSheetId="21" hidden="1">{#N/A,#N/A,FALSE,"DIR-REP";#N/A,#N/A,FALSE,"AUD-REPORT";#N/A,#N/A,FALSE,"P7L&amp;BS";#N/A,#N/A,FALSE,"NOTES";#N/A,#N/A,FALSE,"FA";#N/A,#N/A,FALSE,"NOTES (2)";#N/A,#N/A,FALSE,"Schedule  IV";#N/A,#N/A,FALSE,"Schedule V"}</definedName>
    <definedName name="___A100" localSheetId="22" hidden="1">{#N/A,#N/A,FALSE,"DIR-REP";#N/A,#N/A,FALSE,"AUD-REPORT";#N/A,#N/A,FALSE,"P7L&amp;BS";#N/A,#N/A,FALSE,"NOTES";#N/A,#N/A,FALSE,"FA";#N/A,#N/A,FALSE,"NOTES (2)";#N/A,#N/A,FALSE,"Schedule  IV";#N/A,#N/A,FALSE,"Schedule V"}</definedName>
    <definedName name="___A100" localSheetId="19" hidden="1">{#N/A,#N/A,FALSE,"DIR-REP";#N/A,#N/A,FALSE,"AUD-REPORT";#N/A,#N/A,FALSE,"P7L&amp;BS";#N/A,#N/A,FALSE,"NOTES";#N/A,#N/A,FALSE,"FA";#N/A,#N/A,FALSE,"NOTES (2)";#N/A,#N/A,FALSE,"Schedule  IV";#N/A,#N/A,FALSE,"Schedule V"}</definedName>
    <definedName name="___A100" hidden="1">{#N/A,#N/A,FALSE,"DIR-REP";#N/A,#N/A,FALSE,"AUD-REPORT";#N/A,#N/A,FALSE,"P7L&amp;BS";#N/A,#N/A,FALSE,"NOTES";#N/A,#N/A,FALSE,"FA";#N/A,#N/A,FALSE,"NOTES (2)";#N/A,#N/A,FALSE,"Schedule  IV";#N/A,#N/A,FALSE,"Schedule V"}</definedName>
    <definedName name="___A1001" localSheetId="14" hidden="1">{#N/A,#N/A,FALSE,"DIR-REP";#N/A,#N/A,FALSE,"AUD-REPORT";#N/A,#N/A,FALSE,"P7L&amp;BS";#N/A,#N/A,FALSE,"NOTES";#N/A,#N/A,FALSE,"FA";#N/A,#N/A,FALSE,"NOTES (2)";#N/A,#N/A,FALSE,"Schedule  IV";#N/A,#N/A,FALSE,"Schedule V"}</definedName>
    <definedName name="___A1001" localSheetId="7" hidden="1">{#N/A,#N/A,FALSE,"DIR-REP";#N/A,#N/A,FALSE,"AUD-REPORT";#N/A,#N/A,FALSE,"P7L&amp;BS";#N/A,#N/A,FALSE,"NOTES";#N/A,#N/A,FALSE,"FA";#N/A,#N/A,FALSE,"NOTES (2)";#N/A,#N/A,FALSE,"Schedule  IV";#N/A,#N/A,FALSE,"Schedule V"}</definedName>
    <definedName name="___A1001" localSheetId="25" hidden="1">{#N/A,#N/A,FALSE,"DIR-REP";#N/A,#N/A,FALSE,"AUD-REPORT";#N/A,#N/A,FALSE,"P7L&amp;BS";#N/A,#N/A,FALSE,"NOTES";#N/A,#N/A,FALSE,"FA";#N/A,#N/A,FALSE,"NOTES (2)";#N/A,#N/A,FALSE,"Schedule  IV";#N/A,#N/A,FALSE,"Schedule V"}</definedName>
    <definedName name="___A1001" localSheetId="21" hidden="1">{#N/A,#N/A,FALSE,"DIR-REP";#N/A,#N/A,FALSE,"AUD-REPORT";#N/A,#N/A,FALSE,"P7L&amp;BS";#N/A,#N/A,FALSE,"NOTES";#N/A,#N/A,FALSE,"FA";#N/A,#N/A,FALSE,"NOTES (2)";#N/A,#N/A,FALSE,"Schedule  IV";#N/A,#N/A,FALSE,"Schedule V"}</definedName>
    <definedName name="___A1001" localSheetId="22" hidden="1">{#N/A,#N/A,FALSE,"DIR-REP";#N/A,#N/A,FALSE,"AUD-REPORT";#N/A,#N/A,FALSE,"P7L&amp;BS";#N/A,#N/A,FALSE,"NOTES";#N/A,#N/A,FALSE,"FA";#N/A,#N/A,FALSE,"NOTES (2)";#N/A,#N/A,FALSE,"Schedule  IV";#N/A,#N/A,FALSE,"Schedule V"}</definedName>
    <definedName name="___A1001" localSheetId="19" hidden="1">{#N/A,#N/A,FALSE,"DIR-REP";#N/A,#N/A,FALSE,"AUD-REPORT";#N/A,#N/A,FALSE,"P7L&amp;BS";#N/A,#N/A,FALSE,"NOTES";#N/A,#N/A,FALSE,"FA";#N/A,#N/A,FALSE,"NOTES (2)";#N/A,#N/A,FALSE,"Schedule  IV";#N/A,#N/A,FALSE,"Schedule V"}</definedName>
    <definedName name="___A1001" hidden="1">{#N/A,#N/A,FALSE,"DIR-REP";#N/A,#N/A,FALSE,"AUD-REPORT";#N/A,#N/A,FALSE,"P7L&amp;BS";#N/A,#N/A,FALSE,"NOTES";#N/A,#N/A,FALSE,"FA";#N/A,#N/A,FALSE,"NOTES (2)";#N/A,#N/A,FALSE,"Schedule  IV";#N/A,#N/A,FALSE,"Schedule V"}</definedName>
    <definedName name="___A3" localSheetId="14" hidden="1">{#N/A,#N/A,FALSE,"단축1";#N/A,#N/A,FALSE,"단축2";#N/A,#N/A,FALSE,"단축3";#N/A,#N/A,FALSE,"장축";#N/A,#N/A,FALSE,"4WD"}</definedName>
    <definedName name="___A3" localSheetId="7" hidden="1">{#N/A,#N/A,FALSE,"단축1";#N/A,#N/A,FALSE,"단축2";#N/A,#N/A,FALSE,"단축3";#N/A,#N/A,FALSE,"장축";#N/A,#N/A,FALSE,"4WD"}</definedName>
    <definedName name="___A3" localSheetId="25" hidden="1">{#N/A,#N/A,FALSE,"단축1";#N/A,#N/A,FALSE,"단축2";#N/A,#N/A,FALSE,"단축3";#N/A,#N/A,FALSE,"장축";#N/A,#N/A,FALSE,"4WD"}</definedName>
    <definedName name="___A3" localSheetId="21" hidden="1">{#N/A,#N/A,FALSE,"단축1";#N/A,#N/A,FALSE,"단축2";#N/A,#N/A,FALSE,"단축3";#N/A,#N/A,FALSE,"장축";#N/A,#N/A,FALSE,"4WD"}</definedName>
    <definedName name="___A3" localSheetId="22" hidden="1">{#N/A,#N/A,FALSE,"단축1";#N/A,#N/A,FALSE,"단축2";#N/A,#N/A,FALSE,"단축3";#N/A,#N/A,FALSE,"장축";#N/A,#N/A,FALSE,"4WD"}</definedName>
    <definedName name="___A3" localSheetId="19" hidden="1">{#N/A,#N/A,FALSE,"단축1";#N/A,#N/A,FALSE,"단축2";#N/A,#N/A,FALSE,"단축3";#N/A,#N/A,FALSE,"장축";#N/A,#N/A,FALSE,"4WD"}</definedName>
    <definedName name="___A3" hidden="1">{#N/A,#N/A,FALSE,"단축1";#N/A,#N/A,FALSE,"단축2";#N/A,#N/A,FALSE,"단축3";#N/A,#N/A,FALSE,"장축";#N/A,#N/A,FALSE,"4WD"}</definedName>
    <definedName name="___abc1" localSheetId="14" hidden="1">{"detail",#N/A,FALSE,"mfg";"summary",#N/A,FALSE,"mfg"}</definedName>
    <definedName name="___abc1" localSheetId="7" hidden="1">{"detail",#N/A,FALSE,"mfg";"summary",#N/A,FALSE,"mfg"}</definedName>
    <definedName name="___abc1" localSheetId="25" hidden="1">{"detail",#N/A,FALSE,"mfg";"summary",#N/A,FALSE,"mfg"}</definedName>
    <definedName name="___abc1" localSheetId="21" hidden="1">{"detail",#N/A,FALSE,"mfg";"summary",#N/A,FALSE,"mfg"}</definedName>
    <definedName name="___abc1" localSheetId="22" hidden="1">{"detail",#N/A,FALSE,"mfg";"summary",#N/A,FALSE,"mfg"}</definedName>
    <definedName name="___abc1" localSheetId="19" hidden="1">{"detail",#N/A,FALSE,"mfg";"summary",#N/A,FALSE,"mfg"}</definedName>
    <definedName name="___abc1" hidden="1">{"detail",#N/A,FALSE,"mfg";"summary",#N/A,FALSE,"mfg"}</definedName>
    <definedName name="___abc2" localSheetId="14" hidden="1">{"detail",#N/A,FALSE,"mfg";"summary",#N/A,FALSE,"mfg"}</definedName>
    <definedName name="___abc2" localSheetId="7" hidden="1">{"detail",#N/A,FALSE,"mfg";"summary",#N/A,FALSE,"mfg"}</definedName>
    <definedName name="___abc2" localSheetId="25" hidden="1">{"detail",#N/A,FALSE,"mfg";"summary",#N/A,FALSE,"mfg"}</definedName>
    <definedName name="___abc2" localSheetId="21" hidden="1">{"detail",#N/A,FALSE,"mfg";"summary",#N/A,FALSE,"mfg"}</definedName>
    <definedName name="___abc2" localSheetId="22" hidden="1">{"detail",#N/A,FALSE,"mfg";"summary",#N/A,FALSE,"mfg"}</definedName>
    <definedName name="___abc2" localSheetId="19" hidden="1">{"detail",#N/A,FALSE,"mfg";"summary",#N/A,FALSE,"mfg"}</definedName>
    <definedName name="___abc2" hidden="1">{"detail",#N/A,FALSE,"mfg";"summary",#N/A,FALSE,"mfg"}</definedName>
    <definedName name="___ad1" localSheetId="14" hidden="1">{#N/A,#N/A,FALSE,"TB";#N/A,#N/A,FALSE,"DR";#N/A,#N/A,FALSE,"AR";#N/A,#N/A,FALSE,"PL";#N/A,#N/A,FALSE,"BS";#N/A,#N/A,FALSE,"NOTES";#N/A,#N/A,FALSE,"NOTES (2)";#N/A,#N/A,FALSE,"NOTES (3)";#N/A,#N/A,FALSE,"DPL";#N/A,#N/A,FALSE,"TAXC.INDEX";#N/A,#N/A,FALSE,"Schedule I";#N/A,#N/A,FALSE,"Adjustments"}</definedName>
    <definedName name="___ad1" localSheetId="7" hidden="1">{#N/A,#N/A,FALSE,"TB";#N/A,#N/A,FALSE,"DR";#N/A,#N/A,FALSE,"AR";#N/A,#N/A,FALSE,"PL";#N/A,#N/A,FALSE,"BS";#N/A,#N/A,FALSE,"NOTES";#N/A,#N/A,FALSE,"NOTES (2)";#N/A,#N/A,FALSE,"NOTES (3)";#N/A,#N/A,FALSE,"DPL";#N/A,#N/A,FALSE,"TAXC.INDEX";#N/A,#N/A,FALSE,"Schedule I";#N/A,#N/A,FALSE,"Adjustments"}</definedName>
    <definedName name="___ad1" localSheetId="25" hidden="1">{#N/A,#N/A,FALSE,"TB";#N/A,#N/A,FALSE,"DR";#N/A,#N/A,FALSE,"AR";#N/A,#N/A,FALSE,"PL";#N/A,#N/A,FALSE,"BS";#N/A,#N/A,FALSE,"NOTES";#N/A,#N/A,FALSE,"NOTES (2)";#N/A,#N/A,FALSE,"NOTES (3)";#N/A,#N/A,FALSE,"DPL";#N/A,#N/A,FALSE,"TAXC.INDEX";#N/A,#N/A,FALSE,"Schedule I";#N/A,#N/A,FALSE,"Adjustments"}</definedName>
    <definedName name="___ad1" localSheetId="21" hidden="1">{#N/A,#N/A,FALSE,"TB";#N/A,#N/A,FALSE,"DR";#N/A,#N/A,FALSE,"AR";#N/A,#N/A,FALSE,"PL";#N/A,#N/A,FALSE,"BS";#N/A,#N/A,FALSE,"NOTES";#N/A,#N/A,FALSE,"NOTES (2)";#N/A,#N/A,FALSE,"NOTES (3)";#N/A,#N/A,FALSE,"DPL";#N/A,#N/A,FALSE,"TAXC.INDEX";#N/A,#N/A,FALSE,"Schedule I";#N/A,#N/A,FALSE,"Adjustments"}</definedName>
    <definedName name="___ad1" localSheetId="22" hidden="1">{#N/A,#N/A,FALSE,"TB";#N/A,#N/A,FALSE,"DR";#N/A,#N/A,FALSE,"AR";#N/A,#N/A,FALSE,"PL";#N/A,#N/A,FALSE,"BS";#N/A,#N/A,FALSE,"NOTES";#N/A,#N/A,FALSE,"NOTES (2)";#N/A,#N/A,FALSE,"NOTES (3)";#N/A,#N/A,FALSE,"DPL";#N/A,#N/A,FALSE,"TAXC.INDEX";#N/A,#N/A,FALSE,"Schedule I";#N/A,#N/A,FALSE,"Adjustments"}</definedName>
    <definedName name="___ad1" localSheetId="19" hidden="1">{#N/A,#N/A,FALSE,"TB";#N/A,#N/A,FALSE,"DR";#N/A,#N/A,FALSE,"AR";#N/A,#N/A,FALSE,"PL";#N/A,#N/A,FALSE,"BS";#N/A,#N/A,FALSE,"NOTES";#N/A,#N/A,FALSE,"NOTES (2)";#N/A,#N/A,FALSE,"NOTES (3)";#N/A,#N/A,FALSE,"DPL";#N/A,#N/A,FALSE,"TAXC.INDEX";#N/A,#N/A,FALSE,"Schedule I";#N/A,#N/A,FALSE,"Adjustments"}</definedName>
    <definedName name="___ad1" hidden="1">{#N/A,#N/A,FALSE,"TB";#N/A,#N/A,FALSE,"DR";#N/A,#N/A,FALSE,"AR";#N/A,#N/A,FALSE,"PL";#N/A,#N/A,FALSE,"BS";#N/A,#N/A,FALSE,"NOTES";#N/A,#N/A,FALSE,"NOTES (2)";#N/A,#N/A,FALSE,"NOTES (3)";#N/A,#N/A,FALSE,"DPL";#N/A,#N/A,FALSE,"TAXC.INDEX";#N/A,#N/A,FALSE,"Schedule I";#N/A,#N/A,FALSE,"Adjustments"}</definedName>
    <definedName name="___adj10">#REF!</definedName>
    <definedName name="___adj13">#REF!</definedName>
    <definedName name="___adj14">#REF!</definedName>
    <definedName name="___AG4" localSheetId="14" hidden="1">{#N/A,#N/A,FALSE,"TAXC.INDEX";#N/A,#N/A,FALSE,"Schedule I";#N/A,#N/A,FALSE,"Schedule  II";#N/A,#N/A,FALSE,"Schedule III"}</definedName>
    <definedName name="___AG4" localSheetId="7" hidden="1">{#N/A,#N/A,FALSE,"TAXC.INDEX";#N/A,#N/A,FALSE,"Schedule I";#N/A,#N/A,FALSE,"Schedule  II";#N/A,#N/A,FALSE,"Schedule III"}</definedName>
    <definedName name="___AG4" localSheetId="25" hidden="1">{#N/A,#N/A,FALSE,"TAXC.INDEX";#N/A,#N/A,FALSE,"Schedule I";#N/A,#N/A,FALSE,"Schedule  II";#N/A,#N/A,FALSE,"Schedule III"}</definedName>
    <definedName name="___AG4" localSheetId="21" hidden="1">{#N/A,#N/A,FALSE,"TAXC.INDEX";#N/A,#N/A,FALSE,"Schedule I";#N/A,#N/A,FALSE,"Schedule  II";#N/A,#N/A,FALSE,"Schedule III"}</definedName>
    <definedName name="___AG4" localSheetId="22" hidden="1">{#N/A,#N/A,FALSE,"TAXC.INDEX";#N/A,#N/A,FALSE,"Schedule I";#N/A,#N/A,FALSE,"Schedule  II";#N/A,#N/A,FALSE,"Schedule III"}</definedName>
    <definedName name="___AG4" localSheetId="19" hidden="1">{#N/A,#N/A,FALSE,"TAXC.INDEX";#N/A,#N/A,FALSE,"Schedule I";#N/A,#N/A,FALSE,"Schedule  II";#N/A,#N/A,FALSE,"Schedule III"}</definedName>
    <definedName name="___AG4" hidden="1">{#N/A,#N/A,FALSE,"TAXC.INDEX";#N/A,#N/A,FALSE,"Schedule I";#N/A,#N/A,FALSE,"Schedule  II";#N/A,#N/A,FALSE,"Schedule III"}</definedName>
    <definedName name="___b2" localSheetId="14" hidden="1">{"PVGraph2",#N/A,FALSE,"PV Data"}</definedName>
    <definedName name="___b2" localSheetId="7" hidden="1">{"PVGraph2",#N/A,FALSE,"PV Data"}</definedName>
    <definedName name="___b2" localSheetId="25" hidden="1">{"PVGraph2",#N/A,FALSE,"PV Data"}</definedName>
    <definedName name="___b2" localSheetId="21" hidden="1">{"PVGraph2",#N/A,FALSE,"PV Data"}</definedName>
    <definedName name="___b2" localSheetId="22" hidden="1">{"PVGraph2",#N/A,FALSE,"PV Data"}</definedName>
    <definedName name="___b2" localSheetId="19" hidden="1">{"PVGraph2",#N/A,FALSE,"PV Data"}</definedName>
    <definedName name="___b2" hidden="1">{"PVGraph2",#N/A,FALSE,"PV Data"}</definedName>
    <definedName name="___B5" localSheetId="14" hidden="1">{#N/A,#N/A,FALSE,"Bare Battery F.G."}</definedName>
    <definedName name="___B5" localSheetId="7" hidden="1">{#N/A,#N/A,FALSE,"Bare Battery F.G."}</definedName>
    <definedName name="___B5" localSheetId="25" hidden="1">{#N/A,#N/A,FALSE,"Bare Battery F.G."}</definedName>
    <definedName name="___B5" localSheetId="21" hidden="1">{#N/A,#N/A,FALSE,"Bare Battery F.G."}</definedName>
    <definedName name="___B5" localSheetId="22" hidden="1">{#N/A,#N/A,FALSE,"Bare Battery F.G."}</definedName>
    <definedName name="___B5" localSheetId="19" hidden="1">{#N/A,#N/A,FALSE,"Bare Battery F.G."}</definedName>
    <definedName name="___B5" hidden="1">{#N/A,#N/A,FALSE,"Bare Battery F.G."}</definedName>
    <definedName name="___bsf1">#REF!</definedName>
    <definedName name="___bsf4">#REF!</definedName>
    <definedName name="___bsl1">#REF!</definedName>
    <definedName name="___bsl2">#REF!</definedName>
    <definedName name="___C2011" localSheetId="14" hidden="1">{#N/A,#N/A,FALSE,"TAXC.INDEX";#N/A,#N/A,FALSE,"Schedule I";#N/A,#N/A,FALSE,"Schedule  II";#N/A,#N/A,FALSE,"Schedule III";#N/A,#N/A,FALSE,"Schedule IV";#N/A,#N/A,FALSE,"Schedule IV (Cont'd)";#N/A,#N/A,FALSE,"Schedule V";#N/A,#N/A,FALSE,"Schedule VI";#N/A,#N/A,FALSE,"Schedule VII"}</definedName>
    <definedName name="___C2011" localSheetId="7" hidden="1">{#N/A,#N/A,FALSE,"TAXC.INDEX";#N/A,#N/A,FALSE,"Schedule I";#N/A,#N/A,FALSE,"Schedule  II";#N/A,#N/A,FALSE,"Schedule III";#N/A,#N/A,FALSE,"Schedule IV";#N/A,#N/A,FALSE,"Schedule IV (Cont'd)";#N/A,#N/A,FALSE,"Schedule V";#N/A,#N/A,FALSE,"Schedule VI";#N/A,#N/A,FALSE,"Schedule VII"}</definedName>
    <definedName name="___C2011" localSheetId="25" hidden="1">{#N/A,#N/A,FALSE,"TAXC.INDEX";#N/A,#N/A,FALSE,"Schedule I";#N/A,#N/A,FALSE,"Schedule  II";#N/A,#N/A,FALSE,"Schedule III";#N/A,#N/A,FALSE,"Schedule IV";#N/A,#N/A,FALSE,"Schedule IV (Cont'd)";#N/A,#N/A,FALSE,"Schedule V";#N/A,#N/A,FALSE,"Schedule VI";#N/A,#N/A,FALSE,"Schedule VII"}</definedName>
    <definedName name="___C2011" localSheetId="21" hidden="1">{#N/A,#N/A,FALSE,"TAXC.INDEX";#N/A,#N/A,FALSE,"Schedule I";#N/A,#N/A,FALSE,"Schedule  II";#N/A,#N/A,FALSE,"Schedule III";#N/A,#N/A,FALSE,"Schedule IV";#N/A,#N/A,FALSE,"Schedule IV (Cont'd)";#N/A,#N/A,FALSE,"Schedule V";#N/A,#N/A,FALSE,"Schedule VI";#N/A,#N/A,FALSE,"Schedule VII"}</definedName>
    <definedName name="___C2011" localSheetId="22" hidden="1">{#N/A,#N/A,FALSE,"TAXC.INDEX";#N/A,#N/A,FALSE,"Schedule I";#N/A,#N/A,FALSE,"Schedule  II";#N/A,#N/A,FALSE,"Schedule III";#N/A,#N/A,FALSE,"Schedule IV";#N/A,#N/A,FALSE,"Schedule IV (Cont'd)";#N/A,#N/A,FALSE,"Schedule V";#N/A,#N/A,FALSE,"Schedule VI";#N/A,#N/A,FALSE,"Schedule VII"}</definedName>
    <definedName name="___C2011" localSheetId="19" hidden="1">{#N/A,#N/A,FALSE,"TAXC.INDEX";#N/A,#N/A,FALSE,"Schedule I";#N/A,#N/A,FALSE,"Schedule  II";#N/A,#N/A,FALSE,"Schedule III";#N/A,#N/A,FALSE,"Schedule IV";#N/A,#N/A,FALSE,"Schedule IV (Cont'd)";#N/A,#N/A,FALSE,"Schedule V";#N/A,#N/A,FALSE,"Schedule VI";#N/A,#N/A,FALSE,"Schedule VII"}</definedName>
    <definedName name="___C2011" hidden="1">{#N/A,#N/A,FALSE,"TAXC.INDEX";#N/A,#N/A,FALSE,"Schedule I";#N/A,#N/A,FALSE,"Schedule  II";#N/A,#N/A,FALSE,"Schedule III";#N/A,#N/A,FALSE,"Schedule IV";#N/A,#N/A,FALSE,"Schedule IV (Cont'd)";#N/A,#N/A,FALSE,"Schedule V";#N/A,#N/A,FALSE,"Schedule VI";#N/A,#N/A,FALSE,"Schedule VII"}</definedName>
    <definedName name="___cfl1">#REF!</definedName>
    <definedName name="___cfl2">#REF!</definedName>
    <definedName name="___cfl3">#REF!</definedName>
    <definedName name="___col1">#REF!</definedName>
    <definedName name="___col2">#REF!</definedName>
    <definedName name="___col3">#REF!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#REF!</definedName>
    <definedName name="___DAT18">#REF!</definedName>
    <definedName name="___DAT19">#REF!</definedName>
    <definedName name="___DAT2">#REF!</definedName>
    <definedName name="___DAT20">#REF!</definedName>
    <definedName name="___DAT21">#REF!</definedName>
    <definedName name="___DAT22">#REF!</definedName>
    <definedName name="___DAT23">#REF!</definedName>
    <definedName name="___DAT27">#REF!</definedName>
    <definedName name="___DAT3">#REF!</definedName>
    <definedName name="___DAT34">#REF!</definedName>
    <definedName name="___DAT35">#REF!</definedName>
    <definedName name="___DAT38">#REF!</definedName>
    <definedName name="___DAT4">#REF!</definedName>
    <definedName name="___DAT5">#REF!</definedName>
    <definedName name="___DAT6">#REF!</definedName>
    <definedName name="___DAT7">#REF!</definedName>
    <definedName name="___DAT8">#REF!</definedName>
    <definedName name="___DAT9">#REF!</definedName>
    <definedName name="___df1" localSheetId="14" hidden="1">{#N/A,#N/A,FALSE,"TB";#N/A,#N/A,FALSE,"AR";#N/A,#N/A,FALSE,"BS";#N/A,#N/A,FALSE,"PL";#N/A,#N/A,FALSE,"NOTES";#N/A,#N/A,FALSE,"NOTES (2)";#N/A,#N/A,FALSE,"NOTES (3)";#N/A,#N/A,FALSE,"TAXC.INDEX";#N/A,#N/A,FALSE,"Schedule I";#N/A,#N/A,FALSE,"DPL";#N/A,#N/A,FALSE,"Schedule IV";#N/A,#N/A,FALSE,"Adjustments"}</definedName>
    <definedName name="___df1" localSheetId="7" hidden="1">{#N/A,#N/A,FALSE,"TB";#N/A,#N/A,FALSE,"AR";#N/A,#N/A,FALSE,"BS";#N/A,#N/A,FALSE,"PL";#N/A,#N/A,FALSE,"NOTES";#N/A,#N/A,FALSE,"NOTES (2)";#N/A,#N/A,FALSE,"NOTES (3)";#N/A,#N/A,FALSE,"TAXC.INDEX";#N/A,#N/A,FALSE,"Schedule I";#N/A,#N/A,FALSE,"DPL";#N/A,#N/A,FALSE,"Schedule IV";#N/A,#N/A,FALSE,"Adjustments"}</definedName>
    <definedName name="___df1" localSheetId="25" hidden="1">{#N/A,#N/A,FALSE,"TB";#N/A,#N/A,FALSE,"AR";#N/A,#N/A,FALSE,"BS";#N/A,#N/A,FALSE,"PL";#N/A,#N/A,FALSE,"NOTES";#N/A,#N/A,FALSE,"NOTES (2)";#N/A,#N/A,FALSE,"NOTES (3)";#N/A,#N/A,FALSE,"TAXC.INDEX";#N/A,#N/A,FALSE,"Schedule I";#N/A,#N/A,FALSE,"DPL";#N/A,#N/A,FALSE,"Schedule IV";#N/A,#N/A,FALSE,"Adjustments"}</definedName>
    <definedName name="___df1" localSheetId="21" hidden="1">{#N/A,#N/A,FALSE,"TB";#N/A,#N/A,FALSE,"AR";#N/A,#N/A,FALSE,"BS";#N/A,#N/A,FALSE,"PL";#N/A,#N/A,FALSE,"NOTES";#N/A,#N/A,FALSE,"NOTES (2)";#N/A,#N/A,FALSE,"NOTES (3)";#N/A,#N/A,FALSE,"TAXC.INDEX";#N/A,#N/A,FALSE,"Schedule I";#N/A,#N/A,FALSE,"DPL";#N/A,#N/A,FALSE,"Schedule IV";#N/A,#N/A,FALSE,"Adjustments"}</definedName>
    <definedName name="___df1" localSheetId="22" hidden="1">{#N/A,#N/A,FALSE,"TB";#N/A,#N/A,FALSE,"AR";#N/A,#N/A,FALSE,"BS";#N/A,#N/A,FALSE,"PL";#N/A,#N/A,FALSE,"NOTES";#N/A,#N/A,FALSE,"NOTES (2)";#N/A,#N/A,FALSE,"NOTES (3)";#N/A,#N/A,FALSE,"TAXC.INDEX";#N/A,#N/A,FALSE,"Schedule I";#N/A,#N/A,FALSE,"DPL";#N/A,#N/A,FALSE,"Schedule IV";#N/A,#N/A,FALSE,"Adjustments"}</definedName>
    <definedName name="___df1" localSheetId="19" hidden="1">{#N/A,#N/A,FALSE,"TB";#N/A,#N/A,FALSE,"AR";#N/A,#N/A,FALSE,"BS";#N/A,#N/A,FALSE,"PL";#N/A,#N/A,FALSE,"NOTES";#N/A,#N/A,FALSE,"NOTES (2)";#N/A,#N/A,FALSE,"NOTES (3)";#N/A,#N/A,FALSE,"TAXC.INDEX";#N/A,#N/A,FALSE,"Schedule I";#N/A,#N/A,FALSE,"DPL";#N/A,#N/A,FALSE,"Schedule IV";#N/A,#N/A,FALSE,"Adjustments"}</definedName>
    <definedName name="___df1" hidden="1">{#N/A,#N/A,FALSE,"TB";#N/A,#N/A,FALSE,"AR";#N/A,#N/A,FALSE,"BS";#N/A,#N/A,FALSE,"PL";#N/A,#N/A,FALSE,"NOTES";#N/A,#N/A,FALSE,"NOTES (2)";#N/A,#N/A,FALSE,"NOTES (3)";#N/A,#N/A,FALSE,"TAXC.INDEX";#N/A,#N/A,FALSE,"Schedule I";#N/A,#N/A,FALSE,"DPL";#N/A,#N/A,FALSE,"Schedule IV";#N/A,#N/A,FALSE,"Adjustments"}</definedName>
    <definedName name="___df2" localSheetId="14" hidden="1">{#N/A,#N/A,FALSE,"TB";#N/A,#N/A,FALSE,"DR";#N/A,#N/A,FALSE,"AR";#N/A,#N/A,FALSE,"PL";#N/A,#N/A,FALSE,"BS";#N/A,#N/A,FALSE,"NOTES";#N/A,#N/A,FALSE,"NOTES (2)";#N/A,#N/A,FALSE,"NOTES (3)";#N/A,#N/A,FALSE,"DPL";#N/A,#N/A,FALSE,"TAXC.INDEX";#N/A,#N/A,FALSE,"Schedule I";#N/A,#N/A,FALSE,"Adjustments"}</definedName>
    <definedName name="___df2" localSheetId="7" hidden="1">{#N/A,#N/A,FALSE,"TB";#N/A,#N/A,FALSE,"DR";#N/A,#N/A,FALSE,"AR";#N/A,#N/A,FALSE,"PL";#N/A,#N/A,FALSE,"BS";#N/A,#N/A,FALSE,"NOTES";#N/A,#N/A,FALSE,"NOTES (2)";#N/A,#N/A,FALSE,"NOTES (3)";#N/A,#N/A,FALSE,"DPL";#N/A,#N/A,FALSE,"TAXC.INDEX";#N/A,#N/A,FALSE,"Schedule I";#N/A,#N/A,FALSE,"Adjustments"}</definedName>
    <definedName name="___df2" localSheetId="25" hidden="1">{#N/A,#N/A,FALSE,"TB";#N/A,#N/A,FALSE,"DR";#N/A,#N/A,FALSE,"AR";#N/A,#N/A,FALSE,"PL";#N/A,#N/A,FALSE,"BS";#N/A,#N/A,FALSE,"NOTES";#N/A,#N/A,FALSE,"NOTES (2)";#N/A,#N/A,FALSE,"NOTES (3)";#N/A,#N/A,FALSE,"DPL";#N/A,#N/A,FALSE,"TAXC.INDEX";#N/A,#N/A,FALSE,"Schedule I";#N/A,#N/A,FALSE,"Adjustments"}</definedName>
    <definedName name="___df2" localSheetId="21" hidden="1">{#N/A,#N/A,FALSE,"TB";#N/A,#N/A,FALSE,"DR";#N/A,#N/A,FALSE,"AR";#N/A,#N/A,FALSE,"PL";#N/A,#N/A,FALSE,"BS";#N/A,#N/A,FALSE,"NOTES";#N/A,#N/A,FALSE,"NOTES (2)";#N/A,#N/A,FALSE,"NOTES (3)";#N/A,#N/A,FALSE,"DPL";#N/A,#N/A,FALSE,"TAXC.INDEX";#N/A,#N/A,FALSE,"Schedule I";#N/A,#N/A,FALSE,"Adjustments"}</definedName>
    <definedName name="___df2" localSheetId="22" hidden="1">{#N/A,#N/A,FALSE,"TB";#N/A,#N/A,FALSE,"DR";#N/A,#N/A,FALSE,"AR";#N/A,#N/A,FALSE,"PL";#N/A,#N/A,FALSE,"BS";#N/A,#N/A,FALSE,"NOTES";#N/A,#N/A,FALSE,"NOTES (2)";#N/A,#N/A,FALSE,"NOTES (3)";#N/A,#N/A,FALSE,"DPL";#N/A,#N/A,FALSE,"TAXC.INDEX";#N/A,#N/A,FALSE,"Schedule I";#N/A,#N/A,FALSE,"Adjustments"}</definedName>
    <definedName name="___df2" localSheetId="19" hidden="1">{#N/A,#N/A,FALSE,"TB";#N/A,#N/A,FALSE,"DR";#N/A,#N/A,FALSE,"AR";#N/A,#N/A,FALSE,"PL";#N/A,#N/A,FALSE,"BS";#N/A,#N/A,FALSE,"NOTES";#N/A,#N/A,FALSE,"NOTES (2)";#N/A,#N/A,FALSE,"NOTES (3)";#N/A,#N/A,FALSE,"DPL";#N/A,#N/A,FALSE,"TAXC.INDEX";#N/A,#N/A,FALSE,"Schedule I";#N/A,#N/A,FALSE,"Adjustments"}</definedName>
    <definedName name="___df2" hidden="1">{#N/A,#N/A,FALSE,"TB";#N/A,#N/A,FALSE,"DR";#N/A,#N/A,FALSE,"AR";#N/A,#N/A,FALSE,"PL";#N/A,#N/A,FALSE,"BS";#N/A,#N/A,FALSE,"NOTES";#N/A,#N/A,FALSE,"NOTES (2)";#N/A,#N/A,FALSE,"NOTES (3)";#N/A,#N/A,FALSE,"DPL";#N/A,#N/A,FALSE,"TAXC.INDEX";#N/A,#N/A,FALSE,"Schedule I";#N/A,#N/A,FALSE,"Adjustments"}</definedName>
    <definedName name="___E1" localSheetId="14" hidden="1">{#N/A,#N/A,FALSE,"TB";#N/A,#N/A,FALSE,"AR";#N/A,#N/A,FALSE,"BS";#N/A,#N/A,FALSE,"PL";#N/A,#N/A,FALSE,"NOTES";#N/A,#N/A,FALSE,"NOTES (2)";#N/A,#N/A,FALSE,"NOTES (3)";#N/A,#N/A,FALSE,"TAXC.INDEX";#N/A,#N/A,FALSE,"Schedule I";#N/A,#N/A,FALSE,"DPL";#N/A,#N/A,FALSE,"Schedule IV";#N/A,#N/A,FALSE,"Adjustments"}</definedName>
    <definedName name="___E1" localSheetId="7" hidden="1">{#N/A,#N/A,FALSE,"TB";#N/A,#N/A,FALSE,"AR";#N/A,#N/A,FALSE,"BS";#N/A,#N/A,FALSE,"PL";#N/A,#N/A,FALSE,"NOTES";#N/A,#N/A,FALSE,"NOTES (2)";#N/A,#N/A,FALSE,"NOTES (3)";#N/A,#N/A,FALSE,"TAXC.INDEX";#N/A,#N/A,FALSE,"Schedule I";#N/A,#N/A,FALSE,"DPL";#N/A,#N/A,FALSE,"Schedule IV";#N/A,#N/A,FALSE,"Adjustments"}</definedName>
    <definedName name="___E1" localSheetId="25" hidden="1">{#N/A,#N/A,FALSE,"TB";#N/A,#N/A,FALSE,"AR";#N/A,#N/A,FALSE,"BS";#N/A,#N/A,FALSE,"PL";#N/A,#N/A,FALSE,"NOTES";#N/A,#N/A,FALSE,"NOTES (2)";#N/A,#N/A,FALSE,"NOTES (3)";#N/A,#N/A,FALSE,"TAXC.INDEX";#N/A,#N/A,FALSE,"Schedule I";#N/A,#N/A,FALSE,"DPL";#N/A,#N/A,FALSE,"Schedule IV";#N/A,#N/A,FALSE,"Adjustments"}</definedName>
    <definedName name="___E1" localSheetId="21" hidden="1">{#N/A,#N/A,FALSE,"TB";#N/A,#N/A,FALSE,"AR";#N/A,#N/A,FALSE,"BS";#N/A,#N/A,FALSE,"PL";#N/A,#N/A,FALSE,"NOTES";#N/A,#N/A,FALSE,"NOTES (2)";#N/A,#N/A,FALSE,"NOTES (3)";#N/A,#N/A,FALSE,"TAXC.INDEX";#N/A,#N/A,FALSE,"Schedule I";#N/A,#N/A,FALSE,"DPL";#N/A,#N/A,FALSE,"Schedule IV";#N/A,#N/A,FALSE,"Adjustments"}</definedName>
    <definedName name="___E1" localSheetId="22" hidden="1">{#N/A,#N/A,FALSE,"TB";#N/A,#N/A,FALSE,"AR";#N/A,#N/A,FALSE,"BS";#N/A,#N/A,FALSE,"PL";#N/A,#N/A,FALSE,"NOTES";#N/A,#N/A,FALSE,"NOTES (2)";#N/A,#N/A,FALSE,"NOTES (3)";#N/A,#N/A,FALSE,"TAXC.INDEX";#N/A,#N/A,FALSE,"Schedule I";#N/A,#N/A,FALSE,"DPL";#N/A,#N/A,FALSE,"Schedule IV";#N/A,#N/A,FALSE,"Adjustments"}</definedName>
    <definedName name="___E1" localSheetId="19" hidden="1">{#N/A,#N/A,FALSE,"TB";#N/A,#N/A,FALSE,"AR";#N/A,#N/A,FALSE,"BS";#N/A,#N/A,FALSE,"PL";#N/A,#N/A,FALSE,"NOTES";#N/A,#N/A,FALSE,"NOTES (2)";#N/A,#N/A,FALSE,"NOTES (3)";#N/A,#N/A,FALSE,"TAXC.INDEX";#N/A,#N/A,FALSE,"Schedule I";#N/A,#N/A,FALSE,"DPL";#N/A,#N/A,FALSE,"Schedule IV";#N/A,#N/A,FALSE,"Adjustments"}</definedName>
    <definedName name="___E1" hidden="1">{#N/A,#N/A,FALSE,"TB";#N/A,#N/A,FALSE,"AR";#N/A,#N/A,FALSE,"BS";#N/A,#N/A,FALSE,"PL";#N/A,#N/A,FALSE,"NOTES";#N/A,#N/A,FALSE,"NOTES (2)";#N/A,#N/A,FALSE,"NOTES (3)";#N/A,#N/A,FALSE,"TAXC.INDEX";#N/A,#N/A,FALSE,"Schedule I";#N/A,#N/A,FALSE,"DPL";#N/A,#N/A,FALSE,"Schedule IV";#N/A,#N/A,FALSE,"Adjustments"}</definedName>
    <definedName name="___E1100" localSheetId="14" hidden="1">{#N/A,#N/A,FALSE,"TAXC.INDEX";#N/A,#N/A,FALSE,"Schedule I";#N/A,#N/A,FALSE,"Schedule  II";#N/A,#N/A,FALSE,"Schedule III";#N/A,#N/A,FALSE,"Schedule IV";#N/A,#N/A,FALSE,"Schedule IV (Cont'd)";#N/A,#N/A,FALSE,"Schedule V";#N/A,#N/A,FALSE,"Schedule VI";#N/A,#N/A,FALSE,"Schedule VII"}</definedName>
    <definedName name="___E1100" localSheetId="7" hidden="1">{#N/A,#N/A,FALSE,"TAXC.INDEX";#N/A,#N/A,FALSE,"Schedule I";#N/A,#N/A,FALSE,"Schedule  II";#N/A,#N/A,FALSE,"Schedule III";#N/A,#N/A,FALSE,"Schedule IV";#N/A,#N/A,FALSE,"Schedule IV (Cont'd)";#N/A,#N/A,FALSE,"Schedule V";#N/A,#N/A,FALSE,"Schedule VI";#N/A,#N/A,FALSE,"Schedule VII"}</definedName>
    <definedName name="___E1100" localSheetId="25" hidden="1">{#N/A,#N/A,FALSE,"TAXC.INDEX";#N/A,#N/A,FALSE,"Schedule I";#N/A,#N/A,FALSE,"Schedule  II";#N/A,#N/A,FALSE,"Schedule III";#N/A,#N/A,FALSE,"Schedule IV";#N/A,#N/A,FALSE,"Schedule IV (Cont'd)";#N/A,#N/A,FALSE,"Schedule V";#N/A,#N/A,FALSE,"Schedule VI";#N/A,#N/A,FALSE,"Schedule VII"}</definedName>
    <definedName name="___E1100" localSheetId="21" hidden="1">{#N/A,#N/A,FALSE,"TAXC.INDEX";#N/A,#N/A,FALSE,"Schedule I";#N/A,#N/A,FALSE,"Schedule  II";#N/A,#N/A,FALSE,"Schedule III";#N/A,#N/A,FALSE,"Schedule IV";#N/A,#N/A,FALSE,"Schedule IV (Cont'd)";#N/A,#N/A,FALSE,"Schedule V";#N/A,#N/A,FALSE,"Schedule VI";#N/A,#N/A,FALSE,"Schedule VII"}</definedName>
    <definedName name="___E1100" localSheetId="22" hidden="1">{#N/A,#N/A,FALSE,"TAXC.INDEX";#N/A,#N/A,FALSE,"Schedule I";#N/A,#N/A,FALSE,"Schedule  II";#N/A,#N/A,FALSE,"Schedule III";#N/A,#N/A,FALSE,"Schedule IV";#N/A,#N/A,FALSE,"Schedule IV (Cont'd)";#N/A,#N/A,FALSE,"Schedule V";#N/A,#N/A,FALSE,"Schedule VI";#N/A,#N/A,FALSE,"Schedule VII"}</definedName>
    <definedName name="___E1100" localSheetId="19" hidden="1">{#N/A,#N/A,FALSE,"TAXC.INDEX";#N/A,#N/A,FALSE,"Schedule I";#N/A,#N/A,FALSE,"Schedule  II";#N/A,#N/A,FALSE,"Schedule III";#N/A,#N/A,FALSE,"Schedule IV";#N/A,#N/A,FALSE,"Schedule IV (Cont'd)";#N/A,#N/A,FALSE,"Schedule V";#N/A,#N/A,FALSE,"Schedule VI";#N/A,#N/A,FALSE,"Schedule VII"}</definedName>
    <definedName name="___E1100" hidden="1">{#N/A,#N/A,FALSE,"TAXC.INDEX";#N/A,#N/A,FALSE,"Schedule I";#N/A,#N/A,FALSE,"Schedule  II";#N/A,#N/A,FALSE,"Schedule III";#N/A,#N/A,FALSE,"Schedule IV";#N/A,#N/A,FALSE,"Schedule IV (Cont'd)";#N/A,#N/A,FALSE,"Schedule V";#N/A,#N/A,FALSE,"Schedule VI";#N/A,#N/A,FALSE,"Schedule VII"}</definedName>
    <definedName name="___e12" localSheetId="14" hidden="1">{#N/A,#N/A,FALSE,"TB";#N/A,#N/A,FALSE,"AR";#N/A,#N/A,FALSE,"BS";#N/A,#N/A,FALSE,"PL";#N/A,#N/A,FALSE,"NOTES";#N/A,#N/A,FALSE,"NOTES (2)";#N/A,#N/A,FALSE,"NOTES (3)";#N/A,#N/A,FALSE,"TAXC.INDEX";#N/A,#N/A,FALSE,"Schedule I";#N/A,#N/A,FALSE,"DPL";#N/A,#N/A,FALSE,"Schedule IV";#N/A,#N/A,FALSE,"Adjustments"}</definedName>
    <definedName name="___e12" localSheetId="7" hidden="1">{#N/A,#N/A,FALSE,"TB";#N/A,#N/A,FALSE,"AR";#N/A,#N/A,FALSE,"BS";#N/A,#N/A,FALSE,"PL";#N/A,#N/A,FALSE,"NOTES";#N/A,#N/A,FALSE,"NOTES (2)";#N/A,#N/A,FALSE,"NOTES (3)";#N/A,#N/A,FALSE,"TAXC.INDEX";#N/A,#N/A,FALSE,"Schedule I";#N/A,#N/A,FALSE,"DPL";#N/A,#N/A,FALSE,"Schedule IV";#N/A,#N/A,FALSE,"Adjustments"}</definedName>
    <definedName name="___e12" localSheetId="25" hidden="1">{#N/A,#N/A,FALSE,"TB";#N/A,#N/A,FALSE,"AR";#N/A,#N/A,FALSE,"BS";#N/A,#N/A,FALSE,"PL";#N/A,#N/A,FALSE,"NOTES";#N/A,#N/A,FALSE,"NOTES (2)";#N/A,#N/A,FALSE,"NOTES (3)";#N/A,#N/A,FALSE,"TAXC.INDEX";#N/A,#N/A,FALSE,"Schedule I";#N/A,#N/A,FALSE,"DPL";#N/A,#N/A,FALSE,"Schedule IV";#N/A,#N/A,FALSE,"Adjustments"}</definedName>
    <definedName name="___e12" localSheetId="21" hidden="1">{#N/A,#N/A,FALSE,"TB";#N/A,#N/A,FALSE,"AR";#N/A,#N/A,FALSE,"BS";#N/A,#N/A,FALSE,"PL";#N/A,#N/A,FALSE,"NOTES";#N/A,#N/A,FALSE,"NOTES (2)";#N/A,#N/A,FALSE,"NOTES (3)";#N/A,#N/A,FALSE,"TAXC.INDEX";#N/A,#N/A,FALSE,"Schedule I";#N/A,#N/A,FALSE,"DPL";#N/A,#N/A,FALSE,"Schedule IV";#N/A,#N/A,FALSE,"Adjustments"}</definedName>
    <definedName name="___e12" localSheetId="22" hidden="1">{#N/A,#N/A,FALSE,"TB";#N/A,#N/A,FALSE,"AR";#N/A,#N/A,FALSE,"BS";#N/A,#N/A,FALSE,"PL";#N/A,#N/A,FALSE,"NOTES";#N/A,#N/A,FALSE,"NOTES (2)";#N/A,#N/A,FALSE,"NOTES (3)";#N/A,#N/A,FALSE,"TAXC.INDEX";#N/A,#N/A,FALSE,"Schedule I";#N/A,#N/A,FALSE,"DPL";#N/A,#N/A,FALSE,"Schedule IV";#N/A,#N/A,FALSE,"Adjustments"}</definedName>
    <definedName name="___e12" localSheetId="19" hidden="1">{#N/A,#N/A,FALSE,"TB";#N/A,#N/A,FALSE,"AR";#N/A,#N/A,FALSE,"BS";#N/A,#N/A,FALSE,"PL";#N/A,#N/A,FALSE,"NOTES";#N/A,#N/A,FALSE,"NOTES (2)";#N/A,#N/A,FALSE,"NOTES (3)";#N/A,#N/A,FALSE,"TAXC.INDEX";#N/A,#N/A,FALSE,"Schedule I";#N/A,#N/A,FALSE,"DPL";#N/A,#N/A,FALSE,"Schedule IV";#N/A,#N/A,FALSE,"Adjustments"}</definedName>
    <definedName name="___e12" hidden="1">{#N/A,#N/A,FALSE,"TB";#N/A,#N/A,FALSE,"AR";#N/A,#N/A,FALSE,"BS";#N/A,#N/A,FALSE,"PL";#N/A,#N/A,FALSE,"NOTES";#N/A,#N/A,FALSE,"NOTES (2)";#N/A,#N/A,FALSE,"NOTES (3)";#N/A,#N/A,FALSE,"TAXC.INDEX";#N/A,#N/A,FALSE,"Schedule I";#N/A,#N/A,FALSE,"DPL";#N/A,#N/A,FALSE,"Schedule IV";#N/A,#N/A,FALSE,"Adjustments"}</definedName>
    <definedName name="___E1300" localSheetId="14" hidden="1">{#N/A,#N/A,FALSE,"DIR-REP";#N/A,#N/A,FALSE,"AUD-REPORT";#N/A,#N/A,FALSE,"P7L&amp;BS";#N/A,#N/A,FALSE,"NOTES";#N/A,#N/A,FALSE,"FA";#N/A,#N/A,FALSE,"NOTES (2)";#N/A,#N/A,FALSE,"Schedule  IV";#N/A,#N/A,FALSE,"Schedule V"}</definedName>
    <definedName name="___E1300" localSheetId="7" hidden="1">{#N/A,#N/A,FALSE,"DIR-REP";#N/A,#N/A,FALSE,"AUD-REPORT";#N/A,#N/A,FALSE,"P7L&amp;BS";#N/A,#N/A,FALSE,"NOTES";#N/A,#N/A,FALSE,"FA";#N/A,#N/A,FALSE,"NOTES (2)";#N/A,#N/A,FALSE,"Schedule  IV";#N/A,#N/A,FALSE,"Schedule V"}</definedName>
    <definedName name="___E1300" localSheetId="25" hidden="1">{#N/A,#N/A,FALSE,"DIR-REP";#N/A,#N/A,FALSE,"AUD-REPORT";#N/A,#N/A,FALSE,"P7L&amp;BS";#N/A,#N/A,FALSE,"NOTES";#N/A,#N/A,FALSE,"FA";#N/A,#N/A,FALSE,"NOTES (2)";#N/A,#N/A,FALSE,"Schedule  IV";#N/A,#N/A,FALSE,"Schedule V"}</definedName>
    <definedName name="___E1300" localSheetId="21" hidden="1">{#N/A,#N/A,FALSE,"DIR-REP";#N/A,#N/A,FALSE,"AUD-REPORT";#N/A,#N/A,FALSE,"P7L&amp;BS";#N/A,#N/A,FALSE,"NOTES";#N/A,#N/A,FALSE,"FA";#N/A,#N/A,FALSE,"NOTES (2)";#N/A,#N/A,FALSE,"Schedule  IV";#N/A,#N/A,FALSE,"Schedule V"}</definedName>
    <definedName name="___E1300" localSheetId="22" hidden="1">{#N/A,#N/A,FALSE,"DIR-REP";#N/A,#N/A,FALSE,"AUD-REPORT";#N/A,#N/A,FALSE,"P7L&amp;BS";#N/A,#N/A,FALSE,"NOTES";#N/A,#N/A,FALSE,"FA";#N/A,#N/A,FALSE,"NOTES (2)";#N/A,#N/A,FALSE,"Schedule  IV";#N/A,#N/A,FALSE,"Schedule V"}</definedName>
    <definedName name="___E1300" localSheetId="19" hidden="1">{#N/A,#N/A,FALSE,"DIR-REP";#N/A,#N/A,FALSE,"AUD-REPORT";#N/A,#N/A,FALSE,"P7L&amp;BS";#N/A,#N/A,FALSE,"NOTES";#N/A,#N/A,FALSE,"FA";#N/A,#N/A,FALSE,"NOTES (2)";#N/A,#N/A,FALSE,"Schedule  IV";#N/A,#N/A,FALSE,"Schedule V"}</definedName>
    <definedName name="___E1300" hidden="1">{#N/A,#N/A,FALSE,"DIR-REP";#N/A,#N/A,FALSE,"AUD-REPORT";#N/A,#N/A,FALSE,"P7L&amp;BS";#N/A,#N/A,FALSE,"NOTES";#N/A,#N/A,FALSE,"FA";#N/A,#N/A,FALSE,"NOTES (2)";#N/A,#N/A,FALSE,"Schedule  IV";#N/A,#N/A,FALSE,"Schedule V"}</definedName>
    <definedName name="___E350" localSheetId="14" hidden="1">{#N/A,#N/A,FALSE,"TB";#N/A,#N/A,FALSE,"AR";#N/A,#N/A,FALSE,"BS";#N/A,#N/A,FALSE,"PL";#N/A,#N/A,FALSE,"NOTES";#N/A,#N/A,FALSE,"NOTES (2)";#N/A,#N/A,FALSE,"NOTES (3)";#N/A,#N/A,FALSE,"TAXC.INDEX";#N/A,#N/A,FALSE,"Schedule I";#N/A,#N/A,FALSE,"DPL";#N/A,#N/A,FALSE,"Schedule IV";#N/A,#N/A,FALSE,"Adjustments"}</definedName>
    <definedName name="___E350" localSheetId="7" hidden="1">{#N/A,#N/A,FALSE,"TB";#N/A,#N/A,FALSE,"AR";#N/A,#N/A,FALSE,"BS";#N/A,#N/A,FALSE,"PL";#N/A,#N/A,FALSE,"NOTES";#N/A,#N/A,FALSE,"NOTES (2)";#N/A,#N/A,FALSE,"NOTES (3)";#N/A,#N/A,FALSE,"TAXC.INDEX";#N/A,#N/A,FALSE,"Schedule I";#N/A,#N/A,FALSE,"DPL";#N/A,#N/A,FALSE,"Schedule IV";#N/A,#N/A,FALSE,"Adjustments"}</definedName>
    <definedName name="___E350" localSheetId="25" hidden="1">{#N/A,#N/A,FALSE,"TB";#N/A,#N/A,FALSE,"AR";#N/A,#N/A,FALSE,"BS";#N/A,#N/A,FALSE,"PL";#N/A,#N/A,FALSE,"NOTES";#N/A,#N/A,FALSE,"NOTES (2)";#N/A,#N/A,FALSE,"NOTES (3)";#N/A,#N/A,FALSE,"TAXC.INDEX";#N/A,#N/A,FALSE,"Schedule I";#N/A,#N/A,FALSE,"DPL";#N/A,#N/A,FALSE,"Schedule IV";#N/A,#N/A,FALSE,"Adjustments"}</definedName>
    <definedName name="___E350" localSheetId="21" hidden="1">{#N/A,#N/A,FALSE,"TB";#N/A,#N/A,FALSE,"AR";#N/A,#N/A,FALSE,"BS";#N/A,#N/A,FALSE,"PL";#N/A,#N/A,FALSE,"NOTES";#N/A,#N/A,FALSE,"NOTES (2)";#N/A,#N/A,FALSE,"NOTES (3)";#N/A,#N/A,FALSE,"TAXC.INDEX";#N/A,#N/A,FALSE,"Schedule I";#N/A,#N/A,FALSE,"DPL";#N/A,#N/A,FALSE,"Schedule IV";#N/A,#N/A,FALSE,"Adjustments"}</definedName>
    <definedName name="___E350" localSheetId="22" hidden="1">{#N/A,#N/A,FALSE,"TB";#N/A,#N/A,FALSE,"AR";#N/A,#N/A,FALSE,"BS";#N/A,#N/A,FALSE,"PL";#N/A,#N/A,FALSE,"NOTES";#N/A,#N/A,FALSE,"NOTES (2)";#N/A,#N/A,FALSE,"NOTES (3)";#N/A,#N/A,FALSE,"TAXC.INDEX";#N/A,#N/A,FALSE,"Schedule I";#N/A,#N/A,FALSE,"DPL";#N/A,#N/A,FALSE,"Schedule IV";#N/A,#N/A,FALSE,"Adjustments"}</definedName>
    <definedName name="___E350" localSheetId="19" hidden="1">{#N/A,#N/A,FALSE,"TB";#N/A,#N/A,FALSE,"AR";#N/A,#N/A,FALSE,"BS";#N/A,#N/A,FALSE,"PL";#N/A,#N/A,FALSE,"NOTES";#N/A,#N/A,FALSE,"NOTES (2)";#N/A,#N/A,FALSE,"NOTES (3)";#N/A,#N/A,FALSE,"TAXC.INDEX";#N/A,#N/A,FALSE,"Schedule I";#N/A,#N/A,FALSE,"DPL";#N/A,#N/A,FALSE,"Schedule IV";#N/A,#N/A,FALSE,"Adjustments"}</definedName>
    <definedName name="___E350" hidden="1">{#N/A,#N/A,FALSE,"TB";#N/A,#N/A,FALSE,"AR";#N/A,#N/A,FALSE,"BS";#N/A,#N/A,FALSE,"PL";#N/A,#N/A,FALSE,"NOTES";#N/A,#N/A,FALSE,"NOTES (2)";#N/A,#N/A,FALSE,"NOTES (3)";#N/A,#N/A,FALSE,"TAXC.INDEX";#N/A,#N/A,FALSE,"Schedule I";#N/A,#N/A,FALSE,"DPL";#N/A,#N/A,FALSE,"Schedule IV";#N/A,#N/A,FALSE,"Adjustments"}</definedName>
    <definedName name="___E5001" localSheetId="14" hidden="1">{#N/A,#N/A,FALSE,"TB";#N/A,#N/A,FALSE,"AR";#N/A,#N/A,FALSE,"BS";#N/A,#N/A,FALSE,"PL";#N/A,#N/A,FALSE,"NOTES";#N/A,#N/A,FALSE,"NOTES (2)";#N/A,#N/A,FALSE,"NOTES (3)";#N/A,#N/A,FALSE,"TAXC.INDEX";#N/A,#N/A,FALSE,"Schedule I";#N/A,#N/A,FALSE,"DPL";#N/A,#N/A,FALSE,"Schedule IV";#N/A,#N/A,FALSE,"Adjustments"}</definedName>
    <definedName name="___E5001" localSheetId="7" hidden="1">{#N/A,#N/A,FALSE,"TB";#N/A,#N/A,FALSE,"AR";#N/A,#N/A,FALSE,"BS";#N/A,#N/A,FALSE,"PL";#N/A,#N/A,FALSE,"NOTES";#N/A,#N/A,FALSE,"NOTES (2)";#N/A,#N/A,FALSE,"NOTES (3)";#N/A,#N/A,FALSE,"TAXC.INDEX";#N/A,#N/A,FALSE,"Schedule I";#N/A,#N/A,FALSE,"DPL";#N/A,#N/A,FALSE,"Schedule IV";#N/A,#N/A,FALSE,"Adjustments"}</definedName>
    <definedName name="___E5001" localSheetId="25" hidden="1">{#N/A,#N/A,FALSE,"TB";#N/A,#N/A,FALSE,"AR";#N/A,#N/A,FALSE,"BS";#N/A,#N/A,FALSE,"PL";#N/A,#N/A,FALSE,"NOTES";#N/A,#N/A,FALSE,"NOTES (2)";#N/A,#N/A,FALSE,"NOTES (3)";#N/A,#N/A,FALSE,"TAXC.INDEX";#N/A,#N/A,FALSE,"Schedule I";#N/A,#N/A,FALSE,"DPL";#N/A,#N/A,FALSE,"Schedule IV";#N/A,#N/A,FALSE,"Adjustments"}</definedName>
    <definedName name="___E5001" localSheetId="21" hidden="1">{#N/A,#N/A,FALSE,"TB";#N/A,#N/A,FALSE,"AR";#N/A,#N/A,FALSE,"BS";#N/A,#N/A,FALSE,"PL";#N/A,#N/A,FALSE,"NOTES";#N/A,#N/A,FALSE,"NOTES (2)";#N/A,#N/A,FALSE,"NOTES (3)";#N/A,#N/A,FALSE,"TAXC.INDEX";#N/A,#N/A,FALSE,"Schedule I";#N/A,#N/A,FALSE,"DPL";#N/A,#N/A,FALSE,"Schedule IV";#N/A,#N/A,FALSE,"Adjustments"}</definedName>
    <definedName name="___E5001" localSheetId="22" hidden="1">{#N/A,#N/A,FALSE,"TB";#N/A,#N/A,FALSE,"AR";#N/A,#N/A,FALSE,"BS";#N/A,#N/A,FALSE,"PL";#N/A,#N/A,FALSE,"NOTES";#N/A,#N/A,FALSE,"NOTES (2)";#N/A,#N/A,FALSE,"NOTES (3)";#N/A,#N/A,FALSE,"TAXC.INDEX";#N/A,#N/A,FALSE,"Schedule I";#N/A,#N/A,FALSE,"DPL";#N/A,#N/A,FALSE,"Schedule IV";#N/A,#N/A,FALSE,"Adjustments"}</definedName>
    <definedName name="___E5001" localSheetId="19" hidden="1">{#N/A,#N/A,FALSE,"TB";#N/A,#N/A,FALSE,"AR";#N/A,#N/A,FALSE,"BS";#N/A,#N/A,FALSE,"PL";#N/A,#N/A,FALSE,"NOTES";#N/A,#N/A,FALSE,"NOTES (2)";#N/A,#N/A,FALSE,"NOTES (3)";#N/A,#N/A,FALSE,"TAXC.INDEX";#N/A,#N/A,FALSE,"Schedule I";#N/A,#N/A,FALSE,"DPL";#N/A,#N/A,FALSE,"Schedule IV";#N/A,#N/A,FALSE,"Adjustments"}</definedName>
    <definedName name="___E5001" hidden="1">{#N/A,#N/A,FALSE,"TB";#N/A,#N/A,FALSE,"AR";#N/A,#N/A,FALSE,"BS";#N/A,#N/A,FALSE,"PL";#N/A,#N/A,FALSE,"NOTES";#N/A,#N/A,FALSE,"NOTES (2)";#N/A,#N/A,FALSE,"NOTES (3)";#N/A,#N/A,FALSE,"TAXC.INDEX";#N/A,#N/A,FALSE,"Schedule I";#N/A,#N/A,FALSE,"DPL";#N/A,#N/A,FALSE,"Schedule IV";#N/A,#N/A,FALSE,"Adjustments"}</definedName>
    <definedName name="___ES1" localSheetId="14" hidden="1">{#N/A,#N/A,FALSE,"Bare Battery F.G."}</definedName>
    <definedName name="___ES1" localSheetId="7" hidden="1">{#N/A,#N/A,FALSE,"Bare Battery F.G."}</definedName>
    <definedName name="___ES1" localSheetId="25" hidden="1">{#N/A,#N/A,FALSE,"Bare Battery F.G."}</definedName>
    <definedName name="___ES1" localSheetId="21" hidden="1">{#N/A,#N/A,FALSE,"Bare Battery F.G."}</definedName>
    <definedName name="___ES1" localSheetId="22" hidden="1">{#N/A,#N/A,FALSE,"Bare Battery F.G."}</definedName>
    <definedName name="___ES1" localSheetId="19" hidden="1">{#N/A,#N/A,FALSE,"Bare Battery F.G."}</definedName>
    <definedName name="___ES1" hidden="1">{#N/A,#N/A,FALSE,"Bare Battery F.G."}</definedName>
    <definedName name="___GD10" localSheetId="14" hidden="1">{#N/A,#N/A,FALSE,"summary"}</definedName>
    <definedName name="___GD10" localSheetId="7" hidden="1">{#N/A,#N/A,FALSE,"summary"}</definedName>
    <definedName name="___GD10" localSheetId="25" hidden="1">{#N/A,#N/A,FALSE,"summary"}</definedName>
    <definedName name="___GD10" localSheetId="21" hidden="1">{#N/A,#N/A,FALSE,"summary"}</definedName>
    <definedName name="___GD10" localSheetId="22" hidden="1">{#N/A,#N/A,FALSE,"summary"}</definedName>
    <definedName name="___GD10" localSheetId="19" hidden="1">{#N/A,#N/A,FALSE,"summary"}</definedName>
    <definedName name="___GD10" hidden="1">{#N/A,#N/A,FALSE,"summary"}</definedName>
    <definedName name="___I2" localSheetId="14" hidden="1">{"PVGraph2",#N/A,FALSE,"PV Data"}</definedName>
    <definedName name="___I2" localSheetId="7" hidden="1">{"PVGraph2",#N/A,FALSE,"PV Data"}</definedName>
    <definedName name="___I2" localSheetId="25" hidden="1">{"PVGraph2",#N/A,FALSE,"PV Data"}</definedName>
    <definedName name="___I2" localSheetId="21" hidden="1">{"PVGraph2",#N/A,FALSE,"PV Data"}</definedName>
    <definedName name="___I2" localSheetId="22" hidden="1">{"PVGraph2",#N/A,FALSE,"PV Data"}</definedName>
    <definedName name="___I2" localSheetId="19" hidden="1">{"PVGraph2",#N/A,FALSE,"PV Data"}</definedName>
    <definedName name="___I2" hidden="1">{"PVGraph2",#N/A,FALSE,"PV Data"}</definedName>
    <definedName name="___i21" localSheetId="14" hidden="1">{"PVGraph2",#N/A,FALSE,"PV Data"}</definedName>
    <definedName name="___i21" localSheetId="7" hidden="1">{"PVGraph2",#N/A,FALSE,"PV Data"}</definedName>
    <definedName name="___i21" localSheetId="25" hidden="1">{"PVGraph2",#N/A,FALSE,"PV Data"}</definedName>
    <definedName name="___i21" localSheetId="21" hidden="1">{"PVGraph2",#N/A,FALSE,"PV Data"}</definedName>
    <definedName name="___i21" localSheetId="22" hidden="1">{"PVGraph2",#N/A,FALSE,"PV Data"}</definedName>
    <definedName name="___i21" localSheetId="19" hidden="1">{"PVGraph2",#N/A,FALSE,"PV Data"}</definedName>
    <definedName name="___i21" hidden="1">{"PVGraph2",#N/A,FALSE,"PV Data"}</definedName>
    <definedName name="___I22" localSheetId="14" hidden="1">{"PVGraph2",#N/A,FALSE,"PV Data"}</definedName>
    <definedName name="___I22" localSheetId="7" hidden="1">{"PVGraph2",#N/A,FALSE,"PV Data"}</definedName>
    <definedName name="___I22" localSheetId="25" hidden="1">{"PVGraph2",#N/A,FALSE,"PV Data"}</definedName>
    <definedName name="___I22" localSheetId="21" hidden="1">{"PVGraph2",#N/A,FALSE,"PV Data"}</definedName>
    <definedName name="___I22" localSheetId="22" hidden="1">{"PVGraph2",#N/A,FALSE,"PV Data"}</definedName>
    <definedName name="___I22" localSheetId="19" hidden="1">{"PVGraph2",#N/A,FALSE,"PV Data"}</definedName>
    <definedName name="___I22" hidden="1">{"PVGraph2",#N/A,FALSE,"PV Data"}</definedName>
    <definedName name="___i2211" localSheetId="14" hidden="1">{"PVGraph2",#N/A,FALSE,"PV Data"}</definedName>
    <definedName name="___i2211" localSheetId="7" hidden="1">{"PVGraph2",#N/A,FALSE,"PV Data"}</definedName>
    <definedName name="___i2211" localSheetId="25" hidden="1">{"PVGraph2",#N/A,FALSE,"PV Data"}</definedName>
    <definedName name="___i2211" localSheetId="21" hidden="1">{"PVGraph2",#N/A,FALSE,"PV Data"}</definedName>
    <definedName name="___i2211" localSheetId="22" hidden="1">{"PVGraph2",#N/A,FALSE,"PV Data"}</definedName>
    <definedName name="___i2211" localSheetId="19" hidden="1">{"PVGraph2",#N/A,FALSE,"PV Data"}</definedName>
    <definedName name="___i2211" hidden="1">{"PVGraph2",#N/A,FALSE,"PV Data"}</definedName>
    <definedName name="___i223" localSheetId="14" hidden="1">{"PVGraph2",#N/A,FALSE,"PV Data"}</definedName>
    <definedName name="___i223" localSheetId="7" hidden="1">{"PVGraph2",#N/A,FALSE,"PV Data"}</definedName>
    <definedName name="___i223" localSheetId="25" hidden="1">{"PVGraph2",#N/A,FALSE,"PV Data"}</definedName>
    <definedName name="___i223" localSheetId="21" hidden="1">{"PVGraph2",#N/A,FALSE,"PV Data"}</definedName>
    <definedName name="___i223" localSheetId="22" hidden="1">{"PVGraph2",#N/A,FALSE,"PV Data"}</definedName>
    <definedName name="___i223" localSheetId="19" hidden="1">{"PVGraph2",#N/A,FALSE,"PV Data"}</definedName>
    <definedName name="___i223" hidden="1">{"PVGraph2",#N/A,FALSE,"PV Data"}</definedName>
    <definedName name="___i23" localSheetId="14" hidden="1">{"PVGraph2",#N/A,FALSE,"PV Data"}</definedName>
    <definedName name="___i23" localSheetId="7" hidden="1">{"PVGraph2",#N/A,FALSE,"PV Data"}</definedName>
    <definedName name="___i23" localSheetId="25" hidden="1">{"PVGraph2",#N/A,FALSE,"PV Data"}</definedName>
    <definedName name="___i23" localSheetId="21" hidden="1">{"PVGraph2",#N/A,FALSE,"PV Data"}</definedName>
    <definedName name="___i23" localSheetId="22" hidden="1">{"PVGraph2",#N/A,FALSE,"PV Data"}</definedName>
    <definedName name="___i23" localSheetId="19" hidden="1">{"PVGraph2",#N/A,FALSE,"PV Data"}</definedName>
    <definedName name="___i23" hidden="1">{"PVGraph2",#N/A,FALSE,"PV Data"}</definedName>
    <definedName name="___i2323" localSheetId="14" hidden="1">{"PVGraph2",#N/A,FALSE,"PV Data"}</definedName>
    <definedName name="___i2323" localSheetId="7" hidden="1">{"PVGraph2",#N/A,FALSE,"PV Data"}</definedName>
    <definedName name="___i2323" localSheetId="25" hidden="1">{"PVGraph2",#N/A,FALSE,"PV Data"}</definedName>
    <definedName name="___i2323" localSheetId="21" hidden="1">{"PVGraph2",#N/A,FALSE,"PV Data"}</definedName>
    <definedName name="___i2323" localSheetId="22" hidden="1">{"PVGraph2",#N/A,FALSE,"PV Data"}</definedName>
    <definedName name="___i2323" localSheetId="19" hidden="1">{"PVGraph2",#N/A,FALSE,"PV Data"}</definedName>
    <definedName name="___i2323" hidden="1">{"PVGraph2",#N/A,FALSE,"PV Data"}</definedName>
    <definedName name="___i24" localSheetId="14" hidden="1">{"PVGraph2",#N/A,FALSE,"PV Data"}</definedName>
    <definedName name="___i24" localSheetId="7" hidden="1">{"PVGraph2",#N/A,FALSE,"PV Data"}</definedName>
    <definedName name="___i24" localSheetId="25" hidden="1">{"PVGraph2",#N/A,FALSE,"PV Data"}</definedName>
    <definedName name="___i24" localSheetId="21" hidden="1">{"PVGraph2",#N/A,FALSE,"PV Data"}</definedName>
    <definedName name="___i24" localSheetId="22" hidden="1">{"PVGraph2",#N/A,FALSE,"PV Data"}</definedName>
    <definedName name="___i24" localSheetId="19" hidden="1">{"PVGraph2",#N/A,FALSE,"PV Data"}</definedName>
    <definedName name="___i24" hidden="1">{"PVGraph2",#N/A,FALSE,"PV Data"}</definedName>
    <definedName name="___I3" localSheetId="14" hidden="1">{"PVGraph2",#N/A,FALSE,"PV Data"}</definedName>
    <definedName name="___I3" localSheetId="7" hidden="1">{"PVGraph2",#N/A,FALSE,"PV Data"}</definedName>
    <definedName name="___I3" localSheetId="25" hidden="1">{"PVGraph2",#N/A,FALSE,"PV Data"}</definedName>
    <definedName name="___I3" localSheetId="21" hidden="1">{"PVGraph2",#N/A,FALSE,"PV Data"}</definedName>
    <definedName name="___I3" localSheetId="22" hidden="1">{"PVGraph2",#N/A,FALSE,"PV Data"}</definedName>
    <definedName name="___I3" localSheetId="19" hidden="1">{"PVGraph2",#N/A,FALSE,"PV Data"}</definedName>
    <definedName name="___I3" hidden="1">{"PVGraph2",#N/A,FALSE,"PV Data"}</definedName>
    <definedName name="___II2" localSheetId="14" hidden="1">{"PVGraph2",#N/A,FALSE,"PV Data"}</definedName>
    <definedName name="___II2" localSheetId="7" hidden="1">{"PVGraph2",#N/A,FALSE,"PV Data"}</definedName>
    <definedName name="___II2" localSheetId="25" hidden="1">{"PVGraph2",#N/A,FALSE,"PV Data"}</definedName>
    <definedName name="___II2" localSheetId="21" hidden="1">{"PVGraph2",#N/A,FALSE,"PV Data"}</definedName>
    <definedName name="___II2" localSheetId="22" hidden="1">{"PVGraph2",#N/A,FALSE,"PV Data"}</definedName>
    <definedName name="___II2" localSheetId="19" hidden="1">{"PVGraph2",#N/A,FALSE,"PV Data"}</definedName>
    <definedName name="___II2" hidden="1">{"PVGraph2",#N/A,FALSE,"PV Data"}</definedName>
    <definedName name="___int1">#REF!</definedName>
    <definedName name="___INT2" localSheetId="14" hidden="1">{#N/A,#N/A,TRUE,"일정"}</definedName>
    <definedName name="___INT2" localSheetId="7" hidden="1">{#N/A,#N/A,TRUE,"일정"}</definedName>
    <definedName name="___INT2" localSheetId="25" hidden="1">{#N/A,#N/A,TRUE,"일정"}</definedName>
    <definedName name="___INT2" localSheetId="21" hidden="1">{#N/A,#N/A,TRUE,"일정"}</definedName>
    <definedName name="___INT2" localSheetId="22" hidden="1">{#N/A,#N/A,TRUE,"일정"}</definedName>
    <definedName name="___INT2" localSheetId="19" hidden="1">{#N/A,#N/A,TRUE,"일정"}</definedName>
    <definedName name="___INT2" hidden="1">{#N/A,#N/A,TRUE,"일정"}</definedName>
    <definedName name="___int3">#REF!</definedName>
    <definedName name="___int4">#REF!</definedName>
    <definedName name="___int5">#REF!</definedName>
    <definedName name="___int6">#REF!</definedName>
    <definedName name="___J101" localSheetId="14"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__J101" localSheetId="7"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__J101" localSheetId="25"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__J101" localSheetId="21"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__J101" localSheetId="22"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__J101" localSheetId="19"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__J101"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__J102" localSheetId="14" hidden="1">{#N/A,#N/A,FALSE,"a-f&amp;e";#N/A,#N/A,FALSE,"a-land";#N/A,#N/A,FALSE,"pl-deprec";#N/A,#N/A,FALSE,"pl-fa-disposals"}</definedName>
    <definedName name="___J102" localSheetId="7" hidden="1">{#N/A,#N/A,FALSE,"a-f&amp;e";#N/A,#N/A,FALSE,"a-land";#N/A,#N/A,FALSE,"pl-deprec";#N/A,#N/A,FALSE,"pl-fa-disposals"}</definedName>
    <definedName name="___J102" localSheetId="25" hidden="1">{#N/A,#N/A,FALSE,"a-f&amp;e";#N/A,#N/A,FALSE,"a-land";#N/A,#N/A,FALSE,"pl-deprec";#N/A,#N/A,FALSE,"pl-fa-disposals"}</definedName>
    <definedName name="___J102" localSheetId="21" hidden="1">{#N/A,#N/A,FALSE,"a-f&amp;e";#N/A,#N/A,FALSE,"a-land";#N/A,#N/A,FALSE,"pl-deprec";#N/A,#N/A,FALSE,"pl-fa-disposals"}</definedName>
    <definedName name="___J102" localSheetId="22" hidden="1">{#N/A,#N/A,FALSE,"a-f&amp;e";#N/A,#N/A,FALSE,"a-land";#N/A,#N/A,FALSE,"pl-deprec";#N/A,#N/A,FALSE,"pl-fa-disposals"}</definedName>
    <definedName name="___J102" localSheetId="19" hidden="1">{#N/A,#N/A,FALSE,"a-f&amp;e";#N/A,#N/A,FALSE,"a-land";#N/A,#N/A,FALSE,"pl-deprec";#N/A,#N/A,FALSE,"pl-fa-disposals"}</definedName>
    <definedName name="___J102" hidden="1">{#N/A,#N/A,FALSE,"a-f&amp;e";#N/A,#N/A,FALSE,"a-land";#N/A,#N/A,FALSE,"pl-deprec";#N/A,#N/A,FALSE,"pl-fa-disposals"}</definedName>
    <definedName name="___J103" localSheetId="14"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__J103" localSheetId="7"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__J103" localSheetId="25"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__J103" localSheetId="21"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__J103" localSheetId="22"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__J103" localSheetId="19"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__J103"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__J104" localSheetId="14"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__J104" localSheetId="7"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__J104" localSheetId="25"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__J104" localSheetId="21"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__J104" localSheetId="22"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__J104" localSheetId="19"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__J104"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__J105" localSheetId="14" hidden="1">{#N/A,#N/A,FALSE,"a-f&amp;e";#N/A,#N/A,FALSE,"a-land";#N/A,#N/A,FALSE,"pl-deprec";#N/A,#N/A,FALSE,"pl-fa-disposals"}</definedName>
    <definedName name="___J105" localSheetId="7" hidden="1">{#N/A,#N/A,FALSE,"a-f&amp;e";#N/A,#N/A,FALSE,"a-land";#N/A,#N/A,FALSE,"pl-deprec";#N/A,#N/A,FALSE,"pl-fa-disposals"}</definedName>
    <definedName name="___J105" localSheetId="25" hidden="1">{#N/A,#N/A,FALSE,"a-f&amp;e";#N/A,#N/A,FALSE,"a-land";#N/A,#N/A,FALSE,"pl-deprec";#N/A,#N/A,FALSE,"pl-fa-disposals"}</definedName>
    <definedName name="___J105" localSheetId="21" hidden="1">{#N/A,#N/A,FALSE,"a-f&amp;e";#N/A,#N/A,FALSE,"a-land";#N/A,#N/A,FALSE,"pl-deprec";#N/A,#N/A,FALSE,"pl-fa-disposals"}</definedName>
    <definedName name="___J105" localSheetId="22" hidden="1">{#N/A,#N/A,FALSE,"a-f&amp;e";#N/A,#N/A,FALSE,"a-land";#N/A,#N/A,FALSE,"pl-deprec";#N/A,#N/A,FALSE,"pl-fa-disposals"}</definedName>
    <definedName name="___J105" localSheetId="19" hidden="1">{#N/A,#N/A,FALSE,"a-f&amp;e";#N/A,#N/A,FALSE,"a-land";#N/A,#N/A,FALSE,"pl-deprec";#N/A,#N/A,FALSE,"pl-fa-disposals"}</definedName>
    <definedName name="___J105" hidden="1">{#N/A,#N/A,FALSE,"a-f&amp;e";#N/A,#N/A,FALSE,"a-land";#N/A,#N/A,FALSE,"pl-deprec";#N/A,#N/A,FALSE,"pl-fa-disposals"}</definedName>
    <definedName name="___J106" localSheetId="14"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__J106" localSheetId="7"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__J106" localSheetId="25"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__J106" localSheetId="21"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__J106" localSheetId="22"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__J106" localSheetId="19"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__J106"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__k1" localSheetId="14" hidden="1">{#N/A,#N/A,FALSE,"TB";#N/A,#N/A,FALSE,"DR";#N/A,#N/A,FALSE,"AR";#N/A,#N/A,FALSE,"PL";#N/A,#N/A,FALSE,"BS";#N/A,#N/A,FALSE,"NOTES";#N/A,#N/A,FALSE,"NOTES (2)";#N/A,#N/A,FALSE,"NOTES (3)";#N/A,#N/A,FALSE,"DPL";#N/A,#N/A,FALSE,"TAXC.INDEX";#N/A,#N/A,FALSE,"Schedule I";#N/A,#N/A,FALSE,"Adjustments"}</definedName>
    <definedName name="___k1" localSheetId="7" hidden="1">{#N/A,#N/A,FALSE,"TB";#N/A,#N/A,FALSE,"DR";#N/A,#N/A,FALSE,"AR";#N/A,#N/A,FALSE,"PL";#N/A,#N/A,FALSE,"BS";#N/A,#N/A,FALSE,"NOTES";#N/A,#N/A,FALSE,"NOTES (2)";#N/A,#N/A,FALSE,"NOTES (3)";#N/A,#N/A,FALSE,"DPL";#N/A,#N/A,FALSE,"TAXC.INDEX";#N/A,#N/A,FALSE,"Schedule I";#N/A,#N/A,FALSE,"Adjustments"}</definedName>
    <definedName name="___k1" localSheetId="25" hidden="1">{#N/A,#N/A,FALSE,"TB";#N/A,#N/A,FALSE,"DR";#N/A,#N/A,FALSE,"AR";#N/A,#N/A,FALSE,"PL";#N/A,#N/A,FALSE,"BS";#N/A,#N/A,FALSE,"NOTES";#N/A,#N/A,FALSE,"NOTES (2)";#N/A,#N/A,FALSE,"NOTES (3)";#N/A,#N/A,FALSE,"DPL";#N/A,#N/A,FALSE,"TAXC.INDEX";#N/A,#N/A,FALSE,"Schedule I";#N/A,#N/A,FALSE,"Adjustments"}</definedName>
    <definedName name="___k1" localSheetId="21" hidden="1">{#N/A,#N/A,FALSE,"TB";#N/A,#N/A,FALSE,"DR";#N/A,#N/A,FALSE,"AR";#N/A,#N/A,FALSE,"PL";#N/A,#N/A,FALSE,"BS";#N/A,#N/A,FALSE,"NOTES";#N/A,#N/A,FALSE,"NOTES (2)";#N/A,#N/A,FALSE,"NOTES (3)";#N/A,#N/A,FALSE,"DPL";#N/A,#N/A,FALSE,"TAXC.INDEX";#N/A,#N/A,FALSE,"Schedule I";#N/A,#N/A,FALSE,"Adjustments"}</definedName>
    <definedName name="___k1" localSheetId="22" hidden="1">{#N/A,#N/A,FALSE,"TB";#N/A,#N/A,FALSE,"DR";#N/A,#N/A,FALSE,"AR";#N/A,#N/A,FALSE,"PL";#N/A,#N/A,FALSE,"BS";#N/A,#N/A,FALSE,"NOTES";#N/A,#N/A,FALSE,"NOTES (2)";#N/A,#N/A,FALSE,"NOTES (3)";#N/A,#N/A,FALSE,"DPL";#N/A,#N/A,FALSE,"TAXC.INDEX";#N/A,#N/A,FALSE,"Schedule I";#N/A,#N/A,FALSE,"Adjustments"}</definedName>
    <definedName name="___k1" localSheetId="19" hidden="1">{#N/A,#N/A,FALSE,"TB";#N/A,#N/A,FALSE,"DR";#N/A,#N/A,FALSE,"AR";#N/A,#N/A,FALSE,"PL";#N/A,#N/A,FALSE,"BS";#N/A,#N/A,FALSE,"NOTES";#N/A,#N/A,FALSE,"NOTES (2)";#N/A,#N/A,FALSE,"NOTES (3)";#N/A,#N/A,FALSE,"DPL";#N/A,#N/A,FALSE,"TAXC.INDEX";#N/A,#N/A,FALSE,"Schedule I";#N/A,#N/A,FALSE,"Adjustments"}</definedName>
    <definedName name="___k1" hidden="1">{#N/A,#N/A,FALSE,"TB";#N/A,#N/A,FALSE,"DR";#N/A,#N/A,FALSE,"AR";#N/A,#N/A,FALSE,"PL";#N/A,#N/A,FALSE,"BS";#N/A,#N/A,FALSE,"NOTES";#N/A,#N/A,FALSE,"NOTES (2)";#N/A,#N/A,FALSE,"NOTES (3)";#N/A,#N/A,FALSE,"DPL";#N/A,#N/A,FALSE,"TAXC.INDEX";#N/A,#N/A,FALSE,"Schedule I";#N/A,#N/A,FALSE,"Adjustments"}</definedName>
    <definedName name="___K99">#REF!,#REF!</definedName>
    <definedName name="___KDX3">#N/A</definedName>
    <definedName name="___key1" hidden="1">#REF!</definedName>
    <definedName name="___key2" hidden="1">#REF!</definedName>
    <definedName name="___key3" hidden="1">#REF!</definedName>
    <definedName name="___KI9" localSheetId="14" hidden="1">{#N/A,#N/A,TRUE,"Y생산";#N/A,#N/A,TRUE,"Y판매";#N/A,#N/A,TRUE,"Y총물량";#N/A,#N/A,TRUE,"Y능력";#N/A,#N/A,TRUE,"YKD"}</definedName>
    <definedName name="___KI9" localSheetId="7" hidden="1">{#N/A,#N/A,TRUE,"Y생산";#N/A,#N/A,TRUE,"Y판매";#N/A,#N/A,TRUE,"Y총물량";#N/A,#N/A,TRUE,"Y능력";#N/A,#N/A,TRUE,"YKD"}</definedName>
    <definedName name="___KI9" localSheetId="25" hidden="1">{#N/A,#N/A,TRUE,"Y생산";#N/A,#N/A,TRUE,"Y판매";#N/A,#N/A,TRUE,"Y총물량";#N/A,#N/A,TRUE,"Y능력";#N/A,#N/A,TRUE,"YKD"}</definedName>
    <definedName name="___KI9" localSheetId="21" hidden="1">{#N/A,#N/A,TRUE,"Y생산";#N/A,#N/A,TRUE,"Y판매";#N/A,#N/A,TRUE,"Y총물량";#N/A,#N/A,TRUE,"Y능력";#N/A,#N/A,TRUE,"YKD"}</definedName>
    <definedName name="___KI9" localSheetId="22" hidden="1">{#N/A,#N/A,TRUE,"Y생산";#N/A,#N/A,TRUE,"Y판매";#N/A,#N/A,TRUE,"Y총물량";#N/A,#N/A,TRUE,"Y능력";#N/A,#N/A,TRUE,"YKD"}</definedName>
    <definedName name="___KI9" localSheetId="19" hidden="1">{#N/A,#N/A,TRUE,"Y생산";#N/A,#N/A,TRUE,"Y판매";#N/A,#N/A,TRUE,"Y총물량";#N/A,#N/A,TRUE,"Y능력";#N/A,#N/A,TRUE,"YKD"}</definedName>
    <definedName name="___KI9" hidden="1">{#N/A,#N/A,TRUE,"Y생산";#N/A,#N/A,TRUE,"Y판매";#N/A,#N/A,TRUE,"Y총물량";#N/A,#N/A,TRUE,"Y능력";#N/A,#N/A,TRUE,"YKD"}</definedName>
    <definedName name="___LF12" hidden="1">#REF!</definedName>
    <definedName name="___liu01">#REF!</definedName>
    <definedName name="___LPS2" localSheetId="14" hidden="1">{#N/A,#N/A,FALSE,"단축1";#N/A,#N/A,FALSE,"단축2";#N/A,#N/A,FALSE,"단축3";#N/A,#N/A,FALSE,"장축";#N/A,#N/A,FALSE,"4WD"}</definedName>
    <definedName name="___LPS2" localSheetId="7" hidden="1">{#N/A,#N/A,FALSE,"단축1";#N/A,#N/A,FALSE,"단축2";#N/A,#N/A,FALSE,"단축3";#N/A,#N/A,FALSE,"장축";#N/A,#N/A,FALSE,"4WD"}</definedName>
    <definedName name="___LPS2" localSheetId="25" hidden="1">{#N/A,#N/A,FALSE,"단축1";#N/A,#N/A,FALSE,"단축2";#N/A,#N/A,FALSE,"단축3";#N/A,#N/A,FALSE,"장축";#N/A,#N/A,FALSE,"4WD"}</definedName>
    <definedName name="___LPS2" localSheetId="21" hidden="1">{#N/A,#N/A,FALSE,"단축1";#N/A,#N/A,FALSE,"단축2";#N/A,#N/A,FALSE,"단축3";#N/A,#N/A,FALSE,"장축";#N/A,#N/A,FALSE,"4WD"}</definedName>
    <definedName name="___LPS2" localSheetId="22" hidden="1">{#N/A,#N/A,FALSE,"단축1";#N/A,#N/A,FALSE,"단축2";#N/A,#N/A,FALSE,"단축3";#N/A,#N/A,FALSE,"장축";#N/A,#N/A,FALSE,"4WD"}</definedName>
    <definedName name="___LPS2" localSheetId="19" hidden="1">{#N/A,#N/A,FALSE,"단축1";#N/A,#N/A,FALSE,"단축2";#N/A,#N/A,FALSE,"단축3";#N/A,#N/A,FALSE,"장축";#N/A,#N/A,FALSE,"4WD"}</definedName>
    <definedName name="___LPS2" hidden="1">{#N/A,#N/A,FALSE,"단축1";#N/A,#N/A,FALSE,"단축2";#N/A,#N/A,FALSE,"단축3";#N/A,#N/A,FALSE,"장축";#N/A,#N/A,FALSE,"4WD"}</definedName>
    <definedName name="___LYP1">#REF!</definedName>
    <definedName name="___LYP2">#REF!</definedName>
    <definedName name="___LYP3">#REF!</definedName>
    <definedName name="___LYP4">#REF!</definedName>
    <definedName name="___LYP5">#REF!</definedName>
    <definedName name="___LYP6">#REF!</definedName>
    <definedName name="___LYP9">#REF!</definedName>
    <definedName name="___mds_first_cell___">#REF!</definedName>
    <definedName name="___mds_view_data___">#REF!</definedName>
    <definedName name="___mon1">#REF!</definedName>
    <definedName name="___mon11">#REF!</definedName>
    <definedName name="___mon12">#REF!</definedName>
    <definedName name="___mon13">#REF!</definedName>
    <definedName name="___mon2">#REF!</definedName>
    <definedName name="___mon3">#REF!</definedName>
    <definedName name="___mon4">#REF!</definedName>
    <definedName name="___mon5">#REF!</definedName>
    <definedName name="___mon55">#REF!</definedName>
    <definedName name="___mon6">#REF!</definedName>
    <definedName name="___mon7">#REF!</definedName>
    <definedName name="___mon77">#REF!</definedName>
    <definedName name="___NA11" localSheetId="14" hidden="1">{#N/A,#N/A,FALSE,"단축1";#N/A,#N/A,FALSE,"단축2";#N/A,#N/A,FALSE,"단축3";#N/A,#N/A,FALSE,"장축";#N/A,#N/A,FALSE,"4WD"}</definedName>
    <definedName name="___NA11" localSheetId="7" hidden="1">{#N/A,#N/A,FALSE,"단축1";#N/A,#N/A,FALSE,"단축2";#N/A,#N/A,FALSE,"단축3";#N/A,#N/A,FALSE,"장축";#N/A,#N/A,FALSE,"4WD"}</definedName>
    <definedName name="___NA11" localSheetId="25" hidden="1">{#N/A,#N/A,FALSE,"단축1";#N/A,#N/A,FALSE,"단축2";#N/A,#N/A,FALSE,"단축3";#N/A,#N/A,FALSE,"장축";#N/A,#N/A,FALSE,"4WD"}</definedName>
    <definedName name="___NA11" localSheetId="21" hidden="1">{#N/A,#N/A,FALSE,"단축1";#N/A,#N/A,FALSE,"단축2";#N/A,#N/A,FALSE,"단축3";#N/A,#N/A,FALSE,"장축";#N/A,#N/A,FALSE,"4WD"}</definedName>
    <definedName name="___NA11" localSheetId="22" hidden="1">{#N/A,#N/A,FALSE,"단축1";#N/A,#N/A,FALSE,"단축2";#N/A,#N/A,FALSE,"단축3";#N/A,#N/A,FALSE,"장축";#N/A,#N/A,FALSE,"4WD"}</definedName>
    <definedName name="___NA11" localSheetId="19" hidden="1">{#N/A,#N/A,FALSE,"단축1";#N/A,#N/A,FALSE,"단축2";#N/A,#N/A,FALSE,"단축3";#N/A,#N/A,FALSE,"장축";#N/A,#N/A,FALSE,"4WD"}</definedName>
    <definedName name="___NA11" hidden="1">{#N/A,#N/A,FALSE,"단축1";#N/A,#N/A,FALSE,"단축2";#N/A,#N/A,FALSE,"단축3";#N/A,#N/A,FALSE,"장축";#N/A,#N/A,FALSE,"4WD"}</definedName>
    <definedName name="___new1" localSheetId="14" hidden="1">{#N/A,#N/A,TRUE,"COVER";#N/A,#N/A,TRUE,"DIR";#N/A,#N/A,TRUE,"AUDIT"}</definedName>
    <definedName name="___new1" localSheetId="7" hidden="1">{#N/A,#N/A,TRUE,"COVER";#N/A,#N/A,TRUE,"DIR";#N/A,#N/A,TRUE,"AUDIT"}</definedName>
    <definedName name="___new1" localSheetId="25" hidden="1">{#N/A,#N/A,TRUE,"COVER";#N/A,#N/A,TRUE,"DIR";#N/A,#N/A,TRUE,"AUDIT"}</definedName>
    <definedName name="___new1" localSheetId="21" hidden="1">{#N/A,#N/A,TRUE,"COVER";#N/A,#N/A,TRUE,"DIR";#N/A,#N/A,TRUE,"AUDIT"}</definedName>
    <definedName name="___new1" localSheetId="22" hidden="1">{#N/A,#N/A,TRUE,"COVER";#N/A,#N/A,TRUE,"DIR";#N/A,#N/A,TRUE,"AUDIT"}</definedName>
    <definedName name="___new1" localSheetId="19" hidden="1">{#N/A,#N/A,TRUE,"COVER";#N/A,#N/A,TRUE,"DIR";#N/A,#N/A,TRUE,"AUDIT"}</definedName>
    <definedName name="___new1" hidden="1">{#N/A,#N/A,TRUE,"COVER";#N/A,#N/A,TRUE,"DIR";#N/A,#N/A,TRUE,"AUDIT"}</definedName>
    <definedName name="___oo1" localSheetId="14" hidden="1">{#N/A,#N/A,FALSE,"TAXC.INDEX";#N/A,#N/A,FALSE,"Schedule I";#N/A,#N/A,FALSE,"Schedule  II";#N/A,#N/A,FALSE,"Schedule III";#N/A,#N/A,FALSE,"Schedule IV";#N/A,#N/A,FALSE,"Schedule IV (Cont'd)";#N/A,#N/A,FALSE,"Schedule V";#N/A,#N/A,FALSE,"Schedule VI";#N/A,#N/A,FALSE,"Schedule VII"}</definedName>
    <definedName name="___oo1" localSheetId="7" hidden="1">{#N/A,#N/A,FALSE,"TAXC.INDEX";#N/A,#N/A,FALSE,"Schedule I";#N/A,#N/A,FALSE,"Schedule  II";#N/A,#N/A,FALSE,"Schedule III";#N/A,#N/A,FALSE,"Schedule IV";#N/A,#N/A,FALSE,"Schedule IV (Cont'd)";#N/A,#N/A,FALSE,"Schedule V";#N/A,#N/A,FALSE,"Schedule VI";#N/A,#N/A,FALSE,"Schedule VII"}</definedName>
    <definedName name="___oo1" localSheetId="25" hidden="1">{#N/A,#N/A,FALSE,"TAXC.INDEX";#N/A,#N/A,FALSE,"Schedule I";#N/A,#N/A,FALSE,"Schedule  II";#N/A,#N/A,FALSE,"Schedule III";#N/A,#N/A,FALSE,"Schedule IV";#N/A,#N/A,FALSE,"Schedule IV (Cont'd)";#N/A,#N/A,FALSE,"Schedule V";#N/A,#N/A,FALSE,"Schedule VI";#N/A,#N/A,FALSE,"Schedule VII"}</definedName>
    <definedName name="___oo1" localSheetId="21" hidden="1">{#N/A,#N/A,FALSE,"TAXC.INDEX";#N/A,#N/A,FALSE,"Schedule I";#N/A,#N/A,FALSE,"Schedule  II";#N/A,#N/A,FALSE,"Schedule III";#N/A,#N/A,FALSE,"Schedule IV";#N/A,#N/A,FALSE,"Schedule IV (Cont'd)";#N/A,#N/A,FALSE,"Schedule V";#N/A,#N/A,FALSE,"Schedule VI";#N/A,#N/A,FALSE,"Schedule VII"}</definedName>
    <definedName name="___oo1" localSheetId="22" hidden="1">{#N/A,#N/A,FALSE,"TAXC.INDEX";#N/A,#N/A,FALSE,"Schedule I";#N/A,#N/A,FALSE,"Schedule  II";#N/A,#N/A,FALSE,"Schedule III";#N/A,#N/A,FALSE,"Schedule IV";#N/A,#N/A,FALSE,"Schedule IV (Cont'd)";#N/A,#N/A,FALSE,"Schedule V";#N/A,#N/A,FALSE,"Schedule VI";#N/A,#N/A,FALSE,"Schedule VII"}</definedName>
    <definedName name="___oo1" localSheetId="19" hidden="1">{#N/A,#N/A,FALSE,"TAXC.INDEX";#N/A,#N/A,FALSE,"Schedule I";#N/A,#N/A,FALSE,"Schedule  II";#N/A,#N/A,FALSE,"Schedule III";#N/A,#N/A,FALSE,"Schedule IV";#N/A,#N/A,FALSE,"Schedule IV (Cont'd)";#N/A,#N/A,FALSE,"Schedule V";#N/A,#N/A,FALSE,"Schedule VI";#N/A,#N/A,FALSE,"Schedule VII"}</definedName>
    <definedName name="___oo1" hidden="1">{#N/A,#N/A,FALSE,"TAXC.INDEX";#N/A,#N/A,FALSE,"Schedule I";#N/A,#N/A,FALSE,"Schedule  II";#N/A,#N/A,FALSE,"Schedule III";#N/A,#N/A,FALSE,"Schedule IV";#N/A,#N/A,FALSE,"Schedule IV (Cont'd)";#N/A,#N/A,FALSE,"Schedule V";#N/A,#N/A,FALSE,"Schedule VI";#N/A,#N/A,FALSE,"Schedule VII"}</definedName>
    <definedName name="___P4" hidden="1">#N/A</definedName>
    <definedName name="___P600" localSheetId="14" hidden="1">{#N/A,#N/A,FALSE,"CONTENTS";#N/A,#N/A,FALSE,"DR";#N/A,#N/A,FALSE,"PL";#N/A,#N/A,FALSE,"BS";#N/A,#N/A,FALSE,"Cash Flow";#N/A,#N/A,FALSE,"NOTES";#N/A,#N/A,FALSE,"NOTES (FA)";#N/A,#N/A,FALSE,"Notes(3)";#N/A,#N/A,FALSE,"NOTES (4)";#N/A,#N/A,FALSE,"DP&amp;L";#N/A,#N/A,FALSE,"EXPENSES";#N/A,#N/A,FALSE,"EXPENSES-1"}</definedName>
    <definedName name="___P600" localSheetId="7" hidden="1">{#N/A,#N/A,FALSE,"CONTENTS";#N/A,#N/A,FALSE,"DR";#N/A,#N/A,FALSE,"PL";#N/A,#N/A,FALSE,"BS";#N/A,#N/A,FALSE,"Cash Flow";#N/A,#N/A,FALSE,"NOTES";#N/A,#N/A,FALSE,"NOTES (FA)";#N/A,#N/A,FALSE,"Notes(3)";#N/A,#N/A,FALSE,"NOTES (4)";#N/A,#N/A,FALSE,"DP&amp;L";#N/A,#N/A,FALSE,"EXPENSES";#N/A,#N/A,FALSE,"EXPENSES-1"}</definedName>
    <definedName name="___P600" localSheetId="25" hidden="1">{#N/A,#N/A,FALSE,"CONTENTS";#N/A,#N/A,FALSE,"DR";#N/A,#N/A,FALSE,"PL";#N/A,#N/A,FALSE,"BS";#N/A,#N/A,FALSE,"Cash Flow";#N/A,#N/A,FALSE,"NOTES";#N/A,#N/A,FALSE,"NOTES (FA)";#N/A,#N/A,FALSE,"Notes(3)";#N/A,#N/A,FALSE,"NOTES (4)";#N/A,#N/A,FALSE,"DP&amp;L";#N/A,#N/A,FALSE,"EXPENSES";#N/A,#N/A,FALSE,"EXPENSES-1"}</definedName>
    <definedName name="___P600" localSheetId="21" hidden="1">{#N/A,#N/A,FALSE,"CONTENTS";#N/A,#N/A,FALSE,"DR";#N/A,#N/A,FALSE,"PL";#N/A,#N/A,FALSE,"BS";#N/A,#N/A,FALSE,"Cash Flow";#N/A,#N/A,FALSE,"NOTES";#N/A,#N/A,FALSE,"NOTES (FA)";#N/A,#N/A,FALSE,"Notes(3)";#N/A,#N/A,FALSE,"NOTES (4)";#N/A,#N/A,FALSE,"DP&amp;L";#N/A,#N/A,FALSE,"EXPENSES";#N/A,#N/A,FALSE,"EXPENSES-1"}</definedName>
    <definedName name="___P600" localSheetId="22" hidden="1">{#N/A,#N/A,FALSE,"CONTENTS";#N/A,#N/A,FALSE,"DR";#N/A,#N/A,FALSE,"PL";#N/A,#N/A,FALSE,"BS";#N/A,#N/A,FALSE,"Cash Flow";#N/A,#N/A,FALSE,"NOTES";#N/A,#N/A,FALSE,"NOTES (FA)";#N/A,#N/A,FALSE,"Notes(3)";#N/A,#N/A,FALSE,"NOTES (4)";#N/A,#N/A,FALSE,"DP&amp;L";#N/A,#N/A,FALSE,"EXPENSES";#N/A,#N/A,FALSE,"EXPENSES-1"}</definedName>
    <definedName name="___P600" localSheetId="19" hidden="1">{#N/A,#N/A,FALSE,"CONTENTS";#N/A,#N/A,FALSE,"DR";#N/A,#N/A,FALSE,"PL";#N/A,#N/A,FALSE,"BS";#N/A,#N/A,FALSE,"Cash Flow";#N/A,#N/A,FALSE,"NOTES";#N/A,#N/A,FALSE,"NOTES (FA)";#N/A,#N/A,FALSE,"Notes(3)";#N/A,#N/A,FALSE,"NOTES (4)";#N/A,#N/A,FALSE,"DP&amp;L";#N/A,#N/A,FALSE,"EXPENSES";#N/A,#N/A,FALSE,"EXPENSES-1"}</definedName>
    <definedName name="___P600" hidden="1">{#N/A,#N/A,FALSE,"CONTENTS";#N/A,#N/A,FALSE,"DR";#N/A,#N/A,FALSE,"PL";#N/A,#N/A,FALSE,"BS";#N/A,#N/A,FALSE,"Cash Flow";#N/A,#N/A,FALSE,"NOTES";#N/A,#N/A,FALSE,"NOTES (FA)";#N/A,#N/A,FALSE,"Notes(3)";#N/A,#N/A,FALSE,"NOTES (4)";#N/A,#N/A,FALSE,"DP&amp;L";#N/A,#N/A,FALSE,"EXPENSES";#N/A,#N/A,FALSE,"EXPENSES-1"}</definedName>
    <definedName name="___PL09" hidden="1">#REF!</definedName>
    <definedName name="___plm2">#REF!</definedName>
    <definedName name="___PRT1">#REF!</definedName>
    <definedName name="___qq1" localSheetId="14" hidden="1">{#N/A,#N/A,FALSE,"TB";#N/A,#N/A,FALSE,"DR";#N/A,#N/A,FALSE,"AR";#N/A,#N/A,FALSE,"PL";#N/A,#N/A,FALSE,"BS";#N/A,#N/A,FALSE,"NOTES";#N/A,#N/A,FALSE,"NOTES (2)";#N/A,#N/A,FALSE,"NOTES (3)";#N/A,#N/A,FALSE,"DPL";#N/A,#N/A,FALSE,"TAXC.INDEX";#N/A,#N/A,FALSE,"Schedule I";#N/A,#N/A,FALSE,"Adjustments"}</definedName>
    <definedName name="___qq1" localSheetId="7" hidden="1">{#N/A,#N/A,FALSE,"TB";#N/A,#N/A,FALSE,"DR";#N/A,#N/A,FALSE,"AR";#N/A,#N/A,FALSE,"PL";#N/A,#N/A,FALSE,"BS";#N/A,#N/A,FALSE,"NOTES";#N/A,#N/A,FALSE,"NOTES (2)";#N/A,#N/A,FALSE,"NOTES (3)";#N/A,#N/A,FALSE,"DPL";#N/A,#N/A,FALSE,"TAXC.INDEX";#N/A,#N/A,FALSE,"Schedule I";#N/A,#N/A,FALSE,"Adjustments"}</definedName>
    <definedName name="___qq1" localSheetId="25" hidden="1">{#N/A,#N/A,FALSE,"TB";#N/A,#N/A,FALSE,"DR";#N/A,#N/A,FALSE,"AR";#N/A,#N/A,FALSE,"PL";#N/A,#N/A,FALSE,"BS";#N/A,#N/A,FALSE,"NOTES";#N/A,#N/A,FALSE,"NOTES (2)";#N/A,#N/A,FALSE,"NOTES (3)";#N/A,#N/A,FALSE,"DPL";#N/A,#N/A,FALSE,"TAXC.INDEX";#N/A,#N/A,FALSE,"Schedule I";#N/A,#N/A,FALSE,"Adjustments"}</definedName>
    <definedName name="___qq1" localSheetId="21" hidden="1">{#N/A,#N/A,FALSE,"TB";#N/A,#N/A,FALSE,"DR";#N/A,#N/A,FALSE,"AR";#N/A,#N/A,FALSE,"PL";#N/A,#N/A,FALSE,"BS";#N/A,#N/A,FALSE,"NOTES";#N/A,#N/A,FALSE,"NOTES (2)";#N/A,#N/A,FALSE,"NOTES (3)";#N/A,#N/A,FALSE,"DPL";#N/A,#N/A,FALSE,"TAXC.INDEX";#N/A,#N/A,FALSE,"Schedule I";#N/A,#N/A,FALSE,"Adjustments"}</definedName>
    <definedName name="___qq1" localSheetId="22" hidden="1">{#N/A,#N/A,FALSE,"TB";#N/A,#N/A,FALSE,"DR";#N/A,#N/A,FALSE,"AR";#N/A,#N/A,FALSE,"PL";#N/A,#N/A,FALSE,"BS";#N/A,#N/A,FALSE,"NOTES";#N/A,#N/A,FALSE,"NOTES (2)";#N/A,#N/A,FALSE,"NOTES (3)";#N/A,#N/A,FALSE,"DPL";#N/A,#N/A,FALSE,"TAXC.INDEX";#N/A,#N/A,FALSE,"Schedule I";#N/A,#N/A,FALSE,"Adjustments"}</definedName>
    <definedName name="___qq1" localSheetId="19" hidden="1">{#N/A,#N/A,FALSE,"TB";#N/A,#N/A,FALSE,"DR";#N/A,#N/A,FALSE,"AR";#N/A,#N/A,FALSE,"PL";#N/A,#N/A,FALSE,"BS";#N/A,#N/A,FALSE,"NOTES";#N/A,#N/A,FALSE,"NOTES (2)";#N/A,#N/A,FALSE,"NOTES (3)";#N/A,#N/A,FALSE,"DPL";#N/A,#N/A,FALSE,"TAXC.INDEX";#N/A,#N/A,FALSE,"Schedule I";#N/A,#N/A,FALSE,"Adjustments"}</definedName>
    <definedName name="___qq1" hidden="1">{#N/A,#N/A,FALSE,"TB";#N/A,#N/A,FALSE,"DR";#N/A,#N/A,FALSE,"AR";#N/A,#N/A,FALSE,"PL";#N/A,#N/A,FALSE,"BS";#N/A,#N/A,FALSE,"NOTES";#N/A,#N/A,FALSE,"NOTES (2)";#N/A,#N/A,FALSE,"NOTES (3)";#N/A,#N/A,FALSE,"DPL";#N/A,#N/A,FALSE,"TAXC.INDEX";#N/A,#N/A,FALSE,"Schedule I";#N/A,#N/A,FALSE,"Adjustments"}</definedName>
    <definedName name="___R" hidden="1">#REF!</definedName>
    <definedName name="___s12" localSheetId="14" hidden="1">{#N/A,#N/A,FALSE,"UNIT";#N/A,#N/A,FALSE,"UNIT";#N/A,#N/A,FALSE,"계정"}</definedName>
    <definedName name="___s12" localSheetId="7" hidden="1">{#N/A,#N/A,FALSE,"UNIT";#N/A,#N/A,FALSE,"UNIT";#N/A,#N/A,FALSE,"계정"}</definedName>
    <definedName name="___s12" localSheetId="25" hidden="1">{#N/A,#N/A,FALSE,"UNIT";#N/A,#N/A,FALSE,"UNIT";#N/A,#N/A,FALSE,"계정"}</definedName>
    <definedName name="___s12" localSheetId="21" hidden="1">{#N/A,#N/A,FALSE,"UNIT";#N/A,#N/A,FALSE,"UNIT";#N/A,#N/A,FALSE,"계정"}</definedName>
    <definedName name="___s12" localSheetId="22" hidden="1">{#N/A,#N/A,FALSE,"UNIT";#N/A,#N/A,FALSE,"UNIT";#N/A,#N/A,FALSE,"계정"}</definedName>
    <definedName name="___s12" localSheetId="19" hidden="1">{#N/A,#N/A,FALSE,"UNIT";#N/A,#N/A,FALSE,"UNIT";#N/A,#N/A,FALSE,"계정"}</definedName>
    <definedName name="___s12" hidden="1">{#N/A,#N/A,FALSE,"UNIT";#N/A,#N/A,FALSE,"UNIT";#N/A,#N/A,FALSE,"계정"}</definedName>
    <definedName name="___s13" localSheetId="14" hidden="1">{#N/A,#N/A,FALSE,"UNIT";#N/A,#N/A,FALSE,"UNIT";#N/A,#N/A,FALSE,"계정"}</definedName>
    <definedName name="___s13" localSheetId="7" hidden="1">{#N/A,#N/A,FALSE,"UNIT";#N/A,#N/A,FALSE,"UNIT";#N/A,#N/A,FALSE,"계정"}</definedName>
    <definedName name="___s13" localSheetId="25" hidden="1">{#N/A,#N/A,FALSE,"UNIT";#N/A,#N/A,FALSE,"UNIT";#N/A,#N/A,FALSE,"계정"}</definedName>
    <definedName name="___s13" localSheetId="21" hidden="1">{#N/A,#N/A,FALSE,"UNIT";#N/A,#N/A,FALSE,"UNIT";#N/A,#N/A,FALSE,"계정"}</definedName>
    <definedName name="___s13" localSheetId="22" hidden="1">{#N/A,#N/A,FALSE,"UNIT";#N/A,#N/A,FALSE,"UNIT";#N/A,#N/A,FALSE,"계정"}</definedName>
    <definedName name="___s13" localSheetId="19" hidden="1">{#N/A,#N/A,FALSE,"UNIT";#N/A,#N/A,FALSE,"UNIT";#N/A,#N/A,FALSE,"계정"}</definedName>
    <definedName name="___s13" hidden="1">{#N/A,#N/A,FALSE,"UNIT";#N/A,#N/A,FALSE,"UNIT";#N/A,#N/A,FALSE,"계정"}</definedName>
    <definedName name="___s14" localSheetId="14" hidden="1">{#N/A,#N/A,FALSE,"UNIT";#N/A,#N/A,FALSE,"UNIT";#N/A,#N/A,FALSE,"계정"}</definedName>
    <definedName name="___s14" localSheetId="7" hidden="1">{#N/A,#N/A,FALSE,"UNIT";#N/A,#N/A,FALSE,"UNIT";#N/A,#N/A,FALSE,"계정"}</definedName>
    <definedName name="___s14" localSheetId="25" hidden="1">{#N/A,#N/A,FALSE,"UNIT";#N/A,#N/A,FALSE,"UNIT";#N/A,#N/A,FALSE,"계정"}</definedName>
    <definedName name="___s14" localSheetId="21" hidden="1">{#N/A,#N/A,FALSE,"UNIT";#N/A,#N/A,FALSE,"UNIT";#N/A,#N/A,FALSE,"계정"}</definedName>
    <definedName name="___s14" localSheetId="22" hidden="1">{#N/A,#N/A,FALSE,"UNIT";#N/A,#N/A,FALSE,"UNIT";#N/A,#N/A,FALSE,"계정"}</definedName>
    <definedName name="___s14" localSheetId="19" hidden="1">{#N/A,#N/A,FALSE,"UNIT";#N/A,#N/A,FALSE,"UNIT";#N/A,#N/A,FALSE,"계정"}</definedName>
    <definedName name="___s14" hidden="1">{#N/A,#N/A,FALSE,"UNIT";#N/A,#N/A,FALSE,"UNIT";#N/A,#N/A,FALSE,"계정"}</definedName>
    <definedName name="___s16" localSheetId="14" hidden="1">{#N/A,#N/A,FALSE,"UNIT";#N/A,#N/A,FALSE,"UNIT";#N/A,#N/A,FALSE,"계정"}</definedName>
    <definedName name="___s16" localSheetId="7" hidden="1">{#N/A,#N/A,FALSE,"UNIT";#N/A,#N/A,FALSE,"UNIT";#N/A,#N/A,FALSE,"계정"}</definedName>
    <definedName name="___s16" localSheetId="25" hidden="1">{#N/A,#N/A,FALSE,"UNIT";#N/A,#N/A,FALSE,"UNIT";#N/A,#N/A,FALSE,"계정"}</definedName>
    <definedName name="___s16" localSheetId="21" hidden="1">{#N/A,#N/A,FALSE,"UNIT";#N/A,#N/A,FALSE,"UNIT";#N/A,#N/A,FALSE,"계정"}</definedName>
    <definedName name="___s16" localSheetId="22" hidden="1">{#N/A,#N/A,FALSE,"UNIT";#N/A,#N/A,FALSE,"UNIT";#N/A,#N/A,FALSE,"계정"}</definedName>
    <definedName name="___s16" localSheetId="19" hidden="1">{#N/A,#N/A,FALSE,"UNIT";#N/A,#N/A,FALSE,"UNIT";#N/A,#N/A,FALSE,"계정"}</definedName>
    <definedName name="___s16" hidden="1">{#N/A,#N/A,FALSE,"UNIT";#N/A,#N/A,FALSE,"UNIT";#N/A,#N/A,FALSE,"계정"}</definedName>
    <definedName name="___s17" localSheetId="14" hidden="1">{#N/A,#N/A,FALSE,"UNIT";#N/A,#N/A,FALSE,"UNIT";#N/A,#N/A,FALSE,"계정"}</definedName>
    <definedName name="___s17" localSheetId="7" hidden="1">{#N/A,#N/A,FALSE,"UNIT";#N/A,#N/A,FALSE,"UNIT";#N/A,#N/A,FALSE,"계정"}</definedName>
    <definedName name="___s17" localSheetId="25" hidden="1">{#N/A,#N/A,FALSE,"UNIT";#N/A,#N/A,FALSE,"UNIT";#N/A,#N/A,FALSE,"계정"}</definedName>
    <definedName name="___s17" localSheetId="21" hidden="1">{#N/A,#N/A,FALSE,"UNIT";#N/A,#N/A,FALSE,"UNIT";#N/A,#N/A,FALSE,"계정"}</definedName>
    <definedName name="___s17" localSheetId="22" hidden="1">{#N/A,#N/A,FALSE,"UNIT";#N/A,#N/A,FALSE,"UNIT";#N/A,#N/A,FALSE,"계정"}</definedName>
    <definedName name="___s17" localSheetId="19" hidden="1">{#N/A,#N/A,FALSE,"UNIT";#N/A,#N/A,FALSE,"UNIT";#N/A,#N/A,FALSE,"계정"}</definedName>
    <definedName name="___s17" hidden="1">{#N/A,#N/A,FALSE,"UNIT";#N/A,#N/A,FALSE,"UNIT";#N/A,#N/A,FALSE,"계정"}</definedName>
    <definedName name="___s6" localSheetId="14" hidden="1">{#N/A,#N/A,FALSE,"UNIT";#N/A,#N/A,FALSE,"UNIT";#N/A,#N/A,FALSE,"계정"}</definedName>
    <definedName name="___s6" localSheetId="7" hidden="1">{#N/A,#N/A,FALSE,"UNIT";#N/A,#N/A,FALSE,"UNIT";#N/A,#N/A,FALSE,"계정"}</definedName>
    <definedName name="___s6" localSheetId="25" hidden="1">{#N/A,#N/A,FALSE,"UNIT";#N/A,#N/A,FALSE,"UNIT";#N/A,#N/A,FALSE,"계정"}</definedName>
    <definedName name="___s6" localSheetId="21" hidden="1">{#N/A,#N/A,FALSE,"UNIT";#N/A,#N/A,FALSE,"UNIT";#N/A,#N/A,FALSE,"계정"}</definedName>
    <definedName name="___s6" localSheetId="22" hidden="1">{#N/A,#N/A,FALSE,"UNIT";#N/A,#N/A,FALSE,"UNIT";#N/A,#N/A,FALSE,"계정"}</definedName>
    <definedName name="___s6" localSheetId="19" hidden="1">{#N/A,#N/A,FALSE,"UNIT";#N/A,#N/A,FALSE,"UNIT";#N/A,#N/A,FALSE,"계정"}</definedName>
    <definedName name="___s6" hidden="1">{#N/A,#N/A,FALSE,"UNIT";#N/A,#N/A,FALSE,"UNIT";#N/A,#N/A,FALSE,"계정"}</definedName>
    <definedName name="___s9" localSheetId="14" hidden="1">{#N/A,#N/A,FALSE,"UNIT";#N/A,#N/A,FALSE,"UNIT";#N/A,#N/A,FALSE,"계정"}</definedName>
    <definedName name="___s9" localSheetId="7" hidden="1">{#N/A,#N/A,FALSE,"UNIT";#N/A,#N/A,FALSE,"UNIT";#N/A,#N/A,FALSE,"계정"}</definedName>
    <definedName name="___s9" localSheetId="25" hidden="1">{#N/A,#N/A,FALSE,"UNIT";#N/A,#N/A,FALSE,"UNIT";#N/A,#N/A,FALSE,"계정"}</definedName>
    <definedName name="___s9" localSheetId="21" hidden="1">{#N/A,#N/A,FALSE,"UNIT";#N/A,#N/A,FALSE,"UNIT";#N/A,#N/A,FALSE,"계정"}</definedName>
    <definedName name="___s9" localSheetId="22" hidden="1">{#N/A,#N/A,FALSE,"UNIT";#N/A,#N/A,FALSE,"UNIT";#N/A,#N/A,FALSE,"계정"}</definedName>
    <definedName name="___s9" localSheetId="19" hidden="1">{#N/A,#N/A,FALSE,"UNIT";#N/A,#N/A,FALSE,"UNIT";#N/A,#N/A,FALSE,"계정"}</definedName>
    <definedName name="___s9" hidden="1">{#N/A,#N/A,FALSE,"UNIT";#N/A,#N/A,FALSE,"UNIT";#N/A,#N/A,FALSE,"계정"}</definedName>
    <definedName name="___SDW1" hidden="1">#REF!</definedName>
    <definedName name="___SY1">#REF!</definedName>
    <definedName name="___t113" localSheetId="14" hidden="1">{#N/A,#N/A,FALSE,"Bare Battery F.G."}</definedName>
    <definedName name="___t113" localSheetId="7" hidden="1">{#N/A,#N/A,FALSE,"Bare Battery F.G."}</definedName>
    <definedName name="___t113" localSheetId="25" hidden="1">{#N/A,#N/A,FALSE,"Bare Battery F.G."}</definedName>
    <definedName name="___t113" localSheetId="21" hidden="1">{#N/A,#N/A,FALSE,"Bare Battery F.G."}</definedName>
    <definedName name="___t113" localSheetId="22" hidden="1">{#N/A,#N/A,FALSE,"Bare Battery F.G."}</definedName>
    <definedName name="___t113" localSheetId="19" hidden="1">{#N/A,#N/A,FALSE,"Bare Battery F.G."}</definedName>
    <definedName name="___t113" hidden="1">{#N/A,#N/A,FALSE,"Bare Battery F.G."}</definedName>
    <definedName name="___thinkcellNUYAAAAAAAAAAAAA_ieJzSlUW02KmRxpFiPJjw" hidden="1">#REF!</definedName>
    <definedName name="___thinkcellNUYAAAAAAAAAAAAA07UfBNNiokmt0APwOL34SQ" hidden="1">#REF!</definedName>
    <definedName name="___thinkcellNUYAAAAAAAAAAAAA0MN229XbXEemgbKfAzg.GA" hidden="1">#REF!</definedName>
    <definedName name="___thinkcellNUYAAAAAAAAAAAAA0TBoIyvcmEiptW4xe6VPmQ" hidden="1">#REF!</definedName>
    <definedName name="___thinkcellNUYAAAAAAAAAAAAA1qT4GsuCdka33sNi4gNUrQ" hidden="1">#REF!</definedName>
    <definedName name="___thinkcellNUYAAAAAAAAAAAAA2clV5qJrzE6yji5IvI_oCA" hidden="1">#REF!</definedName>
    <definedName name="___thinkcellNUYAAAAAAAAAAAAA3qbgbsWDNUC1AS.svTxWWw" hidden="1">#REF!</definedName>
    <definedName name="___thinkcellNUYAAAAAAAAAAAAA8EHaUtOdgE.H9sXoKsp.ww" hidden="1">#REF!</definedName>
    <definedName name="___thinkcellNUYAAAAAAAAAAAAA9LfcAP8tVkmxUvKJ7xchqQ" hidden="1">#REF!</definedName>
    <definedName name="___thinkcellNUYAAAAAAAAAAAAABYNIlIVpoUm1Pz7sv1.bWg" hidden="1">#REF!</definedName>
    <definedName name="___thinkcellNUYAAAAAAAAAAAAAd0lkZyH8t0KPsY0f0xqaEA" hidden="1">#REF!</definedName>
    <definedName name="___thinkcellNUYAAAAAAAAAAAAAdJ3.s9bk3kWMQ_HcZ6ZteQ" hidden="1">#REF!</definedName>
    <definedName name="___thinkcellNUYAAAAAAAAAAAAAFe2LgNKw_USaECloDHiypw" hidden="1">#REF!</definedName>
    <definedName name="___thinkcellNUYAAAAAAAAAAAAAJrGFZB9jNku.Pady.ATuJw" hidden="1">#REF!</definedName>
    <definedName name="___thinkcellNUYAAAAAAAAAAAAAmrxC5k0fOUaNzjVoFWSUlA" hidden="1">#REF!</definedName>
    <definedName name="___thinkcellNUYAAAAAAAAAAAAAoF0tKtecnUGmSrnNM8NIiA" hidden="1">#REF!</definedName>
    <definedName name="___thinkcellNUYAAAAAAAAAAAAAQDsTE1h3NkWspUfla6Dk6Q" hidden="1">#REF!</definedName>
    <definedName name="___thinkcellNUYAAAAAAAAAAAAAryBHc4mJF0iJw18FBj.pFg" hidden="1">#REF!</definedName>
    <definedName name="___thinkcellNUYAAAAAAAAAAAAAYXbXxdW3p0mMT2.gjRnPaQ" hidden="1">#REF!</definedName>
    <definedName name="___thinkcellNUYAAAAAAAAEAAAAAJbArHmkQUS6_21SFiNPnQ" hidden="1">#REF!</definedName>
    <definedName name="___thinkcellNUYAAAAAAAAEAAAAG04SlbDefkSSj_ZFiFd9tQ" hidden="1">#REF!</definedName>
    <definedName name="___thinkcellPEYAAAAAAAANAAAA.T92tzsHJEqwr1tz4GzaJA" hidden="1">#REF!</definedName>
    <definedName name="___thinkcellPEYAAAAAAAANAAAA2Wzj5qw3BkGxFFu5L4E8IA" hidden="1">#REF!</definedName>
    <definedName name="___thinkcellPEYAAAAAAAANAAAA3ilAC.E0wkKFSxQDMcP2uw" hidden="1">#REF!</definedName>
    <definedName name="___thinkcellPEYAAAAAAAANAAAAb9ZnhyY0TUGptyKdicOoxg" hidden="1">#REF!</definedName>
    <definedName name="___thinkcellPEYAAAAAAAANAAAAJmFPfkV23Uais1Kr1kRMkA" hidden="1">#REF!</definedName>
    <definedName name="___thinkcellPEYAAAAAAAANAAAAlIvJM7FK90.jFrsnHeL3dw" hidden="1">#REF!</definedName>
    <definedName name="___thinkcellPEYAAAAAAAANAAAAmIlPNo2vFUic1psuK.sLJQ" hidden="1">#REF!</definedName>
    <definedName name="___thinkcellPEYAAAAAAAANAAAAMMi01MO1R0W741NksCtNaA" hidden="1">#REF!</definedName>
    <definedName name="___thinkcellPEYAAAAAAAANAAAAo.Pe2KJTGUKaqKP8TxxoHw" hidden="1">#REF!</definedName>
    <definedName name="___thinkcellPEYAAAAAAAANAAAAOc0xg0ilS0iM24VLf8LL4A" hidden="1">#REF!</definedName>
    <definedName name="___thinkcellPEYAAAAAAAANAAAAoIsYZDa9VkaUN5gZLhYiqg" hidden="1">#REF!</definedName>
    <definedName name="___thinkcellPEYAAAAAAAANAAAASfVZaTwoAk6hcsI5T6sWKA" hidden="1">#REF!</definedName>
    <definedName name="___thinkcellPEYAAAAAAAANAAAAxUPjI5GGgUi_uAxhsaDb4w" hidden="1">#REF!</definedName>
    <definedName name="___U232" localSheetId="14" hidden="1">{#N/A,#N/A,FALSE,"3410599";#N/A,#N/A,FALSE,"34106";#N/A,#N/A,FALSE,"34903";#N/A,#N/A,FALSE,"4450999";#N/A,#N/A,FALSE,"44901"}</definedName>
    <definedName name="___U232" localSheetId="7" hidden="1">{#N/A,#N/A,FALSE,"3410599";#N/A,#N/A,FALSE,"34106";#N/A,#N/A,FALSE,"34903";#N/A,#N/A,FALSE,"4450999";#N/A,#N/A,FALSE,"44901"}</definedName>
    <definedName name="___U232" localSheetId="25" hidden="1">{#N/A,#N/A,FALSE,"3410599";#N/A,#N/A,FALSE,"34106";#N/A,#N/A,FALSE,"34903";#N/A,#N/A,FALSE,"4450999";#N/A,#N/A,FALSE,"44901"}</definedName>
    <definedName name="___U232" localSheetId="21" hidden="1">{#N/A,#N/A,FALSE,"3410599";#N/A,#N/A,FALSE,"34106";#N/A,#N/A,FALSE,"34903";#N/A,#N/A,FALSE,"4450999";#N/A,#N/A,FALSE,"44901"}</definedName>
    <definedName name="___U232" localSheetId="22" hidden="1">{#N/A,#N/A,FALSE,"3410599";#N/A,#N/A,FALSE,"34106";#N/A,#N/A,FALSE,"34903";#N/A,#N/A,FALSE,"4450999";#N/A,#N/A,FALSE,"44901"}</definedName>
    <definedName name="___U232" localSheetId="19" hidden="1">{#N/A,#N/A,FALSE,"3410599";#N/A,#N/A,FALSE,"34106";#N/A,#N/A,FALSE,"34903";#N/A,#N/A,FALSE,"4450999";#N/A,#N/A,FALSE,"44901"}</definedName>
    <definedName name="___U232" hidden="1">{#N/A,#N/A,FALSE,"3410599";#N/A,#N/A,FALSE,"34106";#N/A,#N/A,FALSE,"34903";#N/A,#N/A,FALSE,"4450999";#N/A,#N/A,FALSE,"44901"}</definedName>
    <definedName name="___U3" localSheetId="14" hidden="1">{#N/A,#N/A,FALSE,"COVER";#N/A,#N/A,FALSE,"0";#N/A,#N/A,FALSE,"1";#N/A,#N/A,FALSE,"2";#N/A,#N/A,FALSE,"3";#N/A,#N/A,FALSE,"4";#N/A,#N/A,FALSE,"5";#N/A,#N/A,FALSE,"6";#N/A,#N/A,FALSE,"7";#N/A,#N/A,FALSE,"8";#N/A,#N/A,FALSE,"9";#N/A,#N/A,FALSE,"10";#N/A,#N/A,FALSE,"11"}</definedName>
    <definedName name="___U3" localSheetId="7" hidden="1">{#N/A,#N/A,FALSE,"COVER";#N/A,#N/A,FALSE,"0";#N/A,#N/A,FALSE,"1";#N/A,#N/A,FALSE,"2";#N/A,#N/A,FALSE,"3";#N/A,#N/A,FALSE,"4";#N/A,#N/A,FALSE,"5";#N/A,#N/A,FALSE,"6";#N/A,#N/A,FALSE,"7";#N/A,#N/A,FALSE,"8";#N/A,#N/A,FALSE,"9";#N/A,#N/A,FALSE,"10";#N/A,#N/A,FALSE,"11"}</definedName>
    <definedName name="___U3" localSheetId="25" hidden="1">{#N/A,#N/A,FALSE,"COVER";#N/A,#N/A,FALSE,"0";#N/A,#N/A,FALSE,"1";#N/A,#N/A,FALSE,"2";#N/A,#N/A,FALSE,"3";#N/A,#N/A,FALSE,"4";#N/A,#N/A,FALSE,"5";#N/A,#N/A,FALSE,"6";#N/A,#N/A,FALSE,"7";#N/A,#N/A,FALSE,"8";#N/A,#N/A,FALSE,"9";#N/A,#N/A,FALSE,"10";#N/A,#N/A,FALSE,"11"}</definedName>
    <definedName name="___U3" localSheetId="21" hidden="1">{#N/A,#N/A,FALSE,"COVER";#N/A,#N/A,FALSE,"0";#N/A,#N/A,FALSE,"1";#N/A,#N/A,FALSE,"2";#N/A,#N/A,FALSE,"3";#N/A,#N/A,FALSE,"4";#N/A,#N/A,FALSE,"5";#N/A,#N/A,FALSE,"6";#N/A,#N/A,FALSE,"7";#N/A,#N/A,FALSE,"8";#N/A,#N/A,FALSE,"9";#N/A,#N/A,FALSE,"10";#N/A,#N/A,FALSE,"11"}</definedName>
    <definedName name="___U3" localSheetId="22" hidden="1">{#N/A,#N/A,FALSE,"COVER";#N/A,#N/A,FALSE,"0";#N/A,#N/A,FALSE,"1";#N/A,#N/A,FALSE,"2";#N/A,#N/A,FALSE,"3";#N/A,#N/A,FALSE,"4";#N/A,#N/A,FALSE,"5";#N/A,#N/A,FALSE,"6";#N/A,#N/A,FALSE,"7";#N/A,#N/A,FALSE,"8";#N/A,#N/A,FALSE,"9";#N/A,#N/A,FALSE,"10";#N/A,#N/A,FALSE,"11"}</definedName>
    <definedName name="___U3" localSheetId="19" hidden="1">{#N/A,#N/A,FALSE,"COVER";#N/A,#N/A,FALSE,"0";#N/A,#N/A,FALSE,"1";#N/A,#N/A,FALSE,"2";#N/A,#N/A,FALSE,"3";#N/A,#N/A,FALSE,"4";#N/A,#N/A,FALSE,"5";#N/A,#N/A,FALSE,"6";#N/A,#N/A,FALSE,"7";#N/A,#N/A,FALSE,"8";#N/A,#N/A,FALSE,"9";#N/A,#N/A,FALSE,"10";#N/A,#N/A,FALSE,"11"}</definedName>
    <definedName name="___U3" hidden="1">{#N/A,#N/A,FALSE,"COVER";#N/A,#N/A,FALSE,"0";#N/A,#N/A,FALSE,"1";#N/A,#N/A,FALSE,"2";#N/A,#N/A,FALSE,"3";#N/A,#N/A,FALSE,"4";#N/A,#N/A,FALSE,"5";#N/A,#N/A,FALSE,"6";#N/A,#N/A,FALSE,"7";#N/A,#N/A,FALSE,"8";#N/A,#N/A,FALSE,"9";#N/A,#N/A,FALSE,"10";#N/A,#N/A,FALSE,"11"}</definedName>
    <definedName name="___ud1111">#REF!</definedName>
    <definedName name="___vin1" hidden="1">#REF!</definedName>
    <definedName name="___w1" localSheetId="14" hidden="1">{#N/A,#N/A,FALSE,"DIR-REP";#N/A,#N/A,FALSE,"AUD-REPORT";#N/A,#N/A,FALSE,"P7L&amp;BS";#N/A,#N/A,FALSE,"NOTES";#N/A,#N/A,FALSE,"FA";#N/A,#N/A,FALSE,"NOTES (2)";#N/A,#N/A,FALSE,"Schedule  IV";#N/A,#N/A,FALSE,"Schedule V"}</definedName>
    <definedName name="___w1" localSheetId="7" hidden="1">{#N/A,#N/A,FALSE,"DIR-REP";#N/A,#N/A,FALSE,"AUD-REPORT";#N/A,#N/A,FALSE,"P7L&amp;BS";#N/A,#N/A,FALSE,"NOTES";#N/A,#N/A,FALSE,"FA";#N/A,#N/A,FALSE,"NOTES (2)";#N/A,#N/A,FALSE,"Schedule  IV";#N/A,#N/A,FALSE,"Schedule V"}</definedName>
    <definedName name="___w1" localSheetId="25" hidden="1">{#N/A,#N/A,FALSE,"DIR-REP";#N/A,#N/A,FALSE,"AUD-REPORT";#N/A,#N/A,FALSE,"P7L&amp;BS";#N/A,#N/A,FALSE,"NOTES";#N/A,#N/A,FALSE,"FA";#N/A,#N/A,FALSE,"NOTES (2)";#N/A,#N/A,FALSE,"Schedule  IV";#N/A,#N/A,FALSE,"Schedule V"}</definedName>
    <definedName name="___w1" localSheetId="21" hidden="1">{#N/A,#N/A,FALSE,"DIR-REP";#N/A,#N/A,FALSE,"AUD-REPORT";#N/A,#N/A,FALSE,"P7L&amp;BS";#N/A,#N/A,FALSE,"NOTES";#N/A,#N/A,FALSE,"FA";#N/A,#N/A,FALSE,"NOTES (2)";#N/A,#N/A,FALSE,"Schedule  IV";#N/A,#N/A,FALSE,"Schedule V"}</definedName>
    <definedName name="___w1" localSheetId="22" hidden="1">{#N/A,#N/A,FALSE,"DIR-REP";#N/A,#N/A,FALSE,"AUD-REPORT";#N/A,#N/A,FALSE,"P7L&amp;BS";#N/A,#N/A,FALSE,"NOTES";#N/A,#N/A,FALSE,"FA";#N/A,#N/A,FALSE,"NOTES (2)";#N/A,#N/A,FALSE,"Schedule  IV";#N/A,#N/A,FALSE,"Schedule V"}</definedName>
    <definedName name="___w1" localSheetId="19" hidden="1">{#N/A,#N/A,FALSE,"DIR-REP";#N/A,#N/A,FALSE,"AUD-REPORT";#N/A,#N/A,FALSE,"P7L&amp;BS";#N/A,#N/A,FALSE,"NOTES";#N/A,#N/A,FALSE,"FA";#N/A,#N/A,FALSE,"NOTES (2)";#N/A,#N/A,FALSE,"Schedule  IV";#N/A,#N/A,FALSE,"Schedule V"}</definedName>
    <definedName name="___w1" hidden="1">{#N/A,#N/A,FALSE,"DIR-REP";#N/A,#N/A,FALSE,"AUD-REPORT";#N/A,#N/A,FALSE,"P7L&amp;BS";#N/A,#N/A,FALSE,"NOTES";#N/A,#N/A,FALSE,"FA";#N/A,#N/A,FALSE,"NOTES (2)";#N/A,#N/A,FALSE,"Schedule  IV";#N/A,#N/A,FALSE,"Schedule V"}</definedName>
    <definedName name="___w11" localSheetId="14" hidden="1">{"PVGraph2",#N/A,FALSE,"PV Data"}</definedName>
    <definedName name="___w11" localSheetId="7" hidden="1">{"PVGraph2",#N/A,FALSE,"PV Data"}</definedName>
    <definedName name="___w11" localSheetId="25" hidden="1">{"PVGraph2",#N/A,FALSE,"PV Data"}</definedName>
    <definedName name="___w11" localSheetId="21" hidden="1">{"PVGraph2",#N/A,FALSE,"PV Data"}</definedName>
    <definedName name="___w11" localSheetId="22" hidden="1">{"PVGraph2",#N/A,FALSE,"PV Data"}</definedName>
    <definedName name="___w11" localSheetId="19" hidden="1">{"PVGraph2",#N/A,FALSE,"PV Data"}</definedName>
    <definedName name="___w11" hidden="1">{"PVGraph2",#N/A,FALSE,"PV Data"}</definedName>
    <definedName name="___w112" localSheetId="14" hidden="1">{"PVGraph2",#N/A,FALSE,"PV Data"}</definedName>
    <definedName name="___w112" localSheetId="7" hidden="1">{"PVGraph2",#N/A,FALSE,"PV Data"}</definedName>
    <definedName name="___w112" localSheetId="25" hidden="1">{"PVGraph2",#N/A,FALSE,"PV Data"}</definedName>
    <definedName name="___w112" localSheetId="21" hidden="1">{"PVGraph2",#N/A,FALSE,"PV Data"}</definedName>
    <definedName name="___w112" localSheetId="22" hidden="1">{"PVGraph2",#N/A,FALSE,"PV Data"}</definedName>
    <definedName name="___w112" localSheetId="19" hidden="1">{"PVGraph2",#N/A,FALSE,"PV Data"}</definedName>
    <definedName name="___w112" hidden="1">{"PVGraph2",#N/A,FALSE,"PV Data"}</definedName>
    <definedName name="___w1121" localSheetId="14" hidden="1">{"PVGraph2",#N/A,FALSE,"PV Data"}</definedName>
    <definedName name="___w1121" localSheetId="7" hidden="1">{"PVGraph2",#N/A,FALSE,"PV Data"}</definedName>
    <definedName name="___w1121" localSheetId="25" hidden="1">{"PVGraph2",#N/A,FALSE,"PV Data"}</definedName>
    <definedName name="___w1121" localSheetId="21" hidden="1">{"PVGraph2",#N/A,FALSE,"PV Data"}</definedName>
    <definedName name="___w1121" localSheetId="22" hidden="1">{"PVGraph2",#N/A,FALSE,"PV Data"}</definedName>
    <definedName name="___w1121" localSheetId="19" hidden="1">{"PVGraph2",#N/A,FALSE,"PV Data"}</definedName>
    <definedName name="___w1121" hidden="1">{"PVGraph2",#N/A,FALSE,"PV Data"}</definedName>
    <definedName name="___w12" localSheetId="14" hidden="1">{"PVGraph2",#N/A,FALSE,"PV Data"}</definedName>
    <definedName name="___w12" localSheetId="7" hidden="1">{"PVGraph2",#N/A,FALSE,"PV Data"}</definedName>
    <definedName name="___w12" localSheetId="25" hidden="1">{"PVGraph2",#N/A,FALSE,"PV Data"}</definedName>
    <definedName name="___w12" localSheetId="21" hidden="1">{"PVGraph2",#N/A,FALSE,"PV Data"}</definedName>
    <definedName name="___w12" localSheetId="22" hidden="1">{"PVGraph2",#N/A,FALSE,"PV Data"}</definedName>
    <definedName name="___w12" localSheetId="19" hidden="1">{"PVGraph2",#N/A,FALSE,"PV Data"}</definedName>
    <definedName name="___w12" hidden="1">{"PVGraph2",#N/A,FALSE,"PV Data"}</definedName>
    <definedName name="___w121" localSheetId="14" hidden="1">{"PVGraph2",#N/A,FALSE,"PV Data"}</definedName>
    <definedName name="___w121" localSheetId="7" hidden="1">{"PVGraph2",#N/A,FALSE,"PV Data"}</definedName>
    <definedName name="___w121" localSheetId="25" hidden="1">{"PVGraph2",#N/A,FALSE,"PV Data"}</definedName>
    <definedName name="___w121" localSheetId="21" hidden="1">{"PVGraph2",#N/A,FALSE,"PV Data"}</definedName>
    <definedName name="___w121" localSheetId="22" hidden="1">{"PVGraph2",#N/A,FALSE,"PV Data"}</definedName>
    <definedName name="___w121" localSheetId="19" hidden="1">{"PVGraph2",#N/A,FALSE,"PV Data"}</definedName>
    <definedName name="___w121" hidden="1">{"PVGraph2",#N/A,FALSE,"PV Data"}</definedName>
    <definedName name="___w12345" localSheetId="14" hidden="1">{"PVGraph2",#N/A,FALSE,"PV Data"}</definedName>
    <definedName name="___w12345" localSheetId="7" hidden="1">{"PVGraph2",#N/A,FALSE,"PV Data"}</definedName>
    <definedName name="___w12345" localSheetId="25" hidden="1">{"PVGraph2",#N/A,FALSE,"PV Data"}</definedName>
    <definedName name="___w12345" localSheetId="21" hidden="1">{"PVGraph2",#N/A,FALSE,"PV Data"}</definedName>
    <definedName name="___w12345" localSheetId="22" hidden="1">{"PVGraph2",#N/A,FALSE,"PV Data"}</definedName>
    <definedName name="___w12345" localSheetId="19" hidden="1">{"PVGraph2",#N/A,FALSE,"PV Data"}</definedName>
    <definedName name="___w12345" hidden="1">{"PVGraph2",#N/A,FALSE,"PV Data"}</definedName>
    <definedName name="___w13" localSheetId="14" hidden="1">{"PVGraph2",#N/A,FALSE,"PV Data"}</definedName>
    <definedName name="___w13" localSheetId="7" hidden="1">{"PVGraph2",#N/A,FALSE,"PV Data"}</definedName>
    <definedName name="___w13" localSheetId="25" hidden="1">{"PVGraph2",#N/A,FALSE,"PV Data"}</definedName>
    <definedName name="___w13" localSheetId="21" hidden="1">{"PVGraph2",#N/A,FALSE,"PV Data"}</definedName>
    <definedName name="___w13" localSheetId="22" hidden="1">{"PVGraph2",#N/A,FALSE,"PV Data"}</definedName>
    <definedName name="___w13" localSheetId="19" hidden="1">{"PVGraph2",#N/A,FALSE,"PV Data"}</definedName>
    <definedName name="___w13" hidden="1">{"PVGraph2",#N/A,FALSE,"PV Data"}</definedName>
    <definedName name="___w2" localSheetId="14" hidden="1">{"PVGraph2",#N/A,FALSE,"PV Data"}</definedName>
    <definedName name="___w2" localSheetId="7" hidden="1">{"PVGraph2",#N/A,FALSE,"PV Data"}</definedName>
    <definedName name="___w2" localSheetId="25" hidden="1">{"PVGraph2",#N/A,FALSE,"PV Data"}</definedName>
    <definedName name="___w2" localSheetId="21" hidden="1">{"PVGraph2",#N/A,FALSE,"PV Data"}</definedName>
    <definedName name="___w2" localSheetId="22" hidden="1">{"PVGraph2",#N/A,FALSE,"PV Data"}</definedName>
    <definedName name="___w2" localSheetId="19" hidden="1">{"PVGraph2",#N/A,FALSE,"PV Data"}</definedName>
    <definedName name="___w2" hidden="1">{"PVGraph2",#N/A,FALSE,"PV Data"}</definedName>
    <definedName name="___w3" localSheetId="14" hidden="1">{"PVGraph2",#N/A,FALSE,"PV Data"}</definedName>
    <definedName name="___w3" localSheetId="7" hidden="1">{"PVGraph2",#N/A,FALSE,"PV Data"}</definedName>
    <definedName name="___w3" localSheetId="25" hidden="1">{"PVGraph2",#N/A,FALSE,"PV Data"}</definedName>
    <definedName name="___w3" localSheetId="21" hidden="1">{"PVGraph2",#N/A,FALSE,"PV Data"}</definedName>
    <definedName name="___w3" localSheetId="22" hidden="1">{"PVGraph2",#N/A,FALSE,"PV Data"}</definedName>
    <definedName name="___w3" localSheetId="19" hidden="1">{"PVGraph2",#N/A,FALSE,"PV Data"}</definedName>
    <definedName name="___w3" hidden="1">{"PVGraph2",#N/A,FALSE,"PV Data"}</definedName>
    <definedName name="___w45" localSheetId="14" hidden="1">{#N/A,#N/A,FALSE,"TAXC.INDEX";#N/A,#N/A,FALSE,"Schedule I";#N/A,#N/A,FALSE,"Schedule  II";#N/A,#N/A,FALSE,"Schedule III";#N/A,#N/A,FALSE,"Schedule IV";#N/A,#N/A,FALSE,"Schedule IV (Cont'd)";#N/A,#N/A,FALSE,"Schedule V";#N/A,#N/A,FALSE,"Schedule VI";#N/A,#N/A,FALSE,"Schedule VII"}</definedName>
    <definedName name="___w45" localSheetId="7" hidden="1">{#N/A,#N/A,FALSE,"TAXC.INDEX";#N/A,#N/A,FALSE,"Schedule I";#N/A,#N/A,FALSE,"Schedule  II";#N/A,#N/A,FALSE,"Schedule III";#N/A,#N/A,FALSE,"Schedule IV";#N/A,#N/A,FALSE,"Schedule IV (Cont'd)";#N/A,#N/A,FALSE,"Schedule V";#N/A,#N/A,FALSE,"Schedule VI";#N/A,#N/A,FALSE,"Schedule VII"}</definedName>
    <definedName name="___w45" localSheetId="25" hidden="1">{#N/A,#N/A,FALSE,"TAXC.INDEX";#N/A,#N/A,FALSE,"Schedule I";#N/A,#N/A,FALSE,"Schedule  II";#N/A,#N/A,FALSE,"Schedule III";#N/A,#N/A,FALSE,"Schedule IV";#N/A,#N/A,FALSE,"Schedule IV (Cont'd)";#N/A,#N/A,FALSE,"Schedule V";#N/A,#N/A,FALSE,"Schedule VI";#N/A,#N/A,FALSE,"Schedule VII"}</definedName>
    <definedName name="___w45" localSheetId="21" hidden="1">{#N/A,#N/A,FALSE,"TAXC.INDEX";#N/A,#N/A,FALSE,"Schedule I";#N/A,#N/A,FALSE,"Schedule  II";#N/A,#N/A,FALSE,"Schedule III";#N/A,#N/A,FALSE,"Schedule IV";#N/A,#N/A,FALSE,"Schedule IV (Cont'd)";#N/A,#N/A,FALSE,"Schedule V";#N/A,#N/A,FALSE,"Schedule VI";#N/A,#N/A,FALSE,"Schedule VII"}</definedName>
    <definedName name="___w45" localSheetId="22" hidden="1">{#N/A,#N/A,FALSE,"TAXC.INDEX";#N/A,#N/A,FALSE,"Schedule I";#N/A,#N/A,FALSE,"Schedule  II";#N/A,#N/A,FALSE,"Schedule III";#N/A,#N/A,FALSE,"Schedule IV";#N/A,#N/A,FALSE,"Schedule IV (Cont'd)";#N/A,#N/A,FALSE,"Schedule V";#N/A,#N/A,FALSE,"Schedule VI";#N/A,#N/A,FALSE,"Schedule VII"}</definedName>
    <definedName name="___w45" localSheetId="19" hidden="1">{#N/A,#N/A,FALSE,"TAXC.INDEX";#N/A,#N/A,FALSE,"Schedule I";#N/A,#N/A,FALSE,"Schedule  II";#N/A,#N/A,FALSE,"Schedule III";#N/A,#N/A,FALSE,"Schedule IV";#N/A,#N/A,FALSE,"Schedule IV (Cont'd)";#N/A,#N/A,FALSE,"Schedule V";#N/A,#N/A,FALSE,"Schedule VI";#N/A,#N/A,FALSE,"Schedule VII"}</definedName>
    <definedName name="___w45" hidden="1">{#N/A,#N/A,FALSE,"TAXC.INDEX";#N/A,#N/A,FALSE,"Schedule I";#N/A,#N/A,FALSE,"Schedule  II";#N/A,#N/A,FALSE,"Schedule III";#N/A,#N/A,FALSE,"Schedule IV";#N/A,#N/A,FALSE,"Schedule IV (Cont'd)";#N/A,#N/A,FALSE,"Schedule V";#N/A,#N/A,FALSE,"Schedule VI";#N/A,#N/A,FALSE,"Schedule VII"}</definedName>
    <definedName name="___w9" localSheetId="14" hidden="1">{"PVGraph2",#N/A,FALSE,"PV Data"}</definedName>
    <definedName name="___w9" localSheetId="7" hidden="1">{"PVGraph2",#N/A,FALSE,"PV Data"}</definedName>
    <definedName name="___w9" localSheetId="25" hidden="1">{"PVGraph2",#N/A,FALSE,"PV Data"}</definedName>
    <definedName name="___w9" localSheetId="21" hidden="1">{"PVGraph2",#N/A,FALSE,"PV Data"}</definedName>
    <definedName name="___w9" localSheetId="22" hidden="1">{"PVGraph2",#N/A,FALSE,"PV Data"}</definedName>
    <definedName name="___w9" localSheetId="19" hidden="1">{"PVGraph2",#N/A,FALSE,"PV Data"}</definedName>
    <definedName name="___w9" hidden="1">{"PVGraph2",#N/A,FALSE,"PV Data"}</definedName>
    <definedName name="___wrn1" localSheetId="14" hidden="1">{#N/A,#N/A,FALSE,"Bare Battery F.G."}</definedName>
    <definedName name="___wrn1" localSheetId="7" hidden="1">{#N/A,#N/A,FALSE,"Bare Battery F.G."}</definedName>
    <definedName name="___wrn1" localSheetId="25" hidden="1">{#N/A,#N/A,FALSE,"Bare Battery F.G."}</definedName>
    <definedName name="___wrn1" localSheetId="21" hidden="1">{#N/A,#N/A,FALSE,"Bare Battery F.G."}</definedName>
    <definedName name="___wrn1" localSheetId="22" hidden="1">{#N/A,#N/A,FALSE,"Bare Battery F.G."}</definedName>
    <definedName name="___wrn1" localSheetId="19" hidden="1">{#N/A,#N/A,FALSE,"Bare Battery F.G."}</definedName>
    <definedName name="___wrn1" hidden="1">{#N/A,#N/A,FALSE,"Bare Battery F.G."}</definedName>
    <definedName name="___WRN2" localSheetId="14" hidden="1">{#N/A,#N/A,FALSE,"단축1";#N/A,#N/A,FALSE,"단축2";#N/A,#N/A,FALSE,"단축3";#N/A,#N/A,FALSE,"장축";#N/A,#N/A,FALSE,"4WD"}</definedName>
    <definedName name="___WRN2" localSheetId="7" hidden="1">{#N/A,#N/A,FALSE,"단축1";#N/A,#N/A,FALSE,"단축2";#N/A,#N/A,FALSE,"단축3";#N/A,#N/A,FALSE,"장축";#N/A,#N/A,FALSE,"4WD"}</definedName>
    <definedName name="___WRN2" localSheetId="25" hidden="1">{#N/A,#N/A,FALSE,"단축1";#N/A,#N/A,FALSE,"단축2";#N/A,#N/A,FALSE,"단축3";#N/A,#N/A,FALSE,"장축";#N/A,#N/A,FALSE,"4WD"}</definedName>
    <definedName name="___WRN2" localSheetId="21" hidden="1">{#N/A,#N/A,FALSE,"단축1";#N/A,#N/A,FALSE,"단축2";#N/A,#N/A,FALSE,"단축3";#N/A,#N/A,FALSE,"장축";#N/A,#N/A,FALSE,"4WD"}</definedName>
    <definedName name="___WRN2" localSheetId="22" hidden="1">{#N/A,#N/A,FALSE,"단축1";#N/A,#N/A,FALSE,"단축2";#N/A,#N/A,FALSE,"단축3";#N/A,#N/A,FALSE,"장축";#N/A,#N/A,FALSE,"4WD"}</definedName>
    <definedName name="___WRN2" localSheetId="19" hidden="1">{#N/A,#N/A,FALSE,"단축1";#N/A,#N/A,FALSE,"단축2";#N/A,#N/A,FALSE,"단축3";#N/A,#N/A,FALSE,"장축";#N/A,#N/A,FALSE,"4WD"}</definedName>
    <definedName name="___WRN2" hidden="1">{#N/A,#N/A,FALSE,"단축1";#N/A,#N/A,FALSE,"단축2";#N/A,#N/A,FALSE,"단축3";#N/A,#N/A,FALSE,"장축";#N/A,#N/A,FALSE,"4WD"}</definedName>
    <definedName name="___x2" localSheetId="14" hidden="1">{"PVGraph2",#N/A,FALSE,"PV Data"}</definedName>
    <definedName name="___x2" localSheetId="7" hidden="1">{"PVGraph2",#N/A,FALSE,"PV Data"}</definedName>
    <definedName name="___x2" localSheetId="25" hidden="1">{"PVGraph2",#N/A,FALSE,"PV Data"}</definedName>
    <definedName name="___x2" localSheetId="21" hidden="1">{"PVGraph2",#N/A,FALSE,"PV Data"}</definedName>
    <definedName name="___x2" localSheetId="22" hidden="1">{"PVGraph2",#N/A,FALSE,"PV Data"}</definedName>
    <definedName name="___x2" localSheetId="19" hidden="1">{"PVGraph2",#N/A,FALSE,"PV Data"}</definedName>
    <definedName name="___x2" hidden="1">{"PVGraph2",#N/A,FALSE,"PV Data"}</definedName>
    <definedName name="___xx3" hidden="1">#REF!</definedName>
    <definedName name="___y2" localSheetId="14" hidden="1">{"PVGraph2",#N/A,FALSE,"PV Data"}</definedName>
    <definedName name="___y2" localSheetId="7" hidden="1">{"PVGraph2",#N/A,FALSE,"PV Data"}</definedName>
    <definedName name="___y2" localSheetId="25" hidden="1">{"PVGraph2",#N/A,FALSE,"PV Data"}</definedName>
    <definedName name="___y2" localSheetId="21" hidden="1">{"PVGraph2",#N/A,FALSE,"PV Data"}</definedName>
    <definedName name="___y2" localSheetId="22" hidden="1">{"PVGraph2",#N/A,FALSE,"PV Data"}</definedName>
    <definedName name="___y2" localSheetId="19" hidden="1">{"PVGraph2",#N/A,FALSE,"PV Data"}</definedName>
    <definedName name="___y2" hidden="1">{"PVGraph2",#N/A,FALSE,"PV Data"}</definedName>
    <definedName name="___y22" localSheetId="14" hidden="1">{"PVGraph2",#N/A,FALSE,"PV Data"}</definedName>
    <definedName name="___y22" localSheetId="7" hidden="1">{"PVGraph2",#N/A,FALSE,"PV Data"}</definedName>
    <definedName name="___y22" localSheetId="25" hidden="1">{"PVGraph2",#N/A,FALSE,"PV Data"}</definedName>
    <definedName name="___y22" localSheetId="21" hidden="1">{"PVGraph2",#N/A,FALSE,"PV Data"}</definedName>
    <definedName name="___y22" localSheetId="22" hidden="1">{"PVGraph2",#N/A,FALSE,"PV Data"}</definedName>
    <definedName name="___y22" localSheetId="19" hidden="1">{"PVGraph2",#N/A,FALSE,"PV Data"}</definedName>
    <definedName name="___y22" hidden="1">{"PVGraph2",#N/A,FALSE,"PV Data"}</definedName>
    <definedName name="___z12" localSheetId="14" hidden="1">{"pro_view",#N/A,FALSE,"EEFSNAP2";"rep_view",#N/A,FALSE,"EEFSNAP2"}</definedName>
    <definedName name="___z12" localSheetId="7" hidden="1">{"pro_view",#N/A,FALSE,"EEFSNAP2";"rep_view",#N/A,FALSE,"EEFSNAP2"}</definedName>
    <definedName name="___z12" localSheetId="25" hidden="1">{"pro_view",#N/A,FALSE,"EEFSNAP2";"rep_view",#N/A,FALSE,"EEFSNAP2"}</definedName>
    <definedName name="___z12" localSheetId="21" hidden="1">{"pro_view",#N/A,FALSE,"EEFSNAP2";"rep_view",#N/A,FALSE,"EEFSNAP2"}</definedName>
    <definedName name="___z12" localSheetId="22" hidden="1">{"pro_view",#N/A,FALSE,"EEFSNAP2";"rep_view",#N/A,FALSE,"EEFSNAP2"}</definedName>
    <definedName name="___z12" localSheetId="19" hidden="1">{"pro_view",#N/A,FALSE,"EEFSNAP2";"rep_view",#N/A,FALSE,"EEFSNAP2"}</definedName>
    <definedName name="___z12" hidden="1">{"pro_view",#N/A,FALSE,"EEFSNAP2";"rep_view",#N/A,FALSE,"EEFSNAP2"}</definedName>
    <definedName name="___z2" localSheetId="14" hidden="1">{"Sch00",#N/A,FALSE,"1";"Contents",#N/A,FALSE,"1"}</definedName>
    <definedName name="___z2" localSheetId="7" hidden="1">{"Sch00",#N/A,FALSE,"1";"Contents",#N/A,FALSE,"1"}</definedName>
    <definedName name="___z2" localSheetId="25" hidden="1">{"Sch00",#N/A,FALSE,"1";"Contents",#N/A,FALSE,"1"}</definedName>
    <definedName name="___z2" localSheetId="21" hidden="1">{"Sch00",#N/A,FALSE,"1";"Contents",#N/A,FALSE,"1"}</definedName>
    <definedName name="___z2" localSheetId="22" hidden="1">{"Sch00",#N/A,FALSE,"1";"Contents",#N/A,FALSE,"1"}</definedName>
    <definedName name="___z2" localSheetId="19" hidden="1">{"Sch00",#N/A,FALSE,"1";"Contents",#N/A,FALSE,"1"}</definedName>
    <definedName name="___z2" hidden="1">{"Sch00",#N/A,FALSE,"1";"Contents",#N/A,FALSE,"1"}</definedName>
    <definedName name="___z22" localSheetId="14" hidden="1">{#N/A,"PURADD",FALSE,"Business Analysis";#N/A,"PURSPP",FALSE,"Business Analysis";#N/A,"CTGIND",FALSE,"Business Analysis";#N/A,"PURCHM",FALSE,"Business Analysis";#N/A,"SPADD",FALSE,"Business Analysis";#N/A,"EPOXY",FALSE,"Business Analysis";#N/A,"PURPER",FALSE,"Business Analysis"}</definedName>
    <definedName name="___z22" localSheetId="7" hidden="1">{#N/A,"PURADD",FALSE,"Business Analysis";#N/A,"PURSPP",FALSE,"Business Analysis";#N/A,"CTGIND",FALSE,"Business Analysis";#N/A,"PURCHM",FALSE,"Business Analysis";#N/A,"SPADD",FALSE,"Business Analysis";#N/A,"EPOXY",FALSE,"Business Analysis";#N/A,"PURPER",FALSE,"Business Analysis"}</definedName>
    <definedName name="___z22" localSheetId="25" hidden="1">{#N/A,"PURADD",FALSE,"Business Analysis";#N/A,"PURSPP",FALSE,"Business Analysis";#N/A,"CTGIND",FALSE,"Business Analysis";#N/A,"PURCHM",FALSE,"Business Analysis";#N/A,"SPADD",FALSE,"Business Analysis";#N/A,"EPOXY",FALSE,"Business Analysis";#N/A,"PURPER",FALSE,"Business Analysis"}</definedName>
    <definedName name="___z22" localSheetId="21" hidden="1">{#N/A,"PURADD",FALSE,"Business Analysis";#N/A,"PURSPP",FALSE,"Business Analysis";#N/A,"CTGIND",FALSE,"Business Analysis";#N/A,"PURCHM",FALSE,"Business Analysis";#N/A,"SPADD",FALSE,"Business Analysis";#N/A,"EPOXY",FALSE,"Business Analysis";#N/A,"PURPER",FALSE,"Business Analysis"}</definedName>
    <definedName name="___z22" localSheetId="22" hidden="1">{#N/A,"PURADD",FALSE,"Business Analysis";#N/A,"PURSPP",FALSE,"Business Analysis";#N/A,"CTGIND",FALSE,"Business Analysis";#N/A,"PURCHM",FALSE,"Business Analysis";#N/A,"SPADD",FALSE,"Business Analysis";#N/A,"EPOXY",FALSE,"Business Analysis";#N/A,"PURPER",FALSE,"Business Analysis"}</definedName>
    <definedName name="___z22" localSheetId="19" hidden="1">{#N/A,"PURADD",FALSE,"Business Analysis";#N/A,"PURSPP",FALSE,"Business Analysis";#N/A,"CTGIND",FALSE,"Business Analysis";#N/A,"PURCHM",FALSE,"Business Analysis";#N/A,"SPADD",FALSE,"Business Analysis";#N/A,"EPOXY",FALSE,"Business Analysis";#N/A,"PURPER",FALSE,"Business Analysis"}</definedName>
    <definedName name="___z22" hidden="1">{#N/A,"PURADD",FALSE,"Business Analysis";#N/A,"PURSPP",FALSE,"Business Analysis";#N/A,"CTGIND",FALSE,"Business Analysis";#N/A,"PURCHM",FALSE,"Business Analysis";#N/A,"SPADD",FALSE,"Business Analysis";#N/A,"EPOXY",FALSE,"Business Analysis";#N/A,"PURPER",FALSE,"Business Analysis"}</definedName>
    <definedName name="___z25" localSheetId="14" hidden="1">{"detail",#N/A,FALSE,"mfg";"summary",#N/A,FALSE,"mfg"}</definedName>
    <definedName name="___z25" localSheetId="7" hidden="1">{"detail",#N/A,FALSE,"mfg";"summary",#N/A,FALSE,"mfg"}</definedName>
    <definedName name="___z25" localSheetId="25" hidden="1">{"detail",#N/A,FALSE,"mfg";"summary",#N/A,FALSE,"mfg"}</definedName>
    <definedName name="___z25" localSheetId="21" hidden="1">{"detail",#N/A,FALSE,"mfg";"summary",#N/A,FALSE,"mfg"}</definedName>
    <definedName name="___z25" localSheetId="22" hidden="1">{"detail",#N/A,FALSE,"mfg";"summary",#N/A,FALSE,"mfg"}</definedName>
    <definedName name="___z25" localSheetId="19" hidden="1">{"detail",#N/A,FALSE,"mfg";"summary",#N/A,FALSE,"mfg"}</definedName>
    <definedName name="___z25" hidden="1">{"detail",#N/A,FALSE,"mfg";"summary",#N/A,FALSE,"mfg"}</definedName>
    <definedName name="___z3" localSheetId="14" hidden="1">{"Sch01",#N/A,FALSE,"2";"Sch02",#N/A,FALSE,"2";"Sch03",#N/A,FALSE,"2";"Sch04",#N/A,FALSE,"2";"Sch05",#N/A,FALSE,"2";"Sch06",#N/A,FALSE,"2";"Sch17",#N/A,FALSE,"2";"Sch19",#N/A,FALSE,"2";"Sch20",#N/A,FALSE,"2";"Sch21",#N/A,FALSE,"2";"Sch26",#N/A,FALSE,"2"}</definedName>
    <definedName name="___z3" localSheetId="7" hidden="1">{"Sch01",#N/A,FALSE,"2";"Sch02",#N/A,FALSE,"2";"Sch03",#N/A,FALSE,"2";"Sch04",#N/A,FALSE,"2";"Sch05",#N/A,FALSE,"2";"Sch06",#N/A,FALSE,"2";"Sch17",#N/A,FALSE,"2";"Sch19",#N/A,FALSE,"2";"Sch20",#N/A,FALSE,"2";"Sch21",#N/A,FALSE,"2";"Sch26",#N/A,FALSE,"2"}</definedName>
    <definedName name="___z3" localSheetId="25" hidden="1">{"Sch01",#N/A,FALSE,"2";"Sch02",#N/A,FALSE,"2";"Sch03",#N/A,FALSE,"2";"Sch04",#N/A,FALSE,"2";"Sch05",#N/A,FALSE,"2";"Sch06",#N/A,FALSE,"2";"Sch17",#N/A,FALSE,"2";"Sch19",#N/A,FALSE,"2";"Sch20",#N/A,FALSE,"2";"Sch21",#N/A,FALSE,"2";"Sch26",#N/A,FALSE,"2"}</definedName>
    <definedName name="___z3" localSheetId="21" hidden="1">{"Sch01",#N/A,FALSE,"2";"Sch02",#N/A,FALSE,"2";"Sch03",#N/A,FALSE,"2";"Sch04",#N/A,FALSE,"2";"Sch05",#N/A,FALSE,"2";"Sch06",#N/A,FALSE,"2";"Sch17",#N/A,FALSE,"2";"Sch19",#N/A,FALSE,"2";"Sch20",#N/A,FALSE,"2";"Sch21",#N/A,FALSE,"2";"Sch26",#N/A,FALSE,"2"}</definedName>
    <definedName name="___z3" localSheetId="22" hidden="1">{"Sch01",#N/A,FALSE,"2";"Sch02",#N/A,FALSE,"2";"Sch03",#N/A,FALSE,"2";"Sch04",#N/A,FALSE,"2";"Sch05",#N/A,FALSE,"2";"Sch06",#N/A,FALSE,"2";"Sch17",#N/A,FALSE,"2";"Sch19",#N/A,FALSE,"2";"Sch20",#N/A,FALSE,"2";"Sch21",#N/A,FALSE,"2";"Sch26",#N/A,FALSE,"2"}</definedName>
    <definedName name="___z3" localSheetId="19" hidden="1">{"Sch01",#N/A,FALSE,"2";"Sch02",#N/A,FALSE,"2";"Sch03",#N/A,FALSE,"2";"Sch04",#N/A,FALSE,"2";"Sch05",#N/A,FALSE,"2";"Sch06",#N/A,FALSE,"2";"Sch17",#N/A,FALSE,"2";"Sch19",#N/A,FALSE,"2";"Sch20",#N/A,FALSE,"2";"Sch21",#N/A,FALSE,"2";"Sch26",#N/A,FALSE,"2"}</definedName>
    <definedName name="___z3" hidden="1">{"Sch01",#N/A,FALSE,"2";"Sch02",#N/A,FALSE,"2";"Sch03",#N/A,FALSE,"2";"Sch04",#N/A,FALSE,"2";"Sch05",#N/A,FALSE,"2";"Sch06",#N/A,FALSE,"2";"Sch17",#N/A,FALSE,"2";"Sch19",#N/A,FALSE,"2";"Sch20",#N/A,FALSE,"2";"Sch21",#N/A,FALSE,"2";"Sch26",#N/A,FALSE,"2"}</definedName>
    <definedName name="___zz3" localSheetId="1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zz3" localSheetId="7"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zz3" localSheetId="2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zz3" localSheetId="2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zz3" localSheetId="22"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zz3" localSheetId="19"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04">#REF!</definedName>
    <definedName name="__04管">#REF!</definedName>
    <definedName name="__1_?">#REF!</definedName>
    <definedName name="__1__123Graph_ACHART_1" hidden="1">#REF!</definedName>
    <definedName name="__110102明细">#REF!</definedName>
    <definedName name="__110102汇总">#REF!</definedName>
    <definedName name="__123Graph_A" hidden="1">#REF!</definedName>
    <definedName name="__123Graph_ACHART1" hidden="1">#REF!</definedName>
    <definedName name="__123Graph_ACHART2" hidden="1">#REF!</definedName>
    <definedName name="__123Graph_ACOQAPP" hidden="1">#REF!</definedName>
    <definedName name="__123Graph_ACOQIE97" hidden="1">#REF!</definedName>
    <definedName name="__123Graph_ACOQIE98" hidden="1">#REF!</definedName>
    <definedName name="__123Graph_ACOQIE99" hidden="1">#REF!</definedName>
    <definedName name="__123Graph_ACOQINDEX" hidden="1">#REF!</definedName>
    <definedName name="__123Graph_ACOQPRE" hidden="1">#REF!</definedName>
    <definedName name="__123Graph_ACURRENT" hidden="1">#REF!</definedName>
    <definedName name="__123Graph_AKNS" hidden="1">#REF!</definedName>
    <definedName name="__123Graph_AKVS" hidden="1">#REF!</definedName>
    <definedName name="__123Graph_ANETPROFIT2" hidden="1">#REF!</definedName>
    <definedName name="__123Graph_APRINCIPAL" hidden="1">#REF!</definedName>
    <definedName name="__123Graph_APROJECT" hidden="1">#REF!</definedName>
    <definedName name="__123Graph_ATCE390" hidden="1">#REF!</definedName>
    <definedName name="__123Graph_B" hidden="1">#REF!</definedName>
    <definedName name="__123Graph_BCHART1" hidden="1">#REF!</definedName>
    <definedName name="__123Graph_BCHART2" hidden="1">#REF!</definedName>
    <definedName name="__123Graph_BCOQAPP" hidden="1">#REF!</definedName>
    <definedName name="__123Graph_BCOQIE97" hidden="1">#REF!</definedName>
    <definedName name="__123Graph_BCOQIE98" hidden="1">#REF!</definedName>
    <definedName name="__123Graph_BCURRENT" hidden="1">#REF!</definedName>
    <definedName name="__123Graph_BTCE390" hidden="1">#REF!</definedName>
    <definedName name="__123Graph_C" hidden="1">#REF!</definedName>
    <definedName name="__123Graph_CCHART1" hidden="1">#REF!</definedName>
    <definedName name="__123Graph_CCHART2" hidden="1">#REF!</definedName>
    <definedName name="__123Graph_CCURRENT" hidden="1">#REF!</definedName>
    <definedName name="__123Graph_CTCE390" hidden="1">#REF!</definedName>
    <definedName name="__123Graph_D" hidden="1">#REF!</definedName>
    <definedName name="__123Graph_DCHART1" hidden="1">#REF!</definedName>
    <definedName name="__123Graph_DCHART2" hidden="1">#REF!</definedName>
    <definedName name="__123Graph_DCOQIE99" hidden="1">#REF!</definedName>
    <definedName name="__123Graph_DCOQINDEX" hidden="1">#REF!</definedName>
    <definedName name="__123Graph_DCOQPRE" hidden="1">#REF!</definedName>
    <definedName name="__123Graph_DCURRENT" hidden="1">#REF!</definedName>
    <definedName name="__123Graph_DTCE390" hidden="1">#REF!</definedName>
    <definedName name="__123Graph_E" hidden="1">#REF!</definedName>
    <definedName name="__123Graph_ECHART1" hidden="1">#REF!</definedName>
    <definedName name="__123Graph_ECHART2" hidden="1">#REF!</definedName>
    <definedName name="__123Graph_ECURRENT" hidden="1">#REF!</definedName>
    <definedName name="__123Graph_ETCE390" hidden="1">#REF!</definedName>
    <definedName name="__123Graph_F" hidden="1">#REF!</definedName>
    <definedName name="__123Graph_FCHART1" hidden="1">#REF!</definedName>
    <definedName name="__123Graph_FCHART2" hidden="1">#REF!</definedName>
    <definedName name="__123Graph_FCURRENT" hidden="1">#REF!</definedName>
    <definedName name="__123Graph_FTCE390" hidden="1">#REF!</definedName>
    <definedName name="__123Graph_LBL_A" hidden="1">#REF!</definedName>
    <definedName name="__123Graph_LBL_AGraph1" hidden="1">#REF!</definedName>
    <definedName name="__123Graph_LBL_ANETPROFIT2" hidden="1">#REF!</definedName>
    <definedName name="__123Graph_LBL_APRINCIPAL" hidden="1">#REF!</definedName>
    <definedName name="__123Graph_LBL_APROJECT" hidden="1">#REF!</definedName>
    <definedName name="__123Graph_LBL_B" hidden="1">#REF!</definedName>
    <definedName name="__123Graph_LBL_BGraph1" hidden="1">#REF!</definedName>
    <definedName name="__123Graph_LBL_C" hidden="1">#REF!</definedName>
    <definedName name="__123Graph_X" hidden="1">#REF!</definedName>
    <definedName name="__123Graph_XCHART1" hidden="1">#REF!</definedName>
    <definedName name="__123Graph_XCHART2" hidden="1">#REF!</definedName>
    <definedName name="__123Graph_XCOQAPP" hidden="1">#REF!</definedName>
    <definedName name="__123Graph_XCOQIE97" hidden="1">#REF!</definedName>
    <definedName name="__123Graph_XCOQIE98" hidden="1">#REF!</definedName>
    <definedName name="__123Graph_XCOQIE99" hidden="1">#REF!</definedName>
    <definedName name="__123Graph_XCOQINDEX" hidden="1">#REF!</definedName>
    <definedName name="__123Graph_XCOQPRE" hidden="1">#REF!</definedName>
    <definedName name="__123Graph_XCURRENT" hidden="1">#REF!</definedName>
    <definedName name="__123Graph_XKNS" hidden="1">#REF!</definedName>
    <definedName name="__123Graph_XKVS" hidden="1">#REF!</definedName>
    <definedName name="__123Graph_XTCE390" hidden="1">#REF!</definedName>
    <definedName name="__123GraphB1" hidden="1">#REF!</definedName>
    <definedName name="__2_??????">#REF!</definedName>
    <definedName name="__2__123Graph_ACHART_2" hidden="1">#REF!</definedName>
    <definedName name="__221114明细">#REF!</definedName>
    <definedName name="__2B5_" localSheetId="14" hidden="1">{#N/A,#N/A,FALSE,"Bare Battery F.G."}</definedName>
    <definedName name="__2B5_" localSheetId="7" hidden="1">{#N/A,#N/A,FALSE,"Bare Battery F.G."}</definedName>
    <definedName name="__2B5_" localSheetId="25" hidden="1">{#N/A,#N/A,FALSE,"Bare Battery F.G."}</definedName>
    <definedName name="__2B5_" localSheetId="21" hidden="1">{#N/A,#N/A,FALSE,"Bare Battery F.G."}</definedName>
    <definedName name="__2B5_" localSheetId="22" hidden="1">{#N/A,#N/A,FALSE,"Bare Battery F.G."}</definedName>
    <definedName name="__2B5_" localSheetId="19" hidden="1">{#N/A,#N/A,FALSE,"Bare Battery F.G."}</definedName>
    <definedName name="__2B5_" hidden="1">{#N/A,#N/A,FALSE,"Bare Battery F.G."}</definedName>
    <definedName name="__2P4_" hidden="1">#N/A</definedName>
    <definedName name="__3">"#REF!"</definedName>
    <definedName name="__3__123Graph_LBL_ACHART_1" hidden="1">#REF!</definedName>
    <definedName name="__3P4_" hidden="1">#REF!</definedName>
    <definedName name="__3审核95_1">#REF!</definedName>
    <definedName name="__4">"#REF!"</definedName>
    <definedName name="__4__123Graph_LBL_ACHART_2" hidden="1">#REF!</definedName>
    <definedName name="__4ES1_" localSheetId="14" hidden="1">{#N/A,#N/A,FALSE,"Bare Battery F.G."}</definedName>
    <definedName name="__4ES1_" localSheetId="7" hidden="1">{#N/A,#N/A,FALSE,"Bare Battery F.G."}</definedName>
    <definedName name="__4ES1_" localSheetId="25" hidden="1">{#N/A,#N/A,FALSE,"Bare Battery F.G."}</definedName>
    <definedName name="__4ES1_" localSheetId="21" hidden="1">{#N/A,#N/A,FALSE,"Bare Battery F.G."}</definedName>
    <definedName name="__4ES1_" localSheetId="22" hidden="1">{#N/A,#N/A,FALSE,"Bare Battery F.G."}</definedName>
    <definedName name="__4ES1_" localSheetId="19" hidden="1">{#N/A,#N/A,FALSE,"Bare Battery F.G."}</definedName>
    <definedName name="__4ES1_" hidden="1">{#N/A,#N/A,FALSE,"Bare Battery F.G."}</definedName>
    <definedName name="__5__123Graph_XCHART_1" hidden="1">#REF!</definedName>
    <definedName name="__6.1">#REF!</definedName>
    <definedName name="__6__123Graph_XCHART_2" hidden="1">#REF!</definedName>
    <definedName name="__a1" localSheetId="14" hidden="1">{#N/A,#N/A,TRUE,"Overall";#N/A,#N/A,TRUE,"Region Wise ";#N/A,#N/A,TRUE,"Client Wise"}</definedName>
    <definedName name="__a1" localSheetId="7" hidden="1">{#N/A,#N/A,TRUE,"Overall";#N/A,#N/A,TRUE,"Region Wise ";#N/A,#N/A,TRUE,"Client Wise"}</definedName>
    <definedName name="__a1" localSheetId="25" hidden="1">{#N/A,#N/A,TRUE,"Overall";#N/A,#N/A,TRUE,"Region Wise ";#N/A,#N/A,TRUE,"Client Wise"}</definedName>
    <definedName name="__a1" localSheetId="21" hidden="1">{#N/A,#N/A,TRUE,"Overall";#N/A,#N/A,TRUE,"Region Wise ";#N/A,#N/A,TRUE,"Client Wise"}</definedName>
    <definedName name="__a1" localSheetId="22" hidden="1">{#N/A,#N/A,TRUE,"Overall";#N/A,#N/A,TRUE,"Region Wise ";#N/A,#N/A,TRUE,"Client Wise"}</definedName>
    <definedName name="__a1" localSheetId="19" hidden="1">{#N/A,#N/A,TRUE,"Overall";#N/A,#N/A,TRUE,"Region Wise ";#N/A,#N/A,TRUE,"Client Wise"}</definedName>
    <definedName name="__a1" hidden="1">{#N/A,#N/A,TRUE,"Overall";#N/A,#N/A,TRUE,"Region Wise ";#N/A,#N/A,TRUE,"Client Wise"}</definedName>
    <definedName name="__A1001" localSheetId="14" hidden="1">{#N/A,#N/A,FALSE,"DIR-REP";#N/A,#N/A,FALSE,"AUD-REPORT";#N/A,#N/A,FALSE,"P7L&amp;BS";#N/A,#N/A,FALSE,"NOTES";#N/A,#N/A,FALSE,"FA";#N/A,#N/A,FALSE,"NOTES (2)";#N/A,#N/A,FALSE,"Schedule  IV";#N/A,#N/A,FALSE,"Schedule V"}</definedName>
    <definedName name="__A1001" localSheetId="7" hidden="1">{#N/A,#N/A,FALSE,"DIR-REP";#N/A,#N/A,FALSE,"AUD-REPORT";#N/A,#N/A,FALSE,"P7L&amp;BS";#N/A,#N/A,FALSE,"NOTES";#N/A,#N/A,FALSE,"FA";#N/A,#N/A,FALSE,"NOTES (2)";#N/A,#N/A,FALSE,"Schedule  IV";#N/A,#N/A,FALSE,"Schedule V"}</definedName>
    <definedName name="__A1001" localSheetId="25" hidden="1">{#N/A,#N/A,FALSE,"DIR-REP";#N/A,#N/A,FALSE,"AUD-REPORT";#N/A,#N/A,FALSE,"P7L&amp;BS";#N/A,#N/A,FALSE,"NOTES";#N/A,#N/A,FALSE,"FA";#N/A,#N/A,FALSE,"NOTES (2)";#N/A,#N/A,FALSE,"Schedule  IV";#N/A,#N/A,FALSE,"Schedule V"}</definedName>
    <definedName name="__A1001" localSheetId="21" hidden="1">{#N/A,#N/A,FALSE,"DIR-REP";#N/A,#N/A,FALSE,"AUD-REPORT";#N/A,#N/A,FALSE,"P7L&amp;BS";#N/A,#N/A,FALSE,"NOTES";#N/A,#N/A,FALSE,"FA";#N/A,#N/A,FALSE,"NOTES (2)";#N/A,#N/A,FALSE,"Schedule  IV";#N/A,#N/A,FALSE,"Schedule V"}</definedName>
    <definedName name="__A1001" localSheetId="22" hidden="1">{#N/A,#N/A,FALSE,"DIR-REP";#N/A,#N/A,FALSE,"AUD-REPORT";#N/A,#N/A,FALSE,"P7L&amp;BS";#N/A,#N/A,FALSE,"NOTES";#N/A,#N/A,FALSE,"FA";#N/A,#N/A,FALSE,"NOTES (2)";#N/A,#N/A,FALSE,"Schedule  IV";#N/A,#N/A,FALSE,"Schedule V"}</definedName>
    <definedName name="__A1001" localSheetId="19" hidden="1">{#N/A,#N/A,FALSE,"DIR-REP";#N/A,#N/A,FALSE,"AUD-REPORT";#N/A,#N/A,FALSE,"P7L&amp;BS";#N/A,#N/A,FALSE,"NOTES";#N/A,#N/A,FALSE,"FA";#N/A,#N/A,FALSE,"NOTES (2)";#N/A,#N/A,FALSE,"Schedule  IV";#N/A,#N/A,FALSE,"Schedule V"}</definedName>
    <definedName name="__A1001" hidden="1">{#N/A,#N/A,FALSE,"DIR-REP";#N/A,#N/A,FALSE,"AUD-REPORT";#N/A,#N/A,FALSE,"P7L&amp;BS";#N/A,#N/A,FALSE,"NOTES";#N/A,#N/A,FALSE,"FA";#N/A,#N/A,FALSE,"NOTES (2)";#N/A,#N/A,FALSE,"Schedule  IV";#N/A,#N/A,FALSE,"Schedule V"}</definedName>
    <definedName name="__A11" localSheetId="14" hidden="1">{#N/A,#N/A,FALSE,"Umsatz 99";#N/A,#N/A,FALSE,"ER 99 "}</definedName>
    <definedName name="__A11" localSheetId="7" hidden="1">{#N/A,#N/A,FALSE,"Umsatz 99";#N/A,#N/A,FALSE,"ER 99 "}</definedName>
    <definedName name="__A11" localSheetId="25" hidden="1">{#N/A,#N/A,FALSE,"Umsatz 99";#N/A,#N/A,FALSE,"ER 99 "}</definedName>
    <definedName name="__A11" localSheetId="21" hidden="1">{#N/A,#N/A,FALSE,"Umsatz 99";#N/A,#N/A,FALSE,"ER 99 "}</definedName>
    <definedName name="__A11" localSheetId="22" hidden="1">{#N/A,#N/A,FALSE,"Umsatz 99";#N/A,#N/A,FALSE,"ER 99 "}</definedName>
    <definedName name="__A11" localSheetId="19" hidden="1">{#N/A,#N/A,FALSE,"Umsatz 99";#N/A,#N/A,FALSE,"ER 99 "}</definedName>
    <definedName name="__A11" hidden="1">{#N/A,#N/A,FALSE,"Umsatz 99";#N/A,#N/A,FALSE,"ER 99 "}</definedName>
    <definedName name="__a2" hidden="1">#REF!</definedName>
    <definedName name="__A3" localSheetId="14" hidden="1">{#N/A,#N/A,FALSE,"단축1";#N/A,#N/A,FALSE,"단축2";#N/A,#N/A,FALSE,"단축3";#N/A,#N/A,FALSE,"장축";#N/A,#N/A,FALSE,"4WD"}</definedName>
    <definedName name="__A3" localSheetId="7" hidden="1">{#N/A,#N/A,FALSE,"단축1";#N/A,#N/A,FALSE,"단축2";#N/A,#N/A,FALSE,"단축3";#N/A,#N/A,FALSE,"장축";#N/A,#N/A,FALSE,"4WD"}</definedName>
    <definedName name="__A3" localSheetId="25" hidden="1">{#N/A,#N/A,FALSE,"단축1";#N/A,#N/A,FALSE,"단축2";#N/A,#N/A,FALSE,"단축3";#N/A,#N/A,FALSE,"장축";#N/A,#N/A,FALSE,"4WD"}</definedName>
    <definedName name="__A3" localSheetId="21" hidden="1">{#N/A,#N/A,FALSE,"단축1";#N/A,#N/A,FALSE,"단축2";#N/A,#N/A,FALSE,"단축3";#N/A,#N/A,FALSE,"장축";#N/A,#N/A,FALSE,"4WD"}</definedName>
    <definedName name="__A3" localSheetId="22" hidden="1">{#N/A,#N/A,FALSE,"단축1";#N/A,#N/A,FALSE,"단축2";#N/A,#N/A,FALSE,"단축3";#N/A,#N/A,FALSE,"장축";#N/A,#N/A,FALSE,"4WD"}</definedName>
    <definedName name="__A3" localSheetId="19" hidden="1">{#N/A,#N/A,FALSE,"단축1";#N/A,#N/A,FALSE,"단축2";#N/A,#N/A,FALSE,"단축3";#N/A,#N/A,FALSE,"장축";#N/A,#N/A,FALSE,"4WD"}</definedName>
    <definedName name="__A3" hidden="1">{#N/A,#N/A,FALSE,"단축1";#N/A,#N/A,FALSE,"단축2";#N/A,#N/A,FALSE,"단축3";#N/A,#N/A,FALSE,"장축";#N/A,#N/A,FALSE,"4WD"}</definedName>
    <definedName name="__a4" localSheetId="14" hidden="1">{"PAN_LN",#N/A,TRUE,"ACTDGR";"FUN_LN",#N/A,TRUE,"ACTDGR";"TYPE",#N/A,TRUE,"ACTDGR";"PAN_LN",#N/A,TRUE,"ACTYLD";"FUN_LN",#N/A,TRUE,"ACTYLD";"TYPE",#N/A,TRUE,"ACTYLD";"PAN_LN",#N/A,TRUE,"ACTYTDYLD";"FUN_LN",#N/A,TRUE,"ACTYTDYLD";"TYPE",#N/A,TRUE,"ACTYTDYLD";"PAN_LN",#N/A,TRUE,"ACTDA";"FUN_LN",#N/A,TRUE,"ACTDA";"TYPE",#N/A,TRUE,"ACTDA";"PAN_LN",#N/A,TRUE,"ACTUN";"FUN_LN",#N/A,TRUE,"ACTUN";"TYPE",#N/A,TRUE,"ACTUN";"panel",#N/A,TRUE,"ACT_TONS";"funnel",#N/A,TRUE,"ACT_TONS";"type",#N/A,TRUE,"ACT_TONS"}</definedName>
    <definedName name="__a4" localSheetId="7" hidden="1">{"PAN_LN",#N/A,TRUE,"ACTDGR";"FUN_LN",#N/A,TRUE,"ACTDGR";"TYPE",#N/A,TRUE,"ACTDGR";"PAN_LN",#N/A,TRUE,"ACTYLD";"FUN_LN",#N/A,TRUE,"ACTYLD";"TYPE",#N/A,TRUE,"ACTYLD";"PAN_LN",#N/A,TRUE,"ACTYTDYLD";"FUN_LN",#N/A,TRUE,"ACTYTDYLD";"TYPE",#N/A,TRUE,"ACTYTDYLD";"PAN_LN",#N/A,TRUE,"ACTDA";"FUN_LN",#N/A,TRUE,"ACTDA";"TYPE",#N/A,TRUE,"ACTDA";"PAN_LN",#N/A,TRUE,"ACTUN";"FUN_LN",#N/A,TRUE,"ACTUN";"TYPE",#N/A,TRUE,"ACTUN";"panel",#N/A,TRUE,"ACT_TONS";"funnel",#N/A,TRUE,"ACT_TONS";"type",#N/A,TRUE,"ACT_TONS"}</definedName>
    <definedName name="__a4" localSheetId="25" hidden="1">{"PAN_LN",#N/A,TRUE,"ACTDGR";"FUN_LN",#N/A,TRUE,"ACTDGR";"TYPE",#N/A,TRUE,"ACTDGR";"PAN_LN",#N/A,TRUE,"ACTYLD";"FUN_LN",#N/A,TRUE,"ACTYLD";"TYPE",#N/A,TRUE,"ACTYLD";"PAN_LN",#N/A,TRUE,"ACTYTDYLD";"FUN_LN",#N/A,TRUE,"ACTYTDYLD";"TYPE",#N/A,TRUE,"ACTYTDYLD";"PAN_LN",#N/A,TRUE,"ACTDA";"FUN_LN",#N/A,TRUE,"ACTDA";"TYPE",#N/A,TRUE,"ACTDA";"PAN_LN",#N/A,TRUE,"ACTUN";"FUN_LN",#N/A,TRUE,"ACTUN";"TYPE",#N/A,TRUE,"ACTUN";"panel",#N/A,TRUE,"ACT_TONS";"funnel",#N/A,TRUE,"ACT_TONS";"type",#N/A,TRUE,"ACT_TONS"}</definedName>
    <definedName name="__a4" localSheetId="21" hidden="1">{"PAN_LN",#N/A,TRUE,"ACTDGR";"FUN_LN",#N/A,TRUE,"ACTDGR";"TYPE",#N/A,TRUE,"ACTDGR";"PAN_LN",#N/A,TRUE,"ACTYLD";"FUN_LN",#N/A,TRUE,"ACTYLD";"TYPE",#N/A,TRUE,"ACTYLD";"PAN_LN",#N/A,TRUE,"ACTYTDYLD";"FUN_LN",#N/A,TRUE,"ACTYTDYLD";"TYPE",#N/A,TRUE,"ACTYTDYLD";"PAN_LN",#N/A,TRUE,"ACTDA";"FUN_LN",#N/A,TRUE,"ACTDA";"TYPE",#N/A,TRUE,"ACTDA";"PAN_LN",#N/A,TRUE,"ACTUN";"FUN_LN",#N/A,TRUE,"ACTUN";"TYPE",#N/A,TRUE,"ACTUN";"panel",#N/A,TRUE,"ACT_TONS";"funnel",#N/A,TRUE,"ACT_TONS";"type",#N/A,TRUE,"ACT_TONS"}</definedName>
    <definedName name="__a4" localSheetId="22" hidden="1">{"PAN_LN",#N/A,TRUE,"ACTDGR";"FUN_LN",#N/A,TRUE,"ACTDGR";"TYPE",#N/A,TRUE,"ACTDGR";"PAN_LN",#N/A,TRUE,"ACTYLD";"FUN_LN",#N/A,TRUE,"ACTYLD";"TYPE",#N/A,TRUE,"ACTYLD";"PAN_LN",#N/A,TRUE,"ACTYTDYLD";"FUN_LN",#N/A,TRUE,"ACTYTDYLD";"TYPE",#N/A,TRUE,"ACTYTDYLD";"PAN_LN",#N/A,TRUE,"ACTDA";"FUN_LN",#N/A,TRUE,"ACTDA";"TYPE",#N/A,TRUE,"ACTDA";"PAN_LN",#N/A,TRUE,"ACTUN";"FUN_LN",#N/A,TRUE,"ACTUN";"TYPE",#N/A,TRUE,"ACTUN";"panel",#N/A,TRUE,"ACT_TONS";"funnel",#N/A,TRUE,"ACT_TONS";"type",#N/A,TRUE,"ACT_TONS"}</definedName>
    <definedName name="__a4" localSheetId="19" hidden="1">{"PAN_LN",#N/A,TRUE,"ACTDGR";"FUN_LN",#N/A,TRUE,"ACTDGR";"TYPE",#N/A,TRUE,"ACTDGR";"PAN_LN",#N/A,TRUE,"ACTYLD";"FUN_LN",#N/A,TRUE,"ACTYLD";"TYPE",#N/A,TRUE,"ACTYLD";"PAN_LN",#N/A,TRUE,"ACTYTDYLD";"FUN_LN",#N/A,TRUE,"ACTYTDYLD";"TYPE",#N/A,TRUE,"ACTYTDYLD";"PAN_LN",#N/A,TRUE,"ACTDA";"FUN_LN",#N/A,TRUE,"ACTDA";"TYPE",#N/A,TRUE,"ACTDA";"PAN_LN",#N/A,TRUE,"ACTUN";"FUN_LN",#N/A,TRUE,"ACTUN";"TYPE",#N/A,TRUE,"ACTUN";"panel",#N/A,TRUE,"ACT_TONS";"funnel",#N/A,TRUE,"ACT_TONS";"type",#N/A,TRUE,"ACT_TONS"}</definedName>
    <definedName name="__a4" hidden="1">{"PAN_LN",#N/A,TRUE,"ACTDGR";"FUN_LN",#N/A,TRUE,"ACTDGR";"TYPE",#N/A,TRUE,"ACTDGR";"PAN_LN",#N/A,TRUE,"ACTYLD";"FUN_LN",#N/A,TRUE,"ACTYLD";"TYPE",#N/A,TRUE,"ACTYLD";"PAN_LN",#N/A,TRUE,"ACTYTDYLD";"FUN_LN",#N/A,TRUE,"ACTYTDYLD";"TYPE",#N/A,TRUE,"ACTYTDYLD";"PAN_LN",#N/A,TRUE,"ACTDA";"FUN_LN",#N/A,TRUE,"ACTDA";"TYPE",#N/A,TRUE,"ACTDA";"PAN_LN",#N/A,TRUE,"ACTUN";"FUN_LN",#N/A,TRUE,"ACTUN";"TYPE",#N/A,TRUE,"ACTUN";"panel",#N/A,TRUE,"ACT_TONS";"funnel",#N/A,TRUE,"ACT_TONS";"type",#N/A,TRUE,"ACT_TONS"}</definedName>
    <definedName name="__a5" localSheetId="14" hidden="1">{"andy_p",#N/A,FALSE,"A";"andy_s",#N/A,FALSE,"A"}</definedName>
    <definedName name="__a5" localSheetId="7" hidden="1">{"andy_p",#N/A,FALSE,"A";"andy_s",#N/A,FALSE,"A"}</definedName>
    <definedName name="__a5" localSheetId="25" hidden="1">{"andy_p",#N/A,FALSE,"A";"andy_s",#N/A,FALSE,"A"}</definedName>
    <definedName name="__a5" localSheetId="21" hidden="1">{"andy_p",#N/A,FALSE,"A";"andy_s",#N/A,FALSE,"A"}</definedName>
    <definedName name="__a5" localSheetId="22" hidden="1">{"andy_p",#N/A,FALSE,"A";"andy_s",#N/A,FALSE,"A"}</definedName>
    <definedName name="__a5" localSheetId="19" hidden="1">{"andy_p",#N/A,FALSE,"A";"andy_s",#N/A,FALSE,"A"}</definedName>
    <definedName name="__a5" hidden="1">{"andy_p",#N/A,FALSE,"A";"andy_s",#N/A,FALSE,"A"}</definedName>
    <definedName name="__a6" localSheetId="14" hidden="1">{"TYPE",#N/A,FALSE,"BPDGR";"PAN_LN",#N/A,FALSE,"BPDGR";"FUN_LN",#N/A,FALSE,"BPDGR";"TYPE",#N/A,FALSE,"BPYLD";"PAN_LN",#N/A,FALSE,"BPYLD";"FUN_LN",#N/A,FALSE,"BPYLD";"TYPE",#N/A,FALSE,"BPYTDYLD";"PAN_LN",#N/A,FALSE,"BPYTDYLD";"FUN_LN",#N/A,FALSE,"BPYTDYLD";"TYPE",#N/A,FALSE,"BPDA";"PAN_LN",#N/A,FALSE,"BPDA";"FUN_LN",#N/A,FALSE,"BPDA";"TYPE",#N/A,FALSE,"BPUN";"PAN_LN",#N/A,FALSE,"BPUN";"FUN_LN",#N/A,FALSE,"BPUN"}</definedName>
    <definedName name="__a6" localSheetId="7" hidden="1">{"TYPE",#N/A,FALSE,"BPDGR";"PAN_LN",#N/A,FALSE,"BPDGR";"FUN_LN",#N/A,FALSE,"BPDGR";"TYPE",#N/A,FALSE,"BPYLD";"PAN_LN",#N/A,FALSE,"BPYLD";"FUN_LN",#N/A,FALSE,"BPYLD";"TYPE",#N/A,FALSE,"BPYTDYLD";"PAN_LN",#N/A,FALSE,"BPYTDYLD";"FUN_LN",#N/A,FALSE,"BPYTDYLD";"TYPE",#N/A,FALSE,"BPDA";"PAN_LN",#N/A,FALSE,"BPDA";"FUN_LN",#N/A,FALSE,"BPDA";"TYPE",#N/A,FALSE,"BPUN";"PAN_LN",#N/A,FALSE,"BPUN";"FUN_LN",#N/A,FALSE,"BPUN"}</definedName>
    <definedName name="__a6" localSheetId="25" hidden="1">{"TYPE",#N/A,FALSE,"BPDGR";"PAN_LN",#N/A,FALSE,"BPDGR";"FUN_LN",#N/A,FALSE,"BPDGR";"TYPE",#N/A,FALSE,"BPYLD";"PAN_LN",#N/A,FALSE,"BPYLD";"FUN_LN",#N/A,FALSE,"BPYLD";"TYPE",#N/A,FALSE,"BPYTDYLD";"PAN_LN",#N/A,FALSE,"BPYTDYLD";"FUN_LN",#N/A,FALSE,"BPYTDYLD";"TYPE",#N/A,FALSE,"BPDA";"PAN_LN",#N/A,FALSE,"BPDA";"FUN_LN",#N/A,FALSE,"BPDA";"TYPE",#N/A,FALSE,"BPUN";"PAN_LN",#N/A,FALSE,"BPUN";"FUN_LN",#N/A,FALSE,"BPUN"}</definedName>
    <definedName name="__a6" localSheetId="21" hidden="1">{"TYPE",#N/A,FALSE,"BPDGR";"PAN_LN",#N/A,FALSE,"BPDGR";"FUN_LN",#N/A,FALSE,"BPDGR";"TYPE",#N/A,FALSE,"BPYLD";"PAN_LN",#N/A,FALSE,"BPYLD";"FUN_LN",#N/A,FALSE,"BPYLD";"TYPE",#N/A,FALSE,"BPYTDYLD";"PAN_LN",#N/A,FALSE,"BPYTDYLD";"FUN_LN",#N/A,FALSE,"BPYTDYLD";"TYPE",#N/A,FALSE,"BPDA";"PAN_LN",#N/A,FALSE,"BPDA";"FUN_LN",#N/A,FALSE,"BPDA";"TYPE",#N/A,FALSE,"BPUN";"PAN_LN",#N/A,FALSE,"BPUN";"FUN_LN",#N/A,FALSE,"BPUN"}</definedName>
    <definedName name="__a6" localSheetId="22" hidden="1">{"TYPE",#N/A,FALSE,"BPDGR";"PAN_LN",#N/A,FALSE,"BPDGR";"FUN_LN",#N/A,FALSE,"BPDGR";"TYPE",#N/A,FALSE,"BPYLD";"PAN_LN",#N/A,FALSE,"BPYLD";"FUN_LN",#N/A,FALSE,"BPYLD";"TYPE",#N/A,FALSE,"BPYTDYLD";"PAN_LN",#N/A,FALSE,"BPYTDYLD";"FUN_LN",#N/A,FALSE,"BPYTDYLD";"TYPE",#N/A,FALSE,"BPDA";"PAN_LN",#N/A,FALSE,"BPDA";"FUN_LN",#N/A,FALSE,"BPDA";"TYPE",#N/A,FALSE,"BPUN";"PAN_LN",#N/A,FALSE,"BPUN";"FUN_LN",#N/A,FALSE,"BPUN"}</definedName>
    <definedName name="__a6" localSheetId="19" hidden="1">{"TYPE",#N/A,FALSE,"BPDGR";"PAN_LN",#N/A,FALSE,"BPDGR";"FUN_LN",#N/A,FALSE,"BPDGR";"TYPE",#N/A,FALSE,"BPYLD";"PAN_LN",#N/A,FALSE,"BPYLD";"FUN_LN",#N/A,FALSE,"BPYLD";"TYPE",#N/A,FALSE,"BPYTDYLD";"PAN_LN",#N/A,FALSE,"BPYTDYLD";"FUN_LN",#N/A,FALSE,"BPYTDYLD";"TYPE",#N/A,FALSE,"BPDA";"PAN_LN",#N/A,FALSE,"BPDA";"FUN_LN",#N/A,FALSE,"BPDA";"TYPE",#N/A,FALSE,"BPUN";"PAN_LN",#N/A,FALSE,"BPUN";"FUN_LN",#N/A,FALSE,"BPUN"}</definedName>
    <definedName name="__a6" hidden="1">{"TYPE",#N/A,FALSE,"BPDGR";"PAN_LN",#N/A,FALSE,"BPDGR";"FUN_LN",#N/A,FALSE,"BPDGR";"TYPE",#N/A,FALSE,"BPYLD";"PAN_LN",#N/A,FALSE,"BPYLD";"FUN_LN",#N/A,FALSE,"BPYLD";"TYPE",#N/A,FALSE,"BPYTDYLD";"PAN_LN",#N/A,FALSE,"BPYTDYLD";"FUN_LN",#N/A,FALSE,"BPYTDYLD";"TYPE",#N/A,FALSE,"BPDA";"PAN_LN",#N/A,FALSE,"BPDA";"FUN_LN",#N/A,FALSE,"BPDA";"TYPE",#N/A,FALSE,"BPUN";"PAN_LN",#N/A,FALSE,"BPUN";"FUN_LN",#N/A,FALSE,"BPUN"}</definedName>
    <definedName name="__a7" localSheetId="14" hidden="1">{"TYPE",#N/A,FALSE,"MAYDGR";"PAN_LN",#N/A,FALSE,"MAYDGR";"FUN_LN",#N/A,FALSE,"MAYDGR";"TYPE",#N/A,FALSE,"MAYYLD";"PAN_LN",#N/A,FALSE,"MAYYLD";"FUN_LN",#N/A,FALSE,"MAYYLD";"TYPE",#N/A,FALSE,"MAYTDYLD";"PAN_LN",#N/A,FALSE,"MAYTDYLD";"FUN_LN",#N/A,FALSE,"MAYTDYLD";"TYPE",#N/A,FALSE,"MAYDA";"PAN_LN",#N/A,FALSE,"MAYDA";"FUN_LN",#N/A,FALSE,"MAYDA";"TYPE",#N/A,FALSE,"MAYUN";"PAN_LN",#N/A,FALSE,"MAYUN";"FUN_LN",#N/A,FALSE,"MAYUN"}</definedName>
    <definedName name="__a7" localSheetId="7" hidden="1">{"TYPE",#N/A,FALSE,"MAYDGR";"PAN_LN",#N/A,FALSE,"MAYDGR";"FUN_LN",#N/A,FALSE,"MAYDGR";"TYPE",#N/A,FALSE,"MAYYLD";"PAN_LN",#N/A,FALSE,"MAYYLD";"FUN_LN",#N/A,FALSE,"MAYYLD";"TYPE",#N/A,FALSE,"MAYTDYLD";"PAN_LN",#N/A,FALSE,"MAYTDYLD";"FUN_LN",#N/A,FALSE,"MAYTDYLD";"TYPE",#N/A,FALSE,"MAYDA";"PAN_LN",#N/A,FALSE,"MAYDA";"FUN_LN",#N/A,FALSE,"MAYDA";"TYPE",#N/A,FALSE,"MAYUN";"PAN_LN",#N/A,FALSE,"MAYUN";"FUN_LN",#N/A,FALSE,"MAYUN"}</definedName>
    <definedName name="__a7" localSheetId="25" hidden="1">{"TYPE",#N/A,FALSE,"MAYDGR";"PAN_LN",#N/A,FALSE,"MAYDGR";"FUN_LN",#N/A,FALSE,"MAYDGR";"TYPE",#N/A,FALSE,"MAYYLD";"PAN_LN",#N/A,FALSE,"MAYYLD";"FUN_LN",#N/A,FALSE,"MAYYLD";"TYPE",#N/A,FALSE,"MAYTDYLD";"PAN_LN",#N/A,FALSE,"MAYTDYLD";"FUN_LN",#N/A,FALSE,"MAYTDYLD";"TYPE",#N/A,FALSE,"MAYDA";"PAN_LN",#N/A,FALSE,"MAYDA";"FUN_LN",#N/A,FALSE,"MAYDA";"TYPE",#N/A,FALSE,"MAYUN";"PAN_LN",#N/A,FALSE,"MAYUN";"FUN_LN",#N/A,FALSE,"MAYUN"}</definedName>
    <definedName name="__a7" localSheetId="21" hidden="1">{"TYPE",#N/A,FALSE,"MAYDGR";"PAN_LN",#N/A,FALSE,"MAYDGR";"FUN_LN",#N/A,FALSE,"MAYDGR";"TYPE",#N/A,FALSE,"MAYYLD";"PAN_LN",#N/A,FALSE,"MAYYLD";"FUN_LN",#N/A,FALSE,"MAYYLD";"TYPE",#N/A,FALSE,"MAYTDYLD";"PAN_LN",#N/A,FALSE,"MAYTDYLD";"FUN_LN",#N/A,FALSE,"MAYTDYLD";"TYPE",#N/A,FALSE,"MAYDA";"PAN_LN",#N/A,FALSE,"MAYDA";"FUN_LN",#N/A,FALSE,"MAYDA";"TYPE",#N/A,FALSE,"MAYUN";"PAN_LN",#N/A,FALSE,"MAYUN";"FUN_LN",#N/A,FALSE,"MAYUN"}</definedName>
    <definedName name="__a7" localSheetId="22" hidden="1">{"TYPE",#N/A,FALSE,"MAYDGR";"PAN_LN",#N/A,FALSE,"MAYDGR";"FUN_LN",#N/A,FALSE,"MAYDGR";"TYPE",#N/A,FALSE,"MAYYLD";"PAN_LN",#N/A,FALSE,"MAYYLD";"FUN_LN",#N/A,FALSE,"MAYYLD";"TYPE",#N/A,FALSE,"MAYTDYLD";"PAN_LN",#N/A,FALSE,"MAYTDYLD";"FUN_LN",#N/A,FALSE,"MAYTDYLD";"TYPE",#N/A,FALSE,"MAYDA";"PAN_LN",#N/A,FALSE,"MAYDA";"FUN_LN",#N/A,FALSE,"MAYDA";"TYPE",#N/A,FALSE,"MAYUN";"PAN_LN",#N/A,FALSE,"MAYUN";"FUN_LN",#N/A,FALSE,"MAYUN"}</definedName>
    <definedName name="__a7" localSheetId="19" hidden="1">{"TYPE",#N/A,FALSE,"MAYDGR";"PAN_LN",#N/A,FALSE,"MAYDGR";"FUN_LN",#N/A,FALSE,"MAYDGR";"TYPE",#N/A,FALSE,"MAYYLD";"PAN_LN",#N/A,FALSE,"MAYYLD";"FUN_LN",#N/A,FALSE,"MAYYLD";"TYPE",#N/A,FALSE,"MAYTDYLD";"PAN_LN",#N/A,FALSE,"MAYTDYLD";"FUN_LN",#N/A,FALSE,"MAYTDYLD";"TYPE",#N/A,FALSE,"MAYDA";"PAN_LN",#N/A,FALSE,"MAYDA";"FUN_LN",#N/A,FALSE,"MAYDA";"TYPE",#N/A,FALSE,"MAYUN";"PAN_LN",#N/A,FALSE,"MAYUN";"FUN_LN",#N/A,FALSE,"MAYUN"}</definedName>
    <definedName name="__a7" hidden="1">{"TYPE",#N/A,FALSE,"MAYDGR";"PAN_LN",#N/A,FALSE,"MAYDGR";"FUN_LN",#N/A,FALSE,"MAYDGR";"TYPE",#N/A,FALSE,"MAYYLD";"PAN_LN",#N/A,FALSE,"MAYYLD";"FUN_LN",#N/A,FALSE,"MAYYLD";"TYPE",#N/A,FALSE,"MAYTDYLD";"PAN_LN",#N/A,FALSE,"MAYTDYLD";"FUN_LN",#N/A,FALSE,"MAYTDYLD";"TYPE",#N/A,FALSE,"MAYDA";"PAN_LN",#N/A,FALSE,"MAYDA";"FUN_LN",#N/A,FALSE,"MAYDA";"TYPE",#N/A,FALSE,"MAYUN";"PAN_LN",#N/A,FALSE,"MAYUN";"FUN_LN",#N/A,FALSE,"MAYUN"}</definedName>
    <definedName name="__a8" localSheetId="14" hidden="1">{"TYPE",#N/A,FALSE,"SEPDGR";"PAN_LN",#N/A,FALSE,"SEPDGR";"FUN_LN",#N/A,FALSE,"SEPDGR";"TYPE",#N/A,FALSE,"SEPYLD";"PAN_LN",#N/A,FALSE,"SEPYLD";"FUN_LN",#N/A,FALSE,"SEPYLD";"TYPE",#N/A,FALSE,"SEPYTDYLD";"PAN_LN",#N/A,FALSE,"SEPYTDYLD";"FUN_LN",#N/A,FALSE,"SEPYTDYLD";"TYPE",#N/A,FALSE,"SEPDA";"PAN_LN",#N/A,FALSE,"SEPDA";"FUN_LN",#N/A,FALSE,"SEPDA";"TYPE",#N/A,FALSE,"SEPUN";"PAN_LN",#N/A,FALSE,"SEPUN";"FUN_LN",#N/A,FALSE,"SEPUN"}</definedName>
    <definedName name="__a8" localSheetId="7" hidden="1">{"TYPE",#N/A,FALSE,"SEPDGR";"PAN_LN",#N/A,FALSE,"SEPDGR";"FUN_LN",#N/A,FALSE,"SEPDGR";"TYPE",#N/A,FALSE,"SEPYLD";"PAN_LN",#N/A,FALSE,"SEPYLD";"FUN_LN",#N/A,FALSE,"SEPYLD";"TYPE",#N/A,FALSE,"SEPYTDYLD";"PAN_LN",#N/A,FALSE,"SEPYTDYLD";"FUN_LN",#N/A,FALSE,"SEPYTDYLD";"TYPE",#N/A,FALSE,"SEPDA";"PAN_LN",#N/A,FALSE,"SEPDA";"FUN_LN",#N/A,FALSE,"SEPDA";"TYPE",#N/A,FALSE,"SEPUN";"PAN_LN",#N/A,FALSE,"SEPUN";"FUN_LN",#N/A,FALSE,"SEPUN"}</definedName>
    <definedName name="__a8" localSheetId="25" hidden="1">{"TYPE",#N/A,FALSE,"SEPDGR";"PAN_LN",#N/A,FALSE,"SEPDGR";"FUN_LN",#N/A,FALSE,"SEPDGR";"TYPE",#N/A,FALSE,"SEPYLD";"PAN_LN",#N/A,FALSE,"SEPYLD";"FUN_LN",#N/A,FALSE,"SEPYLD";"TYPE",#N/A,FALSE,"SEPYTDYLD";"PAN_LN",#N/A,FALSE,"SEPYTDYLD";"FUN_LN",#N/A,FALSE,"SEPYTDYLD";"TYPE",#N/A,FALSE,"SEPDA";"PAN_LN",#N/A,FALSE,"SEPDA";"FUN_LN",#N/A,FALSE,"SEPDA";"TYPE",#N/A,FALSE,"SEPUN";"PAN_LN",#N/A,FALSE,"SEPUN";"FUN_LN",#N/A,FALSE,"SEPUN"}</definedName>
    <definedName name="__a8" localSheetId="21" hidden="1">{"TYPE",#N/A,FALSE,"SEPDGR";"PAN_LN",#N/A,FALSE,"SEPDGR";"FUN_LN",#N/A,FALSE,"SEPDGR";"TYPE",#N/A,FALSE,"SEPYLD";"PAN_LN",#N/A,FALSE,"SEPYLD";"FUN_LN",#N/A,FALSE,"SEPYLD";"TYPE",#N/A,FALSE,"SEPYTDYLD";"PAN_LN",#N/A,FALSE,"SEPYTDYLD";"FUN_LN",#N/A,FALSE,"SEPYTDYLD";"TYPE",#N/A,FALSE,"SEPDA";"PAN_LN",#N/A,FALSE,"SEPDA";"FUN_LN",#N/A,FALSE,"SEPDA";"TYPE",#N/A,FALSE,"SEPUN";"PAN_LN",#N/A,FALSE,"SEPUN";"FUN_LN",#N/A,FALSE,"SEPUN"}</definedName>
    <definedName name="__a8" localSheetId="22" hidden="1">{"TYPE",#N/A,FALSE,"SEPDGR";"PAN_LN",#N/A,FALSE,"SEPDGR";"FUN_LN",#N/A,FALSE,"SEPDGR";"TYPE",#N/A,FALSE,"SEPYLD";"PAN_LN",#N/A,FALSE,"SEPYLD";"FUN_LN",#N/A,FALSE,"SEPYLD";"TYPE",#N/A,FALSE,"SEPYTDYLD";"PAN_LN",#N/A,FALSE,"SEPYTDYLD";"FUN_LN",#N/A,FALSE,"SEPYTDYLD";"TYPE",#N/A,FALSE,"SEPDA";"PAN_LN",#N/A,FALSE,"SEPDA";"FUN_LN",#N/A,FALSE,"SEPDA";"TYPE",#N/A,FALSE,"SEPUN";"PAN_LN",#N/A,FALSE,"SEPUN";"FUN_LN",#N/A,FALSE,"SEPUN"}</definedName>
    <definedName name="__a8" localSheetId="19" hidden="1">{"TYPE",#N/A,FALSE,"SEPDGR";"PAN_LN",#N/A,FALSE,"SEPDGR";"FUN_LN",#N/A,FALSE,"SEPDGR";"TYPE",#N/A,FALSE,"SEPYLD";"PAN_LN",#N/A,FALSE,"SEPYLD";"FUN_LN",#N/A,FALSE,"SEPYLD";"TYPE",#N/A,FALSE,"SEPYTDYLD";"PAN_LN",#N/A,FALSE,"SEPYTDYLD";"FUN_LN",#N/A,FALSE,"SEPYTDYLD";"TYPE",#N/A,FALSE,"SEPDA";"PAN_LN",#N/A,FALSE,"SEPDA";"FUN_LN",#N/A,FALSE,"SEPDA";"TYPE",#N/A,FALSE,"SEPUN";"PAN_LN",#N/A,FALSE,"SEPUN";"FUN_LN",#N/A,FALSE,"SEPUN"}</definedName>
    <definedName name="__a8" hidden="1">{"TYPE",#N/A,FALSE,"SEPDGR";"PAN_LN",#N/A,FALSE,"SEPDGR";"FUN_LN",#N/A,FALSE,"SEPDGR";"TYPE",#N/A,FALSE,"SEPYLD";"PAN_LN",#N/A,FALSE,"SEPYLD";"FUN_LN",#N/A,FALSE,"SEPYLD";"TYPE",#N/A,FALSE,"SEPYTDYLD";"PAN_LN",#N/A,FALSE,"SEPYTDYLD";"FUN_LN",#N/A,FALSE,"SEPYTDYLD";"TYPE",#N/A,FALSE,"SEPDA";"PAN_LN",#N/A,FALSE,"SEPDA";"FUN_LN",#N/A,FALSE,"SEPDA";"TYPE",#N/A,FALSE,"SEPUN";"PAN_LN",#N/A,FALSE,"SEPUN";"FUN_LN",#N/A,FALSE,"SEPUN"}</definedName>
    <definedName name="__a9" localSheetId="14" hidden="1">{"SUMM",#N/A,TRUE,"C";"ACT_PROD",#N/A,TRUE,"A";"ACT_SHIP",#N/A,TRUE,"A";"BP_YLD",#N/A,TRUE,"B";"ACTZ_PROD",#N/A,TRUE,"D";"ACTZ_SHIP",#N/A,TRUE,"D";"ACTZ_YLD",#N/A,TRUE,"E";"CPSI_PROD",#N/A,TRUE,"F";"CPSI_SHIP",#N/A,TRUE,"F"}</definedName>
    <definedName name="__a9" localSheetId="7" hidden="1">{"SUMM",#N/A,TRUE,"C";"ACT_PROD",#N/A,TRUE,"A";"ACT_SHIP",#N/A,TRUE,"A";"BP_YLD",#N/A,TRUE,"B";"ACTZ_PROD",#N/A,TRUE,"D";"ACTZ_SHIP",#N/A,TRUE,"D";"ACTZ_YLD",#N/A,TRUE,"E";"CPSI_PROD",#N/A,TRUE,"F";"CPSI_SHIP",#N/A,TRUE,"F"}</definedName>
    <definedName name="__a9" localSheetId="25" hidden="1">{"SUMM",#N/A,TRUE,"C";"ACT_PROD",#N/A,TRUE,"A";"ACT_SHIP",#N/A,TRUE,"A";"BP_YLD",#N/A,TRUE,"B";"ACTZ_PROD",#N/A,TRUE,"D";"ACTZ_SHIP",#N/A,TRUE,"D";"ACTZ_YLD",#N/A,TRUE,"E";"CPSI_PROD",#N/A,TRUE,"F";"CPSI_SHIP",#N/A,TRUE,"F"}</definedName>
    <definedName name="__a9" localSheetId="21" hidden="1">{"SUMM",#N/A,TRUE,"C";"ACT_PROD",#N/A,TRUE,"A";"ACT_SHIP",#N/A,TRUE,"A";"BP_YLD",#N/A,TRUE,"B";"ACTZ_PROD",#N/A,TRUE,"D";"ACTZ_SHIP",#N/A,TRUE,"D";"ACTZ_YLD",#N/A,TRUE,"E";"CPSI_PROD",#N/A,TRUE,"F";"CPSI_SHIP",#N/A,TRUE,"F"}</definedName>
    <definedName name="__a9" localSheetId="22" hidden="1">{"SUMM",#N/A,TRUE,"C";"ACT_PROD",#N/A,TRUE,"A";"ACT_SHIP",#N/A,TRUE,"A";"BP_YLD",#N/A,TRUE,"B";"ACTZ_PROD",#N/A,TRUE,"D";"ACTZ_SHIP",#N/A,TRUE,"D";"ACTZ_YLD",#N/A,TRUE,"E";"CPSI_PROD",#N/A,TRUE,"F";"CPSI_SHIP",#N/A,TRUE,"F"}</definedName>
    <definedName name="__a9" localSheetId="19" hidden="1">{"SUMM",#N/A,TRUE,"C";"ACT_PROD",#N/A,TRUE,"A";"ACT_SHIP",#N/A,TRUE,"A";"BP_YLD",#N/A,TRUE,"B";"ACTZ_PROD",#N/A,TRUE,"D";"ACTZ_SHIP",#N/A,TRUE,"D";"ACTZ_YLD",#N/A,TRUE,"E";"CPSI_PROD",#N/A,TRUE,"F";"CPSI_SHIP",#N/A,TRUE,"F"}</definedName>
    <definedName name="__a9" hidden="1">{"SUMM",#N/A,TRUE,"C";"ACT_PROD",#N/A,TRUE,"A";"ACT_SHIP",#N/A,TRUE,"A";"BP_YLD",#N/A,TRUE,"B";"ACTZ_PROD",#N/A,TRUE,"D";"ACTZ_SHIP",#N/A,TRUE,"D";"ACTZ_YLD",#N/A,TRUE,"E";"CPSI_PROD",#N/A,TRUE,"F";"CPSI_SHIP",#N/A,TRUE,"F"}</definedName>
    <definedName name="__aa1" localSheetId="14" hidden="1">{#N/A,"PURADD",FALSE,"Business Analysis";#N/A,"PURSPP",FALSE,"Business Analysis";#N/A,"CTGIND",FALSE,"Business Analysis";#N/A,"PURCHM",FALSE,"Business Analysis";#N/A,"SPADD",FALSE,"Business Analysis";#N/A,"EPOXY",FALSE,"Business Analysis";#N/A,"PURPER",FALSE,"Business Analysis"}</definedName>
    <definedName name="__aa1" localSheetId="7" hidden="1">{#N/A,"PURADD",FALSE,"Business Analysis";#N/A,"PURSPP",FALSE,"Business Analysis";#N/A,"CTGIND",FALSE,"Business Analysis";#N/A,"PURCHM",FALSE,"Business Analysis";#N/A,"SPADD",FALSE,"Business Analysis";#N/A,"EPOXY",FALSE,"Business Analysis";#N/A,"PURPER",FALSE,"Business Analysis"}</definedName>
    <definedName name="__aa1" localSheetId="25" hidden="1">{#N/A,"PURADD",FALSE,"Business Analysis";#N/A,"PURSPP",FALSE,"Business Analysis";#N/A,"CTGIND",FALSE,"Business Analysis";#N/A,"PURCHM",FALSE,"Business Analysis";#N/A,"SPADD",FALSE,"Business Analysis";#N/A,"EPOXY",FALSE,"Business Analysis";#N/A,"PURPER",FALSE,"Business Analysis"}</definedName>
    <definedName name="__aa1" localSheetId="21" hidden="1">{#N/A,"PURADD",FALSE,"Business Analysis";#N/A,"PURSPP",FALSE,"Business Analysis";#N/A,"CTGIND",FALSE,"Business Analysis";#N/A,"PURCHM",FALSE,"Business Analysis";#N/A,"SPADD",FALSE,"Business Analysis";#N/A,"EPOXY",FALSE,"Business Analysis";#N/A,"PURPER",FALSE,"Business Analysis"}</definedName>
    <definedName name="__aa1" localSheetId="22" hidden="1">{#N/A,"PURADD",FALSE,"Business Analysis";#N/A,"PURSPP",FALSE,"Business Analysis";#N/A,"CTGIND",FALSE,"Business Analysis";#N/A,"PURCHM",FALSE,"Business Analysis";#N/A,"SPADD",FALSE,"Business Analysis";#N/A,"EPOXY",FALSE,"Business Analysis";#N/A,"PURPER",FALSE,"Business Analysis"}</definedName>
    <definedName name="__aa1" localSheetId="19" hidden="1">{#N/A,"PURADD",FALSE,"Business Analysis";#N/A,"PURSPP",FALSE,"Business Analysis";#N/A,"CTGIND",FALSE,"Business Analysis";#N/A,"PURCHM",FALSE,"Business Analysis";#N/A,"SPADD",FALSE,"Business Analysis";#N/A,"EPOXY",FALSE,"Business Analysis";#N/A,"PURPER",FALSE,"Business Analysis"}</definedName>
    <definedName name="__aa1" hidden="1">{#N/A,"PURADD",FALSE,"Business Analysis";#N/A,"PURSPP",FALSE,"Business Analysis";#N/A,"CTGIND",FALSE,"Business Analysis";#N/A,"PURCHM",FALSE,"Business Analysis";#N/A,"SPADD",FALSE,"Business Analysis";#N/A,"EPOXY",FALSE,"Business Analysis";#N/A,"PURPER",FALSE,"Business Analysis"}</definedName>
    <definedName name="__aa2" localSheetId="14" hidden="1">{#N/A,#N/A,FALSE,"Hip.Bas";#N/A,#N/A,FALSE,"ventas";#N/A,#N/A,FALSE,"ingre-Año";#N/A,#N/A,FALSE,"ventas-Año";#N/A,#N/A,FALSE,"Costepro";#N/A,#N/A,FALSE,"inversion";#N/A,#N/A,FALSE,"personal";#N/A,#N/A,FALSE,"Gastos-V";#N/A,#N/A,FALSE,"Circulante";#N/A,#N/A,FALSE,"CONSOLI";#N/A,#N/A,FALSE,"Es-Fin";#N/A,#N/A,FALSE,"Margen-P"}</definedName>
    <definedName name="__aa2" localSheetId="7" hidden="1">{#N/A,#N/A,FALSE,"Hip.Bas";#N/A,#N/A,FALSE,"ventas";#N/A,#N/A,FALSE,"ingre-Año";#N/A,#N/A,FALSE,"ventas-Año";#N/A,#N/A,FALSE,"Costepro";#N/A,#N/A,FALSE,"inversion";#N/A,#N/A,FALSE,"personal";#N/A,#N/A,FALSE,"Gastos-V";#N/A,#N/A,FALSE,"Circulante";#N/A,#N/A,FALSE,"CONSOLI";#N/A,#N/A,FALSE,"Es-Fin";#N/A,#N/A,FALSE,"Margen-P"}</definedName>
    <definedName name="__aa2" localSheetId="25" hidden="1">{#N/A,#N/A,FALSE,"Hip.Bas";#N/A,#N/A,FALSE,"ventas";#N/A,#N/A,FALSE,"ingre-Año";#N/A,#N/A,FALSE,"ventas-Año";#N/A,#N/A,FALSE,"Costepro";#N/A,#N/A,FALSE,"inversion";#N/A,#N/A,FALSE,"personal";#N/A,#N/A,FALSE,"Gastos-V";#N/A,#N/A,FALSE,"Circulante";#N/A,#N/A,FALSE,"CONSOLI";#N/A,#N/A,FALSE,"Es-Fin";#N/A,#N/A,FALSE,"Margen-P"}</definedName>
    <definedName name="__aa2" localSheetId="21" hidden="1">{#N/A,#N/A,FALSE,"Hip.Bas";#N/A,#N/A,FALSE,"ventas";#N/A,#N/A,FALSE,"ingre-Año";#N/A,#N/A,FALSE,"ventas-Año";#N/A,#N/A,FALSE,"Costepro";#N/A,#N/A,FALSE,"inversion";#N/A,#N/A,FALSE,"personal";#N/A,#N/A,FALSE,"Gastos-V";#N/A,#N/A,FALSE,"Circulante";#N/A,#N/A,FALSE,"CONSOLI";#N/A,#N/A,FALSE,"Es-Fin";#N/A,#N/A,FALSE,"Margen-P"}</definedName>
    <definedName name="__aa2" localSheetId="22" hidden="1">{#N/A,#N/A,FALSE,"Hip.Bas";#N/A,#N/A,FALSE,"ventas";#N/A,#N/A,FALSE,"ingre-Año";#N/A,#N/A,FALSE,"ventas-Año";#N/A,#N/A,FALSE,"Costepro";#N/A,#N/A,FALSE,"inversion";#N/A,#N/A,FALSE,"personal";#N/A,#N/A,FALSE,"Gastos-V";#N/A,#N/A,FALSE,"Circulante";#N/A,#N/A,FALSE,"CONSOLI";#N/A,#N/A,FALSE,"Es-Fin";#N/A,#N/A,FALSE,"Margen-P"}</definedName>
    <definedName name="__aa2" localSheetId="19" hidden="1">{#N/A,#N/A,FALSE,"Hip.Bas";#N/A,#N/A,FALSE,"ventas";#N/A,#N/A,FALSE,"ingre-Año";#N/A,#N/A,FALSE,"ventas-Año";#N/A,#N/A,FALSE,"Costepro";#N/A,#N/A,FALSE,"inversion";#N/A,#N/A,FALSE,"personal";#N/A,#N/A,FALSE,"Gastos-V";#N/A,#N/A,FALSE,"Circulante";#N/A,#N/A,FALSE,"CONSOLI";#N/A,#N/A,FALSE,"Es-Fin";#N/A,#N/A,FALSE,"Margen-P"}</definedName>
    <definedName name="__aa2" hidden="1">{#N/A,#N/A,FALSE,"Hip.Bas";#N/A,#N/A,FALSE,"ventas";#N/A,#N/A,FALSE,"ingre-Año";#N/A,#N/A,FALSE,"ventas-Año";#N/A,#N/A,FALSE,"Costepro";#N/A,#N/A,FALSE,"inversion";#N/A,#N/A,FALSE,"personal";#N/A,#N/A,FALSE,"Gastos-V";#N/A,#N/A,FALSE,"Circulante";#N/A,#N/A,FALSE,"CONSOLI";#N/A,#N/A,FALSE,"Es-Fin";#N/A,#N/A,FALSE,"Margen-P"}</definedName>
    <definedName name="__aa3" localSheetId="14" hidden="1">{#N/A,#N/A,FALSE,"Hip.Bas";#N/A,#N/A,FALSE,"ventas";#N/A,#N/A,FALSE,"ingre-Año";#N/A,#N/A,FALSE,"ventas-Año";#N/A,#N/A,FALSE,"Costepro";#N/A,#N/A,FALSE,"inversion";#N/A,#N/A,FALSE,"personal";#N/A,#N/A,FALSE,"Gastos-V";#N/A,#N/A,FALSE,"Circulante";#N/A,#N/A,FALSE,"CONSOLI";#N/A,#N/A,FALSE,"Es-Fin";#N/A,#N/A,FALSE,"Margen-P"}</definedName>
    <definedName name="__aa3" localSheetId="7" hidden="1">{#N/A,#N/A,FALSE,"Hip.Bas";#N/A,#N/A,FALSE,"ventas";#N/A,#N/A,FALSE,"ingre-Año";#N/A,#N/A,FALSE,"ventas-Año";#N/A,#N/A,FALSE,"Costepro";#N/A,#N/A,FALSE,"inversion";#N/A,#N/A,FALSE,"personal";#N/A,#N/A,FALSE,"Gastos-V";#N/A,#N/A,FALSE,"Circulante";#N/A,#N/A,FALSE,"CONSOLI";#N/A,#N/A,FALSE,"Es-Fin";#N/A,#N/A,FALSE,"Margen-P"}</definedName>
    <definedName name="__aa3" localSheetId="25" hidden="1">{#N/A,#N/A,FALSE,"Hip.Bas";#N/A,#N/A,FALSE,"ventas";#N/A,#N/A,FALSE,"ingre-Año";#N/A,#N/A,FALSE,"ventas-Año";#N/A,#N/A,FALSE,"Costepro";#N/A,#N/A,FALSE,"inversion";#N/A,#N/A,FALSE,"personal";#N/A,#N/A,FALSE,"Gastos-V";#N/A,#N/A,FALSE,"Circulante";#N/A,#N/A,FALSE,"CONSOLI";#N/A,#N/A,FALSE,"Es-Fin";#N/A,#N/A,FALSE,"Margen-P"}</definedName>
    <definedName name="__aa3" localSheetId="21" hidden="1">{#N/A,#N/A,FALSE,"Hip.Bas";#N/A,#N/A,FALSE,"ventas";#N/A,#N/A,FALSE,"ingre-Año";#N/A,#N/A,FALSE,"ventas-Año";#N/A,#N/A,FALSE,"Costepro";#N/A,#N/A,FALSE,"inversion";#N/A,#N/A,FALSE,"personal";#N/A,#N/A,FALSE,"Gastos-V";#N/A,#N/A,FALSE,"Circulante";#N/A,#N/A,FALSE,"CONSOLI";#N/A,#N/A,FALSE,"Es-Fin";#N/A,#N/A,FALSE,"Margen-P"}</definedName>
    <definedName name="__aa3" localSheetId="22" hidden="1">{#N/A,#N/A,FALSE,"Hip.Bas";#N/A,#N/A,FALSE,"ventas";#N/A,#N/A,FALSE,"ingre-Año";#N/A,#N/A,FALSE,"ventas-Año";#N/A,#N/A,FALSE,"Costepro";#N/A,#N/A,FALSE,"inversion";#N/A,#N/A,FALSE,"personal";#N/A,#N/A,FALSE,"Gastos-V";#N/A,#N/A,FALSE,"Circulante";#N/A,#N/A,FALSE,"CONSOLI";#N/A,#N/A,FALSE,"Es-Fin";#N/A,#N/A,FALSE,"Margen-P"}</definedName>
    <definedName name="__aa3" localSheetId="19" hidden="1">{#N/A,#N/A,FALSE,"Hip.Bas";#N/A,#N/A,FALSE,"ventas";#N/A,#N/A,FALSE,"ingre-Año";#N/A,#N/A,FALSE,"ventas-Año";#N/A,#N/A,FALSE,"Costepro";#N/A,#N/A,FALSE,"inversion";#N/A,#N/A,FALSE,"personal";#N/A,#N/A,FALSE,"Gastos-V";#N/A,#N/A,FALSE,"Circulante";#N/A,#N/A,FALSE,"CONSOLI";#N/A,#N/A,FALSE,"Es-Fin";#N/A,#N/A,FALSE,"Margen-P"}</definedName>
    <definedName name="__aa3" hidden="1">{#N/A,#N/A,FALSE,"Hip.Bas";#N/A,#N/A,FALSE,"ventas";#N/A,#N/A,FALSE,"ingre-Año";#N/A,#N/A,FALSE,"ventas-Año";#N/A,#N/A,FALSE,"Costepro";#N/A,#N/A,FALSE,"inversion";#N/A,#N/A,FALSE,"personal";#N/A,#N/A,FALSE,"Gastos-V";#N/A,#N/A,FALSE,"Circulante";#N/A,#N/A,FALSE,"CONSOLI";#N/A,#N/A,FALSE,"Es-Fin";#N/A,#N/A,FALSE,"Margen-P"}</definedName>
    <definedName name="__aaa1" localSheetId="14" hidden="1">{#N/A,#N/A,FALSE,"REPORT"}</definedName>
    <definedName name="__aaa1" localSheetId="7" hidden="1">{#N/A,#N/A,FALSE,"REPORT"}</definedName>
    <definedName name="__aaa1" localSheetId="25" hidden="1">{#N/A,#N/A,FALSE,"REPORT"}</definedName>
    <definedName name="__aaa1" localSheetId="21" hidden="1">{#N/A,#N/A,FALSE,"REPORT"}</definedName>
    <definedName name="__aaa1" localSheetId="22" hidden="1">{#N/A,#N/A,FALSE,"REPORT"}</definedName>
    <definedName name="__aaa1" localSheetId="19" hidden="1">{#N/A,#N/A,FALSE,"REPORT"}</definedName>
    <definedName name="__aaa1" hidden="1">{#N/A,#N/A,FALSE,"REPORT"}</definedName>
    <definedName name="__aas1" localSheetId="14" hidden="1">{#N/A,#N/A,FALSE,"REPORT"}</definedName>
    <definedName name="__aas1" localSheetId="7" hidden="1">{#N/A,#N/A,FALSE,"REPORT"}</definedName>
    <definedName name="__aas1" localSheetId="25" hidden="1">{#N/A,#N/A,FALSE,"REPORT"}</definedName>
    <definedName name="__aas1" localSheetId="21" hidden="1">{#N/A,#N/A,FALSE,"REPORT"}</definedName>
    <definedName name="__aas1" localSheetId="22" hidden="1">{#N/A,#N/A,FALSE,"REPORT"}</definedName>
    <definedName name="__aas1" localSheetId="19" hidden="1">{#N/A,#N/A,FALSE,"REPORT"}</definedName>
    <definedName name="__aas1" hidden="1">{#N/A,#N/A,FALSE,"REPORT"}</definedName>
    <definedName name="__abc1" localSheetId="14" hidden="1">{"detail",#N/A,FALSE,"mfg";"summary",#N/A,FALSE,"mfg"}</definedName>
    <definedName name="__abc1" localSheetId="7" hidden="1">{"detail",#N/A,FALSE,"mfg";"summary",#N/A,FALSE,"mfg"}</definedName>
    <definedName name="__abc1" localSheetId="25" hidden="1">{"detail",#N/A,FALSE,"mfg";"summary",#N/A,FALSE,"mfg"}</definedName>
    <definedName name="__abc1" localSheetId="21" hidden="1">{"detail",#N/A,FALSE,"mfg";"summary",#N/A,FALSE,"mfg"}</definedName>
    <definedName name="__abc1" localSheetId="22" hidden="1">{"detail",#N/A,FALSE,"mfg";"summary",#N/A,FALSE,"mfg"}</definedName>
    <definedName name="__abc1" localSheetId="19" hidden="1">{"detail",#N/A,FALSE,"mfg";"summary",#N/A,FALSE,"mfg"}</definedName>
    <definedName name="__abc1" hidden="1">{"detail",#N/A,FALSE,"mfg";"summary",#N/A,FALSE,"mfg"}</definedName>
    <definedName name="__abc2" localSheetId="14" hidden="1">{"detail",#N/A,FALSE,"mfg";"summary",#N/A,FALSE,"mfg"}</definedName>
    <definedName name="__abc2" localSheetId="7" hidden="1">{"detail",#N/A,FALSE,"mfg";"summary",#N/A,FALSE,"mfg"}</definedName>
    <definedName name="__abc2" localSheetId="25" hidden="1">{"detail",#N/A,FALSE,"mfg";"summary",#N/A,FALSE,"mfg"}</definedName>
    <definedName name="__abc2" localSheetId="21" hidden="1">{"detail",#N/A,FALSE,"mfg";"summary",#N/A,FALSE,"mfg"}</definedName>
    <definedName name="__abc2" localSheetId="22" hidden="1">{"detail",#N/A,FALSE,"mfg";"summary",#N/A,FALSE,"mfg"}</definedName>
    <definedName name="__abc2" localSheetId="19" hidden="1">{"detail",#N/A,FALSE,"mfg";"summary",#N/A,FALSE,"mfg"}</definedName>
    <definedName name="__abc2" hidden="1">{"detail",#N/A,FALSE,"mfg";"summary",#N/A,FALSE,"mfg"}</definedName>
    <definedName name="__abc3" localSheetId="14" hidden="1">{"detail",#N/A,FALSE,"mfg";"summary",#N/A,FALSE,"mfg"}</definedName>
    <definedName name="__abc3" localSheetId="7" hidden="1">{"detail",#N/A,FALSE,"mfg";"summary",#N/A,FALSE,"mfg"}</definedName>
    <definedName name="__abc3" localSheetId="25" hidden="1">{"detail",#N/A,FALSE,"mfg";"summary",#N/A,FALSE,"mfg"}</definedName>
    <definedName name="__abc3" localSheetId="21" hidden="1">{"detail",#N/A,FALSE,"mfg";"summary",#N/A,FALSE,"mfg"}</definedName>
    <definedName name="__abc3" localSheetId="22" hidden="1">{"detail",#N/A,FALSE,"mfg";"summary",#N/A,FALSE,"mfg"}</definedName>
    <definedName name="__abc3" localSheetId="19" hidden="1">{"detail",#N/A,FALSE,"mfg";"summary",#N/A,FALSE,"mfg"}</definedName>
    <definedName name="__abc3" hidden="1">{"detail",#N/A,FALSE,"mfg";"summary",#N/A,FALSE,"mfg"}</definedName>
    <definedName name="__ACS2000" localSheetId="14" hidden="1">{#N/A,#N/A,FALSE,"REPORT"}</definedName>
    <definedName name="__ACS2000" localSheetId="7" hidden="1">{#N/A,#N/A,FALSE,"REPORT"}</definedName>
    <definedName name="__ACS2000" localSheetId="25" hidden="1">{#N/A,#N/A,FALSE,"REPORT"}</definedName>
    <definedName name="__ACS2000" localSheetId="21" hidden="1">{#N/A,#N/A,FALSE,"REPORT"}</definedName>
    <definedName name="__ACS2000" localSheetId="22" hidden="1">{#N/A,#N/A,FALSE,"REPORT"}</definedName>
    <definedName name="__ACS2000" localSheetId="19" hidden="1">{#N/A,#N/A,FALSE,"REPORT"}</definedName>
    <definedName name="__ACS2000" hidden="1">{#N/A,#N/A,FALSE,"REPORT"}</definedName>
    <definedName name="__ad1" localSheetId="14" hidden="1">{#N/A,#N/A,FALSE,"TB";#N/A,#N/A,FALSE,"DR";#N/A,#N/A,FALSE,"AR";#N/A,#N/A,FALSE,"PL";#N/A,#N/A,FALSE,"BS";#N/A,#N/A,FALSE,"NOTES";#N/A,#N/A,FALSE,"NOTES (2)";#N/A,#N/A,FALSE,"NOTES (3)";#N/A,#N/A,FALSE,"DPL";#N/A,#N/A,FALSE,"TAXC.INDEX";#N/A,#N/A,FALSE,"Schedule I";#N/A,#N/A,FALSE,"Adjustments"}</definedName>
    <definedName name="__ad1" localSheetId="7" hidden="1">{#N/A,#N/A,FALSE,"TB";#N/A,#N/A,FALSE,"DR";#N/A,#N/A,FALSE,"AR";#N/A,#N/A,FALSE,"PL";#N/A,#N/A,FALSE,"BS";#N/A,#N/A,FALSE,"NOTES";#N/A,#N/A,FALSE,"NOTES (2)";#N/A,#N/A,FALSE,"NOTES (3)";#N/A,#N/A,FALSE,"DPL";#N/A,#N/A,FALSE,"TAXC.INDEX";#N/A,#N/A,FALSE,"Schedule I";#N/A,#N/A,FALSE,"Adjustments"}</definedName>
    <definedName name="__ad1" localSheetId="25" hidden="1">{#N/A,#N/A,FALSE,"TB";#N/A,#N/A,FALSE,"DR";#N/A,#N/A,FALSE,"AR";#N/A,#N/A,FALSE,"PL";#N/A,#N/A,FALSE,"BS";#N/A,#N/A,FALSE,"NOTES";#N/A,#N/A,FALSE,"NOTES (2)";#N/A,#N/A,FALSE,"NOTES (3)";#N/A,#N/A,FALSE,"DPL";#N/A,#N/A,FALSE,"TAXC.INDEX";#N/A,#N/A,FALSE,"Schedule I";#N/A,#N/A,FALSE,"Adjustments"}</definedName>
    <definedName name="__ad1" localSheetId="21" hidden="1">{#N/A,#N/A,FALSE,"TB";#N/A,#N/A,FALSE,"DR";#N/A,#N/A,FALSE,"AR";#N/A,#N/A,FALSE,"PL";#N/A,#N/A,FALSE,"BS";#N/A,#N/A,FALSE,"NOTES";#N/A,#N/A,FALSE,"NOTES (2)";#N/A,#N/A,FALSE,"NOTES (3)";#N/A,#N/A,FALSE,"DPL";#N/A,#N/A,FALSE,"TAXC.INDEX";#N/A,#N/A,FALSE,"Schedule I";#N/A,#N/A,FALSE,"Adjustments"}</definedName>
    <definedName name="__ad1" localSheetId="22" hidden="1">{#N/A,#N/A,FALSE,"TB";#N/A,#N/A,FALSE,"DR";#N/A,#N/A,FALSE,"AR";#N/A,#N/A,FALSE,"PL";#N/A,#N/A,FALSE,"BS";#N/A,#N/A,FALSE,"NOTES";#N/A,#N/A,FALSE,"NOTES (2)";#N/A,#N/A,FALSE,"NOTES (3)";#N/A,#N/A,FALSE,"DPL";#N/A,#N/A,FALSE,"TAXC.INDEX";#N/A,#N/A,FALSE,"Schedule I";#N/A,#N/A,FALSE,"Adjustments"}</definedName>
    <definedName name="__ad1" localSheetId="19" hidden="1">{#N/A,#N/A,FALSE,"TB";#N/A,#N/A,FALSE,"DR";#N/A,#N/A,FALSE,"AR";#N/A,#N/A,FALSE,"PL";#N/A,#N/A,FALSE,"BS";#N/A,#N/A,FALSE,"NOTES";#N/A,#N/A,FALSE,"NOTES (2)";#N/A,#N/A,FALSE,"NOTES (3)";#N/A,#N/A,FALSE,"DPL";#N/A,#N/A,FALSE,"TAXC.INDEX";#N/A,#N/A,FALSE,"Schedule I";#N/A,#N/A,FALSE,"Adjustments"}</definedName>
    <definedName name="__ad1" hidden="1">{#N/A,#N/A,FALSE,"TB";#N/A,#N/A,FALSE,"DR";#N/A,#N/A,FALSE,"AR";#N/A,#N/A,FALSE,"PL";#N/A,#N/A,FALSE,"BS";#N/A,#N/A,FALSE,"NOTES";#N/A,#N/A,FALSE,"NOTES (2)";#N/A,#N/A,FALSE,"NOTES (3)";#N/A,#N/A,FALSE,"DPL";#N/A,#N/A,FALSE,"TAXC.INDEX";#N/A,#N/A,FALSE,"Schedule I";#N/A,#N/A,FALSE,"Adjustments"}</definedName>
    <definedName name="__adj10">#REF!</definedName>
    <definedName name="__adj13">#REF!</definedName>
    <definedName name="__adj14">#REF!</definedName>
    <definedName name="__AG4" localSheetId="14" hidden="1">{#N/A,#N/A,FALSE,"TAXC.INDEX";#N/A,#N/A,FALSE,"Schedule I";#N/A,#N/A,FALSE,"Schedule  II";#N/A,#N/A,FALSE,"Schedule III"}</definedName>
    <definedName name="__AG4" localSheetId="7" hidden="1">{#N/A,#N/A,FALSE,"TAXC.INDEX";#N/A,#N/A,FALSE,"Schedule I";#N/A,#N/A,FALSE,"Schedule  II";#N/A,#N/A,FALSE,"Schedule III"}</definedName>
    <definedName name="__AG4" localSheetId="25" hidden="1">{#N/A,#N/A,FALSE,"TAXC.INDEX";#N/A,#N/A,FALSE,"Schedule I";#N/A,#N/A,FALSE,"Schedule  II";#N/A,#N/A,FALSE,"Schedule III"}</definedName>
    <definedName name="__AG4" localSheetId="21" hidden="1">{#N/A,#N/A,FALSE,"TAXC.INDEX";#N/A,#N/A,FALSE,"Schedule I";#N/A,#N/A,FALSE,"Schedule  II";#N/A,#N/A,FALSE,"Schedule III"}</definedName>
    <definedName name="__AG4" localSheetId="22" hidden="1">{#N/A,#N/A,FALSE,"TAXC.INDEX";#N/A,#N/A,FALSE,"Schedule I";#N/A,#N/A,FALSE,"Schedule  II";#N/A,#N/A,FALSE,"Schedule III"}</definedName>
    <definedName name="__AG4" localSheetId="19" hidden="1">{#N/A,#N/A,FALSE,"TAXC.INDEX";#N/A,#N/A,FALSE,"Schedule I";#N/A,#N/A,FALSE,"Schedule  II";#N/A,#N/A,FALSE,"Schedule III"}</definedName>
    <definedName name="__AG4" hidden="1">{#N/A,#N/A,FALSE,"TAXC.INDEX";#N/A,#N/A,FALSE,"Schedule I";#N/A,#N/A,FALSE,"Schedule  II";#N/A,#N/A,FALSE,"Schedule III"}</definedName>
    <definedName name="__ap2" localSheetId="14" hidden="1">{"detail",#N/A,FALSE,"mfg";"summary",#N/A,FALSE,"mfg"}</definedName>
    <definedName name="__ap2" localSheetId="7" hidden="1">{"detail",#N/A,FALSE,"mfg";"summary",#N/A,FALSE,"mfg"}</definedName>
    <definedName name="__ap2" localSheetId="25" hidden="1">{"detail",#N/A,FALSE,"mfg";"summary",#N/A,FALSE,"mfg"}</definedName>
    <definedName name="__ap2" localSheetId="21" hidden="1">{"detail",#N/A,FALSE,"mfg";"summary",#N/A,FALSE,"mfg"}</definedName>
    <definedName name="__ap2" localSheetId="22" hidden="1">{"detail",#N/A,FALSE,"mfg";"summary",#N/A,FALSE,"mfg"}</definedName>
    <definedName name="__ap2" localSheetId="19" hidden="1">{"detail",#N/A,FALSE,"mfg";"summary",#N/A,FALSE,"mfg"}</definedName>
    <definedName name="__ap2" hidden="1">{"detail",#N/A,FALSE,"mfg";"summary",#N/A,FALSE,"mfg"}</definedName>
    <definedName name="__b111" localSheetId="14" hidden="1">{#N/A,#N/A,FALSE,"Pharm";#N/A,#N/A,FALSE,"WWCM"}</definedName>
    <definedName name="__b111" localSheetId="7" hidden="1">{#N/A,#N/A,FALSE,"Pharm";#N/A,#N/A,FALSE,"WWCM"}</definedName>
    <definedName name="__b111" localSheetId="25" hidden="1">{#N/A,#N/A,FALSE,"Pharm";#N/A,#N/A,FALSE,"WWCM"}</definedName>
    <definedName name="__b111" localSheetId="21" hidden="1">{#N/A,#N/A,FALSE,"Pharm";#N/A,#N/A,FALSE,"WWCM"}</definedName>
    <definedName name="__b111" localSheetId="22" hidden="1">{#N/A,#N/A,FALSE,"Pharm";#N/A,#N/A,FALSE,"WWCM"}</definedName>
    <definedName name="__b111" localSheetId="19" hidden="1">{#N/A,#N/A,FALSE,"Pharm";#N/A,#N/A,FALSE,"WWCM"}</definedName>
    <definedName name="__b111" hidden="1">{#N/A,#N/A,FALSE,"Pharm";#N/A,#N/A,FALSE,"WWCM"}</definedName>
    <definedName name="__b3" localSheetId="14" hidden="1">{"PVGraph2",#N/A,FALSE,"PV Data"}</definedName>
    <definedName name="__b3" localSheetId="7" hidden="1">{"PVGraph2",#N/A,FALSE,"PV Data"}</definedName>
    <definedName name="__b3" localSheetId="25" hidden="1">{"PVGraph2",#N/A,FALSE,"PV Data"}</definedName>
    <definedName name="__b3" localSheetId="21" hidden="1">{"PVGraph2",#N/A,FALSE,"PV Data"}</definedName>
    <definedName name="__b3" localSheetId="22" hidden="1">{"PVGraph2",#N/A,FALSE,"PV Data"}</definedName>
    <definedName name="__b3" localSheetId="19" hidden="1">{"PVGraph2",#N/A,FALSE,"PV Data"}</definedName>
    <definedName name="__b3" hidden="1">{"PVGraph2",#N/A,FALSE,"PV Data"}</definedName>
    <definedName name="__bb3" localSheetId="14" hidden="1">{#N/A,#N/A,FALSE,"Hip.Bas";#N/A,#N/A,FALSE,"ventas";#N/A,#N/A,FALSE,"ingre-Año";#N/A,#N/A,FALSE,"ventas-Año";#N/A,#N/A,FALSE,"Costepro";#N/A,#N/A,FALSE,"inversion";#N/A,#N/A,FALSE,"personal";#N/A,#N/A,FALSE,"Gastos-V";#N/A,#N/A,FALSE,"Circulante";#N/A,#N/A,FALSE,"CONSOLI";#N/A,#N/A,FALSE,"Es-Fin";#N/A,#N/A,FALSE,"Margen-P"}</definedName>
    <definedName name="__bb3" localSheetId="7" hidden="1">{#N/A,#N/A,FALSE,"Hip.Bas";#N/A,#N/A,FALSE,"ventas";#N/A,#N/A,FALSE,"ingre-Año";#N/A,#N/A,FALSE,"ventas-Año";#N/A,#N/A,FALSE,"Costepro";#N/A,#N/A,FALSE,"inversion";#N/A,#N/A,FALSE,"personal";#N/A,#N/A,FALSE,"Gastos-V";#N/A,#N/A,FALSE,"Circulante";#N/A,#N/A,FALSE,"CONSOLI";#N/A,#N/A,FALSE,"Es-Fin";#N/A,#N/A,FALSE,"Margen-P"}</definedName>
    <definedName name="__bb3" localSheetId="25" hidden="1">{#N/A,#N/A,FALSE,"Hip.Bas";#N/A,#N/A,FALSE,"ventas";#N/A,#N/A,FALSE,"ingre-Año";#N/A,#N/A,FALSE,"ventas-Año";#N/A,#N/A,FALSE,"Costepro";#N/A,#N/A,FALSE,"inversion";#N/A,#N/A,FALSE,"personal";#N/A,#N/A,FALSE,"Gastos-V";#N/A,#N/A,FALSE,"Circulante";#N/A,#N/A,FALSE,"CONSOLI";#N/A,#N/A,FALSE,"Es-Fin";#N/A,#N/A,FALSE,"Margen-P"}</definedName>
    <definedName name="__bb3" localSheetId="21" hidden="1">{#N/A,#N/A,FALSE,"Hip.Bas";#N/A,#N/A,FALSE,"ventas";#N/A,#N/A,FALSE,"ingre-Año";#N/A,#N/A,FALSE,"ventas-Año";#N/A,#N/A,FALSE,"Costepro";#N/A,#N/A,FALSE,"inversion";#N/A,#N/A,FALSE,"personal";#N/A,#N/A,FALSE,"Gastos-V";#N/A,#N/A,FALSE,"Circulante";#N/A,#N/A,FALSE,"CONSOLI";#N/A,#N/A,FALSE,"Es-Fin";#N/A,#N/A,FALSE,"Margen-P"}</definedName>
    <definedName name="__bb3" localSheetId="22" hidden="1">{#N/A,#N/A,FALSE,"Hip.Bas";#N/A,#N/A,FALSE,"ventas";#N/A,#N/A,FALSE,"ingre-Año";#N/A,#N/A,FALSE,"ventas-Año";#N/A,#N/A,FALSE,"Costepro";#N/A,#N/A,FALSE,"inversion";#N/A,#N/A,FALSE,"personal";#N/A,#N/A,FALSE,"Gastos-V";#N/A,#N/A,FALSE,"Circulante";#N/A,#N/A,FALSE,"CONSOLI";#N/A,#N/A,FALSE,"Es-Fin";#N/A,#N/A,FALSE,"Margen-P"}</definedName>
    <definedName name="__bb3" localSheetId="19" hidden="1">{#N/A,#N/A,FALSE,"Hip.Bas";#N/A,#N/A,FALSE,"ventas";#N/A,#N/A,FALSE,"ingre-Año";#N/A,#N/A,FALSE,"ventas-Año";#N/A,#N/A,FALSE,"Costepro";#N/A,#N/A,FALSE,"inversion";#N/A,#N/A,FALSE,"personal";#N/A,#N/A,FALSE,"Gastos-V";#N/A,#N/A,FALSE,"Circulante";#N/A,#N/A,FALSE,"CONSOLI";#N/A,#N/A,FALSE,"Es-Fin";#N/A,#N/A,FALSE,"Margen-P"}</definedName>
    <definedName name="__bb3" hidden="1">{#N/A,#N/A,FALSE,"Hip.Bas";#N/A,#N/A,FALSE,"ventas";#N/A,#N/A,FALSE,"ingre-Año";#N/A,#N/A,FALSE,"ventas-Año";#N/A,#N/A,FALSE,"Costepro";#N/A,#N/A,FALSE,"inversion";#N/A,#N/A,FALSE,"personal";#N/A,#N/A,FALSE,"Gastos-V";#N/A,#N/A,FALSE,"Circulante";#N/A,#N/A,FALSE,"CONSOLI";#N/A,#N/A,FALSE,"Es-Fin";#N/A,#N/A,FALSE,"Margen-P"}</definedName>
    <definedName name="__bb4" localSheetId="14" hidden="1">{#N/A,#N/A,FALSE,"Hip.Bas";#N/A,#N/A,FALSE,"ventas";#N/A,#N/A,FALSE,"ingre-Año";#N/A,#N/A,FALSE,"ventas-Año";#N/A,#N/A,FALSE,"Costepro";#N/A,#N/A,FALSE,"inversion";#N/A,#N/A,FALSE,"personal";#N/A,#N/A,FALSE,"Gastos-V";#N/A,#N/A,FALSE,"Circulante";#N/A,#N/A,FALSE,"CONSOLI";#N/A,#N/A,FALSE,"Es-Fin";#N/A,#N/A,FALSE,"Margen-P"}</definedName>
    <definedName name="__bb4" localSheetId="7" hidden="1">{#N/A,#N/A,FALSE,"Hip.Bas";#N/A,#N/A,FALSE,"ventas";#N/A,#N/A,FALSE,"ingre-Año";#N/A,#N/A,FALSE,"ventas-Año";#N/A,#N/A,FALSE,"Costepro";#N/A,#N/A,FALSE,"inversion";#N/A,#N/A,FALSE,"personal";#N/A,#N/A,FALSE,"Gastos-V";#N/A,#N/A,FALSE,"Circulante";#N/A,#N/A,FALSE,"CONSOLI";#N/A,#N/A,FALSE,"Es-Fin";#N/A,#N/A,FALSE,"Margen-P"}</definedName>
    <definedName name="__bb4" localSheetId="25" hidden="1">{#N/A,#N/A,FALSE,"Hip.Bas";#N/A,#N/A,FALSE,"ventas";#N/A,#N/A,FALSE,"ingre-Año";#N/A,#N/A,FALSE,"ventas-Año";#N/A,#N/A,FALSE,"Costepro";#N/A,#N/A,FALSE,"inversion";#N/A,#N/A,FALSE,"personal";#N/A,#N/A,FALSE,"Gastos-V";#N/A,#N/A,FALSE,"Circulante";#N/A,#N/A,FALSE,"CONSOLI";#N/A,#N/A,FALSE,"Es-Fin";#N/A,#N/A,FALSE,"Margen-P"}</definedName>
    <definedName name="__bb4" localSheetId="21" hidden="1">{#N/A,#N/A,FALSE,"Hip.Bas";#N/A,#N/A,FALSE,"ventas";#N/A,#N/A,FALSE,"ingre-Año";#N/A,#N/A,FALSE,"ventas-Año";#N/A,#N/A,FALSE,"Costepro";#N/A,#N/A,FALSE,"inversion";#N/A,#N/A,FALSE,"personal";#N/A,#N/A,FALSE,"Gastos-V";#N/A,#N/A,FALSE,"Circulante";#N/A,#N/A,FALSE,"CONSOLI";#N/A,#N/A,FALSE,"Es-Fin";#N/A,#N/A,FALSE,"Margen-P"}</definedName>
    <definedName name="__bb4" localSheetId="22" hidden="1">{#N/A,#N/A,FALSE,"Hip.Bas";#N/A,#N/A,FALSE,"ventas";#N/A,#N/A,FALSE,"ingre-Año";#N/A,#N/A,FALSE,"ventas-Año";#N/A,#N/A,FALSE,"Costepro";#N/A,#N/A,FALSE,"inversion";#N/A,#N/A,FALSE,"personal";#N/A,#N/A,FALSE,"Gastos-V";#N/A,#N/A,FALSE,"Circulante";#N/A,#N/A,FALSE,"CONSOLI";#N/A,#N/A,FALSE,"Es-Fin";#N/A,#N/A,FALSE,"Margen-P"}</definedName>
    <definedName name="__bb4" localSheetId="19" hidden="1">{#N/A,#N/A,FALSE,"Hip.Bas";#N/A,#N/A,FALSE,"ventas";#N/A,#N/A,FALSE,"ingre-Año";#N/A,#N/A,FALSE,"ventas-Año";#N/A,#N/A,FALSE,"Costepro";#N/A,#N/A,FALSE,"inversion";#N/A,#N/A,FALSE,"personal";#N/A,#N/A,FALSE,"Gastos-V";#N/A,#N/A,FALSE,"Circulante";#N/A,#N/A,FALSE,"CONSOLI";#N/A,#N/A,FALSE,"Es-Fin";#N/A,#N/A,FALSE,"Margen-P"}</definedName>
    <definedName name="__bb4" hidden="1">{#N/A,#N/A,FALSE,"Hip.Bas";#N/A,#N/A,FALSE,"ventas";#N/A,#N/A,FALSE,"ingre-Año";#N/A,#N/A,FALSE,"ventas-Año";#N/A,#N/A,FALSE,"Costepro";#N/A,#N/A,FALSE,"inversion";#N/A,#N/A,FALSE,"personal";#N/A,#N/A,FALSE,"Gastos-V";#N/A,#N/A,FALSE,"Circulante";#N/A,#N/A,FALSE,"CONSOLI";#N/A,#N/A,FALSE,"Es-Fin";#N/A,#N/A,FALSE,"Margen-P"}</definedName>
    <definedName name="__bb5" localSheetId="14" hidden="1">{#N/A,#N/A,FALSE,"Hip.Bas";#N/A,#N/A,FALSE,"ventas";#N/A,#N/A,FALSE,"ingre-Año";#N/A,#N/A,FALSE,"ventas-Año";#N/A,#N/A,FALSE,"Costepro";#N/A,#N/A,FALSE,"inversion";#N/A,#N/A,FALSE,"personal";#N/A,#N/A,FALSE,"Gastos-V";#N/A,#N/A,FALSE,"Circulante";#N/A,#N/A,FALSE,"CONSOLI";#N/A,#N/A,FALSE,"Es-Fin";#N/A,#N/A,FALSE,"Margen-P"}</definedName>
    <definedName name="__bb5" localSheetId="7" hidden="1">{#N/A,#N/A,FALSE,"Hip.Bas";#N/A,#N/A,FALSE,"ventas";#N/A,#N/A,FALSE,"ingre-Año";#N/A,#N/A,FALSE,"ventas-Año";#N/A,#N/A,FALSE,"Costepro";#N/A,#N/A,FALSE,"inversion";#N/A,#N/A,FALSE,"personal";#N/A,#N/A,FALSE,"Gastos-V";#N/A,#N/A,FALSE,"Circulante";#N/A,#N/A,FALSE,"CONSOLI";#N/A,#N/A,FALSE,"Es-Fin";#N/A,#N/A,FALSE,"Margen-P"}</definedName>
    <definedName name="__bb5" localSheetId="25" hidden="1">{#N/A,#N/A,FALSE,"Hip.Bas";#N/A,#N/A,FALSE,"ventas";#N/A,#N/A,FALSE,"ingre-Año";#N/A,#N/A,FALSE,"ventas-Año";#N/A,#N/A,FALSE,"Costepro";#N/A,#N/A,FALSE,"inversion";#N/A,#N/A,FALSE,"personal";#N/A,#N/A,FALSE,"Gastos-V";#N/A,#N/A,FALSE,"Circulante";#N/A,#N/A,FALSE,"CONSOLI";#N/A,#N/A,FALSE,"Es-Fin";#N/A,#N/A,FALSE,"Margen-P"}</definedName>
    <definedName name="__bb5" localSheetId="21" hidden="1">{#N/A,#N/A,FALSE,"Hip.Bas";#N/A,#N/A,FALSE,"ventas";#N/A,#N/A,FALSE,"ingre-Año";#N/A,#N/A,FALSE,"ventas-Año";#N/A,#N/A,FALSE,"Costepro";#N/A,#N/A,FALSE,"inversion";#N/A,#N/A,FALSE,"personal";#N/A,#N/A,FALSE,"Gastos-V";#N/A,#N/A,FALSE,"Circulante";#N/A,#N/A,FALSE,"CONSOLI";#N/A,#N/A,FALSE,"Es-Fin";#N/A,#N/A,FALSE,"Margen-P"}</definedName>
    <definedName name="__bb5" localSheetId="22" hidden="1">{#N/A,#N/A,FALSE,"Hip.Bas";#N/A,#N/A,FALSE,"ventas";#N/A,#N/A,FALSE,"ingre-Año";#N/A,#N/A,FALSE,"ventas-Año";#N/A,#N/A,FALSE,"Costepro";#N/A,#N/A,FALSE,"inversion";#N/A,#N/A,FALSE,"personal";#N/A,#N/A,FALSE,"Gastos-V";#N/A,#N/A,FALSE,"Circulante";#N/A,#N/A,FALSE,"CONSOLI";#N/A,#N/A,FALSE,"Es-Fin";#N/A,#N/A,FALSE,"Margen-P"}</definedName>
    <definedName name="__bb5" localSheetId="19" hidden="1">{#N/A,#N/A,FALSE,"Hip.Bas";#N/A,#N/A,FALSE,"ventas";#N/A,#N/A,FALSE,"ingre-Año";#N/A,#N/A,FALSE,"ventas-Año";#N/A,#N/A,FALSE,"Costepro";#N/A,#N/A,FALSE,"inversion";#N/A,#N/A,FALSE,"personal";#N/A,#N/A,FALSE,"Gastos-V";#N/A,#N/A,FALSE,"Circulante";#N/A,#N/A,FALSE,"CONSOLI";#N/A,#N/A,FALSE,"Es-Fin";#N/A,#N/A,FALSE,"Margen-P"}</definedName>
    <definedName name="__bb5" hidden="1">{#N/A,#N/A,FALSE,"Hip.Bas";#N/A,#N/A,FALSE,"ventas";#N/A,#N/A,FALSE,"ingre-Año";#N/A,#N/A,FALSE,"ventas-Año";#N/A,#N/A,FALSE,"Costepro";#N/A,#N/A,FALSE,"inversion";#N/A,#N/A,FALSE,"personal";#N/A,#N/A,FALSE,"Gastos-V";#N/A,#N/A,FALSE,"Circulante";#N/A,#N/A,FALSE,"CONSOLI";#N/A,#N/A,FALSE,"Es-Fin";#N/A,#N/A,FALSE,"Margen-P"}</definedName>
    <definedName name="__bsf1">#REF!</definedName>
    <definedName name="__bsf4">#REF!</definedName>
    <definedName name="__bsl1">#REF!</definedName>
    <definedName name="__bsl2">#REF!</definedName>
    <definedName name="__c" localSheetId="14" hidden="1">{"Fiesta Facer Page",#N/A,FALSE,"Q_C_S";"Fiesta Main Page",#N/A,FALSE,"V_L";"Fiesta 95BP Struct",#N/A,FALSE,"StructBP";"Fiesta Post 95BP Struct",#N/A,FALSE,"AdjStructBP"}</definedName>
    <definedName name="__c" localSheetId="7" hidden="1">{"Fiesta Facer Page",#N/A,FALSE,"Q_C_S";"Fiesta Main Page",#N/A,FALSE,"V_L";"Fiesta 95BP Struct",#N/A,FALSE,"StructBP";"Fiesta Post 95BP Struct",#N/A,FALSE,"AdjStructBP"}</definedName>
    <definedName name="__c" localSheetId="25" hidden="1">{"Fiesta Facer Page",#N/A,FALSE,"Q_C_S";"Fiesta Main Page",#N/A,FALSE,"V_L";"Fiesta 95BP Struct",#N/A,FALSE,"StructBP";"Fiesta Post 95BP Struct",#N/A,FALSE,"AdjStructBP"}</definedName>
    <definedName name="__c" localSheetId="21" hidden="1">{"Fiesta Facer Page",#N/A,FALSE,"Q_C_S";"Fiesta Main Page",#N/A,FALSE,"V_L";"Fiesta 95BP Struct",#N/A,FALSE,"StructBP";"Fiesta Post 95BP Struct",#N/A,FALSE,"AdjStructBP"}</definedName>
    <definedName name="__c" localSheetId="22" hidden="1">{"Fiesta Facer Page",#N/A,FALSE,"Q_C_S";"Fiesta Main Page",#N/A,FALSE,"V_L";"Fiesta 95BP Struct",#N/A,FALSE,"StructBP";"Fiesta Post 95BP Struct",#N/A,FALSE,"AdjStructBP"}</definedName>
    <definedName name="__c" localSheetId="19" hidden="1">{"Fiesta Facer Page",#N/A,FALSE,"Q_C_S";"Fiesta Main Page",#N/A,FALSE,"V_L";"Fiesta 95BP Struct",#N/A,FALSE,"StructBP";"Fiesta Post 95BP Struct",#N/A,FALSE,"AdjStructBP"}</definedName>
    <definedName name="__c" hidden="1">{"Fiesta Facer Page",#N/A,FALSE,"Q_C_S";"Fiesta Main Page",#N/A,FALSE,"V_L";"Fiesta 95BP Struct",#N/A,FALSE,"StructBP";"Fiesta Post 95BP Struct",#N/A,FALSE,"AdjStructBP"}</definedName>
    <definedName name="__C2011" localSheetId="14" hidden="1">{#N/A,#N/A,FALSE,"TAXC.INDEX";#N/A,#N/A,FALSE,"Schedule I";#N/A,#N/A,FALSE,"Schedule  II";#N/A,#N/A,FALSE,"Schedule III";#N/A,#N/A,FALSE,"Schedule IV";#N/A,#N/A,FALSE,"Schedule IV (Cont'd)";#N/A,#N/A,FALSE,"Schedule V";#N/A,#N/A,FALSE,"Schedule VI";#N/A,#N/A,FALSE,"Schedule VII"}</definedName>
    <definedName name="__C2011" localSheetId="7" hidden="1">{#N/A,#N/A,FALSE,"TAXC.INDEX";#N/A,#N/A,FALSE,"Schedule I";#N/A,#N/A,FALSE,"Schedule  II";#N/A,#N/A,FALSE,"Schedule III";#N/A,#N/A,FALSE,"Schedule IV";#N/A,#N/A,FALSE,"Schedule IV (Cont'd)";#N/A,#N/A,FALSE,"Schedule V";#N/A,#N/A,FALSE,"Schedule VI";#N/A,#N/A,FALSE,"Schedule VII"}</definedName>
    <definedName name="__C2011" localSheetId="25" hidden="1">{#N/A,#N/A,FALSE,"TAXC.INDEX";#N/A,#N/A,FALSE,"Schedule I";#N/A,#N/A,FALSE,"Schedule  II";#N/A,#N/A,FALSE,"Schedule III";#N/A,#N/A,FALSE,"Schedule IV";#N/A,#N/A,FALSE,"Schedule IV (Cont'd)";#N/A,#N/A,FALSE,"Schedule V";#N/A,#N/A,FALSE,"Schedule VI";#N/A,#N/A,FALSE,"Schedule VII"}</definedName>
    <definedName name="__C2011" localSheetId="21" hidden="1">{#N/A,#N/A,FALSE,"TAXC.INDEX";#N/A,#N/A,FALSE,"Schedule I";#N/A,#N/A,FALSE,"Schedule  II";#N/A,#N/A,FALSE,"Schedule III";#N/A,#N/A,FALSE,"Schedule IV";#N/A,#N/A,FALSE,"Schedule IV (Cont'd)";#N/A,#N/A,FALSE,"Schedule V";#N/A,#N/A,FALSE,"Schedule VI";#N/A,#N/A,FALSE,"Schedule VII"}</definedName>
    <definedName name="__C2011" localSheetId="22" hidden="1">{#N/A,#N/A,FALSE,"TAXC.INDEX";#N/A,#N/A,FALSE,"Schedule I";#N/A,#N/A,FALSE,"Schedule  II";#N/A,#N/A,FALSE,"Schedule III";#N/A,#N/A,FALSE,"Schedule IV";#N/A,#N/A,FALSE,"Schedule IV (Cont'd)";#N/A,#N/A,FALSE,"Schedule V";#N/A,#N/A,FALSE,"Schedule VI";#N/A,#N/A,FALSE,"Schedule VII"}</definedName>
    <definedName name="__C2011" localSheetId="19" hidden="1">{#N/A,#N/A,FALSE,"TAXC.INDEX";#N/A,#N/A,FALSE,"Schedule I";#N/A,#N/A,FALSE,"Schedule  II";#N/A,#N/A,FALSE,"Schedule III";#N/A,#N/A,FALSE,"Schedule IV";#N/A,#N/A,FALSE,"Schedule IV (Cont'd)";#N/A,#N/A,FALSE,"Schedule V";#N/A,#N/A,FALSE,"Schedule VI";#N/A,#N/A,FALSE,"Schedule VII"}</definedName>
    <definedName name="__C2011" hidden="1">{#N/A,#N/A,FALSE,"TAXC.INDEX";#N/A,#N/A,FALSE,"Schedule I";#N/A,#N/A,FALSE,"Schedule  II";#N/A,#N/A,FALSE,"Schedule III";#N/A,#N/A,FALSE,"Schedule IV";#N/A,#N/A,FALSE,"Schedule IV (Cont'd)";#N/A,#N/A,FALSE,"Schedule V";#N/A,#N/A,FALSE,"Schedule VI";#N/A,#N/A,FALSE,"Schedule VII"}</definedName>
    <definedName name="__cde182153">#REF!</definedName>
    <definedName name="__cde183700">#REF!</definedName>
    <definedName name="__CEE2">#REF!</definedName>
    <definedName name="__cfl1">#REF!</definedName>
    <definedName name="__cfl2">#REF!</definedName>
    <definedName name="__cfl3">#REF!</definedName>
    <definedName name="__col1">#REF!</definedName>
    <definedName name="__col2">#REF!</definedName>
    <definedName name="__col3">#REF!</definedName>
    <definedName name="__COM1">#REF!</definedName>
    <definedName name="__COM2">#REF!</definedName>
    <definedName name="__COM3">#REF!</definedName>
    <definedName name="__Con1">#REF!</definedName>
    <definedName name="__Con2">#REF!</definedName>
    <definedName name="__Con3">#REF!</definedName>
    <definedName name="__ControlBit__" hidden="1">"ENCODE_"</definedName>
    <definedName name="__Convert__" hidden="1">"ENCODE_"</definedName>
    <definedName name="__CSG1">#REF!</definedName>
    <definedName name="__CSG10">#REF!</definedName>
    <definedName name="__CSG11">#REF!</definedName>
    <definedName name="__CSG12">#REF!</definedName>
    <definedName name="__CSG13">#REF!</definedName>
    <definedName name="__CSG14">#REF!</definedName>
    <definedName name="__CSG15">#REF!</definedName>
    <definedName name="__CSG16">#REF!</definedName>
    <definedName name="__CSG17">#REF!</definedName>
    <definedName name="__CSG18">#REF!</definedName>
    <definedName name="__CSG2">#REF!</definedName>
    <definedName name="__CSG3">#REF!</definedName>
    <definedName name="__CSG4">#REF!</definedName>
    <definedName name="__CSG5">#REF!</definedName>
    <definedName name="__CSG6">#REF!</definedName>
    <definedName name="__CSG7">#REF!</definedName>
    <definedName name="__CSG8">#REF!</definedName>
    <definedName name="__CSG9">#REF!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7">#REF!</definedName>
    <definedName name="__DAT3">#REF!</definedName>
    <definedName name="__DAT34">#REF!</definedName>
    <definedName name="__DAT35">#REF!</definedName>
    <definedName name="__DAT38">#REF!</definedName>
    <definedName name="__DAT4">#REF!</definedName>
    <definedName name="__DAT5">#REF!</definedName>
    <definedName name="__DAT6">#REF!</definedName>
    <definedName name="__DAT7">#REF!</definedName>
    <definedName name="__DAT8">#REF!</definedName>
    <definedName name="__DAT9">#REF!</definedName>
    <definedName name="__df1" localSheetId="14" hidden="1">{#N/A,#N/A,FALSE,"TB";#N/A,#N/A,FALSE,"AR";#N/A,#N/A,FALSE,"BS";#N/A,#N/A,FALSE,"PL";#N/A,#N/A,FALSE,"NOTES";#N/A,#N/A,FALSE,"NOTES (2)";#N/A,#N/A,FALSE,"NOTES (3)";#N/A,#N/A,FALSE,"TAXC.INDEX";#N/A,#N/A,FALSE,"Schedule I";#N/A,#N/A,FALSE,"DPL";#N/A,#N/A,FALSE,"Schedule IV";#N/A,#N/A,FALSE,"Adjustments"}</definedName>
    <definedName name="__df1" localSheetId="7" hidden="1">{#N/A,#N/A,FALSE,"TB";#N/A,#N/A,FALSE,"AR";#N/A,#N/A,FALSE,"BS";#N/A,#N/A,FALSE,"PL";#N/A,#N/A,FALSE,"NOTES";#N/A,#N/A,FALSE,"NOTES (2)";#N/A,#N/A,FALSE,"NOTES (3)";#N/A,#N/A,FALSE,"TAXC.INDEX";#N/A,#N/A,FALSE,"Schedule I";#N/A,#N/A,FALSE,"DPL";#N/A,#N/A,FALSE,"Schedule IV";#N/A,#N/A,FALSE,"Adjustments"}</definedName>
    <definedName name="__df1" localSheetId="25" hidden="1">{#N/A,#N/A,FALSE,"TB";#N/A,#N/A,FALSE,"AR";#N/A,#N/A,FALSE,"BS";#N/A,#N/A,FALSE,"PL";#N/A,#N/A,FALSE,"NOTES";#N/A,#N/A,FALSE,"NOTES (2)";#N/A,#N/A,FALSE,"NOTES (3)";#N/A,#N/A,FALSE,"TAXC.INDEX";#N/A,#N/A,FALSE,"Schedule I";#N/A,#N/A,FALSE,"DPL";#N/A,#N/A,FALSE,"Schedule IV";#N/A,#N/A,FALSE,"Adjustments"}</definedName>
    <definedName name="__df1" localSheetId="21" hidden="1">{#N/A,#N/A,FALSE,"TB";#N/A,#N/A,FALSE,"AR";#N/A,#N/A,FALSE,"BS";#N/A,#N/A,FALSE,"PL";#N/A,#N/A,FALSE,"NOTES";#N/A,#N/A,FALSE,"NOTES (2)";#N/A,#N/A,FALSE,"NOTES (3)";#N/A,#N/A,FALSE,"TAXC.INDEX";#N/A,#N/A,FALSE,"Schedule I";#N/A,#N/A,FALSE,"DPL";#N/A,#N/A,FALSE,"Schedule IV";#N/A,#N/A,FALSE,"Adjustments"}</definedName>
    <definedName name="__df1" localSheetId="22" hidden="1">{#N/A,#N/A,FALSE,"TB";#N/A,#N/A,FALSE,"AR";#N/A,#N/A,FALSE,"BS";#N/A,#N/A,FALSE,"PL";#N/A,#N/A,FALSE,"NOTES";#N/A,#N/A,FALSE,"NOTES (2)";#N/A,#N/A,FALSE,"NOTES (3)";#N/A,#N/A,FALSE,"TAXC.INDEX";#N/A,#N/A,FALSE,"Schedule I";#N/A,#N/A,FALSE,"DPL";#N/A,#N/A,FALSE,"Schedule IV";#N/A,#N/A,FALSE,"Adjustments"}</definedName>
    <definedName name="__df1" localSheetId="19" hidden="1">{#N/A,#N/A,FALSE,"TB";#N/A,#N/A,FALSE,"AR";#N/A,#N/A,FALSE,"BS";#N/A,#N/A,FALSE,"PL";#N/A,#N/A,FALSE,"NOTES";#N/A,#N/A,FALSE,"NOTES (2)";#N/A,#N/A,FALSE,"NOTES (3)";#N/A,#N/A,FALSE,"TAXC.INDEX";#N/A,#N/A,FALSE,"Schedule I";#N/A,#N/A,FALSE,"DPL";#N/A,#N/A,FALSE,"Schedule IV";#N/A,#N/A,FALSE,"Adjustments"}</definedName>
    <definedName name="__df1" hidden="1">{#N/A,#N/A,FALSE,"TB";#N/A,#N/A,FALSE,"AR";#N/A,#N/A,FALSE,"BS";#N/A,#N/A,FALSE,"PL";#N/A,#N/A,FALSE,"NOTES";#N/A,#N/A,FALSE,"NOTES (2)";#N/A,#N/A,FALSE,"NOTES (3)";#N/A,#N/A,FALSE,"TAXC.INDEX";#N/A,#N/A,FALSE,"Schedule I";#N/A,#N/A,FALSE,"DPL";#N/A,#N/A,FALSE,"Schedule IV";#N/A,#N/A,FALSE,"Adjustments"}</definedName>
    <definedName name="__df2" localSheetId="14" hidden="1">{#N/A,#N/A,FALSE,"TB";#N/A,#N/A,FALSE,"DR";#N/A,#N/A,FALSE,"AR";#N/A,#N/A,FALSE,"PL";#N/A,#N/A,FALSE,"BS";#N/A,#N/A,FALSE,"NOTES";#N/A,#N/A,FALSE,"NOTES (2)";#N/A,#N/A,FALSE,"NOTES (3)";#N/A,#N/A,FALSE,"DPL";#N/A,#N/A,FALSE,"TAXC.INDEX";#N/A,#N/A,FALSE,"Schedule I";#N/A,#N/A,FALSE,"Adjustments"}</definedName>
    <definedName name="__df2" localSheetId="7" hidden="1">{#N/A,#N/A,FALSE,"TB";#N/A,#N/A,FALSE,"DR";#N/A,#N/A,FALSE,"AR";#N/A,#N/A,FALSE,"PL";#N/A,#N/A,FALSE,"BS";#N/A,#N/A,FALSE,"NOTES";#N/A,#N/A,FALSE,"NOTES (2)";#N/A,#N/A,FALSE,"NOTES (3)";#N/A,#N/A,FALSE,"DPL";#N/A,#N/A,FALSE,"TAXC.INDEX";#N/A,#N/A,FALSE,"Schedule I";#N/A,#N/A,FALSE,"Adjustments"}</definedName>
    <definedName name="__df2" localSheetId="25" hidden="1">{#N/A,#N/A,FALSE,"TB";#N/A,#N/A,FALSE,"DR";#N/A,#N/A,FALSE,"AR";#N/A,#N/A,FALSE,"PL";#N/A,#N/A,FALSE,"BS";#N/A,#N/A,FALSE,"NOTES";#N/A,#N/A,FALSE,"NOTES (2)";#N/A,#N/A,FALSE,"NOTES (3)";#N/A,#N/A,FALSE,"DPL";#N/A,#N/A,FALSE,"TAXC.INDEX";#N/A,#N/A,FALSE,"Schedule I";#N/A,#N/A,FALSE,"Adjustments"}</definedName>
    <definedName name="__df2" localSheetId="21" hidden="1">{#N/A,#N/A,FALSE,"TB";#N/A,#N/A,FALSE,"DR";#N/A,#N/A,FALSE,"AR";#N/A,#N/A,FALSE,"PL";#N/A,#N/A,FALSE,"BS";#N/A,#N/A,FALSE,"NOTES";#N/A,#N/A,FALSE,"NOTES (2)";#N/A,#N/A,FALSE,"NOTES (3)";#N/A,#N/A,FALSE,"DPL";#N/A,#N/A,FALSE,"TAXC.INDEX";#N/A,#N/A,FALSE,"Schedule I";#N/A,#N/A,FALSE,"Adjustments"}</definedName>
    <definedName name="__df2" localSheetId="22" hidden="1">{#N/A,#N/A,FALSE,"TB";#N/A,#N/A,FALSE,"DR";#N/A,#N/A,FALSE,"AR";#N/A,#N/A,FALSE,"PL";#N/A,#N/A,FALSE,"BS";#N/A,#N/A,FALSE,"NOTES";#N/A,#N/A,FALSE,"NOTES (2)";#N/A,#N/A,FALSE,"NOTES (3)";#N/A,#N/A,FALSE,"DPL";#N/A,#N/A,FALSE,"TAXC.INDEX";#N/A,#N/A,FALSE,"Schedule I";#N/A,#N/A,FALSE,"Adjustments"}</definedName>
    <definedName name="__df2" localSheetId="19" hidden="1">{#N/A,#N/A,FALSE,"TB";#N/A,#N/A,FALSE,"DR";#N/A,#N/A,FALSE,"AR";#N/A,#N/A,FALSE,"PL";#N/A,#N/A,FALSE,"BS";#N/A,#N/A,FALSE,"NOTES";#N/A,#N/A,FALSE,"NOTES (2)";#N/A,#N/A,FALSE,"NOTES (3)";#N/A,#N/A,FALSE,"DPL";#N/A,#N/A,FALSE,"TAXC.INDEX";#N/A,#N/A,FALSE,"Schedule I";#N/A,#N/A,FALSE,"Adjustments"}</definedName>
    <definedName name="__df2" hidden="1">{#N/A,#N/A,FALSE,"TB";#N/A,#N/A,FALSE,"DR";#N/A,#N/A,FALSE,"AR";#N/A,#N/A,FALSE,"PL";#N/A,#N/A,FALSE,"BS";#N/A,#N/A,FALSE,"NOTES";#N/A,#N/A,FALSE,"NOTES (2)";#N/A,#N/A,FALSE,"NOTES (3)";#N/A,#N/A,FALSE,"DPL";#N/A,#N/A,FALSE,"TAXC.INDEX";#N/A,#N/A,FALSE,"Schedule I";#N/A,#N/A,FALSE,"Adjustments"}</definedName>
    <definedName name="__DMN1">#REF!</definedName>
    <definedName name="__DMN2">#REF!</definedName>
    <definedName name="__DMN3">#REF!</definedName>
    <definedName name="__DMN4">#REF!</definedName>
    <definedName name="__dwa1" localSheetId="14" hidden="1">{#N/A,"PURCHM",FALSE,"Business Analysis";#N/A,"SPADD",FALSE,"Business Analysis"}</definedName>
    <definedName name="__dwa1" localSheetId="7" hidden="1">{#N/A,"PURCHM",FALSE,"Business Analysis";#N/A,"SPADD",FALSE,"Business Analysis"}</definedName>
    <definedName name="__dwa1" localSheetId="25" hidden="1">{#N/A,"PURCHM",FALSE,"Business Analysis";#N/A,"SPADD",FALSE,"Business Analysis"}</definedName>
    <definedName name="__dwa1" localSheetId="21" hidden="1">{#N/A,"PURCHM",FALSE,"Business Analysis";#N/A,"SPADD",FALSE,"Business Analysis"}</definedName>
    <definedName name="__dwa1" localSheetId="22" hidden="1">{#N/A,"PURCHM",FALSE,"Business Analysis";#N/A,"SPADD",FALSE,"Business Analysis"}</definedName>
    <definedName name="__dwa1" localSheetId="19" hidden="1">{#N/A,"PURCHM",FALSE,"Business Analysis";#N/A,"SPADD",FALSE,"Business Analysis"}</definedName>
    <definedName name="__dwa1" hidden="1">{#N/A,"PURCHM",FALSE,"Business Analysis";#N/A,"SPADD",FALSE,"Business Analysis"}</definedName>
    <definedName name="__E1" localSheetId="14" hidden="1">{#N/A,#N/A,FALSE,"TB";#N/A,#N/A,FALSE,"AR";#N/A,#N/A,FALSE,"BS";#N/A,#N/A,FALSE,"PL";#N/A,#N/A,FALSE,"NOTES";#N/A,#N/A,FALSE,"NOTES (2)";#N/A,#N/A,FALSE,"NOTES (3)";#N/A,#N/A,FALSE,"TAXC.INDEX";#N/A,#N/A,FALSE,"Schedule I";#N/A,#N/A,FALSE,"DPL";#N/A,#N/A,FALSE,"Schedule IV";#N/A,#N/A,FALSE,"Adjustments"}</definedName>
    <definedName name="__E1" localSheetId="7" hidden="1">{#N/A,#N/A,FALSE,"TB";#N/A,#N/A,FALSE,"AR";#N/A,#N/A,FALSE,"BS";#N/A,#N/A,FALSE,"PL";#N/A,#N/A,FALSE,"NOTES";#N/A,#N/A,FALSE,"NOTES (2)";#N/A,#N/A,FALSE,"NOTES (3)";#N/A,#N/A,FALSE,"TAXC.INDEX";#N/A,#N/A,FALSE,"Schedule I";#N/A,#N/A,FALSE,"DPL";#N/A,#N/A,FALSE,"Schedule IV";#N/A,#N/A,FALSE,"Adjustments"}</definedName>
    <definedName name="__E1" localSheetId="25" hidden="1">{#N/A,#N/A,FALSE,"TB";#N/A,#N/A,FALSE,"AR";#N/A,#N/A,FALSE,"BS";#N/A,#N/A,FALSE,"PL";#N/A,#N/A,FALSE,"NOTES";#N/A,#N/A,FALSE,"NOTES (2)";#N/A,#N/A,FALSE,"NOTES (3)";#N/A,#N/A,FALSE,"TAXC.INDEX";#N/A,#N/A,FALSE,"Schedule I";#N/A,#N/A,FALSE,"DPL";#N/A,#N/A,FALSE,"Schedule IV";#N/A,#N/A,FALSE,"Adjustments"}</definedName>
    <definedName name="__E1" localSheetId="21" hidden="1">{#N/A,#N/A,FALSE,"TB";#N/A,#N/A,FALSE,"AR";#N/A,#N/A,FALSE,"BS";#N/A,#N/A,FALSE,"PL";#N/A,#N/A,FALSE,"NOTES";#N/A,#N/A,FALSE,"NOTES (2)";#N/A,#N/A,FALSE,"NOTES (3)";#N/A,#N/A,FALSE,"TAXC.INDEX";#N/A,#N/A,FALSE,"Schedule I";#N/A,#N/A,FALSE,"DPL";#N/A,#N/A,FALSE,"Schedule IV";#N/A,#N/A,FALSE,"Adjustments"}</definedName>
    <definedName name="__E1" localSheetId="22" hidden="1">{#N/A,#N/A,FALSE,"TB";#N/A,#N/A,FALSE,"AR";#N/A,#N/A,FALSE,"BS";#N/A,#N/A,FALSE,"PL";#N/A,#N/A,FALSE,"NOTES";#N/A,#N/A,FALSE,"NOTES (2)";#N/A,#N/A,FALSE,"NOTES (3)";#N/A,#N/A,FALSE,"TAXC.INDEX";#N/A,#N/A,FALSE,"Schedule I";#N/A,#N/A,FALSE,"DPL";#N/A,#N/A,FALSE,"Schedule IV";#N/A,#N/A,FALSE,"Adjustments"}</definedName>
    <definedName name="__E1" localSheetId="19" hidden="1">{#N/A,#N/A,FALSE,"TB";#N/A,#N/A,FALSE,"AR";#N/A,#N/A,FALSE,"BS";#N/A,#N/A,FALSE,"PL";#N/A,#N/A,FALSE,"NOTES";#N/A,#N/A,FALSE,"NOTES (2)";#N/A,#N/A,FALSE,"NOTES (3)";#N/A,#N/A,FALSE,"TAXC.INDEX";#N/A,#N/A,FALSE,"Schedule I";#N/A,#N/A,FALSE,"DPL";#N/A,#N/A,FALSE,"Schedule IV";#N/A,#N/A,FALSE,"Adjustments"}</definedName>
    <definedName name="__E1" hidden="1">{#N/A,#N/A,FALSE,"TB";#N/A,#N/A,FALSE,"AR";#N/A,#N/A,FALSE,"BS";#N/A,#N/A,FALSE,"PL";#N/A,#N/A,FALSE,"NOTES";#N/A,#N/A,FALSE,"NOTES (2)";#N/A,#N/A,FALSE,"NOTES (3)";#N/A,#N/A,FALSE,"TAXC.INDEX";#N/A,#N/A,FALSE,"Schedule I";#N/A,#N/A,FALSE,"DPL";#N/A,#N/A,FALSE,"Schedule IV";#N/A,#N/A,FALSE,"Adjustments"}</definedName>
    <definedName name="__E1100" localSheetId="14" hidden="1">{#N/A,#N/A,FALSE,"TAXC.INDEX";#N/A,#N/A,FALSE,"Schedule I";#N/A,#N/A,FALSE,"Schedule  II";#N/A,#N/A,FALSE,"Schedule III";#N/A,#N/A,FALSE,"Schedule IV";#N/A,#N/A,FALSE,"Schedule IV (Cont'd)";#N/A,#N/A,FALSE,"Schedule V";#N/A,#N/A,FALSE,"Schedule VI";#N/A,#N/A,FALSE,"Schedule VII"}</definedName>
    <definedName name="__E1100" localSheetId="7" hidden="1">{#N/A,#N/A,FALSE,"TAXC.INDEX";#N/A,#N/A,FALSE,"Schedule I";#N/A,#N/A,FALSE,"Schedule  II";#N/A,#N/A,FALSE,"Schedule III";#N/A,#N/A,FALSE,"Schedule IV";#N/A,#N/A,FALSE,"Schedule IV (Cont'd)";#N/A,#N/A,FALSE,"Schedule V";#N/A,#N/A,FALSE,"Schedule VI";#N/A,#N/A,FALSE,"Schedule VII"}</definedName>
    <definedName name="__E1100" localSheetId="25" hidden="1">{#N/A,#N/A,FALSE,"TAXC.INDEX";#N/A,#N/A,FALSE,"Schedule I";#N/A,#N/A,FALSE,"Schedule  II";#N/A,#N/A,FALSE,"Schedule III";#N/A,#N/A,FALSE,"Schedule IV";#N/A,#N/A,FALSE,"Schedule IV (Cont'd)";#N/A,#N/A,FALSE,"Schedule V";#N/A,#N/A,FALSE,"Schedule VI";#N/A,#N/A,FALSE,"Schedule VII"}</definedName>
    <definedName name="__E1100" localSheetId="21" hidden="1">{#N/A,#N/A,FALSE,"TAXC.INDEX";#N/A,#N/A,FALSE,"Schedule I";#N/A,#N/A,FALSE,"Schedule  II";#N/A,#N/A,FALSE,"Schedule III";#N/A,#N/A,FALSE,"Schedule IV";#N/A,#N/A,FALSE,"Schedule IV (Cont'd)";#N/A,#N/A,FALSE,"Schedule V";#N/A,#N/A,FALSE,"Schedule VI";#N/A,#N/A,FALSE,"Schedule VII"}</definedName>
    <definedName name="__E1100" localSheetId="22" hidden="1">{#N/A,#N/A,FALSE,"TAXC.INDEX";#N/A,#N/A,FALSE,"Schedule I";#N/A,#N/A,FALSE,"Schedule  II";#N/A,#N/A,FALSE,"Schedule III";#N/A,#N/A,FALSE,"Schedule IV";#N/A,#N/A,FALSE,"Schedule IV (Cont'd)";#N/A,#N/A,FALSE,"Schedule V";#N/A,#N/A,FALSE,"Schedule VI";#N/A,#N/A,FALSE,"Schedule VII"}</definedName>
    <definedName name="__E1100" localSheetId="19" hidden="1">{#N/A,#N/A,FALSE,"TAXC.INDEX";#N/A,#N/A,FALSE,"Schedule I";#N/A,#N/A,FALSE,"Schedule  II";#N/A,#N/A,FALSE,"Schedule III";#N/A,#N/A,FALSE,"Schedule IV";#N/A,#N/A,FALSE,"Schedule IV (Cont'd)";#N/A,#N/A,FALSE,"Schedule V";#N/A,#N/A,FALSE,"Schedule VI";#N/A,#N/A,FALSE,"Schedule VII"}</definedName>
    <definedName name="__E1100" hidden="1">{#N/A,#N/A,FALSE,"TAXC.INDEX";#N/A,#N/A,FALSE,"Schedule I";#N/A,#N/A,FALSE,"Schedule  II";#N/A,#N/A,FALSE,"Schedule III";#N/A,#N/A,FALSE,"Schedule IV";#N/A,#N/A,FALSE,"Schedule IV (Cont'd)";#N/A,#N/A,FALSE,"Schedule V";#N/A,#N/A,FALSE,"Schedule VI";#N/A,#N/A,FALSE,"Schedule VII"}</definedName>
    <definedName name="__e12" localSheetId="14" hidden="1">{#N/A,#N/A,FALSE,"TB";#N/A,#N/A,FALSE,"AR";#N/A,#N/A,FALSE,"BS";#N/A,#N/A,FALSE,"PL";#N/A,#N/A,FALSE,"NOTES";#N/A,#N/A,FALSE,"NOTES (2)";#N/A,#N/A,FALSE,"NOTES (3)";#N/A,#N/A,FALSE,"TAXC.INDEX";#N/A,#N/A,FALSE,"Schedule I";#N/A,#N/A,FALSE,"DPL";#N/A,#N/A,FALSE,"Schedule IV";#N/A,#N/A,FALSE,"Adjustments"}</definedName>
    <definedName name="__e12" localSheetId="7" hidden="1">{#N/A,#N/A,FALSE,"TB";#N/A,#N/A,FALSE,"AR";#N/A,#N/A,FALSE,"BS";#N/A,#N/A,FALSE,"PL";#N/A,#N/A,FALSE,"NOTES";#N/A,#N/A,FALSE,"NOTES (2)";#N/A,#N/A,FALSE,"NOTES (3)";#N/A,#N/A,FALSE,"TAXC.INDEX";#N/A,#N/A,FALSE,"Schedule I";#N/A,#N/A,FALSE,"DPL";#N/A,#N/A,FALSE,"Schedule IV";#N/A,#N/A,FALSE,"Adjustments"}</definedName>
    <definedName name="__e12" localSheetId="25" hidden="1">{#N/A,#N/A,FALSE,"TB";#N/A,#N/A,FALSE,"AR";#N/A,#N/A,FALSE,"BS";#N/A,#N/A,FALSE,"PL";#N/A,#N/A,FALSE,"NOTES";#N/A,#N/A,FALSE,"NOTES (2)";#N/A,#N/A,FALSE,"NOTES (3)";#N/A,#N/A,FALSE,"TAXC.INDEX";#N/A,#N/A,FALSE,"Schedule I";#N/A,#N/A,FALSE,"DPL";#N/A,#N/A,FALSE,"Schedule IV";#N/A,#N/A,FALSE,"Adjustments"}</definedName>
    <definedName name="__e12" localSheetId="21" hidden="1">{#N/A,#N/A,FALSE,"TB";#N/A,#N/A,FALSE,"AR";#N/A,#N/A,FALSE,"BS";#N/A,#N/A,FALSE,"PL";#N/A,#N/A,FALSE,"NOTES";#N/A,#N/A,FALSE,"NOTES (2)";#N/A,#N/A,FALSE,"NOTES (3)";#N/A,#N/A,FALSE,"TAXC.INDEX";#N/A,#N/A,FALSE,"Schedule I";#N/A,#N/A,FALSE,"DPL";#N/A,#N/A,FALSE,"Schedule IV";#N/A,#N/A,FALSE,"Adjustments"}</definedName>
    <definedName name="__e12" localSheetId="22" hidden="1">{#N/A,#N/A,FALSE,"TB";#N/A,#N/A,FALSE,"AR";#N/A,#N/A,FALSE,"BS";#N/A,#N/A,FALSE,"PL";#N/A,#N/A,FALSE,"NOTES";#N/A,#N/A,FALSE,"NOTES (2)";#N/A,#N/A,FALSE,"NOTES (3)";#N/A,#N/A,FALSE,"TAXC.INDEX";#N/A,#N/A,FALSE,"Schedule I";#N/A,#N/A,FALSE,"DPL";#N/A,#N/A,FALSE,"Schedule IV";#N/A,#N/A,FALSE,"Adjustments"}</definedName>
    <definedName name="__e12" localSheetId="19" hidden="1">{#N/A,#N/A,FALSE,"TB";#N/A,#N/A,FALSE,"AR";#N/A,#N/A,FALSE,"BS";#N/A,#N/A,FALSE,"PL";#N/A,#N/A,FALSE,"NOTES";#N/A,#N/A,FALSE,"NOTES (2)";#N/A,#N/A,FALSE,"NOTES (3)";#N/A,#N/A,FALSE,"TAXC.INDEX";#N/A,#N/A,FALSE,"Schedule I";#N/A,#N/A,FALSE,"DPL";#N/A,#N/A,FALSE,"Schedule IV";#N/A,#N/A,FALSE,"Adjustments"}</definedName>
    <definedName name="__e12" hidden="1">{#N/A,#N/A,FALSE,"TB";#N/A,#N/A,FALSE,"AR";#N/A,#N/A,FALSE,"BS";#N/A,#N/A,FALSE,"PL";#N/A,#N/A,FALSE,"NOTES";#N/A,#N/A,FALSE,"NOTES (2)";#N/A,#N/A,FALSE,"NOTES (3)";#N/A,#N/A,FALSE,"TAXC.INDEX";#N/A,#N/A,FALSE,"Schedule I";#N/A,#N/A,FALSE,"DPL";#N/A,#N/A,FALSE,"Schedule IV";#N/A,#N/A,FALSE,"Adjustments"}</definedName>
    <definedName name="__E1300" localSheetId="14" hidden="1">{#N/A,#N/A,FALSE,"DIR-REP";#N/A,#N/A,FALSE,"AUD-REPORT";#N/A,#N/A,FALSE,"P7L&amp;BS";#N/A,#N/A,FALSE,"NOTES";#N/A,#N/A,FALSE,"FA";#N/A,#N/A,FALSE,"NOTES (2)";#N/A,#N/A,FALSE,"Schedule  IV";#N/A,#N/A,FALSE,"Schedule V"}</definedName>
    <definedName name="__E1300" localSheetId="7" hidden="1">{#N/A,#N/A,FALSE,"DIR-REP";#N/A,#N/A,FALSE,"AUD-REPORT";#N/A,#N/A,FALSE,"P7L&amp;BS";#N/A,#N/A,FALSE,"NOTES";#N/A,#N/A,FALSE,"FA";#N/A,#N/A,FALSE,"NOTES (2)";#N/A,#N/A,FALSE,"Schedule  IV";#N/A,#N/A,FALSE,"Schedule V"}</definedName>
    <definedName name="__E1300" localSheetId="25" hidden="1">{#N/A,#N/A,FALSE,"DIR-REP";#N/A,#N/A,FALSE,"AUD-REPORT";#N/A,#N/A,FALSE,"P7L&amp;BS";#N/A,#N/A,FALSE,"NOTES";#N/A,#N/A,FALSE,"FA";#N/A,#N/A,FALSE,"NOTES (2)";#N/A,#N/A,FALSE,"Schedule  IV";#N/A,#N/A,FALSE,"Schedule V"}</definedName>
    <definedName name="__E1300" localSheetId="21" hidden="1">{#N/A,#N/A,FALSE,"DIR-REP";#N/A,#N/A,FALSE,"AUD-REPORT";#N/A,#N/A,FALSE,"P7L&amp;BS";#N/A,#N/A,FALSE,"NOTES";#N/A,#N/A,FALSE,"FA";#N/A,#N/A,FALSE,"NOTES (2)";#N/A,#N/A,FALSE,"Schedule  IV";#N/A,#N/A,FALSE,"Schedule V"}</definedName>
    <definedName name="__E1300" localSheetId="22" hidden="1">{#N/A,#N/A,FALSE,"DIR-REP";#N/A,#N/A,FALSE,"AUD-REPORT";#N/A,#N/A,FALSE,"P7L&amp;BS";#N/A,#N/A,FALSE,"NOTES";#N/A,#N/A,FALSE,"FA";#N/A,#N/A,FALSE,"NOTES (2)";#N/A,#N/A,FALSE,"Schedule  IV";#N/A,#N/A,FALSE,"Schedule V"}</definedName>
    <definedName name="__E1300" localSheetId="19" hidden="1">{#N/A,#N/A,FALSE,"DIR-REP";#N/A,#N/A,FALSE,"AUD-REPORT";#N/A,#N/A,FALSE,"P7L&amp;BS";#N/A,#N/A,FALSE,"NOTES";#N/A,#N/A,FALSE,"FA";#N/A,#N/A,FALSE,"NOTES (2)";#N/A,#N/A,FALSE,"Schedule  IV";#N/A,#N/A,FALSE,"Schedule V"}</definedName>
    <definedName name="__E1300" hidden="1">{#N/A,#N/A,FALSE,"DIR-REP";#N/A,#N/A,FALSE,"AUD-REPORT";#N/A,#N/A,FALSE,"P7L&amp;BS";#N/A,#N/A,FALSE,"NOTES";#N/A,#N/A,FALSE,"FA";#N/A,#N/A,FALSE,"NOTES (2)";#N/A,#N/A,FALSE,"Schedule  IV";#N/A,#N/A,FALSE,"Schedule V"}</definedName>
    <definedName name="__E350" localSheetId="14" hidden="1">{#N/A,#N/A,FALSE,"TB";#N/A,#N/A,FALSE,"AR";#N/A,#N/A,FALSE,"BS";#N/A,#N/A,FALSE,"PL";#N/A,#N/A,FALSE,"NOTES";#N/A,#N/A,FALSE,"NOTES (2)";#N/A,#N/A,FALSE,"NOTES (3)";#N/A,#N/A,FALSE,"TAXC.INDEX";#N/A,#N/A,FALSE,"Schedule I";#N/A,#N/A,FALSE,"DPL";#N/A,#N/A,FALSE,"Schedule IV";#N/A,#N/A,FALSE,"Adjustments"}</definedName>
    <definedName name="__E350" localSheetId="7" hidden="1">{#N/A,#N/A,FALSE,"TB";#N/A,#N/A,FALSE,"AR";#N/A,#N/A,FALSE,"BS";#N/A,#N/A,FALSE,"PL";#N/A,#N/A,FALSE,"NOTES";#N/A,#N/A,FALSE,"NOTES (2)";#N/A,#N/A,FALSE,"NOTES (3)";#N/A,#N/A,FALSE,"TAXC.INDEX";#N/A,#N/A,FALSE,"Schedule I";#N/A,#N/A,FALSE,"DPL";#N/A,#N/A,FALSE,"Schedule IV";#N/A,#N/A,FALSE,"Adjustments"}</definedName>
    <definedName name="__E350" localSheetId="25" hidden="1">{#N/A,#N/A,FALSE,"TB";#N/A,#N/A,FALSE,"AR";#N/A,#N/A,FALSE,"BS";#N/A,#N/A,FALSE,"PL";#N/A,#N/A,FALSE,"NOTES";#N/A,#N/A,FALSE,"NOTES (2)";#N/A,#N/A,FALSE,"NOTES (3)";#N/A,#N/A,FALSE,"TAXC.INDEX";#N/A,#N/A,FALSE,"Schedule I";#N/A,#N/A,FALSE,"DPL";#N/A,#N/A,FALSE,"Schedule IV";#N/A,#N/A,FALSE,"Adjustments"}</definedName>
    <definedName name="__E350" localSheetId="21" hidden="1">{#N/A,#N/A,FALSE,"TB";#N/A,#N/A,FALSE,"AR";#N/A,#N/A,FALSE,"BS";#N/A,#N/A,FALSE,"PL";#N/A,#N/A,FALSE,"NOTES";#N/A,#N/A,FALSE,"NOTES (2)";#N/A,#N/A,FALSE,"NOTES (3)";#N/A,#N/A,FALSE,"TAXC.INDEX";#N/A,#N/A,FALSE,"Schedule I";#N/A,#N/A,FALSE,"DPL";#N/A,#N/A,FALSE,"Schedule IV";#N/A,#N/A,FALSE,"Adjustments"}</definedName>
    <definedName name="__E350" localSheetId="22" hidden="1">{#N/A,#N/A,FALSE,"TB";#N/A,#N/A,FALSE,"AR";#N/A,#N/A,FALSE,"BS";#N/A,#N/A,FALSE,"PL";#N/A,#N/A,FALSE,"NOTES";#N/A,#N/A,FALSE,"NOTES (2)";#N/A,#N/A,FALSE,"NOTES (3)";#N/A,#N/A,FALSE,"TAXC.INDEX";#N/A,#N/A,FALSE,"Schedule I";#N/A,#N/A,FALSE,"DPL";#N/A,#N/A,FALSE,"Schedule IV";#N/A,#N/A,FALSE,"Adjustments"}</definedName>
    <definedName name="__E350" localSheetId="19" hidden="1">{#N/A,#N/A,FALSE,"TB";#N/A,#N/A,FALSE,"AR";#N/A,#N/A,FALSE,"BS";#N/A,#N/A,FALSE,"PL";#N/A,#N/A,FALSE,"NOTES";#N/A,#N/A,FALSE,"NOTES (2)";#N/A,#N/A,FALSE,"NOTES (3)";#N/A,#N/A,FALSE,"TAXC.INDEX";#N/A,#N/A,FALSE,"Schedule I";#N/A,#N/A,FALSE,"DPL";#N/A,#N/A,FALSE,"Schedule IV";#N/A,#N/A,FALSE,"Adjustments"}</definedName>
    <definedName name="__E350" hidden="1">{#N/A,#N/A,FALSE,"TB";#N/A,#N/A,FALSE,"AR";#N/A,#N/A,FALSE,"BS";#N/A,#N/A,FALSE,"PL";#N/A,#N/A,FALSE,"NOTES";#N/A,#N/A,FALSE,"NOTES (2)";#N/A,#N/A,FALSE,"NOTES (3)";#N/A,#N/A,FALSE,"TAXC.INDEX";#N/A,#N/A,FALSE,"Schedule I";#N/A,#N/A,FALSE,"DPL";#N/A,#N/A,FALSE,"Schedule IV";#N/A,#N/A,FALSE,"Adjustments"}</definedName>
    <definedName name="__E5001" localSheetId="14" hidden="1">{#N/A,#N/A,FALSE,"TB";#N/A,#N/A,FALSE,"AR";#N/A,#N/A,FALSE,"BS";#N/A,#N/A,FALSE,"PL";#N/A,#N/A,FALSE,"NOTES";#N/A,#N/A,FALSE,"NOTES (2)";#N/A,#N/A,FALSE,"NOTES (3)";#N/A,#N/A,FALSE,"TAXC.INDEX";#N/A,#N/A,FALSE,"Schedule I";#N/A,#N/A,FALSE,"DPL";#N/A,#N/A,FALSE,"Schedule IV";#N/A,#N/A,FALSE,"Adjustments"}</definedName>
    <definedName name="__E5001" localSheetId="7" hidden="1">{#N/A,#N/A,FALSE,"TB";#N/A,#N/A,FALSE,"AR";#N/A,#N/A,FALSE,"BS";#N/A,#N/A,FALSE,"PL";#N/A,#N/A,FALSE,"NOTES";#N/A,#N/A,FALSE,"NOTES (2)";#N/A,#N/A,FALSE,"NOTES (3)";#N/A,#N/A,FALSE,"TAXC.INDEX";#N/A,#N/A,FALSE,"Schedule I";#N/A,#N/A,FALSE,"DPL";#N/A,#N/A,FALSE,"Schedule IV";#N/A,#N/A,FALSE,"Adjustments"}</definedName>
    <definedName name="__E5001" localSheetId="25" hidden="1">{#N/A,#N/A,FALSE,"TB";#N/A,#N/A,FALSE,"AR";#N/A,#N/A,FALSE,"BS";#N/A,#N/A,FALSE,"PL";#N/A,#N/A,FALSE,"NOTES";#N/A,#N/A,FALSE,"NOTES (2)";#N/A,#N/A,FALSE,"NOTES (3)";#N/A,#N/A,FALSE,"TAXC.INDEX";#N/A,#N/A,FALSE,"Schedule I";#N/A,#N/A,FALSE,"DPL";#N/A,#N/A,FALSE,"Schedule IV";#N/A,#N/A,FALSE,"Adjustments"}</definedName>
    <definedName name="__E5001" localSheetId="21" hidden="1">{#N/A,#N/A,FALSE,"TB";#N/A,#N/A,FALSE,"AR";#N/A,#N/A,FALSE,"BS";#N/A,#N/A,FALSE,"PL";#N/A,#N/A,FALSE,"NOTES";#N/A,#N/A,FALSE,"NOTES (2)";#N/A,#N/A,FALSE,"NOTES (3)";#N/A,#N/A,FALSE,"TAXC.INDEX";#N/A,#N/A,FALSE,"Schedule I";#N/A,#N/A,FALSE,"DPL";#N/A,#N/A,FALSE,"Schedule IV";#N/A,#N/A,FALSE,"Adjustments"}</definedName>
    <definedName name="__E5001" localSheetId="22" hidden="1">{#N/A,#N/A,FALSE,"TB";#N/A,#N/A,FALSE,"AR";#N/A,#N/A,FALSE,"BS";#N/A,#N/A,FALSE,"PL";#N/A,#N/A,FALSE,"NOTES";#N/A,#N/A,FALSE,"NOTES (2)";#N/A,#N/A,FALSE,"NOTES (3)";#N/A,#N/A,FALSE,"TAXC.INDEX";#N/A,#N/A,FALSE,"Schedule I";#N/A,#N/A,FALSE,"DPL";#N/A,#N/A,FALSE,"Schedule IV";#N/A,#N/A,FALSE,"Adjustments"}</definedName>
    <definedName name="__E5001" localSheetId="19" hidden="1">{#N/A,#N/A,FALSE,"TB";#N/A,#N/A,FALSE,"AR";#N/A,#N/A,FALSE,"BS";#N/A,#N/A,FALSE,"PL";#N/A,#N/A,FALSE,"NOTES";#N/A,#N/A,FALSE,"NOTES (2)";#N/A,#N/A,FALSE,"NOTES (3)";#N/A,#N/A,FALSE,"TAXC.INDEX";#N/A,#N/A,FALSE,"Schedule I";#N/A,#N/A,FALSE,"DPL";#N/A,#N/A,FALSE,"Schedule IV";#N/A,#N/A,FALSE,"Adjustments"}</definedName>
    <definedName name="__E5001" hidden="1">{#N/A,#N/A,FALSE,"TB";#N/A,#N/A,FALSE,"AR";#N/A,#N/A,FALSE,"BS";#N/A,#N/A,FALSE,"PL";#N/A,#N/A,FALSE,"NOTES";#N/A,#N/A,FALSE,"NOTES (2)";#N/A,#N/A,FALSE,"NOTES (3)";#N/A,#N/A,FALSE,"TAXC.INDEX";#N/A,#N/A,FALSE,"Schedule I";#N/A,#N/A,FALSE,"DPL";#N/A,#N/A,FALSE,"Schedule IV";#N/A,#N/A,FALSE,"Adjustments"}</definedName>
    <definedName name="__eu93" localSheetId="14" hidden="1">{"Comp_of_Price_Effect",#N/A,FALSE,"QTRDPVAR"}</definedName>
    <definedName name="__eu93" localSheetId="7" hidden="1">{"Comp_of_Price_Effect",#N/A,FALSE,"QTRDPVAR"}</definedName>
    <definedName name="__eu93" localSheetId="25" hidden="1">{"Comp_of_Price_Effect",#N/A,FALSE,"QTRDPVAR"}</definedName>
    <definedName name="__eu93" localSheetId="21" hidden="1">{"Comp_of_Price_Effect",#N/A,FALSE,"QTRDPVAR"}</definedName>
    <definedName name="__eu93" localSheetId="22" hidden="1">{"Comp_of_Price_Effect",#N/A,FALSE,"QTRDPVAR"}</definedName>
    <definedName name="__eu93" localSheetId="19" hidden="1">{"Comp_of_Price_Effect",#N/A,FALSE,"QTRDPVAR"}</definedName>
    <definedName name="__eu93" hidden="1">{"Comp_of_Price_Effect",#N/A,FALSE,"QTRDPVAR"}</definedName>
    <definedName name="__FAB2" localSheetId="14" hidden="1">{"'AS,SEC'!$A$4:$J$25"}</definedName>
    <definedName name="__FAB2" localSheetId="7" hidden="1">{"'AS,SEC'!$A$4:$J$25"}</definedName>
    <definedName name="__FAB2" localSheetId="25" hidden="1">{"'AS,SEC'!$A$4:$J$25"}</definedName>
    <definedName name="__FAB2" localSheetId="21" hidden="1">{"'AS,SEC'!$A$4:$J$25"}</definedName>
    <definedName name="__FAB2" localSheetId="22" hidden="1">{"'AS,SEC'!$A$4:$J$25"}</definedName>
    <definedName name="__FAB2" localSheetId="19" hidden="1">{"'AS,SEC'!$A$4:$J$25"}</definedName>
    <definedName name="__FAB2" hidden="1">{"'AS,SEC'!$A$4:$J$25"}</definedName>
    <definedName name="__FDS_HYPERLINK_TOGGLE_STATE__" hidden="1">"ON"</definedName>
    <definedName name="__FDS_UNIQUE_RANGE_ID_GENERATOR_COUNTER" hidden="1">1</definedName>
    <definedName name="__FDS_USED_FOR_REUSING_RANGE_IDS_RECYCLE" localSheetId="14" hidden="1">{152,168,338,189,173,195,158,390,7,11,232,378,159,175,261,183,177,129,8,155,265,394,57}</definedName>
    <definedName name="__FDS_USED_FOR_REUSING_RANGE_IDS_RECYCLE" localSheetId="7" hidden="1">{152,168,338,189,173,195,158,390,7,11,232,378,159,175,261,183,177,129,8,155,265,394,57}</definedName>
    <definedName name="__FDS_USED_FOR_REUSING_RANGE_IDS_RECYCLE" localSheetId="25" hidden="1">{152,168,338,189,173,195,158,390,7,11,232,378,159,175,261,183,177,129,8,155,265,394,57}</definedName>
    <definedName name="__FDS_USED_FOR_REUSING_RANGE_IDS_RECYCLE" localSheetId="21" hidden="1">{152,168,338,189,173,195,158,390,7,11,232,378,159,175,261,183,177,129,8,155,265,394,57}</definedName>
    <definedName name="__FDS_USED_FOR_REUSING_RANGE_IDS_RECYCLE" localSheetId="22" hidden="1">{152,168,338,189,173,195,158,390,7,11,232,378,159,175,261,183,177,129,8,155,265,394,57}</definedName>
    <definedName name="__FDS_USED_FOR_REUSING_RANGE_IDS_RECYCLE" localSheetId="19" hidden="1">{152,168,338,189,173,195,158,390,7,11,232,378,159,175,261,183,177,129,8,155,265,394,57}</definedName>
    <definedName name="__FDS_USED_FOR_REUSING_RANGE_IDS_RECYCLE" hidden="1">{152,168,338,189,173,195,158,390,7,11,232,378,159,175,261,183,177,129,8,155,265,394,57}</definedName>
    <definedName name="__GD10" localSheetId="14" hidden="1">{#N/A,#N/A,FALSE,"summary"}</definedName>
    <definedName name="__GD10" localSheetId="7" hidden="1">{#N/A,#N/A,FALSE,"summary"}</definedName>
    <definedName name="__GD10" localSheetId="25" hidden="1">{#N/A,#N/A,FALSE,"summary"}</definedName>
    <definedName name="__GD10" localSheetId="21" hidden="1">{#N/A,#N/A,FALSE,"summary"}</definedName>
    <definedName name="__GD10" localSheetId="22" hidden="1">{#N/A,#N/A,FALSE,"summary"}</definedName>
    <definedName name="__GD10" localSheetId="19" hidden="1">{#N/A,#N/A,FALSE,"summary"}</definedName>
    <definedName name="__GD10" hidden="1">{#N/A,#N/A,FALSE,"summary"}</definedName>
    <definedName name="__GR3" localSheetId="14" hidden="1">{"Informes",#N/A,FALSE,"CA";"Informes",#N/A,FALSE,"CN";"Informes",#N/A,FALSE,"INVERSIONES";"Informes",#N/A,FALSE,"CN Oficial";"Informes",#N/A,FALSE,"CA Oficial";"Informes",#N/A,FALSE,"Res Datos Areas"}</definedName>
    <definedName name="__GR3" localSheetId="7" hidden="1">{"Informes",#N/A,FALSE,"CA";"Informes",#N/A,FALSE,"CN";"Informes",#N/A,FALSE,"INVERSIONES";"Informes",#N/A,FALSE,"CN Oficial";"Informes",#N/A,FALSE,"CA Oficial";"Informes",#N/A,FALSE,"Res Datos Areas"}</definedName>
    <definedName name="__GR3" localSheetId="25" hidden="1">{"Informes",#N/A,FALSE,"CA";"Informes",#N/A,FALSE,"CN";"Informes",#N/A,FALSE,"INVERSIONES";"Informes",#N/A,FALSE,"CN Oficial";"Informes",#N/A,FALSE,"CA Oficial";"Informes",#N/A,FALSE,"Res Datos Areas"}</definedName>
    <definedName name="__GR3" localSheetId="21" hidden="1">{"Informes",#N/A,FALSE,"CA";"Informes",#N/A,FALSE,"CN";"Informes",#N/A,FALSE,"INVERSIONES";"Informes",#N/A,FALSE,"CN Oficial";"Informes",#N/A,FALSE,"CA Oficial";"Informes",#N/A,FALSE,"Res Datos Areas"}</definedName>
    <definedName name="__GR3" localSheetId="22" hidden="1">{"Informes",#N/A,FALSE,"CA";"Informes",#N/A,FALSE,"CN";"Informes",#N/A,FALSE,"INVERSIONES";"Informes",#N/A,FALSE,"CN Oficial";"Informes",#N/A,FALSE,"CA Oficial";"Informes",#N/A,FALSE,"Res Datos Areas"}</definedName>
    <definedName name="__GR3" localSheetId="19" hidden="1">{"Informes",#N/A,FALSE,"CA";"Informes",#N/A,FALSE,"CN";"Informes",#N/A,FALSE,"INVERSIONES";"Informes",#N/A,FALSE,"CN Oficial";"Informes",#N/A,FALSE,"CA Oficial";"Informes",#N/A,FALSE,"Res Datos Areas"}</definedName>
    <definedName name="__GR3" hidden="1">{"Informes",#N/A,FALSE,"CA";"Informes",#N/A,FALSE,"CN";"Informes",#N/A,FALSE,"INVERSIONES";"Informes",#N/A,FALSE,"CN Oficial";"Informes",#N/A,FALSE,"CA Oficial";"Informes",#N/A,FALSE,"Res Datos Areas"}</definedName>
    <definedName name="__h2" localSheetId="14" hidden="1">{#N/A,#N/A,FALSE,"Virgin Flightdeck"}</definedName>
    <definedName name="__h2" localSheetId="7" hidden="1">{#N/A,#N/A,FALSE,"Virgin Flightdeck"}</definedName>
    <definedName name="__h2" localSheetId="25" hidden="1">{#N/A,#N/A,FALSE,"Virgin Flightdeck"}</definedName>
    <definedName name="__h2" localSheetId="21" hidden="1">{#N/A,#N/A,FALSE,"Virgin Flightdeck"}</definedName>
    <definedName name="__h2" localSheetId="22" hidden="1">{#N/A,#N/A,FALSE,"Virgin Flightdeck"}</definedName>
    <definedName name="__h2" localSheetId="19" hidden="1">{#N/A,#N/A,FALSE,"Virgin Flightdeck"}</definedName>
    <definedName name="__h2" hidden="1">{#N/A,#N/A,FALSE,"Virgin Flightdeck"}</definedName>
    <definedName name="__h3" localSheetId="14" hidden="1">{#N/A,#N/A,FALSE,"Virgin Flightdeck"}</definedName>
    <definedName name="__h3" localSheetId="7" hidden="1">{#N/A,#N/A,FALSE,"Virgin Flightdeck"}</definedName>
    <definedName name="__h3" localSheetId="25" hidden="1">{#N/A,#N/A,FALSE,"Virgin Flightdeck"}</definedName>
    <definedName name="__h3" localSheetId="21" hidden="1">{#N/A,#N/A,FALSE,"Virgin Flightdeck"}</definedName>
    <definedName name="__h3" localSheetId="22" hidden="1">{#N/A,#N/A,FALSE,"Virgin Flightdeck"}</definedName>
    <definedName name="__h3" localSheetId="19" hidden="1">{#N/A,#N/A,FALSE,"Virgin Flightdeck"}</definedName>
    <definedName name="__h3" hidden="1">{#N/A,#N/A,FALSE,"Virgin Flightdeck"}</definedName>
    <definedName name="__i9" localSheetId="14" hidden="1">{#N/A,#N/A,FALSE,"P&amp;L Acc";#N/A,#N/A,FALSE,"I-B Rep";#N/A,#N/A,FALSE,"BS";#N/A,#N/A,FALSE,"C'flw St";#N/A,#N/A,FALSE,"FA Rep";#N/A,#N/A,FALSE,"H-C Cons";#N/A,#N/A,FALSE,"P&amp;L Var"}</definedName>
    <definedName name="__i9" localSheetId="7" hidden="1">{#N/A,#N/A,FALSE,"P&amp;L Acc";#N/A,#N/A,FALSE,"I-B Rep";#N/A,#N/A,FALSE,"BS";#N/A,#N/A,FALSE,"C'flw St";#N/A,#N/A,FALSE,"FA Rep";#N/A,#N/A,FALSE,"H-C Cons";#N/A,#N/A,FALSE,"P&amp;L Var"}</definedName>
    <definedName name="__i9" localSheetId="25" hidden="1">{#N/A,#N/A,FALSE,"P&amp;L Acc";#N/A,#N/A,FALSE,"I-B Rep";#N/A,#N/A,FALSE,"BS";#N/A,#N/A,FALSE,"C'flw St";#N/A,#N/A,FALSE,"FA Rep";#N/A,#N/A,FALSE,"H-C Cons";#N/A,#N/A,FALSE,"P&amp;L Var"}</definedName>
    <definedName name="__i9" localSheetId="21" hidden="1">{#N/A,#N/A,FALSE,"P&amp;L Acc";#N/A,#N/A,FALSE,"I-B Rep";#N/A,#N/A,FALSE,"BS";#N/A,#N/A,FALSE,"C'flw St";#N/A,#N/A,FALSE,"FA Rep";#N/A,#N/A,FALSE,"H-C Cons";#N/A,#N/A,FALSE,"P&amp;L Var"}</definedName>
    <definedName name="__i9" localSheetId="22" hidden="1">{#N/A,#N/A,FALSE,"P&amp;L Acc";#N/A,#N/A,FALSE,"I-B Rep";#N/A,#N/A,FALSE,"BS";#N/A,#N/A,FALSE,"C'flw St";#N/A,#N/A,FALSE,"FA Rep";#N/A,#N/A,FALSE,"H-C Cons";#N/A,#N/A,FALSE,"P&amp;L Var"}</definedName>
    <definedName name="__i9" localSheetId="19" hidden="1">{#N/A,#N/A,FALSE,"P&amp;L Acc";#N/A,#N/A,FALSE,"I-B Rep";#N/A,#N/A,FALSE,"BS";#N/A,#N/A,FALSE,"C'flw St";#N/A,#N/A,FALSE,"FA Rep";#N/A,#N/A,FALSE,"H-C Cons";#N/A,#N/A,FALSE,"P&amp;L Var"}</definedName>
    <definedName name="__i9" hidden="1">{#N/A,#N/A,FALSE,"P&amp;L Acc";#N/A,#N/A,FALSE,"I-B Rep";#N/A,#N/A,FALSE,"BS";#N/A,#N/A,FALSE,"C'flw St";#N/A,#N/A,FALSE,"FA Rep";#N/A,#N/A,FALSE,"H-C Cons";#N/A,#N/A,FALSE,"P&amp;L Var"}</definedName>
    <definedName name="__IncludeVoucher__" hidden="1">"ENCODE_"</definedName>
    <definedName name="__int1">#REF!</definedName>
    <definedName name="__int2">#REF!</definedName>
    <definedName name="__int3">#REF!</definedName>
    <definedName name="__int4">#REF!</definedName>
    <definedName name="__int5">#REF!</definedName>
    <definedName name="__int6">#REF!</definedName>
    <definedName name="__IntlFixup" hidden="1">TRUE</definedName>
    <definedName name="__IntlFixupTable" hidden="1">#REF!</definedName>
    <definedName name="__Inv1">#REF!</definedName>
    <definedName name="__Inv2">#REF!</definedName>
    <definedName name="__jc2">SUBSTITUTE(SUBSTITUTE(SUBSTITUTE(SUBSTITUTE(SUBSTITUTE(SUBSTITUTE(#REF!,"上海",""),"有限",""),"责任",""),"公司",""),"（",""),"）","")</definedName>
    <definedName name="__jjj1" localSheetId="14" hidden="1">{#N/A,#N/A,FALSE,"P&amp;L Acc";#N/A,#N/A,FALSE,"P&amp;L Var";#N/A,#N/A,FALSE,"I-B Rep";#N/A,#N/A,FALSE,"BS";#N/A,#N/A,FALSE,"C'flw St";#N/A,#N/A,FALSE,"H-C Cons";#N/A,#N/A,FALSE,"FA Rep"}</definedName>
    <definedName name="__jjj1" localSheetId="7" hidden="1">{#N/A,#N/A,FALSE,"P&amp;L Acc";#N/A,#N/A,FALSE,"P&amp;L Var";#N/A,#N/A,FALSE,"I-B Rep";#N/A,#N/A,FALSE,"BS";#N/A,#N/A,FALSE,"C'flw St";#N/A,#N/A,FALSE,"H-C Cons";#N/A,#N/A,FALSE,"FA Rep"}</definedName>
    <definedName name="__jjj1" localSheetId="25" hidden="1">{#N/A,#N/A,FALSE,"P&amp;L Acc";#N/A,#N/A,FALSE,"P&amp;L Var";#N/A,#N/A,FALSE,"I-B Rep";#N/A,#N/A,FALSE,"BS";#N/A,#N/A,FALSE,"C'flw St";#N/A,#N/A,FALSE,"H-C Cons";#N/A,#N/A,FALSE,"FA Rep"}</definedName>
    <definedName name="__jjj1" localSheetId="21" hidden="1">{#N/A,#N/A,FALSE,"P&amp;L Acc";#N/A,#N/A,FALSE,"P&amp;L Var";#N/A,#N/A,FALSE,"I-B Rep";#N/A,#N/A,FALSE,"BS";#N/A,#N/A,FALSE,"C'flw St";#N/A,#N/A,FALSE,"H-C Cons";#N/A,#N/A,FALSE,"FA Rep"}</definedName>
    <definedName name="__jjj1" localSheetId="22" hidden="1">{#N/A,#N/A,FALSE,"P&amp;L Acc";#N/A,#N/A,FALSE,"P&amp;L Var";#N/A,#N/A,FALSE,"I-B Rep";#N/A,#N/A,FALSE,"BS";#N/A,#N/A,FALSE,"C'flw St";#N/A,#N/A,FALSE,"H-C Cons";#N/A,#N/A,FALSE,"FA Rep"}</definedName>
    <definedName name="__jjj1" localSheetId="19" hidden="1">{#N/A,#N/A,FALSE,"P&amp;L Acc";#N/A,#N/A,FALSE,"P&amp;L Var";#N/A,#N/A,FALSE,"I-B Rep";#N/A,#N/A,FALSE,"BS";#N/A,#N/A,FALSE,"C'flw St";#N/A,#N/A,FALSE,"H-C Cons";#N/A,#N/A,FALSE,"FA Rep"}</definedName>
    <definedName name="__jjj1" hidden="1">{#N/A,#N/A,FALSE,"P&amp;L Acc";#N/A,#N/A,FALSE,"P&amp;L Var";#N/A,#N/A,FALSE,"I-B Rep";#N/A,#N/A,FALSE,"BS";#N/A,#N/A,FALSE,"C'flw St";#N/A,#N/A,FALSE,"H-C Cons";#N/A,#N/A,FALSE,"FA Rep"}</definedName>
    <definedName name="__jjj2" localSheetId="14" hidden="1">{#N/A,#N/A,FALSE,"P&amp;L Acc";#N/A,#N/A,FALSE,"P&amp;L Var";#N/A,#N/A,FALSE,"I-B Rep";#N/A,#N/A,FALSE,"BS";#N/A,#N/A,FALSE,"C'flw St";#N/A,#N/A,FALSE,"H-C Cons";#N/A,#N/A,FALSE,"FA Rep"}</definedName>
    <definedName name="__jjj2" localSheetId="7" hidden="1">{#N/A,#N/A,FALSE,"P&amp;L Acc";#N/A,#N/A,FALSE,"P&amp;L Var";#N/A,#N/A,FALSE,"I-B Rep";#N/A,#N/A,FALSE,"BS";#N/A,#N/A,FALSE,"C'flw St";#N/A,#N/A,FALSE,"H-C Cons";#N/A,#N/A,FALSE,"FA Rep"}</definedName>
    <definedName name="__jjj2" localSheetId="25" hidden="1">{#N/A,#N/A,FALSE,"P&amp;L Acc";#N/A,#N/A,FALSE,"P&amp;L Var";#N/A,#N/A,FALSE,"I-B Rep";#N/A,#N/A,FALSE,"BS";#N/A,#N/A,FALSE,"C'flw St";#N/A,#N/A,FALSE,"H-C Cons";#N/A,#N/A,FALSE,"FA Rep"}</definedName>
    <definedName name="__jjj2" localSheetId="21" hidden="1">{#N/A,#N/A,FALSE,"P&amp;L Acc";#N/A,#N/A,FALSE,"P&amp;L Var";#N/A,#N/A,FALSE,"I-B Rep";#N/A,#N/A,FALSE,"BS";#N/A,#N/A,FALSE,"C'flw St";#N/A,#N/A,FALSE,"H-C Cons";#N/A,#N/A,FALSE,"FA Rep"}</definedName>
    <definedName name="__jjj2" localSheetId="22" hidden="1">{#N/A,#N/A,FALSE,"P&amp;L Acc";#N/A,#N/A,FALSE,"P&amp;L Var";#N/A,#N/A,FALSE,"I-B Rep";#N/A,#N/A,FALSE,"BS";#N/A,#N/A,FALSE,"C'flw St";#N/A,#N/A,FALSE,"H-C Cons";#N/A,#N/A,FALSE,"FA Rep"}</definedName>
    <definedName name="__jjj2" localSheetId="19" hidden="1">{#N/A,#N/A,FALSE,"P&amp;L Acc";#N/A,#N/A,FALSE,"P&amp;L Var";#N/A,#N/A,FALSE,"I-B Rep";#N/A,#N/A,FALSE,"BS";#N/A,#N/A,FALSE,"C'flw St";#N/A,#N/A,FALSE,"H-C Cons";#N/A,#N/A,FALSE,"FA Rep"}</definedName>
    <definedName name="__jjj2" hidden="1">{#N/A,#N/A,FALSE,"P&amp;L Acc";#N/A,#N/A,FALSE,"P&amp;L Var";#N/A,#N/A,FALSE,"I-B Rep";#N/A,#N/A,FALSE,"BS";#N/A,#N/A,FALSE,"C'flw St";#N/A,#N/A,FALSE,"H-C Cons";#N/A,#N/A,FALSE,"FA Rep"}</definedName>
    <definedName name="__JV0202">"jrl"</definedName>
    <definedName name="__k1" hidden="1">#REF!</definedName>
    <definedName name="__k7" localSheetId="14" hidden="1">{#N/A,#N/A,FALSE,"단축1";#N/A,#N/A,FALSE,"단축2";#N/A,#N/A,FALSE,"단축3";#N/A,#N/A,FALSE,"장축";#N/A,#N/A,FALSE,"4WD"}</definedName>
    <definedName name="__k7" localSheetId="7" hidden="1">{#N/A,#N/A,FALSE,"단축1";#N/A,#N/A,FALSE,"단축2";#N/A,#N/A,FALSE,"단축3";#N/A,#N/A,FALSE,"장축";#N/A,#N/A,FALSE,"4WD"}</definedName>
    <definedName name="__k7" localSheetId="25" hidden="1">{#N/A,#N/A,FALSE,"단축1";#N/A,#N/A,FALSE,"단축2";#N/A,#N/A,FALSE,"단축3";#N/A,#N/A,FALSE,"장축";#N/A,#N/A,FALSE,"4WD"}</definedName>
    <definedName name="__k7" localSheetId="21" hidden="1">{#N/A,#N/A,FALSE,"단축1";#N/A,#N/A,FALSE,"단축2";#N/A,#N/A,FALSE,"단축3";#N/A,#N/A,FALSE,"장축";#N/A,#N/A,FALSE,"4WD"}</definedName>
    <definedName name="__k7" localSheetId="22" hidden="1">{#N/A,#N/A,FALSE,"단축1";#N/A,#N/A,FALSE,"단축2";#N/A,#N/A,FALSE,"단축3";#N/A,#N/A,FALSE,"장축";#N/A,#N/A,FALSE,"4WD"}</definedName>
    <definedName name="__k7" localSheetId="19" hidden="1">{#N/A,#N/A,FALSE,"단축1";#N/A,#N/A,FALSE,"단축2";#N/A,#N/A,FALSE,"단축3";#N/A,#N/A,FALSE,"장축";#N/A,#N/A,FALSE,"4WD"}</definedName>
    <definedName name="__k7" hidden="1">{#N/A,#N/A,FALSE,"단축1";#N/A,#N/A,FALSE,"단축2";#N/A,#N/A,FALSE,"단축3";#N/A,#N/A,FALSE,"장축";#N/A,#N/A,FALSE,"4WD"}</definedName>
    <definedName name="__k8" localSheetId="14" hidden="1">{#N/A,#N/A,FALSE,"단축1";#N/A,#N/A,FALSE,"단축2";#N/A,#N/A,FALSE,"단축3";#N/A,#N/A,FALSE,"장축";#N/A,#N/A,FALSE,"4WD"}</definedName>
    <definedName name="__k8" localSheetId="7" hidden="1">{#N/A,#N/A,FALSE,"단축1";#N/A,#N/A,FALSE,"단축2";#N/A,#N/A,FALSE,"단축3";#N/A,#N/A,FALSE,"장축";#N/A,#N/A,FALSE,"4WD"}</definedName>
    <definedName name="__k8" localSheetId="25" hidden="1">{#N/A,#N/A,FALSE,"단축1";#N/A,#N/A,FALSE,"단축2";#N/A,#N/A,FALSE,"단축3";#N/A,#N/A,FALSE,"장축";#N/A,#N/A,FALSE,"4WD"}</definedName>
    <definedName name="__k8" localSheetId="21" hidden="1">{#N/A,#N/A,FALSE,"단축1";#N/A,#N/A,FALSE,"단축2";#N/A,#N/A,FALSE,"단축3";#N/A,#N/A,FALSE,"장축";#N/A,#N/A,FALSE,"4WD"}</definedName>
    <definedName name="__k8" localSheetId="22" hidden="1">{#N/A,#N/A,FALSE,"단축1";#N/A,#N/A,FALSE,"단축2";#N/A,#N/A,FALSE,"단축3";#N/A,#N/A,FALSE,"장축";#N/A,#N/A,FALSE,"4WD"}</definedName>
    <definedName name="__k8" localSheetId="19" hidden="1">{#N/A,#N/A,FALSE,"단축1";#N/A,#N/A,FALSE,"단축2";#N/A,#N/A,FALSE,"단축3";#N/A,#N/A,FALSE,"장축";#N/A,#N/A,FALSE,"4WD"}</definedName>
    <definedName name="__k8" hidden="1">{#N/A,#N/A,FALSE,"단축1";#N/A,#N/A,FALSE,"단축2";#N/A,#N/A,FALSE,"단축3";#N/A,#N/A,FALSE,"장축";#N/A,#N/A,FALSE,"4WD"}</definedName>
    <definedName name="__k9" localSheetId="14" hidden="1">{#N/A,#N/A,FALSE,"단축1";#N/A,#N/A,FALSE,"단축2";#N/A,#N/A,FALSE,"단축3";#N/A,#N/A,FALSE,"장축";#N/A,#N/A,FALSE,"4WD"}</definedName>
    <definedName name="__k9" localSheetId="7" hidden="1">{#N/A,#N/A,FALSE,"단축1";#N/A,#N/A,FALSE,"단축2";#N/A,#N/A,FALSE,"단축3";#N/A,#N/A,FALSE,"장축";#N/A,#N/A,FALSE,"4WD"}</definedName>
    <definedName name="__k9" localSheetId="25" hidden="1">{#N/A,#N/A,FALSE,"단축1";#N/A,#N/A,FALSE,"단축2";#N/A,#N/A,FALSE,"단축3";#N/A,#N/A,FALSE,"장축";#N/A,#N/A,FALSE,"4WD"}</definedName>
    <definedName name="__k9" localSheetId="21" hidden="1">{#N/A,#N/A,FALSE,"단축1";#N/A,#N/A,FALSE,"단축2";#N/A,#N/A,FALSE,"단축3";#N/A,#N/A,FALSE,"장축";#N/A,#N/A,FALSE,"4WD"}</definedName>
    <definedName name="__k9" localSheetId="22" hidden="1">{#N/A,#N/A,FALSE,"단축1";#N/A,#N/A,FALSE,"단축2";#N/A,#N/A,FALSE,"단축3";#N/A,#N/A,FALSE,"장축";#N/A,#N/A,FALSE,"4WD"}</definedName>
    <definedName name="__k9" localSheetId="19" hidden="1">{#N/A,#N/A,FALSE,"단축1";#N/A,#N/A,FALSE,"단축2";#N/A,#N/A,FALSE,"단축3";#N/A,#N/A,FALSE,"장축";#N/A,#N/A,FALSE,"4WD"}</definedName>
    <definedName name="__k9" hidden="1">{#N/A,#N/A,FALSE,"단축1";#N/A,#N/A,FALSE,"단축2";#N/A,#N/A,FALSE,"단축3";#N/A,#N/A,FALSE,"장축";#N/A,#N/A,FALSE,"4WD"}</definedName>
    <definedName name="__K99">#REF!,#REF!</definedName>
    <definedName name="__KDX3">#N/A</definedName>
    <definedName name="__key1" hidden="1">#REF!</definedName>
    <definedName name="__key2" hidden="1">#REF!</definedName>
    <definedName name="__key3" hidden="1">#REF!</definedName>
    <definedName name="__KI9" localSheetId="14" hidden="1">{#N/A,#N/A,TRUE,"Y생산";#N/A,#N/A,TRUE,"Y판매";#N/A,#N/A,TRUE,"Y총물량";#N/A,#N/A,TRUE,"Y능력";#N/A,#N/A,TRUE,"YKD"}</definedName>
    <definedName name="__KI9" localSheetId="7" hidden="1">{#N/A,#N/A,TRUE,"Y생산";#N/A,#N/A,TRUE,"Y판매";#N/A,#N/A,TRUE,"Y총물량";#N/A,#N/A,TRUE,"Y능력";#N/A,#N/A,TRUE,"YKD"}</definedName>
    <definedName name="__KI9" localSheetId="25" hidden="1">{#N/A,#N/A,TRUE,"Y생산";#N/A,#N/A,TRUE,"Y판매";#N/A,#N/A,TRUE,"Y총물량";#N/A,#N/A,TRUE,"Y능력";#N/A,#N/A,TRUE,"YKD"}</definedName>
    <definedName name="__KI9" localSheetId="21" hidden="1">{#N/A,#N/A,TRUE,"Y생산";#N/A,#N/A,TRUE,"Y판매";#N/A,#N/A,TRUE,"Y총물량";#N/A,#N/A,TRUE,"Y능력";#N/A,#N/A,TRUE,"YKD"}</definedName>
    <definedName name="__KI9" localSheetId="22" hidden="1">{#N/A,#N/A,TRUE,"Y생산";#N/A,#N/A,TRUE,"Y판매";#N/A,#N/A,TRUE,"Y총물량";#N/A,#N/A,TRUE,"Y능력";#N/A,#N/A,TRUE,"YKD"}</definedName>
    <definedName name="__KI9" localSheetId="19" hidden="1">{#N/A,#N/A,TRUE,"Y생산";#N/A,#N/A,TRUE,"Y판매";#N/A,#N/A,TRUE,"Y총물량";#N/A,#N/A,TRUE,"Y능력";#N/A,#N/A,TRUE,"YKD"}</definedName>
    <definedName name="__KI9" hidden="1">{#N/A,#N/A,TRUE,"Y생산";#N/A,#N/A,TRUE,"Y판매";#N/A,#N/A,TRUE,"Y총물량";#N/A,#N/A,TRUE,"Y능력";#N/A,#N/A,TRUE,"YKD"}</definedName>
    <definedName name="__LF12" hidden="1">#REF!</definedName>
    <definedName name="__liu01">#REF!</definedName>
    <definedName name="__LockDescription__" hidden="1">"ENCODE_MAA="</definedName>
    <definedName name="__LockFormula__" hidden="1">"ENCODE_MAA="</definedName>
    <definedName name="__LPS2" localSheetId="14" hidden="1">{#N/A,#N/A,FALSE,"단축1";#N/A,#N/A,FALSE,"단축2";#N/A,#N/A,FALSE,"단축3";#N/A,#N/A,FALSE,"장축";#N/A,#N/A,FALSE,"4WD"}</definedName>
    <definedName name="__LPS2" localSheetId="7" hidden="1">{#N/A,#N/A,FALSE,"단축1";#N/A,#N/A,FALSE,"단축2";#N/A,#N/A,FALSE,"단축3";#N/A,#N/A,FALSE,"장축";#N/A,#N/A,FALSE,"4WD"}</definedName>
    <definedName name="__LPS2" localSheetId="25" hidden="1">{#N/A,#N/A,FALSE,"단축1";#N/A,#N/A,FALSE,"단축2";#N/A,#N/A,FALSE,"단축3";#N/A,#N/A,FALSE,"장축";#N/A,#N/A,FALSE,"4WD"}</definedName>
    <definedName name="__LPS2" localSheetId="21" hidden="1">{#N/A,#N/A,FALSE,"단축1";#N/A,#N/A,FALSE,"단축2";#N/A,#N/A,FALSE,"단축3";#N/A,#N/A,FALSE,"장축";#N/A,#N/A,FALSE,"4WD"}</definedName>
    <definedName name="__LPS2" localSheetId="22" hidden="1">{#N/A,#N/A,FALSE,"단축1";#N/A,#N/A,FALSE,"단축2";#N/A,#N/A,FALSE,"단축3";#N/A,#N/A,FALSE,"장축";#N/A,#N/A,FALSE,"4WD"}</definedName>
    <definedName name="__LPS2" localSheetId="19" hidden="1">{#N/A,#N/A,FALSE,"단축1";#N/A,#N/A,FALSE,"단축2";#N/A,#N/A,FALSE,"단축3";#N/A,#N/A,FALSE,"장축";#N/A,#N/A,FALSE,"4WD"}</definedName>
    <definedName name="__LPS2" hidden="1">{#N/A,#N/A,FALSE,"단축1";#N/A,#N/A,FALSE,"단축2";#N/A,#N/A,FALSE,"단축3";#N/A,#N/A,FALSE,"장축";#N/A,#N/A,FALSE,"4WD"}</definedName>
    <definedName name="__LYP1">#REF!</definedName>
    <definedName name="__LYP2">#REF!</definedName>
    <definedName name="__LYP3">#REF!</definedName>
    <definedName name="__LYP4">#REF!</definedName>
    <definedName name="__LYP5">#REF!</definedName>
    <definedName name="__LYP6">#REF!</definedName>
    <definedName name="__LYP9">#REF!</definedName>
    <definedName name="__M6" localSheetId="14" hidden="1">{"SUMM",#N/A,TRUE,"C";"ACT_PROD",#N/A,TRUE,"A";"ACT_SHIP",#N/A,TRUE,"A";"BP_YLD",#N/A,TRUE,"B";"ACTZ_PROD",#N/A,TRUE,"D";"ACTZ_SHIP",#N/A,TRUE,"D";"ACTZ_YLD",#N/A,TRUE,"E";"CPSI_PROD",#N/A,TRUE,"F";"CPSI_SHIP",#N/A,TRUE,"F"}</definedName>
    <definedName name="__M6" localSheetId="7" hidden="1">{"SUMM",#N/A,TRUE,"C";"ACT_PROD",#N/A,TRUE,"A";"ACT_SHIP",#N/A,TRUE,"A";"BP_YLD",#N/A,TRUE,"B";"ACTZ_PROD",#N/A,TRUE,"D";"ACTZ_SHIP",#N/A,TRUE,"D";"ACTZ_YLD",#N/A,TRUE,"E";"CPSI_PROD",#N/A,TRUE,"F";"CPSI_SHIP",#N/A,TRUE,"F"}</definedName>
    <definedName name="__M6" localSheetId="25" hidden="1">{"SUMM",#N/A,TRUE,"C";"ACT_PROD",#N/A,TRUE,"A";"ACT_SHIP",#N/A,TRUE,"A";"BP_YLD",#N/A,TRUE,"B";"ACTZ_PROD",#N/A,TRUE,"D";"ACTZ_SHIP",#N/A,TRUE,"D";"ACTZ_YLD",#N/A,TRUE,"E";"CPSI_PROD",#N/A,TRUE,"F";"CPSI_SHIP",#N/A,TRUE,"F"}</definedName>
    <definedName name="__M6" localSheetId="21" hidden="1">{"SUMM",#N/A,TRUE,"C";"ACT_PROD",#N/A,TRUE,"A";"ACT_SHIP",#N/A,TRUE,"A";"BP_YLD",#N/A,TRUE,"B";"ACTZ_PROD",#N/A,TRUE,"D";"ACTZ_SHIP",#N/A,TRUE,"D";"ACTZ_YLD",#N/A,TRUE,"E";"CPSI_PROD",#N/A,TRUE,"F";"CPSI_SHIP",#N/A,TRUE,"F"}</definedName>
    <definedName name="__M6" localSheetId="22" hidden="1">{"SUMM",#N/A,TRUE,"C";"ACT_PROD",#N/A,TRUE,"A";"ACT_SHIP",#N/A,TRUE,"A";"BP_YLD",#N/A,TRUE,"B";"ACTZ_PROD",#N/A,TRUE,"D";"ACTZ_SHIP",#N/A,TRUE,"D";"ACTZ_YLD",#N/A,TRUE,"E";"CPSI_PROD",#N/A,TRUE,"F";"CPSI_SHIP",#N/A,TRUE,"F"}</definedName>
    <definedName name="__M6" localSheetId="19" hidden="1">{"SUMM",#N/A,TRUE,"C";"ACT_PROD",#N/A,TRUE,"A";"ACT_SHIP",#N/A,TRUE,"A";"BP_YLD",#N/A,TRUE,"B";"ACTZ_PROD",#N/A,TRUE,"D";"ACTZ_SHIP",#N/A,TRUE,"D";"ACTZ_YLD",#N/A,TRUE,"E";"CPSI_PROD",#N/A,TRUE,"F";"CPSI_SHIP",#N/A,TRUE,"F"}</definedName>
    <definedName name="__M6" hidden="1">{"SUMM",#N/A,TRUE,"C";"ACT_PROD",#N/A,TRUE,"A";"ACT_SHIP",#N/A,TRUE,"A";"BP_YLD",#N/A,TRUE,"B";"ACTZ_PROD",#N/A,TRUE,"D";"ACTZ_SHIP",#N/A,TRUE,"D";"ACTZ_YLD",#N/A,TRUE,"E";"CPSI_PROD",#N/A,TRUE,"F";"CPSI_SHIP",#N/A,TRUE,"F"}</definedName>
    <definedName name="__mno9" localSheetId="14" hidden="1">{"detail",#N/A,FALSE,"mfg";"summary",#N/A,FALSE,"mfg"}</definedName>
    <definedName name="__mno9" localSheetId="7" hidden="1">{"detail",#N/A,FALSE,"mfg";"summary",#N/A,FALSE,"mfg"}</definedName>
    <definedName name="__mno9" localSheetId="25" hidden="1">{"detail",#N/A,FALSE,"mfg";"summary",#N/A,FALSE,"mfg"}</definedName>
    <definedName name="__mno9" localSheetId="21" hidden="1">{"detail",#N/A,FALSE,"mfg";"summary",#N/A,FALSE,"mfg"}</definedName>
    <definedName name="__mno9" localSheetId="22" hidden="1">{"detail",#N/A,FALSE,"mfg";"summary",#N/A,FALSE,"mfg"}</definedName>
    <definedName name="__mno9" localSheetId="19" hidden="1">{"detail",#N/A,FALSE,"mfg";"summary",#N/A,FALSE,"mfg"}</definedName>
    <definedName name="__mno9" hidden="1">{"detail",#N/A,FALSE,"mfg";"summary",#N/A,FALSE,"mfg"}</definedName>
    <definedName name="__mon1">#REF!</definedName>
    <definedName name="__mon11">#REF!</definedName>
    <definedName name="__mon12">#REF!</definedName>
    <definedName name="__mon13">#REF!</definedName>
    <definedName name="__mon2">#REF!</definedName>
    <definedName name="__mon3">#REF!</definedName>
    <definedName name="__mon4">#REF!</definedName>
    <definedName name="__mon5">#REF!</definedName>
    <definedName name="__mon55">#REF!</definedName>
    <definedName name="__mon6">#REF!</definedName>
    <definedName name="__mon7">#REF!</definedName>
    <definedName name="__mon77">#REF!</definedName>
    <definedName name="__NA11" localSheetId="14" hidden="1">{#N/A,#N/A,FALSE,"단축1";#N/A,#N/A,FALSE,"단축2";#N/A,#N/A,FALSE,"단축3";#N/A,#N/A,FALSE,"장축";#N/A,#N/A,FALSE,"4WD"}</definedName>
    <definedName name="__NA11" localSheetId="7" hidden="1">{#N/A,#N/A,FALSE,"단축1";#N/A,#N/A,FALSE,"단축2";#N/A,#N/A,FALSE,"단축3";#N/A,#N/A,FALSE,"장축";#N/A,#N/A,FALSE,"4WD"}</definedName>
    <definedName name="__NA11" localSheetId="25" hidden="1">{#N/A,#N/A,FALSE,"단축1";#N/A,#N/A,FALSE,"단축2";#N/A,#N/A,FALSE,"단축3";#N/A,#N/A,FALSE,"장축";#N/A,#N/A,FALSE,"4WD"}</definedName>
    <definedName name="__NA11" localSheetId="21" hidden="1">{#N/A,#N/A,FALSE,"단축1";#N/A,#N/A,FALSE,"단축2";#N/A,#N/A,FALSE,"단축3";#N/A,#N/A,FALSE,"장축";#N/A,#N/A,FALSE,"4WD"}</definedName>
    <definedName name="__NA11" localSheetId="22" hidden="1">{#N/A,#N/A,FALSE,"단축1";#N/A,#N/A,FALSE,"단축2";#N/A,#N/A,FALSE,"단축3";#N/A,#N/A,FALSE,"장축";#N/A,#N/A,FALSE,"4WD"}</definedName>
    <definedName name="__NA11" localSheetId="19" hidden="1">{#N/A,#N/A,FALSE,"단축1";#N/A,#N/A,FALSE,"단축2";#N/A,#N/A,FALSE,"단축3";#N/A,#N/A,FALSE,"장축";#N/A,#N/A,FALSE,"4WD"}</definedName>
    <definedName name="__NA11" hidden="1">{#N/A,#N/A,FALSE,"단축1";#N/A,#N/A,FALSE,"단축2";#N/A,#N/A,FALSE,"단축3";#N/A,#N/A,FALSE,"장축";#N/A,#N/A,FALSE,"4WD"}</definedName>
    <definedName name="__new1" localSheetId="14" hidden="1">{#N/A,#N/A,TRUE,"COVER";#N/A,#N/A,TRUE,"DIR";#N/A,#N/A,TRUE,"AUDIT"}</definedName>
    <definedName name="__new1" localSheetId="7" hidden="1">{#N/A,#N/A,TRUE,"COVER";#N/A,#N/A,TRUE,"DIR";#N/A,#N/A,TRUE,"AUDIT"}</definedName>
    <definedName name="__new1" localSheetId="25" hidden="1">{#N/A,#N/A,TRUE,"COVER";#N/A,#N/A,TRUE,"DIR";#N/A,#N/A,TRUE,"AUDIT"}</definedName>
    <definedName name="__new1" localSheetId="21" hidden="1">{#N/A,#N/A,TRUE,"COVER";#N/A,#N/A,TRUE,"DIR";#N/A,#N/A,TRUE,"AUDIT"}</definedName>
    <definedName name="__new1" localSheetId="22" hidden="1">{#N/A,#N/A,TRUE,"COVER";#N/A,#N/A,TRUE,"DIR";#N/A,#N/A,TRUE,"AUDIT"}</definedName>
    <definedName name="__new1" localSheetId="19" hidden="1">{#N/A,#N/A,TRUE,"COVER";#N/A,#N/A,TRUE,"DIR";#N/A,#N/A,TRUE,"AUDIT"}</definedName>
    <definedName name="__new1" hidden="1">{#N/A,#N/A,TRUE,"COVER";#N/A,#N/A,TRUE,"DIR";#N/A,#N/A,TRUE,"AUDIT"}</definedName>
    <definedName name="__O11" localSheetId="14" hidden="1">{#N/A,#N/A,FALSE,"단축1";#N/A,#N/A,FALSE,"단축2";#N/A,#N/A,FALSE,"단축3";#N/A,#N/A,FALSE,"장축";#N/A,#N/A,FALSE,"4WD"}</definedName>
    <definedName name="__O11" localSheetId="7" hidden="1">{#N/A,#N/A,FALSE,"단축1";#N/A,#N/A,FALSE,"단축2";#N/A,#N/A,FALSE,"단축3";#N/A,#N/A,FALSE,"장축";#N/A,#N/A,FALSE,"4WD"}</definedName>
    <definedName name="__O11" localSheetId="25" hidden="1">{#N/A,#N/A,FALSE,"단축1";#N/A,#N/A,FALSE,"단축2";#N/A,#N/A,FALSE,"단축3";#N/A,#N/A,FALSE,"장축";#N/A,#N/A,FALSE,"4WD"}</definedName>
    <definedName name="__O11" localSheetId="21" hidden="1">{#N/A,#N/A,FALSE,"단축1";#N/A,#N/A,FALSE,"단축2";#N/A,#N/A,FALSE,"단축3";#N/A,#N/A,FALSE,"장축";#N/A,#N/A,FALSE,"4WD"}</definedName>
    <definedName name="__O11" localSheetId="22" hidden="1">{#N/A,#N/A,FALSE,"단축1";#N/A,#N/A,FALSE,"단축2";#N/A,#N/A,FALSE,"단축3";#N/A,#N/A,FALSE,"장축";#N/A,#N/A,FALSE,"4WD"}</definedName>
    <definedName name="__O11" localSheetId="19" hidden="1">{#N/A,#N/A,FALSE,"단축1";#N/A,#N/A,FALSE,"단축2";#N/A,#N/A,FALSE,"단축3";#N/A,#N/A,FALSE,"장축";#N/A,#N/A,FALSE,"4WD"}</definedName>
    <definedName name="__O11" hidden="1">{#N/A,#N/A,FALSE,"단축1";#N/A,#N/A,FALSE,"단축2";#N/A,#N/A,FALSE,"단축3";#N/A,#N/A,FALSE,"장축";#N/A,#N/A,FALSE,"4WD"}</definedName>
    <definedName name="__oo1" localSheetId="14" hidden="1">{#N/A,#N/A,FALSE,"TAXC.INDEX";#N/A,#N/A,FALSE,"Schedule I";#N/A,#N/A,FALSE,"Schedule  II";#N/A,#N/A,FALSE,"Schedule III";#N/A,#N/A,FALSE,"Schedule IV";#N/A,#N/A,FALSE,"Schedule IV (Cont'd)";#N/A,#N/A,FALSE,"Schedule V";#N/A,#N/A,FALSE,"Schedule VI";#N/A,#N/A,FALSE,"Schedule VII"}</definedName>
    <definedName name="__oo1" localSheetId="7" hidden="1">{#N/A,#N/A,FALSE,"TAXC.INDEX";#N/A,#N/A,FALSE,"Schedule I";#N/A,#N/A,FALSE,"Schedule  II";#N/A,#N/A,FALSE,"Schedule III";#N/A,#N/A,FALSE,"Schedule IV";#N/A,#N/A,FALSE,"Schedule IV (Cont'd)";#N/A,#N/A,FALSE,"Schedule V";#N/A,#N/A,FALSE,"Schedule VI";#N/A,#N/A,FALSE,"Schedule VII"}</definedName>
    <definedName name="__oo1" localSheetId="25" hidden="1">{#N/A,#N/A,FALSE,"TAXC.INDEX";#N/A,#N/A,FALSE,"Schedule I";#N/A,#N/A,FALSE,"Schedule  II";#N/A,#N/A,FALSE,"Schedule III";#N/A,#N/A,FALSE,"Schedule IV";#N/A,#N/A,FALSE,"Schedule IV (Cont'd)";#N/A,#N/A,FALSE,"Schedule V";#N/A,#N/A,FALSE,"Schedule VI";#N/A,#N/A,FALSE,"Schedule VII"}</definedName>
    <definedName name="__oo1" localSheetId="21" hidden="1">{#N/A,#N/A,FALSE,"TAXC.INDEX";#N/A,#N/A,FALSE,"Schedule I";#N/A,#N/A,FALSE,"Schedule  II";#N/A,#N/A,FALSE,"Schedule III";#N/A,#N/A,FALSE,"Schedule IV";#N/A,#N/A,FALSE,"Schedule IV (Cont'd)";#N/A,#N/A,FALSE,"Schedule V";#N/A,#N/A,FALSE,"Schedule VI";#N/A,#N/A,FALSE,"Schedule VII"}</definedName>
    <definedName name="__oo1" localSheetId="22" hidden="1">{#N/A,#N/A,FALSE,"TAXC.INDEX";#N/A,#N/A,FALSE,"Schedule I";#N/A,#N/A,FALSE,"Schedule  II";#N/A,#N/A,FALSE,"Schedule III";#N/A,#N/A,FALSE,"Schedule IV";#N/A,#N/A,FALSE,"Schedule IV (Cont'd)";#N/A,#N/A,FALSE,"Schedule V";#N/A,#N/A,FALSE,"Schedule VI";#N/A,#N/A,FALSE,"Schedule VII"}</definedName>
    <definedName name="__oo1" localSheetId="19" hidden="1">{#N/A,#N/A,FALSE,"TAXC.INDEX";#N/A,#N/A,FALSE,"Schedule I";#N/A,#N/A,FALSE,"Schedule  II";#N/A,#N/A,FALSE,"Schedule III";#N/A,#N/A,FALSE,"Schedule IV";#N/A,#N/A,FALSE,"Schedule IV (Cont'd)";#N/A,#N/A,FALSE,"Schedule V";#N/A,#N/A,FALSE,"Schedule VI";#N/A,#N/A,FALSE,"Schedule VII"}</definedName>
    <definedName name="__oo1" hidden="1">{#N/A,#N/A,FALSE,"TAXC.INDEX";#N/A,#N/A,FALSE,"Schedule I";#N/A,#N/A,FALSE,"Schedule  II";#N/A,#N/A,FALSE,"Schedule III";#N/A,#N/A,FALSE,"Schedule IV";#N/A,#N/A,FALSE,"Schedule IV (Cont'd)";#N/A,#N/A,FALSE,"Schedule V";#N/A,#N/A,FALSE,"Schedule VI";#N/A,#N/A,FALSE,"Schedule VII"}</definedName>
    <definedName name="__P2" localSheetId="14" hidden="1">{#N/A,#N/A,FALSE,"단축1";#N/A,#N/A,FALSE,"단축2";#N/A,#N/A,FALSE,"단축3";#N/A,#N/A,FALSE,"장축";#N/A,#N/A,FALSE,"4WD"}</definedName>
    <definedName name="__P2" localSheetId="7" hidden="1">{#N/A,#N/A,FALSE,"단축1";#N/A,#N/A,FALSE,"단축2";#N/A,#N/A,FALSE,"단축3";#N/A,#N/A,FALSE,"장축";#N/A,#N/A,FALSE,"4WD"}</definedName>
    <definedName name="__P2" localSheetId="25" hidden="1">{#N/A,#N/A,FALSE,"단축1";#N/A,#N/A,FALSE,"단축2";#N/A,#N/A,FALSE,"단축3";#N/A,#N/A,FALSE,"장축";#N/A,#N/A,FALSE,"4WD"}</definedName>
    <definedName name="__P2" localSheetId="21" hidden="1">{#N/A,#N/A,FALSE,"단축1";#N/A,#N/A,FALSE,"단축2";#N/A,#N/A,FALSE,"단축3";#N/A,#N/A,FALSE,"장축";#N/A,#N/A,FALSE,"4WD"}</definedName>
    <definedName name="__P2" localSheetId="22" hidden="1">{#N/A,#N/A,FALSE,"단축1";#N/A,#N/A,FALSE,"단축2";#N/A,#N/A,FALSE,"단축3";#N/A,#N/A,FALSE,"장축";#N/A,#N/A,FALSE,"4WD"}</definedName>
    <definedName name="__P2" localSheetId="19" hidden="1">{#N/A,#N/A,FALSE,"단축1";#N/A,#N/A,FALSE,"단축2";#N/A,#N/A,FALSE,"단축3";#N/A,#N/A,FALSE,"장축";#N/A,#N/A,FALSE,"4WD"}</definedName>
    <definedName name="__P2" hidden="1">{#N/A,#N/A,FALSE,"단축1";#N/A,#N/A,FALSE,"단축2";#N/A,#N/A,FALSE,"단축3";#N/A,#N/A,FALSE,"장축";#N/A,#N/A,FALSE,"4WD"}</definedName>
    <definedName name="__P4" hidden="1">#REF!</definedName>
    <definedName name="__P600" localSheetId="14" hidden="1">{#N/A,#N/A,FALSE,"CONTENTS";#N/A,#N/A,FALSE,"DR";#N/A,#N/A,FALSE,"PL";#N/A,#N/A,FALSE,"BS";#N/A,#N/A,FALSE,"Cash Flow";#N/A,#N/A,FALSE,"NOTES";#N/A,#N/A,FALSE,"NOTES (FA)";#N/A,#N/A,FALSE,"Notes(3)";#N/A,#N/A,FALSE,"NOTES (4)";#N/A,#N/A,FALSE,"DP&amp;L";#N/A,#N/A,FALSE,"EXPENSES";#N/A,#N/A,FALSE,"EXPENSES-1"}</definedName>
    <definedName name="__P600" localSheetId="7" hidden="1">{#N/A,#N/A,FALSE,"CONTENTS";#N/A,#N/A,FALSE,"DR";#N/A,#N/A,FALSE,"PL";#N/A,#N/A,FALSE,"BS";#N/A,#N/A,FALSE,"Cash Flow";#N/A,#N/A,FALSE,"NOTES";#N/A,#N/A,FALSE,"NOTES (FA)";#N/A,#N/A,FALSE,"Notes(3)";#N/A,#N/A,FALSE,"NOTES (4)";#N/A,#N/A,FALSE,"DP&amp;L";#N/A,#N/A,FALSE,"EXPENSES";#N/A,#N/A,FALSE,"EXPENSES-1"}</definedName>
    <definedName name="__P600" localSheetId="25" hidden="1">{#N/A,#N/A,FALSE,"CONTENTS";#N/A,#N/A,FALSE,"DR";#N/A,#N/A,FALSE,"PL";#N/A,#N/A,FALSE,"BS";#N/A,#N/A,FALSE,"Cash Flow";#N/A,#N/A,FALSE,"NOTES";#N/A,#N/A,FALSE,"NOTES (FA)";#N/A,#N/A,FALSE,"Notes(3)";#N/A,#N/A,FALSE,"NOTES (4)";#N/A,#N/A,FALSE,"DP&amp;L";#N/A,#N/A,FALSE,"EXPENSES";#N/A,#N/A,FALSE,"EXPENSES-1"}</definedName>
    <definedName name="__P600" localSheetId="21" hidden="1">{#N/A,#N/A,FALSE,"CONTENTS";#N/A,#N/A,FALSE,"DR";#N/A,#N/A,FALSE,"PL";#N/A,#N/A,FALSE,"BS";#N/A,#N/A,FALSE,"Cash Flow";#N/A,#N/A,FALSE,"NOTES";#N/A,#N/A,FALSE,"NOTES (FA)";#N/A,#N/A,FALSE,"Notes(3)";#N/A,#N/A,FALSE,"NOTES (4)";#N/A,#N/A,FALSE,"DP&amp;L";#N/A,#N/A,FALSE,"EXPENSES";#N/A,#N/A,FALSE,"EXPENSES-1"}</definedName>
    <definedName name="__P600" localSheetId="22" hidden="1">{#N/A,#N/A,FALSE,"CONTENTS";#N/A,#N/A,FALSE,"DR";#N/A,#N/A,FALSE,"PL";#N/A,#N/A,FALSE,"BS";#N/A,#N/A,FALSE,"Cash Flow";#N/A,#N/A,FALSE,"NOTES";#N/A,#N/A,FALSE,"NOTES (FA)";#N/A,#N/A,FALSE,"Notes(3)";#N/A,#N/A,FALSE,"NOTES (4)";#N/A,#N/A,FALSE,"DP&amp;L";#N/A,#N/A,FALSE,"EXPENSES";#N/A,#N/A,FALSE,"EXPENSES-1"}</definedName>
    <definedName name="__P600" localSheetId="19" hidden="1">{#N/A,#N/A,FALSE,"CONTENTS";#N/A,#N/A,FALSE,"DR";#N/A,#N/A,FALSE,"PL";#N/A,#N/A,FALSE,"BS";#N/A,#N/A,FALSE,"Cash Flow";#N/A,#N/A,FALSE,"NOTES";#N/A,#N/A,FALSE,"NOTES (FA)";#N/A,#N/A,FALSE,"Notes(3)";#N/A,#N/A,FALSE,"NOTES (4)";#N/A,#N/A,FALSE,"DP&amp;L";#N/A,#N/A,FALSE,"EXPENSES";#N/A,#N/A,FALSE,"EXPENSES-1"}</definedName>
    <definedName name="__P600" hidden="1">{#N/A,#N/A,FALSE,"CONTENTS";#N/A,#N/A,FALSE,"DR";#N/A,#N/A,FALSE,"PL";#N/A,#N/A,FALSE,"BS";#N/A,#N/A,FALSE,"Cash Flow";#N/A,#N/A,FALSE,"NOTES";#N/A,#N/A,FALSE,"NOTES (FA)";#N/A,#N/A,FALSE,"Notes(3)";#N/A,#N/A,FALSE,"NOTES (4)";#N/A,#N/A,FALSE,"DP&amp;L";#N/A,#N/A,FALSE,"EXPENSES";#N/A,#N/A,FALSE,"EXPENSES-1"}</definedName>
    <definedName name="__PGE1">#REF!</definedName>
    <definedName name="__PGE2">#REF!</definedName>
    <definedName name="__pkg1" localSheetId="14" hidden="1">{"'AS,SEC'!$A$4:$J$25"}</definedName>
    <definedName name="__pkg1" localSheetId="7" hidden="1">{"'AS,SEC'!$A$4:$J$25"}</definedName>
    <definedName name="__pkg1" localSheetId="25" hidden="1">{"'AS,SEC'!$A$4:$J$25"}</definedName>
    <definedName name="__pkg1" localSheetId="21" hidden="1">{"'AS,SEC'!$A$4:$J$25"}</definedName>
    <definedName name="__pkg1" localSheetId="22" hidden="1">{"'AS,SEC'!$A$4:$J$25"}</definedName>
    <definedName name="__pkg1" localSheetId="19" hidden="1">{"'AS,SEC'!$A$4:$J$25"}</definedName>
    <definedName name="__pkg1" hidden="1">{"'AS,SEC'!$A$4:$J$25"}</definedName>
    <definedName name="__PL09" hidden="1">#REF!</definedName>
    <definedName name="__plm2">#REF!</definedName>
    <definedName name="__PRT1">#REF!</definedName>
    <definedName name="__q234" hidden="1">#REF!</definedName>
    <definedName name="__qc1" localSheetId="14" hidden="1">{#N/A,#N/A,TRUE,"자재관리";#N/A,#N/A,TRUE,"품질"}</definedName>
    <definedName name="__qc1" localSheetId="7" hidden="1">{#N/A,#N/A,TRUE,"자재관리";#N/A,#N/A,TRUE,"품질"}</definedName>
    <definedName name="__qc1" localSheetId="25" hidden="1">{#N/A,#N/A,TRUE,"자재관리";#N/A,#N/A,TRUE,"품질"}</definedName>
    <definedName name="__qc1" localSheetId="21" hidden="1">{#N/A,#N/A,TRUE,"자재관리";#N/A,#N/A,TRUE,"품질"}</definedName>
    <definedName name="__qc1" localSheetId="22" hidden="1">{#N/A,#N/A,TRUE,"자재관리";#N/A,#N/A,TRUE,"품질"}</definedName>
    <definedName name="__qc1" localSheetId="19" hidden="1">{#N/A,#N/A,TRUE,"자재관리";#N/A,#N/A,TRUE,"품질"}</definedName>
    <definedName name="__qc1" hidden="1">{#N/A,#N/A,TRUE,"자재관리";#N/A,#N/A,TRUE,"품질"}</definedName>
    <definedName name="__qq1" localSheetId="14" hidden="1">{#N/A,#N/A,FALSE,"TB";#N/A,#N/A,FALSE,"DR";#N/A,#N/A,FALSE,"AR";#N/A,#N/A,FALSE,"PL";#N/A,#N/A,FALSE,"BS";#N/A,#N/A,FALSE,"NOTES";#N/A,#N/A,FALSE,"NOTES (2)";#N/A,#N/A,FALSE,"NOTES (3)";#N/A,#N/A,FALSE,"DPL";#N/A,#N/A,FALSE,"TAXC.INDEX";#N/A,#N/A,FALSE,"Schedule I";#N/A,#N/A,FALSE,"Adjustments"}</definedName>
    <definedName name="__qq1" localSheetId="7" hidden="1">{#N/A,#N/A,FALSE,"TB";#N/A,#N/A,FALSE,"DR";#N/A,#N/A,FALSE,"AR";#N/A,#N/A,FALSE,"PL";#N/A,#N/A,FALSE,"BS";#N/A,#N/A,FALSE,"NOTES";#N/A,#N/A,FALSE,"NOTES (2)";#N/A,#N/A,FALSE,"NOTES (3)";#N/A,#N/A,FALSE,"DPL";#N/A,#N/A,FALSE,"TAXC.INDEX";#N/A,#N/A,FALSE,"Schedule I";#N/A,#N/A,FALSE,"Adjustments"}</definedName>
    <definedName name="__qq1" localSheetId="25" hidden="1">{#N/A,#N/A,FALSE,"TB";#N/A,#N/A,FALSE,"DR";#N/A,#N/A,FALSE,"AR";#N/A,#N/A,FALSE,"PL";#N/A,#N/A,FALSE,"BS";#N/A,#N/A,FALSE,"NOTES";#N/A,#N/A,FALSE,"NOTES (2)";#N/A,#N/A,FALSE,"NOTES (3)";#N/A,#N/A,FALSE,"DPL";#N/A,#N/A,FALSE,"TAXC.INDEX";#N/A,#N/A,FALSE,"Schedule I";#N/A,#N/A,FALSE,"Adjustments"}</definedName>
    <definedName name="__qq1" localSheetId="21" hidden="1">{#N/A,#N/A,FALSE,"TB";#N/A,#N/A,FALSE,"DR";#N/A,#N/A,FALSE,"AR";#N/A,#N/A,FALSE,"PL";#N/A,#N/A,FALSE,"BS";#N/A,#N/A,FALSE,"NOTES";#N/A,#N/A,FALSE,"NOTES (2)";#N/A,#N/A,FALSE,"NOTES (3)";#N/A,#N/A,FALSE,"DPL";#N/A,#N/A,FALSE,"TAXC.INDEX";#N/A,#N/A,FALSE,"Schedule I";#N/A,#N/A,FALSE,"Adjustments"}</definedName>
    <definedName name="__qq1" localSheetId="22" hidden="1">{#N/A,#N/A,FALSE,"TB";#N/A,#N/A,FALSE,"DR";#N/A,#N/A,FALSE,"AR";#N/A,#N/A,FALSE,"PL";#N/A,#N/A,FALSE,"BS";#N/A,#N/A,FALSE,"NOTES";#N/A,#N/A,FALSE,"NOTES (2)";#N/A,#N/A,FALSE,"NOTES (3)";#N/A,#N/A,FALSE,"DPL";#N/A,#N/A,FALSE,"TAXC.INDEX";#N/A,#N/A,FALSE,"Schedule I";#N/A,#N/A,FALSE,"Adjustments"}</definedName>
    <definedName name="__qq1" localSheetId="19" hidden="1">{#N/A,#N/A,FALSE,"TB";#N/A,#N/A,FALSE,"DR";#N/A,#N/A,FALSE,"AR";#N/A,#N/A,FALSE,"PL";#N/A,#N/A,FALSE,"BS";#N/A,#N/A,FALSE,"NOTES";#N/A,#N/A,FALSE,"NOTES (2)";#N/A,#N/A,FALSE,"NOTES (3)";#N/A,#N/A,FALSE,"DPL";#N/A,#N/A,FALSE,"TAXC.INDEX";#N/A,#N/A,FALSE,"Schedule I";#N/A,#N/A,FALSE,"Adjustments"}</definedName>
    <definedName name="__qq1" hidden="1">{#N/A,#N/A,FALSE,"TB";#N/A,#N/A,FALSE,"DR";#N/A,#N/A,FALSE,"AR";#N/A,#N/A,FALSE,"PL";#N/A,#N/A,FALSE,"BS";#N/A,#N/A,FALSE,"NOTES";#N/A,#N/A,FALSE,"NOTES (2)";#N/A,#N/A,FALSE,"NOTES (3)";#N/A,#N/A,FALSE,"DPL";#N/A,#N/A,FALSE,"TAXC.INDEX";#N/A,#N/A,FALSE,"Schedule I";#N/A,#N/A,FALSE,"Adjustments"}</definedName>
    <definedName name="__R" hidden="1">#REF!</definedName>
    <definedName name="__rc" localSheetId="1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rc" localSheetId="7"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rc" localSheetId="25"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rc" localSheetId="2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rc" localSheetId="22"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rc" localSheetId="19"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RoundBit__" hidden="1">"ENCODE_"</definedName>
    <definedName name="__row1">#REF!</definedName>
    <definedName name="__row2">#REF!</definedName>
    <definedName name="__RptBeginDate__" hidden="1">"ENCODE_"</definedName>
    <definedName name="__RptCurrency__" hidden="1">"ENCODE_UgBNAEIA"</definedName>
    <definedName name="__RptEndDate__" hidden="1">"ENCODE_"</definedName>
    <definedName name="__RptEndPeriod__" hidden="1">"ENCODE_NgA="</definedName>
    <definedName name="__RptGroupCurrency__" hidden="1">"ENCODE_"</definedName>
    <definedName name="__RptPeriod__" hidden="1">"ENCODE_NgA="</definedName>
    <definedName name="__RptYear__" hidden="1">"ENCODE_MgAwADAANwA="</definedName>
    <definedName name="__s12" localSheetId="14" hidden="1">{#N/A,#N/A,FALSE,"UNIT";#N/A,#N/A,FALSE,"UNIT";#N/A,#N/A,FALSE,"계정"}</definedName>
    <definedName name="__s12" localSheetId="7" hidden="1">{#N/A,#N/A,FALSE,"UNIT";#N/A,#N/A,FALSE,"UNIT";#N/A,#N/A,FALSE,"계정"}</definedName>
    <definedName name="__s12" localSheetId="25" hidden="1">{#N/A,#N/A,FALSE,"UNIT";#N/A,#N/A,FALSE,"UNIT";#N/A,#N/A,FALSE,"계정"}</definedName>
    <definedName name="__s12" localSheetId="21" hidden="1">{#N/A,#N/A,FALSE,"UNIT";#N/A,#N/A,FALSE,"UNIT";#N/A,#N/A,FALSE,"계정"}</definedName>
    <definedName name="__s12" localSheetId="22" hidden="1">{#N/A,#N/A,FALSE,"UNIT";#N/A,#N/A,FALSE,"UNIT";#N/A,#N/A,FALSE,"계정"}</definedName>
    <definedName name="__s12" localSheetId="19" hidden="1">{#N/A,#N/A,FALSE,"UNIT";#N/A,#N/A,FALSE,"UNIT";#N/A,#N/A,FALSE,"계정"}</definedName>
    <definedName name="__s12" hidden="1">{#N/A,#N/A,FALSE,"UNIT";#N/A,#N/A,FALSE,"UNIT";#N/A,#N/A,FALSE,"계정"}</definedName>
    <definedName name="__s13" localSheetId="14" hidden="1">{#N/A,#N/A,FALSE,"UNIT";#N/A,#N/A,FALSE,"UNIT";#N/A,#N/A,FALSE,"계정"}</definedName>
    <definedName name="__s13" localSheetId="7" hidden="1">{#N/A,#N/A,FALSE,"UNIT";#N/A,#N/A,FALSE,"UNIT";#N/A,#N/A,FALSE,"계정"}</definedName>
    <definedName name="__s13" localSheetId="25" hidden="1">{#N/A,#N/A,FALSE,"UNIT";#N/A,#N/A,FALSE,"UNIT";#N/A,#N/A,FALSE,"계정"}</definedName>
    <definedName name="__s13" localSheetId="21" hidden="1">{#N/A,#N/A,FALSE,"UNIT";#N/A,#N/A,FALSE,"UNIT";#N/A,#N/A,FALSE,"계정"}</definedName>
    <definedName name="__s13" localSheetId="22" hidden="1">{#N/A,#N/A,FALSE,"UNIT";#N/A,#N/A,FALSE,"UNIT";#N/A,#N/A,FALSE,"계정"}</definedName>
    <definedName name="__s13" localSheetId="19" hidden="1">{#N/A,#N/A,FALSE,"UNIT";#N/A,#N/A,FALSE,"UNIT";#N/A,#N/A,FALSE,"계정"}</definedName>
    <definedName name="__s13" hidden="1">{#N/A,#N/A,FALSE,"UNIT";#N/A,#N/A,FALSE,"UNIT";#N/A,#N/A,FALSE,"계정"}</definedName>
    <definedName name="__s14" localSheetId="14" hidden="1">{#N/A,#N/A,FALSE,"UNIT";#N/A,#N/A,FALSE,"UNIT";#N/A,#N/A,FALSE,"계정"}</definedName>
    <definedName name="__s14" localSheetId="7" hidden="1">{#N/A,#N/A,FALSE,"UNIT";#N/A,#N/A,FALSE,"UNIT";#N/A,#N/A,FALSE,"계정"}</definedName>
    <definedName name="__s14" localSheetId="25" hidden="1">{#N/A,#N/A,FALSE,"UNIT";#N/A,#N/A,FALSE,"UNIT";#N/A,#N/A,FALSE,"계정"}</definedName>
    <definedName name="__s14" localSheetId="21" hidden="1">{#N/A,#N/A,FALSE,"UNIT";#N/A,#N/A,FALSE,"UNIT";#N/A,#N/A,FALSE,"계정"}</definedName>
    <definedName name="__s14" localSheetId="22" hidden="1">{#N/A,#N/A,FALSE,"UNIT";#N/A,#N/A,FALSE,"UNIT";#N/A,#N/A,FALSE,"계정"}</definedName>
    <definedName name="__s14" localSheetId="19" hidden="1">{#N/A,#N/A,FALSE,"UNIT";#N/A,#N/A,FALSE,"UNIT";#N/A,#N/A,FALSE,"계정"}</definedName>
    <definedName name="__s14" hidden="1">{#N/A,#N/A,FALSE,"UNIT";#N/A,#N/A,FALSE,"UNIT";#N/A,#N/A,FALSE,"계정"}</definedName>
    <definedName name="__s16" localSheetId="14" hidden="1">{#N/A,#N/A,FALSE,"UNIT";#N/A,#N/A,FALSE,"UNIT";#N/A,#N/A,FALSE,"계정"}</definedName>
    <definedName name="__s16" localSheetId="7" hidden="1">{#N/A,#N/A,FALSE,"UNIT";#N/A,#N/A,FALSE,"UNIT";#N/A,#N/A,FALSE,"계정"}</definedName>
    <definedName name="__s16" localSheetId="25" hidden="1">{#N/A,#N/A,FALSE,"UNIT";#N/A,#N/A,FALSE,"UNIT";#N/A,#N/A,FALSE,"계정"}</definedName>
    <definedName name="__s16" localSheetId="21" hidden="1">{#N/A,#N/A,FALSE,"UNIT";#N/A,#N/A,FALSE,"UNIT";#N/A,#N/A,FALSE,"계정"}</definedName>
    <definedName name="__s16" localSheetId="22" hidden="1">{#N/A,#N/A,FALSE,"UNIT";#N/A,#N/A,FALSE,"UNIT";#N/A,#N/A,FALSE,"계정"}</definedName>
    <definedName name="__s16" localSheetId="19" hidden="1">{#N/A,#N/A,FALSE,"UNIT";#N/A,#N/A,FALSE,"UNIT";#N/A,#N/A,FALSE,"계정"}</definedName>
    <definedName name="__s16" hidden="1">{#N/A,#N/A,FALSE,"UNIT";#N/A,#N/A,FALSE,"UNIT";#N/A,#N/A,FALSE,"계정"}</definedName>
    <definedName name="__s17" localSheetId="14" hidden="1">{#N/A,#N/A,FALSE,"UNIT";#N/A,#N/A,FALSE,"UNIT";#N/A,#N/A,FALSE,"계정"}</definedName>
    <definedName name="__s17" localSheetId="7" hidden="1">{#N/A,#N/A,FALSE,"UNIT";#N/A,#N/A,FALSE,"UNIT";#N/A,#N/A,FALSE,"계정"}</definedName>
    <definedName name="__s17" localSheetId="25" hidden="1">{#N/A,#N/A,FALSE,"UNIT";#N/A,#N/A,FALSE,"UNIT";#N/A,#N/A,FALSE,"계정"}</definedName>
    <definedName name="__s17" localSheetId="21" hidden="1">{#N/A,#N/A,FALSE,"UNIT";#N/A,#N/A,FALSE,"UNIT";#N/A,#N/A,FALSE,"계정"}</definedName>
    <definedName name="__s17" localSheetId="22" hidden="1">{#N/A,#N/A,FALSE,"UNIT";#N/A,#N/A,FALSE,"UNIT";#N/A,#N/A,FALSE,"계정"}</definedName>
    <definedName name="__s17" localSheetId="19" hidden="1">{#N/A,#N/A,FALSE,"UNIT";#N/A,#N/A,FALSE,"UNIT";#N/A,#N/A,FALSE,"계정"}</definedName>
    <definedName name="__s17" hidden="1">{#N/A,#N/A,FALSE,"UNIT";#N/A,#N/A,FALSE,"UNIT";#N/A,#N/A,FALSE,"계정"}</definedName>
    <definedName name="__s34" localSheetId="14" hidden="1">{"QTD_GENERALH2",#N/A,FALSE,"QTD"}</definedName>
    <definedName name="__s34" localSheetId="7" hidden="1">{"QTD_GENERALH2",#N/A,FALSE,"QTD"}</definedName>
    <definedName name="__s34" localSheetId="25" hidden="1">{"QTD_GENERALH2",#N/A,FALSE,"QTD"}</definedName>
    <definedName name="__s34" localSheetId="21" hidden="1">{"QTD_GENERALH2",#N/A,FALSE,"QTD"}</definedName>
    <definedName name="__s34" localSheetId="22" hidden="1">{"QTD_GENERALH2",#N/A,FALSE,"QTD"}</definedName>
    <definedName name="__s34" localSheetId="19" hidden="1">{"QTD_GENERALH2",#N/A,FALSE,"QTD"}</definedName>
    <definedName name="__s34" hidden="1">{"QTD_GENERALH2",#N/A,FALSE,"QTD"}</definedName>
    <definedName name="__s6" localSheetId="14" hidden="1">{#N/A,#N/A,FALSE,"UNIT";#N/A,#N/A,FALSE,"UNIT";#N/A,#N/A,FALSE,"계정"}</definedName>
    <definedName name="__s6" localSheetId="7" hidden="1">{#N/A,#N/A,FALSE,"UNIT";#N/A,#N/A,FALSE,"UNIT";#N/A,#N/A,FALSE,"계정"}</definedName>
    <definedName name="__s6" localSheetId="25" hidden="1">{#N/A,#N/A,FALSE,"UNIT";#N/A,#N/A,FALSE,"UNIT";#N/A,#N/A,FALSE,"계정"}</definedName>
    <definedName name="__s6" localSheetId="21" hidden="1">{#N/A,#N/A,FALSE,"UNIT";#N/A,#N/A,FALSE,"UNIT";#N/A,#N/A,FALSE,"계정"}</definedName>
    <definedName name="__s6" localSheetId="22" hidden="1">{#N/A,#N/A,FALSE,"UNIT";#N/A,#N/A,FALSE,"UNIT";#N/A,#N/A,FALSE,"계정"}</definedName>
    <definedName name="__s6" localSheetId="19" hidden="1">{#N/A,#N/A,FALSE,"UNIT";#N/A,#N/A,FALSE,"UNIT";#N/A,#N/A,FALSE,"계정"}</definedName>
    <definedName name="__s6" hidden="1">{#N/A,#N/A,FALSE,"UNIT";#N/A,#N/A,FALSE,"UNIT";#N/A,#N/A,FALSE,"계정"}</definedName>
    <definedName name="__s9" localSheetId="14" hidden="1">{#N/A,#N/A,FALSE,"UNIT";#N/A,#N/A,FALSE,"UNIT";#N/A,#N/A,FALSE,"계정"}</definedName>
    <definedName name="__s9" localSheetId="7" hidden="1">{#N/A,#N/A,FALSE,"UNIT";#N/A,#N/A,FALSE,"UNIT";#N/A,#N/A,FALSE,"계정"}</definedName>
    <definedName name="__s9" localSheetId="25" hidden="1">{#N/A,#N/A,FALSE,"UNIT";#N/A,#N/A,FALSE,"UNIT";#N/A,#N/A,FALSE,"계정"}</definedName>
    <definedName name="__s9" localSheetId="21" hidden="1">{#N/A,#N/A,FALSE,"UNIT";#N/A,#N/A,FALSE,"UNIT";#N/A,#N/A,FALSE,"계정"}</definedName>
    <definedName name="__s9" localSheetId="22" hidden="1">{#N/A,#N/A,FALSE,"UNIT";#N/A,#N/A,FALSE,"UNIT";#N/A,#N/A,FALSE,"계정"}</definedName>
    <definedName name="__s9" localSheetId="19" hidden="1">{#N/A,#N/A,FALSE,"UNIT";#N/A,#N/A,FALSE,"UNIT";#N/A,#N/A,FALSE,"계정"}</definedName>
    <definedName name="__s9" hidden="1">{#N/A,#N/A,FALSE,"UNIT";#N/A,#N/A,FALSE,"UNIT";#N/A,#N/A,FALSE,"계정"}</definedName>
    <definedName name="__sd34" localSheetId="14" hidden="1">{"QTD",#N/A,FALSE,"SUM"}</definedName>
    <definedName name="__sd34" localSheetId="7" hidden="1">{"QTD",#N/A,FALSE,"SUM"}</definedName>
    <definedName name="__sd34" localSheetId="25" hidden="1">{"QTD",#N/A,FALSE,"SUM"}</definedName>
    <definedName name="__sd34" localSheetId="21" hidden="1">{"QTD",#N/A,FALSE,"SUM"}</definedName>
    <definedName name="__sd34" localSheetId="22" hidden="1">{"QTD",#N/A,FALSE,"SUM"}</definedName>
    <definedName name="__sd34" localSheetId="19" hidden="1">{"QTD",#N/A,FALSE,"SUM"}</definedName>
    <definedName name="__sd34" hidden="1">{"QTD",#N/A,FALSE,"SUM"}</definedName>
    <definedName name="__SelfDsn__" hidden="1">"ENCODE_"</definedName>
    <definedName name="__SY1">#REF!</definedName>
    <definedName name="__T2" localSheetId="14" hidden="1">{#N/A,#N/A,FALSE,"단축1";#N/A,#N/A,FALSE,"단축2";#N/A,#N/A,FALSE,"단축3";#N/A,#N/A,FALSE,"장축";#N/A,#N/A,FALSE,"4WD"}</definedName>
    <definedName name="__T2" localSheetId="7" hidden="1">{#N/A,#N/A,FALSE,"단축1";#N/A,#N/A,FALSE,"단축2";#N/A,#N/A,FALSE,"단축3";#N/A,#N/A,FALSE,"장축";#N/A,#N/A,FALSE,"4WD"}</definedName>
    <definedName name="__T2" localSheetId="25" hidden="1">{#N/A,#N/A,FALSE,"단축1";#N/A,#N/A,FALSE,"단축2";#N/A,#N/A,FALSE,"단축3";#N/A,#N/A,FALSE,"장축";#N/A,#N/A,FALSE,"4WD"}</definedName>
    <definedName name="__T2" localSheetId="21" hidden="1">{#N/A,#N/A,FALSE,"단축1";#N/A,#N/A,FALSE,"단축2";#N/A,#N/A,FALSE,"단축3";#N/A,#N/A,FALSE,"장축";#N/A,#N/A,FALSE,"4WD"}</definedName>
    <definedName name="__T2" localSheetId="22" hidden="1">{#N/A,#N/A,FALSE,"단축1";#N/A,#N/A,FALSE,"단축2";#N/A,#N/A,FALSE,"단축3";#N/A,#N/A,FALSE,"장축";#N/A,#N/A,FALSE,"4WD"}</definedName>
    <definedName name="__T2" localSheetId="19" hidden="1">{#N/A,#N/A,FALSE,"단축1";#N/A,#N/A,FALSE,"단축2";#N/A,#N/A,FALSE,"단축3";#N/A,#N/A,FALSE,"장축";#N/A,#N/A,FALSE,"4WD"}</definedName>
    <definedName name="__T2" hidden="1">{#N/A,#N/A,FALSE,"단축1";#N/A,#N/A,FALSE,"단축2";#N/A,#N/A,FALSE,"단축3";#N/A,#N/A,FALSE,"장축";#N/A,#N/A,FALSE,"4WD"}</definedName>
    <definedName name="__T3" localSheetId="14" hidden="1">{#N/A,#N/A,FALSE,"단축1";#N/A,#N/A,FALSE,"단축2";#N/A,#N/A,FALSE,"단축3";#N/A,#N/A,FALSE,"장축";#N/A,#N/A,FALSE,"4WD"}</definedName>
    <definedName name="__T3" localSheetId="7" hidden="1">{#N/A,#N/A,FALSE,"단축1";#N/A,#N/A,FALSE,"단축2";#N/A,#N/A,FALSE,"단축3";#N/A,#N/A,FALSE,"장축";#N/A,#N/A,FALSE,"4WD"}</definedName>
    <definedName name="__T3" localSheetId="25" hidden="1">{#N/A,#N/A,FALSE,"단축1";#N/A,#N/A,FALSE,"단축2";#N/A,#N/A,FALSE,"단축3";#N/A,#N/A,FALSE,"장축";#N/A,#N/A,FALSE,"4WD"}</definedName>
    <definedName name="__T3" localSheetId="21" hidden="1">{#N/A,#N/A,FALSE,"단축1";#N/A,#N/A,FALSE,"단축2";#N/A,#N/A,FALSE,"단축3";#N/A,#N/A,FALSE,"장축";#N/A,#N/A,FALSE,"4WD"}</definedName>
    <definedName name="__T3" localSheetId="22" hidden="1">{#N/A,#N/A,FALSE,"단축1";#N/A,#N/A,FALSE,"단축2";#N/A,#N/A,FALSE,"단축3";#N/A,#N/A,FALSE,"장축";#N/A,#N/A,FALSE,"4WD"}</definedName>
    <definedName name="__T3" localSheetId="19" hidden="1">{#N/A,#N/A,FALSE,"단축1";#N/A,#N/A,FALSE,"단축2";#N/A,#N/A,FALSE,"단축3";#N/A,#N/A,FALSE,"장축";#N/A,#N/A,FALSE,"4WD"}</definedName>
    <definedName name="__T3" hidden="1">{#N/A,#N/A,FALSE,"단축1";#N/A,#N/A,FALSE,"단축2";#N/A,#N/A,FALSE,"단축3";#N/A,#N/A,FALSE,"장축";#N/A,#N/A,FALSE,"4WD"}</definedName>
    <definedName name="__T5" localSheetId="14" hidden="1">{#N/A,#N/A,FALSE,"단축1";#N/A,#N/A,FALSE,"단축2";#N/A,#N/A,FALSE,"단축3";#N/A,#N/A,FALSE,"장축";#N/A,#N/A,FALSE,"4WD"}</definedName>
    <definedName name="__T5" localSheetId="7" hidden="1">{#N/A,#N/A,FALSE,"단축1";#N/A,#N/A,FALSE,"단축2";#N/A,#N/A,FALSE,"단축3";#N/A,#N/A,FALSE,"장축";#N/A,#N/A,FALSE,"4WD"}</definedName>
    <definedName name="__T5" localSheetId="25" hidden="1">{#N/A,#N/A,FALSE,"단축1";#N/A,#N/A,FALSE,"단축2";#N/A,#N/A,FALSE,"단축3";#N/A,#N/A,FALSE,"장축";#N/A,#N/A,FALSE,"4WD"}</definedName>
    <definedName name="__T5" localSheetId="21" hidden="1">{#N/A,#N/A,FALSE,"단축1";#N/A,#N/A,FALSE,"단축2";#N/A,#N/A,FALSE,"단축3";#N/A,#N/A,FALSE,"장축";#N/A,#N/A,FALSE,"4WD"}</definedName>
    <definedName name="__T5" localSheetId="22" hidden="1">{#N/A,#N/A,FALSE,"단축1";#N/A,#N/A,FALSE,"단축2";#N/A,#N/A,FALSE,"단축3";#N/A,#N/A,FALSE,"장축";#N/A,#N/A,FALSE,"4WD"}</definedName>
    <definedName name="__T5" localSheetId="19" hidden="1">{#N/A,#N/A,FALSE,"단축1";#N/A,#N/A,FALSE,"단축2";#N/A,#N/A,FALSE,"단축3";#N/A,#N/A,FALSE,"장축";#N/A,#N/A,FALSE,"4WD"}</definedName>
    <definedName name="__T5" hidden="1">{#N/A,#N/A,FALSE,"단축1";#N/A,#N/A,FALSE,"단축2";#N/A,#N/A,FALSE,"단축3";#N/A,#N/A,FALSE,"장축";#N/A,#N/A,FALSE,"4WD"}</definedName>
    <definedName name="__tm1" localSheetId="14" hidden="1">{#N/A,#N/A,FALSE,"Pharm";#N/A,#N/A,FALSE,"WWCM"}</definedName>
    <definedName name="__tm1" localSheetId="7" hidden="1">{#N/A,#N/A,FALSE,"Pharm";#N/A,#N/A,FALSE,"WWCM"}</definedName>
    <definedName name="__tm1" localSheetId="25" hidden="1">{#N/A,#N/A,FALSE,"Pharm";#N/A,#N/A,FALSE,"WWCM"}</definedName>
    <definedName name="__tm1" localSheetId="21" hidden="1">{#N/A,#N/A,FALSE,"Pharm";#N/A,#N/A,FALSE,"WWCM"}</definedName>
    <definedName name="__tm1" localSheetId="22" hidden="1">{#N/A,#N/A,FALSE,"Pharm";#N/A,#N/A,FALSE,"WWCM"}</definedName>
    <definedName name="__tm1" localSheetId="19" hidden="1">{#N/A,#N/A,FALSE,"Pharm";#N/A,#N/A,FALSE,"WWCM"}</definedName>
    <definedName name="__tm1" hidden="1">{#N/A,#N/A,FALSE,"Pharm";#N/A,#N/A,FALSE,"WWCM"}</definedName>
    <definedName name="__tt10" localSheetId="14" hidden="1">{#N/A,#N/A,FALSE,"P&amp;L Acc";#N/A,#N/A,FALSE,"P&amp;L Var";#N/A,#N/A,FALSE,"I-B Rep";#N/A,#N/A,FALSE,"BS";#N/A,#N/A,FALSE,"C'flw St";#N/A,#N/A,FALSE,"H-C Cons";#N/A,#N/A,FALSE,"FA Rep"}</definedName>
    <definedName name="__tt10" localSheetId="7" hidden="1">{#N/A,#N/A,FALSE,"P&amp;L Acc";#N/A,#N/A,FALSE,"P&amp;L Var";#N/A,#N/A,FALSE,"I-B Rep";#N/A,#N/A,FALSE,"BS";#N/A,#N/A,FALSE,"C'flw St";#N/A,#N/A,FALSE,"H-C Cons";#N/A,#N/A,FALSE,"FA Rep"}</definedName>
    <definedName name="__tt10" localSheetId="25" hidden="1">{#N/A,#N/A,FALSE,"P&amp;L Acc";#N/A,#N/A,FALSE,"P&amp;L Var";#N/A,#N/A,FALSE,"I-B Rep";#N/A,#N/A,FALSE,"BS";#N/A,#N/A,FALSE,"C'flw St";#N/A,#N/A,FALSE,"H-C Cons";#N/A,#N/A,FALSE,"FA Rep"}</definedName>
    <definedName name="__tt10" localSheetId="21" hidden="1">{#N/A,#N/A,FALSE,"P&amp;L Acc";#N/A,#N/A,FALSE,"P&amp;L Var";#N/A,#N/A,FALSE,"I-B Rep";#N/A,#N/A,FALSE,"BS";#N/A,#N/A,FALSE,"C'flw St";#N/A,#N/A,FALSE,"H-C Cons";#N/A,#N/A,FALSE,"FA Rep"}</definedName>
    <definedName name="__tt10" localSheetId="22" hidden="1">{#N/A,#N/A,FALSE,"P&amp;L Acc";#N/A,#N/A,FALSE,"P&amp;L Var";#N/A,#N/A,FALSE,"I-B Rep";#N/A,#N/A,FALSE,"BS";#N/A,#N/A,FALSE,"C'flw St";#N/A,#N/A,FALSE,"H-C Cons";#N/A,#N/A,FALSE,"FA Rep"}</definedName>
    <definedName name="__tt10" localSheetId="19" hidden="1">{#N/A,#N/A,FALSE,"P&amp;L Acc";#N/A,#N/A,FALSE,"P&amp;L Var";#N/A,#N/A,FALSE,"I-B Rep";#N/A,#N/A,FALSE,"BS";#N/A,#N/A,FALSE,"C'flw St";#N/A,#N/A,FALSE,"H-C Cons";#N/A,#N/A,FALSE,"FA Rep"}</definedName>
    <definedName name="__tt10" hidden="1">{#N/A,#N/A,FALSE,"P&amp;L Acc";#N/A,#N/A,FALSE,"P&amp;L Var";#N/A,#N/A,FALSE,"I-B Rep";#N/A,#N/A,FALSE,"BS";#N/A,#N/A,FALSE,"C'flw St";#N/A,#N/A,FALSE,"H-C Cons";#N/A,#N/A,FALSE,"FA Rep"}</definedName>
    <definedName name="__tt9" localSheetId="14" hidden="1">{#N/A,#N/A,FALSE,"P&amp;L Acc";#N/A,#N/A,FALSE,"P&amp;L Var";#N/A,#N/A,FALSE,"I-B Rep";#N/A,#N/A,FALSE,"BS";#N/A,#N/A,FALSE,"C'flw St";#N/A,#N/A,FALSE,"FA Rep";#N/A,#N/A,FALSE,"H-C Cons"}</definedName>
    <definedName name="__tt9" localSheetId="7" hidden="1">{#N/A,#N/A,FALSE,"P&amp;L Acc";#N/A,#N/A,FALSE,"P&amp;L Var";#N/A,#N/A,FALSE,"I-B Rep";#N/A,#N/A,FALSE,"BS";#N/A,#N/A,FALSE,"C'flw St";#N/A,#N/A,FALSE,"FA Rep";#N/A,#N/A,FALSE,"H-C Cons"}</definedName>
    <definedName name="__tt9" localSheetId="25" hidden="1">{#N/A,#N/A,FALSE,"P&amp;L Acc";#N/A,#N/A,FALSE,"P&amp;L Var";#N/A,#N/A,FALSE,"I-B Rep";#N/A,#N/A,FALSE,"BS";#N/A,#N/A,FALSE,"C'flw St";#N/A,#N/A,FALSE,"FA Rep";#N/A,#N/A,FALSE,"H-C Cons"}</definedName>
    <definedName name="__tt9" localSheetId="21" hidden="1">{#N/A,#N/A,FALSE,"P&amp;L Acc";#N/A,#N/A,FALSE,"P&amp;L Var";#N/A,#N/A,FALSE,"I-B Rep";#N/A,#N/A,FALSE,"BS";#N/A,#N/A,FALSE,"C'flw St";#N/A,#N/A,FALSE,"FA Rep";#N/A,#N/A,FALSE,"H-C Cons"}</definedName>
    <definedName name="__tt9" localSheetId="22" hidden="1">{#N/A,#N/A,FALSE,"P&amp;L Acc";#N/A,#N/A,FALSE,"P&amp;L Var";#N/A,#N/A,FALSE,"I-B Rep";#N/A,#N/A,FALSE,"BS";#N/A,#N/A,FALSE,"C'flw St";#N/A,#N/A,FALSE,"FA Rep";#N/A,#N/A,FALSE,"H-C Cons"}</definedName>
    <definedName name="__tt9" localSheetId="19" hidden="1">{#N/A,#N/A,FALSE,"P&amp;L Acc";#N/A,#N/A,FALSE,"P&amp;L Var";#N/A,#N/A,FALSE,"I-B Rep";#N/A,#N/A,FALSE,"BS";#N/A,#N/A,FALSE,"C'flw St";#N/A,#N/A,FALSE,"FA Rep";#N/A,#N/A,FALSE,"H-C Cons"}</definedName>
    <definedName name="__tt9" hidden="1">{#N/A,#N/A,FALSE,"P&amp;L Acc";#N/A,#N/A,FALSE,"P&amp;L Var";#N/A,#N/A,FALSE,"I-B Rep";#N/A,#N/A,FALSE,"BS";#N/A,#N/A,FALSE,"C'flw St";#N/A,#N/A,FALSE,"FA Rep";#N/A,#N/A,FALSE,"H-C Cons"}</definedName>
    <definedName name="__ud1111">#REF!</definedName>
    <definedName name="__VBA__" hidden="1">"ENCODE_"</definedName>
    <definedName name="__VBA__1" hidden="1">"ENCODE_"</definedName>
    <definedName name="__VFA2" localSheetId="14" hidden="1">{#N/A,#N/A,FALSE,"P&amp;L Acc";#N/A,#N/A,FALSE,"P&amp;L Var";#N/A,#N/A,FALSE,"I-B Rep";#N/A,#N/A,FALSE,"BS";#N/A,#N/A,FALSE,"C'flw St";#N/A,#N/A,FALSE,"H-C Cons";#N/A,#N/A,FALSE,"FA Rep"}</definedName>
    <definedName name="__VFA2" localSheetId="7" hidden="1">{#N/A,#N/A,FALSE,"P&amp;L Acc";#N/A,#N/A,FALSE,"P&amp;L Var";#N/A,#N/A,FALSE,"I-B Rep";#N/A,#N/A,FALSE,"BS";#N/A,#N/A,FALSE,"C'flw St";#N/A,#N/A,FALSE,"H-C Cons";#N/A,#N/A,FALSE,"FA Rep"}</definedName>
    <definedName name="__VFA2" localSheetId="25" hidden="1">{#N/A,#N/A,FALSE,"P&amp;L Acc";#N/A,#N/A,FALSE,"P&amp;L Var";#N/A,#N/A,FALSE,"I-B Rep";#N/A,#N/A,FALSE,"BS";#N/A,#N/A,FALSE,"C'flw St";#N/A,#N/A,FALSE,"H-C Cons";#N/A,#N/A,FALSE,"FA Rep"}</definedName>
    <definedName name="__VFA2" localSheetId="21" hidden="1">{#N/A,#N/A,FALSE,"P&amp;L Acc";#N/A,#N/A,FALSE,"P&amp;L Var";#N/A,#N/A,FALSE,"I-B Rep";#N/A,#N/A,FALSE,"BS";#N/A,#N/A,FALSE,"C'flw St";#N/A,#N/A,FALSE,"H-C Cons";#N/A,#N/A,FALSE,"FA Rep"}</definedName>
    <definedName name="__VFA2" localSheetId="22" hidden="1">{#N/A,#N/A,FALSE,"P&amp;L Acc";#N/A,#N/A,FALSE,"P&amp;L Var";#N/A,#N/A,FALSE,"I-B Rep";#N/A,#N/A,FALSE,"BS";#N/A,#N/A,FALSE,"C'flw St";#N/A,#N/A,FALSE,"H-C Cons";#N/A,#N/A,FALSE,"FA Rep"}</definedName>
    <definedName name="__VFA2" localSheetId="19" hidden="1">{#N/A,#N/A,FALSE,"P&amp;L Acc";#N/A,#N/A,FALSE,"P&amp;L Var";#N/A,#N/A,FALSE,"I-B Rep";#N/A,#N/A,FALSE,"BS";#N/A,#N/A,FALSE,"C'flw St";#N/A,#N/A,FALSE,"H-C Cons";#N/A,#N/A,FALSE,"FA Rep"}</definedName>
    <definedName name="__VFA2" hidden="1">{#N/A,#N/A,FALSE,"P&amp;L Acc";#N/A,#N/A,FALSE,"P&amp;L Var";#N/A,#N/A,FALSE,"I-B Rep";#N/A,#N/A,FALSE,"BS";#N/A,#N/A,FALSE,"C'flw St";#N/A,#N/A,FALSE,"H-C Cons";#N/A,#N/A,FALSE,"FA Rep"}</definedName>
    <definedName name="__vin1" hidden="1">#REF!</definedName>
    <definedName name="__w1" localSheetId="14" hidden="1">{#N/A,#N/A,FALSE,"DIR-REP";#N/A,#N/A,FALSE,"AUD-REPORT";#N/A,#N/A,FALSE,"P7L&amp;BS";#N/A,#N/A,FALSE,"NOTES";#N/A,#N/A,FALSE,"FA";#N/A,#N/A,FALSE,"NOTES (2)";#N/A,#N/A,FALSE,"Schedule  IV";#N/A,#N/A,FALSE,"Schedule V"}</definedName>
    <definedName name="__w1" localSheetId="7" hidden="1">{#N/A,#N/A,FALSE,"DIR-REP";#N/A,#N/A,FALSE,"AUD-REPORT";#N/A,#N/A,FALSE,"P7L&amp;BS";#N/A,#N/A,FALSE,"NOTES";#N/A,#N/A,FALSE,"FA";#N/A,#N/A,FALSE,"NOTES (2)";#N/A,#N/A,FALSE,"Schedule  IV";#N/A,#N/A,FALSE,"Schedule V"}</definedName>
    <definedName name="__w1" localSheetId="25" hidden="1">{#N/A,#N/A,FALSE,"DIR-REP";#N/A,#N/A,FALSE,"AUD-REPORT";#N/A,#N/A,FALSE,"P7L&amp;BS";#N/A,#N/A,FALSE,"NOTES";#N/A,#N/A,FALSE,"FA";#N/A,#N/A,FALSE,"NOTES (2)";#N/A,#N/A,FALSE,"Schedule  IV";#N/A,#N/A,FALSE,"Schedule V"}</definedName>
    <definedName name="__w1" localSheetId="21" hidden="1">{#N/A,#N/A,FALSE,"DIR-REP";#N/A,#N/A,FALSE,"AUD-REPORT";#N/A,#N/A,FALSE,"P7L&amp;BS";#N/A,#N/A,FALSE,"NOTES";#N/A,#N/A,FALSE,"FA";#N/A,#N/A,FALSE,"NOTES (2)";#N/A,#N/A,FALSE,"Schedule  IV";#N/A,#N/A,FALSE,"Schedule V"}</definedName>
    <definedName name="__w1" localSheetId="22" hidden="1">{#N/A,#N/A,FALSE,"DIR-REP";#N/A,#N/A,FALSE,"AUD-REPORT";#N/A,#N/A,FALSE,"P7L&amp;BS";#N/A,#N/A,FALSE,"NOTES";#N/A,#N/A,FALSE,"FA";#N/A,#N/A,FALSE,"NOTES (2)";#N/A,#N/A,FALSE,"Schedule  IV";#N/A,#N/A,FALSE,"Schedule V"}</definedName>
    <definedName name="__w1" localSheetId="19" hidden="1">{#N/A,#N/A,FALSE,"DIR-REP";#N/A,#N/A,FALSE,"AUD-REPORT";#N/A,#N/A,FALSE,"P7L&amp;BS";#N/A,#N/A,FALSE,"NOTES";#N/A,#N/A,FALSE,"FA";#N/A,#N/A,FALSE,"NOTES (2)";#N/A,#N/A,FALSE,"Schedule  IV";#N/A,#N/A,FALSE,"Schedule V"}</definedName>
    <definedName name="__w1" hidden="1">{#N/A,#N/A,FALSE,"DIR-REP";#N/A,#N/A,FALSE,"AUD-REPORT";#N/A,#N/A,FALSE,"P7L&amp;BS";#N/A,#N/A,FALSE,"NOTES";#N/A,#N/A,FALSE,"FA";#N/A,#N/A,FALSE,"NOTES (2)";#N/A,#N/A,FALSE,"Schedule  IV";#N/A,#N/A,FALSE,"Schedule V"}</definedName>
    <definedName name="__w45" localSheetId="14" hidden="1">{#N/A,#N/A,FALSE,"TAXC.INDEX";#N/A,#N/A,FALSE,"Schedule I";#N/A,#N/A,FALSE,"Schedule  II";#N/A,#N/A,FALSE,"Schedule III";#N/A,#N/A,FALSE,"Schedule IV";#N/A,#N/A,FALSE,"Schedule IV (Cont'd)";#N/A,#N/A,FALSE,"Schedule V";#N/A,#N/A,FALSE,"Schedule VI";#N/A,#N/A,FALSE,"Schedule VII"}</definedName>
    <definedName name="__w45" localSheetId="7" hidden="1">{#N/A,#N/A,FALSE,"TAXC.INDEX";#N/A,#N/A,FALSE,"Schedule I";#N/A,#N/A,FALSE,"Schedule  II";#N/A,#N/A,FALSE,"Schedule III";#N/A,#N/A,FALSE,"Schedule IV";#N/A,#N/A,FALSE,"Schedule IV (Cont'd)";#N/A,#N/A,FALSE,"Schedule V";#N/A,#N/A,FALSE,"Schedule VI";#N/A,#N/A,FALSE,"Schedule VII"}</definedName>
    <definedName name="__w45" localSheetId="25" hidden="1">{#N/A,#N/A,FALSE,"TAXC.INDEX";#N/A,#N/A,FALSE,"Schedule I";#N/A,#N/A,FALSE,"Schedule  II";#N/A,#N/A,FALSE,"Schedule III";#N/A,#N/A,FALSE,"Schedule IV";#N/A,#N/A,FALSE,"Schedule IV (Cont'd)";#N/A,#N/A,FALSE,"Schedule V";#N/A,#N/A,FALSE,"Schedule VI";#N/A,#N/A,FALSE,"Schedule VII"}</definedName>
    <definedName name="__w45" localSheetId="21" hidden="1">{#N/A,#N/A,FALSE,"TAXC.INDEX";#N/A,#N/A,FALSE,"Schedule I";#N/A,#N/A,FALSE,"Schedule  II";#N/A,#N/A,FALSE,"Schedule III";#N/A,#N/A,FALSE,"Schedule IV";#N/A,#N/A,FALSE,"Schedule IV (Cont'd)";#N/A,#N/A,FALSE,"Schedule V";#N/A,#N/A,FALSE,"Schedule VI";#N/A,#N/A,FALSE,"Schedule VII"}</definedName>
    <definedName name="__w45" localSheetId="22" hidden="1">{#N/A,#N/A,FALSE,"TAXC.INDEX";#N/A,#N/A,FALSE,"Schedule I";#N/A,#N/A,FALSE,"Schedule  II";#N/A,#N/A,FALSE,"Schedule III";#N/A,#N/A,FALSE,"Schedule IV";#N/A,#N/A,FALSE,"Schedule IV (Cont'd)";#N/A,#N/A,FALSE,"Schedule V";#N/A,#N/A,FALSE,"Schedule VI";#N/A,#N/A,FALSE,"Schedule VII"}</definedName>
    <definedName name="__w45" localSheetId="19" hidden="1">{#N/A,#N/A,FALSE,"TAXC.INDEX";#N/A,#N/A,FALSE,"Schedule I";#N/A,#N/A,FALSE,"Schedule  II";#N/A,#N/A,FALSE,"Schedule III";#N/A,#N/A,FALSE,"Schedule IV";#N/A,#N/A,FALSE,"Schedule IV (Cont'd)";#N/A,#N/A,FALSE,"Schedule V";#N/A,#N/A,FALSE,"Schedule VI";#N/A,#N/A,FALSE,"Schedule VII"}</definedName>
    <definedName name="__w45" hidden="1">{#N/A,#N/A,FALSE,"TAXC.INDEX";#N/A,#N/A,FALSE,"Schedule I";#N/A,#N/A,FALSE,"Schedule  II";#N/A,#N/A,FALSE,"Schedule III";#N/A,#N/A,FALSE,"Schedule IV";#N/A,#N/A,FALSE,"Schedule IV (Cont'd)";#N/A,#N/A,FALSE,"Schedule V";#N/A,#N/A,FALSE,"Schedule VI";#N/A,#N/A,FALSE,"Schedule VII"}</definedName>
    <definedName name="__w8" hidden="1">#REF!</definedName>
    <definedName name="__WK34" localSheetId="14" hidden="1">{#N/A,#N/A,FALSE,"Bare Battery F.G."}</definedName>
    <definedName name="__WK34" localSheetId="7" hidden="1">{#N/A,#N/A,FALSE,"Bare Battery F.G."}</definedName>
    <definedName name="__WK34" localSheetId="25" hidden="1">{#N/A,#N/A,FALSE,"Bare Battery F.G."}</definedName>
    <definedName name="__WK34" localSheetId="21" hidden="1">{#N/A,#N/A,FALSE,"Bare Battery F.G."}</definedName>
    <definedName name="__WK34" localSheetId="22" hidden="1">{#N/A,#N/A,FALSE,"Bare Battery F.G."}</definedName>
    <definedName name="__WK34" localSheetId="19" hidden="1">{#N/A,#N/A,FALSE,"Bare Battery F.G."}</definedName>
    <definedName name="__WK34" hidden="1">{#N/A,#N/A,FALSE,"Bare Battery F.G."}</definedName>
    <definedName name="__wrn1" localSheetId="14" hidden="1">{#N/A,#N/A,FALSE,"Bare Battery F.G."}</definedName>
    <definedName name="__wrn1" localSheetId="7" hidden="1">{#N/A,#N/A,FALSE,"Bare Battery F.G."}</definedName>
    <definedName name="__wrn1" localSheetId="25" hidden="1">{#N/A,#N/A,FALSE,"Bare Battery F.G."}</definedName>
    <definedName name="__wrn1" localSheetId="21" hidden="1">{#N/A,#N/A,FALSE,"Bare Battery F.G."}</definedName>
    <definedName name="__wrn1" localSheetId="22" hidden="1">{#N/A,#N/A,FALSE,"Bare Battery F.G."}</definedName>
    <definedName name="__wrn1" localSheetId="19" hidden="1">{#N/A,#N/A,FALSE,"Bare Battery F.G."}</definedName>
    <definedName name="__wrn1" hidden="1">{#N/A,#N/A,FALSE,"Bare Battery F.G."}</definedName>
    <definedName name="__WRN2" localSheetId="14" hidden="1">{#N/A,#N/A,FALSE,"단축1";#N/A,#N/A,FALSE,"단축2";#N/A,#N/A,FALSE,"단축3";#N/A,#N/A,FALSE,"장축";#N/A,#N/A,FALSE,"4WD"}</definedName>
    <definedName name="__WRN2" localSheetId="7" hidden="1">{#N/A,#N/A,FALSE,"단축1";#N/A,#N/A,FALSE,"단축2";#N/A,#N/A,FALSE,"단축3";#N/A,#N/A,FALSE,"장축";#N/A,#N/A,FALSE,"4WD"}</definedName>
    <definedName name="__WRN2" localSheetId="25" hidden="1">{#N/A,#N/A,FALSE,"단축1";#N/A,#N/A,FALSE,"단축2";#N/A,#N/A,FALSE,"단축3";#N/A,#N/A,FALSE,"장축";#N/A,#N/A,FALSE,"4WD"}</definedName>
    <definedName name="__WRN2" localSheetId="21" hidden="1">{#N/A,#N/A,FALSE,"단축1";#N/A,#N/A,FALSE,"단축2";#N/A,#N/A,FALSE,"단축3";#N/A,#N/A,FALSE,"장축";#N/A,#N/A,FALSE,"4WD"}</definedName>
    <definedName name="__WRN2" localSheetId="22" hidden="1">{#N/A,#N/A,FALSE,"단축1";#N/A,#N/A,FALSE,"단축2";#N/A,#N/A,FALSE,"단축3";#N/A,#N/A,FALSE,"장축";#N/A,#N/A,FALSE,"4WD"}</definedName>
    <definedName name="__WRN2" localSheetId="19" hidden="1">{#N/A,#N/A,FALSE,"단축1";#N/A,#N/A,FALSE,"단축2";#N/A,#N/A,FALSE,"단축3";#N/A,#N/A,FALSE,"장축";#N/A,#N/A,FALSE,"4WD"}</definedName>
    <definedName name="__WRN2" hidden="1">{#N/A,#N/A,FALSE,"단축1";#N/A,#N/A,FALSE,"단축2";#N/A,#N/A,FALSE,"단축3";#N/A,#N/A,FALSE,"장축";#N/A,#N/A,FALSE,"4WD"}</definedName>
    <definedName name="__wrn3" localSheetId="14" hidden="1">{#N/A,#N/A,FALSE,"Virgin Flightdeck"}</definedName>
    <definedName name="__wrn3" localSheetId="7" hidden="1">{#N/A,#N/A,FALSE,"Virgin Flightdeck"}</definedName>
    <definedName name="__wrn3" localSheetId="25" hidden="1">{#N/A,#N/A,FALSE,"Virgin Flightdeck"}</definedName>
    <definedName name="__wrn3" localSheetId="21" hidden="1">{#N/A,#N/A,FALSE,"Virgin Flightdeck"}</definedName>
    <definedName name="__wrn3" localSheetId="22" hidden="1">{#N/A,#N/A,FALSE,"Virgin Flightdeck"}</definedName>
    <definedName name="__wrn3" localSheetId="19" hidden="1">{#N/A,#N/A,FALSE,"Virgin Flightdeck"}</definedName>
    <definedName name="__wrn3" hidden="1">{#N/A,#N/A,FALSE,"Virgin Flightdeck"}</definedName>
    <definedName name="__wrn4" localSheetId="14" hidden="1">{#N/A,#N/A,FALSE,"Virgin Flightdeck"}</definedName>
    <definedName name="__wrn4" localSheetId="7" hidden="1">{#N/A,#N/A,FALSE,"Virgin Flightdeck"}</definedName>
    <definedName name="__wrn4" localSheetId="25" hidden="1">{#N/A,#N/A,FALSE,"Virgin Flightdeck"}</definedName>
    <definedName name="__wrn4" localSheetId="21" hidden="1">{#N/A,#N/A,FALSE,"Virgin Flightdeck"}</definedName>
    <definedName name="__wrn4" localSheetId="22" hidden="1">{#N/A,#N/A,FALSE,"Virgin Flightdeck"}</definedName>
    <definedName name="__wrn4" localSheetId="19" hidden="1">{#N/A,#N/A,FALSE,"Virgin Flightdeck"}</definedName>
    <definedName name="__wrn4" hidden="1">{#N/A,#N/A,FALSE,"Virgin Flightdeck"}</definedName>
    <definedName name="__X3" hidden="1">#REF!</definedName>
    <definedName name="__x4" localSheetId="14" hidden="1">{#N/A,"PURCHM",FALSE,"Business Analysis";#N/A,"SPADD",FALSE,"Business Analysis"}</definedName>
    <definedName name="__x4" localSheetId="7" hidden="1">{#N/A,"PURCHM",FALSE,"Business Analysis";#N/A,"SPADD",FALSE,"Business Analysis"}</definedName>
    <definedName name="__x4" localSheetId="25" hidden="1">{#N/A,"PURCHM",FALSE,"Business Analysis";#N/A,"SPADD",FALSE,"Business Analysis"}</definedName>
    <definedName name="__x4" localSheetId="21" hidden="1">{#N/A,"PURCHM",FALSE,"Business Analysis";#N/A,"SPADD",FALSE,"Business Analysis"}</definedName>
    <definedName name="__x4" localSheetId="22" hidden="1">{#N/A,"PURCHM",FALSE,"Business Analysis";#N/A,"SPADD",FALSE,"Business Analysis"}</definedName>
    <definedName name="__x4" localSheetId="19" hidden="1">{#N/A,"PURCHM",FALSE,"Business Analysis";#N/A,"SPADD",FALSE,"Business Analysis"}</definedName>
    <definedName name="__x4" hidden="1">{#N/A,"PURCHM",FALSE,"Business Analysis";#N/A,"SPADD",FALSE,"Business Analysis"}</definedName>
    <definedName name="__x5" localSheetId="14" hidden="1">{#N/A,"PURADD",FALSE,"Business Analysis";#N/A,"PURSPP",FALSE,"Business Analysis";#N/A,"CTGIND",FALSE,"Business Analysis";#N/A,"PURCHM",FALSE,"Business Analysis";#N/A,"SPADD",FALSE,"Business Analysis";#N/A,"EPOXY",FALSE,"Business Analysis";#N/A,"PURPER",FALSE,"Business Analysis"}</definedName>
    <definedName name="__x5" localSheetId="7" hidden="1">{#N/A,"PURADD",FALSE,"Business Analysis";#N/A,"PURSPP",FALSE,"Business Analysis";#N/A,"CTGIND",FALSE,"Business Analysis";#N/A,"PURCHM",FALSE,"Business Analysis";#N/A,"SPADD",FALSE,"Business Analysis";#N/A,"EPOXY",FALSE,"Business Analysis";#N/A,"PURPER",FALSE,"Business Analysis"}</definedName>
    <definedName name="__x5" localSheetId="25" hidden="1">{#N/A,"PURADD",FALSE,"Business Analysis";#N/A,"PURSPP",FALSE,"Business Analysis";#N/A,"CTGIND",FALSE,"Business Analysis";#N/A,"PURCHM",FALSE,"Business Analysis";#N/A,"SPADD",FALSE,"Business Analysis";#N/A,"EPOXY",FALSE,"Business Analysis";#N/A,"PURPER",FALSE,"Business Analysis"}</definedName>
    <definedName name="__x5" localSheetId="21" hidden="1">{#N/A,"PURADD",FALSE,"Business Analysis";#N/A,"PURSPP",FALSE,"Business Analysis";#N/A,"CTGIND",FALSE,"Business Analysis";#N/A,"PURCHM",FALSE,"Business Analysis";#N/A,"SPADD",FALSE,"Business Analysis";#N/A,"EPOXY",FALSE,"Business Analysis";#N/A,"PURPER",FALSE,"Business Analysis"}</definedName>
    <definedName name="__x5" localSheetId="22" hidden="1">{#N/A,"PURADD",FALSE,"Business Analysis";#N/A,"PURSPP",FALSE,"Business Analysis";#N/A,"CTGIND",FALSE,"Business Analysis";#N/A,"PURCHM",FALSE,"Business Analysis";#N/A,"SPADD",FALSE,"Business Analysis";#N/A,"EPOXY",FALSE,"Business Analysis";#N/A,"PURPER",FALSE,"Business Analysis"}</definedName>
    <definedName name="__x5" localSheetId="19" hidden="1">{#N/A,"PURADD",FALSE,"Business Analysis";#N/A,"PURSPP",FALSE,"Business Analysis";#N/A,"CTGIND",FALSE,"Business Analysis";#N/A,"PURCHM",FALSE,"Business Analysis";#N/A,"SPADD",FALSE,"Business Analysis";#N/A,"EPOXY",FALSE,"Business Analysis";#N/A,"PURPER",FALSE,"Business Analysis"}</definedName>
    <definedName name="__x5" hidden="1">{#N/A,"PURADD",FALSE,"Business Analysis";#N/A,"PURSPP",FALSE,"Business Analysis";#N/A,"CTGIND",FALSE,"Business Analysis";#N/A,"PURCHM",FALSE,"Business Analysis";#N/A,"SPADD",FALSE,"Business Analysis";#N/A,"EPOXY",FALSE,"Business Analysis";#N/A,"PURPER",FALSE,"Business Analysis"}</definedName>
    <definedName name="__xlfn.RTD" hidden="1">#NAME?</definedName>
    <definedName name="__xlnm.Print_Area_3">#REF!</definedName>
    <definedName name="__xlnm.Print_Area_4">#REF!</definedName>
    <definedName name="__xlnm.Print_Titles_4">#REF!</definedName>
    <definedName name="__xx10" localSheetId="14" hidden="1">{#N/A,"PURCHM",FALSE,"Business Analysis";#N/A,"SPADD",FALSE,"Business Analysis"}</definedName>
    <definedName name="__xx10" localSheetId="7" hidden="1">{#N/A,"PURCHM",FALSE,"Business Analysis";#N/A,"SPADD",FALSE,"Business Analysis"}</definedName>
    <definedName name="__xx10" localSheetId="25" hidden="1">{#N/A,"PURCHM",FALSE,"Business Analysis";#N/A,"SPADD",FALSE,"Business Analysis"}</definedName>
    <definedName name="__xx10" localSheetId="21" hidden="1">{#N/A,"PURCHM",FALSE,"Business Analysis";#N/A,"SPADD",FALSE,"Business Analysis"}</definedName>
    <definedName name="__xx10" localSheetId="22" hidden="1">{#N/A,"PURCHM",FALSE,"Business Analysis";#N/A,"SPADD",FALSE,"Business Analysis"}</definedName>
    <definedName name="__xx10" localSheetId="19" hidden="1">{#N/A,"PURCHM",FALSE,"Business Analysis";#N/A,"SPADD",FALSE,"Business Analysis"}</definedName>
    <definedName name="__xx10" hidden="1">{#N/A,"PURCHM",FALSE,"Business Analysis";#N/A,"SPADD",FALSE,"Business Analysis"}</definedName>
    <definedName name="__xx3" hidden="1">#REF!</definedName>
    <definedName name="__xx4" localSheetId="1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4"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4" localSheetId="25"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4" localSheetId="2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4" localSheetId="22"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4" localSheetId="19"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5" localSheetId="14"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5" localSheetId="7"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5" localSheetId="2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5" localSheetId="2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5" localSheetId="22"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5" localSheetId="19"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6" localSheetId="14"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6" localSheetId="7"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6" localSheetId="25"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6" localSheetId="2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6" localSheetId="22"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6" localSheetId="19"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7" localSheetId="14" hidden="1">{"oct_res_comm",#N/A,FALSE,"VarToBud"}</definedName>
    <definedName name="__xx7" localSheetId="7" hidden="1">{"oct_res_comm",#N/A,FALSE,"VarToBud"}</definedName>
    <definedName name="__xx7" localSheetId="25" hidden="1">{"oct_res_comm",#N/A,FALSE,"VarToBud"}</definedName>
    <definedName name="__xx7" localSheetId="21" hidden="1">{"oct_res_comm",#N/A,FALSE,"VarToBud"}</definedName>
    <definedName name="__xx7" localSheetId="22" hidden="1">{"oct_res_comm",#N/A,FALSE,"VarToBud"}</definedName>
    <definedName name="__xx7" localSheetId="19" hidden="1">{"oct_res_comm",#N/A,FALSE,"VarToBud"}</definedName>
    <definedName name="__xx7" hidden="1">{"oct_res_comm",#N/A,FALSE,"VarToBud"}</definedName>
    <definedName name="__xx8" localSheetId="14" hidden="1">{"QTR_ACT",#N/A,FALSE,"PROP_PBIT_DEV_Q3";"QTR_BUD",#N/A,FALSE,"PROP_PBIT_DEV_Q3";"YTD_BUD",#N/A,FALSE,"PROP_PBIT_DEV_Q3";"YTD_ACT",#N/A,FALSE,"PROP_PBIT_DEV_Q3";"FY95 SNAP3",#N/A,FALSE,"PROP_PBIT_DEV_Q3";"FY95_BUD",#N/A,FALSE,"PROP_PBIT_DEV_Q3";"FY96_BUD",#N/A,FALSE,"PROP_PBIT_DEV_Q3"}</definedName>
    <definedName name="__xx8" localSheetId="7" hidden="1">{"QTR_ACT",#N/A,FALSE,"PROP_PBIT_DEV_Q3";"QTR_BUD",#N/A,FALSE,"PROP_PBIT_DEV_Q3";"YTD_BUD",#N/A,FALSE,"PROP_PBIT_DEV_Q3";"YTD_ACT",#N/A,FALSE,"PROP_PBIT_DEV_Q3";"FY95 SNAP3",#N/A,FALSE,"PROP_PBIT_DEV_Q3";"FY95_BUD",#N/A,FALSE,"PROP_PBIT_DEV_Q3";"FY96_BUD",#N/A,FALSE,"PROP_PBIT_DEV_Q3"}</definedName>
    <definedName name="__xx8" localSheetId="25" hidden="1">{"QTR_ACT",#N/A,FALSE,"PROP_PBIT_DEV_Q3";"QTR_BUD",#N/A,FALSE,"PROP_PBIT_DEV_Q3";"YTD_BUD",#N/A,FALSE,"PROP_PBIT_DEV_Q3";"YTD_ACT",#N/A,FALSE,"PROP_PBIT_DEV_Q3";"FY95 SNAP3",#N/A,FALSE,"PROP_PBIT_DEV_Q3";"FY95_BUD",#N/A,FALSE,"PROP_PBIT_DEV_Q3";"FY96_BUD",#N/A,FALSE,"PROP_PBIT_DEV_Q3"}</definedName>
    <definedName name="__xx8" localSheetId="21" hidden="1">{"QTR_ACT",#N/A,FALSE,"PROP_PBIT_DEV_Q3";"QTR_BUD",#N/A,FALSE,"PROP_PBIT_DEV_Q3";"YTD_BUD",#N/A,FALSE,"PROP_PBIT_DEV_Q3";"YTD_ACT",#N/A,FALSE,"PROP_PBIT_DEV_Q3";"FY95 SNAP3",#N/A,FALSE,"PROP_PBIT_DEV_Q3";"FY95_BUD",#N/A,FALSE,"PROP_PBIT_DEV_Q3";"FY96_BUD",#N/A,FALSE,"PROP_PBIT_DEV_Q3"}</definedName>
    <definedName name="__xx8" localSheetId="22" hidden="1">{"QTR_ACT",#N/A,FALSE,"PROP_PBIT_DEV_Q3";"QTR_BUD",#N/A,FALSE,"PROP_PBIT_DEV_Q3";"YTD_BUD",#N/A,FALSE,"PROP_PBIT_DEV_Q3";"YTD_ACT",#N/A,FALSE,"PROP_PBIT_DEV_Q3";"FY95 SNAP3",#N/A,FALSE,"PROP_PBIT_DEV_Q3";"FY95_BUD",#N/A,FALSE,"PROP_PBIT_DEV_Q3";"FY96_BUD",#N/A,FALSE,"PROP_PBIT_DEV_Q3"}</definedName>
    <definedName name="__xx8" localSheetId="19" hidden="1">{"QTR_ACT",#N/A,FALSE,"PROP_PBIT_DEV_Q3";"QTR_BUD",#N/A,FALSE,"PROP_PBIT_DEV_Q3";"YTD_BUD",#N/A,FALSE,"PROP_PBIT_DEV_Q3";"YTD_ACT",#N/A,FALSE,"PROP_PBIT_DEV_Q3";"FY95 SNAP3",#N/A,FALSE,"PROP_PBIT_DEV_Q3";"FY95_BUD",#N/A,FALSE,"PROP_PBIT_DEV_Q3";"FY96_BUD",#N/A,FALSE,"PROP_PBIT_DEV_Q3"}</definedName>
    <definedName name="__xx8" hidden="1">{"QTR_ACT",#N/A,FALSE,"PROP_PBIT_DEV_Q3";"QTR_BUD",#N/A,FALSE,"PROP_PBIT_DEV_Q3";"YTD_BUD",#N/A,FALSE,"PROP_PBIT_DEV_Q3";"YTD_ACT",#N/A,FALSE,"PROP_PBIT_DEV_Q3";"FY95 SNAP3",#N/A,FALSE,"PROP_PBIT_DEV_Q3";"FY95_BUD",#N/A,FALSE,"PROP_PBIT_DEV_Q3";"FY96_BUD",#N/A,FALSE,"PROP_PBIT_DEV_Q3"}</definedName>
    <definedName name="__xx9" localSheetId="14" hidden="1">{"AS REP",#N/A,FALSE,"EEFSNAP2";"PROP",#N/A,FALSE,"EEFSNAP2";"RISKS",#N/A,FALSE,"EEFSNAP2";"VIEW ALL",#N/A,FALSE,"EEFSNAP2"}</definedName>
    <definedName name="__xx9" localSheetId="7" hidden="1">{"AS REP",#N/A,FALSE,"EEFSNAP2";"PROP",#N/A,FALSE,"EEFSNAP2";"RISKS",#N/A,FALSE,"EEFSNAP2";"VIEW ALL",#N/A,FALSE,"EEFSNAP2"}</definedName>
    <definedName name="__xx9" localSheetId="25" hidden="1">{"AS REP",#N/A,FALSE,"EEFSNAP2";"PROP",#N/A,FALSE,"EEFSNAP2";"RISKS",#N/A,FALSE,"EEFSNAP2";"VIEW ALL",#N/A,FALSE,"EEFSNAP2"}</definedName>
    <definedName name="__xx9" localSheetId="21" hidden="1">{"AS REP",#N/A,FALSE,"EEFSNAP2";"PROP",#N/A,FALSE,"EEFSNAP2";"RISKS",#N/A,FALSE,"EEFSNAP2";"VIEW ALL",#N/A,FALSE,"EEFSNAP2"}</definedName>
    <definedName name="__xx9" localSheetId="22" hidden="1">{"AS REP",#N/A,FALSE,"EEFSNAP2";"PROP",#N/A,FALSE,"EEFSNAP2";"RISKS",#N/A,FALSE,"EEFSNAP2";"VIEW ALL",#N/A,FALSE,"EEFSNAP2"}</definedName>
    <definedName name="__xx9" localSheetId="19" hidden="1">{"AS REP",#N/A,FALSE,"EEFSNAP2";"PROP",#N/A,FALSE,"EEFSNAP2";"RISKS",#N/A,FALSE,"EEFSNAP2";"VIEW ALL",#N/A,FALSE,"EEFSNAP2"}</definedName>
    <definedName name="__xx9" hidden="1">{"AS REP",#N/A,FALSE,"EEFSNAP2";"PROP",#N/A,FALSE,"EEFSNAP2";"RISKS",#N/A,FALSE,"EEFSNAP2";"VIEW ALL",#N/A,FALSE,"EEFSNAP2"}</definedName>
    <definedName name="__z12" localSheetId="14" hidden="1">{"pro_view",#N/A,FALSE,"EEFSNAP2";"rep_view",#N/A,FALSE,"EEFSNAP2"}</definedName>
    <definedName name="__z12" localSheetId="7" hidden="1">{"pro_view",#N/A,FALSE,"EEFSNAP2";"rep_view",#N/A,FALSE,"EEFSNAP2"}</definedName>
    <definedName name="__z12" localSheetId="25" hidden="1">{"pro_view",#N/A,FALSE,"EEFSNAP2";"rep_view",#N/A,FALSE,"EEFSNAP2"}</definedName>
    <definedName name="__z12" localSheetId="21" hidden="1">{"pro_view",#N/A,FALSE,"EEFSNAP2";"rep_view",#N/A,FALSE,"EEFSNAP2"}</definedName>
    <definedName name="__z12" localSheetId="22" hidden="1">{"pro_view",#N/A,FALSE,"EEFSNAP2";"rep_view",#N/A,FALSE,"EEFSNAP2"}</definedName>
    <definedName name="__z12" localSheetId="19" hidden="1">{"pro_view",#N/A,FALSE,"EEFSNAP2";"rep_view",#N/A,FALSE,"EEFSNAP2"}</definedName>
    <definedName name="__z12" hidden="1">{"pro_view",#N/A,FALSE,"EEFSNAP2";"rep_view",#N/A,FALSE,"EEFSNAP2"}</definedName>
    <definedName name="__z2" localSheetId="14" hidden="1">{"Sch00",#N/A,FALSE,"1";"Contents",#N/A,FALSE,"1"}</definedName>
    <definedName name="__z2" localSheetId="7" hidden="1">{"Sch00",#N/A,FALSE,"1";"Contents",#N/A,FALSE,"1"}</definedName>
    <definedName name="__z2" localSheetId="25" hidden="1">{"Sch00",#N/A,FALSE,"1";"Contents",#N/A,FALSE,"1"}</definedName>
    <definedName name="__z2" localSheetId="21" hidden="1">{"Sch00",#N/A,FALSE,"1";"Contents",#N/A,FALSE,"1"}</definedName>
    <definedName name="__z2" localSheetId="22" hidden="1">{"Sch00",#N/A,FALSE,"1";"Contents",#N/A,FALSE,"1"}</definedName>
    <definedName name="__z2" localSheetId="19" hidden="1">{"Sch00",#N/A,FALSE,"1";"Contents",#N/A,FALSE,"1"}</definedName>
    <definedName name="__z2" hidden="1">{"Sch00",#N/A,FALSE,"1";"Contents",#N/A,FALSE,"1"}</definedName>
    <definedName name="__z22" localSheetId="14" hidden="1">{#N/A,"PURADD",FALSE,"Business Analysis";#N/A,"PURSPP",FALSE,"Business Analysis";#N/A,"CTGIND",FALSE,"Business Analysis";#N/A,"PURCHM",FALSE,"Business Analysis";#N/A,"SPADD",FALSE,"Business Analysis";#N/A,"EPOXY",FALSE,"Business Analysis";#N/A,"PURPER",FALSE,"Business Analysis"}</definedName>
    <definedName name="__z22" localSheetId="7" hidden="1">{#N/A,"PURADD",FALSE,"Business Analysis";#N/A,"PURSPP",FALSE,"Business Analysis";#N/A,"CTGIND",FALSE,"Business Analysis";#N/A,"PURCHM",FALSE,"Business Analysis";#N/A,"SPADD",FALSE,"Business Analysis";#N/A,"EPOXY",FALSE,"Business Analysis";#N/A,"PURPER",FALSE,"Business Analysis"}</definedName>
    <definedName name="__z22" localSheetId="25" hidden="1">{#N/A,"PURADD",FALSE,"Business Analysis";#N/A,"PURSPP",FALSE,"Business Analysis";#N/A,"CTGIND",FALSE,"Business Analysis";#N/A,"PURCHM",FALSE,"Business Analysis";#N/A,"SPADD",FALSE,"Business Analysis";#N/A,"EPOXY",FALSE,"Business Analysis";#N/A,"PURPER",FALSE,"Business Analysis"}</definedName>
    <definedName name="__z22" localSheetId="21" hidden="1">{#N/A,"PURADD",FALSE,"Business Analysis";#N/A,"PURSPP",FALSE,"Business Analysis";#N/A,"CTGIND",FALSE,"Business Analysis";#N/A,"PURCHM",FALSE,"Business Analysis";#N/A,"SPADD",FALSE,"Business Analysis";#N/A,"EPOXY",FALSE,"Business Analysis";#N/A,"PURPER",FALSE,"Business Analysis"}</definedName>
    <definedName name="__z22" localSheetId="22" hidden="1">{#N/A,"PURADD",FALSE,"Business Analysis";#N/A,"PURSPP",FALSE,"Business Analysis";#N/A,"CTGIND",FALSE,"Business Analysis";#N/A,"PURCHM",FALSE,"Business Analysis";#N/A,"SPADD",FALSE,"Business Analysis";#N/A,"EPOXY",FALSE,"Business Analysis";#N/A,"PURPER",FALSE,"Business Analysis"}</definedName>
    <definedName name="__z22" localSheetId="19" hidden="1">{#N/A,"PURADD",FALSE,"Business Analysis";#N/A,"PURSPP",FALSE,"Business Analysis";#N/A,"CTGIND",FALSE,"Business Analysis";#N/A,"PURCHM",FALSE,"Business Analysis";#N/A,"SPADD",FALSE,"Business Analysis";#N/A,"EPOXY",FALSE,"Business Analysis";#N/A,"PURPER",FALSE,"Business Analysis"}</definedName>
    <definedName name="__z22" hidden="1">{#N/A,"PURADD",FALSE,"Business Analysis";#N/A,"PURSPP",FALSE,"Business Analysis";#N/A,"CTGIND",FALSE,"Business Analysis";#N/A,"PURCHM",FALSE,"Business Analysis";#N/A,"SPADD",FALSE,"Business Analysis";#N/A,"EPOXY",FALSE,"Business Analysis";#N/A,"PURPER",FALSE,"Business Analysis"}</definedName>
    <definedName name="__z25" localSheetId="14" hidden="1">{"detail",#N/A,FALSE,"mfg";"summary",#N/A,FALSE,"mfg"}</definedName>
    <definedName name="__z25" localSheetId="7" hidden="1">{"detail",#N/A,FALSE,"mfg";"summary",#N/A,FALSE,"mfg"}</definedName>
    <definedName name="__z25" localSheetId="25" hidden="1">{"detail",#N/A,FALSE,"mfg";"summary",#N/A,FALSE,"mfg"}</definedName>
    <definedName name="__z25" localSheetId="21" hidden="1">{"detail",#N/A,FALSE,"mfg";"summary",#N/A,FALSE,"mfg"}</definedName>
    <definedName name="__z25" localSheetId="22" hidden="1">{"detail",#N/A,FALSE,"mfg";"summary",#N/A,FALSE,"mfg"}</definedName>
    <definedName name="__z25" localSheetId="19" hidden="1">{"detail",#N/A,FALSE,"mfg";"summary",#N/A,FALSE,"mfg"}</definedName>
    <definedName name="__z25" hidden="1">{"detail",#N/A,FALSE,"mfg";"summary",#N/A,FALSE,"mfg"}</definedName>
    <definedName name="__z3" localSheetId="14" hidden="1">{"Sch01",#N/A,FALSE,"2";"Sch02",#N/A,FALSE,"2";"Sch03",#N/A,FALSE,"2";"Sch04",#N/A,FALSE,"2";"Sch05",#N/A,FALSE,"2";"Sch06",#N/A,FALSE,"2";"Sch17",#N/A,FALSE,"2";"Sch19",#N/A,FALSE,"2";"Sch20",#N/A,FALSE,"2";"Sch21",#N/A,FALSE,"2";"Sch26",#N/A,FALSE,"2"}</definedName>
    <definedName name="__z3" localSheetId="7" hidden="1">{"Sch01",#N/A,FALSE,"2";"Sch02",#N/A,FALSE,"2";"Sch03",#N/A,FALSE,"2";"Sch04",#N/A,FALSE,"2";"Sch05",#N/A,FALSE,"2";"Sch06",#N/A,FALSE,"2";"Sch17",#N/A,FALSE,"2";"Sch19",#N/A,FALSE,"2";"Sch20",#N/A,FALSE,"2";"Sch21",#N/A,FALSE,"2";"Sch26",#N/A,FALSE,"2"}</definedName>
    <definedName name="__z3" localSheetId="25" hidden="1">{"Sch01",#N/A,FALSE,"2";"Sch02",#N/A,FALSE,"2";"Sch03",#N/A,FALSE,"2";"Sch04",#N/A,FALSE,"2";"Sch05",#N/A,FALSE,"2";"Sch06",#N/A,FALSE,"2";"Sch17",#N/A,FALSE,"2";"Sch19",#N/A,FALSE,"2";"Sch20",#N/A,FALSE,"2";"Sch21",#N/A,FALSE,"2";"Sch26",#N/A,FALSE,"2"}</definedName>
    <definedName name="__z3" localSheetId="21" hidden="1">{"Sch01",#N/A,FALSE,"2";"Sch02",#N/A,FALSE,"2";"Sch03",#N/A,FALSE,"2";"Sch04",#N/A,FALSE,"2";"Sch05",#N/A,FALSE,"2";"Sch06",#N/A,FALSE,"2";"Sch17",#N/A,FALSE,"2";"Sch19",#N/A,FALSE,"2";"Sch20",#N/A,FALSE,"2";"Sch21",#N/A,FALSE,"2";"Sch26",#N/A,FALSE,"2"}</definedName>
    <definedName name="__z3" localSheetId="22" hidden="1">{"Sch01",#N/A,FALSE,"2";"Sch02",#N/A,FALSE,"2";"Sch03",#N/A,FALSE,"2";"Sch04",#N/A,FALSE,"2";"Sch05",#N/A,FALSE,"2";"Sch06",#N/A,FALSE,"2";"Sch17",#N/A,FALSE,"2";"Sch19",#N/A,FALSE,"2";"Sch20",#N/A,FALSE,"2";"Sch21",#N/A,FALSE,"2";"Sch26",#N/A,FALSE,"2"}</definedName>
    <definedName name="__z3" localSheetId="19" hidden="1">{"Sch01",#N/A,FALSE,"2";"Sch02",#N/A,FALSE,"2";"Sch03",#N/A,FALSE,"2";"Sch04",#N/A,FALSE,"2";"Sch05",#N/A,FALSE,"2";"Sch06",#N/A,FALSE,"2";"Sch17",#N/A,FALSE,"2";"Sch19",#N/A,FALSE,"2";"Sch20",#N/A,FALSE,"2";"Sch21",#N/A,FALSE,"2";"Sch26",#N/A,FALSE,"2"}</definedName>
    <definedName name="__z3" hidden="1">{"Sch01",#N/A,FALSE,"2";"Sch02",#N/A,FALSE,"2";"Sch03",#N/A,FALSE,"2";"Sch04",#N/A,FALSE,"2";"Sch05",#N/A,FALSE,"2";"Sch06",#N/A,FALSE,"2";"Sch17",#N/A,FALSE,"2";"Sch19",#N/A,FALSE,"2";"Sch20",#N/A,FALSE,"2";"Sch21",#N/A,FALSE,"2";"Sch26",#N/A,FALSE,"2"}</definedName>
    <definedName name="__ZC111" hidden="1">#REF!</definedName>
    <definedName name="__ZC112" hidden="1">#REF!</definedName>
    <definedName name="__ZC421" hidden="1">#REF!</definedName>
    <definedName name="__ZC422" hidden="1">#REF!</definedName>
    <definedName name="__ZC471" hidden="1">#REF!</definedName>
    <definedName name="__ZC472" hidden="1">#REF!</definedName>
    <definedName name="__zz1" localSheetId="14" hidden="1">{"pro_view",#N/A,FALSE,"EEFSNAP2";"rep_view",#N/A,FALSE,"EEFSNAP2"}</definedName>
    <definedName name="__zz1" localSheetId="7" hidden="1">{"pro_view",#N/A,FALSE,"EEFSNAP2";"rep_view",#N/A,FALSE,"EEFSNAP2"}</definedName>
    <definedName name="__zz1" localSheetId="25" hidden="1">{"pro_view",#N/A,FALSE,"EEFSNAP2";"rep_view",#N/A,FALSE,"EEFSNAP2"}</definedName>
    <definedName name="__zz1" localSheetId="21" hidden="1">{"pro_view",#N/A,FALSE,"EEFSNAP2";"rep_view",#N/A,FALSE,"EEFSNAP2"}</definedName>
    <definedName name="__zz1" localSheetId="22" hidden="1">{"pro_view",#N/A,FALSE,"EEFSNAP2";"rep_view",#N/A,FALSE,"EEFSNAP2"}</definedName>
    <definedName name="__zz1" localSheetId="19" hidden="1">{"pro_view",#N/A,FALSE,"EEFSNAP2";"rep_view",#N/A,FALSE,"EEFSNAP2"}</definedName>
    <definedName name="__zz1" hidden="1">{"pro_view",#N/A,FALSE,"EEFSNAP2";"rep_view",#N/A,FALSE,"EEFSNAP2"}</definedName>
    <definedName name="__zz2" localSheetId="14" hidden="1">{#N/A,"PURADD",FALSE,"Business Analysis";#N/A,"PURSPP",FALSE,"Business Analysis";#N/A,"CTGIND",FALSE,"Business Analysis";#N/A,"PURCHM",FALSE,"Business Analysis";#N/A,"SPADD",FALSE,"Business Analysis";#N/A,"EPOXY",FALSE,"Business Analysis";#N/A,"PURPER",FALSE,"Business Analysis"}</definedName>
    <definedName name="__zz2" localSheetId="7" hidden="1">{#N/A,"PURADD",FALSE,"Business Analysis";#N/A,"PURSPP",FALSE,"Business Analysis";#N/A,"CTGIND",FALSE,"Business Analysis";#N/A,"PURCHM",FALSE,"Business Analysis";#N/A,"SPADD",FALSE,"Business Analysis";#N/A,"EPOXY",FALSE,"Business Analysis";#N/A,"PURPER",FALSE,"Business Analysis"}</definedName>
    <definedName name="__zz2" localSheetId="25" hidden="1">{#N/A,"PURADD",FALSE,"Business Analysis";#N/A,"PURSPP",FALSE,"Business Analysis";#N/A,"CTGIND",FALSE,"Business Analysis";#N/A,"PURCHM",FALSE,"Business Analysis";#N/A,"SPADD",FALSE,"Business Analysis";#N/A,"EPOXY",FALSE,"Business Analysis";#N/A,"PURPER",FALSE,"Business Analysis"}</definedName>
    <definedName name="__zz2" localSheetId="21" hidden="1">{#N/A,"PURADD",FALSE,"Business Analysis";#N/A,"PURSPP",FALSE,"Business Analysis";#N/A,"CTGIND",FALSE,"Business Analysis";#N/A,"PURCHM",FALSE,"Business Analysis";#N/A,"SPADD",FALSE,"Business Analysis";#N/A,"EPOXY",FALSE,"Business Analysis";#N/A,"PURPER",FALSE,"Business Analysis"}</definedName>
    <definedName name="__zz2" localSheetId="22" hidden="1">{#N/A,"PURADD",FALSE,"Business Analysis";#N/A,"PURSPP",FALSE,"Business Analysis";#N/A,"CTGIND",FALSE,"Business Analysis";#N/A,"PURCHM",FALSE,"Business Analysis";#N/A,"SPADD",FALSE,"Business Analysis";#N/A,"EPOXY",FALSE,"Business Analysis";#N/A,"PURPER",FALSE,"Business Analysis"}</definedName>
    <definedName name="__zz2" localSheetId="19" hidden="1">{#N/A,"PURADD",FALSE,"Business Analysis";#N/A,"PURSPP",FALSE,"Business Analysis";#N/A,"CTGIND",FALSE,"Business Analysis";#N/A,"PURCHM",FALSE,"Business Analysis";#N/A,"SPADD",FALSE,"Business Analysis";#N/A,"EPOXY",FALSE,"Business Analysis";#N/A,"PURPER",FALSE,"Business Analysis"}</definedName>
    <definedName name="__zz2" hidden="1">{#N/A,"PURADD",FALSE,"Business Analysis";#N/A,"PURSPP",FALSE,"Business Analysis";#N/A,"CTGIND",FALSE,"Business Analysis";#N/A,"PURCHM",FALSE,"Business Analysis";#N/A,"SPADD",FALSE,"Business Analysis";#N/A,"EPOXY",FALSE,"Business Analysis";#N/A,"PURPER",FALSE,"Business Analysis"}</definedName>
    <definedName name="__zz3" localSheetId="1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zz3" localSheetId="7"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zz3" localSheetId="2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zz3" localSheetId="2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zz3" localSheetId="22"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zz3" localSheetId="19"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0">#REF!</definedName>
    <definedName name="_000">#REF!</definedName>
    <definedName name="_00000">#REF!</definedName>
    <definedName name="_001">#REF!</definedName>
    <definedName name="_001年">#REF!</definedName>
    <definedName name="_001年明细帐">#REF!</definedName>
    <definedName name="_002">#REF!</definedName>
    <definedName name="_0020">#REF!</definedName>
    <definedName name="_00202">#REF!</definedName>
    <definedName name="_00206">#REF!</definedName>
    <definedName name="_002年">#REF!</definedName>
    <definedName name="_003.3固定资产">#REF!</definedName>
    <definedName name="_003年">#REF!</definedName>
    <definedName name="_004科目余额表">#REF!</definedName>
    <definedName name="_005年固定资产清单">#REF!</definedName>
    <definedName name="_005科目余额表">#REF!</definedName>
    <definedName name="_0081231">#REF!</definedName>
    <definedName name="_01.xls">#REF!</definedName>
    <definedName name="_012">#REF!</definedName>
    <definedName name="_02.xls">#REF!</definedName>
    <definedName name="_03.xls">#REF!</definedName>
    <definedName name="_04">#REF!</definedName>
    <definedName name="_04管">#REF!</definedName>
    <definedName name="_1">#REF!</definedName>
    <definedName name="_1_?">#REF!</definedName>
    <definedName name="_1__123Graph_ACHART_1" hidden="1">#REF!</definedName>
    <definedName name="_1__123Graph_AChart_1I" hidden="1">#REF!</definedName>
    <definedName name="_1__123Graph_A图表_1A" hidden="1">#REF!</definedName>
    <definedName name="_1__FDSAUDITLINK__" localSheetId="14"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1__FDSAUDITLINK__" localSheetId="7"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1__FDSAUDITLINK__" localSheetId="25"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1__FDSAUDITLINK__" localSheetId="21"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1__FDSAUDITLINK__" localSheetId="22"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1__FDSAUDITLINK__" localSheetId="19"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1__FDSAUDITLINK__"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1_04">#REF!</definedName>
    <definedName name="_1_0Di">#REF!</definedName>
    <definedName name="_1_1">#REF!</definedName>
    <definedName name="_1_110102汇总">#REF!</definedName>
    <definedName name="_10__123Graph_AChart_1AI" hidden="1">#REF!</definedName>
    <definedName name="_10__123Graph_CCHART_1" hidden="1">#REF!</definedName>
    <definedName name="_10__123Graph_CCHART_2" hidden="1">#REF!</definedName>
    <definedName name="_10__123Graph_XCHART_1" hidden="1">#REF!</definedName>
    <definedName name="_10__FDSAUDITLINK__" localSheetId="14"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0__FDSAUDITLINK__" localSheetId="7"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0__FDSAUDITLINK__" localSheetId="25"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0__FDSAUDITLINK__" localSheetId="21"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0__FDSAUDITLINK__" localSheetId="22"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0__FDSAUDITLINK__" localSheetId="19"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0__FDSAUDITLINK__"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00__123Graph_FCHART_9" hidden="1">#REF!</definedName>
    <definedName name="_100__123Graph_XCHART_10" hidden="1">#REF!</definedName>
    <definedName name="_101">#REF!</definedName>
    <definedName name="_101__123Graph_X_Chart_1A" hidden="1">#REF!</definedName>
    <definedName name="_10101_10205">#REF!</definedName>
    <definedName name="_102">#REF!</definedName>
    <definedName name="_102__123Graph_XChart_1" hidden="1">#REF!</definedName>
    <definedName name="_103__123Graph_XChart_2" hidden="1">#REF!</definedName>
    <definedName name="_104__123Graph_XCHART_20" hidden="1">#REF!</definedName>
    <definedName name="_105__123Graph_XCHART_21" hidden="1">#REF!</definedName>
    <definedName name="_106__123Graph_XCHART_22" hidden="1">#REF!</definedName>
    <definedName name="_107__123Graph_XCHART_23" hidden="1">#REF!</definedName>
    <definedName name="_108__123Graph_XCHART_18" hidden="1">#REF!</definedName>
    <definedName name="_108__123Graph_XChart_3" hidden="1">#REF!</definedName>
    <definedName name="_109__123Graph_XCHART_19" hidden="1">#REF!</definedName>
    <definedName name="_109__123Graph_XChart_4" hidden="1">#REF!</definedName>
    <definedName name="_10s12_" localSheetId="14" hidden="1">{#N/A,#N/A,FALSE,"UNIT";#N/A,#N/A,FALSE,"UNIT";#N/A,#N/A,FALSE,"계정"}</definedName>
    <definedName name="_10s12_" localSheetId="7" hidden="1">{#N/A,#N/A,FALSE,"UNIT";#N/A,#N/A,FALSE,"UNIT";#N/A,#N/A,FALSE,"계정"}</definedName>
    <definedName name="_10s12_" localSheetId="25" hidden="1">{#N/A,#N/A,FALSE,"UNIT";#N/A,#N/A,FALSE,"UNIT";#N/A,#N/A,FALSE,"계정"}</definedName>
    <definedName name="_10s12_" localSheetId="21" hidden="1">{#N/A,#N/A,FALSE,"UNIT";#N/A,#N/A,FALSE,"UNIT";#N/A,#N/A,FALSE,"계정"}</definedName>
    <definedName name="_10s12_" localSheetId="22" hidden="1">{#N/A,#N/A,FALSE,"UNIT";#N/A,#N/A,FALSE,"UNIT";#N/A,#N/A,FALSE,"계정"}</definedName>
    <definedName name="_10s12_" localSheetId="19" hidden="1">{#N/A,#N/A,FALSE,"UNIT";#N/A,#N/A,FALSE,"UNIT";#N/A,#N/A,FALSE,"계정"}</definedName>
    <definedName name="_10s12_" hidden="1">{#N/A,#N/A,FALSE,"UNIT";#N/A,#N/A,FALSE,"UNIT";#N/A,#N/A,FALSE,"계정"}</definedName>
    <definedName name="_11">#REF!</definedName>
    <definedName name="_11.xls">#REF!</definedName>
    <definedName name="_11__123Graph_ACHART_1" hidden="1">#REF!</definedName>
    <definedName name="_11__123Graph_AChart_1AJ" hidden="1">#REF!</definedName>
    <definedName name="_11__123Graph_ACHART_20" hidden="1">#REF!</definedName>
    <definedName name="_11__123Graph_CCHART_3" hidden="1">#REF!</definedName>
    <definedName name="_11__FDSAUDITLINK__" localSheetId="14"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1__FDSAUDITLINK__" localSheetId="7"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1__FDSAUDITLINK__" localSheetId="25"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1__FDSAUDITLINK__" localSheetId="21"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1__FDSAUDITLINK__" localSheetId="22"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1__FDSAUDITLINK__" localSheetId="19"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1__FDSAUDITLINK__"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10__123Graph_XChart_5" hidden="1">#REF!</definedName>
    <definedName name="_110102明细">#REF!</definedName>
    <definedName name="_110102汇总">#REF!</definedName>
    <definedName name="_111">#REF!</definedName>
    <definedName name="_111__123Graph_XCHART_20" hidden="1">#REF!</definedName>
    <definedName name="_111__123Graph_XChart_6" hidden="1">#REF!</definedName>
    <definedName name="_111920">#REF!</definedName>
    <definedName name="_112__123Graph_XCHART_21" hidden="1">#REF!</definedName>
    <definedName name="_112__FDSAUDITLINK__" localSheetId="14"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 localSheetId="7"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 localSheetId="25"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 localSheetId="21"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 localSheetId="22"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 localSheetId="19"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3">#REF!</definedName>
    <definedName name="_113__123Graph_XCHART_22" hidden="1">#REF!</definedName>
    <definedName name="_114__123Graph_XCHART_23" hidden="1">#REF!</definedName>
    <definedName name="_1141">#REF!</definedName>
    <definedName name="_115">#REF!</definedName>
    <definedName name="_115__123Graph_XCHART_24" hidden="1">#REF!</definedName>
    <definedName name="_116__123Graph_XCHART_25" hidden="1">#REF!</definedName>
    <definedName name="_117__123Graph_XCHART_26" hidden="1">#REF!</definedName>
    <definedName name="_118">#REF!</definedName>
    <definedName name="_118__123Graph_XCHART_27" hidden="1">#REF!</definedName>
    <definedName name="_119">#REF!</definedName>
    <definedName name="_119__123Graph_XCHART_28" hidden="1">#REF!</definedName>
    <definedName name="_11s10_" localSheetId="14" hidden="1">{#N/A,#N/A,FALSE,"UNIT";#N/A,#N/A,FALSE,"UNIT";#N/A,#N/A,FALSE,"계정"}</definedName>
    <definedName name="_11s10_" localSheetId="7" hidden="1">{#N/A,#N/A,FALSE,"UNIT";#N/A,#N/A,FALSE,"UNIT";#N/A,#N/A,FALSE,"계정"}</definedName>
    <definedName name="_11s10_" localSheetId="25" hidden="1">{#N/A,#N/A,FALSE,"UNIT";#N/A,#N/A,FALSE,"UNIT";#N/A,#N/A,FALSE,"계정"}</definedName>
    <definedName name="_11s10_" localSheetId="21" hidden="1">{#N/A,#N/A,FALSE,"UNIT";#N/A,#N/A,FALSE,"UNIT";#N/A,#N/A,FALSE,"계정"}</definedName>
    <definedName name="_11s10_" localSheetId="22" hidden="1">{#N/A,#N/A,FALSE,"UNIT";#N/A,#N/A,FALSE,"UNIT";#N/A,#N/A,FALSE,"계정"}</definedName>
    <definedName name="_11s10_" localSheetId="19" hidden="1">{#N/A,#N/A,FALSE,"UNIT";#N/A,#N/A,FALSE,"UNIT";#N/A,#N/A,FALSE,"계정"}</definedName>
    <definedName name="_11s10_" hidden="1">{#N/A,#N/A,FALSE,"UNIT";#N/A,#N/A,FALSE,"UNIT";#N/A,#N/A,FALSE,"계정"}</definedName>
    <definedName name="_11s13_" localSheetId="14" hidden="1">{#N/A,#N/A,FALSE,"UNIT";#N/A,#N/A,FALSE,"UNIT";#N/A,#N/A,FALSE,"계정"}</definedName>
    <definedName name="_11s13_" localSheetId="7" hidden="1">{#N/A,#N/A,FALSE,"UNIT";#N/A,#N/A,FALSE,"UNIT";#N/A,#N/A,FALSE,"계정"}</definedName>
    <definedName name="_11s13_" localSheetId="25" hidden="1">{#N/A,#N/A,FALSE,"UNIT";#N/A,#N/A,FALSE,"UNIT";#N/A,#N/A,FALSE,"계정"}</definedName>
    <definedName name="_11s13_" localSheetId="21" hidden="1">{#N/A,#N/A,FALSE,"UNIT";#N/A,#N/A,FALSE,"UNIT";#N/A,#N/A,FALSE,"계정"}</definedName>
    <definedName name="_11s13_" localSheetId="22" hidden="1">{#N/A,#N/A,FALSE,"UNIT";#N/A,#N/A,FALSE,"UNIT";#N/A,#N/A,FALSE,"계정"}</definedName>
    <definedName name="_11s13_" localSheetId="19" hidden="1">{#N/A,#N/A,FALSE,"UNIT";#N/A,#N/A,FALSE,"UNIT";#N/A,#N/A,FALSE,"계정"}</definedName>
    <definedName name="_11s13_" hidden="1">{#N/A,#N/A,FALSE,"UNIT";#N/A,#N/A,FALSE,"UNIT";#N/A,#N/A,FALSE,"계정"}</definedName>
    <definedName name="_12.xls">#REF!</definedName>
    <definedName name="_12________123Graph_CCHART_1" hidden="1">#REF!</definedName>
    <definedName name="_12__123Graph_AChart_1AK" hidden="1">#REF!</definedName>
    <definedName name="_12__123Graph_ACHART_2" hidden="1">#REF!</definedName>
    <definedName name="_12__123Graph_ACHART_22" hidden="1">#REF!</definedName>
    <definedName name="_12__123Graph_CCHART_4" hidden="1">#REF!</definedName>
    <definedName name="_12__123Graph_DCHART_1" hidden="1">#REF!</definedName>
    <definedName name="_12__123Graph_LBL_ACHART_2" hidden="1">#REF!</definedName>
    <definedName name="_12__123Graph_XCHART_2" hidden="1">#REF!</definedName>
    <definedName name="_12__FDSAUDITLINK__" localSheetId="14"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2__FDSAUDITLINK__" localSheetId="7"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2__FDSAUDITLINK__" localSheetId="25"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2__FDSAUDITLINK__" localSheetId="21"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2__FDSAUDITLINK__" localSheetId="22"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2__FDSAUDITLINK__" localSheetId="19"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2__FDSAUDITLINK__"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120__123Graph_XCHART_3" hidden="1">#REF!</definedName>
    <definedName name="_120__FDSAUDITLINK__" localSheetId="14"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 localSheetId="7"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 localSheetId="25"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 localSheetId="21"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 localSheetId="22"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 localSheetId="19"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1">#REF!</definedName>
    <definedName name="_121__123Graph_XCHART_32" hidden="1">#REF!</definedName>
    <definedName name="_122__123Graph_XCHART_33" hidden="1">#REF!</definedName>
    <definedName name="_122A3_" localSheetId="14" hidden="1">{#N/A,#N/A,FALSE,"단축1";#N/A,#N/A,FALSE,"단축2";#N/A,#N/A,FALSE,"단축3";#N/A,#N/A,FALSE,"장축";#N/A,#N/A,FALSE,"4WD"}</definedName>
    <definedName name="_122A3_" localSheetId="7" hidden="1">{#N/A,#N/A,FALSE,"단축1";#N/A,#N/A,FALSE,"단축2";#N/A,#N/A,FALSE,"단축3";#N/A,#N/A,FALSE,"장축";#N/A,#N/A,FALSE,"4WD"}</definedName>
    <definedName name="_122A3_" localSheetId="25" hidden="1">{#N/A,#N/A,FALSE,"단축1";#N/A,#N/A,FALSE,"단축2";#N/A,#N/A,FALSE,"단축3";#N/A,#N/A,FALSE,"장축";#N/A,#N/A,FALSE,"4WD"}</definedName>
    <definedName name="_122A3_" localSheetId="21" hidden="1">{#N/A,#N/A,FALSE,"단축1";#N/A,#N/A,FALSE,"단축2";#N/A,#N/A,FALSE,"단축3";#N/A,#N/A,FALSE,"장축";#N/A,#N/A,FALSE,"4WD"}</definedName>
    <definedName name="_122A3_" localSheetId="22" hidden="1">{#N/A,#N/A,FALSE,"단축1";#N/A,#N/A,FALSE,"단축2";#N/A,#N/A,FALSE,"단축3";#N/A,#N/A,FALSE,"장축";#N/A,#N/A,FALSE,"4WD"}</definedName>
    <definedName name="_122A3_" localSheetId="19" hidden="1">{#N/A,#N/A,FALSE,"단축1";#N/A,#N/A,FALSE,"단축2";#N/A,#N/A,FALSE,"단축3";#N/A,#N/A,FALSE,"장축";#N/A,#N/A,FALSE,"4WD"}</definedName>
    <definedName name="_122A3_" hidden="1">{#N/A,#N/A,FALSE,"단축1";#N/A,#N/A,FALSE,"단축2";#N/A,#N/A,FALSE,"단축3";#N/A,#N/A,FALSE,"장축";#N/A,#N/A,FALSE,"4WD"}</definedName>
    <definedName name="_123">#REF!</definedName>
    <definedName name="_123__123Graph_XCHART_34" hidden="1">#REF!</definedName>
    <definedName name="_123jdhf" hidden="1">#REF!</definedName>
    <definedName name="_123jdkfg" localSheetId="14" hidden="1">{#N/A,#N/A,FALSE,"UNIT";#N/A,#N/A,FALSE,"UNIT";#N/A,#N/A,FALSE,"계정"}</definedName>
    <definedName name="_123jdkfg" localSheetId="7" hidden="1">{#N/A,#N/A,FALSE,"UNIT";#N/A,#N/A,FALSE,"UNIT";#N/A,#N/A,FALSE,"계정"}</definedName>
    <definedName name="_123jdkfg" localSheetId="25" hidden="1">{#N/A,#N/A,FALSE,"UNIT";#N/A,#N/A,FALSE,"UNIT";#N/A,#N/A,FALSE,"계정"}</definedName>
    <definedName name="_123jdkfg" localSheetId="21" hidden="1">{#N/A,#N/A,FALSE,"UNIT";#N/A,#N/A,FALSE,"UNIT";#N/A,#N/A,FALSE,"계정"}</definedName>
    <definedName name="_123jdkfg" localSheetId="22" hidden="1">{#N/A,#N/A,FALSE,"UNIT";#N/A,#N/A,FALSE,"UNIT";#N/A,#N/A,FALSE,"계정"}</definedName>
    <definedName name="_123jdkfg" localSheetId="19" hidden="1">{#N/A,#N/A,FALSE,"UNIT";#N/A,#N/A,FALSE,"UNIT";#N/A,#N/A,FALSE,"계정"}</definedName>
    <definedName name="_123jdkfg" hidden="1">{#N/A,#N/A,FALSE,"UNIT";#N/A,#N/A,FALSE,"UNIT";#N/A,#N/A,FALSE,"계정"}</definedName>
    <definedName name="_124__123Graph_XCHART_4" hidden="1">#REF!</definedName>
    <definedName name="_125__123Graph_XCHART_5" hidden="1">#REF!</definedName>
    <definedName name="_127__123Graph_XCHART_7" hidden="1">#REF!</definedName>
    <definedName name="_128">#REF!</definedName>
    <definedName name="_128__123Graph_XCHART_8" hidden="1">#REF!</definedName>
    <definedName name="_129">#REF!</definedName>
    <definedName name="_12P4_" hidden="1">#REF!</definedName>
    <definedName name="_12s1_" localSheetId="14" hidden="1">{#N/A,#N/A,FALSE,"UNIT";#N/A,#N/A,FALSE,"UNIT";#N/A,#N/A,FALSE,"계정"}</definedName>
    <definedName name="_12s1_" localSheetId="7" hidden="1">{#N/A,#N/A,FALSE,"UNIT";#N/A,#N/A,FALSE,"UNIT";#N/A,#N/A,FALSE,"계정"}</definedName>
    <definedName name="_12s1_" localSheetId="25" hidden="1">{#N/A,#N/A,FALSE,"UNIT";#N/A,#N/A,FALSE,"UNIT";#N/A,#N/A,FALSE,"계정"}</definedName>
    <definedName name="_12s1_" localSheetId="21" hidden="1">{#N/A,#N/A,FALSE,"UNIT";#N/A,#N/A,FALSE,"UNIT";#N/A,#N/A,FALSE,"계정"}</definedName>
    <definedName name="_12s1_" localSheetId="22" hidden="1">{#N/A,#N/A,FALSE,"UNIT";#N/A,#N/A,FALSE,"UNIT";#N/A,#N/A,FALSE,"계정"}</definedName>
    <definedName name="_12s1_" localSheetId="19" hidden="1">{#N/A,#N/A,FALSE,"UNIT";#N/A,#N/A,FALSE,"UNIT";#N/A,#N/A,FALSE,"계정"}</definedName>
    <definedName name="_12s1_" hidden="1">{#N/A,#N/A,FALSE,"UNIT";#N/A,#N/A,FALSE,"UNIT";#N/A,#N/A,FALSE,"계정"}</definedName>
    <definedName name="_12s11_" localSheetId="14" hidden="1">{#N/A,#N/A,FALSE,"UNIT";#N/A,#N/A,FALSE,"UNIT";#N/A,#N/A,FALSE,"계정"}</definedName>
    <definedName name="_12s11_" localSheetId="7" hidden="1">{#N/A,#N/A,FALSE,"UNIT";#N/A,#N/A,FALSE,"UNIT";#N/A,#N/A,FALSE,"계정"}</definedName>
    <definedName name="_12s11_" localSheetId="25" hidden="1">{#N/A,#N/A,FALSE,"UNIT";#N/A,#N/A,FALSE,"UNIT";#N/A,#N/A,FALSE,"계정"}</definedName>
    <definedName name="_12s11_" localSheetId="21" hidden="1">{#N/A,#N/A,FALSE,"UNIT";#N/A,#N/A,FALSE,"UNIT";#N/A,#N/A,FALSE,"계정"}</definedName>
    <definedName name="_12s11_" localSheetId="22" hidden="1">{#N/A,#N/A,FALSE,"UNIT";#N/A,#N/A,FALSE,"UNIT";#N/A,#N/A,FALSE,"계정"}</definedName>
    <definedName name="_12s11_" localSheetId="19" hidden="1">{#N/A,#N/A,FALSE,"UNIT";#N/A,#N/A,FALSE,"UNIT";#N/A,#N/A,FALSE,"계정"}</definedName>
    <definedName name="_12s11_" hidden="1">{#N/A,#N/A,FALSE,"UNIT";#N/A,#N/A,FALSE,"UNIT";#N/A,#N/A,FALSE,"계정"}</definedName>
    <definedName name="_12s14_" localSheetId="14" hidden="1">{#N/A,#N/A,FALSE,"UNIT";#N/A,#N/A,FALSE,"UNIT";#N/A,#N/A,FALSE,"계정"}</definedName>
    <definedName name="_12s14_" localSheetId="7" hidden="1">{#N/A,#N/A,FALSE,"UNIT";#N/A,#N/A,FALSE,"UNIT";#N/A,#N/A,FALSE,"계정"}</definedName>
    <definedName name="_12s14_" localSheetId="25" hidden="1">{#N/A,#N/A,FALSE,"UNIT";#N/A,#N/A,FALSE,"UNIT";#N/A,#N/A,FALSE,"계정"}</definedName>
    <definedName name="_12s14_" localSheetId="21" hidden="1">{#N/A,#N/A,FALSE,"UNIT";#N/A,#N/A,FALSE,"UNIT";#N/A,#N/A,FALSE,"계정"}</definedName>
    <definedName name="_12s14_" localSheetId="22" hidden="1">{#N/A,#N/A,FALSE,"UNIT";#N/A,#N/A,FALSE,"UNIT";#N/A,#N/A,FALSE,"계정"}</definedName>
    <definedName name="_12s14_" localSheetId="19" hidden="1">{#N/A,#N/A,FALSE,"UNIT";#N/A,#N/A,FALSE,"UNIT";#N/A,#N/A,FALSE,"계정"}</definedName>
    <definedName name="_12s14_" hidden="1">{#N/A,#N/A,FALSE,"UNIT";#N/A,#N/A,FALSE,"UNIT";#N/A,#N/A,FALSE,"계정"}</definedName>
    <definedName name="_13">#REF!</definedName>
    <definedName name="_13__123Graph_AChart_1AL" hidden="1">#REF!</definedName>
    <definedName name="_13__123Graph_ACHART_23" hidden="1">#REF!</definedName>
    <definedName name="_13__123Graph_ACHART_3" hidden="1">#REF!</definedName>
    <definedName name="_13__123Graph_DCHART_1" hidden="1">#REF!</definedName>
    <definedName name="_13__123Graph_DCHART_3" hidden="1">#REF!</definedName>
    <definedName name="_131">#REF!</definedName>
    <definedName name="_133">#REF!</definedName>
    <definedName name="_13301">#REF!</definedName>
    <definedName name="_13302">#REF!</definedName>
    <definedName name="_135">#REF!</definedName>
    <definedName name="_137">#REF!</definedName>
    <definedName name="_138">#REF!</definedName>
    <definedName name="_139">#REF!</definedName>
    <definedName name="_13s12_" localSheetId="14" hidden="1">{#N/A,#N/A,FALSE,"UNIT";#N/A,#N/A,FALSE,"UNIT";#N/A,#N/A,FALSE,"계정"}</definedName>
    <definedName name="_13s12_" localSheetId="7" hidden="1">{#N/A,#N/A,FALSE,"UNIT";#N/A,#N/A,FALSE,"UNIT";#N/A,#N/A,FALSE,"계정"}</definedName>
    <definedName name="_13s12_" localSheetId="25" hidden="1">{#N/A,#N/A,FALSE,"UNIT";#N/A,#N/A,FALSE,"UNIT";#N/A,#N/A,FALSE,"계정"}</definedName>
    <definedName name="_13s12_" localSheetId="21" hidden="1">{#N/A,#N/A,FALSE,"UNIT";#N/A,#N/A,FALSE,"UNIT";#N/A,#N/A,FALSE,"계정"}</definedName>
    <definedName name="_13s12_" localSheetId="22" hidden="1">{#N/A,#N/A,FALSE,"UNIT";#N/A,#N/A,FALSE,"UNIT";#N/A,#N/A,FALSE,"계정"}</definedName>
    <definedName name="_13s12_" localSheetId="19" hidden="1">{#N/A,#N/A,FALSE,"UNIT";#N/A,#N/A,FALSE,"UNIT";#N/A,#N/A,FALSE,"계정"}</definedName>
    <definedName name="_13s12_" hidden="1">{#N/A,#N/A,FALSE,"UNIT";#N/A,#N/A,FALSE,"UNIT";#N/A,#N/A,FALSE,"계정"}</definedName>
    <definedName name="_13s16_" localSheetId="14" hidden="1">{#N/A,#N/A,FALSE,"UNIT";#N/A,#N/A,FALSE,"UNIT";#N/A,#N/A,FALSE,"계정"}</definedName>
    <definedName name="_13s16_" localSheetId="7" hidden="1">{#N/A,#N/A,FALSE,"UNIT";#N/A,#N/A,FALSE,"UNIT";#N/A,#N/A,FALSE,"계정"}</definedName>
    <definedName name="_13s16_" localSheetId="25" hidden="1">{#N/A,#N/A,FALSE,"UNIT";#N/A,#N/A,FALSE,"UNIT";#N/A,#N/A,FALSE,"계정"}</definedName>
    <definedName name="_13s16_" localSheetId="21" hidden="1">{#N/A,#N/A,FALSE,"UNIT";#N/A,#N/A,FALSE,"UNIT";#N/A,#N/A,FALSE,"계정"}</definedName>
    <definedName name="_13s16_" localSheetId="22" hidden="1">{#N/A,#N/A,FALSE,"UNIT";#N/A,#N/A,FALSE,"UNIT";#N/A,#N/A,FALSE,"계정"}</definedName>
    <definedName name="_13s16_" localSheetId="19" hidden="1">{#N/A,#N/A,FALSE,"UNIT";#N/A,#N/A,FALSE,"UNIT";#N/A,#N/A,FALSE,"계정"}</definedName>
    <definedName name="_13s16_" hidden="1">{#N/A,#N/A,FALSE,"UNIT";#N/A,#N/A,FALSE,"UNIT";#N/A,#N/A,FALSE,"계정"}</definedName>
    <definedName name="_14__123Graph_AChart_1AM" hidden="1">#REF!</definedName>
    <definedName name="_14__123Graph_ACHART_24" hidden="1">#REF!</definedName>
    <definedName name="_14__123Graph_BCHART_1" hidden="1">#REF!</definedName>
    <definedName name="_14__123Graph_DCHART_2" hidden="1">#REF!</definedName>
    <definedName name="_14__123Graph_ECHART_3" hidden="1">#REF!</definedName>
    <definedName name="_140k1_" hidden="1">#REF!</definedName>
    <definedName name="_144__FDSAUDITLINK__" localSheetId="14"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 localSheetId="7"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 localSheetId="25"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 localSheetId="21"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 localSheetId="22"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 localSheetId="19"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5k7_" localSheetId="14" hidden="1">{#N/A,#N/A,FALSE,"단축1";#N/A,#N/A,FALSE,"단축2";#N/A,#N/A,FALSE,"단축3";#N/A,#N/A,FALSE,"장축";#N/A,#N/A,FALSE,"4WD"}</definedName>
    <definedName name="_145k7_" localSheetId="7" hidden="1">{#N/A,#N/A,FALSE,"단축1";#N/A,#N/A,FALSE,"단축2";#N/A,#N/A,FALSE,"단축3";#N/A,#N/A,FALSE,"장축";#N/A,#N/A,FALSE,"4WD"}</definedName>
    <definedName name="_145k7_" localSheetId="25" hidden="1">{#N/A,#N/A,FALSE,"단축1";#N/A,#N/A,FALSE,"단축2";#N/A,#N/A,FALSE,"단축3";#N/A,#N/A,FALSE,"장축";#N/A,#N/A,FALSE,"4WD"}</definedName>
    <definedName name="_145k7_" localSheetId="21" hidden="1">{#N/A,#N/A,FALSE,"단축1";#N/A,#N/A,FALSE,"단축2";#N/A,#N/A,FALSE,"단축3";#N/A,#N/A,FALSE,"장축";#N/A,#N/A,FALSE,"4WD"}</definedName>
    <definedName name="_145k7_" localSheetId="22" hidden="1">{#N/A,#N/A,FALSE,"단축1";#N/A,#N/A,FALSE,"단축2";#N/A,#N/A,FALSE,"단축3";#N/A,#N/A,FALSE,"장축";#N/A,#N/A,FALSE,"4WD"}</definedName>
    <definedName name="_145k7_" localSheetId="19" hidden="1">{#N/A,#N/A,FALSE,"단축1";#N/A,#N/A,FALSE,"단축2";#N/A,#N/A,FALSE,"단축3";#N/A,#N/A,FALSE,"장축";#N/A,#N/A,FALSE,"4WD"}</definedName>
    <definedName name="_145k7_" hidden="1">{#N/A,#N/A,FALSE,"단축1";#N/A,#N/A,FALSE,"단축2";#N/A,#N/A,FALSE,"단축3";#N/A,#N/A,FALSE,"장축";#N/A,#N/A,FALSE,"4WD"}</definedName>
    <definedName name="_147k8_" localSheetId="14" hidden="1">{#N/A,#N/A,FALSE,"단축1";#N/A,#N/A,FALSE,"단축2";#N/A,#N/A,FALSE,"단축3";#N/A,#N/A,FALSE,"장축";#N/A,#N/A,FALSE,"4WD"}</definedName>
    <definedName name="_147k8_" localSheetId="7" hidden="1">{#N/A,#N/A,FALSE,"단축1";#N/A,#N/A,FALSE,"단축2";#N/A,#N/A,FALSE,"단축3";#N/A,#N/A,FALSE,"장축";#N/A,#N/A,FALSE,"4WD"}</definedName>
    <definedName name="_147k8_" localSheetId="25" hidden="1">{#N/A,#N/A,FALSE,"단축1";#N/A,#N/A,FALSE,"단축2";#N/A,#N/A,FALSE,"단축3";#N/A,#N/A,FALSE,"장축";#N/A,#N/A,FALSE,"4WD"}</definedName>
    <definedName name="_147k8_" localSheetId="21" hidden="1">{#N/A,#N/A,FALSE,"단축1";#N/A,#N/A,FALSE,"단축2";#N/A,#N/A,FALSE,"단축3";#N/A,#N/A,FALSE,"장축";#N/A,#N/A,FALSE,"4WD"}</definedName>
    <definedName name="_147k8_" localSheetId="22" hidden="1">{#N/A,#N/A,FALSE,"단축1";#N/A,#N/A,FALSE,"단축2";#N/A,#N/A,FALSE,"단축3";#N/A,#N/A,FALSE,"장축";#N/A,#N/A,FALSE,"4WD"}</definedName>
    <definedName name="_147k8_" localSheetId="19" hidden="1">{#N/A,#N/A,FALSE,"단축1";#N/A,#N/A,FALSE,"단축2";#N/A,#N/A,FALSE,"단축3";#N/A,#N/A,FALSE,"장축";#N/A,#N/A,FALSE,"4WD"}</definedName>
    <definedName name="_147k8_" hidden="1">{#N/A,#N/A,FALSE,"단축1";#N/A,#N/A,FALSE,"단축2";#N/A,#N/A,FALSE,"단축3";#N/A,#N/A,FALSE,"장축";#N/A,#N/A,FALSE,"4WD"}</definedName>
    <definedName name="_149k9_" localSheetId="14" hidden="1">{#N/A,#N/A,FALSE,"단축1";#N/A,#N/A,FALSE,"단축2";#N/A,#N/A,FALSE,"단축3";#N/A,#N/A,FALSE,"장축";#N/A,#N/A,FALSE,"4WD"}</definedName>
    <definedName name="_149k9_" localSheetId="7" hidden="1">{#N/A,#N/A,FALSE,"단축1";#N/A,#N/A,FALSE,"단축2";#N/A,#N/A,FALSE,"단축3";#N/A,#N/A,FALSE,"장축";#N/A,#N/A,FALSE,"4WD"}</definedName>
    <definedName name="_149k9_" localSheetId="25" hidden="1">{#N/A,#N/A,FALSE,"단축1";#N/A,#N/A,FALSE,"단축2";#N/A,#N/A,FALSE,"단축3";#N/A,#N/A,FALSE,"장축";#N/A,#N/A,FALSE,"4WD"}</definedName>
    <definedName name="_149k9_" localSheetId="21" hidden="1">{#N/A,#N/A,FALSE,"단축1";#N/A,#N/A,FALSE,"단축2";#N/A,#N/A,FALSE,"단축3";#N/A,#N/A,FALSE,"장축";#N/A,#N/A,FALSE,"4WD"}</definedName>
    <definedName name="_149k9_" localSheetId="22" hidden="1">{#N/A,#N/A,FALSE,"단축1";#N/A,#N/A,FALSE,"단축2";#N/A,#N/A,FALSE,"단축3";#N/A,#N/A,FALSE,"장축";#N/A,#N/A,FALSE,"4WD"}</definedName>
    <definedName name="_149k9_" localSheetId="19" hidden="1">{#N/A,#N/A,FALSE,"단축1";#N/A,#N/A,FALSE,"단축2";#N/A,#N/A,FALSE,"단축3";#N/A,#N/A,FALSE,"장축";#N/A,#N/A,FALSE,"4WD"}</definedName>
    <definedName name="_149k9_" hidden="1">{#N/A,#N/A,FALSE,"단축1";#N/A,#N/A,FALSE,"단축2";#N/A,#N/A,FALSE,"단축3";#N/A,#N/A,FALSE,"장축";#N/A,#N/A,FALSE,"4WD"}</definedName>
    <definedName name="_14J101_" localSheetId="14"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14J101_" localSheetId="7"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14J101_" localSheetId="25"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14J101_" localSheetId="21"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14J101_" localSheetId="22"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14J101_" localSheetId="19"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14J101_"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14s13_" localSheetId="14" hidden="1">{#N/A,#N/A,FALSE,"UNIT";#N/A,#N/A,FALSE,"UNIT";#N/A,#N/A,FALSE,"계정"}</definedName>
    <definedName name="_14s13_" localSheetId="7" hidden="1">{#N/A,#N/A,FALSE,"UNIT";#N/A,#N/A,FALSE,"UNIT";#N/A,#N/A,FALSE,"계정"}</definedName>
    <definedName name="_14s13_" localSheetId="25" hidden="1">{#N/A,#N/A,FALSE,"UNIT";#N/A,#N/A,FALSE,"UNIT";#N/A,#N/A,FALSE,"계정"}</definedName>
    <definedName name="_14s13_" localSheetId="21" hidden="1">{#N/A,#N/A,FALSE,"UNIT";#N/A,#N/A,FALSE,"UNIT";#N/A,#N/A,FALSE,"계정"}</definedName>
    <definedName name="_14s13_" localSheetId="22" hidden="1">{#N/A,#N/A,FALSE,"UNIT";#N/A,#N/A,FALSE,"UNIT";#N/A,#N/A,FALSE,"계정"}</definedName>
    <definedName name="_14s13_" localSheetId="19" hidden="1">{#N/A,#N/A,FALSE,"UNIT";#N/A,#N/A,FALSE,"UNIT";#N/A,#N/A,FALSE,"계정"}</definedName>
    <definedName name="_14s13_" hidden="1">{#N/A,#N/A,FALSE,"UNIT";#N/A,#N/A,FALSE,"UNIT";#N/A,#N/A,FALSE,"계정"}</definedName>
    <definedName name="_14s17_" localSheetId="14" hidden="1">{#N/A,#N/A,FALSE,"UNIT";#N/A,#N/A,FALSE,"UNIT";#N/A,#N/A,FALSE,"계정"}</definedName>
    <definedName name="_14s17_" localSheetId="7" hidden="1">{#N/A,#N/A,FALSE,"UNIT";#N/A,#N/A,FALSE,"UNIT";#N/A,#N/A,FALSE,"계정"}</definedName>
    <definedName name="_14s17_" localSheetId="25" hidden="1">{#N/A,#N/A,FALSE,"UNIT";#N/A,#N/A,FALSE,"UNIT";#N/A,#N/A,FALSE,"계정"}</definedName>
    <definedName name="_14s17_" localSheetId="21" hidden="1">{#N/A,#N/A,FALSE,"UNIT";#N/A,#N/A,FALSE,"UNIT";#N/A,#N/A,FALSE,"계정"}</definedName>
    <definedName name="_14s17_" localSheetId="22" hidden="1">{#N/A,#N/A,FALSE,"UNIT";#N/A,#N/A,FALSE,"UNIT";#N/A,#N/A,FALSE,"계정"}</definedName>
    <definedName name="_14s17_" localSheetId="19" hidden="1">{#N/A,#N/A,FALSE,"UNIT";#N/A,#N/A,FALSE,"UNIT";#N/A,#N/A,FALSE,"계정"}</definedName>
    <definedName name="_14s17_" hidden="1">{#N/A,#N/A,FALSE,"UNIT";#N/A,#N/A,FALSE,"UNIT";#N/A,#N/A,FALSE,"계정"}</definedName>
    <definedName name="_15">#REF!</definedName>
    <definedName name="_15________123Graph_DCHART_1" hidden="1">#REF!</definedName>
    <definedName name="_15__123Graph_AChart_1AN" hidden="1">#REF!</definedName>
    <definedName name="_15__123Graph_ACHART_25" hidden="1">#REF!</definedName>
    <definedName name="_15__123Graph_BCHART_2" hidden="1">#REF!</definedName>
    <definedName name="_15__123Graph_DCHART_3" hidden="1">#REF!</definedName>
    <definedName name="_15__123Graph_LBL_ACHART_1" hidden="1">#REF!</definedName>
    <definedName name="_15__123Graph_XCHART_1" hidden="1">#REF!</definedName>
    <definedName name="_151">#REF!</definedName>
    <definedName name="_151O11_" localSheetId="14" hidden="1">{#N/A,#N/A,FALSE,"단축1";#N/A,#N/A,FALSE,"단축2";#N/A,#N/A,FALSE,"단축3";#N/A,#N/A,FALSE,"장축";#N/A,#N/A,FALSE,"4WD"}</definedName>
    <definedName name="_151O11_" localSheetId="7" hidden="1">{#N/A,#N/A,FALSE,"단축1";#N/A,#N/A,FALSE,"단축2";#N/A,#N/A,FALSE,"단축3";#N/A,#N/A,FALSE,"장축";#N/A,#N/A,FALSE,"4WD"}</definedName>
    <definedName name="_151O11_" localSheetId="25" hidden="1">{#N/A,#N/A,FALSE,"단축1";#N/A,#N/A,FALSE,"단축2";#N/A,#N/A,FALSE,"단축3";#N/A,#N/A,FALSE,"장축";#N/A,#N/A,FALSE,"4WD"}</definedName>
    <definedName name="_151O11_" localSheetId="21" hidden="1">{#N/A,#N/A,FALSE,"단축1";#N/A,#N/A,FALSE,"단축2";#N/A,#N/A,FALSE,"단축3";#N/A,#N/A,FALSE,"장축";#N/A,#N/A,FALSE,"4WD"}</definedName>
    <definedName name="_151O11_" localSheetId="22" hidden="1">{#N/A,#N/A,FALSE,"단축1";#N/A,#N/A,FALSE,"단축2";#N/A,#N/A,FALSE,"단축3";#N/A,#N/A,FALSE,"장축";#N/A,#N/A,FALSE,"4WD"}</definedName>
    <definedName name="_151O11_" localSheetId="19" hidden="1">{#N/A,#N/A,FALSE,"단축1";#N/A,#N/A,FALSE,"단축2";#N/A,#N/A,FALSE,"단축3";#N/A,#N/A,FALSE,"장축";#N/A,#N/A,FALSE,"4WD"}</definedName>
    <definedName name="_151O11_" hidden="1">{#N/A,#N/A,FALSE,"단축1";#N/A,#N/A,FALSE,"단축2";#N/A,#N/A,FALSE,"단축3";#N/A,#N/A,FALSE,"장축";#N/A,#N/A,FALSE,"4WD"}</definedName>
    <definedName name="_155P2_" localSheetId="14" hidden="1">{#N/A,#N/A,FALSE,"단축1";#N/A,#N/A,FALSE,"단축2";#N/A,#N/A,FALSE,"단축3";#N/A,#N/A,FALSE,"장축";#N/A,#N/A,FALSE,"4WD"}</definedName>
    <definedName name="_155P2_" localSheetId="7" hidden="1">{#N/A,#N/A,FALSE,"단축1";#N/A,#N/A,FALSE,"단축2";#N/A,#N/A,FALSE,"단축3";#N/A,#N/A,FALSE,"장축";#N/A,#N/A,FALSE,"4WD"}</definedName>
    <definedName name="_155P2_" localSheetId="25" hidden="1">{#N/A,#N/A,FALSE,"단축1";#N/A,#N/A,FALSE,"단축2";#N/A,#N/A,FALSE,"단축3";#N/A,#N/A,FALSE,"장축";#N/A,#N/A,FALSE,"4WD"}</definedName>
    <definedName name="_155P2_" localSheetId="21" hidden="1">{#N/A,#N/A,FALSE,"단축1";#N/A,#N/A,FALSE,"단축2";#N/A,#N/A,FALSE,"단축3";#N/A,#N/A,FALSE,"장축";#N/A,#N/A,FALSE,"4WD"}</definedName>
    <definedName name="_155P2_" localSheetId="22" hidden="1">{#N/A,#N/A,FALSE,"단축1";#N/A,#N/A,FALSE,"단축2";#N/A,#N/A,FALSE,"단축3";#N/A,#N/A,FALSE,"장축";#N/A,#N/A,FALSE,"4WD"}</definedName>
    <definedName name="_155P2_" localSheetId="19" hidden="1">{#N/A,#N/A,FALSE,"단축1";#N/A,#N/A,FALSE,"단축2";#N/A,#N/A,FALSE,"단축3";#N/A,#N/A,FALSE,"장축";#N/A,#N/A,FALSE,"4WD"}</definedName>
    <definedName name="_155P2_" hidden="1">{#N/A,#N/A,FALSE,"단축1";#N/A,#N/A,FALSE,"단축2";#N/A,#N/A,FALSE,"단축3";#N/A,#N/A,FALSE,"장축";#N/A,#N/A,FALSE,"4WD"}</definedName>
    <definedName name="_159T2_" localSheetId="14" hidden="1">{#N/A,#N/A,FALSE,"단축1";#N/A,#N/A,FALSE,"단축2";#N/A,#N/A,FALSE,"단축3";#N/A,#N/A,FALSE,"장축";#N/A,#N/A,FALSE,"4WD"}</definedName>
    <definedName name="_159T2_" localSheetId="7" hidden="1">{#N/A,#N/A,FALSE,"단축1";#N/A,#N/A,FALSE,"단축2";#N/A,#N/A,FALSE,"단축3";#N/A,#N/A,FALSE,"장축";#N/A,#N/A,FALSE,"4WD"}</definedName>
    <definedName name="_159T2_" localSheetId="25" hidden="1">{#N/A,#N/A,FALSE,"단축1";#N/A,#N/A,FALSE,"단축2";#N/A,#N/A,FALSE,"단축3";#N/A,#N/A,FALSE,"장축";#N/A,#N/A,FALSE,"4WD"}</definedName>
    <definedName name="_159T2_" localSheetId="21" hidden="1">{#N/A,#N/A,FALSE,"단축1";#N/A,#N/A,FALSE,"단축2";#N/A,#N/A,FALSE,"단축3";#N/A,#N/A,FALSE,"장축";#N/A,#N/A,FALSE,"4WD"}</definedName>
    <definedName name="_159T2_" localSheetId="22" hidden="1">{#N/A,#N/A,FALSE,"단축1";#N/A,#N/A,FALSE,"단축2";#N/A,#N/A,FALSE,"단축3";#N/A,#N/A,FALSE,"장축";#N/A,#N/A,FALSE,"4WD"}</definedName>
    <definedName name="_159T2_" localSheetId="19" hidden="1">{#N/A,#N/A,FALSE,"단축1";#N/A,#N/A,FALSE,"단축2";#N/A,#N/A,FALSE,"단축3";#N/A,#N/A,FALSE,"장축";#N/A,#N/A,FALSE,"4WD"}</definedName>
    <definedName name="_159T2_" hidden="1">{#N/A,#N/A,FALSE,"단축1";#N/A,#N/A,FALSE,"단축2";#N/A,#N/A,FALSE,"단축3";#N/A,#N/A,FALSE,"장축";#N/A,#N/A,FALSE,"4WD"}</definedName>
    <definedName name="_15s10_" localSheetId="14" hidden="1">{#N/A,#N/A,FALSE,"UNIT";#N/A,#N/A,FALSE,"UNIT";#N/A,#N/A,FALSE,"계정"}</definedName>
    <definedName name="_15s10_" localSheetId="7" hidden="1">{#N/A,#N/A,FALSE,"UNIT";#N/A,#N/A,FALSE,"UNIT";#N/A,#N/A,FALSE,"계정"}</definedName>
    <definedName name="_15s10_" localSheetId="25" hidden="1">{#N/A,#N/A,FALSE,"UNIT";#N/A,#N/A,FALSE,"UNIT";#N/A,#N/A,FALSE,"계정"}</definedName>
    <definedName name="_15s10_" localSheetId="21" hidden="1">{#N/A,#N/A,FALSE,"UNIT";#N/A,#N/A,FALSE,"UNIT";#N/A,#N/A,FALSE,"계정"}</definedName>
    <definedName name="_15s10_" localSheetId="22" hidden="1">{#N/A,#N/A,FALSE,"UNIT";#N/A,#N/A,FALSE,"UNIT";#N/A,#N/A,FALSE,"계정"}</definedName>
    <definedName name="_15s10_" localSheetId="19" hidden="1">{#N/A,#N/A,FALSE,"UNIT";#N/A,#N/A,FALSE,"UNIT";#N/A,#N/A,FALSE,"계정"}</definedName>
    <definedName name="_15s10_" hidden="1">{#N/A,#N/A,FALSE,"UNIT";#N/A,#N/A,FALSE,"UNIT";#N/A,#N/A,FALSE,"계정"}</definedName>
    <definedName name="_15s12_" localSheetId="14" hidden="1">{#N/A,#N/A,FALSE,"UNIT";#N/A,#N/A,FALSE,"UNIT";#N/A,#N/A,FALSE,"계정"}</definedName>
    <definedName name="_15s12_" localSheetId="7" hidden="1">{#N/A,#N/A,FALSE,"UNIT";#N/A,#N/A,FALSE,"UNIT";#N/A,#N/A,FALSE,"계정"}</definedName>
    <definedName name="_15s12_" localSheetId="25" hidden="1">{#N/A,#N/A,FALSE,"UNIT";#N/A,#N/A,FALSE,"UNIT";#N/A,#N/A,FALSE,"계정"}</definedName>
    <definedName name="_15s12_" localSheetId="21" hidden="1">{#N/A,#N/A,FALSE,"UNIT";#N/A,#N/A,FALSE,"UNIT";#N/A,#N/A,FALSE,"계정"}</definedName>
    <definedName name="_15s12_" localSheetId="22" hidden="1">{#N/A,#N/A,FALSE,"UNIT";#N/A,#N/A,FALSE,"UNIT";#N/A,#N/A,FALSE,"계정"}</definedName>
    <definedName name="_15s12_" localSheetId="19" hidden="1">{#N/A,#N/A,FALSE,"UNIT";#N/A,#N/A,FALSE,"UNIT";#N/A,#N/A,FALSE,"계정"}</definedName>
    <definedName name="_15s12_" hidden="1">{#N/A,#N/A,FALSE,"UNIT";#N/A,#N/A,FALSE,"UNIT";#N/A,#N/A,FALSE,"계정"}</definedName>
    <definedName name="_15s14_" localSheetId="14" hidden="1">{#N/A,#N/A,FALSE,"UNIT";#N/A,#N/A,FALSE,"UNIT";#N/A,#N/A,FALSE,"계정"}</definedName>
    <definedName name="_15s14_" localSheetId="7" hidden="1">{#N/A,#N/A,FALSE,"UNIT";#N/A,#N/A,FALSE,"UNIT";#N/A,#N/A,FALSE,"계정"}</definedName>
    <definedName name="_15s14_" localSheetId="25" hidden="1">{#N/A,#N/A,FALSE,"UNIT";#N/A,#N/A,FALSE,"UNIT";#N/A,#N/A,FALSE,"계정"}</definedName>
    <definedName name="_15s14_" localSheetId="21" hidden="1">{#N/A,#N/A,FALSE,"UNIT";#N/A,#N/A,FALSE,"UNIT";#N/A,#N/A,FALSE,"계정"}</definedName>
    <definedName name="_15s14_" localSheetId="22" hidden="1">{#N/A,#N/A,FALSE,"UNIT";#N/A,#N/A,FALSE,"UNIT";#N/A,#N/A,FALSE,"계정"}</definedName>
    <definedName name="_15s14_" localSheetId="19" hidden="1">{#N/A,#N/A,FALSE,"UNIT";#N/A,#N/A,FALSE,"UNIT";#N/A,#N/A,FALSE,"계정"}</definedName>
    <definedName name="_15s14_" hidden="1">{#N/A,#N/A,FALSE,"UNIT";#N/A,#N/A,FALSE,"UNIT";#N/A,#N/A,FALSE,"계정"}</definedName>
    <definedName name="_15s2_" localSheetId="14" hidden="1">{#N/A,#N/A,FALSE,"UNIT";#N/A,#N/A,FALSE,"UNIT";#N/A,#N/A,FALSE,"계정"}</definedName>
    <definedName name="_15s2_" localSheetId="7" hidden="1">{#N/A,#N/A,FALSE,"UNIT";#N/A,#N/A,FALSE,"UNIT";#N/A,#N/A,FALSE,"계정"}</definedName>
    <definedName name="_15s2_" localSheetId="25" hidden="1">{#N/A,#N/A,FALSE,"UNIT";#N/A,#N/A,FALSE,"UNIT";#N/A,#N/A,FALSE,"계정"}</definedName>
    <definedName name="_15s2_" localSheetId="21" hidden="1">{#N/A,#N/A,FALSE,"UNIT";#N/A,#N/A,FALSE,"UNIT";#N/A,#N/A,FALSE,"계정"}</definedName>
    <definedName name="_15s2_" localSheetId="22" hidden="1">{#N/A,#N/A,FALSE,"UNIT";#N/A,#N/A,FALSE,"UNIT";#N/A,#N/A,FALSE,"계정"}</definedName>
    <definedName name="_15s2_" localSheetId="19" hidden="1">{#N/A,#N/A,FALSE,"UNIT";#N/A,#N/A,FALSE,"UNIT";#N/A,#N/A,FALSE,"계정"}</definedName>
    <definedName name="_15s2_" hidden="1">{#N/A,#N/A,FALSE,"UNIT";#N/A,#N/A,FALSE,"UNIT";#N/A,#N/A,FALSE,"계정"}</definedName>
    <definedName name="_16__123Graph_AChart_1B" hidden="1">#REF!</definedName>
    <definedName name="_16__123Graph_ACHART_26" hidden="1">#REF!</definedName>
    <definedName name="_16__123Graph_BCHART_3" hidden="1">#REF!</definedName>
    <definedName name="_16__123Graph_DCHART_4" hidden="1">#REF!</definedName>
    <definedName name="_16__123Graph_LBL_ACHART_2" hidden="1">#REF!</definedName>
    <definedName name="_160__FDSAUDITLINK__" localSheetId="14"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 localSheetId="7"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 localSheetId="25"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 localSheetId="21"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 localSheetId="22"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 localSheetId="19"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1">#REF!</definedName>
    <definedName name="_161T3_" localSheetId="14" hidden="1">{#N/A,#N/A,FALSE,"단축1";#N/A,#N/A,FALSE,"단축2";#N/A,#N/A,FALSE,"단축3";#N/A,#N/A,FALSE,"장축";#N/A,#N/A,FALSE,"4WD"}</definedName>
    <definedName name="_161T3_" localSheetId="7" hidden="1">{#N/A,#N/A,FALSE,"단축1";#N/A,#N/A,FALSE,"단축2";#N/A,#N/A,FALSE,"단축3";#N/A,#N/A,FALSE,"장축";#N/A,#N/A,FALSE,"4WD"}</definedName>
    <definedName name="_161T3_" localSheetId="25" hidden="1">{#N/A,#N/A,FALSE,"단축1";#N/A,#N/A,FALSE,"단축2";#N/A,#N/A,FALSE,"단축3";#N/A,#N/A,FALSE,"장축";#N/A,#N/A,FALSE,"4WD"}</definedName>
    <definedName name="_161T3_" localSheetId="21" hidden="1">{#N/A,#N/A,FALSE,"단축1";#N/A,#N/A,FALSE,"단축2";#N/A,#N/A,FALSE,"단축3";#N/A,#N/A,FALSE,"장축";#N/A,#N/A,FALSE,"4WD"}</definedName>
    <definedName name="_161T3_" localSheetId="22" hidden="1">{#N/A,#N/A,FALSE,"단축1";#N/A,#N/A,FALSE,"단축2";#N/A,#N/A,FALSE,"단축3";#N/A,#N/A,FALSE,"장축";#N/A,#N/A,FALSE,"4WD"}</definedName>
    <definedName name="_161T3_" localSheetId="19" hidden="1">{#N/A,#N/A,FALSE,"단축1";#N/A,#N/A,FALSE,"단축2";#N/A,#N/A,FALSE,"단축3";#N/A,#N/A,FALSE,"장축";#N/A,#N/A,FALSE,"4WD"}</definedName>
    <definedName name="_161T3_" hidden="1">{#N/A,#N/A,FALSE,"단축1";#N/A,#N/A,FALSE,"단축2";#N/A,#N/A,FALSE,"단축3";#N/A,#N/A,FALSE,"장축";#N/A,#N/A,FALSE,"4WD"}</definedName>
    <definedName name="_163T5_" localSheetId="14" hidden="1">{#N/A,#N/A,FALSE,"단축1";#N/A,#N/A,FALSE,"단축2";#N/A,#N/A,FALSE,"단축3";#N/A,#N/A,FALSE,"장축";#N/A,#N/A,FALSE,"4WD"}</definedName>
    <definedName name="_163T5_" localSheetId="7" hidden="1">{#N/A,#N/A,FALSE,"단축1";#N/A,#N/A,FALSE,"단축2";#N/A,#N/A,FALSE,"단축3";#N/A,#N/A,FALSE,"장축";#N/A,#N/A,FALSE,"4WD"}</definedName>
    <definedName name="_163T5_" localSheetId="25" hidden="1">{#N/A,#N/A,FALSE,"단축1";#N/A,#N/A,FALSE,"단축2";#N/A,#N/A,FALSE,"단축3";#N/A,#N/A,FALSE,"장축";#N/A,#N/A,FALSE,"4WD"}</definedName>
    <definedName name="_163T5_" localSheetId="21" hidden="1">{#N/A,#N/A,FALSE,"단축1";#N/A,#N/A,FALSE,"단축2";#N/A,#N/A,FALSE,"단축3";#N/A,#N/A,FALSE,"장축";#N/A,#N/A,FALSE,"4WD"}</definedName>
    <definedName name="_163T5_" localSheetId="22" hidden="1">{#N/A,#N/A,FALSE,"단축1";#N/A,#N/A,FALSE,"단축2";#N/A,#N/A,FALSE,"단축3";#N/A,#N/A,FALSE,"장축";#N/A,#N/A,FALSE,"4WD"}</definedName>
    <definedName name="_163T5_" localSheetId="19" hidden="1">{#N/A,#N/A,FALSE,"단축1";#N/A,#N/A,FALSE,"단축2";#N/A,#N/A,FALSE,"단축3";#N/A,#N/A,FALSE,"장축";#N/A,#N/A,FALSE,"4WD"}</definedName>
    <definedName name="_163T5_" hidden="1">{#N/A,#N/A,FALSE,"단축1";#N/A,#N/A,FALSE,"단축2";#N/A,#N/A,FALSE,"단축3";#N/A,#N/A,FALSE,"장축";#N/A,#N/A,FALSE,"4WD"}</definedName>
    <definedName name="_165">#REF!</definedName>
    <definedName name="_166">#REF!</definedName>
    <definedName name="_169">#REF!</definedName>
    <definedName name="_16s16_" localSheetId="14" hidden="1">{#N/A,#N/A,FALSE,"UNIT";#N/A,#N/A,FALSE,"UNIT";#N/A,#N/A,FALSE,"계정"}</definedName>
    <definedName name="_16s16_" localSheetId="7" hidden="1">{#N/A,#N/A,FALSE,"UNIT";#N/A,#N/A,FALSE,"UNIT";#N/A,#N/A,FALSE,"계정"}</definedName>
    <definedName name="_16s16_" localSheetId="25" hidden="1">{#N/A,#N/A,FALSE,"UNIT";#N/A,#N/A,FALSE,"UNIT";#N/A,#N/A,FALSE,"계정"}</definedName>
    <definedName name="_16s16_" localSheetId="21" hidden="1">{#N/A,#N/A,FALSE,"UNIT";#N/A,#N/A,FALSE,"UNIT";#N/A,#N/A,FALSE,"계정"}</definedName>
    <definedName name="_16s16_" localSheetId="22" hidden="1">{#N/A,#N/A,FALSE,"UNIT";#N/A,#N/A,FALSE,"UNIT";#N/A,#N/A,FALSE,"계정"}</definedName>
    <definedName name="_16s16_" localSheetId="19" hidden="1">{#N/A,#N/A,FALSE,"UNIT";#N/A,#N/A,FALSE,"UNIT";#N/A,#N/A,FALSE,"계정"}</definedName>
    <definedName name="_16s16_" hidden="1">{#N/A,#N/A,FALSE,"UNIT";#N/A,#N/A,FALSE,"UNIT";#N/A,#N/A,FALSE,"계정"}</definedName>
    <definedName name="_16s3_" localSheetId="14" hidden="1">{#N/A,#N/A,FALSE,"UNIT";#N/A,#N/A,FALSE,"UNIT";#N/A,#N/A,FALSE,"계정"}</definedName>
    <definedName name="_16s3_" localSheetId="7" hidden="1">{#N/A,#N/A,FALSE,"UNIT";#N/A,#N/A,FALSE,"UNIT";#N/A,#N/A,FALSE,"계정"}</definedName>
    <definedName name="_16s3_" localSheetId="25" hidden="1">{#N/A,#N/A,FALSE,"UNIT";#N/A,#N/A,FALSE,"UNIT";#N/A,#N/A,FALSE,"계정"}</definedName>
    <definedName name="_16s3_" localSheetId="21" hidden="1">{#N/A,#N/A,FALSE,"UNIT";#N/A,#N/A,FALSE,"UNIT";#N/A,#N/A,FALSE,"계정"}</definedName>
    <definedName name="_16s3_" localSheetId="22" hidden="1">{#N/A,#N/A,FALSE,"UNIT";#N/A,#N/A,FALSE,"UNIT";#N/A,#N/A,FALSE,"계정"}</definedName>
    <definedName name="_16s3_" localSheetId="19" hidden="1">{#N/A,#N/A,FALSE,"UNIT";#N/A,#N/A,FALSE,"UNIT";#N/A,#N/A,FALSE,"계정"}</definedName>
    <definedName name="_16s3_" hidden="1">{#N/A,#N/A,FALSE,"UNIT";#N/A,#N/A,FALSE,"UNIT";#N/A,#N/A,FALSE,"계정"}</definedName>
    <definedName name="_17__123Graph_AChart_1C" hidden="1">#REF!</definedName>
    <definedName name="_17__123Graph_ACHART_27" hidden="1">#REF!</definedName>
    <definedName name="_17__123Graph_DCHART_1" hidden="1">#REF!</definedName>
    <definedName name="_17__123Graph_ECHART_3" hidden="1">#REF!</definedName>
    <definedName name="_17__123Graph_XCHART_1" hidden="1">#REF!</definedName>
    <definedName name="_171">#REF!</definedName>
    <definedName name="_17s17_" localSheetId="14" hidden="1">{#N/A,#N/A,FALSE,"UNIT";#N/A,#N/A,FALSE,"UNIT";#N/A,#N/A,FALSE,"계정"}</definedName>
    <definedName name="_17s17_" localSheetId="7" hidden="1">{#N/A,#N/A,FALSE,"UNIT";#N/A,#N/A,FALSE,"UNIT";#N/A,#N/A,FALSE,"계정"}</definedName>
    <definedName name="_17s17_" localSheetId="25" hidden="1">{#N/A,#N/A,FALSE,"UNIT";#N/A,#N/A,FALSE,"UNIT";#N/A,#N/A,FALSE,"계정"}</definedName>
    <definedName name="_17s17_" localSheetId="21" hidden="1">{#N/A,#N/A,FALSE,"UNIT";#N/A,#N/A,FALSE,"UNIT";#N/A,#N/A,FALSE,"계정"}</definedName>
    <definedName name="_17s17_" localSheetId="22" hidden="1">{#N/A,#N/A,FALSE,"UNIT";#N/A,#N/A,FALSE,"UNIT";#N/A,#N/A,FALSE,"계정"}</definedName>
    <definedName name="_17s17_" localSheetId="19" hidden="1">{#N/A,#N/A,FALSE,"UNIT";#N/A,#N/A,FALSE,"UNIT";#N/A,#N/A,FALSE,"계정"}</definedName>
    <definedName name="_17s17_" hidden="1">{#N/A,#N/A,FALSE,"UNIT";#N/A,#N/A,FALSE,"UNIT";#N/A,#N/A,FALSE,"계정"}</definedName>
    <definedName name="_17s4_" localSheetId="14" hidden="1">{#N/A,#N/A,FALSE,"UNIT";#N/A,#N/A,FALSE,"UNIT";#N/A,#N/A,FALSE,"계정"}</definedName>
    <definedName name="_17s4_" localSheetId="7" hidden="1">{#N/A,#N/A,FALSE,"UNIT";#N/A,#N/A,FALSE,"UNIT";#N/A,#N/A,FALSE,"계정"}</definedName>
    <definedName name="_17s4_" localSheetId="25" hidden="1">{#N/A,#N/A,FALSE,"UNIT";#N/A,#N/A,FALSE,"UNIT";#N/A,#N/A,FALSE,"계정"}</definedName>
    <definedName name="_17s4_" localSheetId="21" hidden="1">{#N/A,#N/A,FALSE,"UNIT";#N/A,#N/A,FALSE,"UNIT";#N/A,#N/A,FALSE,"계정"}</definedName>
    <definedName name="_17s4_" localSheetId="22" hidden="1">{#N/A,#N/A,FALSE,"UNIT";#N/A,#N/A,FALSE,"UNIT";#N/A,#N/A,FALSE,"계정"}</definedName>
    <definedName name="_17s4_" localSheetId="19" hidden="1">{#N/A,#N/A,FALSE,"UNIT";#N/A,#N/A,FALSE,"UNIT";#N/A,#N/A,FALSE,"계정"}</definedName>
    <definedName name="_17s4_" hidden="1">{#N/A,#N/A,FALSE,"UNIT";#N/A,#N/A,FALSE,"UNIT";#N/A,#N/A,FALSE,"계정"}</definedName>
    <definedName name="_18________123Graph_XCHART_1" hidden="1">#REF!</definedName>
    <definedName name="_18__123Graph_AChart_1E" hidden="1">#REF!</definedName>
    <definedName name="_18__123Graph_ACHART_28" hidden="1">#REF!</definedName>
    <definedName name="_18__123Graph_DCHART_2" hidden="1">#REF!</definedName>
    <definedName name="_18__123Graph_ECHART_4" hidden="1">#REF!</definedName>
    <definedName name="_18__123Graph_XCHART_2" hidden="1">#REF!</definedName>
    <definedName name="_181">#REF!</definedName>
    <definedName name="_18105">#REF!</definedName>
    <definedName name="_18s1_" localSheetId="14" hidden="1">{#N/A,#N/A,FALSE,"UNIT";#N/A,#N/A,FALSE,"UNIT";#N/A,#N/A,FALSE,"계정"}</definedName>
    <definedName name="_18s1_" localSheetId="7" hidden="1">{#N/A,#N/A,FALSE,"UNIT";#N/A,#N/A,FALSE,"UNIT";#N/A,#N/A,FALSE,"계정"}</definedName>
    <definedName name="_18s1_" localSheetId="25" hidden="1">{#N/A,#N/A,FALSE,"UNIT";#N/A,#N/A,FALSE,"UNIT";#N/A,#N/A,FALSE,"계정"}</definedName>
    <definedName name="_18s1_" localSheetId="21" hidden="1">{#N/A,#N/A,FALSE,"UNIT";#N/A,#N/A,FALSE,"UNIT";#N/A,#N/A,FALSE,"계정"}</definedName>
    <definedName name="_18s1_" localSheetId="22" hidden="1">{#N/A,#N/A,FALSE,"UNIT";#N/A,#N/A,FALSE,"UNIT";#N/A,#N/A,FALSE,"계정"}</definedName>
    <definedName name="_18s1_" localSheetId="19" hidden="1">{#N/A,#N/A,FALSE,"UNIT";#N/A,#N/A,FALSE,"UNIT";#N/A,#N/A,FALSE,"계정"}</definedName>
    <definedName name="_18s1_" hidden="1">{#N/A,#N/A,FALSE,"UNIT";#N/A,#N/A,FALSE,"UNIT";#N/A,#N/A,FALSE,"계정"}</definedName>
    <definedName name="_18s11_" localSheetId="14" hidden="1">{#N/A,#N/A,FALSE,"UNIT";#N/A,#N/A,FALSE,"UNIT";#N/A,#N/A,FALSE,"계정"}</definedName>
    <definedName name="_18s11_" localSheetId="7" hidden="1">{#N/A,#N/A,FALSE,"UNIT";#N/A,#N/A,FALSE,"UNIT";#N/A,#N/A,FALSE,"계정"}</definedName>
    <definedName name="_18s11_" localSheetId="25" hidden="1">{#N/A,#N/A,FALSE,"UNIT";#N/A,#N/A,FALSE,"UNIT";#N/A,#N/A,FALSE,"계정"}</definedName>
    <definedName name="_18s11_" localSheetId="21" hidden="1">{#N/A,#N/A,FALSE,"UNIT";#N/A,#N/A,FALSE,"UNIT";#N/A,#N/A,FALSE,"계정"}</definedName>
    <definedName name="_18s11_" localSheetId="22" hidden="1">{#N/A,#N/A,FALSE,"UNIT";#N/A,#N/A,FALSE,"UNIT";#N/A,#N/A,FALSE,"계정"}</definedName>
    <definedName name="_18s11_" localSheetId="19" hidden="1">{#N/A,#N/A,FALSE,"UNIT";#N/A,#N/A,FALSE,"UNIT";#N/A,#N/A,FALSE,"계정"}</definedName>
    <definedName name="_18s11_" hidden="1">{#N/A,#N/A,FALSE,"UNIT";#N/A,#N/A,FALSE,"UNIT";#N/A,#N/A,FALSE,"계정"}</definedName>
    <definedName name="_18s13_" localSheetId="14" hidden="1">{#N/A,#N/A,FALSE,"UNIT";#N/A,#N/A,FALSE,"UNIT";#N/A,#N/A,FALSE,"계정"}</definedName>
    <definedName name="_18s13_" localSheetId="7" hidden="1">{#N/A,#N/A,FALSE,"UNIT";#N/A,#N/A,FALSE,"UNIT";#N/A,#N/A,FALSE,"계정"}</definedName>
    <definedName name="_18s13_" localSheetId="25" hidden="1">{#N/A,#N/A,FALSE,"UNIT";#N/A,#N/A,FALSE,"UNIT";#N/A,#N/A,FALSE,"계정"}</definedName>
    <definedName name="_18s13_" localSheetId="21" hidden="1">{#N/A,#N/A,FALSE,"UNIT";#N/A,#N/A,FALSE,"UNIT";#N/A,#N/A,FALSE,"계정"}</definedName>
    <definedName name="_18s13_" localSheetId="22" hidden="1">{#N/A,#N/A,FALSE,"UNIT";#N/A,#N/A,FALSE,"UNIT";#N/A,#N/A,FALSE,"계정"}</definedName>
    <definedName name="_18s13_" localSheetId="19" hidden="1">{#N/A,#N/A,FALSE,"UNIT";#N/A,#N/A,FALSE,"UNIT";#N/A,#N/A,FALSE,"계정"}</definedName>
    <definedName name="_18s13_" hidden="1">{#N/A,#N/A,FALSE,"UNIT";#N/A,#N/A,FALSE,"UNIT";#N/A,#N/A,FALSE,"계정"}</definedName>
    <definedName name="_18s2_" localSheetId="14" hidden="1">{#N/A,#N/A,FALSE,"UNIT";#N/A,#N/A,FALSE,"UNIT";#N/A,#N/A,FALSE,"계정"}</definedName>
    <definedName name="_18s2_" localSheetId="7" hidden="1">{#N/A,#N/A,FALSE,"UNIT";#N/A,#N/A,FALSE,"UNIT";#N/A,#N/A,FALSE,"계정"}</definedName>
    <definedName name="_18s2_" localSheetId="25" hidden="1">{#N/A,#N/A,FALSE,"UNIT";#N/A,#N/A,FALSE,"UNIT";#N/A,#N/A,FALSE,"계정"}</definedName>
    <definedName name="_18s2_" localSheetId="21" hidden="1">{#N/A,#N/A,FALSE,"UNIT";#N/A,#N/A,FALSE,"UNIT";#N/A,#N/A,FALSE,"계정"}</definedName>
    <definedName name="_18s2_" localSheetId="22" hidden="1">{#N/A,#N/A,FALSE,"UNIT";#N/A,#N/A,FALSE,"UNIT";#N/A,#N/A,FALSE,"계정"}</definedName>
    <definedName name="_18s2_" localSheetId="19" hidden="1">{#N/A,#N/A,FALSE,"UNIT";#N/A,#N/A,FALSE,"UNIT";#N/A,#N/A,FALSE,"계정"}</definedName>
    <definedName name="_18s2_" hidden="1">{#N/A,#N/A,FALSE,"UNIT";#N/A,#N/A,FALSE,"UNIT";#N/A,#N/A,FALSE,"계정"}</definedName>
    <definedName name="_18s5_" localSheetId="14" hidden="1">{#N/A,#N/A,FALSE,"UNIT";#N/A,#N/A,FALSE,"UNIT";#N/A,#N/A,FALSE,"계정"}</definedName>
    <definedName name="_18s5_" localSheetId="7" hidden="1">{#N/A,#N/A,FALSE,"UNIT";#N/A,#N/A,FALSE,"UNIT";#N/A,#N/A,FALSE,"계정"}</definedName>
    <definedName name="_18s5_" localSheetId="25" hidden="1">{#N/A,#N/A,FALSE,"UNIT";#N/A,#N/A,FALSE,"UNIT";#N/A,#N/A,FALSE,"계정"}</definedName>
    <definedName name="_18s5_" localSheetId="21" hidden="1">{#N/A,#N/A,FALSE,"UNIT";#N/A,#N/A,FALSE,"UNIT";#N/A,#N/A,FALSE,"계정"}</definedName>
    <definedName name="_18s5_" localSheetId="22" hidden="1">{#N/A,#N/A,FALSE,"UNIT";#N/A,#N/A,FALSE,"UNIT";#N/A,#N/A,FALSE,"계정"}</definedName>
    <definedName name="_18s5_" localSheetId="19" hidden="1">{#N/A,#N/A,FALSE,"UNIT";#N/A,#N/A,FALSE,"UNIT";#N/A,#N/A,FALSE,"계정"}</definedName>
    <definedName name="_18s5_" hidden="1">{#N/A,#N/A,FALSE,"UNIT";#N/A,#N/A,FALSE,"UNIT";#N/A,#N/A,FALSE,"계정"}</definedName>
    <definedName name="_19__123Graph_AChart_1F" hidden="1">#REF!</definedName>
    <definedName name="_19__123Graph_ACHART_3" hidden="1">#REF!</definedName>
    <definedName name="_19__123Graph_LBL_ACHART_1" hidden="1">#REF!</definedName>
    <definedName name="_19__123Graph_XCHART_1" hidden="1">#REF!</definedName>
    <definedName name="_19__123Graph_XCHART_3" hidden="1">#REF!</definedName>
    <definedName name="_1901">#REF!</definedName>
    <definedName name="_191">#REF!</definedName>
    <definedName name="_199U232_" localSheetId="14" hidden="1">{#N/A,#N/A,FALSE,"3410599";#N/A,#N/A,FALSE,"34106";#N/A,#N/A,FALSE,"34903";#N/A,#N/A,FALSE,"4450999";#N/A,#N/A,FALSE,"44901"}</definedName>
    <definedName name="_199U232_" localSheetId="7" hidden="1">{#N/A,#N/A,FALSE,"3410599";#N/A,#N/A,FALSE,"34106";#N/A,#N/A,FALSE,"34903";#N/A,#N/A,FALSE,"4450999";#N/A,#N/A,FALSE,"44901"}</definedName>
    <definedName name="_199U232_" localSheetId="25" hidden="1">{#N/A,#N/A,FALSE,"3410599";#N/A,#N/A,FALSE,"34106";#N/A,#N/A,FALSE,"34903";#N/A,#N/A,FALSE,"4450999";#N/A,#N/A,FALSE,"44901"}</definedName>
    <definedName name="_199U232_" localSheetId="21" hidden="1">{#N/A,#N/A,FALSE,"3410599";#N/A,#N/A,FALSE,"34106";#N/A,#N/A,FALSE,"34903";#N/A,#N/A,FALSE,"4450999";#N/A,#N/A,FALSE,"44901"}</definedName>
    <definedName name="_199U232_" localSheetId="22" hidden="1">{#N/A,#N/A,FALSE,"3410599";#N/A,#N/A,FALSE,"34106";#N/A,#N/A,FALSE,"34903";#N/A,#N/A,FALSE,"4450999";#N/A,#N/A,FALSE,"44901"}</definedName>
    <definedName name="_199U232_" localSheetId="19" hidden="1">{#N/A,#N/A,FALSE,"3410599";#N/A,#N/A,FALSE,"34106";#N/A,#N/A,FALSE,"34903";#N/A,#N/A,FALSE,"4450999";#N/A,#N/A,FALSE,"44901"}</definedName>
    <definedName name="_199U232_" hidden="1">{#N/A,#N/A,FALSE,"3410599";#N/A,#N/A,FALSE,"34106";#N/A,#N/A,FALSE,"34903";#N/A,#N/A,FALSE,"4450999";#N/A,#N/A,FALSE,"44901"}</definedName>
    <definedName name="_19s3_" localSheetId="14" hidden="1">{#N/A,#N/A,FALSE,"UNIT";#N/A,#N/A,FALSE,"UNIT";#N/A,#N/A,FALSE,"계정"}</definedName>
    <definedName name="_19s3_" localSheetId="7" hidden="1">{#N/A,#N/A,FALSE,"UNIT";#N/A,#N/A,FALSE,"UNIT";#N/A,#N/A,FALSE,"계정"}</definedName>
    <definedName name="_19s3_" localSheetId="25" hidden="1">{#N/A,#N/A,FALSE,"UNIT";#N/A,#N/A,FALSE,"UNIT";#N/A,#N/A,FALSE,"계정"}</definedName>
    <definedName name="_19s3_" localSheetId="21" hidden="1">{#N/A,#N/A,FALSE,"UNIT";#N/A,#N/A,FALSE,"UNIT";#N/A,#N/A,FALSE,"계정"}</definedName>
    <definedName name="_19s3_" localSheetId="22" hidden="1">{#N/A,#N/A,FALSE,"UNIT";#N/A,#N/A,FALSE,"UNIT";#N/A,#N/A,FALSE,"계정"}</definedName>
    <definedName name="_19s3_" localSheetId="19" hidden="1">{#N/A,#N/A,FALSE,"UNIT";#N/A,#N/A,FALSE,"UNIT";#N/A,#N/A,FALSE,"계정"}</definedName>
    <definedName name="_19s3_" hidden="1">{#N/A,#N/A,FALSE,"UNIT";#N/A,#N/A,FALSE,"UNIT";#N/A,#N/A,FALSE,"계정"}</definedName>
    <definedName name="_19s6_" localSheetId="14" hidden="1">{#N/A,#N/A,FALSE,"UNIT";#N/A,#N/A,FALSE,"UNIT";#N/A,#N/A,FALSE,"계정"}</definedName>
    <definedName name="_19s6_" localSheetId="7" hidden="1">{#N/A,#N/A,FALSE,"UNIT";#N/A,#N/A,FALSE,"UNIT";#N/A,#N/A,FALSE,"계정"}</definedName>
    <definedName name="_19s6_" localSheetId="25" hidden="1">{#N/A,#N/A,FALSE,"UNIT";#N/A,#N/A,FALSE,"UNIT";#N/A,#N/A,FALSE,"계정"}</definedName>
    <definedName name="_19s6_" localSheetId="21" hidden="1">{#N/A,#N/A,FALSE,"UNIT";#N/A,#N/A,FALSE,"UNIT";#N/A,#N/A,FALSE,"계정"}</definedName>
    <definedName name="_19s6_" localSheetId="22" hidden="1">{#N/A,#N/A,FALSE,"UNIT";#N/A,#N/A,FALSE,"UNIT";#N/A,#N/A,FALSE,"계정"}</definedName>
    <definedName name="_19s6_" localSheetId="19" hidden="1">{#N/A,#N/A,FALSE,"UNIT";#N/A,#N/A,FALSE,"UNIT";#N/A,#N/A,FALSE,"계정"}</definedName>
    <definedName name="_19s6_" hidden="1">{#N/A,#N/A,FALSE,"UNIT";#N/A,#N/A,FALSE,"UNIT";#N/A,#N/A,FALSE,"계정"}</definedName>
    <definedName name="_1固定资产增减表资产增减表_ꎠ">#REF!</definedName>
    <definedName name="_1月工资">#REF!</definedName>
    <definedName name="_2">#REF!</definedName>
    <definedName name="_2_??????">#REF!</definedName>
    <definedName name="_2__123Graph_ACHART_1" hidden="1">#REF!</definedName>
    <definedName name="_2__123Graph_AChart_1A" hidden="1">#REF!</definedName>
    <definedName name="_2__123Graph_AChart_1U" hidden="1">#REF!</definedName>
    <definedName name="_2__123Graph_ACHART_2" hidden="1">#REF!</definedName>
    <definedName name="_2__123Graph_B图表_1A" hidden="1">#REF!</definedName>
    <definedName name="_2__FDSAUDITLINK__" localSheetId="14"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2__FDSAUDITLINK__" localSheetId="7"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2__FDSAUDITLINK__" localSheetId="25"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2__FDSAUDITLINK__" localSheetId="21"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2__FDSAUDITLINK__" localSheetId="22"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2__FDSAUDITLINK__" localSheetId="19"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2__FDSAUDITLINK__"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2_04管">#REF!</definedName>
    <definedName name="_2_0Di">#REF!</definedName>
    <definedName name="_2_10101_10205">#REF!</definedName>
    <definedName name="_2_110102明细">#REF!</definedName>
    <definedName name="_20__123Graph_AChart_1G" hidden="1">#REF!</definedName>
    <definedName name="_20__123Graph_ACHART_31" hidden="1">#REF!</definedName>
    <definedName name="_20__123Graph_LBL_ACHART_2" hidden="1">#REF!</definedName>
    <definedName name="_20__123Graph_XCHART_2" hidden="1">#REF!</definedName>
    <definedName name="_20__123Graph_XCHART_4" hidden="1">#REF!</definedName>
    <definedName name="_2009年">#REF!</definedName>
    <definedName name="_201">#REF!</definedName>
    <definedName name="_201_202">#REF!</definedName>
    <definedName name="_2010年">#REF!</definedName>
    <definedName name="_2011年">#REF!</definedName>
    <definedName name="_2012年">#REF!</definedName>
    <definedName name="_2013年">#REF!</definedName>
    <definedName name="_2013年以后年度">#REF!</definedName>
    <definedName name="_201U3_" localSheetId="14" hidden="1">{#N/A,#N/A,FALSE,"COVER";#N/A,#N/A,FALSE,"0";#N/A,#N/A,FALSE,"1";#N/A,#N/A,FALSE,"2";#N/A,#N/A,FALSE,"3";#N/A,#N/A,FALSE,"4";#N/A,#N/A,FALSE,"5";#N/A,#N/A,FALSE,"6";#N/A,#N/A,FALSE,"7";#N/A,#N/A,FALSE,"8";#N/A,#N/A,FALSE,"9";#N/A,#N/A,FALSE,"10";#N/A,#N/A,FALSE,"11"}</definedName>
    <definedName name="_201U3_" localSheetId="7" hidden="1">{#N/A,#N/A,FALSE,"COVER";#N/A,#N/A,FALSE,"0";#N/A,#N/A,FALSE,"1";#N/A,#N/A,FALSE,"2";#N/A,#N/A,FALSE,"3";#N/A,#N/A,FALSE,"4";#N/A,#N/A,FALSE,"5";#N/A,#N/A,FALSE,"6";#N/A,#N/A,FALSE,"7";#N/A,#N/A,FALSE,"8";#N/A,#N/A,FALSE,"9";#N/A,#N/A,FALSE,"10";#N/A,#N/A,FALSE,"11"}</definedName>
    <definedName name="_201U3_" localSheetId="25" hidden="1">{#N/A,#N/A,FALSE,"COVER";#N/A,#N/A,FALSE,"0";#N/A,#N/A,FALSE,"1";#N/A,#N/A,FALSE,"2";#N/A,#N/A,FALSE,"3";#N/A,#N/A,FALSE,"4";#N/A,#N/A,FALSE,"5";#N/A,#N/A,FALSE,"6";#N/A,#N/A,FALSE,"7";#N/A,#N/A,FALSE,"8";#N/A,#N/A,FALSE,"9";#N/A,#N/A,FALSE,"10";#N/A,#N/A,FALSE,"11"}</definedName>
    <definedName name="_201U3_" localSheetId="21" hidden="1">{#N/A,#N/A,FALSE,"COVER";#N/A,#N/A,FALSE,"0";#N/A,#N/A,FALSE,"1";#N/A,#N/A,FALSE,"2";#N/A,#N/A,FALSE,"3";#N/A,#N/A,FALSE,"4";#N/A,#N/A,FALSE,"5";#N/A,#N/A,FALSE,"6";#N/A,#N/A,FALSE,"7";#N/A,#N/A,FALSE,"8";#N/A,#N/A,FALSE,"9";#N/A,#N/A,FALSE,"10";#N/A,#N/A,FALSE,"11"}</definedName>
    <definedName name="_201U3_" localSheetId="22" hidden="1">{#N/A,#N/A,FALSE,"COVER";#N/A,#N/A,FALSE,"0";#N/A,#N/A,FALSE,"1";#N/A,#N/A,FALSE,"2";#N/A,#N/A,FALSE,"3";#N/A,#N/A,FALSE,"4";#N/A,#N/A,FALSE,"5";#N/A,#N/A,FALSE,"6";#N/A,#N/A,FALSE,"7";#N/A,#N/A,FALSE,"8";#N/A,#N/A,FALSE,"9";#N/A,#N/A,FALSE,"10";#N/A,#N/A,FALSE,"11"}</definedName>
    <definedName name="_201U3_" localSheetId="19" hidden="1">{#N/A,#N/A,FALSE,"COVER";#N/A,#N/A,FALSE,"0";#N/A,#N/A,FALSE,"1";#N/A,#N/A,FALSE,"2";#N/A,#N/A,FALSE,"3";#N/A,#N/A,FALSE,"4";#N/A,#N/A,FALSE,"5";#N/A,#N/A,FALSE,"6";#N/A,#N/A,FALSE,"7";#N/A,#N/A,FALSE,"8";#N/A,#N/A,FALSE,"9";#N/A,#N/A,FALSE,"10";#N/A,#N/A,FALSE,"11"}</definedName>
    <definedName name="_201U3_" hidden="1">{#N/A,#N/A,FALSE,"COVER";#N/A,#N/A,FALSE,"0";#N/A,#N/A,FALSE,"1";#N/A,#N/A,FALSE,"2";#N/A,#N/A,FALSE,"3";#N/A,#N/A,FALSE,"4";#N/A,#N/A,FALSE,"5";#N/A,#N/A,FALSE,"6";#N/A,#N/A,FALSE,"7";#N/A,#N/A,FALSE,"8";#N/A,#N/A,FALSE,"9";#N/A,#N/A,FALSE,"10";#N/A,#N/A,FALSE,"11"}</definedName>
    <definedName name="_202">#REF!</definedName>
    <definedName name="_203">#REF!</definedName>
    <definedName name="_204">#REF!</definedName>
    <definedName name="_204X3_" hidden="1">#REF!</definedName>
    <definedName name="_206__FDSAUDITLINK__" localSheetId="14"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 localSheetId="7"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 localSheetId="25"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 localSheetId="21"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 localSheetId="22"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 localSheetId="19"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9">#REF!</definedName>
    <definedName name="_20J102_" localSheetId="14" hidden="1">{#N/A,#N/A,FALSE,"a-f&amp;e";#N/A,#N/A,FALSE,"a-land";#N/A,#N/A,FALSE,"pl-deprec";#N/A,#N/A,FALSE,"pl-fa-disposals"}</definedName>
    <definedName name="_20J102_" localSheetId="7" hidden="1">{#N/A,#N/A,FALSE,"a-f&amp;e";#N/A,#N/A,FALSE,"a-land";#N/A,#N/A,FALSE,"pl-deprec";#N/A,#N/A,FALSE,"pl-fa-disposals"}</definedName>
    <definedName name="_20J102_" localSheetId="25" hidden="1">{#N/A,#N/A,FALSE,"a-f&amp;e";#N/A,#N/A,FALSE,"a-land";#N/A,#N/A,FALSE,"pl-deprec";#N/A,#N/A,FALSE,"pl-fa-disposals"}</definedName>
    <definedName name="_20J102_" localSheetId="21" hidden="1">{#N/A,#N/A,FALSE,"a-f&amp;e";#N/A,#N/A,FALSE,"a-land";#N/A,#N/A,FALSE,"pl-deprec";#N/A,#N/A,FALSE,"pl-fa-disposals"}</definedName>
    <definedName name="_20J102_" localSheetId="22" hidden="1">{#N/A,#N/A,FALSE,"a-f&amp;e";#N/A,#N/A,FALSE,"a-land";#N/A,#N/A,FALSE,"pl-deprec";#N/A,#N/A,FALSE,"pl-fa-disposals"}</definedName>
    <definedName name="_20J102_" localSheetId="19" hidden="1">{#N/A,#N/A,FALSE,"a-f&amp;e";#N/A,#N/A,FALSE,"a-land";#N/A,#N/A,FALSE,"pl-deprec";#N/A,#N/A,FALSE,"pl-fa-disposals"}</definedName>
    <definedName name="_20J102_" hidden="1">{#N/A,#N/A,FALSE,"a-f&amp;e";#N/A,#N/A,FALSE,"a-land";#N/A,#N/A,FALSE,"pl-deprec";#N/A,#N/A,FALSE,"pl-fa-disposals"}</definedName>
    <definedName name="_20s9_" localSheetId="14" hidden="1">{#N/A,#N/A,FALSE,"UNIT";#N/A,#N/A,FALSE,"UNIT";#N/A,#N/A,FALSE,"계정"}</definedName>
    <definedName name="_20s9_" localSheetId="7" hidden="1">{#N/A,#N/A,FALSE,"UNIT";#N/A,#N/A,FALSE,"UNIT";#N/A,#N/A,FALSE,"계정"}</definedName>
    <definedName name="_20s9_" localSheetId="25" hidden="1">{#N/A,#N/A,FALSE,"UNIT";#N/A,#N/A,FALSE,"UNIT";#N/A,#N/A,FALSE,"계정"}</definedName>
    <definedName name="_20s9_" localSheetId="21" hidden="1">{#N/A,#N/A,FALSE,"UNIT";#N/A,#N/A,FALSE,"UNIT";#N/A,#N/A,FALSE,"계정"}</definedName>
    <definedName name="_20s9_" localSheetId="22" hidden="1">{#N/A,#N/A,FALSE,"UNIT";#N/A,#N/A,FALSE,"UNIT";#N/A,#N/A,FALSE,"계정"}</definedName>
    <definedName name="_20s9_" localSheetId="19" hidden="1">{#N/A,#N/A,FALSE,"UNIT";#N/A,#N/A,FALSE,"UNIT";#N/A,#N/A,FALSE,"계정"}</definedName>
    <definedName name="_20s9_" hidden="1">{#N/A,#N/A,FALSE,"UNIT";#N/A,#N/A,FALSE,"UNIT";#N/A,#N/A,FALSE,"계정"}</definedName>
    <definedName name="_21__123Graph_AChart_1H" hidden="1">#REF!</definedName>
    <definedName name="_21__123Graph_ACHART_32" hidden="1">#REF!</definedName>
    <definedName name="_21__123Graph_LBL_ACHART_3" hidden="1">#REF!</definedName>
    <definedName name="_21__123Graph_XCHART_3" hidden="1">#REF!</definedName>
    <definedName name="_21__123Graph_XCHART_5" hidden="1">#REF!</definedName>
    <definedName name="_211">#REF!</definedName>
    <definedName name="_214">#REF!</definedName>
    <definedName name="_21s12_" localSheetId="14" hidden="1">{#N/A,#N/A,FALSE,"UNIT";#N/A,#N/A,FALSE,"UNIT";#N/A,#N/A,FALSE,"계정"}</definedName>
    <definedName name="_21s12_" localSheetId="7" hidden="1">{#N/A,#N/A,FALSE,"UNIT";#N/A,#N/A,FALSE,"UNIT";#N/A,#N/A,FALSE,"계정"}</definedName>
    <definedName name="_21s12_" localSheetId="25" hidden="1">{#N/A,#N/A,FALSE,"UNIT";#N/A,#N/A,FALSE,"UNIT";#N/A,#N/A,FALSE,"계정"}</definedName>
    <definedName name="_21s12_" localSheetId="21" hidden="1">{#N/A,#N/A,FALSE,"UNIT";#N/A,#N/A,FALSE,"UNIT";#N/A,#N/A,FALSE,"계정"}</definedName>
    <definedName name="_21s12_" localSheetId="22" hidden="1">{#N/A,#N/A,FALSE,"UNIT";#N/A,#N/A,FALSE,"UNIT";#N/A,#N/A,FALSE,"계정"}</definedName>
    <definedName name="_21s12_" localSheetId="19" hidden="1">{#N/A,#N/A,FALSE,"UNIT";#N/A,#N/A,FALSE,"UNIT";#N/A,#N/A,FALSE,"계정"}</definedName>
    <definedName name="_21s12_" hidden="1">{#N/A,#N/A,FALSE,"UNIT";#N/A,#N/A,FALSE,"UNIT";#N/A,#N/A,FALSE,"계정"}</definedName>
    <definedName name="_21s14_" localSheetId="14" hidden="1">{#N/A,#N/A,FALSE,"UNIT";#N/A,#N/A,FALSE,"UNIT";#N/A,#N/A,FALSE,"계정"}</definedName>
    <definedName name="_21s14_" localSheetId="7" hidden="1">{#N/A,#N/A,FALSE,"UNIT";#N/A,#N/A,FALSE,"UNIT";#N/A,#N/A,FALSE,"계정"}</definedName>
    <definedName name="_21s14_" localSheetId="25" hidden="1">{#N/A,#N/A,FALSE,"UNIT";#N/A,#N/A,FALSE,"UNIT";#N/A,#N/A,FALSE,"계정"}</definedName>
    <definedName name="_21s14_" localSheetId="21" hidden="1">{#N/A,#N/A,FALSE,"UNIT";#N/A,#N/A,FALSE,"UNIT";#N/A,#N/A,FALSE,"계정"}</definedName>
    <definedName name="_21s14_" localSheetId="22" hidden="1">{#N/A,#N/A,FALSE,"UNIT";#N/A,#N/A,FALSE,"UNIT";#N/A,#N/A,FALSE,"계정"}</definedName>
    <definedName name="_21s14_" localSheetId="19" hidden="1">{#N/A,#N/A,FALSE,"UNIT";#N/A,#N/A,FALSE,"UNIT";#N/A,#N/A,FALSE,"계정"}</definedName>
    <definedName name="_21s14_" hidden="1">{#N/A,#N/A,FALSE,"UNIT";#N/A,#N/A,FALSE,"UNIT";#N/A,#N/A,FALSE,"계정"}</definedName>
    <definedName name="_21s5_" localSheetId="14" hidden="1">{#N/A,#N/A,FALSE,"UNIT";#N/A,#N/A,FALSE,"UNIT";#N/A,#N/A,FALSE,"계정"}</definedName>
    <definedName name="_21s5_" localSheetId="7" hidden="1">{#N/A,#N/A,FALSE,"UNIT";#N/A,#N/A,FALSE,"UNIT";#N/A,#N/A,FALSE,"계정"}</definedName>
    <definedName name="_21s5_" localSheetId="25" hidden="1">{#N/A,#N/A,FALSE,"UNIT";#N/A,#N/A,FALSE,"UNIT";#N/A,#N/A,FALSE,"계정"}</definedName>
    <definedName name="_21s5_" localSheetId="21" hidden="1">{#N/A,#N/A,FALSE,"UNIT";#N/A,#N/A,FALSE,"UNIT";#N/A,#N/A,FALSE,"계정"}</definedName>
    <definedName name="_21s5_" localSheetId="22" hidden="1">{#N/A,#N/A,FALSE,"UNIT";#N/A,#N/A,FALSE,"UNIT";#N/A,#N/A,FALSE,"계정"}</definedName>
    <definedName name="_21s5_" localSheetId="19" hidden="1">{#N/A,#N/A,FALSE,"UNIT";#N/A,#N/A,FALSE,"UNIT";#N/A,#N/A,FALSE,"계정"}</definedName>
    <definedName name="_21s5_" hidden="1">{#N/A,#N/A,FALSE,"UNIT";#N/A,#N/A,FALSE,"UNIT";#N/A,#N/A,FALSE,"계정"}</definedName>
    <definedName name="_22">#REF!</definedName>
    <definedName name="_22__123Graph_A_Chart_1A" hidden="1">#REF!</definedName>
    <definedName name="_22__123Graph_AChart_1I" hidden="1">#REF!</definedName>
    <definedName name="_22__123Graph_ACHART_33" hidden="1">#REF!</definedName>
    <definedName name="_22__123Graph_LBL_DCHART_1" hidden="1">#REF!</definedName>
    <definedName name="_22__123Graph_XCHART_4" hidden="1">#REF!</definedName>
    <definedName name="_22__FDSAUDITLINK__" localSheetId="14" hidden="1">{"fdsup://Directions/FactSet Auditing Viewer?action=AUDIT_VALUE&amp;DB=129&amp;ID1=597500&amp;VALUEID=18352&amp;SDATE=2011&amp;PERIODTYPE=ANN_STD&amp;SCFT=3&amp;window=popup_no_bar&amp;width=385&amp;height=120&amp;START_MAXIMIZED=FALSE&amp;creator=factset&amp;display_string=Audit"}</definedName>
    <definedName name="_22__FDSAUDITLINK__" localSheetId="7" hidden="1">{"fdsup://Directions/FactSet Auditing Viewer?action=AUDIT_VALUE&amp;DB=129&amp;ID1=597500&amp;VALUEID=18352&amp;SDATE=2011&amp;PERIODTYPE=ANN_STD&amp;SCFT=3&amp;window=popup_no_bar&amp;width=385&amp;height=120&amp;START_MAXIMIZED=FALSE&amp;creator=factset&amp;display_string=Audit"}</definedName>
    <definedName name="_22__FDSAUDITLINK__" localSheetId="25" hidden="1">{"fdsup://Directions/FactSet Auditing Viewer?action=AUDIT_VALUE&amp;DB=129&amp;ID1=597500&amp;VALUEID=18352&amp;SDATE=2011&amp;PERIODTYPE=ANN_STD&amp;SCFT=3&amp;window=popup_no_bar&amp;width=385&amp;height=120&amp;START_MAXIMIZED=FALSE&amp;creator=factset&amp;display_string=Audit"}</definedName>
    <definedName name="_22__FDSAUDITLINK__" localSheetId="21" hidden="1">{"fdsup://Directions/FactSet Auditing Viewer?action=AUDIT_VALUE&amp;DB=129&amp;ID1=597500&amp;VALUEID=18352&amp;SDATE=2011&amp;PERIODTYPE=ANN_STD&amp;SCFT=3&amp;window=popup_no_bar&amp;width=385&amp;height=120&amp;START_MAXIMIZED=FALSE&amp;creator=factset&amp;display_string=Audit"}</definedName>
    <definedName name="_22__FDSAUDITLINK__" localSheetId="22" hidden="1">{"fdsup://Directions/FactSet Auditing Viewer?action=AUDIT_VALUE&amp;DB=129&amp;ID1=597500&amp;VALUEID=18352&amp;SDATE=2011&amp;PERIODTYPE=ANN_STD&amp;SCFT=3&amp;window=popup_no_bar&amp;width=385&amp;height=120&amp;START_MAXIMIZED=FALSE&amp;creator=factset&amp;display_string=Audit"}</definedName>
    <definedName name="_22__FDSAUDITLINK__" localSheetId="19" hidden="1">{"fdsup://Directions/FactSet Auditing Viewer?action=AUDIT_VALUE&amp;DB=129&amp;ID1=597500&amp;VALUEID=18352&amp;SDATE=2011&amp;PERIODTYPE=ANN_STD&amp;SCFT=3&amp;window=popup_no_bar&amp;width=385&amp;height=120&amp;START_MAXIMIZED=FALSE&amp;creator=factset&amp;display_string=Audit"}</definedName>
    <definedName name="_22__FDSAUDITLINK__" hidden="1">{"fdsup://Directions/FactSet Auditing Viewer?action=AUDIT_VALUE&amp;DB=129&amp;ID1=597500&amp;VALUEID=18352&amp;SDATE=2011&amp;PERIODTYPE=ANN_STD&amp;SCFT=3&amp;window=popup_no_bar&amp;width=385&amp;height=120&amp;START_MAXIMIZED=FALSE&amp;creator=factset&amp;display_string=Audit"}</definedName>
    <definedName name="_221">#REF!</definedName>
    <definedName name="_221114明细">#REF!</definedName>
    <definedName name="_222222">#REF!</definedName>
    <definedName name="_222222222">#REF!</definedName>
    <definedName name="_223">#REF!</definedName>
    <definedName name="_229">#REF!</definedName>
    <definedName name="_22s6_" localSheetId="14" hidden="1">{#N/A,#N/A,FALSE,"UNIT";#N/A,#N/A,FALSE,"UNIT";#N/A,#N/A,FALSE,"계정"}</definedName>
    <definedName name="_22s6_" localSheetId="7" hidden="1">{#N/A,#N/A,FALSE,"UNIT";#N/A,#N/A,FALSE,"UNIT";#N/A,#N/A,FALSE,"계정"}</definedName>
    <definedName name="_22s6_" localSheetId="25" hidden="1">{#N/A,#N/A,FALSE,"UNIT";#N/A,#N/A,FALSE,"UNIT";#N/A,#N/A,FALSE,"계정"}</definedName>
    <definedName name="_22s6_" localSheetId="21" hidden="1">{#N/A,#N/A,FALSE,"UNIT";#N/A,#N/A,FALSE,"UNIT";#N/A,#N/A,FALSE,"계정"}</definedName>
    <definedName name="_22s6_" localSheetId="22" hidden="1">{#N/A,#N/A,FALSE,"UNIT";#N/A,#N/A,FALSE,"UNIT";#N/A,#N/A,FALSE,"계정"}</definedName>
    <definedName name="_22s6_" localSheetId="19" hidden="1">{#N/A,#N/A,FALSE,"UNIT";#N/A,#N/A,FALSE,"UNIT";#N/A,#N/A,FALSE,"계정"}</definedName>
    <definedName name="_22s6_" hidden="1">{#N/A,#N/A,FALSE,"UNIT";#N/A,#N/A,FALSE,"UNIT";#N/A,#N/A,FALSE,"계정"}</definedName>
    <definedName name="_23">#REF!</definedName>
    <definedName name="_23__123Graph_AChart_1" hidden="1">#REF!</definedName>
    <definedName name="_23__123Graph_AChart_1J" hidden="1">#REF!</definedName>
    <definedName name="_23__123Graph_ACHART_34" hidden="1">#REF!</definedName>
    <definedName name="_23__123Graph_LBL_DCHART_2" hidden="1">#REF!</definedName>
    <definedName name="_231">#REF!</definedName>
    <definedName name="_2345">#REF!</definedName>
    <definedName name="_23s9_" localSheetId="14" hidden="1">{#N/A,#N/A,FALSE,"UNIT";#N/A,#N/A,FALSE,"UNIT";#N/A,#N/A,FALSE,"계정"}</definedName>
    <definedName name="_23s9_" localSheetId="7" hidden="1">{#N/A,#N/A,FALSE,"UNIT";#N/A,#N/A,FALSE,"UNIT";#N/A,#N/A,FALSE,"계정"}</definedName>
    <definedName name="_23s9_" localSheetId="25" hidden="1">{#N/A,#N/A,FALSE,"UNIT";#N/A,#N/A,FALSE,"UNIT";#N/A,#N/A,FALSE,"계정"}</definedName>
    <definedName name="_23s9_" localSheetId="21" hidden="1">{#N/A,#N/A,FALSE,"UNIT";#N/A,#N/A,FALSE,"UNIT";#N/A,#N/A,FALSE,"계정"}</definedName>
    <definedName name="_23s9_" localSheetId="22" hidden="1">{#N/A,#N/A,FALSE,"UNIT";#N/A,#N/A,FALSE,"UNIT";#N/A,#N/A,FALSE,"계정"}</definedName>
    <definedName name="_23s9_" localSheetId="19" hidden="1">{#N/A,#N/A,FALSE,"UNIT";#N/A,#N/A,FALSE,"UNIT";#N/A,#N/A,FALSE,"계정"}</definedName>
    <definedName name="_23s9_" hidden="1">{#N/A,#N/A,FALSE,"UNIT";#N/A,#N/A,FALSE,"UNIT";#N/A,#N/A,FALSE,"계정"}</definedName>
    <definedName name="_24__123Graph_ACHART_19" hidden="1">#REF!</definedName>
    <definedName name="_24__123Graph_AChart_1K" hidden="1">#REF!</definedName>
    <definedName name="_24__123Graph_ACHART_4" hidden="1">#REF!</definedName>
    <definedName name="_24__123Graph_XCHART_2" hidden="1">#REF!</definedName>
    <definedName name="_24__FDSAUDITLINK__" localSheetId="14" hidden="1">{"fdsup://Directions/FactSet Auditing Viewer?action=AUDIT_VALUE&amp;DB=129&amp;ID1=597500&amp;VALUEID=18352&amp;SDATE=2011&amp;PERIODTYPE=ANN_STD&amp;SCFT=3&amp;window=popup_no_bar&amp;width=385&amp;height=120&amp;START_MAXIMIZED=FALSE&amp;creator=factset&amp;display_string=Audit"}</definedName>
    <definedName name="_24__FDSAUDITLINK__" localSheetId="7" hidden="1">{"fdsup://Directions/FactSet Auditing Viewer?action=AUDIT_VALUE&amp;DB=129&amp;ID1=597500&amp;VALUEID=18352&amp;SDATE=2011&amp;PERIODTYPE=ANN_STD&amp;SCFT=3&amp;window=popup_no_bar&amp;width=385&amp;height=120&amp;START_MAXIMIZED=FALSE&amp;creator=factset&amp;display_string=Audit"}</definedName>
    <definedName name="_24__FDSAUDITLINK__" localSheetId="25" hidden="1">{"fdsup://Directions/FactSet Auditing Viewer?action=AUDIT_VALUE&amp;DB=129&amp;ID1=597500&amp;VALUEID=18352&amp;SDATE=2011&amp;PERIODTYPE=ANN_STD&amp;SCFT=3&amp;window=popup_no_bar&amp;width=385&amp;height=120&amp;START_MAXIMIZED=FALSE&amp;creator=factset&amp;display_string=Audit"}</definedName>
    <definedName name="_24__FDSAUDITLINK__" localSheetId="21" hidden="1">{"fdsup://Directions/FactSet Auditing Viewer?action=AUDIT_VALUE&amp;DB=129&amp;ID1=597500&amp;VALUEID=18352&amp;SDATE=2011&amp;PERIODTYPE=ANN_STD&amp;SCFT=3&amp;window=popup_no_bar&amp;width=385&amp;height=120&amp;START_MAXIMIZED=FALSE&amp;creator=factset&amp;display_string=Audit"}</definedName>
    <definedName name="_24__FDSAUDITLINK__" localSheetId="22" hidden="1">{"fdsup://Directions/FactSet Auditing Viewer?action=AUDIT_VALUE&amp;DB=129&amp;ID1=597500&amp;VALUEID=18352&amp;SDATE=2011&amp;PERIODTYPE=ANN_STD&amp;SCFT=3&amp;window=popup_no_bar&amp;width=385&amp;height=120&amp;START_MAXIMIZED=FALSE&amp;creator=factset&amp;display_string=Audit"}</definedName>
    <definedName name="_24__FDSAUDITLINK__" localSheetId="19" hidden="1">{"fdsup://Directions/FactSet Auditing Viewer?action=AUDIT_VALUE&amp;DB=129&amp;ID1=597500&amp;VALUEID=18352&amp;SDATE=2011&amp;PERIODTYPE=ANN_STD&amp;SCFT=3&amp;window=popup_no_bar&amp;width=385&amp;height=120&amp;START_MAXIMIZED=FALSE&amp;creator=factset&amp;display_string=Audit"}</definedName>
    <definedName name="_24__FDSAUDITLINK__" hidden="1">{"fdsup://Directions/FactSet Auditing Viewer?action=AUDIT_VALUE&amp;DB=129&amp;ID1=597500&amp;VALUEID=18352&amp;SDATE=2011&amp;PERIODTYPE=ANN_STD&amp;SCFT=3&amp;window=popup_no_bar&amp;width=385&amp;height=120&amp;START_MAXIMIZED=FALSE&amp;creator=factset&amp;display_string=Audit"}</definedName>
    <definedName name="_241">#REF!</definedName>
    <definedName name="_24302">#REF!</definedName>
    <definedName name="_24303">#REF!</definedName>
    <definedName name="_24304">#REF!</definedName>
    <definedName name="_24B1220_" localSheetId="14" hidden="1">{#N/A,#N/A,FALSE,"Aging Summary";#N/A,#N/A,FALSE,"Ratio Analysis";#N/A,#N/A,FALSE,"Test 120 Day Accts";#N/A,#N/A,FALSE,"Tickmarks"}</definedName>
    <definedName name="_24B1220_" localSheetId="7" hidden="1">{#N/A,#N/A,FALSE,"Aging Summary";#N/A,#N/A,FALSE,"Ratio Analysis";#N/A,#N/A,FALSE,"Test 120 Day Accts";#N/A,#N/A,FALSE,"Tickmarks"}</definedName>
    <definedName name="_24B1220_" localSheetId="25" hidden="1">{#N/A,#N/A,FALSE,"Aging Summary";#N/A,#N/A,FALSE,"Ratio Analysis";#N/A,#N/A,FALSE,"Test 120 Day Accts";#N/A,#N/A,FALSE,"Tickmarks"}</definedName>
    <definedName name="_24B1220_" localSheetId="21" hidden="1">{#N/A,#N/A,FALSE,"Aging Summary";#N/A,#N/A,FALSE,"Ratio Analysis";#N/A,#N/A,FALSE,"Test 120 Day Accts";#N/A,#N/A,FALSE,"Tickmarks"}</definedName>
    <definedName name="_24B1220_" localSheetId="22" hidden="1">{#N/A,#N/A,FALSE,"Aging Summary";#N/A,#N/A,FALSE,"Ratio Analysis";#N/A,#N/A,FALSE,"Test 120 Day Accts";#N/A,#N/A,FALSE,"Tickmarks"}</definedName>
    <definedName name="_24B1220_" localSheetId="19" hidden="1">{#N/A,#N/A,FALSE,"Aging Summary";#N/A,#N/A,FALSE,"Ratio Analysis";#N/A,#N/A,FALSE,"Test 120 Day Accts";#N/A,#N/A,FALSE,"Tickmarks"}</definedName>
    <definedName name="_24B1220_" hidden="1">{#N/A,#N/A,FALSE,"Aging Summary";#N/A,#N/A,FALSE,"Ratio Analysis";#N/A,#N/A,FALSE,"Test 120 Day Accts";#N/A,#N/A,FALSE,"Tickmarks"}</definedName>
    <definedName name="_24s10_" localSheetId="14" hidden="1">{#N/A,#N/A,FALSE,"UNIT";#N/A,#N/A,FALSE,"UNIT";#N/A,#N/A,FALSE,"계정"}</definedName>
    <definedName name="_24s10_" localSheetId="7" hidden="1">{#N/A,#N/A,FALSE,"UNIT";#N/A,#N/A,FALSE,"UNIT";#N/A,#N/A,FALSE,"계정"}</definedName>
    <definedName name="_24s10_" localSheetId="25" hidden="1">{#N/A,#N/A,FALSE,"UNIT";#N/A,#N/A,FALSE,"UNIT";#N/A,#N/A,FALSE,"계정"}</definedName>
    <definedName name="_24s10_" localSheetId="21" hidden="1">{#N/A,#N/A,FALSE,"UNIT";#N/A,#N/A,FALSE,"UNIT";#N/A,#N/A,FALSE,"계정"}</definedName>
    <definedName name="_24s10_" localSheetId="22" hidden="1">{#N/A,#N/A,FALSE,"UNIT";#N/A,#N/A,FALSE,"UNIT";#N/A,#N/A,FALSE,"계정"}</definedName>
    <definedName name="_24s10_" localSheetId="19" hidden="1">{#N/A,#N/A,FALSE,"UNIT";#N/A,#N/A,FALSE,"UNIT";#N/A,#N/A,FALSE,"계정"}</definedName>
    <definedName name="_24s10_" hidden="1">{#N/A,#N/A,FALSE,"UNIT";#N/A,#N/A,FALSE,"UNIT";#N/A,#N/A,FALSE,"계정"}</definedName>
    <definedName name="_24s13_" localSheetId="14" hidden="1">{#N/A,#N/A,FALSE,"UNIT";#N/A,#N/A,FALSE,"UNIT";#N/A,#N/A,FALSE,"계정"}</definedName>
    <definedName name="_24s13_" localSheetId="7" hidden="1">{#N/A,#N/A,FALSE,"UNIT";#N/A,#N/A,FALSE,"UNIT";#N/A,#N/A,FALSE,"계정"}</definedName>
    <definedName name="_24s13_" localSheetId="25" hidden="1">{#N/A,#N/A,FALSE,"UNIT";#N/A,#N/A,FALSE,"UNIT";#N/A,#N/A,FALSE,"계정"}</definedName>
    <definedName name="_24s13_" localSheetId="21" hidden="1">{#N/A,#N/A,FALSE,"UNIT";#N/A,#N/A,FALSE,"UNIT";#N/A,#N/A,FALSE,"계정"}</definedName>
    <definedName name="_24s13_" localSheetId="22" hidden="1">{#N/A,#N/A,FALSE,"UNIT";#N/A,#N/A,FALSE,"UNIT";#N/A,#N/A,FALSE,"계정"}</definedName>
    <definedName name="_24s13_" localSheetId="19" hidden="1">{#N/A,#N/A,FALSE,"UNIT";#N/A,#N/A,FALSE,"UNIT";#N/A,#N/A,FALSE,"계정"}</definedName>
    <definedName name="_24s13_" hidden="1">{#N/A,#N/A,FALSE,"UNIT";#N/A,#N/A,FALSE,"UNIT";#N/A,#N/A,FALSE,"계정"}</definedName>
    <definedName name="_24s16_" localSheetId="14" hidden="1">{#N/A,#N/A,FALSE,"UNIT";#N/A,#N/A,FALSE,"UNIT";#N/A,#N/A,FALSE,"계정"}</definedName>
    <definedName name="_24s16_" localSheetId="7" hidden="1">{#N/A,#N/A,FALSE,"UNIT";#N/A,#N/A,FALSE,"UNIT";#N/A,#N/A,FALSE,"계정"}</definedName>
    <definedName name="_24s16_" localSheetId="25" hidden="1">{#N/A,#N/A,FALSE,"UNIT";#N/A,#N/A,FALSE,"UNIT";#N/A,#N/A,FALSE,"계정"}</definedName>
    <definedName name="_24s16_" localSheetId="21" hidden="1">{#N/A,#N/A,FALSE,"UNIT";#N/A,#N/A,FALSE,"UNIT";#N/A,#N/A,FALSE,"계정"}</definedName>
    <definedName name="_24s16_" localSheetId="22" hidden="1">{#N/A,#N/A,FALSE,"UNIT";#N/A,#N/A,FALSE,"UNIT";#N/A,#N/A,FALSE,"계정"}</definedName>
    <definedName name="_24s16_" localSheetId="19" hidden="1">{#N/A,#N/A,FALSE,"UNIT";#N/A,#N/A,FALSE,"UNIT";#N/A,#N/A,FALSE,"계정"}</definedName>
    <definedName name="_24s16_" hidden="1">{#N/A,#N/A,FALSE,"UNIT";#N/A,#N/A,FALSE,"UNIT";#N/A,#N/A,FALSE,"계정"}</definedName>
    <definedName name="_25__123Graph_AChart_1L" hidden="1">#REF!</definedName>
    <definedName name="_25__123Graph_AChart_2" hidden="1">#REF!</definedName>
    <definedName name="_25__123Graph_ACHART_5" hidden="1">#REF!</definedName>
    <definedName name="_251">#REF!</definedName>
    <definedName name="_26__123Graph_AChart_1M" hidden="1">#REF!</definedName>
    <definedName name="_26__123Graph_ACHART_20" hidden="1">#REF!</definedName>
    <definedName name="_26__FDSAUDITLINK__" localSheetId="14" hidden="1">{"fdsup://Directions/FactSet Auditing Viewer?action=AUDIT_VALUE&amp;DB=129&amp;ID1=597500&amp;VALUEID=18352&amp;SDATE=2011&amp;PERIODTYPE=ANN_STD&amp;SCFT=3&amp;window=popup_no_bar&amp;width=385&amp;height=120&amp;START_MAXIMIZED=FALSE&amp;creator=factset&amp;display_string=Audit"}</definedName>
    <definedName name="_26__FDSAUDITLINK__" localSheetId="7" hidden="1">{"fdsup://Directions/FactSet Auditing Viewer?action=AUDIT_VALUE&amp;DB=129&amp;ID1=597500&amp;VALUEID=18352&amp;SDATE=2011&amp;PERIODTYPE=ANN_STD&amp;SCFT=3&amp;window=popup_no_bar&amp;width=385&amp;height=120&amp;START_MAXIMIZED=FALSE&amp;creator=factset&amp;display_string=Audit"}</definedName>
    <definedName name="_26__FDSAUDITLINK__" localSheetId="25" hidden="1">{"fdsup://Directions/FactSet Auditing Viewer?action=AUDIT_VALUE&amp;DB=129&amp;ID1=597500&amp;VALUEID=18352&amp;SDATE=2011&amp;PERIODTYPE=ANN_STD&amp;SCFT=3&amp;window=popup_no_bar&amp;width=385&amp;height=120&amp;START_MAXIMIZED=FALSE&amp;creator=factset&amp;display_string=Audit"}</definedName>
    <definedName name="_26__FDSAUDITLINK__" localSheetId="21" hidden="1">{"fdsup://Directions/FactSet Auditing Viewer?action=AUDIT_VALUE&amp;DB=129&amp;ID1=597500&amp;VALUEID=18352&amp;SDATE=2011&amp;PERIODTYPE=ANN_STD&amp;SCFT=3&amp;window=popup_no_bar&amp;width=385&amp;height=120&amp;START_MAXIMIZED=FALSE&amp;creator=factset&amp;display_string=Audit"}</definedName>
    <definedName name="_26__FDSAUDITLINK__" localSheetId="22" hidden="1">{"fdsup://Directions/FactSet Auditing Viewer?action=AUDIT_VALUE&amp;DB=129&amp;ID1=597500&amp;VALUEID=18352&amp;SDATE=2011&amp;PERIODTYPE=ANN_STD&amp;SCFT=3&amp;window=popup_no_bar&amp;width=385&amp;height=120&amp;START_MAXIMIZED=FALSE&amp;creator=factset&amp;display_string=Audit"}</definedName>
    <definedName name="_26__FDSAUDITLINK__" localSheetId="19" hidden="1">{"fdsup://Directions/FactSet Auditing Viewer?action=AUDIT_VALUE&amp;DB=129&amp;ID1=597500&amp;VALUEID=18352&amp;SDATE=2011&amp;PERIODTYPE=ANN_STD&amp;SCFT=3&amp;window=popup_no_bar&amp;width=385&amp;height=120&amp;START_MAXIMIZED=FALSE&amp;creator=factset&amp;display_string=Audit"}</definedName>
    <definedName name="_26__FDSAUDITLINK__" hidden="1">{"fdsup://Directions/FactSet Auditing Viewer?action=AUDIT_VALUE&amp;DB=129&amp;ID1=597500&amp;VALUEID=18352&amp;SDATE=2011&amp;PERIODTYPE=ANN_STD&amp;SCFT=3&amp;window=popup_no_bar&amp;width=385&amp;height=120&amp;START_MAXIMIZED=FALSE&amp;creator=factset&amp;display_string=Audit"}</definedName>
    <definedName name="_261">#REF!</definedName>
    <definedName name="_26J103_" localSheetId="14"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26J103_" localSheetId="7"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26J103_" localSheetId="25"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26J103_" localSheetId="21"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26J103_" localSheetId="22"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26J103_" localSheetId="19"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26J103_"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27__123Graph_AChart_1N" hidden="1">#REF!</definedName>
    <definedName name="_27__123Graph_ACHART_21" hidden="1">#REF!</definedName>
    <definedName name="_27__123Graph_ACHART_7" hidden="1">#REF!</definedName>
    <definedName name="_270">#REF!</definedName>
    <definedName name="_27s14_" localSheetId="14" hidden="1">{#N/A,#N/A,FALSE,"UNIT";#N/A,#N/A,FALSE,"UNIT";#N/A,#N/A,FALSE,"계정"}</definedName>
    <definedName name="_27s14_" localSheetId="7" hidden="1">{#N/A,#N/A,FALSE,"UNIT";#N/A,#N/A,FALSE,"UNIT";#N/A,#N/A,FALSE,"계정"}</definedName>
    <definedName name="_27s14_" localSheetId="25" hidden="1">{#N/A,#N/A,FALSE,"UNIT";#N/A,#N/A,FALSE,"UNIT";#N/A,#N/A,FALSE,"계정"}</definedName>
    <definedName name="_27s14_" localSheetId="21" hidden="1">{#N/A,#N/A,FALSE,"UNIT";#N/A,#N/A,FALSE,"UNIT";#N/A,#N/A,FALSE,"계정"}</definedName>
    <definedName name="_27s14_" localSheetId="22" hidden="1">{#N/A,#N/A,FALSE,"UNIT";#N/A,#N/A,FALSE,"UNIT";#N/A,#N/A,FALSE,"계정"}</definedName>
    <definedName name="_27s14_" localSheetId="19" hidden="1">{#N/A,#N/A,FALSE,"UNIT";#N/A,#N/A,FALSE,"UNIT";#N/A,#N/A,FALSE,"계정"}</definedName>
    <definedName name="_27s14_" hidden="1">{#N/A,#N/A,FALSE,"UNIT";#N/A,#N/A,FALSE,"UNIT";#N/A,#N/A,FALSE,"계정"}</definedName>
    <definedName name="_27s17_" localSheetId="14" hidden="1">{#N/A,#N/A,FALSE,"UNIT";#N/A,#N/A,FALSE,"UNIT";#N/A,#N/A,FALSE,"계정"}</definedName>
    <definedName name="_27s17_" localSheetId="7" hidden="1">{#N/A,#N/A,FALSE,"UNIT";#N/A,#N/A,FALSE,"UNIT";#N/A,#N/A,FALSE,"계정"}</definedName>
    <definedName name="_27s17_" localSheetId="25" hidden="1">{#N/A,#N/A,FALSE,"UNIT";#N/A,#N/A,FALSE,"UNIT";#N/A,#N/A,FALSE,"계정"}</definedName>
    <definedName name="_27s17_" localSheetId="21" hidden="1">{#N/A,#N/A,FALSE,"UNIT";#N/A,#N/A,FALSE,"UNIT";#N/A,#N/A,FALSE,"계정"}</definedName>
    <definedName name="_27s17_" localSheetId="22" hidden="1">{#N/A,#N/A,FALSE,"UNIT";#N/A,#N/A,FALSE,"UNIT";#N/A,#N/A,FALSE,"계정"}</definedName>
    <definedName name="_27s17_" localSheetId="19" hidden="1">{#N/A,#N/A,FALSE,"UNIT";#N/A,#N/A,FALSE,"UNIT";#N/A,#N/A,FALSE,"계정"}</definedName>
    <definedName name="_27s17_" hidden="1">{#N/A,#N/A,FALSE,"UNIT";#N/A,#N/A,FALSE,"UNIT";#N/A,#N/A,FALSE,"계정"}</definedName>
    <definedName name="_28.dbf">#REF!</definedName>
    <definedName name="_28__123Graph_AChart_1O" hidden="1">#REF!</definedName>
    <definedName name="_28__123Graph_ACHART_22" hidden="1">#REF!</definedName>
    <definedName name="_28__123Graph_ACHART_8" hidden="1">#REF!</definedName>
    <definedName name="_29__123Graph_AChart_1P" hidden="1">#REF!</definedName>
    <definedName name="_29__123Graph_ACHART_23" hidden="1">#REF!</definedName>
    <definedName name="_2B5_" localSheetId="14" hidden="1">{#N/A,#N/A,FALSE,"Bare Battery F.G."}</definedName>
    <definedName name="_2B5_" localSheetId="7" hidden="1">{#N/A,#N/A,FALSE,"Bare Battery F.G."}</definedName>
    <definedName name="_2B5_" localSheetId="25" hidden="1">{#N/A,#N/A,FALSE,"Bare Battery F.G."}</definedName>
    <definedName name="_2B5_" localSheetId="21" hidden="1">{#N/A,#N/A,FALSE,"Bare Battery F.G."}</definedName>
    <definedName name="_2B5_" localSheetId="22" hidden="1">{#N/A,#N/A,FALSE,"Bare Battery F.G."}</definedName>
    <definedName name="_2B5_" localSheetId="19" hidden="1">{#N/A,#N/A,FALSE,"Bare Battery F.G."}</definedName>
    <definedName name="_2B5_" hidden="1">{#N/A,#N/A,FALSE,"Bare Battery F.G."}</definedName>
    <definedName name="_2P4_" hidden="1">#N/A</definedName>
    <definedName name="_2月帐龄">#REF!</definedName>
    <definedName name="_2科目余额表">#REF!</definedName>
    <definedName name="_3">#REF!</definedName>
    <definedName name="_3________123Graph_ACHART_1" hidden="1">#REF!</definedName>
    <definedName name="_3__123Graph_ACHART_1" hidden="1">#REF!</definedName>
    <definedName name="_3__123Graph_AChart_1AA" hidden="1">#REF!</definedName>
    <definedName name="_3__123Graph_ACHART_3" hidden="1">#REF!</definedName>
    <definedName name="_3__123Graph_AChart_3H" hidden="1">#REF!</definedName>
    <definedName name="_3__123Graph_C图表_1A" hidden="1">#REF!</definedName>
    <definedName name="_3__123Graph_LBL_ACHART_1" hidden="1">#REF!</definedName>
    <definedName name="_3__FDSAUDITLINK__" localSheetId="14"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3__FDSAUDITLINK__" localSheetId="7"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3__FDSAUDITLINK__" localSheetId="25"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3__FDSAUDITLINK__" localSheetId="21"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3__FDSAUDITLINK__" localSheetId="22"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3__FDSAUDITLINK__" localSheetId="19"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3__FDSAUDITLINK__"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3_0Di">#REF!</definedName>
    <definedName name="_3_201_202">#REF!</definedName>
    <definedName name="_3_221114明细">#REF!</definedName>
    <definedName name="_30__123Graph_AChart_1Q" hidden="1">#REF!</definedName>
    <definedName name="_30__123Graph_ACHART_24" hidden="1">#REF!</definedName>
    <definedName name="_30__123Graph_BCHART_10" hidden="1">#REF!</definedName>
    <definedName name="_301">#REF!</definedName>
    <definedName name="_30s11_" localSheetId="14" hidden="1">{#N/A,#N/A,FALSE,"UNIT";#N/A,#N/A,FALSE,"UNIT";#N/A,#N/A,FALSE,"계정"}</definedName>
    <definedName name="_30s11_" localSheetId="7" hidden="1">{#N/A,#N/A,FALSE,"UNIT";#N/A,#N/A,FALSE,"UNIT";#N/A,#N/A,FALSE,"계정"}</definedName>
    <definedName name="_30s11_" localSheetId="25" hidden="1">{#N/A,#N/A,FALSE,"UNIT";#N/A,#N/A,FALSE,"UNIT";#N/A,#N/A,FALSE,"계정"}</definedName>
    <definedName name="_30s11_" localSheetId="21" hidden="1">{#N/A,#N/A,FALSE,"UNIT";#N/A,#N/A,FALSE,"UNIT";#N/A,#N/A,FALSE,"계정"}</definedName>
    <definedName name="_30s11_" localSheetId="22" hidden="1">{#N/A,#N/A,FALSE,"UNIT";#N/A,#N/A,FALSE,"UNIT";#N/A,#N/A,FALSE,"계정"}</definedName>
    <definedName name="_30s11_" localSheetId="19" hidden="1">{#N/A,#N/A,FALSE,"UNIT";#N/A,#N/A,FALSE,"UNIT";#N/A,#N/A,FALSE,"계정"}</definedName>
    <definedName name="_30s11_" hidden="1">{#N/A,#N/A,FALSE,"UNIT";#N/A,#N/A,FALSE,"UNIT";#N/A,#N/A,FALSE,"계정"}</definedName>
    <definedName name="_30s16_" localSheetId="14" hidden="1">{#N/A,#N/A,FALSE,"UNIT";#N/A,#N/A,FALSE,"UNIT";#N/A,#N/A,FALSE,"계정"}</definedName>
    <definedName name="_30s16_" localSheetId="7" hidden="1">{#N/A,#N/A,FALSE,"UNIT";#N/A,#N/A,FALSE,"UNIT";#N/A,#N/A,FALSE,"계정"}</definedName>
    <definedName name="_30s16_" localSheetId="25" hidden="1">{#N/A,#N/A,FALSE,"UNIT";#N/A,#N/A,FALSE,"UNIT";#N/A,#N/A,FALSE,"계정"}</definedName>
    <definedName name="_30s16_" localSheetId="21" hidden="1">{#N/A,#N/A,FALSE,"UNIT";#N/A,#N/A,FALSE,"UNIT";#N/A,#N/A,FALSE,"계정"}</definedName>
    <definedName name="_30s16_" localSheetId="22" hidden="1">{#N/A,#N/A,FALSE,"UNIT";#N/A,#N/A,FALSE,"UNIT";#N/A,#N/A,FALSE,"계정"}</definedName>
    <definedName name="_30s16_" localSheetId="19" hidden="1">{#N/A,#N/A,FALSE,"UNIT";#N/A,#N/A,FALSE,"UNIT";#N/A,#N/A,FALSE,"계정"}</definedName>
    <definedName name="_30s16_" hidden="1">{#N/A,#N/A,FALSE,"UNIT";#N/A,#N/A,FALSE,"UNIT";#N/A,#N/A,FALSE,"계정"}</definedName>
    <definedName name="_30s2_" localSheetId="14" hidden="1">{#N/A,#N/A,FALSE,"UNIT";#N/A,#N/A,FALSE,"UNIT";#N/A,#N/A,FALSE,"계정"}</definedName>
    <definedName name="_30s2_" localSheetId="7" hidden="1">{#N/A,#N/A,FALSE,"UNIT";#N/A,#N/A,FALSE,"UNIT";#N/A,#N/A,FALSE,"계정"}</definedName>
    <definedName name="_30s2_" localSheetId="25" hidden="1">{#N/A,#N/A,FALSE,"UNIT";#N/A,#N/A,FALSE,"UNIT";#N/A,#N/A,FALSE,"계정"}</definedName>
    <definedName name="_30s2_" localSheetId="21" hidden="1">{#N/A,#N/A,FALSE,"UNIT";#N/A,#N/A,FALSE,"UNIT";#N/A,#N/A,FALSE,"계정"}</definedName>
    <definedName name="_30s2_" localSheetId="22" hidden="1">{#N/A,#N/A,FALSE,"UNIT";#N/A,#N/A,FALSE,"UNIT";#N/A,#N/A,FALSE,"계정"}</definedName>
    <definedName name="_30s2_" localSheetId="19" hidden="1">{#N/A,#N/A,FALSE,"UNIT";#N/A,#N/A,FALSE,"UNIT";#N/A,#N/A,FALSE,"계정"}</definedName>
    <definedName name="_30s2_" hidden="1">{#N/A,#N/A,FALSE,"UNIT";#N/A,#N/A,FALSE,"UNIT";#N/A,#N/A,FALSE,"계정"}</definedName>
    <definedName name="_31__123Graph_AChart_1R" hidden="1">#REF!</definedName>
    <definedName name="_31__123Graph_AChart_3" hidden="1">#REF!</definedName>
    <definedName name="_311">#REF!</definedName>
    <definedName name="_312jl">#REF!</definedName>
    <definedName name="_313">#REF!</definedName>
    <definedName name="_32">#REF!</definedName>
    <definedName name="_32__123Graph_AChart_1S" hidden="1">#REF!</definedName>
    <definedName name="_32__123Graph_AChart_4" hidden="1">#REF!</definedName>
    <definedName name="_322">#REF!</definedName>
    <definedName name="_32J104_" localSheetId="14"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32J104_" localSheetId="7"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32J104_" localSheetId="25"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32J104_" localSheetId="21"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32J104_" localSheetId="22"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32J104_" localSheetId="19"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32J104_"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33__123Graph_ACHART_1" hidden="1">#REF!</definedName>
    <definedName name="_33__123Graph_AChart_1T" hidden="1">#REF!</definedName>
    <definedName name="_33__123Graph_AChart_5" hidden="1">#REF!</definedName>
    <definedName name="_33132">#REF!</definedName>
    <definedName name="_3333333">#REF!</definedName>
    <definedName name="_33s17_" localSheetId="14" hidden="1">{#N/A,#N/A,FALSE,"UNIT";#N/A,#N/A,FALSE,"UNIT";#N/A,#N/A,FALSE,"계정"}</definedName>
    <definedName name="_33s17_" localSheetId="7" hidden="1">{#N/A,#N/A,FALSE,"UNIT";#N/A,#N/A,FALSE,"UNIT";#N/A,#N/A,FALSE,"계정"}</definedName>
    <definedName name="_33s17_" localSheetId="25" hidden="1">{#N/A,#N/A,FALSE,"UNIT";#N/A,#N/A,FALSE,"UNIT";#N/A,#N/A,FALSE,"계정"}</definedName>
    <definedName name="_33s17_" localSheetId="21" hidden="1">{#N/A,#N/A,FALSE,"UNIT";#N/A,#N/A,FALSE,"UNIT";#N/A,#N/A,FALSE,"계정"}</definedName>
    <definedName name="_33s17_" localSheetId="22" hidden="1">{#N/A,#N/A,FALSE,"UNIT";#N/A,#N/A,FALSE,"UNIT";#N/A,#N/A,FALSE,"계정"}</definedName>
    <definedName name="_33s17_" localSheetId="19" hidden="1">{#N/A,#N/A,FALSE,"UNIT";#N/A,#N/A,FALSE,"UNIT";#N/A,#N/A,FALSE,"계정"}</definedName>
    <definedName name="_33s17_" hidden="1">{#N/A,#N/A,FALSE,"UNIT";#N/A,#N/A,FALSE,"UNIT";#N/A,#N/A,FALSE,"계정"}</definedName>
    <definedName name="_33s3_" localSheetId="14" hidden="1">{#N/A,#N/A,FALSE,"UNIT";#N/A,#N/A,FALSE,"UNIT";#N/A,#N/A,FALSE,"계정"}</definedName>
    <definedName name="_33s3_" localSheetId="7" hidden="1">{#N/A,#N/A,FALSE,"UNIT";#N/A,#N/A,FALSE,"UNIT";#N/A,#N/A,FALSE,"계정"}</definedName>
    <definedName name="_33s3_" localSheetId="25" hidden="1">{#N/A,#N/A,FALSE,"UNIT";#N/A,#N/A,FALSE,"UNIT";#N/A,#N/A,FALSE,"계정"}</definedName>
    <definedName name="_33s3_" localSheetId="21" hidden="1">{#N/A,#N/A,FALSE,"UNIT";#N/A,#N/A,FALSE,"UNIT";#N/A,#N/A,FALSE,"계정"}</definedName>
    <definedName name="_33s3_" localSheetId="22" hidden="1">{#N/A,#N/A,FALSE,"UNIT";#N/A,#N/A,FALSE,"UNIT";#N/A,#N/A,FALSE,"계정"}</definedName>
    <definedName name="_33s3_" localSheetId="19" hidden="1">{#N/A,#N/A,FALSE,"UNIT";#N/A,#N/A,FALSE,"UNIT";#N/A,#N/A,FALSE,"계정"}</definedName>
    <definedName name="_33s3_" hidden="1">{#N/A,#N/A,FALSE,"UNIT";#N/A,#N/A,FALSE,"UNIT";#N/A,#N/A,FALSE,"계정"}</definedName>
    <definedName name="_34__123Graph_AChart_1U" hidden="1">#REF!</definedName>
    <definedName name="_34__123Graph_AChart_6" hidden="1">#REF!</definedName>
    <definedName name="_35__123Graph_AChart_1V" hidden="1">#REF!</definedName>
    <definedName name="_35__123Graph_B_Chart_1A" hidden="1">#REF!</definedName>
    <definedName name="_35__123Graph_BCHART_15" hidden="1">#REF!</definedName>
    <definedName name="_353__FDSAUDITLINK__" localSheetId="14"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 localSheetId="7"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 localSheetId="25"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 localSheetId="21"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 localSheetId="22"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 localSheetId="19"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6__123Graph_AChart_1W" hidden="1">#REF!</definedName>
    <definedName name="_36__123Graph_BCHART_1" hidden="1">#REF!</definedName>
    <definedName name="_36__123Graph_BCHART_16" hidden="1">#REF!</definedName>
    <definedName name="_36s12_" localSheetId="14" hidden="1">{#N/A,#N/A,FALSE,"UNIT";#N/A,#N/A,FALSE,"UNIT";#N/A,#N/A,FALSE,"계정"}</definedName>
    <definedName name="_36s12_" localSheetId="7" hidden="1">{#N/A,#N/A,FALSE,"UNIT";#N/A,#N/A,FALSE,"UNIT";#N/A,#N/A,FALSE,"계정"}</definedName>
    <definedName name="_36s12_" localSheetId="25" hidden="1">{#N/A,#N/A,FALSE,"UNIT";#N/A,#N/A,FALSE,"UNIT";#N/A,#N/A,FALSE,"계정"}</definedName>
    <definedName name="_36s12_" localSheetId="21" hidden="1">{#N/A,#N/A,FALSE,"UNIT";#N/A,#N/A,FALSE,"UNIT";#N/A,#N/A,FALSE,"계정"}</definedName>
    <definedName name="_36s12_" localSheetId="22" hidden="1">{#N/A,#N/A,FALSE,"UNIT";#N/A,#N/A,FALSE,"UNIT";#N/A,#N/A,FALSE,"계정"}</definedName>
    <definedName name="_36s12_" localSheetId="19" hidden="1">{#N/A,#N/A,FALSE,"UNIT";#N/A,#N/A,FALSE,"UNIT";#N/A,#N/A,FALSE,"계정"}</definedName>
    <definedName name="_36s12_" hidden="1">{#N/A,#N/A,FALSE,"UNIT";#N/A,#N/A,FALSE,"UNIT";#N/A,#N/A,FALSE,"계정"}</definedName>
    <definedName name="_36s2_" localSheetId="14" hidden="1">{#N/A,#N/A,FALSE,"UNIT";#N/A,#N/A,FALSE,"UNIT";#N/A,#N/A,FALSE,"계정"}</definedName>
    <definedName name="_36s2_" localSheetId="7" hidden="1">{#N/A,#N/A,FALSE,"UNIT";#N/A,#N/A,FALSE,"UNIT";#N/A,#N/A,FALSE,"계정"}</definedName>
    <definedName name="_36s2_" localSheetId="25" hidden="1">{#N/A,#N/A,FALSE,"UNIT";#N/A,#N/A,FALSE,"UNIT";#N/A,#N/A,FALSE,"계정"}</definedName>
    <definedName name="_36s2_" localSheetId="21" hidden="1">{#N/A,#N/A,FALSE,"UNIT";#N/A,#N/A,FALSE,"UNIT";#N/A,#N/A,FALSE,"계정"}</definedName>
    <definedName name="_36s2_" localSheetId="22" hidden="1">{#N/A,#N/A,FALSE,"UNIT";#N/A,#N/A,FALSE,"UNIT";#N/A,#N/A,FALSE,"계정"}</definedName>
    <definedName name="_36s2_" localSheetId="19" hidden="1">{#N/A,#N/A,FALSE,"UNIT";#N/A,#N/A,FALSE,"UNIT";#N/A,#N/A,FALSE,"계정"}</definedName>
    <definedName name="_36s2_" hidden="1">{#N/A,#N/A,FALSE,"UNIT";#N/A,#N/A,FALSE,"UNIT";#N/A,#N/A,FALSE,"계정"}</definedName>
    <definedName name="_36s4_" localSheetId="14" hidden="1">{#N/A,#N/A,FALSE,"UNIT";#N/A,#N/A,FALSE,"UNIT";#N/A,#N/A,FALSE,"계정"}</definedName>
    <definedName name="_36s4_" localSheetId="7" hidden="1">{#N/A,#N/A,FALSE,"UNIT";#N/A,#N/A,FALSE,"UNIT";#N/A,#N/A,FALSE,"계정"}</definedName>
    <definedName name="_36s4_" localSheetId="25" hidden="1">{#N/A,#N/A,FALSE,"UNIT";#N/A,#N/A,FALSE,"UNIT";#N/A,#N/A,FALSE,"계정"}</definedName>
    <definedName name="_36s4_" localSheetId="21" hidden="1">{#N/A,#N/A,FALSE,"UNIT";#N/A,#N/A,FALSE,"UNIT";#N/A,#N/A,FALSE,"계정"}</definedName>
    <definedName name="_36s4_" localSheetId="22" hidden="1">{#N/A,#N/A,FALSE,"UNIT";#N/A,#N/A,FALSE,"UNIT";#N/A,#N/A,FALSE,"계정"}</definedName>
    <definedName name="_36s4_" localSheetId="19" hidden="1">{#N/A,#N/A,FALSE,"UNIT";#N/A,#N/A,FALSE,"UNIT";#N/A,#N/A,FALSE,"계정"}</definedName>
    <definedName name="_36s4_" hidden="1">{#N/A,#N/A,FALSE,"UNIT";#N/A,#N/A,FALSE,"UNIT";#N/A,#N/A,FALSE,"계정"}</definedName>
    <definedName name="_37__123Graph_AChart_1X" hidden="1">#REF!</definedName>
    <definedName name="_37__123Graph_BCHART_12" hidden="1">#REF!</definedName>
    <definedName name="_37__123Graph_BCHART_17" hidden="1">#REF!</definedName>
    <definedName name="_371__FDSAUDITLINK__" localSheetId="14"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 localSheetId="7"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 localSheetId="25"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 localSheetId="21"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 localSheetId="22"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 localSheetId="19"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8__123Graph_AChart_1Y" hidden="1">#REF!</definedName>
    <definedName name="_38__123Graph_BCHART_18" hidden="1">#REF!</definedName>
    <definedName name="_38__123Graph_BCHART_2" hidden="1">#REF!</definedName>
    <definedName name="_3821">#REF!</definedName>
    <definedName name="_38J105_" localSheetId="14" hidden="1">{#N/A,#N/A,FALSE,"a-f&amp;e";#N/A,#N/A,FALSE,"a-land";#N/A,#N/A,FALSE,"pl-deprec";#N/A,#N/A,FALSE,"pl-fa-disposals"}</definedName>
    <definedName name="_38J105_" localSheetId="7" hidden="1">{#N/A,#N/A,FALSE,"a-f&amp;e";#N/A,#N/A,FALSE,"a-land";#N/A,#N/A,FALSE,"pl-deprec";#N/A,#N/A,FALSE,"pl-fa-disposals"}</definedName>
    <definedName name="_38J105_" localSheetId="25" hidden="1">{#N/A,#N/A,FALSE,"a-f&amp;e";#N/A,#N/A,FALSE,"a-land";#N/A,#N/A,FALSE,"pl-deprec";#N/A,#N/A,FALSE,"pl-fa-disposals"}</definedName>
    <definedName name="_38J105_" localSheetId="21" hidden="1">{#N/A,#N/A,FALSE,"a-f&amp;e";#N/A,#N/A,FALSE,"a-land";#N/A,#N/A,FALSE,"pl-deprec";#N/A,#N/A,FALSE,"pl-fa-disposals"}</definedName>
    <definedName name="_38J105_" localSheetId="22" hidden="1">{#N/A,#N/A,FALSE,"a-f&amp;e";#N/A,#N/A,FALSE,"a-land";#N/A,#N/A,FALSE,"pl-deprec";#N/A,#N/A,FALSE,"pl-fa-disposals"}</definedName>
    <definedName name="_38J105_" localSheetId="19" hidden="1">{#N/A,#N/A,FALSE,"a-f&amp;e";#N/A,#N/A,FALSE,"a-land";#N/A,#N/A,FALSE,"pl-deprec";#N/A,#N/A,FALSE,"pl-fa-disposals"}</definedName>
    <definedName name="_38J105_" hidden="1">{#N/A,#N/A,FALSE,"a-f&amp;e";#N/A,#N/A,FALSE,"a-land";#N/A,#N/A,FALSE,"pl-deprec";#N/A,#N/A,FALSE,"pl-fa-disposals"}</definedName>
    <definedName name="_39__123Graph_AChart_1Z" hidden="1">#REF!</definedName>
    <definedName name="_39__123Graph_BCHART_20" hidden="1">#REF!</definedName>
    <definedName name="_39__123Graph_BCHART_21" hidden="1">#REF!</definedName>
    <definedName name="_39__123Graph_CCHART_1" hidden="1">#REF!</definedName>
    <definedName name="_39s3_" localSheetId="14" hidden="1">{#N/A,#N/A,FALSE,"UNIT";#N/A,#N/A,FALSE,"UNIT";#N/A,#N/A,FALSE,"계정"}</definedName>
    <definedName name="_39s3_" localSheetId="7" hidden="1">{#N/A,#N/A,FALSE,"UNIT";#N/A,#N/A,FALSE,"UNIT";#N/A,#N/A,FALSE,"계정"}</definedName>
    <definedName name="_39s3_" localSheetId="25" hidden="1">{#N/A,#N/A,FALSE,"UNIT";#N/A,#N/A,FALSE,"UNIT";#N/A,#N/A,FALSE,"계정"}</definedName>
    <definedName name="_39s3_" localSheetId="21" hidden="1">{#N/A,#N/A,FALSE,"UNIT";#N/A,#N/A,FALSE,"UNIT";#N/A,#N/A,FALSE,"계정"}</definedName>
    <definedName name="_39s3_" localSheetId="22" hidden="1">{#N/A,#N/A,FALSE,"UNIT";#N/A,#N/A,FALSE,"UNIT";#N/A,#N/A,FALSE,"계정"}</definedName>
    <definedName name="_39s3_" localSheetId="19" hidden="1">{#N/A,#N/A,FALSE,"UNIT";#N/A,#N/A,FALSE,"UNIT";#N/A,#N/A,FALSE,"계정"}</definedName>
    <definedName name="_39s3_" hidden="1">{#N/A,#N/A,FALSE,"UNIT";#N/A,#N/A,FALSE,"UNIT";#N/A,#N/A,FALSE,"계정"}</definedName>
    <definedName name="_39s5_" localSheetId="14" hidden="1">{#N/A,#N/A,FALSE,"UNIT";#N/A,#N/A,FALSE,"UNIT";#N/A,#N/A,FALSE,"계정"}</definedName>
    <definedName name="_39s5_" localSheetId="7" hidden="1">{#N/A,#N/A,FALSE,"UNIT";#N/A,#N/A,FALSE,"UNIT";#N/A,#N/A,FALSE,"계정"}</definedName>
    <definedName name="_39s5_" localSheetId="25" hidden="1">{#N/A,#N/A,FALSE,"UNIT";#N/A,#N/A,FALSE,"UNIT";#N/A,#N/A,FALSE,"계정"}</definedName>
    <definedName name="_39s5_" localSheetId="21" hidden="1">{#N/A,#N/A,FALSE,"UNIT";#N/A,#N/A,FALSE,"UNIT";#N/A,#N/A,FALSE,"계정"}</definedName>
    <definedName name="_39s5_" localSheetId="22" hidden="1">{#N/A,#N/A,FALSE,"UNIT";#N/A,#N/A,FALSE,"UNIT";#N/A,#N/A,FALSE,"계정"}</definedName>
    <definedName name="_39s5_" localSheetId="19" hidden="1">{#N/A,#N/A,FALSE,"UNIT";#N/A,#N/A,FALSE,"UNIT";#N/A,#N/A,FALSE,"계정"}</definedName>
    <definedName name="_39s5_" hidden="1">{#N/A,#N/A,FALSE,"UNIT";#N/A,#N/A,FALSE,"UNIT";#N/A,#N/A,FALSE,"계정"}</definedName>
    <definedName name="_3g5_">#REF!</definedName>
    <definedName name="_3P4_" hidden="1">#N/A</definedName>
    <definedName name="_3审核95_1">#REF!</definedName>
    <definedName name="_4">#REF!</definedName>
    <definedName name="_4.6.30">#REF!</definedName>
    <definedName name="_4__123Graph_AChart_1AB" hidden="1">#REF!</definedName>
    <definedName name="_4__123Graph_ACHART_2" hidden="1">#REF!</definedName>
    <definedName name="_4__123Graph_AChart_3U" hidden="1">#REF!</definedName>
    <definedName name="_4__123Graph_ACHART_4" hidden="1">#REF!</definedName>
    <definedName name="_4__123Graph_D图表_1A" hidden="1">#REF!</definedName>
    <definedName name="_4__123Graph_LBL_ACHART_2" hidden="1">#REF!</definedName>
    <definedName name="_4__FDSAUDITLINK__" localSheetId="14"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4__FDSAUDITLINK__" localSheetId="7"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4__FDSAUDITLINK__" localSheetId="25"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4__FDSAUDITLINK__" localSheetId="21"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4__FDSAUDITLINK__" localSheetId="22"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4__FDSAUDITLINK__" localSheetId="19"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4__FDSAUDITLINK__"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4_0Di">#REF!</definedName>
    <definedName name="_4_401_405">#REF!</definedName>
    <definedName name="_40__123Graph_ACHART_2" hidden="1">#REF!</definedName>
    <definedName name="_40__123Graph_BCHART_22" hidden="1">#REF!</definedName>
    <definedName name="_40__123Graph_BCHART_3" hidden="1">#REF!</definedName>
    <definedName name="_401">#REF!</definedName>
    <definedName name="_401_405">#REF!</definedName>
    <definedName name="_40331">#REF!</definedName>
    <definedName name="_404">#REF!</definedName>
    <definedName name="_405">#REF!</definedName>
    <definedName name="_405F">#REF!</definedName>
    <definedName name="_41__123Graph_AChart_2D" hidden="1">#REF!</definedName>
    <definedName name="_41__123Graph_BCHART_3" hidden="1">#REF!</definedName>
    <definedName name="_41__123Graph_BCHART_31" hidden="1">#REF!</definedName>
    <definedName name="_410160F001">#REF!</definedName>
    <definedName name="_42__123Graph_ACHART_3" hidden="1">#REF!</definedName>
    <definedName name="_42__123Graph_BCHART_4" hidden="1">#REF!</definedName>
    <definedName name="_42__123Graph_DCHART_1" hidden="1">#REF!</definedName>
    <definedName name="_420110F731">#REF!</definedName>
    <definedName name="_420140F751">#REF!</definedName>
    <definedName name="_420221F931">#REF!</definedName>
    <definedName name="_420222F931">#REF!</definedName>
    <definedName name="_420223F931">#REF!</definedName>
    <definedName name="_420224F931">#REF!</definedName>
    <definedName name="_420227F931">#REF!</definedName>
    <definedName name="_420321F934">#REF!</definedName>
    <definedName name="_420322F934">#REF!</definedName>
    <definedName name="_420323F934">#REF!</definedName>
    <definedName name="_420325F934">#REF!</definedName>
    <definedName name="_420326F934">#REF!</definedName>
    <definedName name="_420327F934">#REF!</definedName>
    <definedName name="_420329F934">#REF!</definedName>
    <definedName name="_420333F921">#REF!</definedName>
    <definedName name="_420333F923">#REF!</definedName>
    <definedName name="_420336F921">#REF!</definedName>
    <definedName name="_420336F923">#REF!</definedName>
    <definedName name="_420351F921">#REF!</definedName>
    <definedName name="_420352F921">#REF!</definedName>
    <definedName name="_420361F934">#REF!</definedName>
    <definedName name="_420362F934">#REF!</definedName>
    <definedName name="_420401F921">#REF!</definedName>
    <definedName name="_420402F921">#REF!</definedName>
    <definedName name="_420403F921">#REF!</definedName>
    <definedName name="_420404F921">#REF!</definedName>
    <definedName name="_420411F921">#REF!</definedName>
    <definedName name="_420412F921">#REF!</definedName>
    <definedName name="_420421F921">#REF!</definedName>
    <definedName name="_420422F921">#REF!</definedName>
    <definedName name="_420435F921">#REF!</definedName>
    <definedName name="_420441F921">#REF!</definedName>
    <definedName name="_420442F921">#REF!</definedName>
    <definedName name="_420443F921">#REF!</definedName>
    <definedName name="_420444F921">#REF!</definedName>
    <definedName name="_420445F921">#REF!</definedName>
    <definedName name="_420447F921">#REF!</definedName>
    <definedName name="_420451F921">#REF!</definedName>
    <definedName name="_420452F921">#REF!</definedName>
    <definedName name="_420453F921">#REF!</definedName>
    <definedName name="_420455F921">#REF!</definedName>
    <definedName name="_420461F921">#REF!</definedName>
    <definedName name="_420462F921">#REF!</definedName>
    <definedName name="_420471F921">#REF!</definedName>
    <definedName name="_420472F921">#REF!</definedName>
    <definedName name="_420473F921">#REF!</definedName>
    <definedName name="_420481F921">#REF!</definedName>
    <definedName name="_420482F921">#REF!</definedName>
    <definedName name="_420489F921">#REF!</definedName>
    <definedName name="_420491F921">#REF!</definedName>
    <definedName name="_420496F921">#REF!</definedName>
    <definedName name="_420497F921">#REF!</definedName>
    <definedName name="_420511F841">#REF!</definedName>
    <definedName name="_420512F841">#REF!</definedName>
    <definedName name="_420513F841">#REF!</definedName>
    <definedName name="_420514F841">#REF!</definedName>
    <definedName name="_420515F841">#REF!</definedName>
    <definedName name="_420610F9202">#REF!</definedName>
    <definedName name="_420625F9201">#REF!</definedName>
    <definedName name="_420730F9601">#REF!</definedName>
    <definedName name="_420740F9603">#REF!</definedName>
    <definedName name="_420760F7101">#REF!</definedName>
    <definedName name="_420760F7102">#REF!</definedName>
    <definedName name="_420760F7201">#REF!</definedName>
    <definedName name="_420760F7301">#REF!</definedName>
    <definedName name="_420760F7501">#REF!</definedName>
    <definedName name="_420760F7601">#REF!</definedName>
    <definedName name="_420760F7701">#REF!</definedName>
    <definedName name="_420760F7901">#REF!</definedName>
    <definedName name="_420760F8201">#REF!</definedName>
    <definedName name="_420760F8301">#REF!</definedName>
    <definedName name="_420760F8501">#REF!</definedName>
    <definedName name="_420760F9200">#REF!</definedName>
    <definedName name="_420760F9201">#REF!</definedName>
    <definedName name="_420760F9202">#REF!</definedName>
    <definedName name="_420760F9204">#REF!</definedName>
    <definedName name="_420760F9501">#REF!</definedName>
    <definedName name="_420760F9909">#REF!</definedName>
    <definedName name="_420912F923">#REF!</definedName>
    <definedName name="_42s13_" localSheetId="14" hidden="1">{#N/A,#N/A,FALSE,"UNIT";#N/A,#N/A,FALSE,"UNIT";#N/A,#N/A,FALSE,"계정"}</definedName>
    <definedName name="_42s13_" localSheetId="7" hidden="1">{#N/A,#N/A,FALSE,"UNIT";#N/A,#N/A,FALSE,"UNIT";#N/A,#N/A,FALSE,"계정"}</definedName>
    <definedName name="_42s13_" localSheetId="25" hidden="1">{#N/A,#N/A,FALSE,"UNIT";#N/A,#N/A,FALSE,"UNIT";#N/A,#N/A,FALSE,"계정"}</definedName>
    <definedName name="_42s13_" localSheetId="21" hidden="1">{#N/A,#N/A,FALSE,"UNIT";#N/A,#N/A,FALSE,"UNIT";#N/A,#N/A,FALSE,"계정"}</definedName>
    <definedName name="_42s13_" localSheetId="22" hidden="1">{#N/A,#N/A,FALSE,"UNIT";#N/A,#N/A,FALSE,"UNIT";#N/A,#N/A,FALSE,"계정"}</definedName>
    <definedName name="_42s13_" localSheetId="19" hidden="1">{#N/A,#N/A,FALSE,"UNIT";#N/A,#N/A,FALSE,"UNIT";#N/A,#N/A,FALSE,"계정"}</definedName>
    <definedName name="_42s13_" hidden="1">{#N/A,#N/A,FALSE,"UNIT";#N/A,#N/A,FALSE,"UNIT";#N/A,#N/A,FALSE,"계정"}</definedName>
    <definedName name="_42s4_" localSheetId="14" hidden="1">{#N/A,#N/A,FALSE,"UNIT";#N/A,#N/A,FALSE,"UNIT";#N/A,#N/A,FALSE,"계정"}</definedName>
    <definedName name="_42s4_" localSheetId="7" hidden="1">{#N/A,#N/A,FALSE,"UNIT";#N/A,#N/A,FALSE,"UNIT";#N/A,#N/A,FALSE,"계정"}</definedName>
    <definedName name="_42s4_" localSheetId="25" hidden="1">{#N/A,#N/A,FALSE,"UNIT";#N/A,#N/A,FALSE,"UNIT";#N/A,#N/A,FALSE,"계정"}</definedName>
    <definedName name="_42s4_" localSheetId="21" hidden="1">{#N/A,#N/A,FALSE,"UNIT";#N/A,#N/A,FALSE,"UNIT";#N/A,#N/A,FALSE,"계정"}</definedName>
    <definedName name="_42s4_" localSheetId="22" hidden="1">{#N/A,#N/A,FALSE,"UNIT";#N/A,#N/A,FALSE,"UNIT";#N/A,#N/A,FALSE,"계정"}</definedName>
    <definedName name="_42s4_" localSheetId="19" hidden="1">{#N/A,#N/A,FALSE,"UNIT";#N/A,#N/A,FALSE,"UNIT";#N/A,#N/A,FALSE,"계정"}</definedName>
    <definedName name="_42s4_" hidden="1">{#N/A,#N/A,FALSE,"UNIT";#N/A,#N/A,FALSE,"UNIT";#N/A,#N/A,FALSE,"계정"}</definedName>
    <definedName name="_42s6_" localSheetId="14" hidden="1">{#N/A,#N/A,FALSE,"UNIT";#N/A,#N/A,FALSE,"UNIT";#N/A,#N/A,FALSE,"계정"}</definedName>
    <definedName name="_42s6_" localSheetId="7" hidden="1">{#N/A,#N/A,FALSE,"UNIT";#N/A,#N/A,FALSE,"UNIT";#N/A,#N/A,FALSE,"계정"}</definedName>
    <definedName name="_42s6_" localSheetId="25" hidden="1">{#N/A,#N/A,FALSE,"UNIT";#N/A,#N/A,FALSE,"UNIT";#N/A,#N/A,FALSE,"계정"}</definedName>
    <definedName name="_42s6_" localSheetId="21" hidden="1">{#N/A,#N/A,FALSE,"UNIT";#N/A,#N/A,FALSE,"UNIT";#N/A,#N/A,FALSE,"계정"}</definedName>
    <definedName name="_42s6_" localSheetId="22" hidden="1">{#N/A,#N/A,FALSE,"UNIT";#N/A,#N/A,FALSE,"UNIT";#N/A,#N/A,FALSE,"계정"}</definedName>
    <definedName name="_42s6_" localSheetId="19" hidden="1">{#N/A,#N/A,FALSE,"UNIT";#N/A,#N/A,FALSE,"UNIT";#N/A,#N/A,FALSE,"계정"}</definedName>
    <definedName name="_42s6_" hidden="1">{#N/A,#N/A,FALSE,"UNIT";#N/A,#N/A,FALSE,"UNIT";#N/A,#N/A,FALSE,"계정"}</definedName>
    <definedName name="_42wrn.²Ä1­Ó¤ë1_Ü20¤H." localSheetId="14" hidden="1">{#N/A,#N/A,FALSE,"²Ä1­Ó¤ë"}</definedName>
    <definedName name="_42wrn.²Ä1­Ó¤ë1_Ü20¤H." localSheetId="7" hidden="1">{#N/A,#N/A,FALSE,"²Ä1­Ó¤ë"}</definedName>
    <definedName name="_42wrn.²Ä1­Ó¤ë1_Ü20¤H." localSheetId="25" hidden="1">{#N/A,#N/A,FALSE,"²Ä1­Ó¤ë"}</definedName>
    <definedName name="_42wrn.²Ä1­Ó¤ë1_Ü20¤H." localSheetId="21" hidden="1">{#N/A,#N/A,FALSE,"²Ä1­Ó¤ë"}</definedName>
    <definedName name="_42wrn.²Ä1­Ó¤ë1_Ü20¤H." localSheetId="22" hidden="1">{#N/A,#N/A,FALSE,"²Ä1­Ó¤ë"}</definedName>
    <definedName name="_42wrn.²Ä1­Ó¤ë1_Ü20¤H." localSheetId="19" hidden="1">{#N/A,#N/A,FALSE,"²Ä1­Ó¤ë"}</definedName>
    <definedName name="_42wrn.²Ä1­Ó¤ë1_Ü20¤H." hidden="1">{#N/A,#N/A,FALSE,"²Ä1­Ó¤ë"}</definedName>
    <definedName name="_43__123Graph_AChart_3D" hidden="1">#REF!</definedName>
    <definedName name="_43__123Graph_BCHART_5" hidden="1">#REF!</definedName>
    <definedName name="_43__123Graph_C_Chart_1A" hidden="1">#REF!</definedName>
    <definedName name="_44__123Graph_AChart_3X" hidden="1">#REF!</definedName>
    <definedName name="_44__123Graph_CCHART_10" hidden="1">#REF!</definedName>
    <definedName name="_4444">#REF!</definedName>
    <definedName name="_44J106_" localSheetId="14"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44J106_" localSheetId="7"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44J106_" localSheetId="25"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44J106_" localSheetId="21"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44J106_" localSheetId="22"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44J106_" localSheetId="19"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44J106_"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45__123Graph_ACHART_6" hidden="1">#REF!</definedName>
    <definedName name="_45__123Graph_BCHART_7" hidden="1">#REF!</definedName>
    <definedName name="_45__123Graph_CCHART_11" hidden="1">#REF!</definedName>
    <definedName name="_45__123Graph_XCHART_1" hidden="1">#REF!</definedName>
    <definedName name="_45s5_" localSheetId="14" hidden="1">{#N/A,#N/A,FALSE,"UNIT";#N/A,#N/A,FALSE,"UNIT";#N/A,#N/A,FALSE,"계정"}</definedName>
    <definedName name="_45s5_" localSheetId="7" hidden="1">{#N/A,#N/A,FALSE,"UNIT";#N/A,#N/A,FALSE,"UNIT";#N/A,#N/A,FALSE,"계정"}</definedName>
    <definedName name="_45s5_" localSheetId="25" hidden="1">{#N/A,#N/A,FALSE,"UNIT";#N/A,#N/A,FALSE,"UNIT";#N/A,#N/A,FALSE,"계정"}</definedName>
    <definedName name="_45s5_" localSheetId="21" hidden="1">{#N/A,#N/A,FALSE,"UNIT";#N/A,#N/A,FALSE,"UNIT";#N/A,#N/A,FALSE,"계정"}</definedName>
    <definedName name="_45s5_" localSheetId="22" hidden="1">{#N/A,#N/A,FALSE,"UNIT";#N/A,#N/A,FALSE,"UNIT";#N/A,#N/A,FALSE,"계정"}</definedName>
    <definedName name="_45s5_" localSheetId="19" hidden="1">{#N/A,#N/A,FALSE,"UNIT";#N/A,#N/A,FALSE,"UNIT";#N/A,#N/A,FALSE,"계정"}</definedName>
    <definedName name="_45s5_" hidden="1">{#N/A,#N/A,FALSE,"UNIT";#N/A,#N/A,FALSE,"UNIT";#N/A,#N/A,FALSE,"계정"}</definedName>
    <definedName name="_45s9_" localSheetId="14" hidden="1">{#N/A,#N/A,FALSE,"UNIT";#N/A,#N/A,FALSE,"UNIT";#N/A,#N/A,FALSE,"계정"}</definedName>
    <definedName name="_45s9_" localSheetId="7" hidden="1">{#N/A,#N/A,FALSE,"UNIT";#N/A,#N/A,FALSE,"UNIT";#N/A,#N/A,FALSE,"계정"}</definedName>
    <definedName name="_45s9_" localSheetId="25" hidden="1">{#N/A,#N/A,FALSE,"UNIT";#N/A,#N/A,FALSE,"UNIT";#N/A,#N/A,FALSE,"계정"}</definedName>
    <definedName name="_45s9_" localSheetId="21" hidden="1">{#N/A,#N/A,FALSE,"UNIT";#N/A,#N/A,FALSE,"UNIT";#N/A,#N/A,FALSE,"계정"}</definedName>
    <definedName name="_45s9_" localSheetId="22" hidden="1">{#N/A,#N/A,FALSE,"UNIT";#N/A,#N/A,FALSE,"UNIT";#N/A,#N/A,FALSE,"계정"}</definedName>
    <definedName name="_45s9_" localSheetId="19" hidden="1">{#N/A,#N/A,FALSE,"UNIT";#N/A,#N/A,FALSE,"UNIT";#N/A,#N/A,FALSE,"계정"}</definedName>
    <definedName name="_45s9_" hidden="1">{#N/A,#N/A,FALSE,"UNIT";#N/A,#N/A,FALSE,"UNIT";#N/A,#N/A,FALSE,"계정"}</definedName>
    <definedName name="_46__123Graph_AChart_9C" hidden="1">#REF!</definedName>
    <definedName name="_46__123Graph_BCHART_8" hidden="1">#REF!</definedName>
    <definedName name="_46__123Graph_CCHART_12" hidden="1">#REF!</definedName>
    <definedName name="_47__123Graph_BChart_1AA" hidden="1">#REF!</definedName>
    <definedName name="_47__123Graph_CCHART_10" hidden="1">#REF!</definedName>
    <definedName name="_47__123Graph_CCHART_13" hidden="1">#REF!</definedName>
    <definedName name="_48__123Graph_BChart_1AB" hidden="1">#REF!</definedName>
    <definedName name="_48__123Graph_CCHART_14" hidden="1">#REF!</definedName>
    <definedName name="_48s14_" localSheetId="14" hidden="1">{#N/A,#N/A,FALSE,"UNIT";#N/A,#N/A,FALSE,"UNIT";#N/A,#N/A,FALSE,"계정"}</definedName>
    <definedName name="_48s14_" localSheetId="7" hidden="1">{#N/A,#N/A,FALSE,"UNIT";#N/A,#N/A,FALSE,"UNIT";#N/A,#N/A,FALSE,"계정"}</definedName>
    <definedName name="_48s14_" localSheetId="25" hidden="1">{#N/A,#N/A,FALSE,"UNIT";#N/A,#N/A,FALSE,"UNIT";#N/A,#N/A,FALSE,"계정"}</definedName>
    <definedName name="_48s14_" localSheetId="21" hidden="1">{#N/A,#N/A,FALSE,"UNIT";#N/A,#N/A,FALSE,"UNIT";#N/A,#N/A,FALSE,"계정"}</definedName>
    <definedName name="_48s14_" localSheetId="22" hidden="1">{#N/A,#N/A,FALSE,"UNIT";#N/A,#N/A,FALSE,"UNIT";#N/A,#N/A,FALSE,"계정"}</definedName>
    <definedName name="_48s14_" localSheetId="19" hidden="1">{#N/A,#N/A,FALSE,"UNIT";#N/A,#N/A,FALSE,"UNIT";#N/A,#N/A,FALSE,"계정"}</definedName>
    <definedName name="_48s14_" hidden="1">{#N/A,#N/A,FALSE,"UNIT";#N/A,#N/A,FALSE,"UNIT";#N/A,#N/A,FALSE,"계정"}</definedName>
    <definedName name="_48s6_" localSheetId="14" hidden="1">{#N/A,#N/A,FALSE,"UNIT";#N/A,#N/A,FALSE,"UNIT";#N/A,#N/A,FALSE,"계정"}</definedName>
    <definedName name="_48s6_" localSheetId="7" hidden="1">{#N/A,#N/A,FALSE,"UNIT";#N/A,#N/A,FALSE,"UNIT";#N/A,#N/A,FALSE,"계정"}</definedName>
    <definedName name="_48s6_" localSheetId="25" hidden="1">{#N/A,#N/A,FALSE,"UNIT";#N/A,#N/A,FALSE,"UNIT";#N/A,#N/A,FALSE,"계정"}</definedName>
    <definedName name="_48s6_" localSheetId="21" hidden="1">{#N/A,#N/A,FALSE,"UNIT";#N/A,#N/A,FALSE,"UNIT";#N/A,#N/A,FALSE,"계정"}</definedName>
    <definedName name="_48s6_" localSheetId="22" hidden="1">{#N/A,#N/A,FALSE,"UNIT";#N/A,#N/A,FALSE,"UNIT";#N/A,#N/A,FALSE,"계정"}</definedName>
    <definedName name="_48s6_" localSheetId="19" hidden="1">{#N/A,#N/A,FALSE,"UNIT";#N/A,#N/A,FALSE,"UNIT";#N/A,#N/A,FALSE,"계정"}</definedName>
    <definedName name="_48s6_" hidden="1">{#N/A,#N/A,FALSE,"UNIT";#N/A,#N/A,FALSE,"UNIT";#N/A,#N/A,FALSE,"계정"}</definedName>
    <definedName name="_49__123Graph_BChart_1AC" hidden="1">#REF!</definedName>
    <definedName name="_49__123Graph_CCHART_15" hidden="1">#REF!</definedName>
    <definedName name="_4ES1_" localSheetId="14" hidden="1">{#N/A,#N/A,FALSE,"Bare Battery F.G."}</definedName>
    <definedName name="_4ES1_" localSheetId="7" hidden="1">{#N/A,#N/A,FALSE,"Bare Battery F.G."}</definedName>
    <definedName name="_4ES1_" localSheetId="25" hidden="1">{#N/A,#N/A,FALSE,"Bare Battery F.G."}</definedName>
    <definedName name="_4ES1_" localSheetId="21" hidden="1">{#N/A,#N/A,FALSE,"Bare Battery F.G."}</definedName>
    <definedName name="_4ES1_" localSheetId="22" hidden="1">{#N/A,#N/A,FALSE,"Bare Battery F.G."}</definedName>
    <definedName name="_4ES1_" localSheetId="19" hidden="1">{#N/A,#N/A,FALSE,"Bare Battery F.G."}</definedName>
    <definedName name="_4ES1_" hidden="1">{#N/A,#N/A,FALSE,"Bare Battery F.G."}</definedName>
    <definedName name="_4东厦财务利息">#REF!</definedName>
    <definedName name="_4东厦财务费用">#REF!</definedName>
    <definedName name="_4余额表_一级_.dbf">#REF!</definedName>
    <definedName name="_4年6月帐龄分析">#REF!</definedName>
    <definedName name="_5">#REF!</definedName>
    <definedName name="_5__123Graph_AChart_1AC" hidden="1">#REF!</definedName>
    <definedName name="_5__123Graph_ACHART_5" hidden="1">#REF!</definedName>
    <definedName name="_5__123Graph_BCHART_1" hidden="1">#REF!</definedName>
    <definedName name="_5__123Graph_E图表_1A" hidden="1">#REF!</definedName>
    <definedName name="_5__123Graph_XCHART_1" hidden="1">#REF!</definedName>
    <definedName name="_5__123Graph_XChart_1U" hidden="1">#REF!</definedName>
    <definedName name="_5__FDSAUDITLINK__" localSheetId="14"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5__FDSAUDITLINK__" localSheetId="7"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5__FDSAUDITLINK__" localSheetId="25"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5__FDSAUDITLINK__" localSheetId="21"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5__FDSAUDITLINK__" localSheetId="22"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5__FDSAUDITLINK__" localSheetId="19"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5__FDSAUDITLINK__"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5_0Kostenreduzier">#REF!</definedName>
    <definedName name="_50__123Graph_BChart_1AD" hidden="1">#REF!</definedName>
    <definedName name="_50__123Graph_CCHART_16" hidden="1">#REF!</definedName>
    <definedName name="_501">#REF!</definedName>
    <definedName name="_50101.dbf">#REF!</definedName>
    <definedName name="_50102.dbf">#REF!</definedName>
    <definedName name="_502">#REF!</definedName>
    <definedName name="_503">#REF!</definedName>
    <definedName name="_504">#REF!</definedName>
    <definedName name="_506">#REF!</definedName>
    <definedName name="_51__123Graph_BChart_1AE" hidden="1">#REF!</definedName>
    <definedName name="_51__123Graph_CCHART_17" hidden="1">#REF!</definedName>
    <definedName name="_511">#REF!</definedName>
    <definedName name="_512">#REF!</definedName>
    <definedName name="_51s9_" localSheetId="14" hidden="1">{#N/A,#N/A,FALSE,"UNIT";#N/A,#N/A,FALSE,"UNIT";#N/A,#N/A,FALSE,"계정"}</definedName>
    <definedName name="_51s9_" localSheetId="7" hidden="1">{#N/A,#N/A,FALSE,"UNIT";#N/A,#N/A,FALSE,"UNIT";#N/A,#N/A,FALSE,"계정"}</definedName>
    <definedName name="_51s9_" localSheetId="25" hidden="1">{#N/A,#N/A,FALSE,"UNIT";#N/A,#N/A,FALSE,"UNIT";#N/A,#N/A,FALSE,"계정"}</definedName>
    <definedName name="_51s9_" localSheetId="21" hidden="1">{#N/A,#N/A,FALSE,"UNIT";#N/A,#N/A,FALSE,"UNIT";#N/A,#N/A,FALSE,"계정"}</definedName>
    <definedName name="_51s9_" localSheetId="22" hidden="1">{#N/A,#N/A,FALSE,"UNIT";#N/A,#N/A,FALSE,"UNIT";#N/A,#N/A,FALSE,"계정"}</definedName>
    <definedName name="_51s9_" localSheetId="19" hidden="1">{#N/A,#N/A,FALSE,"UNIT";#N/A,#N/A,FALSE,"UNIT";#N/A,#N/A,FALSE,"계정"}</definedName>
    <definedName name="_51s9_" hidden="1">{#N/A,#N/A,FALSE,"UNIT";#N/A,#N/A,FALSE,"UNIT";#N/A,#N/A,FALSE,"계정"}</definedName>
    <definedName name="_52__123Graph_BChart_1AF" hidden="1">#REF!</definedName>
    <definedName name="_52__123Graph_CCHART_15" hidden="1">#REF!</definedName>
    <definedName name="_52__123Graph_CCHART_18" hidden="1">#REF!</definedName>
    <definedName name="_521">#REF!</definedName>
    <definedName name="_522">#REF!</definedName>
    <definedName name="_52U232_" localSheetId="14" hidden="1">{#N/A,#N/A,FALSE,"3410599";#N/A,#N/A,FALSE,"34106";#N/A,#N/A,FALSE,"34903";#N/A,#N/A,FALSE,"4450999";#N/A,#N/A,FALSE,"44901"}</definedName>
    <definedName name="_52U232_" localSheetId="7" hidden="1">{#N/A,#N/A,FALSE,"3410599";#N/A,#N/A,FALSE,"34106";#N/A,#N/A,FALSE,"34903";#N/A,#N/A,FALSE,"4450999";#N/A,#N/A,FALSE,"44901"}</definedName>
    <definedName name="_52U232_" localSheetId="25" hidden="1">{#N/A,#N/A,FALSE,"3410599";#N/A,#N/A,FALSE,"34106";#N/A,#N/A,FALSE,"34903";#N/A,#N/A,FALSE,"4450999";#N/A,#N/A,FALSE,"44901"}</definedName>
    <definedName name="_52U232_" localSheetId="21" hidden="1">{#N/A,#N/A,FALSE,"3410599";#N/A,#N/A,FALSE,"34106";#N/A,#N/A,FALSE,"34903";#N/A,#N/A,FALSE,"4450999";#N/A,#N/A,FALSE,"44901"}</definedName>
    <definedName name="_52U232_" localSheetId="22" hidden="1">{#N/A,#N/A,FALSE,"3410599";#N/A,#N/A,FALSE,"34106";#N/A,#N/A,FALSE,"34903";#N/A,#N/A,FALSE,"4450999";#N/A,#N/A,FALSE,"44901"}</definedName>
    <definedName name="_52U232_" localSheetId="19" hidden="1">{#N/A,#N/A,FALSE,"3410599";#N/A,#N/A,FALSE,"34106";#N/A,#N/A,FALSE,"34903";#N/A,#N/A,FALSE,"4450999";#N/A,#N/A,FALSE,"44901"}</definedName>
    <definedName name="_52U232_" hidden="1">{#N/A,#N/A,FALSE,"3410599";#N/A,#N/A,FALSE,"34106";#N/A,#N/A,FALSE,"34903";#N/A,#N/A,FALSE,"4450999";#N/A,#N/A,FALSE,"44901"}</definedName>
    <definedName name="_53__123Graph_BChart_1AG" hidden="1">#REF!</definedName>
    <definedName name="_53__123Graph_CCHART_16" hidden="1">#REF!</definedName>
    <definedName name="_53__123Graph_CCHART_4" hidden="1">#REF!</definedName>
    <definedName name="_531">#REF!</definedName>
    <definedName name="_54__123Graph_BChart_1B" hidden="1">#REF!</definedName>
    <definedName name="_54__123Graph_CCHART_17" hidden="1">#REF!</definedName>
    <definedName name="_54__123Graph_CCHART_6" hidden="1">#REF!</definedName>
    <definedName name="_541">#REF!</definedName>
    <definedName name="_542">#REF!</definedName>
    <definedName name="_54s16_" localSheetId="14" hidden="1">{#N/A,#N/A,FALSE,"UNIT";#N/A,#N/A,FALSE,"UNIT";#N/A,#N/A,FALSE,"계정"}</definedName>
    <definedName name="_54s16_" localSheetId="7" hidden="1">{#N/A,#N/A,FALSE,"UNIT";#N/A,#N/A,FALSE,"UNIT";#N/A,#N/A,FALSE,"계정"}</definedName>
    <definedName name="_54s16_" localSheetId="25" hidden="1">{#N/A,#N/A,FALSE,"UNIT";#N/A,#N/A,FALSE,"UNIT";#N/A,#N/A,FALSE,"계정"}</definedName>
    <definedName name="_54s16_" localSheetId="21" hidden="1">{#N/A,#N/A,FALSE,"UNIT";#N/A,#N/A,FALSE,"UNIT";#N/A,#N/A,FALSE,"계정"}</definedName>
    <definedName name="_54s16_" localSheetId="22" hidden="1">{#N/A,#N/A,FALSE,"UNIT";#N/A,#N/A,FALSE,"UNIT";#N/A,#N/A,FALSE,"계정"}</definedName>
    <definedName name="_54s16_" localSheetId="19" hidden="1">{#N/A,#N/A,FALSE,"UNIT";#N/A,#N/A,FALSE,"UNIT";#N/A,#N/A,FALSE,"계정"}</definedName>
    <definedName name="_54s16_" hidden="1">{#N/A,#N/A,FALSE,"UNIT";#N/A,#N/A,FALSE,"UNIT";#N/A,#N/A,FALSE,"계정"}</definedName>
    <definedName name="_55">#REF!</definedName>
    <definedName name="_55__123Graph_BChart_1C" hidden="1">#REF!</definedName>
    <definedName name="_55__123Graph_CCHART_18" hidden="1">#REF!</definedName>
    <definedName name="_55__123Graph_CCHART_7" hidden="1">#REF!</definedName>
    <definedName name="_55555">#REF!</definedName>
    <definedName name="_56">#REF!</definedName>
    <definedName name="_56__123Graph_BChart_1E" hidden="1">#REF!</definedName>
    <definedName name="_56__123Graph_CCHART_3" hidden="1">#REF!</definedName>
    <definedName name="_56__123Graph_CCHART_8" hidden="1">#REF!</definedName>
    <definedName name="_57__123Graph_BChart_1F" hidden="1">#REF!</definedName>
    <definedName name="_57__123Graph_CCHART_31" hidden="1">#REF!</definedName>
    <definedName name="_57__123Graph_CCHART_9" hidden="1">#REF!</definedName>
    <definedName name="_58__123Graph_BChart_1G" hidden="1">#REF!</definedName>
    <definedName name="_58__123Graph_CCHART_32" hidden="1">#REF!</definedName>
    <definedName name="_58__123Graph_D_Chart_1A" hidden="1">#REF!</definedName>
    <definedName name="_58U3_" localSheetId="14" hidden="1">{#N/A,#N/A,FALSE,"COVER";#N/A,#N/A,FALSE,"0";#N/A,#N/A,FALSE,"1";#N/A,#N/A,FALSE,"2";#N/A,#N/A,FALSE,"3";#N/A,#N/A,FALSE,"4";#N/A,#N/A,FALSE,"5";#N/A,#N/A,FALSE,"6";#N/A,#N/A,FALSE,"7";#N/A,#N/A,FALSE,"8";#N/A,#N/A,FALSE,"9";#N/A,#N/A,FALSE,"10";#N/A,#N/A,FALSE,"11"}</definedName>
    <definedName name="_58U3_" localSheetId="7" hidden="1">{#N/A,#N/A,FALSE,"COVER";#N/A,#N/A,FALSE,"0";#N/A,#N/A,FALSE,"1";#N/A,#N/A,FALSE,"2";#N/A,#N/A,FALSE,"3";#N/A,#N/A,FALSE,"4";#N/A,#N/A,FALSE,"5";#N/A,#N/A,FALSE,"6";#N/A,#N/A,FALSE,"7";#N/A,#N/A,FALSE,"8";#N/A,#N/A,FALSE,"9";#N/A,#N/A,FALSE,"10";#N/A,#N/A,FALSE,"11"}</definedName>
    <definedName name="_58U3_" localSheetId="25" hidden="1">{#N/A,#N/A,FALSE,"COVER";#N/A,#N/A,FALSE,"0";#N/A,#N/A,FALSE,"1";#N/A,#N/A,FALSE,"2";#N/A,#N/A,FALSE,"3";#N/A,#N/A,FALSE,"4";#N/A,#N/A,FALSE,"5";#N/A,#N/A,FALSE,"6";#N/A,#N/A,FALSE,"7";#N/A,#N/A,FALSE,"8";#N/A,#N/A,FALSE,"9";#N/A,#N/A,FALSE,"10";#N/A,#N/A,FALSE,"11"}</definedName>
    <definedName name="_58U3_" localSheetId="21" hidden="1">{#N/A,#N/A,FALSE,"COVER";#N/A,#N/A,FALSE,"0";#N/A,#N/A,FALSE,"1";#N/A,#N/A,FALSE,"2";#N/A,#N/A,FALSE,"3";#N/A,#N/A,FALSE,"4";#N/A,#N/A,FALSE,"5";#N/A,#N/A,FALSE,"6";#N/A,#N/A,FALSE,"7";#N/A,#N/A,FALSE,"8";#N/A,#N/A,FALSE,"9";#N/A,#N/A,FALSE,"10";#N/A,#N/A,FALSE,"11"}</definedName>
    <definedName name="_58U3_" localSheetId="22" hidden="1">{#N/A,#N/A,FALSE,"COVER";#N/A,#N/A,FALSE,"0";#N/A,#N/A,FALSE,"1";#N/A,#N/A,FALSE,"2";#N/A,#N/A,FALSE,"3";#N/A,#N/A,FALSE,"4";#N/A,#N/A,FALSE,"5";#N/A,#N/A,FALSE,"6";#N/A,#N/A,FALSE,"7";#N/A,#N/A,FALSE,"8";#N/A,#N/A,FALSE,"9";#N/A,#N/A,FALSE,"10";#N/A,#N/A,FALSE,"11"}</definedName>
    <definedName name="_58U3_" localSheetId="19" hidden="1">{#N/A,#N/A,FALSE,"COVER";#N/A,#N/A,FALSE,"0";#N/A,#N/A,FALSE,"1";#N/A,#N/A,FALSE,"2";#N/A,#N/A,FALSE,"3";#N/A,#N/A,FALSE,"4";#N/A,#N/A,FALSE,"5";#N/A,#N/A,FALSE,"6";#N/A,#N/A,FALSE,"7";#N/A,#N/A,FALSE,"8";#N/A,#N/A,FALSE,"9";#N/A,#N/A,FALSE,"10";#N/A,#N/A,FALSE,"11"}</definedName>
    <definedName name="_58U3_" hidden="1">{#N/A,#N/A,FALSE,"COVER";#N/A,#N/A,FALSE,"0";#N/A,#N/A,FALSE,"1";#N/A,#N/A,FALSE,"2";#N/A,#N/A,FALSE,"3";#N/A,#N/A,FALSE,"4";#N/A,#N/A,FALSE,"5";#N/A,#N/A,FALSE,"6";#N/A,#N/A,FALSE,"7";#N/A,#N/A,FALSE,"8";#N/A,#N/A,FALSE,"9";#N/A,#N/A,FALSE,"10";#N/A,#N/A,FALSE,"11"}</definedName>
    <definedName name="_59__123Graph_BChart_1H" hidden="1">#REF!</definedName>
    <definedName name="_59__123Graph_CCHART_33" hidden="1">#REF!</definedName>
    <definedName name="_59__123Graph_DCHART_10" hidden="1">#REF!</definedName>
    <definedName name="_59w8_" hidden="1">#REF!</definedName>
    <definedName name="_5余额表">#REF!</definedName>
    <definedName name="_6">#REF!</definedName>
    <definedName name="_6________123Graph_ACHART_8" hidden="1">#REF!</definedName>
    <definedName name="_6__123Graph_AChart_1AD" hidden="1">#REF!</definedName>
    <definedName name="_6__123Graph_ACHART_2" hidden="1">#REF!</definedName>
    <definedName name="_6__123Graph_BCHART_2" hidden="1">#REF!</definedName>
    <definedName name="_6__123Graph_F图表_1A" hidden="1">#REF!</definedName>
    <definedName name="_6__123Graph_LBL_ACHART_1" hidden="1">#REF!</definedName>
    <definedName name="_6__123Graph_XCHART_2" hidden="1">#REF!</definedName>
    <definedName name="_6__FDSAUDITLINK__" localSheetId="14"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6__FDSAUDITLINK__" localSheetId="7"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6__FDSAUDITLINK__" localSheetId="25"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6__FDSAUDITLINK__" localSheetId="21"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6__FDSAUDITLINK__" localSheetId="22"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6__FDSAUDITLINK__" localSheetId="19"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6__FDSAUDITLINK__" hidden="1">{"fdsup://IBCentral/FAT Viewer?action=UPDATE&amp;creator=factset&amp;DOC_NAME=fat:reuters_semi_shs_src_window.fat&amp;display_string=Audit&amp;DYN_ARGS=TRUE&amp;VAR:ID1=&amp;VAR:RCODE=FDSSHSOUTDEPS&amp;VAR:SDATE=10/25/2010&amp;VAR:FREQ=FSA&amp;VAR:RELITEM=RP&amp;VAR:CURRENCY=&amp;VAR:CURRSOURCE=EXSHA","RE&amp;VAR:NATFREQ=FSA&amp;VAR:RFIELD=FINALIZED&amp;VAR:DB_TYPE=&amp;VAR:UNITS=M&amp;window=popup&amp;width=450&amp;height=300&amp;START_MAXIMIZED=FALSE"}</definedName>
    <definedName name="_6_0TI">#REF!</definedName>
    <definedName name="_60__123Graph_BChart_1I" hidden="1">#REF!</definedName>
    <definedName name="_60__123Graph_CCHART_34" hidden="1">#REF!</definedName>
    <definedName name="_60__123Graph_DCHART_11" hidden="1">#REF!</definedName>
    <definedName name="_60s17_" localSheetId="14" hidden="1">{#N/A,#N/A,FALSE,"UNIT";#N/A,#N/A,FALSE,"UNIT";#N/A,#N/A,FALSE,"계정"}</definedName>
    <definedName name="_60s17_" localSheetId="7" hidden="1">{#N/A,#N/A,FALSE,"UNIT";#N/A,#N/A,FALSE,"UNIT";#N/A,#N/A,FALSE,"계정"}</definedName>
    <definedName name="_60s17_" localSheetId="25" hidden="1">{#N/A,#N/A,FALSE,"UNIT";#N/A,#N/A,FALSE,"UNIT";#N/A,#N/A,FALSE,"계정"}</definedName>
    <definedName name="_60s17_" localSheetId="21" hidden="1">{#N/A,#N/A,FALSE,"UNIT";#N/A,#N/A,FALSE,"UNIT";#N/A,#N/A,FALSE,"계정"}</definedName>
    <definedName name="_60s17_" localSheetId="22" hidden="1">{#N/A,#N/A,FALSE,"UNIT";#N/A,#N/A,FALSE,"UNIT";#N/A,#N/A,FALSE,"계정"}</definedName>
    <definedName name="_60s17_" localSheetId="19" hidden="1">{#N/A,#N/A,FALSE,"UNIT";#N/A,#N/A,FALSE,"UNIT";#N/A,#N/A,FALSE,"계정"}</definedName>
    <definedName name="_60s17_" hidden="1">{#N/A,#N/A,FALSE,"UNIT";#N/A,#N/A,FALSE,"UNIT";#N/A,#N/A,FALSE,"계정"}</definedName>
    <definedName name="_61">#REF!</definedName>
    <definedName name="_61__123Graph_BChart_1J" hidden="1">#REF!</definedName>
    <definedName name="_61__123Graph_CCHART_4" hidden="1">#REF!</definedName>
    <definedName name="_61__123Graph_DCHART_12" hidden="1">#REF!</definedName>
    <definedName name="_62__123Graph_BChart_1K" hidden="1">#REF!</definedName>
    <definedName name="_62__123Graph_CCHART_5" hidden="1">#REF!</definedName>
    <definedName name="_62__123Graph_DCHART_13" hidden="1">#REF!</definedName>
    <definedName name="_626">#REF!</definedName>
    <definedName name="_63__123Graph_BChart_1L" hidden="1">#REF!</definedName>
    <definedName name="_63__123Graph_DCHART_14" hidden="1">#REF!</definedName>
    <definedName name="_63X3_" hidden="1">#REF!</definedName>
    <definedName name="_64__123Graph_BChart_1N" hidden="1">#REF!</definedName>
    <definedName name="_64__123Graph_CCHART_7" hidden="1">#REF!</definedName>
    <definedName name="_64__123Graph_DCHART_15" hidden="1">#REF!</definedName>
    <definedName name="_65__123Graph_BChart_1Q" hidden="1">#REF!</definedName>
    <definedName name="_65__123Graph_CCHART_8" hidden="1">#REF!</definedName>
    <definedName name="_65__123Graph_DCHART_16" hidden="1">#REF!</definedName>
    <definedName name="_66__123Graph_BChart_1Y" hidden="1">#REF!</definedName>
    <definedName name="_66__123Graph_DCHART_10" hidden="1">#REF!</definedName>
    <definedName name="_66__123Graph_DCHART_17" hidden="1">#REF!</definedName>
    <definedName name="_66s2_" localSheetId="14" hidden="1">{#N/A,#N/A,FALSE,"UNIT";#N/A,#N/A,FALSE,"UNIT";#N/A,#N/A,FALSE,"계정"}</definedName>
    <definedName name="_66s2_" localSheetId="7" hidden="1">{#N/A,#N/A,FALSE,"UNIT";#N/A,#N/A,FALSE,"UNIT";#N/A,#N/A,FALSE,"계정"}</definedName>
    <definedName name="_66s2_" localSheetId="25" hidden="1">{#N/A,#N/A,FALSE,"UNIT";#N/A,#N/A,FALSE,"UNIT";#N/A,#N/A,FALSE,"계정"}</definedName>
    <definedName name="_66s2_" localSheetId="21" hidden="1">{#N/A,#N/A,FALSE,"UNIT";#N/A,#N/A,FALSE,"UNIT";#N/A,#N/A,FALSE,"계정"}</definedName>
    <definedName name="_66s2_" localSheetId="22" hidden="1">{#N/A,#N/A,FALSE,"UNIT";#N/A,#N/A,FALSE,"UNIT";#N/A,#N/A,FALSE,"계정"}</definedName>
    <definedName name="_66s2_" localSheetId="19" hidden="1">{#N/A,#N/A,FALSE,"UNIT";#N/A,#N/A,FALSE,"UNIT";#N/A,#N/A,FALSE,"계정"}</definedName>
    <definedName name="_66s2_" hidden="1">{#N/A,#N/A,FALSE,"UNIT";#N/A,#N/A,FALSE,"UNIT";#N/A,#N/A,FALSE,"계정"}</definedName>
    <definedName name="_67__123Graph_BChart_1Z" hidden="1">#REF!</definedName>
    <definedName name="_67__123Graph_DCHART_11" hidden="1">#REF!</definedName>
    <definedName name="_67__123Graph_DCHART_18" hidden="1">#REF!</definedName>
    <definedName name="_68__123Graph_BCHART_2" hidden="1">#REF!</definedName>
    <definedName name="_68__123Graph_DCHART_13" hidden="1">#REF!</definedName>
    <definedName name="_68__123Graph_DCHART_4" hidden="1">#REF!</definedName>
    <definedName name="_68__FDSAUDITLINK__" localSheetId="14"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 localSheetId="7"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 localSheetId="25"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 localSheetId="21"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 localSheetId="22"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 localSheetId="19"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9__123Graph_BChart_2D" hidden="1">#REF!</definedName>
    <definedName name="_69__123Graph_DCHART_3" hidden="1">#REF!</definedName>
    <definedName name="_69__123Graph_DCHART_6" hidden="1">#REF!</definedName>
    <definedName name="_6fd4_" hidden="1">#REF!</definedName>
    <definedName name="_6P4_" hidden="1">#REF!</definedName>
    <definedName name="_6s1_" localSheetId="14" hidden="1">{#N/A,#N/A,FALSE,"UNIT";#N/A,#N/A,FALSE,"UNIT";#N/A,#N/A,FALSE,"계정"}</definedName>
    <definedName name="_6s1_" localSheetId="7" hidden="1">{#N/A,#N/A,FALSE,"UNIT";#N/A,#N/A,FALSE,"UNIT";#N/A,#N/A,FALSE,"계정"}</definedName>
    <definedName name="_6s1_" localSheetId="25" hidden="1">{#N/A,#N/A,FALSE,"UNIT";#N/A,#N/A,FALSE,"UNIT";#N/A,#N/A,FALSE,"계정"}</definedName>
    <definedName name="_6s1_" localSheetId="21" hidden="1">{#N/A,#N/A,FALSE,"UNIT";#N/A,#N/A,FALSE,"UNIT";#N/A,#N/A,FALSE,"계정"}</definedName>
    <definedName name="_6s1_" localSheetId="22" hidden="1">{#N/A,#N/A,FALSE,"UNIT";#N/A,#N/A,FALSE,"UNIT";#N/A,#N/A,FALSE,"계정"}</definedName>
    <definedName name="_6s1_" localSheetId="19" hidden="1">{#N/A,#N/A,FALSE,"UNIT";#N/A,#N/A,FALSE,"UNIT";#N/A,#N/A,FALSE,"계정"}</definedName>
    <definedName name="_6s1_" hidden="1">{#N/A,#N/A,FALSE,"UNIT";#N/A,#N/A,FALSE,"UNIT";#N/A,#N/A,FALSE,"계정"}</definedName>
    <definedName name="_7">#REF!</definedName>
    <definedName name="_7__123Graph_AChart_1AE" hidden="1">#REF!</definedName>
    <definedName name="_7__123Graph_BCHART_3" hidden="1">#REF!</definedName>
    <definedName name="_7__123Graph_X图表_1A" hidden="1">#REF!</definedName>
    <definedName name="_7__FDSAUDITLINK__" localSheetId="14"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7__FDSAUDITLINK__" localSheetId="7"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7__FDSAUDITLINK__" localSheetId="25"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7__FDSAUDITLINK__" localSheetId="21"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7__FDSAUDITLINK__" localSheetId="22"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7__FDSAUDITLINK__" localSheetId="19"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7__FDSAUDITLINK__"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7_0überlx.">#REF!</definedName>
    <definedName name="_70__123Graph_BChart_9C" hidden="1">#REF!</definedName>
    <definedName name="_70__123Graph_DCHART_31" hidden="1">#REF!</definedName>
    <definedName name="_70__123Graph_DCHART_7" hidden="1">#REF!</definedName>
    <definedName name="_71__123Graph_CChart_1AA" hidden="1">#REF!</definedName>
    <definedName name="_71__123Graph_DCHART_4" hidden="1">#REF!</definedName>
    <definedName name="_71__123Graph_DCHART_8" hidden="1">#REF!</definedName>
    <definedName name="_72__123Graph_CChart_1AB" hidden="1">#REF!</definedName>
    <definedName name="_72__123Graph_DCHART_5" hidden="1">#REF!</definedName>
    <definedName name="_72__123Graph_DCHART_9" hidden="1">#REF!</definedName>
    <definedName name="_72s3_" localSheetId="14" hidden="1">{#N/A,#N/A,FALSE,"UNIT";#N/A,#N/A,FALSE,"UNIT";#N/A,#N/A,FALSE,"계정"}</definedName>
    <definedName name="_72s3_" localSheetId="7" hidden="1">{#N/A,#N/A,FALSE,"UNIT";#N/A,#N/A,FALSE,"UNIT";#N/A,#N/A,FALSE,"계정"}</definedName>
    <definedName name="_72s3_" localSheetId="25" hidden="1">{#N/A,#N/A,FALSE,"UNIT";#N/A,#N/A,FALSE,"UNIT";#N/A,#N/A,FALSE,"계정"}</definedName>
    <definedName name="_72s3_" localSheetId="21" hidden="1">{#N/A,#N/A,FALSE,"UNIT";#N/A,#N/A,FALSE,"UNIT";#N/A,#N/A,FALSE,"계정"}</definedName>
    <definedName name="_72s3_" localSheetId="22" hidden="1">{#N/A,#N/A,FALSE,"UNIT";#N/A,#N/A,FALSE,"UNIT";#N/A,#N/A,FALSE,"계정"}</definedName>
    <definedName name="_72s3_" localSheetId="19" hidden="1">{#N/A,#N/A,FALSE,"UNIT";#N/A,#N/A,FALSE,"UNIT";#N/A,#N/A,FALSE,"계정"}</definedName>
    <definedName name="_72s3_" hidden="1">{#N/A,#N/A,FALSE,"UNIT";#N/A,#N/A,FALSE,"UNIT";#N/A,#N/A,FALSE,"계정"}</definedName>
    <definedName name="_73__123Graph_CChart_1AE" hidden="1">#REF!</definedName>
    <definedName name="_73__123Graph_E_Chart_1A" hidden="1">#REF!</definedName>
    <definedName name="_74__123Graph_CChart_1AF" hidden="1">#REF!</definedName>
    <definedName name="_74__123Graph_DCHART_7" hidden="1">#REF!</definedName>
    <definedName name="_74__123Graph_ECHART_10" hidden="1">#REF!</definedName>
    <definedName name="_75__123Graph_CChart_1B" hidden="1">#REF!</definedName>
    <definedName name="_75__123Graph_DCHART_8" hidden="1">#REF!</definedName>
    <definedName name="_75__123Graph_ECHART_11" hidden="1">#REF!</definedName>
    <definedName name="_76__123Graph_CChart_1C" hidden="1">#REF!</definedName>
    <definedName name="_76__123Graph_ECHART_10" hidden="1">#REF!</definedName>
    <definedName name="_76__123Graph_ECHART_12" hidden="1">#REF!</definedName>
    <definedName name="_77__123Graph_CChart_1E" hidden="1">#REF!</definedName>
    <definedName name="_77__123Graph_ECHART_11" hidden="1">#REF!</definedName>
    <definedName name="_77__123Graph_ECHART_13" hidden="1">#REF!</definedName>
    <definedName name="_777">#REF!</definedName>
    <definedName name="_7777">#REF!</definedName>
    <definedName name="_78__123Graph_CChart_1F" hidden="1">#REF!</definedName>
    <definedName name="_78__123Graph_ECHART_13" hidden="1">#REF!</definedName>
    <definedName name="_78__123Graph_ECHART_14" hidden="1">#REF!</definedName>
    <definedName name="_78s4_" localSheetId="14" hidden="1">{#N/A,#N/A,FALSE,"UNIT";#N/A,#N/A,FALSE,"UNIT";#N/A,#N/A,FALSE,"계정"}</definedName>
    <definedName name="_78s4_" localSheetId="7" hidden="1">{#N/A,#N/A,FALSE,"UNIT";#N/A,#N/A,FALSE,"UNIT";#N/A,#N/A,FALSE,"계정"}</definedName>
    <definedName name="_78s4_" localSheetId="25" hidden="1">{#N/A,#N/A,FALSE,"UNIT";#N/A,#N/A,FALSE,"UNIT";#N/A,#N/A,FALSE,"계정"}</definedName>
    <definedName name="_78s4_" localSheetId="21" hidden="1">{#N/A,#N/A,FALSE,"UNIT";#N/A,#N/A,FALSE,"UNIT";#N/A,#N/A,FALSE,"계정"}</definedName>
    <definedName name="_78s4_" localSheetId="22" hidden="1">{#N/A,#N/A,FALSE,"UNIT";#N/A,#N/A,FALSE,"UNIT";#N/A,#N/A,FALSE,"계정"}</definedName>
    <definedName name="_78s4_" localSheetId="19" hidden="1">{#N/A,#N/A,FALSE,"UNIT";#N/A,#N/A,FALSE,"UNIT";#N/A,#N/A,FALSE,"계정"}</definedName>
    <definedName name="_78s4_" hidden="1">{#N/A,#N/A,FALSE,"UNIT";#N/A,#N/A,FALSE,"UNIT";#N/A,#N/A,FALSE,"계정"}</definedName>
    <definedName name="_79__123Graph_CChart_1G" hidden="1">#REF!</definedName>
    <definedName name="_79__123Graph_ECHART_15" hidden="1">#REF!</definedName>
    <definedName name="_79__123Graph_ECHART_3" hidden="1">#REF!</definedName>
    <definedName name="_7s1_" localSheetId="14" hidden="1">{#N/A,#N/A,FALSE,"UNIT";#N/A,#N/A,FALSE,"UNIT";#N/A,#N/A,FALSE,"계정"}</definedName>
    <definedName name="_7s1_" localSheetId="7" hidden="1">{#N/A,#N/A,FALSE,"UNIT";#N/A,#N/A,FALSE,"UNIT";#N/A,#N/A,FALSE,"계정"}</definedName>
    <definedName name="_7s1_" localSheetId="25" hidden="1">{#N/A,#N/A,FALSE,"UNIT";#N/A,#N/A,FALSE,"UNIT";#N/A,#N/A,FALSE,"계정"}</definedName>
    <definedName name="_7s1_" localSheetId="21" hidden="1">{#N/A,#N/A,FALSE,"UNIT";#N/A,#N/A,FALSE,"UNIT";#N/A,#N/A,FALSE,"계정"}</definedName>
    <definedName name="_7s1_" localSheetId="22" hidden="1">{#N/A,#N/A,FALSE,"UNIT";#N/A,#N/A,FALSE,"UNIT";#N/A,#N/A,FALSE,"계정"}</definedName>
    <definedName name="_7s1_" localSheetId="19" hidden="1">{#N/A,#N/A,FALSE,"UNIT";#N/A,#N/A,FALSE,"UNIT";#N/A,#N/A,FALSE,"계정"}</definedName>
    <definedName name="_7s1_" hidden="1">{#N/A,#N/A,FALSE,"UNIT";#N/A,#N/A,FALSE,"UNIT";#N/A,#N/A,FALSE,"계정"}</definedName>
    <definedName name="_7t113_" localSheetId="14" hidden="1">{#N/A,#N/A,FALSE,"Bare Battery F.G."}</definedName>
    <definedName name="_7t113_" localSheetId="7" hidden="1">{#N/A,#N/A,FALSE,"Bare Battery F.G."}</definedName>
    <definedName name="_7t113_" localSheetId="25" hidden="1">{#N/A,#N/A,FALSE,"Bare Battery F.G."}</definedName>
    <definedName name="_7t113_" localSheetId="21" hidden="1">{#N/A,#N/A,FALSE,"Bare Battery F.G."}</definedName>
    <definedName name="_7t113_" localSheetId="22" hidden="1">{#N/A,#N/A,FALSE,"Bare Battery F.G."}</definedName>
    <definedName name="_7t113_" localSheetId="19" hidden="1">{#N/A,#N/A,FALSE,"Bare Battery F.G."}</definedName>
    <definedName name="_7t113_" hidden="1">{#N/A,#N/A,FALSE,"Bare Battery F.G."}</definedName>
    <definedName name="_8">#REF!</definedName>
    <definedName name="_8__123Graph_ACHART_18" hidden="1">#REF!</definedName>
    <definedName name="_8__123Graph_AChart_1AF" hidden="1">#REF!</definedName>
    <definedName name="_8__123Graph_BCHART_4" hidden="1">#REF!</definedName>
    <definedName name="_8__123Graph_LBL_ACHART_2" hidden="1">#REF!</definedName>
    <definedName name="_8__FDSAUDITLINK__" localSheetId="14"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8__FDSAUDITLINK__" localSheetId="7"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8__FDSAUDITLINK__" localSheetId="25"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8__FDSAUDITLINK__" localSheetId="21"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8__FDSAUDITLINK__" localSheetId="22"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8__FDSAUDITLINK__" localSheetId="19"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8__FDSAUDITLINK__"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80__123Graph_CChart_1H" hidden="1">#REF!</definedName>
    <definedName name="_80__123Graph_ECHART_16" hidden="1">#REF!</definedName>
    <definedName name="_80__123Graph_ECHART_31" hidden="1">#REF!</definedName>
    <definedName name="_81__123Graph_CChart_1I" hidden="1">#REF!</definedName>
    <definedName name="_81__123Graph_ECHART_17" hidden="1">#REF!</definedName>
    <definedName name="_81__123Graph_ECHART_32" hidden="1">#REF!</definedName>
    <definedName name="_813">#REF!</definedName>
    <definedName name="_82__123Graph_CChart_1J" hidden="1">#REF!</definedName>
    <definedName name="_82__123Graph_ECHART_18" hidden="1">#REF!</definedName>
    <definedName name="_82__123Graph_ECHART_33" hidden="1">#REF!</definedName>
    <definedName name="_83__123Graph_CChart_1K" hidden="1">#REF!</definedName>
    <definedName name="_83__123Graph_ECHART_34" hidden="1">#REF!</definedName>
    <definedName name="_83__123Graph_ECHART_4" hidden="1">#REF!</definedName>
    <definedName name="_84__123Graph_CChart_1L" hidden="1">#REF!</definedName>
    <definedName name="_84__123Graph_ECHART_4" hidden="1">#REF!</definedName>
    <definedName name="_84__123Graph_ECHART_6" hidden="1">#REF!</definedName>
    <definedName name="_84s5_" localSheetId="14" hidden="1">{#N/A,#N/A,FALSE,"UNIT";#N/A,#N/A,FALSE,"UNIT";#N/A,#N/A,FALSE,"계정"}</definedName>
    <definedName name="_84s5_" localSheetId="7" hidden="1">{#N/A,#N/A,FALSE,"UNIT";#N/A,#N/A,FALSE,"UNIT";#N/A,#N/A,FALSE,"계정"}</definedName>
    <definedName name="_84s5_" localSheetId="25" hidden="1">{#N/A,#N/A,FALSE,"UNIT";#N/A,#N/A,FALSE,"UNIT";#N/A,#N/A,FALSE,"계정"}</definedName>
    <definedName name="_84s5_" localSheetId="21" hidden="1">{#N/A,#N/A,FALSE,"UNIT";#N/A,#N/A,FALSE,"UNIT";#N/A,#N/A,FALSE,"계정"}</definedName>
    <definedName name="_84s5_" localSheetId="22" hidden="1">{#N/A,#N/A,FALSE,"UNIT";#N/A,#N/A,FALSE,"UNIT";#N/A,#N/A,FALSE,"계정"}</definedName>
    <definedName name="_84s5_" localSheetId="19" hidden="1">{#N/A,#N/A,FALSE,"UNIT";#N/A,#N/A,FALSE,"UNIT";#N/A,#N/A,FALSE,"계정"}</definedName>
    <definedName name="_84s5_" hidden="1">{#N/A,#N/A,FALSE,"UNIT";#N/A,#N/A,FALSE,"UNIT";#N/A,#N/A,FALSE,"계정"}</definedName>
    <definedName name="_85__123Graph_CChart_1N" hidden="1">#REF!</definedName>
    <definedName name="_85__123Graph_ECHART_5" hidden="1">#REF!</definedName>
    <definedName name="_85__123Graph_ECHART_7" hidden="1">#REF!</definedName>
    <definedName name="_86__123Graph_CChart_1Y" hidden="1">#REF!</definedName>
    <definedName name="_86__123Graph_ECHART_8" hidden="1">#REF!</definedName>
    <definedName name="_87__123Graph_CChart_9C" hidden="1">#REF!</definedName>
    <definedName name="_87__123Graph_ECHART_7" hidden="1">#REF!</definedName>
    <definedName name="_87__123Graph_ECHART_9" hidden="1">#REF!</definedName>
    <definedName name="_88__123Graph_DChart_1AB" hidden="1">#REF!</definedName>
    <definedName name="_88__123Graph_ECHART_8" hidden="1">#REF!</definedName>
    <definedName name="_88__123Graph_F_Chart_1A" hidden="1">#REF!</definedName>
    <definedName name="_89__123Graph_DChart_1B" hidden="1">#REF!</definedName>
    <definedName name="_89__123Graph_FCHART_10" hidden="1">#REF!</definedName>
    <definedName name="_8s10_" localSheetId="14" hidden="1">{#N/A,#N/A,FALSE,"UNIT";#N/A,#N/A,FALSE,"UNIT";#N/A,#N/A,FALSE,"계정"}</definedName>
    <definedName name="_8s10_" localSheetId="7" hidden="1">{#N/A,#N/A,FALSE,"UNIT";#N/A,#N/A,FALSE,"UNIT";#N/A,#N/A,FALSE,"계정"}</definedName>
    <definedName name="_8s10_" localSheetId="25" hidden="1">{#N/A,#N/A,FALSE,"UNIT";#N/A,#N/A,FALSE,"UNIT";#N/A,#N/A,FALSE,"계정"}</definedName>
    <definedName name="_8s10_" localSheetId="21" hidden="1">{#N/A,#N/A,FALSE,"UNIT";#N/A,#N/A,FALSE,"UNIT";#N/A,#N/A,FALSE,"계정"}</definedName>
    <definedName name="_8s10_" localSheetId="22" hidden="1">{#N/A,#N/A,FALSE,"UNIT";#N/A,#N/A,FALSE,"UNIT";#N/A,#N/A,FALSE,"계정"}</definedName>
    <definedName name="_8s10_" localSheetId="19" hidden="1">{#N/A,#N/A,FALSE,"UNIT";#N/A,#N/A,FALSE,"UNIT";#N/A,#N/A,FALSE,"계정"}</definedName>
    <definedName name="_8s10_" hidden="1">{#N/A,#N/A,FALSE,"UNIT";#N/A,#N/A,FALSE,"UNIT";#N/A,#N/A,FALSE,"계정"}</definedName>
    <definedName name="_9">#REF!</definedName>
    <definedName name="_9________123Graph_BCHART_1" hidden="1">#REF!</definedName>
    <definedName name="_9__123Graph_ACHART_19" hidden="1">#REF!</definedName>
    <definedName name="_9__123Graph_AChart_1AG" hidden="1">#REF!</definedName>
    <definedName name="_9__123Graph_BCHART_5" hidden="1">#REF!</definedName>
    <definedName name="_9__123Graph_CCHART_1" hidden="1">#REF!</definedName>
    <definedName name="_9__123Graph_LBL_ACHART_1" hidden="1">#REF!</definedName>
    <definedName name="_9__FDSAUDITLINK__" localSheetId="14"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9__FDSAUDITLINK__" localSheetId="7"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9__FDSAUDITLINK__" localSheetId="25"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9__FDSAUDITLINK__" localSheetId="21"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9__FDSAUDITLINK__" localSheetId="22"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9__FDSAUDITLINK__" localSheetId="19"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9__FDSAUDITLINK__" hidden="1">{"fdsup://IBCentral/FAT Viewer?action=UPDATE&amp;creator=factset&amp;DOC_NAME=fat:reuters_semi_shs_src_window.fat&amp;display_string=Audit&amp;DYN_ARGS=TRUE&amp;VAR:ID1=&amp;VAR:RCODE=FDSSHSOUTDEPS&amp;VAR:SDATE=10/27/2010&amp;VAR:FREQ=FSA&amp;VAR:RELITEM=RP&amp;VAR:CURRENCY=&amp;VAR:CURRSOURCE=EXSHA","RE&amp;VAR:NATFREQ=FSA&amp;VAR:RFIELD=FINALIZED&amp;VAR:DB_TYPE=&amp;VAR:UNITS=M&amp;window=popup&amp;width=450&amp;height=300&amp;START_MAXIMIZED=FALSE"}</definedName>
    <definedName name="_90__123Graph_DChart_1C" hidden="1">#REF!</definedName>
    <definedName name="_90__123Graph_FCHART_11" hidden="1">#REF!</definedName>
    <definedName name="_90s6_" localSheetId="14" hidden="1">{#N/A,#N/A,FALSE,"UNIT";#N/A,#N/A,FALSE,"UNIT";#N/A,#N/A,FALSE,"계정"}</definedName>
    <definedName name="_90s6_" localSheetId="7" hidden="1">{#N/A,#N/A,FALSE,"UNIT";#N/A,#N/A,FALSE,"UNIT";#N/A,#N/A,FALSE,"계정"}</definedName>
    <definedName name="_90s6_" localSheetId="25" hidden="1">{#N/A,#N/A,FALSE,"UNIT";#N/A,#N/A,FALSE,"UNIT";#N/A,#N/A,FALSE,"계정"}</definedName>
    <definedName name="_90s6_" localSheetId="21" hidden="1">{#N/A,#N/A,FALSE,"UNIT";#N/A,#N/A,FALSE,"UNIT";#N/A,#N/A,FALSE,"계정"}</definedName>
    <definedName name="_90s6_" localSheetId="22" hidden="1">{#N/A,#N/A,FALSE,"UNIT";#N/A,#N/A,FALSE,"UNIT";#N/A,#N/A,FALSE,"계정"}</definedName>
    <definedName name="_90s6_" localSheetId="19" hidden="1">{#N/A,#N/A,FALSE,"UNIT";#N/A,#N/A,FALSE,"UNIT";#N/A,#N/A,FALSE,"계정"}</definedName>
    <definedName name="_90s6_" hidden="1">{#N/A,#N/A,FALSE,"UNIT";#N/A,#N/A,FALSE,"UNIT";#N/A,#N/A,FALSE,"계정"}</definedName>
    <definedName name="_91__123Graph_DChart_1I" hidden="1">#REF!</definedName>
    <definedName name="_91__123Graph_FCHART_12" hidden="1">#REF!</definedName>
    <definedName name="_91__123Graph_FCHART_13" hidden="1">#REF!</definedName>
    <definedName name="_92__123Graph_DChart_1J" hidden="1">#REF!</definedName>
    <definedName name="_92__123Graph_FCHART_13" hidden="1">#REF!</definedName>
    <definedName name="_92__123Graph_FCHART_3" hidden="1">#REF!</definedName>
    <definedName name="_93__123Graph_DChart_1K" hidden="1">#REF!</definedName>
    <definedName name="_93__123Graph_FCHART_14" hidden="1">#REF!</definedName>
    <definedName name="_93__123Graph_FCHART_31" hidden="1">#REF!</definedName>
    <definedName name="_94__123Graph_DChart_1L" hidden="1">#REF!</definedName>
    <definedName name="_94__123Graph_FCHART_15" hidden="1">#REF!</definedName>
    <definedName name="_94__123Graph_FCHART_4" hidden="1">#REF!</definedName>
    <definedName name="_95__123Graph_EChart_1AB" hidden="1">#REF!</definedName>
    <definedName name="_95__123Graph_FCHART_16" hidden="1">#REF!</definedName>
    <definedName name="_95__123Graph_FCHART_5" hidden="1">#REF!</definedName>
    <definedName name="_96__123Graph_EChart_1B" hidden="1">#REF!</definedName>
    <definedName name="_96__123Graph_FCHART_4" hidden="1">#REF!</definedName>
    <definedName name="_96__123Graph_FCHART_6" hidden="1">#REF!</definedName>
    <definedName name="_96s9_" localSheetId="14" hidden="1">{#N/A,#N/A,FALSE,"UNIT";#N/A,#N/A,FALSE,"UNIT";#N/A,#N/A,FALSE,"계정"}</definedName>
    <definedName name="_96s9_" localSheetId="7" hidden="1">{#N/A,#N/A,FALSE,"UNIT";#N/A,#N/A,FALSE,"UNIT";#N/A,#N/A,FALSE,"계정"}</definedName>
    <definedName name="_96s9_" localSheetId="25" hidden="1">{#N/A,#N/A,FALSE,"UNIT";#N/A,#N/A,FALSE,"UNIT";#N/A,#N/A,FALSE,"계정"}</definedName>
    <definedName name="_96s9_" localSheetId="21" hidden="1">{#N/A,#N/A,FALSE,"UNIT";#N/A,#N/A,FALSE,"UNIT";#N/A,#N/A,FALSE,"계정"}</definedName>
    <definedName name="_96s9_" localSheetId="22" hidden="1">{#N/A,#N/A,FALSE,"UNIT";#N/A,#N/A,FALSE,"UNIT";#N/A,#N/A,FALSE,"계정"}</definedName>
    <definedName name="_96s9_" localSheetId="19" hidden="1">{#N/A,#N/A,FALSE,"UNIT";#N/A,#N/A,FALSE,"UNIT";#N/A,#N/A,FALSE,"계정"}</definedName>
    <definedName name="_96s9_" hidden="1">{#N/A,#N/A,FALSE,"UNIT";#N/A,#N/A,FALSE,"UNIT";#N/A,#N/A,FALSE,"계정"}</definedName>
    <definedName name="_97__123Graph_FChart_1B" hidden="1">#REF!</definedName>
    <definedName name="_97__123Graph_FCHART_6" hidden="1">#REF!</definedName>
    <definedName name="_97__123Graph_FCHART_7" hidden="1">#REF!</definedName>
    <definedName name="_98__123Graph_FCHART_7" hidden="1">#REF!</definedName>
    <definedName name="_98__123Graph_FCHART_8" hidden="1">#REF!</definedName>
    <definedName name="_98__123Graph_XCHART_2" hidden="1">#REF!</definedName>
    <definedName name="_99__123Graph_FCHART_8" hidden="1">#REF!</definedName>
    <definedName name="_99__123Graph_XCHART_3" hidden="1">#REF!</definedName>
    <definedName name="_999">#REF!</definedName>
    <definedName name="_999年12月31日股份应收帐款.dbf">#REF!</definedName>
    <definedName name="_9P4_" hidden="1">#REF!</definedName>
    <definedName name="_9s10_" localSheetId="14" hidden="1">{#N/A,#N/A,FALSE,"UNIT";#N/A,#N/A,FALSE,"UNIT";#N/A,#N/A,FALSE,"계정"}</definedName>
    <definedName name="_9s10_" localSheetId="7" hidden="1">{#N/A,#N/A,FALSE,"UNIT";#N/A,#N/A,FALSE,"UNIT";#N/A,#N/A,FALSE,"계정"}</definedName>
    <definedName name="_9s10_" localSheetId="25" hidden="1">{#N/A,#N/A,FALSE,"UNIT";#N/A,#N/A,FALSE,"UNIT";#N/A,#N/A,FALSE,"계정"}</definedName>
    <definedName name="_9s10_" localSheetId="21" hidden="1">{#N/A,#N/A,FALSE,"UNIT";#N/A,#N/A,FALSE,"UNIT";#N/A,#N/A,FALSE,"계정"}</definedName>
    <definedName name="_9s10_" localSheetId="22" hidden="1">{#N/A,#N/A,FALSE,"UNIT";#N/A,#N/A,FALSE,"UNIT";#N/A,#N/A,FALSE,"계정"}</definedName>
    <definedName name="_9s10_" localSheetId="19" hidden="1">{#N/A,#N/A,FALSE,"UNIT";#N/A,#N/A,FALSE,"UNIT";#N/A,#N/A,FALSE,"계정"}</definedName>
    <definedName name="_9s10_" hidden="1">{#N/A,#N/A,FALSE,"UNIT";#N/A,#N/A,FALSE,"UNIT";#N/A,#N/A,FALSE,"계정"}</definedName>
    <definedName name="_9s11_" localSheetId="14" hidden="1">{#N/A,#N/A,FALSE,"UNIT";#N/A,#N/A,FALSE,"UNIT";#N/A,#N/A,FALSE,"계정"}</definedName>
    <definedName name="_9s11_" localSheetId="7" hidden="1">{#N/A,#N/A,FALSE,"UNIT";#N/A,#N/A,FALSE,"UNIT";#N/A,#N/A,FALSE,"계정"}</definedName>
    <definedName name="_9s11_" localSheetId="25" hidden="1">{#N/A,#N/A,FALSE,"UNIT";#N/A,#N/A,FALSE,"UNIT";#N/A,#N/A,FALSE,"계정"}</definedName>
    <definedName name="_9s11_" localSheetId="21" hidden="1">{#N/A,#N/A,FALSE,"UNIT";#N/A,#N/A,FALSE,"UNIT";#N/A,#N/A,FALSE,"계정"}</definedName>
    <definedName name="_9s11_" localSheetId="22" hidden="1">{#N/A,#N/A,FALSE,"UNIT";#N/A,#N/A,FALSE,"UNIT";#N/A,#N/A,FALSE,"계정"}</definedName>
    <definedName name="_9s11_" localSheetId="19" hidden="1">{#N/A,#N/A,FALSE,"UNIT";#N/A,#N/A,FALSE,"UNIT";#N/A,#N/A,FALSE,"계정"}</definedName>
    <definedName name="_9s11_" hidden="1">{#N/A,#N/A,FALSE,"UNIT";#N/A,#N/A,FALSE,"UNIT";#N/A,#N/A,FALSE,"계정"}</definedName>
    <definedName name="_a" hidden="1">#REF!</definedName>
    <definedName name="_a1" hidden="1">#REF!</definedName>
    <definedName name="_A10">#REF!</definedName>
    <definedName name="_A100" localSheetId="14" hidden="1">{#N/A,#N/A,FALSE,"DIR-REP";#N/A,#N/A,FALSE,"AUD-REPORT";#N/A,#N/A,FALSE,"P7L&amp;BS";#N/A,#N/A,FALSE,"NOTES";#N/A,#N/A,FALSE,"FA";#N/A,#N/A,FALSE,"NOTES (2)";#N/A,#N/A,FALSE,"Schedule  IV";#N/A,#N/A,FALSE,"Schedule V"}</definedName>
    <definedName name="_A100" localSheetId="7" hidden="1">{#N/A,#N/A,FALSE,"DIR-REP";#N/A,#N/A,FALSE,"AUD-REPORT";#N/A,#N/A,FALSE,"P7L&amp;BS";#N/A,#N/A,FALSE,"NOTES";#N/A,#N/A,FALSE,"FA";#N/A,#N/A,FALSE,"NOTES (2)";#N/A,#N/A,FALSE,"Schedule  IV";#N/A,#N/A,FALSE,"Schedule V"}</definedName>
    <definedName name="_A100" localSheetId="25" hidden="1">{#N/A,#N/A,FALSE,"DIR-REP";#N/A,#N/A,FALSE,"AUD-REPORT";#N/A,#N/A,FALSE,"P7L&amp;BS";#N/A,#N/A,FALSE,"NOTES";#N/A,#N/A,FALSE,"FA";#N/A,#N/A,FALSE,"NOTES (2)";#N/A,#N/A,FALSE,"Schedule  IV";#N/A,#N/A,FALSE,"Schedule V"}</definedName>
    <definedName name="_A100" localSheetId="21" hidden="1">{#N/A,#N/A,FALSE,"DIR-REP";#N/A,#N/A,FALSE,"AUD-REPORT";#N/A,#N/A,FALSE,"P7L&amp;BS";#N/A,#N/A,FALSE,"NOTES";#N/A,#N/A,FALSE,"FA";#N/A,#N/A,FALSE,"NOTES (2)";#N/A,#N/A,FALSE,"Schedule  IV";#N/A,#N/A,FALSE,"Schedule V"}</definedName>
    <definedName name="_A100" localSheetId="22" hidden="1">{#N/A,#N/A,FALSE,"DIR-REP";#N/A,#N/A,FALSE,"AUD-REPORT";#N/A,#N/A,FALSE,"P7L&amp;BS";#N/A,#N/A,FALSE,"NOTES";#N/A,#N/A,FALSE,"FA";#N/A,#N/A,FALSE,"NOTES (2)";#N/A,#N/A,FALSE,"Schedule  IV";#N/A,#N/A,FALSE,"Schedule V"}</definedName>
    <definedName name="_A100" localSheetId="19" hidden="1">{#N/A,#N/A,FALSE,"DIR-REP";#N/A,#N/A,FALSE,"AUD-REPORT";#N/A,#N/A,FALSE,"P7L&amp;BS";#N/A,#N/A,FALSE,"NOTES";#N/A,#N/A,FALSE,"FA";#N/A,#N/A,FALSE,"NOTES (2)";#N/A,#N/A,FALSE,"Schedule  IV";#N/A,#N/A,FALSE,"Schedule V"}</definedName>
    <definedName name="_A100" hidden="1">{#N/A,#N/A,FALSE,"DIR-REP";#N/A,#N/A,FALSE,"AUD-REPORT";#N/A,#N/A,FALSE,"P7L&amp;BS";#N/A,#N/A,FALSE,"NOTES";#N/A,#N/A,FALSE,"FA";#N/A,#N/A,FALSE,"NOTES (2)";#N/A,#N/A,FALSE,"Schedule  IV";#N/A,#N/A,FALSE,"Schedule V"}</definedName>
    <definedName name="_A1001" localSheetId="14" hidden="1">{#N/A,#N/A,FALSE,"DIR-REP";#N/A,#N/A,FALSE,"AUD-REPORT";#N/A,#N/A,FALSE,"P7L&amp;BS";#N/A,#N/A,FALSE,"NOTES";#N/A,#N/A,FALSE,"FA";#N/A,#N/A,FALSE,"NOTES (2)";#N/A,#N/A,FALSE,"Schedule  IV";#N/A,#N/A,FALSE,"Schedule V"}</definedName>
    <definedName name="_A1001" localSheetId="7" hidden="1">{#N/A,#N/A,FALSE,"DIR-REP";#N/A,#N/A,FALSE,"AUD-REPORT";#N/A,#N/A,FALSE,"P7L&amp;BS";#N/A,#N/A,FALSE,"NOTES";#N/A,#N/A,FALSE,"FA";#N/A,#N/A,FALSE,"NOTES (2)";#N/A,#N/A,FALSE,"Schedule  IV";#N/A,#N/A,FALSE,"Schedule V"}</definedName>
    <definedName name="_A1001" localSheetId="25" hidden="1">{#N/A,#N/A,FALSE,"DIR-REP";#N/A,#N/A,FALSE,"AUD-REPORT";#N/A,#N/A,FALSE,"P7L&amp;BS";#N/A,#N/A,FALSE,"NOTES";#N/A,#N/A,FALSE,"FA";#N/A,#N/A,FALSE,"NOTES (2)";#N/A,#N/A,FALSE,"Schedule  IV";#N/A,#N/A,FALSE,"Schedule V"}</definedName>
    <definedName name="_A1001" localSheetId="21" hidden="1">{#N/A,#N/A,FALSE,"DIR-REP";#N/A,#N/A,FALSE,"AUD-REPORT";#N/A,#N/A,FALSE,"P7L&amp;BS";#N/A,#N/A,FALSE,"NOTES";#N/A,#N/A,FALSE,"FA";#N/A,#N/A,FALSE,"NOTES (2)";#N/A,#N/A,FALSE,"Schedule  IV";#N/A,#N/A,FALSE,"Schedule V"}</definedName>
    <definedName name="_A1001" localSheetId="22" hidden="1">{#N/A,#N/A,FALSE,"DIR-REP";#N/A,#N/A,FALSE,"AUD-REPORT";#N/A,#N/A,FALSE,"P7L&amp;BS";#N/A,#N/A,FALSE,"NOTES";#N/A,#N/A,FALSE,"FA";#N/A,#N/A,FALSE,"NOTES (2)";#N/A,#N/A,FALSE,"Schedule  IV";#N/A,#N/A,FALSE,"Schedule V"}</definedName>
    <definedName name="_A1001" localSheetId="19" hidden="1">{#N/A,#N/A,FALSE,"DIR-REP";#N/A,#N/A,FALSE,"AUD-REPORT";#N/A,#N/A,FALSE,"P7L&amp;BS";#N/A,#N/A,FALSE,"NOTES";#N/A,#N/A,FALSE,"FA";#N/A,#N/A,FALSE,"NOTES (2)";#N/A,#N/A,FALSE,"Schedule  IV";#N/A,#N/A,FALSE,"Schedule V"}</definedName>
    <definedName name="_A1001" hidden="1">{#N/A,#N/A,FALSE,"DIR-REP";#N/A,#N/A,FALSE,"AUD-REPORT";#N/A,#N/A,FALSE,"P7L&amp;BS";#N/A,#N/A,FALSE,"NOTES";#N/A,#N/A,FALSE,"FA";#N/A,#N/A,FALSE,"NOTES (2)";#N/A,#N/A,FALSE,"Schedule  IV";#N/A,#N/A,FALSE,"Schedule V"}</definedName>
    <definedName name="_A11" localSheetId="14" hidden="1">{#N/A,#N/A,FALSE,"Umsatz 99";#N/A,#N/A,FALSE,"ER 99 "}</definedName>
    <definedName name="_A11" localSheetId="7" hidden="1">{#N/A,#N/A,FALSE,"Umsatz 99";#N/A,#N/A,FALSE,"ER 99 "}</definedName>
    <definedName name="_A11" localSheetId="25" hidden="1">{#N/A,#N/A,FALSE,"Umsatz 99";#N/A,#N/A,FALSE,"ER 99 "}</definedName>
    <definedName name="_A11" localSheetId="21" hidden="1">{#N/A,#N/A,FALSE,"Umsatz 99";#N/A,#N/A,FALSE,"ER 99 "}</definedName>
    <definedName name="_A11" localSheetId="22" hidden="1">{#N/A,#N/A,FALSE,"Umsatz 99";#N/A,#N/A,FALSE,"ER 99 "}</definedName>
    <definedName name="_A11" localSheetId="19" hidden="1">{#N/A,#N/A,FALSE,"Umsatz 99";#N/A,#N/A,FALSE,"ER 99 "}</definedName>
    <definedName name="_A11" hidden="1">{#N/A,#N/A,FALSE,"Umsatz 99";#N/A,#N/A,FALSE,"ER 99 "}</definedName>
    <definedName name="_a2" hidden="1">#REF!</definedName>
    <definedName name="_A2421">#REF!</definedName>
    <definedName name="_a3" localSheetId="14"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_a3" localSheetId="7"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_a3" localSheetId="25"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_a3" localSheetId="21"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_a3" localSheetId="22"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_a3" localSheetId="19"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_a3"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_a4" localSheetId="14"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a4" localSheetId="7"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a4" localSheetId="25"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a4" localSheetId="21"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a4" localSheetId="22"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a4" localSheetId="19"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a4"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a5" localSheetId="14"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_a5" localSheetId="7"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_a5" localSheetId="25"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_a5" localSheetId="21"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_a5" localSheetId="22"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_a5" localSheetId="19"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_a5"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_A5100" localSheetId="14" hidden="1">{#N/A,#N/A,FALSE,"COVER";#N/A,#N/A,FALSE,"0";#N/A,#N/A,FALSE,"1";#N/A,#N/A,FALSE,"2";#N/A,#N/A,FALSE,"3";#N/A,#N/A,FALSE,"4";#N/A,#N/A,FALSE,"5";#N/A,#N/A,FALSE,"6";#N/A,#N/A,FALSE,"7";#N/A,#N/A,FALSE,"8";#N/A,#N/A,FALSE,"9";#N/A,#N/A,FALSE,"10";#N/A,#N/A,FALSE,"11"}</definedName>
    <definedName name="_A5100" localSheetId="7" hidden="1">{#N/A,#N/A,FALSE,"COVER";#N/A,#N/A,FALSE,"0";#N/A,#N/A,FALSE,"1";#N/A,#N/A,FALSE,"2";#N/A,#N/A,FALSE,"3";#N/A,#N/A,FALSE,"4";#N/A,#N/A,FALSE,"5";#N/A,#N/A,FALSE,"6";#N/A,#N/A,FALSE,"7";#N/A,#N/A,FALSE,"8";#N/A,#N/A,FALSE,"9";#N/A,#N/A,FALSE,"10";#N/A,#N/A,FALSE,"11"}</definedName>
    <definedName name="_A5100" localSheetId="25" hidden="1">{#N/A,#N/A,FALSE,"COVER";#N/A,#N/A,FALSE,"0";#N/A,#N/A,FALSE,"1";#N/A,#N/A,FALSE,"2";#N/A,#N/A,FALSE,"3";#N/A,#N/A,FALSE,"4";#N/A,#N/A,FALSE,"5";#N/A,#N/A,FALSE,"6";#N/A,#N/A,FALSE,"7";#N/A,#N/A,FALSE,"8";#N/A,#N/A,FALSE,"9";#N/A,#N/A,FALSE,"10";#N/A,#N/A,FALSE,"11"}</definedName>
    <definedName name="_A5100" localSheetId="21" hidden="1">{#N/A,#N/A,FALSE,"COVER";#N/A,#N/A,FALSE,"0";#N/A,#N/A,FALSE,"1";#N/A,#N/A,FALSE,"2";#N/A,#N/A,FALSE,"3";#N/A,#N/A,FALSE,"4";#N/A,#N/A,FALSE,"5";#N/A,#N/A,FALSE,"6";#N/A,#N/A,FALSE,"7";#N/A,#N/A,FALSE,"8";#N/A,#N/A,FALSE,"9";#N/A,#N/A,FALSE,"10";#N/A,#N/A,FALSE,"11"}</definedName>
    <definedName name="_A5100" localSheetId="22" hidden="1">{#N/A,#N/A,FALSE,"COVER";#N/A,#N/A,FALSE,"0";#N/A,#N/A,FALSE,"1";#N/A,#N/A,FALSE,"2";#N/A,#N/A,FALSE,"3";#N/A,#N/A,FALSE,"4";#N/A,#N/A,FALSE,"5";#N/A,#N/A,FALSE,"6";#N/A,#N/A,FALSE,"7";#N/A,#N/A,FALSE,"8";#N/A,#N/A,FALSE,"9";#N/A,#N/A,FALSE,"10";#N/A,#N/A,FALSE,"11"}</definedName>
    <definedName name="_A5100" localSheetId="19" hidden="1">{#N/A,#N/A,FALSE,"COVER";#N/A,#N/A,FALSE,"0";#N/A,#N/A,FALSE,"1";#N/A,#N/A,FALSE,"2";#N/A,#N/A,FALSE,"3";#N/A,#N/A,FALSE,"4";#N/A,#N/A,FALSE,"5";#N/A,#N/A,FALSE,"6";#N/A,#N/A,FALSE,"7";#N/A,#N/A,FALSE,"8";#N/A,#N/A,FALSE,"9";#N/A,#N/A,FALSE,"10";#N/A,#N/A,FALSE,"11"}</definedName>
    <definedName name="_A5100" hidden="1">{#N/A,#N/A,FALSE,"COVER";#N/A,#N/A,FALSE,"0";#N/A,#N/A,FALSE,"1";#N/A,#N/A,FALSE,"2";#N/A,#N/A,FALSE,"3";#N/A,#N/A,FALSE,"4";#N/A,#N/A,FALSE,"5";#N/A,#N/A,FALSE,"6";#N/A,#N/A,FALSE,"7";#N/A,#N/A,FALSE,"8";#N/A,#N/A,FALSE,"9";#N/A,#N/A,FALSE,"10";#N/A,#N/A,FALSE,"11"}</definedName>
    <definedName name="_A6">#REF!</definedName>
    <definedName name="_A65600">#REF!</definedName>
    <definedName name="_A66000">#REF!</definedName>
    <definedName name="_A665236">#REF!</definedName>
    <definedName name="_A7">#REF!</definedName>
    <definedName name="_A8">#REF!</definedName>
    <definedName name="_A9">#REF!</definedName>
    <definedName name="_aa1" localSheetId="14" hidden="1">{#N/A,"PURADD",FALSE,"Business Analysis";#N/A,"PURSPP",FALSE,"Business Analysis";#N/A,"CTGIND",FALSE,"Business Analysis";#N/A,"PURCHM",FALSE,"Business Analysis";#N/A,"SPADD",FALSE,"Business Analysis";#N/A,"EPOXY",FALSE,"Business Analysis";#N/A,"PURPER",FALSE,"Business Analysis"}</definedName>
    <definedName name="_aa1" localSheetId="7" hidden="1">{#N/A,"PURADD",FALSE,"Business Analysis";#N/A,"PURSPP",FALSE,"Business Analysis";#N/A,"CTGIND",FALSE,"Business Analysis";#N/A,"PURCHM",FALSE,"Business Analysis";#N/A,"SPADD",FALSE,"Business Analysis";#N/A,"EPOXY",FALSE,"Business Analysis";#N/A,"PURPER",FALSE,"Business Analysis"}</definedName>
    <definedName name="_aa1" localSheetId="25" hidden="1">{#N/A,"PURADD",FALSE,"Business Analysis";#N/A,"PURSPP",FALSE,"Business Analysis";#N/A,"CTGIND",FALSE,"Business Analysis";#N/A,"PURCHM",FALSE,"Business Analysis";#N/A,"SPADD",FALSE,"Business Analysis";#N/A,"EPOXY",FALSE,"Business Analysis";#N/A,"PURPER",FALSE,"Business Analysis"}</definedName>
    <definedName name="_aa1" localSheetId="21" hidden="1">{#N/A,"PURADD",FALSE,"Business Analysis";#N/A,"PURSPP",FALSE,"Business Analysis";#N/A,"CTGIND",FALSE,"Business Analysis";#N/A,"PURCHM",FALSE,"Business Analysis";#N/A,"SPADD",FALSE,"Business Analysis";#N/A,"EPOXY",FALSE,"Business Analysis";#N/A,"PURPER",FALSE,"Business Analysis"}</definedName>
    <definedName name="_aa1" localSheetId="22" hidden="1">{#N/A,"PURADD",FALSE,"Business Analysis";#N/A,"PURSPP",FALSE,"Business Analysis";#N/A,"CTGIND",FALSE,"Business Analysis";#N/A,"PURCHM",FALSE,"Business Analysis";#N/A,"SPADD",FALSE,"Business Analysis";#N/A,"EPOXY",FALSE,"Business Analysis";#N/A,"PURPER",FALSE,"Business Analysis"}</definedName>
    <definedName name="_aa1" localSheetId="19" hidden="1">{#N/A,"PURADD",FALSE,"Business Analysis";#N/A,"PURSPP",FALSE,"Business Analysis";#N/A,"CTGIND",FALSE,"Business Analysis";#N/A,"PURCHM",FALSE,"Business Analysis";#N/A,"SPADD",FALSE,"Business Analysis";#N/A,"EPOXY",FALSE,"Business Analysis";#N/A,"PURPER",FALSE,"Business Analysis"}</definedName>
    <definedName name="_aa1" hidden="1">{#N/A,"PURADD",FALSE,"Business Analysis";#N/A,"PURSPP",FALSE,"Business Analysis";#N/A,"CTGIND",FALSE,"Business Analysis";#N/A,"PURCHM",FALSE,"Business Analysis";#N/A,"SPADD",FALSE,"Business Analysis";#N/A,"EPOXY",FALSE,"Business Analysis";#N/A,"PURPER",FALSE,"Business Analysis"}</definedName>
    <definedName name="_aa2" localSheetId="14" hidden="1">{#N/A,#N/A,FALSE,"Hip.Bas";#N/A,#N/A,FALSE,"ventas";#N/A,#N/A,FALSE,"ingre-Año";#N/A,#N/A,FALSE,"ventas-Año";#N/A,#N/A,FALSE,"Costepro";#N/A,#N/A,FALSE,"inversion";#N/A,#N/A,FALSE,"personal";#N/A,#N/A,FALSE,"Gastos-V";#N/A,#N/A,FALSE,"Circulante";#N/A,#N/A,FALSE,"CONSOLI";#N/A,#N/A,FALSE,"Es-Fin";#N/A,#N/A,FALSE,"Margen-P"}</definedName>
    <definedName name="_aa2" localSheetId="7" hidden="1">{#N/A,#N/A,FALSE,"Hip.Bas";#N/A,#N/A,FALSE,"ventas";#N/A,#N/A,FALSE,"ingre-Año";#N/A,#N/A,FALSE,"ventas-Año";#N/A,#N/A,FALSE,"Costepro";#N/A,#N/A,FALSE,"inversion";#N/A,#N/A,FALSE,"personal";#N/A,#N/A,FALSE,"Gastos-V";#N/A,#N/A,FALSE,"Circulante";#N/A,#N/A,FALSE,"CONSOLI";#N/A,#N/A,FALSE,"Es-Fin";#N/A,#N/A,FALSE,"Margen-P"}</definedName>
    <definedName name="_aa2" localSheetId="25" hidden="1">{#N/A,#N/A,FALSE,"Hip.Bas";#N/A,#N/A,FALSE,"ventas";#N/A,#N/A,FALSE,"ingre-Año";#N/A,#N/A,FALSE,"ventas-Año";#N/A,#N/A,FALSE,"Costepro";#N/A,#N/A,FALSE,"inversion";#N/A,#N/A,FALSE,"personal";#N/A,#N/A,FALSE,"Gastos-V";#N/A,#N/A,FALSE,"Circulante";#N/A,#N/A,FALSE,"CONSOLI";#N/A,#N/A,FALSE,"Es-Fin";#N/A,#N/A,FALSE,"Margen-P"}</definedName>
    <definedName name="_aa2" localSheetId="21" hidden="1">{#N/A,#N/A,FALSE,"Hip.Bas";#N/A,#N/A,FALSE,"ventas";#N/A,#N/A,FALSE,"ingre-Año";#N/A,#N/A,FALSE,"ventas-Año";#N/A,#N/A,FALSE,"Costepro";#N/A,#N/A,FALSE,"inversion";#N/A,#N/A,FALSE,"personal";#N/A,#N/A,FALSE,"Gastos-V";#N/A,#N/A,FALSE,"Circulante";#N/A,#N/A,FALSE,"CONSOLI";#N/A,#N/A,FALSE,"Es-Fin";#N/A,#N/A,FALSE,"Margen-P"}</definedName>
    <definedName name="_aa2" localSheetId="22" hidden="1">{#N/A,#N/A,FALSE,"Hip.Bas";#N/A,#N/A,FALSE,"ventas";#N/A,#N/A,FALSE,"ingre-Año";#N/A,#N/A,FALSE,"ventas-Año";#N/A,#N/A,FALSE,"Costepro";#N/A,#N/A,FALSE,"inversion";#N/A,#N/A,FALSE,"personal";#N/A,#N/A,FALSE,"Gastos-V";#N/A,#N/A,FALSE,"Circulante";#N/A,#N/A,FALSE,"CONSOLI";#N/A,#N/A,FALSE,"Es-Fin";#N/A,#N/A,FALSE,"Margen-P"}</definedName>
    <definedName name="_aa2" localSheetId="19" hidden="1">{#N/A,#N/A,FALSE,"Hip.Bas";#N/A,#N/A,FALSE,"ventas";#N/A,#N/A,FALSE,"ingre-Año";#N/A,#N/A,FALSE,"ventas-Año";#N/A,#N/A,FALSE,"Costepro";#N/A,#N/A,FALSE,"inversion";#N/A,#N/A,FALSE,"personal";#N/A,#N/A,FALSE,"Gastos-V";#N/A,#N/A,FALSE,"Circulante";#N/A,#N/A,FALSE,"CONSOLI";#N/A,#N/A,FALSE,"Es-Fin";#N/A,#N/A,FALSE,"Margen-P"}</definedName>
    <definedName name="_aa2" hidden="1">{#N/A,#N/A,FALSE,"Hip.Bas";#N/A,#N/A,FALSE,"ventas";#N/A,#N/A,FALSE,"ingre-Año";#N/A,#N/A,FALSE,"ventas-Año";#N/A,#N/A,FALSE,"Costepro";#N/A,#N/A,FALSE,"inversion";#N/A,#N/A,FALSE,"personal";#N/A,#N/A,FALSE,"Gastos-V";#N/A,#N/A,FALSE,"Circulante";#N/A,#N/A,FALSE,"CONSOLI";#N/A,#N/A,FALSE,"Es-Fin";#N/A,#N/A,FALSE,"Margen-P"}</definedName>
    <definedName name="_aa3" localSheetId="14" hidden="1">{#N/A,#N/A,FALSE,"Hip.Bas";#N/A,#N/A,FALSE,"ventas";#N/A,#N/A,FALSE,"ingre-Año";#N/A,#N/A,FALSE,"ventas-Año";#N/A,#N/A,FALSE,"Costepro";#N/A,#N/A,FALSE,"inversion";#N/A,#N/A,FALSE,"personal";#N/A,#N/A,FALSE,"Gastos-V";#N/A,#N/A,FALSE,"Circulante";#N/A,#N/A,FALSE,"CONSOLI";#N/A,#N/A,FALSE,"Es-Fin";#N/A,#N/A,FALSE,"Margen-P"}</definedName>
    <definedName name="_aa3" localSheetId="7" hidden="1">{#N/A,#N/A,FALSE,"Hip.Bas";#N/A,#N/A,FALSE,"ventas";#N/A,#N/A,FALSE,"ingre-Año";#N/A,#N/A,FALSE,"ventas-Año";#N/A,#N/A,FALSE,"Costepro";#N/A,#N/A,FALSE,"inversion";#N/A,#N/A,FALSE,"personal";#N/A,#N/A,FALSE,"Gastos-V";#N/A,#N/A,FALSE,"Circulante";#N/A,#N/A,FALSE,"CONSOLI";#N/A,#N/A,FALSE,"Es-Fin";#N/A,#N/A,FALSE,"Margen-P"}</definedName>
    <definedName name="_aa3" localSheetId="25" hidden="1">{#N/A,#N/A,FALSE,"Hip.Bas";#N/A,#N/A,FALSE,"ventas";#N/A,#N/A,FALSE,"ingre-Año";#N/A,#N/A,FALSE,"ventas-Año";#N/A,#N/A,FALSE,"Costepro";#N/A,#N/A,FALSE,"inversion";#N/A,#N/A,FALSE,"personal";#N/A,#N/A,FALSE,"Gastos-V";#N/A,#N/A,FALSE,"Circulante";#N/A,#N/A,FALSE,"CONSOLI";#N/A,#N/A,FALSE,"Es-Fin";#N/A,#N/A,FALSE,"Margen-P"}</definedName>
    <definedName name="_aa3" localSheetId="21" hidden="1">{#N/A,#N/A,FALSE,"Hip.Bas";#N/A,#N/A,FALSE,"ventas";#N/A,#N/A,FALSE,"ingre-Año";#N/A,#N/A,FALSE,"ventas-Año";#N/A,#N/A,FALSE,"Costepro";#N/A,#N/A,FALSE,"inversion";#N/A,#N/A,FALSE,"personal";#N/A,#N/A,FALSE,"Gastos-V";#N/A,#N/A,FALSE,"Circulante";#N/A,#N/A,FALSE,"CONSOLI";#N/A,#N/A,FALSE,"Es-Fin";#N/A,#N/A,FALSE,"Margen-P"}</definedName>
    <definedName name="_aa3" localSheetId="22" hidden="1">{#N/A,#N/A,FALSE,"Hip.Bas";#N/A,#N/A,FALSE,"ventas";#N/A,#N/A,FALSE,"ingre-Año";#N/A,#N/A,FALSE,"ventas-Año";#N/A,#N/A,FALSE,"Costepro";#N/A,#N/A,FALSE,"inversion";#N/A,#N/A,FALSE,"personal";#N/A,#N/A,FALSE,"Gastos-V";#N/A,#N/A,FALSE,"Circulante";#N/A,#N/A,FALSE,"CONSOLI";#N/A,#N/A,FALSE,"Es-Fin";#N/A,#N/A,FALSE,"Margen-P"}</definedName>
    <definedName name="_aa3" localSheetId="19" hidden="1">{#N/A,#N/A,FALSE,"Hip.Bas";#N/A,#N/A,FALSE,"ventas";#N/A,#N/A,FALSE,"ingre-Año";#N/A,#N/A,FALSE,"ventas-Año";#N/A,#N/A,FALSE,"Costepro";#N/A,#N/A,FALSE,"inversion";#N/A,#N/A,FALSE,"personal";#N/A,#N/A,FALSE,"Gastos-V";#N/A,#N/A,FALSE,"Circulante";#N/A,#N/A,FALSE,"CONSOLI";#N/A,#N/A,FALSE,"Es-Fin";#N/A,#N/A,FALSE,"Margen-P"}</definedName>
    <definedName name="_aa3" hidden="1">{#N/A,#N/A,FALSE,"Hip.Bas";#N/A,#N/A,FALSE,"ventas";#N/A,#N/A,FALSE,"ingre-Año";#N/A,#N/A,FALSE,"ventas-Año";#N/A,#N/A,FALSE,"Costepro";#N/A,#N/A,FALSE,"inversion";#N/A,#N/A,FALSE,"personal";#N/A,#N/A,FALSE,"Gastos-V";#N/A,#N/A,FALSE,"Circulante";#N/A,#N/A,FALSE,"CONSOLI";#N/A,#N/A,FALSE,"Es-Fin";#N/A,#N/A,FALSE,"Margen-P"}</definedName>
    <definedName name="_aaa1" localSheetId="14" hidden="1">{#N/A,#N/A,FALSE,"REPORT"}</definedName>
    <definedName name="_aaa1" localSheetId="7" hidden="1">{#N/A,#N/A,FALSE,"REPORT"}</definedName>
    <definedName name="_aaa1" localSheetId="25" hidden="1">{#N/A,#N/A,FALSE,"REPORT"}</definedName>
    <definedName name="_aaa1" localSheetId="21" hidden="1">{#N/A,#N/A,FALSE,"REPORT"}</definedName>
    <definedName name="_aaa1" localSheetId="22" hidden="1">{#N/A,#N/A,FALSE,"REPORT"}</definedName>
    <definedName name="_aaa1" localSheetId="19" hidden="1">{#N/A,#N/A,FALSE,"REPORT"}</definedName>
    <definedName name="_aaa1" hidden="1">{#N/A,#N/A,FALSE,"REPORT"}</definedName>
    <definedName name="_aas1" localSheetId="14" hidden="1">{#N/A,#N/A,FALSE,"REPORT"}</definedName>
    <definedName name="_aas1" localSheetId="7" hidden="1">{#N/A,#N/A,FALSE,"REPORT"}</definedName>
    <definedName name="_aas1" localSheetId="25" hidden="1">{#N/A,#N/A,FALSE,"REPORT"}</definedName>
    <definedName name="_aas1" localSheetId="21" hidden="1">{#N/A,#N/A,FALSE,"REPORT"}</definedName>
    <definedName name="_aas1" localSheetId="22" hidden="1">{#N/A,#N/A,FALSE,"REPORT"}</definedName>
    <definedName name="_aas1" localSheetId="19" hidden="1">{#N/A,#N/A,FALSE,"REPORT"}</definedName>
    <definedName name="_aas1" hidden="1">{#N/A,#N/A,FALSE,"REPORT"}</definedName>
    <definedName name="_ab098" localSheetId="14" hidden="1">{#N/A,"PURCHM",FALSE,"Business Analysis";#N/A,"SPADD",FALSE,"Business Analysis"}</definedName>
    <definedName name="_ab098" localSheetId="7" hidden="1">{#N/A,"PURCHM",FALSE,"Business Analysis";#N/A,"SPADD",FALSE,"Business Analysis"}</definedName>
    <definedName name="_ab098" localSheetId="25" hidden="1">{#N/A,"PURCHM",FALSE,"Business Analysis";#N/A,"SPADD",FALSE,"Business Analysis"}</definedName>
    <definedName name="_ab098" localSheetId="21" hidden="1">{#N/A,"PURCHM",FALSE,"Business Analysis";#N/A,"SPADD",FALSE,"Business Analysis"}</definedName>
    <definedName name="_ab098" localSheetId="22" hidden="1">{#N/A,"PURCHM",FALSE,"Business Analysis";#N/A,"SPADD",FALSE,"Business Analysis"}</definedName>
    <definedName name="_ab098" localSheetId="19" hidden="1">{#N/A,"PURCHM",FALSE,"Business Analysis";#N/A,"SPADD",FALSE,"Business Analysis"}</definedName>
    <definedName name="_ab098" hidden="1">{#N/A,"PURCHM",FALSE,"Business Analysis";#N/A,"SPADD",FALSE,"Business Analysis"}</definedName>
    <definedName name="_abc098" localSheetId="14" hidden="1">{#N/A,"PURCHM",FALSE,"Business Analysis";#N/A,"SPADD",FALSE,"Business Analysis"}</definedName>
    <definedName name="_abc098" localSheetId="7" hidden="1">{#N/A,"PURCHM",FALSE,"Business Analysis";#N/A,"SPADD",FALSE,"Business Analysis"}</definedName>
    <definedName name="_abc098" localSheetId="25" hidden="1">{#N/A,"PURCHM",FALSE,"Business Analysis";#N/A,"SPADD",FALSE,"Business Analysis"}</definedName>
    <definedName name="_abc098" localSheetId="21" hidden="1">{#N/A,"PURCHM",FALSE,"Business Analysis";#N/A,"SPADD",FALSE,"Business Analysis"}</definedName>
    <definedName name="_abc098" localSheetId="22" hidden="1">{#N/A,"PURCHM",FALSE,"Business Analysis";#N/A,"SPADD",FALSE,"Business Analysis"}</definedName>
    <definedName name="_abc098" localSheetId="19" hidden="1">{#N/A,"PURCHM",FALSE,"Business Analysis";#N/A,"SPADD",FALSE,"Business Analysis"}</definedName>
    <definedName name="_abc098" hidden="1">{#N/A,"PURCHM",FALSE,"Business Analysis";#N/A,"SPADD",FALSE,"Business Analysis"}</definedName>
    <definedName name="_abc1" localSheetId="14" hidden="1">{"detail",#N/A,FALSE,"mfg";"summary",#N/A,FALSE,"mfg"}</definedName>
    <definedName name="_abc1" localSheetId="7" hidden="1">{"detail",#N/A,FALSE,"mfg";"summary",#N/A,FALSE,"mfg"}</definedName>
    <definedName name="_abc1" localSheetId="25" hidden="1">{"detail",#N/A,FALSE,"mfg";"summary",#N/A,FALSE,"mfg"}</definedName>
    <definedName name="_abc1" localSheetId="21" hidden="1">{"detail",#N/A,FALSE,"mfg";"summary",#N/A,FALSE,"mfg"}</definedName>
    <definedName name="_abc1" localSheetId="22" hidden="1">{"detail",#N/A,FALSE,"mfg";"summary",#N/A,FALSE,"mfg"}</definedName>
    <definedName name="_abc1" localSheetId="19" hidden="1">{"detail",#N/A,FALSE,"mfg";"summary",#N/A,FALSE,"mfg"}</definedName>
    <definedName name="_abc1" hidden="1">{"detail",#N/A,FALSE,"mfg";"summary",#N/A,FALSE,"mfg"}</definedName>
    <definedName name="_abc10" localSheetId="14" hidden="1">{"detail",#N/A,FALSE,"mfg";"summary",#N/A,FALSE,"mfg"}</definedName>
    <definedName name="_abc10" localSheetId="7" hidden="1">{"detail",#N/A,FALSE,"mfg";"summary",#N/A,FALSE,"mfg"}</definedName>
    <definedName name="_abc10" localSheetId="25" hidden="1">{"detail",#N/A,FALSE,"mfg";"summary",#N/A,FALSE,"mfg"}</definedName>
    <definedName name="_abc10" localSheetId="21" hidden="1">{"detail",#N/A,FALSE,"mfg";"summary",#N/A,FALSE,"mfg"}</definedName>
    <definedName name="_abc10" localSheetId="22" hidden="1">{"detail",#N/A,FALSE,"mfg";"summary",#N/A,FALSE,"mfg"}</definedName>
    <definedName name="_abc10" localSheetId="19" hidden="1">{"detail",#N/A,FALSE,"mfg";"summary",#N/A,FALSE,"mfg"}</definedName>
    <definedName name="_abc10" hidden="1">{"detail",#N/A,FALSE,"mfg";"summary",#N/A,FALSE,"mfg"}</definedName>
    <definedName name="_abc101" localSheetId="14" hidden="1">{"detail",#N/A,FALSE,"mfg";"summary",#N/A,FALSE,"mfg"}</definedName>
    <definedName name="_abc101" localSheetId="7" hidden="1">{"detail",#N/A,FALSE,"mfg";"summary",#N/A,FALSE,"mfg"}</definedName>
    <definedName name="_abc101" localSheetId="25" hidden="1">{"detail",#N/A,FALSE,"mfg";"summary",#N/A,FALSE,"mfg"}</definedName>
    <definedName name="_abc101" localSheetId="21" hidden="1">{"detail",#N/A,FALSE,"mfg";"summary",#N/A,FALSE,"mfg"}</definedName>
    <definedName name="_abc101" localSheetId="22" hidden="1">{"detail",#N/A,FALSE,"mfg";"summary",#N/A,FALSE,"mfg"}</definedName>
    <definedName name="_abc101" localSheetId="19" hidden="1">{"detail",#N/A,FALSE,"mfg";"summary",#N/A,FALSE,"mfg"}</definedName>
    <definedName name="_abc101" hidden="1">{"detail",#N/A,FALSE,"mfg";"summary",#N/A,FALSE,"mfg"}</definedName>
    <definedName name="_abc102" localSheetId="14" hidden="1">{"detail",#N/A,FALSE,"mfg";"summary",#N/A,FALSE,"mfg"}</definedName>
    <definedName name="_abc102" localSheetId="7" hidden="1">{"detail",#N/A,FALSE,"mfg";"summary",#N/A,FALSE,"mfg"}</definedName>
    <definedName name="_abc102" localSheetId="25" hidden="1">{"detail",#N/A,FALSE,"mfg";"summary",#N/A,FALSE,"mfg"}</definedName>
    <definedName name="_abc102" localSheetId="21" hidden="1">{"detail",#N/A,FALSE,"mfg";"summary",#N/A,FALSE,"mfg"}</definedName>
    <definedName name="_abc102" localSheetId="22" hidden="1">{"detail",#N/A,FALSE,"mfg";"summary",#N/A,FALSE,"mfg"}</definedName>
    <definedName name="_abc102" localSheetId="19" hidden="1">{"detail",#N/A,FALSE,"mfg";"summary",#N/A,FALSE,"mfg"}</definedName>
    <definedName name="_abc102" hidden="1">{"detail",#N/A,FALSE,"mfg";"summary",#N/A,FALSE,"mfg"}</definedName>
    <definedName name="_abc105" localSheetId="14" hidden="1">{"detail",#N/A,FALSE,"mfg";"summary",#N/A,FALSE,"mfg"}</definedName>
    <definedName name="_abc105" localSheetId="7" hidden="1">{"detail",#N/A,FALSE,"mfg";"summary",#N/A,FALSE,"mfg"}</definedName>
    <definedName name="_abc105" localSheetId="25" hidden="1">{"detail",#N/A,FALSE,"mfg";"summary",#N/A,FALSE,"mfg"}</definedName>
    <definedName name="_abc105" localSheetId="21" hidden="1">{"detail",#N/A,FALSE,"mfg";"summary",#N/A,FALSE,"mfg"}</definedName>
    <definedName name="_abc105" localSheetId="22" hidden="1">{"detail",#N/A,FALSE,"mfg";"summary",#N/A,FALSE,"mfg"}</definedName>
    <definedName name="_abc105" localSheetId="19" hidden="1">{"detail",#N/A,FALSE,"mfg";"summary",#N/A,FALSE,"mfg"}</definedName>
    <definedName name="_abc105" hidden="1">{"detail",#N/A,FALSE,"mfg";"summary",#N/A,FALSE,"mfg"}</definedName>
    <definedName name="_abc1082" localSheetId="14" hidden="1">{"detail",#N/A,FALSE,"mfg";"summary",#N/A,FALSE,"mfg"}</definedName>
    <definedName name="_abc1082" localSheetId="7" hidden="1">{"detail",#N/A,FALSE,"mfg";"summary",#N/A,FALSE,"mfg"}</definedName>
    <definedName name="_abc1082" localSheetId="25" hidden="1">{"detail",#N/A,FALSE,"mfg";"summary",#N/A,FALSE,"mfg"}</definedName>
    <definedName name="_abc1082" localSheetId="21" hidden="1">{"detail",#N/A,FALSE,"mfg";"summary",#N/A,FALSE,"mfg"}</definedName>
    <definedName name="_abc1082" localSheetId="22" hidden="1">{"detail",#N/A,FALSE,"mfg";"summary",#N/A,FALSE,"mfg"}</definedName>
    <definedName name="_abc1082" localSheetId="19" hidden="1">{"detail",#N/A,FALSE,"mfg";"summary",#N/A,FALSE,"mfg"}</definedName>
    <definedName name="_abc1082" hidden="1">{"detail",#N/A,FALSE,"mfg";"summary",#N/A,FALSE,"mfg"}</definedName>
    <definedName name="_abc11" localSheetId="14" hidden="1">{"detail",#N/A,FALSE,"mfg";"summary",#N/A,FALSE,"mfg"}</definedName>
    <definedName name="_abc11" localSheetId="7" hidden="1">{"detail",#N/A,FALSE,"mfg";"summary",#N/A,FALSE,"mfg"}</definedName>
    <definedName name="_abc11" localSheetId="25" hidden="1">{"detail",#N/A,FALSE,"mfg";"summary",#N/A,FALSE,"mfg"}</definedName>
    <definedName name="_abc11" localSheetId="21" hidden="1">{"detail",#N/A,FALSE,"mfg";"summary",#N/A,FALSE,"mfg"}</definedName>
    <definedName name="_abc11" localSheetId="22" hidden="1">{"detail",#N/A,FALSE,"mfg";"summary",#N/A,FALSE,"mfg"}</definedName>
    <definedName name="_abc11" localSheetId="19" hidden="1">{"detail",#N/A,FALSE,"mfg";"summary",#N/A,FALSE,"mfg"}</definedName>
    <definedName name="_abc11" hidden="1">{"detail",#N/A,FALSE,"mfg";"summary",#N/A,FALSE,"mfg"}</definedName>
    <definedName name="_abc115" localSheetId="14" hidden="1">{"detail",#N/A,FALSE,"mfg";"summary",#N/A,FALSE,"mfg"}</definedName>
    <definedName name="_abc115" localSheetId="7" hidden="1">{"detail",#N/A,FALSE,"mfg";"summary",#N/A,FALSE,"mfg"}</definedName>
    <definedName name="_abc115" localSheetId="25" hidden="1">{"detail",#N/A,FALSE,"mfg";"summary",#N/A,FALSE,"mfg"}</definedName>
    <definedName name="_abc115" localSheetId="21" hidden="1">{"detail",#N/A,FALSE,"mfg";"summary",#N/A,FALSE,"mfg"}</definedName>
    <definedName name="_abc115" localSheetId="22" hidden="1">{"detail",#N/A,FALSE,"mfg";"summary",#N/A,FALSE,"mfg"}</definedName>
    <definedName name="_abc115" localSheetId="19" hidden="1">{"detail",#N/A,FALSE,"mfg";"summary",#N/A,FALSE,"mfg"}</definedName>
    <definedName name="_abc115" hidden="1">{"detail",#N/A,FALSE,"mfg";"summary",#N/A,FALSE,"mfg"}</definedName>
    <definedName name="_abc12" localSheetId="14" hidden="1">{"detail",#N/A,FALSE,"mfg";"summary",#N/A,FALSE,"mfg"}</definedName>
    <definedName name="_abc12" localSheetId="7" hidden="1">{"detail",#N/A,FALSE,"mfg";"summary",#N/A,FALSE,"mfg"}</definedName>
    <definedName name="_abc12" localSheetId="25" hidden="1">{"detail",#N/A,FALSE,"mfg";"summary",#N/A,FALSE,"mfg"}</definedName>
    <definedName name="_abc12" localSheetId="21" hidden="1">{"detail",#N/A,FALSE,"mfg";"summary",#N/A,FALSE,"mfg"}</definedName>
    <definedName name="_abc12" localSheetId="22" hidden="1">{"detail",#N/A,FALSE,"mfg";"summary",#N/A,FALSE,"mfg"}</definedName>
    <definedName name="_abc12" localSheetId="19" hidden="1">{"detail",#N/A,FALSE,"mfg";"summary",#N/A,FALSE,"mfg"}</definedName>
    <definedName name="_abc12" hidden="1">{"detail",#N/A,FALSE,"mfg";"summary",#N/A,FALSE,"mfg"}</definedName>
    <definedName name="_abc1234" localSheetId="14" hidden="1">{#N/A,"PURCHM",FALSE,"Business Analysis";#N/A,"SPADD",FALSE,"Business Analysis"}</definedName>
    <definedName name="_abc1234" localSheetId="7" hidden="1">{#N/A,"PURCHM",FALSE,"Business Analysis";#N/A,"SPADD",FALSE,"Business Analysis"}</definedName>
    <definedName name="_abc1234" localSheetId="25" hidden="1">{#N/A,"PURCHM",FALSE,"Business Analysis";#N/A,"SPADD",FALSE,"Business Analysis"}</definedName>
    <definedName name="_abc1234" localSheetId="21" hidden="1">{#N/A,"PURCHM",FALSE,"Business Analysis";#N/A,"SPADD",FALSE,"Business Analysis"}</definedName>
    <definedName name="_abc1234" localSheetId="22" hidden="1">{#N/A,"PURCHM",FALSE,"Business Analysis";#N/A,"SPADD",FALSE,"Business Analysis"}</definedName>
    <definedName name="_abc1234" localSheetId="19" hidden="1">{#N/A,"PURCHM",FALSE,"Business Analysis";#N/A,"SPADD",FALSE,"Business Analysis"}</definedName>
    <definedName name="_abc1234" hidden="1">{#N/A,"PURCHM",FALSE,"Business Analysis";#N/A,"SPADD",FALSE,"Business Analysis"}</definedName>
    <definedName name="_abc125" localSheetId="14" hidden="1">{"detail",#N/A,FALSE,"mfg";"summary",#N/A,FALSE,"mfg"}</definedName>
    <definedName name="_abc125" localSheetId="7" hidden="1">{"detail",#N/A,FALSE,"mfg";"summary",#N/A,FALSE,"mfg"}</definedName>
    <definedName name="_abc125" localSheetId="25" hidden="1">{"detail",#N/A,FALSE,"mfg";"summary",#N/A,FALSE,"mfg"}</definedName>
    <definedName name="_abc125" localSheetId="21" hidden="1">{"detail",#N/A,FALSE,"mfg";"summary",#N/A,FALSE,"mfg"}</definedName>
    <definedName name="_abc125" localSheetId="22" hidden="1">{"detail",#N/A,FALSE,"mfg";"summary",#N/A,FALSE,"mfg"}</definedName>
    <definedName name="_abc125" localSheetId="19" hidden="1">{"detail",#N/A,FALSE,"mfg";"summary",#N/A,FALSE,"mfg"}</definedName>
    <definedName name="_abc125" hidden="1">{"detail",#N/A,FALSE,"mfg";"summary",#N/A,FALSE,"mfg"}</definedName>
    <definedName name="_abc13" localSheetId="14" hidden="1">{"detail",#N/A,FALSE,"mfg";"summary",#N/A,FALSE,"mfg"}</definedName>
    <definedName name="_abc13" localSheetId="7" hidden="1">{"detail",#N/A,FALSE,"mfg";"summary",#N/A,FALSE,"mfg"}</definedName>
    <definedName name="_abc13" localSheetId="25" hidden="1">{"detail",#N/A,FALSE,"mfg";"summary",#N/A,FALSE,"mfg"}</definedName>
    <definedName name="_abc13" localSheetId="21" hidden="1">{"detail",#N/A,FALSE,"mfg";"summary",#N/A,FALSE,"mfg"}</definedName>
    <definedName name="_abc13" localSheetId="22" hidden="1">{"detail",#N/A,FALSE,"mfg";"summary",#N/A,FALSE,"mfg"}</definedName>
    <definedName name="_abc13" localSheetId="19" hidden="1">{"detail",#N/A,FALSE,"mfg";"summary",#N/A,FALSE,"mfg"}</definedName>
    <definedName name="_abc13" hidden="1">{"detail",#N/A,FALSE,"mfg";"summary",#N/A,FALSE,"mfg"}</definedName>
    <definedName name="_abc1325" localSheetId="14" hidden="1">{"detail",#N/A,FALSE,"mfg";"summary",#N/A,FALSE,"mfg"}</definedName>
    <definedName name="_abc1325" localSheetId="7" hidden="1">{"detail",#N/A,FALSE,"mfg";"summary",#N/A,FALSE,"mfg"}</definedName>
    <definedName name="_abc1325" localSheetId="25" hidden="1">{"detail",#N/A,FALSE,"mfg";"summary",#N/A,FALSE,"mfg"}</definedName>
    <definedName name="_abc1325" localSheetId="21" hidden="1">{"detail",#N/A,FALSE,"mfg";"summary",#N/A,FALSE,"mfg"}</definedName>
    <definedName name="_abc1325" localSheetId="22" hidden="1">{"detail",#N/A,FALSE,"mfg";"summary",#N/A,FALSE,"mfg"}</definedName>
    <definedName name="_abc1325" localSheetId="19" hidden="1">{"detail",#N/A,FALSE,"mfg";"summary",#N/A,FALSE,"mfg"}</definedName>
    <definedName name="_abc1325" hidden="1">{"detail",#N/A,FALSE,"mfg";"summary",#N/A,FALSE,"mfg"}</definedName>
    <definedName name="_abc14" localSheetId="14" hidden="1">{"detail",#N/A,FALSE,"mfg";"summary",#N/A,FALSE,"mfg"}</definedName>
    <definedName name="_abc14" localSheetId="7" hidden="1">{"detail",#N/A,FALSE,"mfg";"summary",#N/A,FALSE,"mfg"}</definedName>
    <definedName name="_abc14" localSheetId="25" hidden="1">{"detail",#N/A,FALSE,"mfg";"summary",#N/A,FALSE,"mfg"}</definedName>
    <definedName name="_abc14" localSheetId="21" hidden="1">{"detail",#N/A,FALSE,"mfg";"summary",#N/A,FALSE,"mfg"}</definedName>
    <definedName name="_abc14" localSheetId="22" hidden="1">{"detail",#N/A,FALSE,"mfg";"summary",#N/A,FALSE,"mfg"}</definedName>
    <definedName name="_abc14" localSheetId="19" hidden="1">{"detail",#N/A,FALSE,"mfg";"summary",#N/A,FALSE,"mfg"}</definedName>
    <definedName name="_abc14" hidden="1">{"detail",#N/A,FALSE,"mfg";"summary",#N/A,FALSE,"mfg"}</definedName>
    <definedName name="_abc1425" localSheetId="14" hidden="1">{"detail",#N/A,FALSE,"mfg";"summary",#N/A,FALSE,"mfg"}</definedName>
    <definedName name="_abc1425" localSheetId="7" hidden="1">{"detail",#N/A,FALSE,"mfg";"summary",#N/A,FALSE,"mfg"}</definedName>
    <definedName name="_abc1425" localSheetId="25" hidden="1">{"detail",#N/A,FALSE,"mfg";"summary",#N/A,FALSE,"mfg"}</definedName>
    <definedName name="_abc1425" localSheetId="21" hidden="1">{"detail",#N/A,FALSE,"mfg";"summary",#N/A,FALSE,"mfg"}</definedName>
    <definedName name="_abc1425" localSheetId="22" hidden="1">{"detail",#N/A,FALSE,"mfg";"summary",#N/A,FALSE,"mfg"}</definedName>
    <definedName name="_abc1425" localSheetId="19" hidden="1">{"detail",#N/A,FALSE,"mfg";"summary",#N/A,FALSE,"mfg"}</definedName>
    <definedName name="_abc1425" hidden="1">{"detail",#N/A,FALSE,"mfg";"summary",#N/A,FALSE,"mfg"}</definedName>
    <definedName name="_abc2" localSheetId="14" hidden="1">{"detail",#N/A,FALSE,"mfg";"summary",#N/A,FALSE,"mfg"}</definedName>
    <definedName name="_abc2" localSheetId="7" hidden="1">{"detail",#N/A,FALSE,"mfg";"summary",#N/A,FALSE,"mfg"}</definedName>
    <definedName name="_abc2" localSheetId="25" hidden="1">{"detail",#N/A,FALSE,"mfg";"summary",#N/A,FALSE,"mfg"}</definedName>
    <definedName name="_abc2" localSheetId="21" hidden="1">{"detail",#N/A,FALSE,"mfg";"summary",#N/A,FALSE,"mfg"}</definedName>
    <definedName name="_abc2" localSheetId="22" hidden="1">{"detail",#N/A,FALSE,"mfg";"summary",#N/A,FALSE,"mfg"}</definedName>
    <definedName name="_abc2" localSheetId="19" hidden="1">{"detail",#N/A,FALSE,"mfg";"summary",#N/A,FALSE,"mfg"}</definedName>
    <definedName name="_abc2" hidden="1">{"detail",#N/A,FALSE,"mfg";"summary",#N/A,FALSE,"mfg"}</definedName>
    <definedName name="_abc200" localSheetId="14" hidden="1">{"detail",#N/A,FALSE,"mfg";"summary",#N/A,FALSE,"mfg"}</definedName>
    <definedName name="_abc200" localSheetId="7" hidden="1">{"detail",#N/A,FALSE,"mfg";"summary",#N/A,FALSE,"mfg"}</definedName>
    <definedName name="_abc200" localSheetId="25" hidden="1">{"detail",#N/A,FALSE,"mfg";"summary",#N/A,FALSE,"mfg"}</definedName>
    <definedName name="_abc200" localSheetId="21" hidden="1">{"detail",#N/A,FALSE,"mfg";"summary",#N/A,FALSE,"mfg"}</definedName>
    <definedName name="_abc200" localSheetId="22" hidden="1">{"detail",#N/A,FALSE,"mfg";"summary",#N/A,FALSE,"mfg"}</definedName>
    <definedName name="_abc200" localSheetId="19" hidden="1">{"detail",#N/A,FALSE,"mfg";"summary",#N/A,FALSE,"mfg"}</definedName>
    <definedName name="_abc200" hidden="1">{"detail",#N/A,FALSE,"mfg";"summary",#N/A,FALSE,"mfg"}</definedName>
    <definedName name="_abc2005" localSheetId="14" hidden="1">{#N/A,"PURCHM",FALSE,"Business Analysis";#N/A,"SPADD",FALSE,"Business Analysis"}</definedName>
    <definedName name="_abc2005" localSheetId="7" hidden="1">{#N/A,"PURCHM",FALSE,"Business Analysis";#N/A,"SPADD",FALSE,"Business Analysis"}</definedName>
    <definedName name="_abc2005" localSheetId="25" hidden="1">{#N/A,"PURCHM",FALSE,"Business Analysis";#N/A,"SPADD",FALSE,"Business Analysis"}</definedName>
    <definedName name="_abc2005" localSheetId="21" hidden="1">{#N/A,"PURCHM",FALSE,"Business Analysis";#N/A,"SPADD",FALSE,"Business Analysis"}</definedName>
    <definedName name="_abc2005" localSheetId="22" hidden="1">{#N/A,"PURCHM",FALSE,"Business Analysis";#N/A,"SPADD",FALSE,"Business Analysis"}</definedName>
    <definedName name="_abc2005" localSheetId="19" hidden="1">{#N/A,"PURCHM",FALSE,"Business Analysis";#N/A,"SPADD",FALSE,"Business Analysis"}</definedName>
    <definedName name="_abc2005" hidden="1">{#N/A,"PURCHM",FALSE,"Business Analysis";#N/A,"SPADD",FALSE,"Business Analysis"}</definedName>
    <definedName name="_abc201" localSheetId="14" hidden="1">{"detail",#N/A,FALSE,"mfg";"summary",#N/A,FALSE,"mfg"}</definedName>
    <definedName name="_abc201" localSheetId="7" hidden="1">{"detail",#N/A,FALSE,"mfg";"summary",#N/A,FALSE,"mfg"}</definedName>
    <definedName name="_abc201" localSheetId="25" hidden="1">{"detail",#N/A,FALSE,"mfg";"summary",#N/A,FALSE,"mfg"}</definedName>
    <definedName name="_abc201" localSheetId="21" hidden="1">{"detail",#N/A,FALSE,"mfg";"summary",#N/A,FALSE,"mfg"}</definedName>
    <definedName name="_abc201" localSheetId="22" hidden="1">{"detail",#N/A,FALSE,"mfg";"summary",#N/A,FALSE,"mfg"}</definedName>
    <definedName name="_abc201" localSheetId="19" hidden="1">{"detail",#N/A,FALSE,"mfg";"summary",#N/A,FALSE,"mfg"}</definedName>
    <definedName name="_abc201" hidden="1">{"detail",#N/A,FALSE,"mfg";"summary",#N/A,FALSE,"mfg"}</definedName>
    <definedName name="_abc202" localSheetId="14" hidden="1">{"detail",#N/A,FALSE,"mfg";"summary",#N/A,FALSE,"mfg"}</definedName>
    <definedName name="_abc202" localSheetId="7" hidden="1">{"detail",#N/A,FALSE,"mfg";"summary",#N/A,FALSE,"mfg"}</definedName>
    <definedName name="_abc202" localSheetId="25" hidden="1">{"detail",#N/A,FALSE,"mfg";"summary",#N/A,FALSE,"mfg"}</definedName>
    <definedName name="_abc202" localSheetId="21" hidden="1">{"detail",#N/A,FALSE,"mfg";"summary",#N/A,FALSE,"mfg"}</definedName>
    <definedName name="_abc202" localSheetId="22" hidden="1">{"detail",#N/A,FALSE,"mfg";"summary",#N/A,FALSE,"mfg"}</definedName>
    <definedName name="_abc202" localSheetId="19" hidden="1">{"detail",#N/A,FALSE,"mfg";"summary",#N/A,FALSE,"mfg"}</definedName>
    <definedName name="_abc202" hidden="1">{"detail",#N/A,FALSE,"mfg";"summary",#N/A,FALSE,"mfg"}</definedName>
    <definedName name="_abc2054" localSheetId="14" hidden="1">{"detail",#N/A,FALSE,"mfg";"summary",#N/A,FALSE,"mfg"}</definedName>
    <definedName name="_abc2054" localSheetId="7" hidden="1">{"detail",#N/A,FALSE,"mfg";"summary",#N/A,FALSE,"mfg"}</definedName>
    <definedName name="_abc2054" localSheetId="25" hidden="1">{"detail",#N/A,FALSE,"mfg";"summary",#N/A,FALSE,"mfg"}</definedName>
    <definedName name="_abc2054" localSheetId="21" hidden="1">{"detail",#N/A,FALSE,"mfg";"summary",#N/A,FALSE,"mfg"}</definedName>
    <definedName name="_abc2054" localSheetId="22" hidden="1">{"detail",#N/A,FALSE,"mfg";"summary",#N/A,FALSE,"mfg"}</definedName>
    <definedName name="_abc2054" localSheetId="19" hidden="1">{"detail",#N/A,FALSE,"mfg";"summary",#N/A,FALSE,"mfg"}</definedName>
    <definedName name="_abc2054" hidden="1">{"detail",#N/A,FALSE,"mfg";"summary",#N/A,FALSE,"mfg"}</definedName>
    <definedName name="_abc212" localSheetId="14" hidden="1">{"detail",#N/A,FALSE,"mfg";"summary",#N/A,FALSE,"mfg"}</definedName>
    <definedName name="_abc212" localSheetId="7" hidden="1">{"detail",#N/A,FALSE,"mfg";"summary",#N/A,FALSE,"mfg"}</definedName>
    <definedName name="_abc212" localSheetId="25" hidden="1">{"detail",#N/A,FALSE,"mfg";"summary",#N/A,FALSE,"mfg"}</definedName>
    <definedName name="_abc212" localSheetId="21" hidden="1">{"detail",#N/A,FALSE,"mfg";"summary",#N/A,FALSE,"mfg"}</definedName>
    <definedName name="_abc212" localSheetId="22" hidden="1">{"detail",#N/A,FALSE,"mfg";"summary",#N/A,FALSE,"mfg"}</definedName>
    <definedName name="_abc212" localSheetId="19" hidden="1">{"detail",#N/A,FALSE,"mfg";"summary",#N/A,FALSE,"mfg"}</definedName>
    <definedName name="_abc212" hidden="1">{"detail",#N/A,FALSE,"mfg";"summary",#N/A,FALSE,"mfg"}</definedName>
    <definedName name="_abc212450" localSheetId="14" hidden="1">{"detail",#N/A,FALSE,"mfg";"summary",#N/A,FALSE,"mfg"}</definedName>
    <definedName name="_abc212450" localSheetId="7" hidden="1">{"detail",#N/A,FALSE,"mfg";"summary",#N/A,FALSE,"mfg"}</definedName>
    <definedName name="_abc212450" localSheetId="25" hidden="1">{"detail",#N/A,FALSE,"mfg";"summary",#N/A,FALSE,"mfg"}</definedName>
    <definedName name="_abc212450" localSheetId="21" hidden="1">{"detail",#N/A,FALSE,"mfg";"summary",#N/A,FALSE,"mfg"}</definedName>
    <definedName name="_abc212450" localSheetId="22" hidden="1">{"detail",#N/A,FALSE,"mfg";"summary",#N/A,FALSE,"mfg"}</definedName>
    <definedName name="_abc212450" localSheetId="19" hidden="1">{"detail",#N/A,FALSE,"mfg";"summary",#N/A,FALSE,"mfg"}</definedName>
    <definedName name="_abc212450" hidden="1">{"detail",#N/A,FALSE,"mfg";"summary",#N/A,FALSE,"mfg"}</definedName>
    <definedName name="_abc23" localSheetId="14" hidden="1">{"detail",#N/A,FALSE,"mfg";"summary",#N/A,FALSE,"mfg"}</definedName>
    <definedName name="_abc23" localSheetId="7" hidden="1">{"detail",#N/A,FALSE,"mfg";"summary",#N/A,FALSE,"mfg"}</definedName>
    <definedName name="_abc23" localSheetId="25" hidden="1">{"detail",#N/A,FALSE,"mfg";"summary",#N/A,FALSE,"mfg"}</definedName>
    <definedName name="_abc23" localSheetId="21" hidden="1">{"detail",#N/A,FALSE,"mfg";"summary",#N/A,FALSE,"mfg"}</definedName>
    <definedName name="_abc23" localSheetId="22" hidden="1">{"detail",#N/A,FALSE,"mfg";"summary",#N/A,FALSE,"mfg"}</definedName>
    <definedName name="_abc23" localSheetId="19" hidden="1">{"detail",#N/A,FALSE,"mfg";"summary",#N/A,FALSE,"mfg"}</definedName>
    <definedName name="_abc23" hidden="1">{"detail",#N/A,FALSE,"mfg";"summary",#N/A,FALSE,"mfg"}</definedName>
    <definedName name="_abc24" localSheetId="14" hidden="1">{"detail",#N/A,FALSE,"mfg";"summary",#N/A,FALSE,"mfg"}</definedName>
    <definedName name="_abc24" localSheetId="7" hidden="1">{"detail",#N/A,FALSE,"mfg";"summary",#N/A,FALSE,"mfg"}</definedName>
    <definedName name="_abc24" localSheetId="25" hidden="1">{"detail",#N/A,FALSE,"mfg";"summary",#N/A,FALSE,"mfg"}</definedName>
    <definedName name="_abc24" localSheetId="21" hidden="1">{"detail",#N/A,FALSE,"mfg";"summary",#N/A,FALSE,"mfg"}</definedName>
    <definedName name="_abc24" localSheetId="22" hidden="1">{"detail",#N/A,FALSE,"mfg";"summary",#N/A,FALSE,"mfg"}</definedName>
    <definedName name="_abc24" localSheetId="19" hidden="1">{"detail",#N/A,FALSE,"mfg";"summary",#N/A,FALSE,"mfg"}</definedName>
    <definedName name="_abc24" hidden="1">{"detail",#N/A,FALSE,"mfg";"summary",#N/A,FALSE,"mfg"}</definedName>
    <definedName name="_abc25" localSheetId="14" hidden="1">{"detail",#N/A,FALSE,"mfg";"summary",#N/A,FALSE,"mfg"}</definedName>
    <definedName name="_abc25" localSheetId="7" hidden="1">{"detail",#N/A,FALSE,"mfg";"summary",#N/A,FALSE,"mfg"}</definedName>
    <definedName name="_abc25" localSheetId="25" hidden="1">{"detail",#N/A,FALSE,"mfg";"summary",#N/A,FALSE,"mfg"}</definedName>
    <definedName name="_abc25" localSheetId="21" hidden="1">{"detail",#N/A,FALSE,"mfg";"summary",#N/A,FALSE,"mfg"}</definedName>
    <definedName name="_abc25" localSheetId="22" hidden="1">{"detail",#N/A,FALSE,"mfg";"summary",#N/A,FALSE,"mfg"}</definedName>
    <definedName name="_abc25" localSheetId="19" hidden="1">{"detail",#N/A,FALSE,"mfg";"summary",#N/A,FALSE,"mfg"}</definedName>
    <definedName name="_abc25" hidden="1">{"detail",#N/A,FALSE,"mfg";"summary",#N/A,FALSE,"mfg"}</definedName>
    <definedName name="_abc26" localSheetId="14" hidden="1">{"detail",#N/A,FALSE,"mfg";"summary",#N/A,FALSE,"mfg"}</definedName>
    <definedName name="_abc26" localSheetId="7" hidden="1">{"detail",#N/A,FALSE,"mfg";"summary",#N/A,FALSE,"mfg"}</definedName>
    <definedName name="_abc26" localSheetId="25" hidden="1">{"detail",#N/A,FALSE,"mfg";"summary",#N/A,FALSE,"mfg"}</definedName>
    <definedName name="_abc26" localSheetId="21" hidden="1">{"detail",#N/A,FALSE,"mfg";"summary",#N/A,FALSE,"mfg"}</definedName>
    <definedName name="_abc26" localSheetId="22" hidden="1">{"detail",#N/A,FALSE,"mfg";"summary",#N/A,FALSE,"mfg"}</definedName>
    <definedName name="_abc26" localSheetId="19" hidden="1">{"detail",#N/A,FALSE,"mfg";"summary",#N/A,FALSE,"mfg"}</definedName>
    <definedName name="_abc26" hidden="1">{"detail",#N/A,FALSE,"mfg";"summary",#N/A,FALSE,"mfg"}</definedName>
    <definedName name="_abc289" localSheetId="14" hidden="1">{"detail",#N/A,FALSE,"mfg";"summary",#N/A,FALSE,"mfg"}</definedName>
    <definedName name="_abc289" localSheetId="7" hidden="1">{"detail",#N/A,FALSE,"mfg";"summary",#N/A,FALSE,"mfg"}</definedName>
    <definedName name="_abc289" localSheetId="25" hidden="1">{"detail",#N/A,FALSE,"mfg";"summary",#N/A,FALSE,"mfg"}</definedName>
    <definedName name="_abc289" localSheetId="21" hidden="1">{"detail",#N/A,FALSE,"mfg";"summary",#N/A,FALSE,"mfg"}</definedName>
    <definedName name="_abc289" localSheetId="22" hidden="1">{"detail",#N/A,FALSE,"mfg";"summary",#N/A,FALSE,"mfg"}</definedName>
    <definedName name="_abc289" localSheetId="19" hidden="1">{"detail",#N/A,FALSE,"mfg";"summary",#N/A,FALSE,"mfg"}</definedName>
    <definedName name="_abc289" hidden="1">{"detail",#N/A,FALSE,"mfg";"summary",#N/A,FALSE,"mfg"}</definedName>
    <definedName name="_abc3" localSheetId="14" hidden="1">{"detail",#N/A,FALSE,"mfg";"summary",#N/A,FALSE,"mfg"}</definedName>
    <definedName name="_abc3" localSheetId="7" hidden="1">{"detail",#N/A,FALSE,"mfg";"summary",#N/A,FALSE,"mfg"}</definedName>
    <definedName name="_abc3" localSheetId="25" hidden="1">{"detail",#N/A,FALSE,"mfg";"summary",#N/A,FALSE,"mfg"}</definedName>
    <definedName name="_abc3" localSheetId="21" hidden="1">{"detail",#N/A,FALSE,"mfg";"summary",#N/A,FALSE,"mfg"}</definedName>
    <definedName name="_abc3" localSheetId="22" hidden="1">{"detail",#N/A,FALSE,"mfg";"summary",#N/A,FALSE,"mfg"}</definedName>
    <definedName name="_abc3" localSheetId="19" hidden="1">{"detail",#N/A,FALSE,"mfg";"summary",#N/A,FALSE,"mfg"}</definedName>
    <definedName name="_abc3" hidden="1">{"detail",#N/A,FALSE,"mfg";"summary",#N/A,FALSE,"mfg"}</definedName>
    <definedName name="_abc31" localSheetId="14" hidden="1">{"detail",#N/A,FALSE,"mfg";"summary",#N/A,FALSE,"mfg"}</definedName>
    <definedName name="_abc31" localSheetId="7" hidden="1">{"detail",#N/A,FALSE,"mfg";"summary",#N/A,FALSE,"mfg"}</definedName>
    <definedName name="_abc31" localSheetId="25" hidden="1">{"detail",#N/A,FALSE,"mfg";"summary",#N/A,FALSE,"mfg"}</definedName>
    <definedName name="_abc31" localSheetId="21" hidden="1">{"detail",#N/A,FALSE,"mfg";"summary",#N/A,FALSE,"mfg"}</definedName>
    <definedName name="_abc31" localSheetId="22" hidden="1">{"detail",#N/A,FALSE,"mfg";"summary",#N/A,FALSE,"mfg"}</definedName>
    <definedName name="_abc31" localSheetId="19" hidden="1">{"detail",#N/A,FALSE,"mfg";"summary",#N/A,FALSE,"mfg"}</definedName>
    <definedName name="_abc31" hidden="1">{"detail",#N/A,FALSE,"mfg";"summary",#N/A,FALSE,"mfg"}</definedName>
    <definedName name="_abc312" localSheetId="14" hidden="1">{"detail",#N/A,FALSE,"mfg";"summary",#N/A,FALSE,"mfg"}</definedName>
    <definedName name="_abc312" localSheetId="7" hidden="1">{"detail",#N/A,FALSE,"mfg";"summary",#N/A,FALSE,"mfg"}</definedName>
    <definedName name="_abc312" localSheetId="25" hidden="1">{"detail",#N/A,FALSE,"mfg";"summary",#N/A,FALSE,"mfg"}</definedName>
    <definedName name="_abc312" localSheetId="21" hidden="1">{"detail",#N/A,FALSE,"mfg";"summary",#N/A,FALSE,"mfg"}</definedName>
    <definedName name="_abc312" localSheetId="22" hidden="1">{"detail",#N/A,FALSE,"mfg";"summary",#N/A,FALSE,"mfg"}</definedName>
    <definedName name="_abc312" localSheetId="19" hidden="1">{"detail",#N/A,FALSE,"mfg";"summary",#N/A,FALSE,"mfg"}</definedName>
    <definedName name="_abc312" hidden="1">{"detail",#N/A,FALSE,"mfg";"summary",#N/A,FALSE,"mfg"}</definedName>
    <definedName name="_abc315" localSheetId="14" hidden="1">{"detail",#N/A,FALSE,"mfg";"summary",#N/A,FALSE,"mfg"}</definedName>
    <definedName name="_abc315" localSheetId="7" hidden="1">{"detail",#N/A,FALSE,"mfg";"summary",#N/A,FALSE,"mfg"}</definedName>
    <definedName name="_abc315" localSheetId="25" hidden="1">{"detail",#N/A,FALSE,"mfg";"summary",#N/A,FALSE,"mfg"}</definedName>
    <definedName name="_abc315" localSheetId="21" hidden="1">{"detail",#N/A,FALSE,"mfg";"summary",#N/A,FALSE,"mfg"}</definedName>
    <definedName name="_abc315" localSheetId="22" hidden="1">{"detail",#N/A,FALSE,"mfg";"summary",#N/A,FALSE,"mfg"}</definedName>
    <definedName name="_abc315" localSheetId="19" hidden="1">{"detail",#N/A,FALSE,"mfg";"summary",#N/A,FALSE,"mfg"}</definedName>
    <definedName name="_abc315" hidden="1">{"detail",#N/A,FALSE,"mfg";"summary",#N/A,FALSE,"mfg"}</definedName>
    <definedName name="_abc316" localSheetId="14" hidden="1">{"detail",#N/A,FALSE,"mfg";"summary",#N/A,FALSE,"mfg"}</definedName>
    <definedName name="_abc316" localSheetId="7" hidden="1">{"detail",#N/A,FALSE,"mfg";"summary",#N/A,FALSE,"mfg"}</definedName>
    <definedName name="_abc316" localSheetId="25" hidden="1">{"detail",#N/A,FALSE,"mfg";"summary",#N/A,FALSE,"mfg"}</definedName>
    <definedName name="_abc316" localSheetId="21" hidden="1">{"detail",#N/A,FALSE,"mfg";"summary",#N/A,FALSE,"mfg"}</definedName>
    <definedName name="_abc316" localSheetId="22" hidden="1">{"detail",#N/A,FALSE,"mfg";"summary",#N/A,FALSE,"mfg"}</definedName>
    <definedName name="_abc316" localSheetId="19" hidden="1">{"detail",#N/A,FALSE,"mfg";"summary",#N/A,FALSE,"mfg"}</definedName>
    <definedName name="_abc316" hidden="1">{"detail",#N/A,FALSE,"mfg";"summary",#N/A,FALSE,"mfg"}</definedName>
    <definedName name="_abc32" localSheetId="14" hidden="1">{"detail",#N/A,FALSE,"mfg";"summary",#N/A,FALSE,"mfg"}</definedName>
    <definedName name="_abc32" localSheetId="7" hidden="1">{"detail",#N/A,FALSE,"mfg";"summary",#N/A,FALSE,"mfg"}</definedName>
    <definedName name="_abc32" localSheetId="25" hidden="1">{"detail",#N/A,FALSE,"mfg";"summary",#N/A,FALSE,"mfg"}</definedName>
    <definedName name="_abc32" localSheetId="21" hidden="1">{"detail",#N/A,FALSE,"mfg";"summary",#N/A,FALSE,"mfg"}</definedName>
    <definedName name="_abc32" localSheetId="22" hidden="1">{"detail",#N/A,FALSE,"mfg";"summary",#N/A,FALSE,"mfg"}</definedName>
    <definedName name="_abc32" localSheetId="19" hidden="1">{"detail",#N/A,FALSE,"mfg";"summary",#N/A,FALSE,"mfg"}</definedName>
    <definedName name="_abc32" hidden="1">{"detail",#N/A,FALSE,"mfg";"summary",#N/A,FALSE,"mfg"}</definedName>
    <definedName name="_abc3216" localSheetId="14" hidden="1">{"detail",#N/A,FALSE,"mfg";"summary",#N/A,FALSE,"mfg"}</definedName>
    <definedName name="_abc3216" localSheetId="7" hidden="1">{"detail",#N/A,FALSE,"mfg";"summary",#N/A,FALSE,"mfg"}</definedName>
    <definedName name="_abc3216" localSheetId="25" hidden="1">{"detail",#N/A,FALSE,"mfg";"summary",#N/A,FALSE,"mfg"}</definedName>
    <definedName name="_abc3216" localSheetId="21" hidden="1">{"detail",#N/A,FALSE,"mfg";"summary",#N/A,FALSE,"mfg"}</definedName>
    <definedName name="_abc3216" localSheetId="22" hidden="1">{"detail",#N/A,FALSE,"mfg";"summary",#N/A,FALSE,"mfg"}</definedName>
    <definedName name="_abc3216" localSheetId="19" hidden="1">{"detail",#N/A,FALSE,"mfg";"summary",#N/A,FALSE,"mfg"}</definedName>
    <definedName name="_abc3216" hidden="1">{"detail",#N/A,FALSE,"mfg";"summary",#N/A,FALSE,"mfg"}</definedName>
    <definedName name="_abc35" localSheetId="14" hidden="1">{"detail",#N/A,FALSE,"mfg";"summary",#N/A,FALSE,"mfg"}</definedName>
    <definedName name="_abc35" localSheetId="7" hidden="1">{"detail",#N/A,FALSE,"mfg";"summary",#N/A,FALSE,"mfg"}</definedName>
    <definedName name="_abc35" localSheetId="25" hidden="1">{"detail",#N/A,FALSE,"mfg";"summary",#N/A,FALSE,"mfg"}</definedName>
    <definedName name="_abc35" localSheetId="21" hidden="1">{"detail",#N/A,FALSE,"mfg";"summary",#N/A,FALSE,"mfg"}</definedName>
    <definedName name="_abc35" localSheetId="22" hidden="1">{"detail",#N/A,FALSE,"mfg";"summary",#N/A,FALSE,"mfg"}</definedName>
    <definedName name="_abc35" localSheetId="19" hidden="1">{"detail",#N/A,FALSE,"mfg";"summary",#N/A,FALSE,"mfg"}</definedName>
    <definedName name="_abc35" hidden="1">{"detail",#N/A,FALSE,"mfg";"summary",#N/A,FALSE,"mfg"}</definedName>
    <definedName name="_abc36" localSheetId="14" hidden="1">{"detail",#N/A,FALSE,"mfg";"summary",#N/A,FALSE,"mfg"}</definedName>
    <definedName name="_abc36" localSheetId="7" hidden="1">{"detail",#N/A,FALSE,"mfg";"summary",#N/A,FALSE,"mfg"}</definedName>
    <definedName name="_abc36" localSheetId="25" hidden="1">{"detail",#N/A,FALSE,"mfg";"summary",#N/A,FALSE,"mfg"}</definedName>
    <definedName name="_abc36" localSheetId="21" hidden="1">{"detail",#N/A,FALSE,"mfg";"summary",#N/A,FALSE,"mfg"}</definedName>
    <definedName name="_abc36" localSheetId="22" hidden="1">{"detail",#N/A,FALSE,"mfg";"summary",#N/A,FALSE,"mfg"}</definedName>
    <definedName name="_abc36" localSheetId="19" hidden="1">{"detail",#N/A,FALSE,"mfg";"summary",#N/A,FALSE,"mfg"}</definedName>
    <definedName name="_abc36" hidden="1">{"detail",#N/A,FALSE,"mfg";"summary",#N/A,FALSE,"mfg"}</definedName>
    <definedName name="_abc37" localSheetId="14" hidden="1">{"detail",#N/A,FALSE,"mfg";"summary",#N/A,FALSE,"mfg"}</definedName>
    <definedName name="_abc37" localSheetId="7" hidden="1">{"detail",#N/A,FALSE,"mfg";"summary",#N/A,FALSE,"mfg"}</definedName>
    <definedName name="_abc37" localSheetId="25" hidden="1">{"detail",#N/A,FALSE,"mfg";"summary",#N/A,FALSE,"mfg"}</definedName>
    <definedName name="_abc37" localSheetId="21" hidden="1">{"detail",#N/A,FALSE,"mfg";"summary",#N/A,FALSE,"mfg"}</definedName>
    <definedName name="_abc37" localSheetId="22" hidden="1">{"detail",#N/A,FALSE,"mfg";"summary",#N/A,FALSE,"mfg"}</definedName>
    <definedName name="_abc37" localSheetId="19" hidden="1">{"detail",#N/A,FALSE,"mfg";"summary",#N/A,FALSE,"mfg"}</definedName>
    <definedName name="_abc37" hidden="1">{"detail",#N/A,FALSE,"mfg";"summary",#N/A,FALSE,"mfg"}</definedName>
    <definedName name="_abc38" localSheetId="14" hidden="1">{"detail",#N/A,FALSE,"mfg";"summary",#N/A,FALSE,"mfg"}</definedName>
    <definedName name="_abc38" localSheetId="7" hidden="1">{"detail",#N/A,FALSE,"mfg";"summary",#N/A,FALSE,"mfg"}</definedName>
    <definedName name="_abc38" localSheetId="25" hidden="1">{"detail",#N/A,FALSE,"mfg";"summary",#N/A,FALSE,"mfg"}</definedName>
    <definedName name="_abc38" localSheetId="21" hidden="1">{"detail",#N/A,FALSE,"mfg";"summary",#N/A,FALSE,"mfg"}</definedName>
    <definedName name="_abc38" localSheetId="22" hidden="1">{"detail",#N/A,FALSE,"mfg";"summary",#N/A,FALSE,"mfg"}</definedName>
    <definedName name="_abc38" localSheetId="19" hidden="1">{"detail",#N/A,FALSE,"mfg";"summary",#N/A,FALSE,"mfg"}</definedName>
    <definedName name="_abc38" hidden="1">{"detail",#N/A,FALSE,"mfg";"summary",#N/A,FALSE,"mfg"}</definedName>
    <definedName name="_ABC41" localSheetId="14" hidden="1">{"detail",#N/A,FALSE,"mfg";"summary",#N/A,FALSE,"mfg"}</definedName>
    <definedName name="_ABC41" localSheetId="7" hidden="1">{"detail",#N/A,FALSE,"mfg";"summary",#N/A,FALSE,"mfg"}</definedName>
    <definedName name="_ABC41" localSheetId="25" hidden="1">{"detail",#N/A,FALSE,"mfg";"summary",#N/A,FALSE,"mfg"}</definedName>
    <definedName name="_ABC41" localSheetId="21" hidden="1">{"detail",#N/A,FALSE,"mfg";"summary",#N/A,FALSE,"mfg"}</definedName>
    <definedName name="_ABC41" localSheetId="22" hidden="1">{"detail",#N/A,FALSE,"mfg";"summary",#N/A,FALSE,"mfg"}</definedName>
    <definedName name="_ABC41" localSheetId="19" hidden="1">{"detail",#N/A,FALSE,"mfg";"summary",#N/A,FALSE,"mfg"}</definedName>
    <definedName name="_ABC41" hidden="1">{"detail",#N/A,FALSE,"mfg";"summary",#N/A,FALSE,"mfg"}</definedName>
    <definedName name="_abc42" localSheetId="14" hidden="1">{"detail",#N/A,FALSE,"mfg";"summary",#N/A,FALSE,"mfg"}</definedName>
    <definedName name="_abc42" localSheetId="7" hidden="1">{"detail",#N/A,FALSE,"mfg";"summary",#N/A,FALSE,"mfg"}</definedName>
    <definedName name="_abc42" localSheetId="25" hidden="1">{"detail",#N/A,FALSE,"mfg";"summary",#N/A,FALSE,"mfg"}</definedName>
    <definedName name="_abc42" localSheetId="21" hidden="1">{"detail",#N/A,FALSE,"mfg";"summary",#N/A,FALSE,"mfg"}</definedName>
    <definedName name="_abc42" localSheetId="22" hidden="1">{"detail",#N/A,FALSE,"mfg";"summary",#N/A,FALSE,"mfg"}</definedName>
    <definedName name="_abc42" localSheetId="19" hidden="1">{"detail",#N/A,FALSE,"mfg";"summary",#N/A,FALSE,"mfg"}</definedName>
    <definedName name="_abc42" hidden="1">{"detail",#N/A,FALSE,"mfg";"summary",#N/A,FALSE,"mfg"}</definedName>
    <definedName name="_abc51" localSheetId="14" hidden="1">{"detail",#N/A,FALSE,"mfg";"summary",#N/A,FALSE,"mfg"}</definedName>
    <definedName name="_abc51" localSheetId="7" hidden="1">{"detail",#N/A,FALSE,"mfg";"summary",#N/A,FALSE,"mfg"}</definedName>
    <definedName name="_abc51" localSheetId="25" hidden="1">{"detail",#N/A,FALSE,"mfg";"summary",#N/A,FALSE,"mfg"}</definedName>
    <definedName name="_abc51" localSheetId="21" hidden="1">{"detail",#N/A,FALSE,"mfg";"summary",#N/A,FALSE,"mfg"}</definedName>
    <definedName name="_abc51" localSheetId="22" hidden="1">{"detail",#N/A,FALSE,"mfg";"summary",#N/A,FALSE,"mfg"}</definedName>
    <definedName name="_abc51" localSheetId="19" hidden="1">{"detail",#N/A,FALSE,"mfg";"summary",#N/A,FALSE,"mfg"}</definedName>
    <definedName name="_abc51" hidden="1">{"detail",#N/A,FALSE,"mfg";"summary",#N/A,FALSE,"mfg"}</definedName>
    <definedName name="_abc61" localSheetId="14" hidden="1">{"detail",#N/A,FALSE,"mfg";"summary",#N/A,FALSE,"mfg"}</definedName>
    <definedName name="_abc61" localSheetId="7" hidden="1">{"detail",#N/A,FALSE,"mfg";"summary",#N/A,FALSE,"mfg"}</definedName>
    <definedName name="_abc61" localSheetId="25" hidden="1">{"detail",#N/A,FALSE,"mfg";"summary",#N/A,FALSE,"mfg"}</definedName>
    <definedName name="_abc61" localSheetId="21" hidden="1">{"detail",#N/A,FALSE,"mfg";"summary",#N/A,FALSE,"mfg"}</definedName>
    <definedName name="_abc61" localSheetId="22" hidden="1">{"detail",#N/A,FALSE,"mfg";"summary",#N/A,FALSE,"mfg"}</definedName>
    <definedName name="_abc61" localSheetId="19" hidden="1">{"detail",#N/A,FALSE,"mfg";"summary",#N/A,FALSE,"mfg"}</definedName>
    <definedName name="_abc61" hidden="1">{"detail",#N/A,FALSE,"mfg";"summary",#N/A,FALSE,"mfg"}</definedName>
    <definedName name="_abc71" localSheetId="14" hidden="1">{"detail",#N/A,FALSE,"mfg";"summary",#N/A,FALSE,"mfg"}</definedName>
    <definedName name="_abc71" localSheetId="7" hidden="1">{"detail",#N/A,FALSE,"mfg";"summary",#N/A,FALSE,"mfg"}</definedName>
    <definedName name="_abc71" localSheetId="25" hidden="1">{"detail",#N/A,FALSE,"mfg";"summary",#N/A,FALSE,"mfg"}</definedName>
    <definedName name="_abc71" localSheetId="21" hidden="1">{"detail",#N/A,FALSE,"mfg";"summary",#N/A,FALSE,"mfg"}</definedName>
    <definedName name="_abc71" localSheetId="22" hidden="1">{"detail",#N/A,FALSE,"mfg";"summary",#N/A,FALSE,"mfg"}</definedName>
    <definedName name="_abc71" localSheetId="19" hidden="1">{"detail",#N/A,FALSE,"mfg";"summary",#N/A,FALSE,"mfg"}</definedName>
    <definedName name="_abc71" hidden="1">{"detail",#N/A,FALSE,"mfg";"summary",#N/A,FALSE,"mfg"}</definedName>
    <definedName name="_abc7884" localSheetId="14" hidden="1">{"detail",#N/A,FALSE,"mfg";"summary",#N/A,FALSE,"mfg"}</definedName>
    <definedName name="_abc7884" localSheetId="7" hidden="1">{"detail",#N/A,FALSE,"mfg";"summary",#N/A,FALSE,"mfg"}</definedName>
    <definedName name="_abc7884" localSheetId="25" hidden="1">{"detail",#N/A,FALSE,"mfg";"summary",#N/A,FALSE,"mfg"}</definedName>
    <definedName name="_abc7884" localSheetId="21" hidden="1">{"detail",#N/A,FALSE,"mfg";"summary",#N/A,FALSE,"mfg"}</definedName>
    <definedName name="_abc7884" localSheetId="22" hidden="1">{"detail",#N/A,FALSE,"mfg";"summary",#N/A,FALSE,"mfg"}</definedName>
    <definedName name="_abc7884" localSheetId="19" hidden="1">{"detail",#N/A,FALSE,"mfg";"summary",#N/A,FALSE,"mfg"}</definedName>
    <definedName name="_abc7884" hidden="1">{"detail",#N/A,FALSE,"mfg";"summary",#N/A,FALSE,"mfg"}</definedName>
    <definedName name="_ACS2000" localSheetId="14" hidden="1">{#N/A,#N/A,FALSE,"REPORT"}</definedName>
    <definedName name="_ACS2000" localSheetId="7" hidden="1">{#N/A,#N/A,FALSE,"REPORT"}</definedName>
    <definedName name="_ACS2000" localSheetId="25" hidden="1">{#N/A,#N/A,FALSE,"REPORT"}</definedName>
    <definedName name="_ACS2000" localSheetId="21" hidden="1">{#N/A,#N/A,FALSE,"REPORT"}</definedName>
    <definedName name="_ACS2000" localSheetId="22" hidden="1">{#N/A,#N/A,FALSE,"REPORT"}</definedName>
    <definedName name="_ACS2000" localSheetId="19" hidden="1">{#N/A,#N/A,FALSE,"REPORT"}</definedName>
    <definedName name="_ACS2000" hidden="1">{#N/A,#N/A,FALSE,"REPORT"}</definedName>
    <definedName name="_ad1" localSheetId="14" hidden="1">{#N/A,#N/A,FALSE,"TB";#N/A,#N/A,FALSE,"DR";#N/A,#N/A,FALSE,"AR";#N/A,#N/A,FALSE,"PL";#N/A,#N/A,FALSE,"BS";#N/A,#N/A,FALSE,"NOTES";#N/A,#N/A,FALSE,"NOTES (2)";#N/A,#N/A,FALSE,"NOTES (3)";#N/A,#N/A,FALSE,"DPL";#N/A,#N/A,FALSE,"TAXC.INDEX";#N/A,#N/A,FALSE,"Schedule I";#N/A,#N/A,FALSE,"Adjustments"}</definedName>
    <definedName name="_ad1" localSheetId="7" hidden="1">{#N/A,#N/A,FALSE,"TB";#N/A,#N/A,FALSE,"DR";#N/A,#N/A,FALSE,"AR";#N/A,#N/A,FALSE,"PL";#N/A,#N/A,FALSE,"BS";#N/A,#N/A,FALSE,"NOTES";#N/A,#N/A,FALSE,"NOTES (2)";#N/A,#N/A,FALSE,"NOTES (3)";#N/A,#N/A,FALSE,"DPL";#N/A,#N/A,FALSE,"TAXC.INDEX";#N/A,#N/A,FALSE,"Schedule I";#N/A,#N/A,FALSE,"Adjustments"}</definedName>
    <definedName name="_ad1" localSheetId="25" hidden="1">{#N/A,#N/A,FALSE,"TB";#N/A,#N/A,FALSE,"DR";#N/A,#N/A,FALSE,"AR";#N/A,#N/A,FALSE,"PL";#N/A,#N/A,FALSE,"BS";#N/A,#N/A,FALSE,"NOTES";#N/A,#N/A,FALSE,"NOTES (2)";#N/A,#N/A,FALSE,"NOTES (3)";#N/A,#N/A,FALSE,"DPL";#N/A,#N/A,FALSE,"TAXC.INDEX";#N/A,#N/A,FALSE,"Schedule I";#N/A,#N/A,FALSE,"Adjustments"}</definedName>
    <definedName name="_ad1" localSheetId="21" hidden="1">{#N/A,#N/A,FALSE,"TB";#N/A,#N/A,FALSE,"DR";#N/A,#N/A,FALSE,"AR";#N/A,#N/A,FALSE,"PL";#N/A,#N/A,FALSE,"BS";#N/A,#N/A,FALSE,"NOTES";#N/A,#N/A,FALSE,"NOTES (2)";#N/A,#N/A,FALSE,"NOTES (3)";#N/A,#N/A,FALSE,"DPL";#N/A,#N/A,FALSE,"TAXC.INDEX";#N/A,#N/A,FALSE,"Schedule I";#N/A,#N/A,FALSE,"Adjustments"}</definedName>
    <definedName name="_ad1" localSheetId="22" hidden="1">{#N/A,#N/A,FALSE,"TB";#N/A,#N/A,FALSE,"DR";#N/A,#N/A,FALSE,"AR";#N/A,#N/A,FALSE,"PL";#N/A,#N/A,FALSE,"BS";#N/A,#N/A,FALSE,"NOTES";#N/A,#N/A,FALSE,"NOTES (2)";#N/A,#N/A,FALSE,"NOTES (3)";#N/A,#N/A,FALSE,"DPL";#N/A,#N/A,FALSE,"TAXC.INDEX";#N/A,#N/A,FALSE,"Schedule I";#N/A,#N/A,FALSE,"Adjustments"}</definedName>
    <definedName name="_ad1" localSheetId="19" hidden="1">{#N/A,#N/A,FALSE,"TB";#N/A,#N/A,FALSE,"DR";#N/A,#N/A,FALSE,"AR";#N/A,#N/A,FALSE,"PL";#N/A,#N/A,FALSE,"BS";#N/A,#N/A,FALSE,"NOTES";#N/A,#N/A,FALSE,"NOTES (2)";#N/A,#N/A,FALSE,"NOTES (3)";#N/A,#N/A,FALSE,"DPL";#N/A,#N/A,FALSE,"TAXC.INDEX";#N/A,#N/A,FALSE,"Schedule I";#N/A,#N/A,FALSE,"Adjustments"}</definedName>
    <definedName name="_ad1" hidden="1">{#N/A,#N/A,FALSE,"TB";#N/A,#N/A,FALSE,"DR";#N/A,#N/A,FALSE,"AR";#N/A,#N/A,FALSE,"PL";#N/A,#N/A,FALSE,"BS";#N/A,#N/A,FALSE,"NOTES";#N/A,#N/A,FALSE,"NOTES (2)";#N/A,#N/A,FALSE,"NOTES (3)";#N/A,#N/A,FALSE,"DPL";#N/A,#N/A,FALSE,"TAXC.INDEX";#N/A,#N/A,FALSE,"Schedule I";#N/A,#N/A,FALSE,"Adjustments"}</definedName>
    <definedName name="_adj10">#REF!</definedName>
    <definedName name="_adj13">#REF!</definedName>
    <definedName name="_adj14">#REF!</definedName>
    <definedName name="_AG4" localSheetId="14" hidden="1">{#N/A,#N/A,FALSE,"TAXC.INDEX";#N/A,#N/A,FALSE,"Schedule I";#N/A,#N/A,FALSE,"Schedule  II";#N/A,#N/A,FALSE,"Schedule III"}</definedName>
    <definedName name="_AG4" localSheetId="7" hidden="1">{#N/A,#N/A,FALSE,"TAXC.INDEX";#N/A,#N/A,FALSE,"Schedule I";#N/A,#N/A,FALSE,"Schedule  II";#N/A,#N/A,FALSE,"Schedule III"}</definedName>
    <definedName name="_AG4" localSheetId="25" hidden="1">{#N/A,#N/A,FALSE,"TAXC.INDEX";#N/A,#N/A,FALSE,"Schedule I";#N/A,#N/A,FALSE,"Schedule  II";#N/A,#N/A,FALSE,"Schedule III"}</definedName>
    <definedName name="_AG4" localSheetId="21" hidden="1">{#N/A,#N/A,FALSE,"TAXC.INDEX";#N/A,#N/A,FALSE,"Schedule I";#N/A,#N/A,FALSE,"Schedule  II";#N/A,#N/A,FALSE,"Schedule III"}</definedName>
    <definedName name="_AG4" localSheetId="22" hidden="1">{#N/A,#N/A,FALSE,"TAXC.INDEX";#N/A,#N/A,FALSE,"Schedule I";#N/A,#N/A,FALSE,"Schedule  II";#N/A,#N/A,FALSE,"Schedule III"}</definedName>
    <definedName name="_AG4" localSheetId="19" hidden="1">{#N/A,#N/A,FALSE,"TAXC.INDEX";#N/A,#N/A,FALSE,"Schedule I";#N/A,#N/A,FALSE,"Schedule  II";#N/A,#N/A,FALSE,"Schedule III"}</definedName>
    <definedName name="_AG4" hidden="1">{#N/A,#N/A,FALSE,"TAXC.INDEX";#N/A,#N/A,FALSE,"Schedule I";#N/A,#N/A,FALSE,"Schedule  II";#N/A,#N/A,FALSE,"Schedule III"}</definedName>
    <definedName name="_aksjhdkjf" localSheetId="14" hidden="1">{#N/A,#N/A,FALSE,"UNIT";#N/A,#N/A,FALSE,"UNIT";#N/A,#N/A,FALSE,"계정"}</definedName>
    <definedName name="_aksjhdkjf" localSheetId="7" hidden="1">{#N/A,#N/A,FALSE,"UNIT";#N/A,#N/A,FALSE,"UNIT";#N/A,#N/A,FALSE,"계정"}</definedName>
    <definedName name="_aksjhdkjf" localSheetId="25" hidden="1">{#N/A,#N/A,FALSE,"UNIT";#N/A,#N/A,FALSE,"UNIT";#N/A,#N/A,FALSE,"계정"}</definedName>
    <definedName name="_aksjhdkjf" localSheetId="21" hidden="1">{#N/A,#N/A,FALSE,"UNIT";#N/A,#N/A,FALSE,"UNIT";#N/A,#N/A,FALSE,"계정"}</definedName>
    <definedName name="_aksjhdkjf" localSheetId="22" hidden="1">{#N/A,#N/A,FALSE,"UNIT";#N/A,#N/A,FALSE,"UNIT";#N/A,#N/A,FALSE,"계정"}</definedName>
    <definedName name="_aksjhdkjf" localSheetId="19" hidden="1">{#N/A,#N/A,FALSE,"UNIT";#N/A,#N/A,FALSE,"UNIT";#N/A,#N/A,FALSE,"계정"}</definedName>
    <definedName name="_aksjhdkjf" hidden="1">{#N/A,#N/A,FALSE,"UNIT";#N/A,#N/A,FALSE,"UNIT";#N/A,#N/A,FALSE,"계정"}</definedName>
    <definedName name="_AMO_SingleObject_938900364_PivotTable_938900364" hidden="1">#REF!</definedName>
    <definedName name="_AMO_XmlVersion" hidden="1">"'1'"</definedName>
    <definedName name="_anyway" hidden="1">#REF!</definedName>
    <definedName name="_ap2" localSheetId="14" hidden="1">{"detail",#N/A,FALSE,"mfg";"summary",#N/A,FALSE,"mfg"}</definedName>
    <definedName name="_ap2" localSheetId="7" hidden="1">{"detail",#N/A,FALSE,"mfg";"summary",#N/A,FALSE,"mfg"}</definedName>
    <definedName name="_ap2" localSheetId="25" hidden="1">{"detail",#N/A,FALSE,"mfg";"summary",#N/A,FALSE,"mfg"}</definedName>
    <definedName name="_ap2" localSheetId="21" hidden="1">{"detail",#N/A,FALSE,"mfg";"summary",#N/A,FALSE,"mfg"}</definedName>
    <definedName name="_ap2" localSheetId="22" hidden="1">{"detail",#N/A,FALSE,"mfg";"summary",#N/A,FALSE,"mfg"}</definedName>
    <definedName name="_ap2" localSheetId="19" hidden="1">{"detail",#N/A,FALSE,"mfg";"summary",#N/A,FALSE,"mfg"}</definedName>
    <definedName name="_ap2" hidden="1">{"detail",#N/A,FALSE,"mfg";"summary",#N/A,FALSE,"mfg"}</definedName>
    <definedName name="_AP2003">#REF!</definedName>
    <definedName name="_AR1130">#REF!</definedName>
    <definedName name="_ara2">#REF!</definedName>
    <definedName name="_ara3">#REF!</definedName>
    <definedName name="_ara4">#REF!</definedName>
    <definedName name="_ara5">#REF!</definedName>
    <definedName name="_ara6">#REF!</definedName>
    <definedName name="_ara7">#REF!</definedName>
    <definedName name="_ara8">#REF!</definedName>
    <definedName name="_aslkdjfg" localSheetId="14" hidden="1">{#N/A,#N/A,FALSE,"UNIT";#N/A,#N/A,FALSE,"UNIT";#N/A,#N/A,FALSE,"계정"}</definedName>
    <definedName name="_aslkdjfg" localSheetId="7" hidden="1">{#N/A,#N/A,FALSE,"UNIT";#N/A,#N/A,FALSE,"UNIT";#N/A,#N/A,FALSE,"계정"}</definedName>
    <definedName name="_aslkdjfg" localSheetId="25" hidden="1">{#N/A,#N/A,FALSE,"UNIT";#N/A,#N/A,FALSE,"UNIT";#N/A,#N/A,FALSE,"계정"}</definedName>
    <definedName name="_aslkdjfg" localSheetId="21" hidden="1">{#N/A,#N/A,FALSE,"UNIT";#N/A,#N/A,FALSE,"UNIT";#N/A,#N/A,FALSE,"계정"}</definedName>
    <definedName name="_aslkdjfg" localSheetId="22" hidden="1">{#N/A,#N/A,FALSE,"UNIT";#N/A,#N/A,FALSE,"UNIT";#N/A,#N/A,FALSE,"계정"}</definedName>
    <definedName name="_aslkdjfg" localSheetId="19" hidden="1">{#N/A,#N/A,FALSE,"UNIT";#N/A,#N/A,FALSE,"UNIT";#N/A,#N/A,FALSE,"계정"}</definedName>
    <definedName name="_aslkdjfg" hidden="1">{#N/A,#N/A,FALSE,"UNIT";#N/A,#N/A,FALSE,"UNIT";#N/A,#N/A,FALSE,"계정"}</definedName>
    <definedName name="_b" hidden="1">#REF!</definedName>
    <definedName name="_B01">#REF!</definedName>
    <definedName name="_B02">#REF!</definedName>
    <definedName name="_B03">#REF!</definedName>
    <definedName name="_B04">#REF!</definedName>
    <definedName name="_B05">#REF!</definedName>
    <definedName name="_B06">#REF!</definedName>
    <definedName name="_B07">#REF!</definedName>
    <definedName name="_B08">#REF!</definedName>
    <definedName name="_B09">#REF!</definedName>
    <definedName name="_B1">#REF!</definedName>
    <definedName name="_B10">#REF!</definedName>
    <definedName name="_b111" localSheetId="14" hidden="1">{#N/A,#N/A,FALSE,"Pharm";#N/A,#N/A,FALSE,"WWCM"}</definedName>
    <definedName name="_b111" localSheetId="7" hidden="1">{#N/A,#N/A,FALSE,"Pharm";#N/A,#N/A,FALSE,"WWCM"}</definedName>
    <definedName name="_b111" localSheetId="25" hidden="1">{#N/A,#N/A,FALSE,"Pharm";#N/A,#N/A,FALSE,"WWCM"}</definedName>
    <definedName name="_b111" localSheetId="21" hidden="1">{#N/A,#N/A,FALSE,"Pharm";#N/A,#N/A,FALSE,"WWCM"}</definedName>
    <definedName name="_b111" localSheetId="22" hidden="1">{#N/A,#N/A,FALSE,"Pharm";#N/A,#N/A,FALSE,"WWCM"}</definedName>
    <definedName name="_b111" localSheetId="19" hidden="1">{#N/A,#N/A,FALSE,"Pharm";#N/A,#N/A,FALSE,"WWCM"}</definedName>
    <definedName name="_b111" hidden="1">{#N/A,#N/A,FALSE,"Pharm";#N/A,#N/A,FALSE,"WWCM"}</definedName>
    <definedName name="_B2">#REF!</definedName>
    <definedName name="_B201" localSheetId="14" hidden="1">{#N/A,#N/A,FALSE,"Ocean";#N/A,#N/A,FALSE,"NewYork";#N/A,#N/A,FALSE,"Gateway";#N/A,#N/A,FALSE,"GVH";#N/A,#N/A,FALSE,"GVM";#N/A,#N/A,FALSE,"GVT"}</definedName>
    <definedName name="_B201" localSheetId="7" hidden="1">{#N/A,#N/A,FALSE,"Ocean";#N/A,#N/A,FALSE,"NewYork";#N/A,#N/A,FALSE,"Gateway";#N/A,#N/A,FALSE,"GVH";#N/A,#N/A,FALSE,"GVM";#N/A,#N/A,FALSE,"GVT"}</definedName>
    <definedName name="_B201" localSheetId="25" hidden="1">{#N/A,#N/A,FALSE,"Ocean";#N/A,#N/A,FALSE,"NewYork";#N/A,#N/A,FALSE,"Gateway";#N/A,#N/A,FALSE,"GVH";#N/A,#N/A,FALSE,"GVM";#N/A,#N/A,FALSE,"GVT"}</definedName>
    <definedName name="_B201" localSheetId="21" hidden="1">{#N/A,#N/A,FALSE,"Ocean";#N/A,#N/A,FALSE,"NewYork";#N/A,#N/A,FALSE,"Gateway";#N/A,#N/A,FALSE,"GVH";#N/A,#N/A,FALSE,"GVM";#N/A,#N/A,FALSE,"GVT"}</definedName>
    <definedName name="_B201" localSheetId="22" hidden="1">{#N/A,#N/A,FALSE,"Ocean";#N/A,#N/A,FALSE,"NewYork";#N/A,#N/A,FALSE,"Gateway";#N/A,#N/A,FALSE,"GVH";#N/A,#N/A,FALSE,"GVM";#N/A,#N/A,FALSE,"GVT"}</definedName>
    <definedName name="_B201" localSheetId="19" hidden="1">{#N/A,#N/A,FALSE,"Ocean";#N/A,#N/A,FALSE,"NewYork";#N/A,#N/A,FALSE,"Gateway";#N/A,#N/A,FALSE,"GVH";#N/A,#N/A,FALSE,"GVM";#N/A,#N/A,FALSE,"GVT"}</definedName>
    <definedName name="_B201" hidden="1">{#N/A,#N/A,FALSE,"Ocean";#N/A,#N/A,FALSE,"NewYork";#N/A,#N/A,FALSE,"Gateway";#N/A,#N/A,FALSE,"GVH";#N/A,#N/A,FALSE,"GVM";#N/A,#N/A,FALSE,"GVT"}</definedName>
    <definedName name="_B3">#REF!</definedName>
    <definedName name="_B4">#REF!</definedName>
    <definedName name="_B5">#REF!</definedName>
    <definedName name="_B6">#REF!</definedName>
    <definedName name="_B7">#REF!</definedName>
    <definedName name="_B8">#REF!</definedName>
    <definedName name="_B9">#REF!</definedName>
    <definedName name="_bdm.04158DBE1D58411183E9B517151430D4.edm" hidden="1">#REF!</definedName>
    <definedName name="_bdm.0434ED7F2DA14080801A14818BF7D193.edm" hidden="1">#REF!</definedName>
    <definedName name="_bdm.0B23A6F00F23427481E0852010C5BB69.edm" hidden="1">#REF!</definedName>
    <definedName name="_bdm.218FC2502F2042DBAA48A34C2C2E472A.edm" hidden="1">#REF!</definedName>
    <definedName name="_bdm.278D71BD09244774BC5320F6181150FB.edm" hidden="1">#REF!</definedName>
    <definedName name="_bdm.29E39BA05F6C45A79835CAD704748C13.edm" hidden="1">#REF!</definedName>
    <definedName name="_bdm.3772A3C9E9DB4CD3AD658C23E60B63D6.edm" hidden="1">#REF!</definedName>
    <definedName name="_bdm.52593887FB1F4D0A933C8AF81C2328EB.edm" hidden="1">#REF!</definedName>
    <definedName name="_bdm.55BBB2146DE94F99965BF63CDC6674A9.edm" hidden="1">#REF!</definedName>
    <definedName name="_bdm.611D4DDA87EF42AA90F2FA28840BF690.edm" hidden="1">#REF!</definedName>
    <definedName name="_bdm.65E45162282845EDBAC926617876E467.edm" hidden="1">#REF!</definedName>
    <definedName name="_bdm.67F95BEC66AB40CDB9061A1D560068AA.edm" hidden="1">#REF!</definedName>
    <definedName name="_bdm.768E942FB4B64B6DB799489951C220A4.edm" hidden="1">#REF!</definedName>
    <definedName name="_bdm.79B29E4FEA324C0AA17A715B5AAB3E34.edm" hidden="1">#REF!</definedName>
    <definedName name="_bdm.7DDA162AFE64450D891BD2FE6CC16BE4.edm" hidden="1">#REF!</definedName>
    <definedName name="_bdm.7FB5BE1659764F0DB7F0C405DAF5A8CC.edm" hidden="1">#REF!</definedName>
    <definedName name="_bdm.8134ED1DAEB9423CB86DDCC37FBF4B60.edm" hidden="1">#REF!</definedName>
    <definedName name="_bdm.83FC62B51CC04A2E9B48AF6481DB9F0D.edm" hidden="1">#REF!</definedName>
    <definedName name="_bdm.8675DB842C634C98AF6C76069F789CF2.edm" hidden="1">#REF!</definedName>
    <definedName name="_bdm.9A5FF541A7C240C68AA2A760D88F0C96.edm" hidden="1">#REF!</definedName>
    <definedName name="_bdm.9B4F73DE7B9B423F85413D15799929B9.edm" hidden="1">#REF!</definedName>
    <definedName name="_bdm.9C0F22EB991647899C69D3606D8233EA.edm" hidden="1">#REF!</definedName>
    <definedName name="_bdm.9FB94BFF469448A39A157D2170F6FAD8.edm" hidden="1">#REF!</definedName>
    <definedName name="_bdm.A4287E419D9A42F59525356CCC3AF459.edm" hidden="1">#REF!</definedName>
    <definedName name="_bdm.A5E0DCB628F14010BCBA93BC8610F0DD.edm" hidden="1">#REF!</definedName>
    <definedName name="_bdm.AB2104A94C7C48909EF379EEC699DB0F.edm" hidden="1">#REF!</definedName>
    <definedName name="_bdm.B2032367E3D043179A68D93F1AF892F0.edm" hidden="1">#REF!</definedName>
    <definedName name="_bdm.B5E1CE290D664EC9908CE120B7DDB7AD.edm" hidden="1">#REF!</definedName>
    <definedName name="_bdm.B7E7CCEAEEC1407DB07FB1B3F29B6539.edm" hidden="1">#REF!</definedName>
    <definedName name="_bdm.C5EDB231EACF4933A91709BEAB7F261C.edm" hidden="1">#REF!</definedName>
    <definedName name="_bdm.E8EC5F4AE1984127A7E99479561C0BEE.edm" hidden="1">#REF!</definedName>
    <definedName name="_bdm.ECFB05E813B84D1C8191467E1F071C92.edm" hidden="1">#REF!</definedName>
    <definedName name="_bdm.EE0FB59DB0B249099918E2675FA629EC.edm" hidden="1">#REF!</definedName>
    <definedName name="_bdm.ToolkitBookmark.28_10_2005_11_46_10.edm" hidden="1">#REF!</definedName>
    <definedName name="_bdm.ToolkitBookmark.6_17_2004_9_35_05_AM.edm" hidden="1">#REF!</definedName>
    <definedName name="_BIL95">#REF!</definedName>
    <definedName name="_BIL96">#REF!</definedName>
    <definedName name="_bji23" localSheetId="14" hidden="1">{#N/A,"PURCHM",FALSE,"Business Analysis";#N/A,"SPADD",FALSE,"Business Analysis"}</definedName>
    <definedName name="_bji23" localSheetId="7" hidden="1">{#N/A,"PURCHM",FALSE,"Business Analysis";#N/A,"SPADD",FALSE,"Business Analysis"}</definedName>
    <definedName name="_bji23" localSheetId="25" hidden="1">{#N/A,"PURCHM",FALSE,"Business Analysis";#N/A,"SPADD",FALSE,"Business Analysis"}</definedName>
    <definedName name="_bji23" localSheetId="21" hidden="1">{#N/A,"PURCHM",FALSE,"Business Analysis";#N/A,"SPADD",FALSE,"Business Analysis"}</definedName>
    <definedName name="_bji23" localSheetId="22" hidden="1">{#N/A,"PURCHM",FALSE,"Business Analysis";#N/A,"SPADD",FALSE,"Business Analysis"}</definedName>
    <definedName name="_bji23" localSheetId="19" hidden="1">{#N/A,"PURCHM",FALSE,"Business Analysis";#N/A,"SPADD",FALSE,"Business Analysis"}</definedName>
    <definedName name="_bji23" hidden="1">{#N/A,"PURCHM",FALSE,"Business Analysis";#N/A,"SPADD",FALSE,"Business Analysis"}</definedName>
    <definedName name="_bkd87" localSheetId="14" hidden="1">{#N/A,"PURCHM",FALSE,"Business Analysis";#N/A,"SPADD",FALSE,"Business Analysis"}</definedName>
    <definedName name="_bkd87" localSheetId="7" hidden="1">{#N/A,"PURCHM",FALSE,"Business Analysis";#N/A,"SPADD",FALSE,"Business Analysis"}</definedName>
    <definedName name="_bkd87" localSheetId="25" hidden="1">{#N/A,"PURCHM",FALSE,"Business Analysis";#N/A,"SPADD",FALSE,"Business Analysis"}</definedName>
    <definedName name="_bkd87" localSheetId="21" hidden="1">{#N/A,"PURCHM",FALSE,"Business Analysis";#N/A,"SPADD",FALSE,"Business Analysis"}</definedName>
    <definedName name="_bkd87" localSheetId="22" hidden="1">{#N/A,"PURCHM",FALSE,"Business Analysis";#N/A,"SPADD",FALSE,"Business Analysis"}</definedName>
    <definedName name="_bkd87" localSheetId="19" hidden="1">{#N/A,"PURCHM",FALSE,"Business Analysis";#N/A,"SPADD",FALSE,"Business Analysis"}</definedName>
    <definedName name="_bkd87" hidden="1">{#N/A,"PURCHM",FALSE,"Business Analysis";#N/A,"SPADD",FALSE,"Business Analysis"}</definedName>
    <definedName name="_bok3" localSheetId="14" hidden="1">{"YTD_KD_WITHOUT_Forecast (KYTD Svice [cc62 only])",#N/A,FALSE,"KYTD Svice [cc62 only]"}</definedName>
    <definedName name="_bok3" localSheetId="7" hidden="1">{"YTD_KD_WITHOUT_Forecast (KYTD Svice [cc62 only])",#N/A,FALSE,"KYTD Svice [cc62 only]"}</definedName>
    <definedName name="_bok3" localSheetId="25" hidden="1">{"YTD_KD_WITHOUT_Forecast (KYTD Svice [cc62 only])",#N/A,FALSE,"KYTD Svice [cc62 only]"}</definedName>
    <definedName name="_bok3" localSheetId="21" hidden="1">{"YTD_KD_WITHOUT_Forecast (KYTD Svice [cc62 only])",#N/A,FALSE,"KYTD Svice [cc62 only]"}</definedName>
    <definedName name="_bok3" localSheetId="22" hidden="1">{"YTD_KD_WITHOUT_Forecast (KYTD Svice [cc62 only])",#N/A,FALSE,"KYTD Svice [cc62 only]"}</definedName>
    <definedName name="_bok3" localSheetId="19" hidden="1">{"YTD_KD_WITHOUT_Forecast (KYTD Svice [cc62 only])",#N/A,FALSE,"KYTD Svice [cc62 only]"}</definedName>
    <definedName name="_bok3" hidden="1">{"YTD_KD_WITHOUT_Forecast (KYTD Svice [cc62 only])",#N/A,FALSE,"KYTD Svice [cc62 only]"}</definedName>
    <definedName name="_BQ4.1" hidden="1">#REF!</definedName>
    <definedName name="_BQ4.2" hidden="1">#REF!</definedName>
    <definedName name="_bsf1">#REF!</definedName>
    <definedName name="_bsf4">#REF!</definedName>
    <definedName name="_bsl1">#REF!</definedName>
    <definedName name="_bsl2">#REF!</definedName>
    <definedName name="_BUD0698">#REF!</definedName>
    <definedName name="_c" hidden="1">#N/A</definedName>
    <definedName name="_C2011" localSheetId="14" hidden="1">{#N/A,#N/A,FALSE,"TAXC.INDEX";#N/A,#N/A,FALSE,"Schedule I";#N/A,#N/A,FALSE,"Schedule  II";#N/A,#N/A,FALSE,"Schedule III";#N/A,#N/A,FALSE,"Schedule IV";#N/A,#N/A,FALSE,"Schedule IV (Cont'd)";#N/A,#N/A,FALSE,"Schedule V";#N/A,#N/A,FALSE,"Schedule VI";#N/A,#N/A,FALSE,"Schedule VII"}</definedName>
    <definedName name="_C2011" localSheetId="7" hidden="1">{#N/A,#N/A,FALSE,"TAXC.INDEX";#N/A,#N/A,FALSE,"Schedule I";#N/A,#N/A,FALSE,"Schedule  II";#N/A,#N/A,FALSE,"Schedule III";#N/A,#N/A,FALSE,"Schedule IV";#N/A,#N/A,FALSE,"Schedule IV (Cont'd)";#N/A,#N/A,FALSE,"Schedule V";#N/A,#N/A,FALSE,"Schedule VI";#N/A,#N/A,FALSE,"Schedule VII"}</definedName>
    <definedName name="_C2011" localSheetId="25" hidden="1">{#N/A,#N/A,FALSE,"TAXC.INDEX";#N/A,#N/A,FALSE,"Schedule I";#N/A,#N/A,FALSE,"Schedule  II";#N/A,#N/A,FALSE,"Schedule III";#N/A,#N/A,FALSE,"Schedule IV";#N/A,#N/A,FALSE,"Schedule IV (Cont'd)";#N/A,#N/A,FALSE,"Schedule V";#N/A,#N/A,FALSE,"Schedule VI";#N/A,#N/A,FALSE,"Schedule VII"}</definedName>
    <definedName name="_C2011" localSheetId="21" hidden="1">{#N/A,#N/A,FALSE,"TAXC.INDEX";#N/A,#N/A,FALSE,"Schedule I";#N/A,#N/A,FALSE,"Schedule  II";#N/A,#N/A,FALSE,"Schedule III";#N/A,#N/A,FALSE,"Schedule IV";#N/A,#N/A,FALSE,"Schedule IV (Cont'd)";#N/A,#N/A,FALSE,"Schedule V";#N/A,#N/A,FALSE,"Schedule VI";#N/A,#N/A,FALSE,"Schedule VII"}</definedName>
    <definedName name="_C2011" localSheetId="22" hidden="1">{#N/A,#N/A,FALSE,"TAXC.INDEX";#N/A,#N/A,FALSE,"Schedule I";#N/A,#N/A,FALSE,"Schedule  II";#N/A,#N/A,FALSE,"Schedule III";#N/A,#N/A,FALSE,"Schedule IV";#N/A,#N/A,FALSE,"Schedule IV (Cont'd)";#N/A,#N/A,FALSE,"Schedule V";#N/A,#N/A,FALSE,"Schedule VI";#N/A,#N/A,FALSE,"Schedule VII"}</definedName>
    <definedName name="_C2011" localSheetId="19" hidden="1">{#N/A,#N/A,FALSE,"TAXC.INDEX";#N/A,#N/A,FALSE,"Schedule I";#N/A,#N/A,FALSE,"Schedule  II";#N/A,#N/A,FALSE,"Schedule III";#N/A,#N/A,FALSE,"Schedule IV";#N/A,#N/A,FALSE,"Schedule IV (Cont'd)";#N/A,#N/A,FALSE,"Schedule V";#N/A,#N/A,FALSE,"Schedule VI";#N/A,#N/A,FALSE,"Schedule VII"}</definedName>
    <definedName name="_C2011" hidden="1">{#N/A,#N/A,FALSE,"TAXC.INDEX";#N/A,#N/A,FALSE,"Schedule I";#N/A,#N/A,FALSE,"Schedule  II";#N/A,#N/A,FALSE,"Schedule III";#N/A,#N/A,FALSE,"Schedule IV";#N/A,#N/A,FALSE,"Schedule IV (Cont'd)";#N/A,#N/A,FALSE,"Schedule V";#N/A,#N/A,FALSE,"Schedule VI";#N/A,#N/A,FALSE,"Schedule VII"}</definedName>
    <definedName name="_cde182153">#REF!</definedName>
    <definedName name="_cde183700">#REF!</definedName>
    <definedName name="_CEE2">#REF!</definedName>
    <definedName name="_cfl1">#REF!</definedName>
    <definedName name="_cfl2">#REF!</definedName>
    <definedName name="_cfl3">#REF!</definedName>
    <definedName name="_col1">#REF!</definedName>
    <definedName name="_col2">#REF!</definedName>
    <definedName name="_col3">#REF!</definedName>
    <definedName name="_COM1">#REF!</definedName>
    <definedName name="_COM2">#REF!</definedName>
    <definedName name="_COM3">#REF!</definedName>
    <definedName name="_Con1">#REF!</definedName>
    <definedName name="_Con2">#REF!</definedName>
    <definedName name="_Con3">#REF!</definedName>
    <definedName name="_CRA">#REF!</definedName>
    <definedName name="_CSG1">#REF!</definedName>
    <definedName name="_CSG10">#REF!</definedName>
    <definedName name="_CSG11">#REF!</definedName>
    <definedName name="_CSG12">#REF!</definedName>
    <definedName name="_CSG13">#REF!</definedName>
    <definedName name="_CSG14">#REF!</definedName>
    <definedName name="_CSG15">#REF!</definedName>
    <definedName name="_CSG16">#REF!</definedName>
    <definedName name="_CSG17">#REF!</definedName>
    <definedName name="_CSG18">#REF!</definedName>
    <definedName name="_CSG2">#REF!</definedName>
    <definedName name="_CSG3">#REF!</definedName>
    <definedName name="_CSG4">#REF!</definedName>
    <definedName name="_CSG5">#REF!</definedName>
    <definedName name="_CSG6">#REF!</definedName>
    <definedName name="_CSG7">#REF!</definedName>
    <definedName name="_CSG8">#REF!</definedName>
    <definedName name="_CSG9">#REF!</definedName>
    <definedName name="_d1" localSheetId="14"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d1" localSheetId="7"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d1" localSheetId="25"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d1" localSheetId="21"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d1" localSheetId="22"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d1" localSheetId="19"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d1"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_D100" localSheetId="14" hidden="1">{#N/A,#N/A,FALSE,"TAXC.INDEX";#N/A,#N/A,FALSE,"Schedule I";#N/A,#N/A,FALSE,"Schedule  II";#N/A,#N/A,FALSE,"Schedule III"}</definedName>
    <definedName name="_D100" localSheetId="7" hidden="1">{#N/A,#N/A,FALSE,"TAXC.INDEX";#N/A,#N/A,FALSE,"Schedule I";#N/A,#N/A,FALSE,"Schedule  II";#N/A,#N/A,FALSE,"Schedule III"}</definedName>
    <definedName name="_D100" localSheetId="25" hidden="1">{#N/A,#N/A,FALSE,"TAXC.INDEX";#N/A,#N/A,FALSE,"Schedule I";#N/A,#N/A,FALSE,"Schedule  II";#N/A,#N/A,FALSE,"Schedule III"}</definedName>
    <definedName name="_D100" localSheetId="21" hidden="1">{#N/A,#N/A,FALSE,"TAXC.INDEX";#N/A,#N/A,FALSE,"Schedule I";#N/A,#N/A,FALSE,"Schedule  II";#N/A,#N/A,FALSE,"Schedule III"}</definedName>
    <definedName name="_D100" localSheetId="22" hidden="1">{#N/A,#N/A,FALSE,"TAXC.INDEX";#N/A,#N/A,FALSE,"Schedule I";#N/A,#N/A,FALSE,"Schedule  II";#N/A,#N/A,FALSE,"Schedule III"}</definedName>
    <definedName name="_D100" localSheetId="19" hidden="1">{#N/A,#N/A,FALSE,"TAXC.INDEX";#N/A,#N/A,FALSE,"Schedule I";#N/A,#N/A,FALSE,"Schedule  II";#N/A,#N/A,FALSE,"Schedule III"}</definedName>
    <definedName name="_D100" hidden="1">{#N/A,#N/A,FALSE,"TAXC.INDEX";#N/A,#N/A,FALSE,"Schedule I";#N/A,#N/A,FALSE,"Schedule  II";#N/A,#N/A,FALSE,"Schedule III"}</definedName>
    <definedName name="_d2" localSheetId="14"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_d2" localSheetId="7"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_d2" localSheetId="25"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_d2" localSheetId="21"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_d2" localSheetId="22"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_d2" localSheetId="19"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_d2"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49">#REF!</definedName>
    <definedName name="_DAT5">#REF!</definedName>
    <definedName name="_DAT50">#REF!</definedName>
    <definedName name="_DAT51">#REF!</definedName>
    <definedName name="_DAT52">#REF!</definedName>
    <definedName name="_DAT6">#REF!</definedName>
    <definedName name="_DAT7">#REF!</definedName>
    <definedName name="_DAT8">#REF!</definedName>
    <definedName name="_DAT9">#REF!</definedName>
    <definedName name="_df1" localSheetId="14" hidden="1">{#N/A,#N/A,FALSE,"TB";#N/A,#N/A,FALSE,"AR";#N/A,#N/A,FALSE,"BS";#N/A,#N/A,FALSE,"PL";#N/A,#N/A,FALSE,"NOTES";#N/A,#N/A,FALSE,"NOTES (2)";#N/A,#N/A,FALSE,"NOTES (3)";#N/A,#N/A,FALSE,"TAXC.INDEX";#N/A,#N/A,FALSE,"Schedule I";#N/A,#N/A,FALSE,"DPL";#N/A,#N/A,FALSE,"Schedule IV";#N/A,#N/A,FALSE,"Adjustments"}</definedName>
    <definedName name="_df1" localSheetId="7" hidden="1">{#N/A,#N/A,FALSE,"TB";#N/A,#N/A,FALSE,"AR";#N/A,#N/A,FALSE,"BS";#N/A,#N/A,FALSE,"PL";#N/A,#N/A,FALSE,"NOTES";#N/A,#N/A,FALSE,"NOTES (2)";#N/A,#N/A,FALSE,"NOTES (3)";#N/A,#N/A,FALSE,"TAXC.INDEX";#N/A,#N/A,FALSE,"Schedule I";#N/A,#N/A,FALSE,"DPL";#N/A,#N/A,FALSE,"Schedule IV";#N/A,#N/A,FALSE,"Adjustments"}</definedName>
    <definedName name="_df1" localSheetId="25" hidden="1">{#N/A,#N/A,FALSE,"TB";#N/A,#N/A,FALSE,"AR";#N/A,#N/A,FALSE,"BS";#N/A,#N/A,FALSE,"PL";#N/A,#N/A,FALSE,"NOTES";#N/A,#N/A,FALSE,"NOTES (2)";#N/A,#N/A,FALSE,"NOTES (3)";#N/A,#N/A,FALSE,"TAXC.INDEX";#N/A,#N/A,FALSE,"Schedule I";#N/A,#N/A,FALSE,"DPL";#N/A,#N/A,FALSE,"Schedule IV";#N/A,#N/A,FALSE,"Adjustments"}</definedName>
    <definedName name="_df1" localSheetId="21" hidden="1">{#N/A,#N/A,FALSE,"TB";#N/A,#N/A,FALSE,"AR";#N/A,#N/A,FALSE,"BS";#N/A,#N/A,FALSE,"PL";#N/A,#N/A,FALSE,"NOTES";#N/A,#N/A,FALSE,"NOTES (2)";#N/A,#N/A,FALSE,"NOTES (3)";#N/A,#N/A,FALSE,"TAXC.INDEX";#N/A,#N/A,FALSE,"Schedule I";#N/A,#N/A,FALSE,"DPL";#N/A,#N/A,FALSE,"Schedule IV";#N/A,#N/A,FALSE,"Adjustments"}</definedName>
    <definedName name="_df1" localSheetId="22" hidden="1">{#N/A,#N/A,FALSE,"TB";#N/A,#N/A,FALSE,"AR";#N/A,#N/A,FALSE,"BS";#N/A,#N/A,FALSE,"PL";#N/A,#N/A,FALSE,"NOTES";#N/A,#N/A,FALSE,"NOTES (2)";#N/A,#N/A,FALSE,"NOTES (3)";#N/A,#N/A,FALSE,"TAXC.INDEX";#N/A,#N/A,FALSE,"Schedule I";#N/A,#N/A,FALSE,"DPL";#N/A,#N/A,FALSE,"Schedule IV";#N/A,#N/A,FALSE,"Adjustments"}</definedName>
    <definedName name="_df1" localSheetId="19" hidden="1">{#N/A,#N/A,FALSE,"TB";#N/A,#N/A,FALSE,"AR";#N/A,#N/A,FALSE,"BS";#N/A,#N/A,FALSE,"PL";#N/A,#N/A,FALSE,"NOTES";#N/A,#N/A,FALSE,"NOTES (2)";#N/A,#N/A,FALSE,"NOTES (3)";#N/A,#N/A,FALSE,"TAXC.INDEX";#N/A,#N/A,FALSE,"Schedule I";#N/A,#N/A,FALSE,"DPL";#N/A,#N/A,FALSE,"Schedule IV";#N/A,#N/A,FALSE,"Adjustments"}</definedName>
    <definedName name="_df1" hidden="1">{#N/A,#N/A,FALSE,"TB";#N/A,#N/A,FALSE,"AR";#N/A,#N/A,FALSE,"BS";#N/A,#N/A,FALSE,"PL";#N/A,#N/A,FALSE,"NOTES";#N/A,#N/A,FALSE,"NOTES (2)";#N/A,#N/A,FALSE,"NOTES (3)";#N/A,#N/A,FALSE,"TAXC.INDEX";#N/A,#N/A,FALSE,"Schedule I";#N/A,#N/A,FALSE,"DPL";#N/A,#N/A,FALSE,"Schedule IV";#N/A,#N/A,FALSE,"Adjustments"}</definedName>
    <definedName name="_df2" localSheetId="14" hidden="1">{#N/A,#N/A,FALSE,"TB";#N/A,#N/A,FALSE,"DR";#N/A,#N/A,FALSE,"AR";#N/A,#N/A,FALSE,"PL";#N/A,#N/A,FALSE,"BS";#N/A,#N/A,FALSE,"NOTES";#N/A,#N/A,FALSE,"NOTES (2)";#N/A,#N/A,FALSE,"NOTES (3)";#N/A,#N/A,FALSE,"DPL";#N/A,#N/A,FALSE,"TAXC.INDEX";#N/A,#N/A,FALSE,"Schedule I";#N/A,#N/A,FALSE,"Adjustments"}</definedName>
    <definedName name="_df2" localSheetId="7" hidden="1">{#N/A,#N/A,FALSE,"TB";#N/A,#N/A,FALSE,"DR";#N/A,#N/A,FALSE,"AR";#N/A,#N/A,FALSE,"PL";#N/A,#N/A,FALSE,"BS";#N/A,#N/A,FALSE,"NOTES";#N/A,#N/A,FALSE,"NOTES (2)";#N/A,#N/A,FALSE,"NOTES (3)";#N/A,#N/A,FALSE,"DPL";#N/A,#N/A,FALSE,"TAXC.INDEX";#N/A,#N/A,FALSE,"Schedule I";#N/A,#N/A,FALSE,"Adjustments"}</definedName>
    <definedName name="_df2" localSheetId="25" hidden="1">{#N/A,#N/A,FALSE,"TB";#N/A,#N/A,FALSE,"DR";#N/A,#N/A,FALSE,"AR";#N/A,#N/A,FALSE,"PL";#N/A,#N/A,FALSE,"BS";#N/A,#N/A,FALSE,"NOTES";#N/A,#N/A,FALSE,"NOTES (2)";#N/A,#N/A,FALSE,"NOTES (3)";#N/A,#N/A,FALSE,"DPL";#N/A,#N/A,FALSE,"TAXC.INDEX";#N/A,#N/A,FALSE,"Schedule I";#N/A,#N/A,FALSE,"Adjustments"}</definedName>
    <definedName name="_df2" localSheetId="21" hidden="1">{#N/A,#N/A,FALSE,"TB";#N/A,#N/A,FALSE,"DR";#N/A,#N/A,FALSE,"AR";#N/A,#N/A,FALSE,"PL";#N/A,#N/A,FALSE,"BS";#N/A,#N/A,FALSE,"NOTES";#N/A,#N/A,FALSE,"NOTES (2)";#N/A,#N/A,FALSE,"NOTES (3)";#N/A,#N/A,FALSE,"DPL";#N/A,#N/A,FALSE,"TAXC.INDEX";#N/A,#N/A,FALSE,"Schedule I";#N/A,#N/A,FALSE,"Adjustments"}</definedName>
    <definedName name="_df2" localSheetId="22" hidden="1">{#N/A,#N/A,FALSE,"TB";#N/A,#N/A,FALSE,"DR";#N/A,#N/A,FALSE,"AR";#N/A,#N/A,FALSE,"PL";#N/A,#N/A,FALSE,"BS";#N/A,#N/A,FALSE,"NOTES";#N/A,#N/A,FALSE,"NOTES (2)";#N/A,#N/A,FALSE,"NOTES (3)";#N/A,#N/A,FALSE,"DPL";#N/A,#N/A,FALSE,"TAXC.INDEX";#N/A,#N/A,FALSE,"Schedule I";#N/A,#N/A,FALSE,"Adjustments"}</definedName>
    <definedName name="_df2" localSheetId="19" hidden="1">{#N/A,#N/A,FALSE,"TB";#N/A,#N/A,FALSE,"DR";#N/A,#N/A,FALSE,"AR";#N/A,#N/A,FALSE,"PL";#N/A,#N/A,FALSE,"BS";#N/A,#N/A,FALSE,"NOTES";#N/A,#N/A,FALSE,"NOTES (2)";#N/A,#N/A,FALSE,"NOTES (3)";#N/A,#N/A,FALSE,"DPL";#N/A,#N/A,FALSE,"TAXC.INDEX";#N/A,#N/A,FALSE,"Schedule I";#N/A,#N/A,FALSE,"Adjustments"}</definedName>
    <definedName name="_df2" hidden="1">{#N/A,#N/A,FALSE,"TB";#N/A,#N/A,FALSE,"DR";#N/A,#N/A,FALSE,"AR";#N/A,#N/A,FALSE,"PL";#N/A,#N/A,FALSE,"BS";#N/A,#N/A,FALSE,"NOTES";#N/A,#N/A,FALSE,"NOTES (2)";#N/A,#N/A,FALSE,"NOTES (3)";#N/A,#N/A,FALSE,"DPL";#N/A,#N/A,FALSE,"TAXC.INDEX";#N/A,#N/A,FALSE,"Schedule I";#N/A,#N/A,FALSE,"Adjustments"}</definedName>
    <definedName name="_Dist_Bin" hidden="1">#REF!</definedName>
    <definedName name="_Dist_Values" hidden="1">#REF!</definedName>
    <definedName name="_div202" localSheetId="14" hidden="1">{#N/A,"PURADD",FALSE,"Business Analysis";#N/A,"PURSPP",FALSE,"Business Analysis";#N/A,"CTGIND",FALSE,"Business Analysis";#N/A,"PURCHM",FALSE,"Business Analysis";#N/A,"SPADD",FALSE,"Business Analysis";#N/A,"EPOXY",FALSE,"Business Analysis";#N/A,"PURPER",FALSE,"Business Analysis"}</definedName>
    <definedName name="_div202" localSheetId="7" hidden="1">{#N/A,"PURADD",FALSE,"Business Analysis";#N/A,"PURSPP",FALSE,"Business Analysis";#N/A,"CTGIND",FALSE,"Business Analysis";#N/A,"PURCHM",FALSE,"Business Analysis";#N/A,"SPADD",FALSE,"Business Analysis";#N/A,"EPOXY",FALSE,"Business Analysis";#N/A,"PURPER",FALSE,"Business Analysis"}</definedName>
    <definedName name="_div202" localSheetId="25" hidden="1">{#N/A,"PURADD",FALSE,"Business Analysis";#N/A,"PURSPP",FALSE,"Business Analysis";#N/A,"CTGIND",FALSE,"Business Analysis";#N/A,"PURCHM",FALSE,"Business Analysis";#N/A,"SPADD",FALSE,"Business Analysis";#N/A,"EPOXY",FALSE,"Business Analysis";#N/A,"PURPER",FALSE,"Business Analysis"}</definedName>
    <definedName name="_div202" localSheetId="21" hidden="1">{#N/A,"PURADD",FALSE,"Business Analysis";#N/A,"PURSPP",FALSE,"Business Analysis";#N/A,"CTGIND",FALSE,"Business Analysis";#N/A,"PURCHM",FALSE,"Business Analysis";#N/A,"SPADD",FALSE,"Business Analysis";#N/A,"EPOXY",FALSE,"Business Analysis";#N/A,"PURPER",FALSE,"Business Analysis"}</definedName>
    <definedName name="_div202" localSheetId="22" hidden="1">{#N/A,"PURADD",FALSE,"Business Analysis";#N/A,"PURSPP",FALSE,"Business Analysis";#N/A,"CTGIND",FALSE,"Business Analysis";#N/A,"PURCHM",FALSE,"Business Analysis";#N/A,"SPADD",FALSE,"Business Analysis";#N/A,"EPOXY",FALSE,"Business Analysis";#N/A,"PURPER",FALSE,"Business Analysis"}</definedName>
    <definedName name="_div202" localSheetId="19" hidden="1">{#N/A,"PURADD",FALSE,"Business Analysis";#N/A,"PURSPP",FALSE,"Business Analysis";#N/A,"CTGIND",FALSE,"Business Analysis";#N/A,"PURCHM",FALSE,"Business Analysis";#N/A,"SPADD",FALSE,"Business Analysis";#N/A,"EPOXY",FALSE,"Business Analysis";#N/A,"PURPER",FALSE,"Business Analysis"}</definedName>
    <definedName name="_div202" hidden="1">{#N/A,"PURADD",FALSE,"Business Analysis";#N/A,"PURSPP",FALSE,"Business Analysis";#N/A,"CTGIND",FALSE,"Business Analysis";#N/A,"PURCHM",FALSE,"Business Analysis";#N/A,"SPADD",FALSE,"Business Analysis";#N/A,"EPOXY",FALSE,"Business Analysis";#N/A,"PURPER",FALSE,"Business Analysis"}</definedName>
    <definedName name="_div203" localSheetId="14" hidden="1">{#N/A,"PURADD",FALSE,"Business Analysis";#N/A,"PURSPP",FALSE,"Business Analysis";#N/A,"CTGIND",FALSE,"Business Analysis";#N/A,"PURCHM",FALSE,"Business Analysis";#N/A,"SPADD",FALSE,"Business Analysis";#N/A,"EPOXY",FALSE,"Business Analysis";#N/A,"PURPER",FALSE,"Business Analysis"}</definedName>
    <definedName name="_div203" localSheetId="7" hidden="1">{#N/A,"PURADD",FALSE,"Business Analysis";#N/A,"PURSPP",FALSE,"Business Analysis";#N/A,"CTGIND",FALSE,"Business Analysis";#N/A,"PURCHM",FALSE,"Business Analysis";#N/A,"SPADD",FALSE,"Business Analysis";#N/A,"EPOXY",FALSE,"Business Analysis";#N/A,"PURPER",FALSE,"Business Analysis"}</definedName>
    <definedName name="_div203" localSheetId="25" hidden="1">{#N/A,"PURADD",FALSE,"Business Analysis";#N/A,"PURSPP",FALSE,"Business Analysis";#N/A,"CTGIND",FALSE,"Business Analysis";#N/A,"PURCHM",FALSE,"Business Analysis";#N/A,"SPADD",FALSE,"Business Analysis";#N/A,"EPOXY",FALSE,"Business Analysis";#N/A,"PURPER",FALSE,"Business Analysis"}</definedName>
    <definedName name="_div203" localSheetId="21" hidden="1">{#N/A,"PURADD",FALSE,"Business Analysis";#N/A,"PURSPP",FALSE,"Business Analysis";#N/A,"CTGIND",FALSE,"Business Analysis";#N/A,"PURCHM",FALSE,"Business Analysis";#N/A,"SPADD",FALSE,"Business Analysis";#N/A,"EPOXY",FALSE,"Business Analysis";#N/A,"PURPER",FALSE,"Business Analysis"}</definedName>
    <definedName name="_div203" localSheetId="22" hidden="1">{#N/A,"PURADD",FALSE,"Business Analysis";#N/A,"PURSPP",FALSE,"Business Analysis";#N/A,"CTGIND",FALSE,"Business Analysis";#N/A,"PURCHM",FALSE,"Business Analysis";#N/A,"SPADD",FALSE,"Business Analysis";#N/A,"EPOXY",FALSE,"Business Analysis";#N/A,"PURPER",FALSE,"Business Analysis"}</definedName>
    <definedName name="_div203" localSheetId="19" hidden="1">{#N/A,"PURADD",FALSE,"Business Analysis";#N/A,"PURSPP",FALSE,"Business Analysis";#N/A,"CTGIND",FALSE,"Business Analysis";#N/A,"PURCHM",FALSE,"Business Analysis";#N/A,"SPADD",FALSE,"Business Analysis";#N/A,"EPOXY",FALSE,"Business Analysis";#N/A,"PURPER",FALSE,"Business Analysis"}</definedName>
    <definedName name="_div203" hidden="1">{#N/A,"PURADD",FALSE,"Business Analysis";#N/A,"PURSPP",FALSE,"Business Analysis";#N/A,"CTGIND",FALSE,"Business Analysis";#N/A,"PURCHM",FALSE,"Business Analysis";#N/A,"SPADD",FALSE,"Business Analysis";#N/A,"EPOXY",FALSE,"Business Analysis";#N/A,"PURPER",FALSE,"Business Analysis"}</definedName>
    <definedName name="_DMN1">#REF!</definedName>
    <definedName name="_DMN2">#REF!</definedName>
    <definedName name="_DMN3">#REF!</definedName>
    <definedName name="_DMN4">#REF!</definedName>
    <definedName name="_dwa1" localSheetId="14" hidden="1">{#N/A,"PURCHM",FALSE,"Business Analysis";#N/A,"SPADD",FALSE,"Business Analysis"}</definedName>
    <definedName name="_dwa1" localSheetId="7" hidden="1">{#N/A,"PURCHM",FALSE,"Business Analysis";#N/A,"SPADD",FALSE,"Business Analysis"}</definedName>
    <definedName name="_dwa1" localSheetId="25" hidden="1">{#N/A,"PURCHM",FALSE,"Business Analysis";#N/A,"SPADD",FALSE,"Business Analysis"}</definedName>
    <definedName name="_dwa1" localSheetId="21" hidden="1">{#N/A,"PURCHM",FALSE,"Business Analysis";#N/A,"SPADD",FALSE,"Business Analysis"}</definedName>
    <definedName name="_dwa1" localSheetId="22" hidden="1">{#N/A,"PURCHM",FALSE,"Business Analysis";#N/A,"SPADD",FALSE,"Business Analysis"}</definedName>
    <definedName name="_dwa1" localSheetId="19" hidden="1">{#N/A,"PURCHM",FALSE,"Business Analysis";#N/A,"SPADD",FALSE,"Business Analysis"}</definedName>
    <definedName name="_dwa1" hidden="1">{#N/A,"PURCHM",FALSE,"Business Analysis";#N/A,"SPADD",FALSE,"Business Analysis"}</definedName>
    <definedName name="_E1" localSheetId="14" hidden="1">{#N/A,#N/A,FALSE,"TB";#N/A,#N/A,FALSE,"AR";#N/A,#N/A,FALSE,"BS";#N/A,#N/A,FALSE,"PL";#N/A,#N/A,FALSE,"NOTES";#N/A,#N/A,FALSE,"NOTES (2)";#N/A,#N/A,FALSE,"NOTES (3)";#N/A,#N/A,FALSE,"TAXC.INDEX";#N/A,#N/A,FALSE,"Schedule I";#N/A,#N/A,FALSE,"DPL";#N/A,#N/A,FALSE,"Schedule IV";#N/A,#N/A,FALSE,"Adjustments"}</definedName>
    <definedName name="_E1" localSheetId="7" hidden="1">{#N/A,#N/A,FALSE,"TB";#N/A,#N/A,FALSE,"AR";#N/A,#N/A,FALSE,"BS";#N/A,#N/A,FALSE,"PL";#N/A,#N/A,FALSE,"NOTES";#N/A,#N/A,FALSE,"NOTES (2)";#N/A,#N/A,FALSE,"NOTES (3)";#N/A,#N/A,FALSE,"TAXC.INDEX";#N/A,#N/A,FALSE,"Schedule I";#N/A,#N/A,FALSE,"DPL";#N/A,#N/A,FALSE,"Schedule IV";#N/A,#N/A,FALSE,"Adjustments"}</definedName>
    <definedName name="_E1" localSheetId="25" hidden="1">{#N/A,#N/A,FALSE,"TB";#N/A,#N/A,FALSE,"AR";#N/A,#N/A,FALSE,"BS";#N/A,#N/A,FALSE,"PL";#N/A,#N/A,FALSE,"NOTES";#N/A,#N/A,FALSE,"NOTES (2)";#N/A,#N/A,FALSE,"NOTES (3)";#N/A,#N/A,FALSE,"TAXC.INDEX";#N/A,#N/A,FALSE,"Schedule I";#N/A,#N/A,FALSE,"DPL";#N/A,#N/A,FALSE,"Schedule IV";#N/A,#N/A,FALSE,"Adjustments"}</definedName>
    <definedName name="_E1" localSheetId="21" hidden="1">{#N/A,#N/A,FALSE,"TB";#N/A,#N/A,FALSE,"AR";#N/A,#N/A,FALSE,"BS";#N/A,#N/A,FALSE,"PL";#N/A,#N/A,FALSE,"NOTES";#N/A,#N/A,FALSE,"NOTES (2)";#N/A,#N/A,FALSE,"NOTES (3)";#N/A,#N/A,FALSE,"TAXC.INDEX";#N/A,#N/A,FALSE,"Schedule I";#N/A,#N/A,FALSE,"DPL";#N/A,#N/A,FALSE,"Schedule IV";#N/A,#N/A,FALSE,"Adjustments"}</definedName>
    <definedName name="_E1" localSheetId="22" hidden="1">{#N/A,#N/A,FALSE,"TB";#N/A,#N/A,FALSE,"AR";#N/A,#N/A,FALSE,"BS";#N/A,#N/A,FALSE,"PL";#N/A,#N/A,FALSE,"NOTES";#N/A,#N/A,FALSE,"NOTES (2)";#N/A,#N/A,FALSE,"NOTES (3)";#N/A,#N/A,FALSE,"TAXC.INDEX";#N/A,#N/A,FALSE,"Schedule I";#N/A,#N/A,FALSE,"DPL";#N/A,#N/A,FALSE,"Schedule IV";#N/A,#N/A,FALSE,"Adjustments"}</definedName>
    <definedName name="_E1" localSheetId="19" hidden="1">{#N/A,#N/A,FALSE,"TB";#N/A,#N/A,FALSE,"AR";#N/A,#N/A,FALSE,"BS";#N/A,#N/A,FALSE,"PL";#N/A,#N/A,FALSE,"NOTES";#N/A,#N/A,FALSE,"NOTES (2)";#N/A,#N/A,FALSE,"NOTES (3)";#N/A,#N/A,FALSE,"TAXC.INDEX";#N/A,#N/A,FALSE,"Schedule I";#N/A,#N/A,FALSE,"DPL";#N/A,#N/A,FALSE,"Schedule IV";#N/A,#N/A,FALSE,"Adjustments"}</definedName>
    <definedName name="_E1" hidden="1">{#N/A,#N/A,FALSE,"TB";#N/A,#N/A,FALSE,"AR";#N/A,#N/A,FALSE,"BS";#N/A,#N/A,FALSE,"PL";#N/A,#N/A,FALSE,"NOTES";#N/A,#N/A,FALSE,"NOTES (2)";#N/A,#N/A,FALSE,"NOTES (3)";#N/A,#N/A,FALSE,"TAXC.INDEX";#N/A,#N/A,FALSE,"Schedule I";#N/A,#N/A,FALSE,"DPL";#N/A,#N/A,FALSE,"Schedule IV";#N/A,#N/A,FALSE,"Adjustments"}</definedName>
    <definedName name="_E11" localSheetId="14" hidden="1">{#N/A,#N/A,FALSE,"COVER";#N/A,#N/A,FALSE,"0";#N/A,#N/A,FALSE,"1";#N/A,#N/A,FALSE,"2";#N/A,#N/A,FALSE,"3";#N/A,#N/A,FALSE,"4";#N/A,#N/A,FALSE,"5";#N/A,#N/A,FALSE,"6";#N/A,#N/A,FALSE,"7";#N/A,#N/A,FALSE,"8";#N/A,#N/A,FALSE,"9";#N/A,#N/A,FALSE,"10";#N/A,#N/A,FALSE,"11"}</definedName>
    <definedName name="_E11" localSheetId="7" hidden="1">{#N/A,#N/A,FALSE,"COVER";#N/A,#N/A,FALSE,"0";#N/A,#N/A,FALSE,"1";#N/A,#N/A,FALSE,"2";#N/A,#N/A,FALSE,"3";#N/A,#N/A,FALSE,"4";#N/A,#N/A,FALSE,"5";#N/A,#N/A,FALSE,"6";#N/A,#N/A,FALSE,"7";#N/A,#N/A,FALSE,"8";#N/A,#N/A,FALSE,"9";#N/A,#N/A,FALSE,"10";#N/A,#N/A,FALSE,"11"}</definedName>
    <definedName name="_E11" localSheetId="25" hidden="1">{#N/A,#N/A,FALSE,"COVER";#N/A,#N/A,FALSE,"0";#N/A,#N/A,FALSE,"1";#N/A,#N/A,FALSE,"2";#N/A,#N/A,FALSE,"3";#N/A,#N/A,FALSE,"4";#N/A,#N/A,FALSE,"5";#N/A,#N/A,FALSE,"6";#N/A,#N/A,FALSE,"7";#N/A,#N/A,FALSE,"8";#N/A,#N/A,FALSE,"9";#N/A,#N/A,FALSE,"10";#N/A,#N/A,FALSE,"11"}</definedName>
    <definedName name="_E11" localSheetId="21" hidden="1">{#N/A,#N/A,FALSE,"COVER";#N/A,#N/A,FALSE,"0";#N/A,#N/A,FALSE,"1";#N/A,#N/A,FALSE,"2";#N/A,#N/A,FALSE,"3";#N/A,#N/A,FALSE,"4";#N/A,#N/A,FALSE,"5";#N/A,#N/A,FALSE,"6";#N/A,#N/A,FALSE,"7";#N/A,#N/A,FALSE,"8";#N/A,#N/A,FALSE,"9";#N/A,#N/A,FALSE,"10";#N/A,#N/A,FALSE,"11"}</definedName>
    <definedName name="_E11" localSheetId="22" hidden="1">{#N/A,#N/A,FALSE,"COVER";#N/A,#N/A,FALSE,"0";#N/A,#N/A,FALSE,"1";#N/A,#N/A,FALSE,"2";#N/A,#N/A,FALSE,"3";#N/A,#N/A,FALSE,"4";#N/A,#N/A,FALSE,"5";#N/A,#N/A,FALSE,"6";#N/A,#N/A,FALSE,"7";#N/A,#N/A,FALSE,"8";#N/A,#N/A,FALSE,"9";#N/A,#N/A,FALSE,"10";#N/A,#N/A,FALSE,"11"}</definedName>
    <definedName name="_E11" localSheetId="19" hidden="1">{#N/A,#N/A,FALSE,"COVER";#N/A,#N/A,FALSE,"0";#N/A,#N/A,FALSE,"1";#N/A,#N/A,FALSE,"2";#N/A,#N/A,FALSE,"3";#N/A,#N/A,FALSE,"4";#N/A,#N/A,FALSE,"5";#N/A,#N/A,FALSE,"6";#N/A,#N/A,FALSE,"7";#N/A,#N/A,FALSE,"8";#N/A,#N/A,FALSE,"9";#N/A,#N/A,FALSE,"10";#N/A,#N/A,FALSE,"11"}</definedName>
    <definedName name="_E11" hidden="1">{#N/A,#N/A,FALSE,"COVER";#N/A,#N/A,FALSE,"0";#N/A,#N/A,FALSE,"1";#N/A,#N/A,FALSE,"2";#N/A,#N/A,FALSE,"3";#N/A,#N/A,FALSE,"4";#N/A,#N/A,FALSE,"5";#N/A,#N/A,FALSE,"6";#N/A,#N/A,FALSE,"7";#N/A,#N/A,FALSE,"8";#N/A,#N/A,FALSE,"9";#N/A,#N/A,FALSE,"10";#N/A,#N/A,FALSE,"11"}</definedName>
    <definedName name="_E1100" localSheetId="14" hidden="1">{#N/A,#N/A,FALSE,"TAXC.INDEX";#N/A,#N/A,FALSE,"Schedule I";#N/A,#N/A,FALSE,"Schedule  II";#N/A,#N/A,FALSE,"Schedule III";#N/A,#N/A,FALSE,"Schedule IV";#N/A,#N/A,FALSE,"Schedule IV (Cont'd)";#N/A,#N/A,FALSE,"Schedule V";#N/A,#N/A,FALSE,"Schedule VI";#N/A,#N/A,FALSE,"Schedule VII"}</definedName>
    <definedName name="_E1100" localSheetId="7" hidden="1">{#N/A,#N/A,FALSE,"TAXC.INDEX";#N/A,#N/A,FALSE,"Schedule I";#N/A,#N/A,FALSE,"Schedule  II";#N/A,#N/A,FALSE,"Schedule III";#N/A,#N/A,FALSE,"Schedule IV";#N/A,#N/A,FALSE,"Schedule IV (Cont'd)";#N/A,#N/A,FALSE,"Schedule V";#N/A,#N/A,FALSE,"Schedule VI";#N/A,#N/A,FALSE,"Schedule VII"}</definedName>
    <definedName name="_E1100" localSheetId="25" hidden="1">{#N/A,#N/A,FALSE,"TAXC.INDEX";#N/A,#N/A,FALSE,"Schedule I";#N/A,#N/A,FALSE,"Schedule  II";#N/A,#N/A,FALSE,"Schedule III";#N/A,#N/A,FALSE,"Schedule IV";#N/A,#N/A,FALSE,"Schedule IV (Cont'd)";#N/A,#N/A,FALSE,"Schedule V";#N/A,#N/A,FALSE,"Schedule VI";#N/A,#N/A,FALSE,"Schedule VII"}</definedName>
    <definedName name="_E1100" localSheetId="21" hidden="1">{#N/A,#N/A,FALSE,"TAXC.INDEX";#N/A,#N/A,FALSE,"Schedule I";#N/A,#N/A,FALSE,"Schedule  II";#N/A,#N/A,FALSE,"Schedule III";#N/A,#N/A,FALSE,"Schedule IV";#N/A,#N/A,FALSE,"Schedule IV (Cont'd)";#N/A,#N/A,FALSE,"Schedule V";#N/A,#N/A,FALSE,"Schedule VI";#N/A,#N/A,FALSE,"Schedule VII"}</definedName>
    <definedName name="_E1100" localSheetId="22" hidden="1">{#N/A,#N/A,FALSE,"TAXC.INDEX";#N/A,#N/A,FALSE,"Schedule I";#N/A,#N/A,FALSE,"Schedule  II";#N/A,#N/A,FALSE,"Schedule III";#N/A,#N/A,FALSE,"Schedule IV";#N/A,#N/A,FALSE,"Schedule IV (Cont'd)";#N/A,#N/A,FALSE,"Schedule V";#N/A,#N/A,FALSE,"Schedule VI";#N/A,#N/A,FALSE,"Schedule VII"}</definedName>
    <definedName name="_E1100" localSheetId="19" hidden="1">{#N/A,#N/A,FALSE,"TAXC.INDEX";#N/A,#N/A,FALSE,"Schedule I";#N/A,#N/A,FALSE,"Schedule  II";#N/A,#N/A,FALSE,"Schedule III";#N/A,#N/A,FALSE,"Schedule IV";#N/A,#N/A,FALSE,"Schedule IV (Cont'd)";#N/A,#N/A,FALSE,"Schedule V";#N/A,#N/A,FALSE,"Schedule VI";#N/A,#N/A,FALSE,"Schedule VII"}</definedName>
    <definedName name="_E1100" hidden="1">{#N/A,#N/A,FALSE,"TAXC.INDEX";#N/A,#N/A,FALSE,"Schedule I";#N/A,#N/A,FALSE,"Schedule  II";#N/A,#N/A,FALSE,"Schedule III";#N/A,#N/A,FALSE,"Schedule IV";#N/A,#N/A,FALSE,"Schedule IV (Cont'd)";#N/A,#N/A,FALSE,"Schedule V";#N/A,#N/A,FALSE,"Schedule VI";#N/A,#N/A,FALSE,"Schedule VII"}</definedName>
    <definedName name="_e12" localSheetId="14" hidden="1">{#N/A,#N/A,FALSE,"TB";#N/A,#N/A,FALSE,"AR";#N/A,#N/A,FALSE,"BS";#N/A,#N/A,FALSE,"PL";#N/A,#N/A,FALSE,"NOTES";#N/A,#N/A,FALSE,"NOTES (2)";#N/A,#N/A,FALSE,"NOTES (3)";#N/A,#N/A,FALSE,"TAXC.INDEX";#N/A,#N/A,FALSE,"Schedule I";#N/A,#N/A,FALSE,"DPL";#N/A,#N/A,FALSE,"Schedule IV";#N/A,#N/A,FALSE,"Adjustments"}</definedName>
    <definedName name="_e12" localSheetId="7" hidden="1">{#N/A,#N/A,FALSE,"TB";#N/A,#N/A,FALSE,"AR";#N/A,#N/A,FALSE,"BS";#N/A,#N/A,FALSE,"PL";#N/A,#N/A,FALSE,"NOTES";#N/A,#N/A,FALSE,"NOTES (2)";#N/A,#N/A,FALSE,"NOTES (3)";#N/A,#N/A,FALSE,"TAXC.INDEX";#N/A,#N/A,FALSE,"Schedule I";#N/A,#N/A,FALSE,"DPL";#N/A,#N/A,FALSE,"Schedule IV";#N/A,#N/A,FALSE,"Adjustments"}</definedName>
    <definedName name="_e12" localSheetId="25" hidden="1">{#N/A,#N/A,FALSE,"TB";#N/A,#N/A,FALSE,"AR";#N/A,#N/A,FALSE,"BS";#N/A,#N/A,FALSE,"PL";#N/A,#N/A,FALSE,"NOTES";#N/A,#N/A,FALSE,"NOTES (2)";#N/A,#N/A,FALSE,"NOTES (3)";#N/A,#N/A,FALSE,"TAXC.INDEX";#N/A,#N/A,FALSE,"Schedule I";#N/A,#N/A,FALSE,"DPL";#N/A,#N/A,FALSE,"Schedule IV";#N/A,#N/A,FALSE,"Adjustments"}</definedName>
    <definedName name="_e12" localSheetId="21" hidden="1">{#N/A,#N/A,FALSE,"TB";#N/A,#N/A,FALSE,"AR";#N/A,#N/A,FALSE,"BS";#N/A,#N/A,FALSE,"PL";#N/A,#N/A,FALSE,"NOTES";#N/A,#N/A,FALSE,"NOTES (2)";#N/A,#N/A,FALSE,"NOTES (3)";#N/A,#N/A,FALSE,"TAXC.INDEX";#N/A,#N/A,FALSE,"Schedule I";#N/A,#N/A,FALSE,"DPL";#N/A,#N/A,FALSE,"Schedule IV";#N/A,#N/A,FALSE,"Adjustments"}</definedName>
    <definedName name="_e12" localSheetId="22" hidden="1">{#N/A,#N/A,FALSE,"TB";#N/A,#N/A,FALSE,"AR";#N/A,#N/A,FALSE,"BS";#N/A,#N/A,FALSE,"PL";#N/A,#N/A,FALSE,"NOTES";#N/A,#N/A,FALSE,"NOTES (2)";#N/A,#N/A,FALSE,"NOTES (3)";#N/A,#N/A,FALSE,"TAXC.INDEX";#N/A,#N/A,FALSE,"Schedule I";#N/A,#N/A,FALSE,"DPL";#N/A,#N/A,FALSE,"Schedule IV";#N/A,#N/A,FALSE,"Adjustments"}</definedName>
    <definedName name="_e12" localSheetId="19" hidden="1">{#N/A,#N/A,FALSE,"TB";#N/A,#N/A,FALSE,"AR";#N/A,#N/A,FALSE,"BS";#N/A,#N/A,FALSE,"PL";#N/A,#N/A,FALSE,"NOTES";#N/A,#N/A,FALSE,"NOTES (2)";#N/A,#N/A,FALSE,"NOTES (3)";#N/A,#N/A,FALSE,"TAXC.INDEX";#N/A,#N/A,FALSE,"Schedule I";#N/A,#N/A,FALSE,"DPL";#N/A,#N/A,FALSE,"Schedule IV";#N/A,#N/A,FALSE,"Adjustments"}</definedName>
    <definedName name="_e12" hidden="1">{#N/A,#N/A,FALSE,"TB";#N/A,#N/A,FALSE,"AR";#N/A,#N/A,FALSE,"BS";#N/A,#N/A,FALSE,"PL";#N/A,#N/A,FALSE,"NOTES";#N/A,#N/A,FALSE,"NOTES (2)";#N/A,#N/A,FALSE,"NOTES (3)";#N/A,#N/A,FALSE,"TAXC.INDEX";#N/A,#N/A,FALSE,"Schedule I";#N/A,#N/A,FALSE,"DPL";#N/A,#N/A,FALSE,"Schedule IV";#N/A,#N/A,FALSE,"Adjustments"}</definedName>
    <definedName name="_E1300" localSheetId="14" hidden="1">{#N/A,#N/A,FALSE,"DIR-REP";#N/A,#N/A,FALSE,"AUD-REPORT";#N/A,#N/A,FALSE,"P7L&amp;BS";#N/A,#N/A,FALSE,"NOTES";#N/A,#N/A,FALSE,"FA";#N/A,#N/A,FALSE,"NOTES (2)";#N/A,#N/A,FALSE,"Schedule  IV";#N/A,#N/A,FALSE,"Schedule V"}</definedName>
    <definedName name="_E1300" localSheetId="7" hidden="1">{#N/A,#N/A,FALSE,"DIR-REP";#N/A,#N/A,FALSE,"AUD-REPORT";#N/A,#N/A,FALSE,"P7L&amp;BS";#N/A,#N/A,FALSE,"NOTES";#N/A,#N/A,FALSE,"FA";#N/A,#N/A,FALSE,"NOTES (2)";#N/A,#N/A,FALSE,"Schedule  IV";#N/A,#N/A,FALSE,"Schedule V"}</definedName>
    <definedName name="_E1300" localSheetId="25" hidden="1">{#N/A,#N/A,FALSE,"DIR-REP";#N/A,#N/A,FALSE,"AUD-REPORT";#N/A,#N/A,FALSE,"P7L&amp;BS";#N/A,#N/A,FALSE,"NOTES";#N/A,#N/A,FALSE,"FA";#N/A,#N/A,FALSE,"NOTES (2)";#N/A,#N/A,FALSE,"Schedule  IV";#N/A,#N/A,FALSE,"Schedule V"}</definedName>
    <definedName name="_E1300" localSheetId="21" hidden="1">{#N/A,#N/A,FALSE,"DIR-REP";#N/A,#N/A,FALSE,"AUD-REPORT";#N/A,#N/A,FALSE,"P7L&amp;BS";#N/A,#N/A,FALSE,"NOTES";#N/A,#N/A,FALSE,"FA";#N/A,#N/A,FALSE,"NOTES (2)";#N/A,#N/A,FALSE,"Schedule  IV";#N/A,#N/A,FALSE,"Schedule V"}</definedName>
    <definedName name="_E1300" localSheetId="22" hidden="1">{#N/A,#N/A,FALSE,"DIR-REP";#N/A,#N/A,FALSE,"AUD-REPORT";#N/A,#N/A,FALSE,"P7L&amp;BS";#N/A,#N/A,FALSE,"NOTES";#N/A,#N/A,FALSE,"FA";#N/A,#N/A,FALSE,"NOTES (2)";#N/A,#N/A,FALSE,"Schedule  IV";#N/A,#N/A,FALSE,"Schedule V"}</definedName>
    <definedName name="_E1300" localSheetId="19" hidden="1">{#N/A,#N/A,FALSE,"DIR-REP";#N/A,#N/A,FALSE,"AUD-REPORT";#N/A,#N/A,FALSE,"P7L&amp;BS";#N/A,#N/A,FALSE,"NOTES";#N/A,#N/A,FALSE,"FA";#N/A,#N/A,FALSE,"NOTES (2)";#N/A,#N/A,FALSE,"Schedule  IV";#N/A,#N/A,FALSE,"Schedule V"}</definedName>
    <definedName name="_E1300" hidden="1">{#N/A,#N/A,FALSE,"DIR-REP";#N/A,#N/A,FALSE,"AUD-REPORT";#N/A,#N/A,FALSE,"P7L&amp;BS";#N/A,#N/A,FALSE,"NOTES";#N/A,#N/A,FALSE,"FA";#N/A,#N/A,FALSE,"NOTES (2)";#N/A,#N/A,FALSE,"Schedule  IV";#N/A,#N/A,FALSE,"Schedule V"}</definedName>
    <definedName name="_e2" localSheetId="14" hidden="1">{"vo1",#N/A,FALSE,"JOURNAL";"vo2",#N/A,FALSE,"JOURNAL";"vo3",#N/A,FALSE,"JOURNAL";"vo4",#N/A,FALSE,"JOURNAL";"vo5",#N/A,FALSE,"JOURNAL";"vo6",#N/A,FALSE,"JOURNAL"}</definedName>
    <definedName name="_e2" localSheetId="7" hidden="1">{"vo1",#N/A,FALSE,"JOURNAL";"vo2",#N/A,FALSE,"JOURNAL";"vo3",#N/A,FALSE,"JOURNAL";"vo4",#N/A,FALSE,"JOURNAL";"vo5",#N/A,FALSE,"JOURNAL";"vo6",#N/A,FALSE,"JOURNAL"}</definedName>
    <definedName name="_e2" localSheetId="25" hidden="1">{"vo1",#N/A,FALSE,"JOURNAL";"vo2",#N/A,FALSE,"JOURNAL";"vo3",#N/A,FALSE,"JOURNAL";"vo4",#N/A,FALSE,"JOURNAL";"vo5",#N/A,FALSE,"JOURNAL";"vo6",#N/A,FALSE,"JOURNAL"}</definedName>
    <definedName name="_e2" localSheetId="21" hidden="1">{"vo1",#N/A,FALSE,"JOURNAL";"vo2",#N/A,FALSE,"JOURNAL";"vo3",#N/A,FALSE,"JOURNAL";"vo4",#N/A,FALSE,"JOURNAL";"vo5",#N/A,FALSE,"JOURNAL";"vo6",#N/A,FALSE,"JOURNAL"}</definedName>
    <definedName name="_e2" localSheetId="22" hidden="1">{"vo1",#N/A,FALSE,"JOURNAL";"vo2",#N/A,FALSE,"JOURNAL";"vo3",#N/A,FALSE,"JOURNAL";"vo4",#N/A,FALSE,"JOURNAL";"vo5",#N/A,FALSE,"JOURNAL";"vo6",#N/A,FALSE,"JOURNAL"}</definedName>
    <definedName name="_e2" localSheetId="19" hidden="1">{"vo1",#N/A,FALSE,"JOURNAL";"vo2",#N/A,FALSE,"JOURNAL";"vo3",#N/A,FALSE,"JOURNAL";"vo4",#N/A,FALSE,"JOURNAL";"vo5",#N/A,FALSE,"JOURNAL";"vo6",#N/A,FALSE,"JOURNAL"}</definedName>
    <definedName name="_e2" hidden="1">{"vo1",#N/A,FALSE,"JOURNAL";"vo2",#N/A,FALSE,"JOURNAL";"vo3",#N/A,FALSE,"JOURNAL";"vo4",#N/A,FALSE,"JOURNAL";"vo5",#N/A,FALSE,"JOURNAL";"vo6",#N/A,FALSE,"JOURNAL"}</definedName>
    <definedName name="_E200" localSheetId="14" hidden="1">{#N/A,#N/A,FALSE,"TAXC.INDEX";#N/A,#N/A,FALSE,"Schedule I";#N/A,#N/A,FALSE,"Schedule  II";#N/A,#N/A,FALSE,"Schedule III"}</definedName>
    <definedName name="_E200" localSheetId="7" hidden="1">{#N/A,#N/A,FALSE,"TAXC.INDEX";#N/A,#N/A,FALSE,"Schedule I";#N/A,#N/A,FALSE,"Schedule  II";#N/A,#N/A,FALSE,"Schedule III"}</definedName>
    <definedName name="_E200" localSheetId="25" hidden="1">{#N/A,#N/A,FALSE,"TAXC.INDEX";#N/A,#N/A,FALSE,"Schedule I";#N/A,#N/A,FALSE,"Schedule  II";#N/A,#N/A,FALSE,"Schedule III"}</definedName>
    <definedName name="_E200" localSheetId="21" hidden="1">{#N/A,#N/A,FALSE,"TAXC.INDEX";#N/A,#N/A,FALSE,"Schedule I";#N/A,#N/A,FALSE,"Schedule  II";#N/A,#N/A,FALSE,"Schedule III"}</definedName>
    <definedName name="_E200" localSheetId="22" hidden="1">{#N/A,#N/A,FALSE,"TAXC.INDEX";#N/A,#N/A,FALSE,"Schedule I";#N/A,#N/A,FALSE,"Schedule  II";#N/A,#N/A,FALSE,"Schedule III"}</definedName>
    <definedName name="_E200" localSheetId="19" hidden="1">{#N/A,#N/A,FALSE,"TAXC.INDEX";#N/A,#N/A,FALSE,"Schedule I";#N/A,#N/A,FALSE,"Schedule  II";#N/A,#N/A,FALSE,"Schedule III"}</definedName>
    <definedName name="_E200" hidden="1">{#N/A,#N/A,FALSE,"TAXC.INDEX";#N/A,#N/A,FALSE,"Schedule I";#N/A,#N/A,FALSE,"Schedule  II";#N/A,#N/A,FALSE,"Schedule III"}</definedName>
    <definedName name="_E350" localSheetId="14" hidden="1">{#N/A,#N/A,FALSE,"TB";#N/A,#N/A,FALSE,"AR";#N/A,#N/A,FALSE,"BS";#N/A,#N/A,FALSE,"PL";#N/A,#N/A,FALSE,"NOTES";#N/A,#N/A,FALSE,"NOTES (2)";#N/A,#N/A,FALSE,"NOTES (3)";#N/A,#N/A,FALSE,"TAXC.INDEX";#N/A,#N/A,FALSE,"Schedule I";#N/A,#N/A,FALSE,"DPL";#N/A,#N/A,FALSE,"Schedule IV";#N/A,#N/A,FALSE,"Adjustments"}</definedName>
    <definedName name="_E350" localSheetId="7" hidden="1">{#N/A,#N/A,FALSE,"TB";#N/A,#N/A,FALSE,"AR";#N/A,#N/A,FALSE,"BS";#N/A,#N/A,FALSE,"PL";#N/A,#N/A,FALSE,"NOTES";#N/A,#N/A,FALSE,"NOTES (2)";#N/A,#N/A,FALSE,"NOTES (3)";#N/A,#N/A,FALSE,"TAXC.INDEX";#N/A,#N/A,FALSE,"Schedule I";#N/A,#N/A,FALSE,"DPL";#N/A,#N/A,FALSE,"Schedule IV";#N/A,#N/A,FALSE,"Adjustments"}</definedName>
    <definedName name="_E350" localSheetId="25" hidden="1">{#N/A,#N/A,FALSE,"TB";#N/A,#N/A,FALSE,"AR";#N/A,#N/A,FALSE,"BS";#N/A,#N/A,FALSE,"PL";#N/A,#N/A,FALSE,"NOTES";#N/A,#N/A,FALSE,"NOTES (2)";#N/A,#N/A,FALSE,"NOTES (3)";#N/A,#N/A,FALSE,"TAXC.INDEX";#N/A,#N/A,FALSE,"Schedule I";#N/A,#N/A,FALSE,"DPL";#N/A,#N/A,FALSE,"Schedule IV";#N/A,#N/A,FALSE,"Adjustments"}</definedName>
    <definedName name="_E350" localSheetId="21" hidden="1">{#N/A,#N/A,FALSE,"TB";#N/A,#N/A,FALSE,"AR";#N/A,#N/A,FALSE,"BS";#N/A,#N/A,FALSE,"PL";#N/A,#N/A,FALSE,"NOTES";#N/A,#N/A,FALSE,"NOTES (2)";#N/A,#N/A,FALSE,"NOTES (3)";#N/A,#N/A,FALSE,"TAXC.INDEX";#N/A,#N/A,FALSE,"Schedule I";#N/A,#N/A,FALSE,"DPL";#N/A,#N/A,FALSE,"Schedule IV";#N/A,#N/A,FALSE,"Adjustments"}</definedName>
    <definedName name="_E350" localSheetId="22" hidden="1">{#N/A,#N/A,FALSE,"TB";#N/A,#N/A,FALSE,"AR";#N/A,#N/A,FALSE,"BS";#N/A,#N/A,FALSE,"PL";#N/A,#N/A,FALSE,"NOTES";#N/A,#N/A,FALSE,"NOTES (2)";#N/A,#N/A,FALSE,"NOTES (3)";#N/A,#N/A,FALSE,"TAXC.INDEX";#N/A,#N/A,FALSE,"Schedule I";#N/A,#N/A,FALSE,"DPL";#N/A,#N/A,FALSE,"Schedule IV";#N/A,#N/A,FALSE,"Adjustments"}</definedName>
    <definedName name="_E350" localSheetId="19" hidden="1">{#N/A,#N/A,FALSE,"TB";#N/A,#N/A,FALSE,"AR";#N/A,#N/A,FALSE,"BS";#N/A,#N/A,FALSE,"PL";#N/A,#N/A,FALSE,"NOTES";#N/A,#N/A,FALSE,"NOTES (2)";#N/A,#N/A,FALSE,"NOTES (3)";#N/A,#N/A,FALSE,"TAXC.INDEX";#N/A,#N/A,FALSE,"Schedule I";#N/A,#N/A,FALSE,"DPL";#N/A,#N/A,FALSE,"Schedule IV";#N/A,#N/A,FALSE,"Adjustments"}</definedName>
    <definedName name="_E350" hidden="1">{#N/A,#N/A,FALSE,"TB";#N/A,#N/A,FALSE,"AR";#N/A,#N/A,FALSE,"BS";#N/A,#N/A,FALSE,"PL";#N/A,#N/A,FALSE,"NOTES";#N/A,#N/A,FALSE,"NOTES (2)";#N/A,#N/A,FALSE,"NOTES (3)";#N/A,#N/A,FALSE,"TAXC.INDEX";#N/A,#N/A,FALSE,"Schedule I";#N/A,#N/A,FALSE,"DPL";#N/A,#N/A,FALSE,"Schedule IV";#N/A,#N/A,FALSE,"Adjustments"}</definedName>
    <definedName name="_E5001" localSheetId="14" hidden="1">{#N/A,#N/A,FALSE,"TB";#N/A,#N/A,FALSE,"AR";#N/A,#N/A,FALSE,"BS";#N/A,#N/A,FALSE,"PL";#N/A,#N/A,FALSE,"NOTES";#N/A,#N/A,FALSE,"NOTES (2)";#N/A,#N/A,FALSE,"NOTES (3)";#N/A,#N/A,FALSE,"TAXC.INDEX";#N/A,#N/A,FALSE,"Schedule I";#N/A,#N/A,FALSE,"DPL";#N/A,#N/A,FALSE,"Schedule IV";#N/A,#N/A,FALSE,"Adjustments"}</definedName>
    <definedName name="_E5001" localSheetId="7" hidden="1">{#N/A,#N/A,FALSE,"TB";#N/A,#N/A,FALSE,"AR";#N/A,#N/A,FALSE,"BS";#N/A,#N/A,FALSE,"PL";#N/A,#N/A,FALSE,"NOTES";#N/A,#N/A,FALSE,"NOTES (2)";#N/A,#N/A,FALSE,"NOTES (3)";#N/A,#N/A,FALSE,"TAXC.INDEX";#N/A,#N/A,FALSE,"Schedule I";#N/A,#N/A,FALSE,"DPL";#N/A,#N/A,FALSE,"Schedule IV";#N/A,#N/A,FALSE,"Adjustments"}</definedName>
    <definedName name="_E5001" localSheetId="25" hidden="1">{#N/A,#N/A,FALSE,"TB";#N/A,#N/A,FALSE,"AR";#N/A,#N/A,FALSE,"BS";#N/A,#N/A,FALSE,"PL";#N/A,#N/A,FALSE,"NOTES";#N/A,#N/A,FALSE,"NOTES (2)";#N/A,#N/A,FALSE,"NOTES (3)";#N/A,#N/A,FALSE,"TAXC.INDEX";#N/A,#N/A,FALSE,"Schedule I";#N/A,#N/A,FALSE,"DPL";#N/A,#N/A,FALSE,"Schedule IV";#N/A,#N/A,FALSE,"Adjustments"}</definedName>
    <definedName name="_E5001" localSheetId="21" hidden="1">{#N/A,#N/A,FALSE,"TB";#N/A,#N/A,FALSE,"AR";#N/A,#N/A,FALSE,"BS";#N/A,#N/A,FALSE,"PL";#N/A,#N/A,FALSE,"NOTES";#N/A,#N/A,FALSE,"NOTES (2)";#N/A,#N/A,FALSE,"NOTES (3)";#N/A,#N/A,FALSE,"TAXC.INDEX";#N/A,#N/A,FALSE,"Schedule I";#N/A,#N/A,FALSE,"DPL";#N/A,#N/A,FALSE,"Schedule IV";#N/A,#N/A,FALSE,"Adjustments"}</definedName>
    <definedName name="_E5001" localSheetId="22" hidden="1">{#N/A,#N/A,FALSE,"TB";#N/A,#N/A,FALSE,"AR";#N/A,#N/A,FALSE,"BS";#N/A,#N/A,FALSE,"PL";#N/A,#N/A,FALSE,"NOTES";#N/A,#N/A,FALSE,"NOTES (2)";#N/A,#N/A,FALSE,"NOTES (3)";#N/A,#N/A,FALSE,"TAXC.INDEX";#N/A,#N/A,FALSE,"Schedule I";#N/A,#N/A,FALSE,"DPL";#N/A,#N/A,FALSE,"Schedule IV";#N/A,#N/A,FALSE,"Adjustments"}</definedName>
    <definedName name="_E5001" localSheetId="19" hidden="1">{#N/A,#N/A,FALSE,"TB";#N/A,#N/A,FALSE,"AR";#N/A,#N/A,FALSE,"BS";#N/A,#N/A,FALSE,"PL";#N/A,#N/A,FALSE,"NOTES";#N/A,#N/A,FALSE,"NOTES (2)";#N/A,#N/A,FALSE,"NOTES (3)";#N/A,#N/A,FALSE,"TAXC.INDEX";#N/A,#N/A,FALSE,"Schedule I";#N/A,#N/A,FALSE,"DPL";#N/A,#N/A,FALSE,"Schedule IV";#N/A,#N/A,FALSE,"Adjustments"}</definedName>
    <definedName name="_E5001" hidden="1">{#N/A,#N/A,FALSE,"TB";#N/A,#N/A,FALSE,"AR";#N/A,#N/A,FALSE,"BS";#N/A,#N/A,FALSE,"PL";#N/A,#N/A,FALSE,"NOTES";#N/A,#N/A,FALSE,"NOTES (2)";#N/A,#N/A,FALSE,"NOTES (3)";#N/A,#N/A,FALSE,"TAXC.INDEX";#N/A,#N/A,FALSE,"Schedule I";#N/A,#N/A,FALSE,"DPL";#N/A,#N/A,FALSE,"Schedule IV";#N/A,#N/A,FALSE,"Adjustments"}</definedName>
    <definedName name="_E66000">#REF!</definedName>
    <definedName name="_ES1" localSheetId="14" hidden="1">{#N/A,#N/A,FALSE,"Bare Battery F.G."}</definedName>
    <definedName name="_ES1" localSheetId="7" hidden="1">{#N/A,#N/A,FALSE,"Bare Battery F.G."}</definedName>
    <definedName name="_ES1" localSheetId="25" hidden="1">{#N/A,#N/A,FALSE,"Bare Battery F.G."}</definedName>
    <definedName name="_ES1" localSheetId="21" hidden="1">{#N/A,#N/A,FALSE,"Bare Battery F.G."}</definedName>
    <definedName name="_ES1" localSheetId="22" hidden="1">{#N/A,#N/A,FALSE,"Bare Battery F.G."}</definedName>
    <definedName name="_ES1" localSheetId="19" hidden="1">{#N/A,#N/A,FALSE,"Bare Battery F.G."}</definedName>
    <definedName name="_ES1" hidden="1">{#N/A,#N/A,FALSE,"Bare Battery F.G."}</definedName>
    <definedName name="_eu_lblSeed1" hidden="1">6648124</definedName>
    <definedName name="_eu_lblSeed2" hidden="1">3105613</definedName>
    <definedName name="_eu_lblSeed3" hidden="1">9092828</definedName>
    <definedName name="_eu_lblSeed4" hidden="1">8231087</definedName>
    <definedName name="_eu_lblSeed5" hidden="1">8045525</definedName>
    <definedName name="_eu_lblSeed6" hidden="1">1463957</definedName>
    <definedName name="_eu_lblSeed7" hidden="1">1146085</definedName>
    <definedName name="_eu_lblSeed8" hidden="1">0</definedName>
    <definedName name="_eu93" localSheetId="14" hidden="1">{"Comp_of_Price_Effect",#N/A,FALSE,"QTRDPVAR"}</definedName>
    <definedName name="_eu93" localSheetId="7" hidden="1">{"Comp_of_Price_Effect",#N/A,FALSE,"QTRDPVAR"}</definedName>
    <definedName name="_eu93" localSheetId="25" hidden="1">{"Comp_of_Price_Effect",#N/A,FALSE,"QTRDPVAR"}</definedName>
    <definedName name="_eu93" localSheetId="21" hidden="1">{"Comp_of_Price_Effect",#N/A,FALSE,"QTRDPVAR"}</definedName>
    <definedName name="_eu93" localSheetId="22" hidden="1">{"Comp_of_Price_Effect",#N/A,FALSE,"QTRDPVAR"}</definedName>
    <definedName name="_eu93" localSheetId="19" hidden="1">{"Comp_of_Price_Effect",#N/A,FALSE,"QTRDPVAR"}</definedName>
    <definedName name="_eu93" hidden="1">{"Comp_of_Price_Effect",#N/A,FALSE,"QTRDPVAR"}</definedName>
    <definedName name="_f" localSheetId="14" hidden="1">{"QTR_ACT",#N/A,FALSE,"PROP_PBIT_DEV_Q3";"QTR_BUD",#N/A,FALSE,"PROP_PBIT_DEV_Q3";"YTD_BUD",#N/A,FALSE,"PROP_PBIT_DEV_Q3";"YTD_ACT",#N/A,FALSE,"PROP_PBIT_DEV_Q3";"FY95 SNAP3",#N/A,FALSE,"PROP_PBIT_DEV_Q3";"FY95_BUD",#N/A,FALSE,"PROP_PBIT_DEV_Q3";"FY96_BUD",#N/A,FALSE,"PROP_PBIT_DEV_Q3"}</definedName>
    <definedName name="_f" localSheetId="7" hidden="1">{"QTR_ACT",#N/A,FALSE,"PROP_PBIT_DEV_Q3";"QTR_BUD",#N/A,FALSE,"PROP_PBIT_DEV_Q3";"YTD_BUD",#N/A,FALSE,"PROP_PBIT_DEV_Q3";"YTD_ACT",#N/A,FALSE,"PROP_PBIT_DEV_Q3";"FY95 SNAP3",#N/A,FALSE,"PROP_PBIT_DEV_Q3";"FY95_BUD",#N/A,FALSE,"PROP_PBIT_DEV_Q3";"FY96_BUD",#N/A,FALSE,"PROP_PBIT_DEV_Q3"}</definedName>
    <definedName name="_f" localSheetId="25" hidden="1">{"QTR_ACT",#N/A,FALSE,"PROP_PBIT_DEV_Q3";"QTR_BUD",#N/A,FALSE,"PROP_PBIT_DEV_Q3";"YTD_BUD",#N/A,FALSE,"PROP_PBIT_DEV_Q3";"YTD_ACT",#N/A,FALSE,"PROP_PBIT_DEV_Q3";"FY95 SNAP3",#N/A,FALSE,"PROP_PBIT_DEV_Q3";"FY95_BUD",#N/A,FALSE,"PROP_PBIT_DEV_Q3";"FY96_BUD",#N/A,FALSE,"PROP_PBIT_DEV_Q3"}</definedName>
    <definedName name="_f" localSheetId="21" hidden="1">{"QTR_ACT",#N/A,FALSE,"PROP_PBIT_DEV_Q3";"QTR_BUD",#N/A,FALSE,"PROP_PBIT_DEV_Q3";"YTD_BUD",#N/A,FALSE,"PROP_PBIT_DEV_Q3";"YTD_ACT",#N/A,FALSE,"PROP_PBIT_DEV_Q3";"FY95 SNAP3",#N/A,FALSE,"PROP_PBIT_DEV_Q3";"FY95_BUD",#N/A,FALSE,"PROP_PBIT_DEV_Q3";"FY96_BUD",#N/A,FALSE,"PROP_PBIT_DEV_Q3"}</definedName>
    <definedName name="_f" localSheetId="22" hidden="1">{"QTR_ACT",#N/A,FALSE,"PROP_PBIT_DEV_Q3";"QTR_BUD",#N/A,FALSE,"PROP_PBIT_DEV_Q3";"YTD_BUD",#N/A,FALSE,"PROP_PBIT_DEV_Q3";"YTD_ACT",#N/A,FALSE,"PROP_PBIT_DEV_Q3";"FY95 SNAP3",#N/A,FALSE,"PROP_PBIT_DEV_Q3";"FY95_BUD",#N/A,FALSE,"PROP_PBIT_DEV_Q3";"FY96_BUD",#N/A,FALSE,"PROP_PBIT_DEV_Q3"}</definedName>
    <definedName name="_f" localSheetId="19" hidden="1">{"QTR_ACT",#N/A,FALSE,"PROP_PBIT_DEV_Q3";"QTR_BUD",#N/A,FALSE,"PROP_PBIT_DEV_Q3";"YTD_BUD",#N/A,FALSE,"PROP_PBIT_DEV_Q3";"YTD_ACT",#N/A,FALSE,"PROP_PBIT_DEV_Q3";"FY95 SNAP3",#N/A,FALSE,"PROP_PBIT_DEV_Q3";"FY95_BUD",#N/A,FALSE,"PROP_PBIT_DEV_Q3";"FY96_BUD",#N/A,FALSE,"PROP_PBIT_DEV_Q3"}</definedName>
    <definedName name="_f" hidden="1">{"QTR_ACT",#N/A,FALSE,"PROP_PBIT_DEV_Q3";"QTR_BUD",#N/A,FALSE,"PROP_PBIT_DEV_Q3";"YTD_BUD",#N/A,FALSE,"PROP_PBIT_DEV_Q3";"YTD_ACT",#N/A,FALSE,"PROP_PBIT_DEV_Q3";"FY95 SNAP3",#N/A,FALSE,"PROP_PBIT_DEV_Q3";"FY95_BUD",#N/A,FALSE,"PROP_PBIT_DEV_Q3";"FY96_BUD",#N/A,FALSE,"PROP_PBIT_DEV_Q3"}</definedName>
    <definedName name="_FAB2" localSheetId="14" hidden="1">{"'AS,SEC'!$A$4:$J$25"}</definedName>
    <definedName name="_FAB2" localSheetId="7" hidden="1">{"'AS,SEC'!$A$4:$J$25"}</definedName>
    <definedName name="_FAB2" localSheetId="25" hidden="1">{"'AS,SEC'!$A$4:$J$25"}</definedName>
    <definedName name="_FAB2" localSheetId="21" hidden="1">{"'AS,SEC'!$A$4:$J$25"}</definedName>
    <definedName name="_FAB2" localSheetId="22" hidden="1">{"'AS,SEC'!$A$4:$J$25"}</definedName>
    <definedName name="_FAB2" localSheetId="19" hidden="1">{"'AS,SEC'!$A$4:$J$25"}</definedName>
    <definedName name="_FAB2" hidden="1">{"'AS,SEC'!$A$4:$J$25"}</definedName>
    <definedName name="_Fill" hidden="1">#REF!</definedName>
    <definedName name="_Fill2" hidden="1">#REF!</definedName>
    <definedName name="_xlnm._FilterDatabase" localSheetId="21" hidden="1">'Revenue-ICT_0328'!$A$8:$AP$149</definedName>
    <definedName name="_xlnm._FilterDatabase" localSheetId="22" hidden="1">'Revenue-数字人智能服务_0318'!$A$95:$AP$99</definedName>
    <definedName name="_xlnm._FilterDatabase" hidden="1">#REF!</definedName>
    <definedName name="_G100" localSheetId="14" hidden="1">{#N/A,#N/A,FALSE,"a-f&amp;e";#N/A,#N/A,FALSE,"a-land";#N/A,#N/A,FALSE,"pl-deprec";#N/A,#N/A,FALSE,"pl-fa-disposals"}</definedName>
    <definedName name="_G100" localSheetId="7" hidden="1">{#N/A,#N/A,FALSE,"a-f&amp;e";#N/A,#N/A,FALSE,"a-land";#N/A,#N/A,FALSE,"pl-deprec";#N/A,#N/A,FALSE,"pl-fa-disposals"}</definedName>
    <definedName name="_G100" localSheetId="25" hidden="1">{#N/A,#N/A,FALSE,"a-f&amp;e";#N/A,#N/A,FALSE,"a-land";#N/A,#N/A,FALSE,"pl-deprec";#N/A,#N/A,FALSE,"pl-fa-disposals"}</definedName>
    <definedName name="_G100" localSheetId="21" hidden="1">{#N/A,#N/A,FALSE,"a-f&amp;e";#N/A,#N/A,FALSE,"a-land";#N/A,#N/A,FALSE,"pl-deprec";#N/A,#N/A,FALSE,"pl-fa-disposals"}</definedName>
    <definedName name="_G100" localSheetId="22" hidden="1">{#N/A,#N/A,FALSE,"a-f&amp;e";#N/A,#N/A,FALSE,"a-land";#N/A,#N/A,FALSE,"pl-deprec";#N/A,#N/A,FALSE,"pl-fa-disposals"}</definedName>
    <definedName name="_G100" localSheetId="19" hidden="1">{#N/A,#N/A,FALSE,"a-f&amp;e";#N/A,#N/A,FALSE,"a-land";#N/A,#N/A,FALSE,"pl-deprec";#N/A,#N/A,FALSE,"pl-fa-disposals"}</definedName>
    <definedName name="_G100" hidden="1">{#N/A,#N/A,FALSE,"a-f&amp;e";#N/A,#N/A,FALSE,"a-land";#N/A,#N/A,FALSE,"pl-deprec";#N/A,#N/A,FALSE,"pl-fa-disposals"}</definedName>
    <definedName name="_G300">#REF!</definedName>
    <definedName name="_G301">#REF!</definedName>
    <definedName name="_G3011">#REF!</definedName>
    <definedName name="_g4" localSheetId="14" hidden="1">{"Line Efficiency",#N/A,FALSE,"Benchmarking"}</definedName>
    <definedName name="_g4" localSheetId="7" hidden="1">{"Line Efficiency",#N/A,FALSE,"Benchmarking"}</definedName>
    <definedName name="_g4" localSheetId="25" hidden="1">{"Line Efficiency",#N/A,FALSE,"Benchmarking"}</definedName>
    <definedName name="_g4" localSheetId="21" hidden="1">{"Line Efficiency",#N/A,FALSE,"Benchmarking"}</definedName>
    <definedName name="_g4" localSheetId="22" hidden="1">{"Line Efficiency",#N/A,FALSE,"Benchmarking"}</definedName>
    <definedName name="_g4" localSheetId="19" hidden="1">{"Line Efficiency",#N/A,FALSE,"Benchmarking"}</definedName>
    <definedName name="_g4" hidden="1">{"Line Efficiency",#N/A,FALSE,"Benchmarking"}</definedName>
    <definedName name="_g5" localSheetId="14" hidden="1">{"print 1",#N/A,FALSE,"PrimeCo PCS";"print 2",#N/A,FALSE,"PrimeCo PCS";"valuation",#N/A,FALSE,"PrimeCo PCS"}</definedName>
    <definedName name="_g5" localSheetId="7" hidden="1">{"print 1",#N/A,FALSE,"PrimeCo PCS";"print 2",#N/A,FALSE,"PrimeCo PCS";"valuation",#N/A,FALSE,"PrimeCo PCS"}</definedName>
    <definedName name="_g5" localSheetId="25" hidden="1">{"print 1",#N/A,FALSE,"PrimeCo PCS";"print 2",#N/A,FALSE,"PrimeCo PCS";"valuation",#N/A,FALSE,"PrimeCo PCS"}</definedName>
    <definedName name="_g5" localSheetId="21" hidden="1">{"print 1",#N/A,FALSE,"PrimeCo PCS";"print 2",#N/A,FALSE,"PrimeCo PCS";"valuation",#N/A,FALSE,"PrimeCo PCS"}</definedName>
    <definedName name="_g5" localSheetId="22" hidden="1">{"print 1",#N/A,FALSE,"PrimeCo PCS";"print 2",#N/A,FALSE,"PrimeCo PCS";"valuation",#N/A,FALSE,"PrimeCo PCS"}</definedName>
    <definedName name="_g5" localSheetId="19" hidden="1">{"print 1",#N/A,FALSE,"PrimeCo PCS";"print 2",#N/A,FALSE,"PrimeCo PCS";"valuation",#N/A,FALSE,"PrimeCo PCS"}</definedName>
    <definedName name="_g5" hidden="1">{"print 1",#N/A,FALSE,"PrimeCo PCS";"print 2",#N/A,FALSE,"PrimeCo PCS";"valuation",#N/A,FALSE,"PrimeCo PCS"}</definedName>
    <definedName name="_g6" localSheetId="14" hidden="1">{#N/A,#N/A,FALSE,"Spain MKT";#N/A,#N/A,FALSE,"Assumptions";#N/A,#N/A,FALSE,"Adve";#N/A,#N/A,FALSE,"E-Commerce";#N/A,#N/A,FALSE,"Opex";#N/A,#N/A,FALSE,"P&amp;L";#N/A,#N/A,FALSE,"FCF &amp; DCF"}</definedName>
    <definedName name="_g6" localSheetId="7" hidden="1">{#N/A,#N/A,FALSE,"Spain MKT";#N/A,#N/A,FALSE,"Assumptions";#N/A,#N/A,FALSE,"Adve";#N/A,#N/A,FALSE,"E-Commerce";#N/A,#N/A,FALSE,"Opex";#N/A,#N/A,FALSE,"P&amp;L";#N/A,#N/A,FALSE,"FCF &amp; DCF"}</definedName>
    <definedName name="_g6" localSheetId="25" hidden="1">{#N/A,#N/A,FALSE,"Spain MKT";#N/A,#N/A,FALSE,"Assumptions";#N/A,#N/A,FALSE,"Adve";#N/A,#N/A,FALSE,"E-Commerce";#N/A,#N/A,FALSE,"Opex";#N/A,#N/A,FALSE,"P&amp;L";#N/A,#N/A,FALSE,"FCF &amp; DCF"}</definedName>
    <definedName name="_g6" localSheetId="21" hidden="1">{#N/A,#N/A,FALSE,"Spain MKT";#N/A,#N/A,FALSE,"Assumptions";#N/A,#N/A,FALSE,"Adve";#N/A,#N/A,FALSE,"E-Commerce";#N/A,#N/A,FALSE,"Opex";#N/A,#N/A,FALSE,"P&amp;L";#N/A,#N/A,FALSE,"FCF &amp; DCF"}</definedName>
    <definedName name="_g6" localSheetId="22" hidden="1">{#N/A,#N/A,FALSE,"Spain MKT";#N/A,#N/A,FALSE,"Assumptions";#N/A,#N/A,FALSE,"Adve";#N/A,#N/A,FALSE,"E-Commerce";#N/A,#N/A,FALSE,"Opex";#N/A,#N/A,FALSE,"P&amp;L";#N/A,#N/A,FALSE,"FCF &amp; DCF"}</definedName>
    <definedName name="_g6" localSheetId="19" hidden="1">{#N/A,#N/A,FALSE,"Spain MKT";#N/A,#N/A,FALSE,"Assumptions";#N/A,#N/A,FALSE,"Adve";#N/A,#N/A,FALSE,"E-Commerce";#N/A,#N/A,FALSE,"Opex";#N/A,#N/A,FALSE,"P&amp;L";#N/A,#N/A,FALSE,"FCF &amp; DCF"}</definedName>
    <definedName name="_g6" hidden="1">{#N/A,#N/A,FALSE,"Spain MKT";#N/A,#N/A,FALSE,"Assumptions";#N/A,#N/A,FALSE,"Adve";#N/A,#N/A,FALSE,"E-Commerce";#N/A,#N/A,FALSE,"Opex";#N/A,#N/A,FALSE,"P&amp;L";#N/A,#N/A,FALSE,"FCF &amp; DCF"}</definedName>
    <definedName name="_g7" localSheetId="14" hidden="1">{"Tarifica91",#N/A,FALSE,"Tariffs";"Tarifica92",#N/A,FALSE,"Tariffs";"Tarifica93",#N/A,FALSE,"Tariffs";"Tarifica94",#N/A,FALSE,"Tariffs";"Tarifica95",#N/A,FALSE,"Tariffs";"Tarifica96",#N/A,FALSE,"Tariffs"}</definedName>
    <definedName name="_g7" localSheetId="7" hidden="1">{"Tarifica91",#N/A,FALSE,"Tariffs";"Tarifica92",#N/A,FALSE,"Tariffs";"Tarifica93",#N/A,FALSE,"Tariffs";"Tarifica94",#N/A,FALSE,"Tariffs";"Tarifica95",#N/A,FALSE,"Tariffs";"Tarifica96",#N/A,FALSE,"Tariffs"}</definedName>
    <definedName name="_g7" localSheetId="25" hidden="1">{"Tarifica91",#N/A,FALSE,"Tariffs";"Tarifica92",#N/A,FALSE,"Tariffs";"Tarifica93",#N/A,FALSE,"Tariffs";"Tarifica94",#N/A,FALSE,"Tariffs";"Tarifica95",#N/A,FALSE,"Tariffs";"Tarifica96",#N/A,FALSE,"Tariffs"}</definedName>
    <definedName name="_g7" localSheetId="21" hidden="1">{"Tarifica91",#N/A,FALSE,"Tariffs";"Tarifica92",#N/A,FALSE,"Tariffs";"Tarifica93",#N/A,FALSE,"Tariffs";"Tarifica94",#N/A,FALSE,"Tariffs";"Tarifica95",#N/A,FALSE,"Tariffs";"Tarifica96",#N/A,FALSE,"Tariffs"}</definedName>
    <definedName name="_g7" localSheetId="22" hidden="1">{"Tarifica91",#N/A,FALSE,"Tariffs";"Tarifica92",#N/A,FALSE,"Tariffs";"Tarifica93",#N/A,FALSE,"Tariffs";"Tarifica94",#N/A,FALSE,"Tariffs";"Tarifica95",#N/A,FALSE,"Tariffs";"Tarifica96",#N/A,FALSE,"Tariffs"}</definedName>
    <definedName name="_g7" localSheetId="19" hidden="1">{"Tarifica91",#N/A,FALSE,"Tariffs";"Tarifica92",#N/A,FALSE,"Tariffs";"Tarifica93",#N/A,FALSE,"Tariffs";"Tarifica94",#N/A,FALSE,"Tariffs";"Tarifica95",#N/A,FALSE,"Tariffs";"Tarifica96",#N/A,FALSE,"Tariffs"}</definedName>
    <definedName name="_g7" hidden="1">{"Tarifica91",#N/A,FALSE,"Tariffs";"Tarifica92",#N/A,FALSE,"Tariffs";"Tarifica93",#N/A,FALSE,"Tariffs";"Tarifica94",#N/A,FALSE,"Tariffs";"Tarifica95",#N/A,FALSE,"Tariffs";"Tarifica96",#N/A,FALSE,"Tariffs"}</definedName>
    <definedName name="_g8" localSheetId="14" hidden="1">{"Tariff Comparison",#N/A,FALSE,"Benchmarking";"Tariff Comparison 2",#N/A,FALSE,"Benchmarking";"Tariff Comparison 3",#N/A,FALSE,"Benchmarking"}</definedName>
    <definedName name="_g8" localSheetId="7" hidden="1">{"Tariff Comparison",#N/A,FALSE,"Benchmarking";"Tariff Comparison 2",#N/A,FALSE,"Benchmarking";"Tariff Comparison 3",#N/A,FALSE,"Benchmarking"}</definedName>
    <definedName name="_g8" localSheetId="25" hidden="1">{"Tariff Comparison",#N/A,FALSE,"Benchmarking";"Tariff Comparison 2",#N/A,FALSE,"Benchmarking";"Tariff Comparison 3",#N/A,FALSE,"Benchmarking"}</definedName>
    <definedName name="_g8" localSheetId="21" hidden="1">{"Tariff Comparison",#N/A,FALSE,"Benchmarking";"Tariff Comparison 2",#N/A,FALSE,"Benchmarking";"Tariff Comparison 3",#N/A,FALSE,"Benchmarking"}</definedName>
    <definedName name="_g8" localSheetId="22" hidden="1">{"Tariff Comparison",#N/A,FALSE,"Benchmarking";"Tariff Comparison 2",#N/A,FALSE,"Benchmarking";"Tariff Comparison 3",#N/A,FALSE,"Benchmarking"}</definedName>
    <definedName name="_g8" localSheetId="19" hidden="1">{"Tariff Comparison",#N/A,FALSE,"Benchmarking";"Tariff Comparison 2",#N/A,FALSE,"Benchmarking";"Tariff Comparison 3",#N/A,FALSE,"Benchmarking"}</definedName>
    <definedName name="_g8" hidden="1">{"Tariff Comparison",#N/A,FALSE,"Benchmarking";"Tariff Comparison 2",#N/A,FALSE,"Benchmarking";"Tariff Comparison 3",#N/A,FALSE,"Benchmarking"}</definedName>
    <definedName name="_GD10" localSheetId="14" hidden="1">{#N/A,#N/A,FALSE,"summary"}</definedName>
    <definedName name="_GD10" localSheetId="7" hidden="1">{#N/A,#N/A,FALSE,"summary"}</definedName>
    <definedName name="_GD10" localSheetId="25" hidden="1">{#N/A,#N/A,FALSE,"summary"}</definedName>
    <definedName name="_GD10" localSheetId="21" hidden="1">{#N/A,#N/A,FALSE,"summary"}</definedName>
    <definedName name="_GD10" localSheetId="22" hidden="1">{#N/A,#N/A,FALSE,"summary"}</definedName>
    <definedName name="_GD10" localSheetId="19" hidden="1">{#N/A,#N/A,FALSE,"summary"}</definedName>
    <definedName name="_GD10" hidden="1">{#N/A,#N/A,FALSE,"summary"}</definedName>
    <definedName name="_GG1" localSheetId="14" hidden="1">{#N/A,#N/A,FALSE,"Aging Summary";#N/A,#N/A,FALSE,"Ratio Analysis";#N/A,#N/A,FALSE,"Test 120 Day Accts";#N/A,#N/A,FALSE,"Tickmarks"}</definedName>
    <definedName name="_GG1" localSheetId="7" hidden="1">{#N/A,#N/A,FALSE,"Aging Summary";#N/A,#N/A,FALSE,"Ratio Analysis";#N/A,#N/A,FALSE,"Test 120 Day Accts";#N/A,#N/A,FALSE,"Tickmarks"}</definedName>
    <definedName name="_GG1" localSheetId="25" hidden="1">{#N/A,#N/A,FALSE,"Aging Summary";#N/A,#N/A,FALSE,"Ratio Analysis";#N/A,#N/A,FALSE,"Test 120 Day Accts";#N/A,#N/A,FALSE,"Tickmarks"}</definedName>
    <definedName name="_GG1" localSheetId="21" hidden="1">{#N/A,#N/A,FALSE,"Aging Summary";#N/A,#N/A,FALSE,"Ratio Analysis";#N/A,#N/A,FALSE,"Test 120 Day Accts";#N/A,#N/A,FALSE,"Tickmarks"}</definedName>
    <definedName name="_GG1" localSheetId="22" hidden="1">{#N/A,#N/A,FALSE,"Aging Summary";#N/A,#N/A,FALSE,"Ratio Analysis";#N/A,#N/A,FALSE,"Test 120 Day Accts";#N/A,#N/A,FALSE,"Tickmarks"}</definedName>
    <definedName name="_GG1" localSheetId="19" hidden="1">{#N/A,#N/A,FALSE,"Aging Summary";#N/A,#N/A,FALSE,"Ratio Analysis";#N/A,#N/A,FALSE,"Test 120 Day Accts";#N/A,#N/A,FALSE,"Tickmarks"}</definedName>
    <definedName name="_GG1" hidden="1">{#N/A,#N/A,FALSE,"Aging Summary";#N/A,#N/A,FALSE,"Ratio Analysis";#N/A,#N/A,FALSE,"Test 120 Day Accts";#N/A,#N/A,FALSE,"Tickmarks"}</definedName>
    <definedName name="_GG2" localSheetId="14" hidden="1">{#N/A,#N/A,FALSE,"Aging Summary";#N/A,#N/A,FALSE,"Ratio Analysis";#N/A,#N/A,FALSE,"Test 120 Day Accts";#N/A,#N/A,FALSE,"Tickmarks"}</definedName>
    <definedName name="_GG2" localSheetId="7" hidden="1">{#N/A,#N/A,FALSE,"Aging Summary";#N/A,#N/A,FALSE,"Ratio Analysis";#N/A,#N/A,FALSE,"Test 120 Day Accts";#N/A,#N/A,FALSE,"Tickmarks"}</definedName>
    <definedName name="_GG2" localSheetId="25" hidden="1">{#N/A,#N/A,FALSE,"Aging Summary";#N/A,#N/A,FALSE,"Ratio Analysis";#N/A,#N/A,FALSE,"Test 120 Day Accts";#N/A,#N/A,FALSE,"Tickmarks"}</definedName>
    <definedName name="_GG2" localSheetId="21" hidden="1">{#N/A,#N/A,FALSE,"Aging Summary";#N/A,#N/A,FALSE,"Ratio Analysis";#N/A,#N/A,FALSE,"Test 120 Day Accts";#N/A,#N/A,FALSE,"Tickmarks"}</definedName>
    <definedName name="_GG2" localSheetId="22" hidden="1">{#N/A,#N/A,FALSE,"Aging Summary";#N/A,#N/A,FALSE,"Ratio Analysis";#N/A,#N/A,FALSE,"Test 120 Day Accts";#N/A,#N/A,FALSE,"Tickmarks"}</definedName>
    <definedName name="_GG2" localSheetId="19" hidden="1">{#N/A,#N/A,FALSE,"Aging Summary";#N/A,#N/A,FALSE,"Ratio Analysis";#N/A,#N/A,FALSE,"Test 120 Day Accts";#N/A,#N/A,FALSE,"Tickmarks"}</definedName>
    <definedName name="_GG2" hidden="1">{#N/A,#N/A,FALSE,"Aging Summary";#N/A,#N/A,FALSE,"Ratio Analysis";#N/A,#N/A,FALSE,"Test 120 Day Accts";#N/A,#N/A,FALSE,"Tickmarks"}</definedName>
    <definedName name="_GSRATES_1" hidden="1">"CT300001Latest          "</definedName>
    <definedName name="_GSRATES_2" hidden="1">"CT300001Latest          "</definedName>
    <definedName name="_GSRATES_3" hidden="1">"CT300001Latest          "</definedName>
    <definedName name="_GSRATES_4" hidden="1">"CT300001Latest          "</definedName>
    <definedName name="_GSRATES_COUNT" hidden="1">1</definedName>
    <definedName name="_GSRATESR_1" hidden="1">#REF!</definedName>
    <definedName name="_GUV95">#REF!</definedName>
    <definedName name="_GUV96">#REF!</definedName>
    <definedName name="_h" hidden="1">#REF!</definedName>
    <definedName name="_h2" localSheetId="14" hidden="1">{#N/A,#N/A,FALSE,"Virgin Flightdeck"}</definedName>
    <definedName name="_h2" localSheetId="7" hidden="1">{#N/A,#N/A,FALSE,"Virgin Flightdeck"}</definedName>
    <definedName name="_h2" localSheetId="25" hidden="1">{#N/A,#N/A,FALSE,"Virgin Flightdeck"}</definedName>
    <definedName name="_h2" localSheetId="21" hidden="1">{#N/A,#N/A,FALSE,"Virgin Flightdeck"}</definedName>
    <definedName name="_h2" localSheetId="22" hidden="1">{#N/A,#N/A,FALSE,"Virgin Flightdeck"}</definedName>
    <definedName name="_h2" localSheetId="19" hidden="1">{#N/A,#N/A,FALSE,"Virgin Flightdeck"}</definedName>
    <definedName name="_h2" hidden="1">{#N/A,#N/A,FALSE,"Virgin Flightdeck"}</definedName>
    <definedName name="_h3" localSheetId="14" hidden="1">{#N/A,#N/A,FALSE,"Virgin Flightdeck"}</definedName>
    <definedName name="_h3" localSheetId="7" hidden="1">{#N/A,#N/A,FALSE,"Virgin Flightdeck"}</definedName>
    <definedName name="_h3" localSheetId="25" hidden="1">{#N/A,#N/A,FALSE,"Virgin Flightdeck"}</definedName>
    <definedName name="_h3" localSheetId="21" hidden="1">{#N/A,#N/A,FALSE,"Virgin Flightdeck"}</definedName>
    <definedName name="_h3" localSheetId="22" hidden="1">{#N/A,#N/A,FALSE,"Virgin Flightdeck"}</definedName>
    <definedName name="_h3" localSheetId="19" hidden="1">{#N/A,#N/A,FALSE,"Virgin Flightdeck"}</definedName>
    <definedName name="_h3" hidden="1">{#N/A,#N/A,FALSE,"Virgin Flightdeck"}</definedName>
    <definedName name="_HFX112">#REF!</definedName>
    <definedName name="_HFX201">#REF!</definedName>
    <definedName name="_HFX202">#REF!</definedName>
    <definedName name="_HFX203">#REF!</definedName>
    <definedName name="_HFX204">#REF!</definedName>
    <definedName name="_HFX205">#REF!</definedName>
    <definedName name="_HFX206">#REF!</definedName>
    <definedName name="_HFX207">#REF!</definedName>
    <definedName name="_HFX208">#REF!</definedName>
    <definedName name="_HFX209">#REF!</definedName>
    <definedName name="_HFX210">#REF!</definedName>
    <definedName name="_HFX211">#REF!</definedName>
    <definedName name="_HFX212">#REF!</definedName>
    <definedName name="_Hlk199254145" localSheetId="3">'IS simplified_0319'!#REF!</definedName>
    <definedName name="_I2" localSheetId="14" hidden="1">{"PVGraph2",#N/A,FALSE,"PV Data"}</definedName>
    <definedName name="_I2" localSheetId="7" hidden="1">{"PVGraph2",#N/A,FALSE,"PV Data"}</definedName>
    <definedName name="_I2" localSheetId="25" hidden="1">{"PVGraph2",#N/A,FALSE,"PV Data"}</definedName>
    <definedName name="_I2" localSheetId="21" hidden="1">{"PVGraph2",#N/A,FALSE,"PV Data"}</definedName>
    <definedName name="_I2" localSheetId="22" hidden="1">{"PVGraph2",#N/A,FALSE,"PV Data"}</definedName>
    <definedName name="_I2" localSheetId="19" hidden="1">{"PVGraph2",#N/A,FALSE,"PV Data"}</definedName>
    <definedName name="_I2" hidden="1">{"PVGraph2",#N/A,FALSE,"PV Data"}</definedName>
    <definedName name="_i21" localSheetId="14" hidden="1">{"PVGraph2",#N/A,FALSE,"PV Data"}</definedName>
    <definedName name="_i21" localSheetId="7" hidden="1">{"PVGraph2",#N/A,FALSE,"PV Data"}</definedName>
    <definedName name="_i21" localSheetId="25" hidden="1">{"PVGraph2",#N/A,FALSE,"PV Data"}</definedName>
    <definedName name="_i21" localSheetId="21" hidden="1">{"PVGraph2",#N/A,FALSE,"PV Data"}</definedName>
    <definedName name="_i21" localSheetId="22" hidden="1">{"PVGraph2",#N/A,FALSE,"PV Data"}</definedName>
    <definedName name="_i21" localSheetId="19" hidden="1">{"PVGraph2",#N/A,FALSE,"PV Data"}</definedName>
    <definedName name="_i21" hidden="1">{"PVGraph2",#N/A,FALSE,"PV Data"}</definedName>
    <definedName name="_I22" localSheetId="14" hidden="1">{"PVGraph2",#N/A,FALSE,"PV Data"}</definedName>
    <definedName name="_I22" localSheetId="7" hidden="1">{"PVGraph2",#N/A,FALSE,"PV Data"}</definedName>
    <definedName name="_I22" localSheetId="25" hidden="1">{"PVGraph2",#N/A,FALSE,"PV Data"}</definedName>
    <definedName name="_I22" localSheetId="21" hidden="1">{"PVGraph2",#N/A,FALSE,"PV Data"}</definedName>
    <definedName name="_I22" localSheetId="22" hidden="1">{"PVGraph2",#N/A,FALSE,"PV Data"}</definedName>
    <definedName name="_I22" localSheetId="19" hidden="1">{"PVGraph2",#N/A,FALSE,"PV Data"}</definedName>
    <definedName name="_I22" hidden="1">{"PVGraph2",#N/A,FALSE,"PV Data"}</definedName>
    <definedName name="_i2211" localSheetId="14" hidden="1">{"PVGraph2",#N/A,FALSE,"PV Data"}</definedName>
    <definedName name="_i2211" localSheetId="7" hidden="1">{"PVGraph2",#N/A,FALSE,"PV Data"}</definedName>
    <definedName name="_i2211" localSheetId="25" hidden="1">{"PVGraph2",#N/A,FALSE,"PV Data"}</definedName>
    <definedName name="_i2211" localSheetId="21" hidden="1">{"PVGraph2",#N/A,FALSE,"PV Data"}</definedName>
    <definedName name="_i2211" localSheetId="22" hidden="1">{"PVGraph2",#N/A,FALSE,"PV Data"}</definedName>
    <definedName name="_i2211" localSheetId="19" hidden="1">{"PVGraph2",#N/A,FALSE,"PV Data"}</definedName>
    <definedName name="_i2211" hidden="1">{"PVGraph2",#N/A,FALSE,"PV Data"}</definedName>
    <definedName name="_i223" localSheetId="14" hidden="1">{"PVGraph2",#N/A,FALSE,"PV Data"}</definedName>
    <definedName name="_i223" localSheetId="7" hidden="1">{"PVGraph2",#N/A,FALSE,"PV Data"}</definedName>
    <definedName name="_i223" localSheetId="25" hidden="1">{"PVGraph2",#N/A,FALSE,"PV Data"}</definedName>
    <definedName name="_i223" localSheetId="21" hidden="1">{"PVGraph2",#N/A,FALSE,"PV Data"}</definedName>
    <definedName name="_i223" localSheetId="22" hidden="1">{"PVGraph2",#N/A,FALSE,"PV Data"}</definedName>
    <definedName name="_i223" localSheetId="19" hidden="1">{"PVGraph2",#N/A,FALSE,"PV Data"}</definedName>
    <definedName name="_i223" hidden="1">{"PVGraph2",#N/A,FALSE,"PV Data"}</definedName>
    <definedName name="_i23" localSheetId="14" hidden="1">{"PVGraph2",#N/A,FALSE,"PV Data"}</definedName>
    <definedName name="_i23" localSheetId="7" hidden="1">{"PVGraph2",#N/A,FALSE,"PV Data"}</definedName>
    <definedName name="_i23" localSheetId="25" hidden="1">{"PVGraph2",#N/A,FALSE,"PV Data"}</definedName>
    <definedName name="_i23" localSheetId="21" hidden="1">{"PVGraph2",#N/A,FALSE,"PV Data"}</definedName>
    <definedName name="_i23" localSheetId="22" hidden="1">{"PVGraph2",#N/A,FALSE,"PV Data"}</definedName>
    <definedName name="_i23" localSheetId="19" hidden="1">{"PVGraph2",#N/A,FALSE,"PV Data"}</definedName>
    <definedName name="_i23" hidden="1">{"PVGraph2",#N/A,FALSE,"PV Data"}</definedName>
    <definedName name="_i2323" localSheetId="14" hidden="1">{"PVGraph2",#N/A,FALSE,"PV Data"}</definedName>
    <definedName name="_i2323" localSheetId="7" hidden="1">{"PVGraph2",#N/A,FALSE,"PV Data"}</definedName>
    <definedName name="_i2323" localSheetId="25" hidden="1">{"PVGraph2",#N/A,FALSE,"PV Data"}</definedName>
    <definedName name="_i2323" localSheetId="21" hidden="1">{"PVGraph2",#N/A,FALSE,"PV Data"}</definedName>
    <definedName name="_i2323" localSheetId="22" hidden="1">{"PVGraph2",#N/A,FALSE,"PV Data"}</definedName>
    <definedName name="_i2323" localSheetId="19" hidden="1">{"PVGraph2",#N/A,FALSE,"PV Data"}</definedName>
    <definedName name="_i2323" hidden="1">{"PVGraph2",#N/A,FALSE,"PV Data"}</definedName>
    <definedName name="_i24" localSheetId="14" hidden="1">{"PVGraph2",#N/A,FALSE,"PV Data"}</definedName>
    <definedName name="_i24" localSheetId="7" hidden="1">{"PVGraph2",#N/A,FALSE,"PV Data"}</definedName>
    <definedName name="_i24" localSheetId="25" hidden="1">{"PVGraph2",#N/A,FALSE,"PV Data"}</definedName>
    <definedName name="_i24" localSheetId="21" hidden="1">{"PVGraph2",#N/A,FALSE,"PV Data"}</definedName>
    <definedName name="_i24" localSheetId="22" hidden="1">{"PVGraph2",#N/A,FALSE,"PV Data"}</definedName>
    <definedName name="_i24" localSheetId="19" hidden="1">{"PVGraph2",#N/A,FALSE,"PV Data"}</definedName>
    <definedName name="_i24" hidden="1">{"PVGraph2",#N/A,FALSE,"PV Data"}</definedName>
    <definedName name="_I3" localSheetId="14" hidden="1">{"PVGraph2",#N/A,FALSE,"PV Data"}</definedName>
    <definedName name="_I3" localSheetId="7" hidden="1">{"PVGraph2",#N/A,FALSE,"PV Data"}</definedName>
    <definedName name="_I3" localSheetId="25" hidden="1">{"PVGraph2",#N/A,FALSE,"PV Data"}</definedName>
    <definedName name="_I3" localSheetId="21" hidden="1">{"PVGraph2",#N/A,FALSE,"PV Data"}</definedName>
    <definedName name="_I3" localSheetId="22" hidden="1">{"PVGraph2",#N/A,FALSE,"PV Data"}</definedName>
    <definedName name="_I3" localSheetId="19" hidden="1">{"PVGraph2",#N/A,FALSE,"PV Data"}</definedName>
    <definedName name="_I3" hidden="1">{"PVGraph2",#N/A,FALSE,"PV Data"}</definedName>
    <definedName name="_i43556">#REF!</definedName>
    <definedName name="_i9" localSheetId="14" hidden="1">{#N/A,#N/A,FALSE,"P&amp;L Acc";#N/A,#N/A,FALSE,"I-B Rep";#N/A,#N/A,FALSE,"BS";#N/A,#N/A,FALSE,"C'flw St";#N/A,#N/A,FALSE,"FA Rep";#N/A,#N/A,FALSE,"H-C Cons";#N/A,#N/A,FALSE,"P&amp;L Var"}</definedName>
    <definedName name="_i9" localSheetId="7" hidden="1">{#N/A,#N/A,FALSE,"P&amp;L Acc";#N/A,#N/A,FALSE,"I-B Rep";#N/A,#N/A,FALSE,"BS";#N/A,#N/A,FALSE,"C'flw St";#N/A,#N/A,FALSE,"FA Rep";#N/A,#N/A,FALSE,"H-C Cons";#N/A,#N/A,FALSE,"P&amp;L Var"}</definedName>
    <definedName name="_i9" localSheetId="25" hidden="1">{#N/A,#N/A,FALSE,"P&amp;L Acc";#N/A,#N/A,FALSE,"I-B Rep";#N/A,#N/A,FALSE,"BS";#N/A,#N/A,FALSE,"C'flw St";#N/A,#N/A,FALSE,"FA Rep";#N/A,#N/A,FALSE,"H-C Cons";#N/A,#N/A,FALSE,"P&amp;L Var"}</definedName>
    <definedName name="_i9" localSheetId="21" hidden="1">{#N/A,#N/A,FALSE,"P&amp;L Acc";#N/A,#N/A,FALSE,"I-B Rep";#N/A,#N/A,FALSE,"BS";#N/A,#N/A,FALSE,"C'flw St";#N/A,#N/A,FALSE,"FA Rep";#N/A,#N/A,FALSE,"H-C Cons";#N/A,#N/A,FALSE,"P&amp;L Var"}</definedName>
    <definedName name="_i9" localSheetId="22" hidden="1">{#N/A,#N/A,FALSE,"P&amp;L Acc";#N/A,#N/A,FALSE,"I-B Rep";#N/A,#N/A,FALSE,"BS";#N/A,#N/A,FALSE,"C'flw St";#N/A,#N/A,FALSE,"FA Rep";#N/A,#N/A,FALSE,"H-C Cons";#N/A,#N/A,FALSE,"P&amp;L Var"}</definedName>
    <definedName name="_i9" localSheetId="19" hidden="1">{#N/A,#N/A,FALSE,"P&amp;L Acc";#N/A,#N/A,FALSE,"I-B Rep";#N/A,#N/A,FALSE,"BS";#N/A,#N/A,FALSE,"C'flw St";#N/A,#N/A,FALSE,"FA Rep";#N/A,#N/A,FALSE,"H-C Cons";#N/A,#N/A,FALSE,"P&amp;L Var"}</definedName>
    <definedName name="_i9" hidden="1">{#N/A,#N/A,FALSE,"P&amp;L Acc";#N/A,#N/A,FALSE,"I-B Rep";#N/A,#N/A,FALSE,"BS";#N/A,#N/A,FALSE,"C'flw St";#N/A,#N/A,FALSE,"FA Rep";#N/A,#N/A,FALSE,"H-C Cons";#N/A,#N/A,FALSE,"P&amp;L Var"}</definedName>
    <definedName name="_II2" localSheetId="14" hidden="1">{"PVGraph2",#N/A,FALSE,"PV Data"}</definedName>
    <definedName name="_II2" localSheetId="7" hidden="1">{"PVGraph2",#N/A,FALSE,"PV Data"}</definedName>
    <definedName name="_II2" localSheetId="25" hidden="1">{"PVGraph2",#N/A,FALSE,"PV Data"}</definedName>
    <definedName name="_II2" localSheetId="21" hidden="1">{"PVGraph2",#N/A,FALSE,"PV Data"}</definedName>
    <definedName name="_II2" localSheetId="22" hidden="1">{"PVGraph2",#N/A,FALSE,"PV Data"}</definedName>
    <definedName name="_II2" localSheetId="19" hidden="1">{"PVGraph2",#N/A,FALSE,"PV Data"}</definedName>
    <definedName name="_II2" hidden="1">{"PVGraph2",#N/A,FALSE,"PV Data"}</definedName>
    <definedName name="_int1">#REF!</definedName>
    <definedName name="_INT2" localSheetId="14" hidden="1">{#N/A,#N/A,TRUE,"일정"}</definedName>
    <definedName name="_INT2" localSheetId="7" hidden="1">{#N/A,#N/A,TRUE,"일정"}</definedName>
    <definedName name="_INT2" localSheetId="25" hidden="1">{#N/A,#N/A,TRUE,"일정"}</definedName>
    <definedName name="_INT2" localSheetId="21" hidden="1">{#N/A,#N/A,TRUE,"일정"}</definedName>
    <definedName name="_INT2" localSheetId="22" hidden="1">{#N/A,#N/A,TRUE,"일정"}</definedName>
    <definedName name="_INT2" localSheetId="19" hidden="1">{#N/A,#N/A,TRUE,"일정"}</definedName>
    <definedName name="_INT2" hidden="1">{#N/A,#N/A,TRUE,"일정"}</definedName>
    <definedName name="_int3">#REF!</definedName>
    <definedName name="_int4">#REF!</definedName>
    <definedName name="_int5">#REF!</definedName>
    <definedName name="_int6">#REF!</definedName>
    <definedName name="_Inv1">#REF!</definedName>
    <definedName name="_Inv2">#REF!</definedName>
    <definedName name="_IS04" localSheetId="14" hidden="1">{"M1Print",#N/A,FALSE,"M1"}</definedName>
    <definedName name="_IS04" localSheetId="7" hidden="1">{"M1Print",#N/A,FALSE,"M1"}</definedName>
    <definedName name="_IS04" localSheetId="25" hidden="1">{"M1Print",#N/A,FALSE,"M1"}</definedName>
    <definedName name="_IS04" localSheetId="21" hidden="1">{"M1Print",#N/A,FALSE,"M1"}</definedName>
    <definedName name="_IS04" localSheetId="22" hidden="1">{"M1Print",#N/A,FALSE,"M1"}</definedName>
    <definedName name="_IS04" localSheetId="19" hidden="1">{"M1Print",#N/A,FALSE,"M1"}</definedName>
    <definedName name="_IS04" hidden="1">{"M1Print",#N/A,FALSE,"M1"}</definedName>
    <definedName name="_J101" localSheetId="14"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J101" localSheetId="7"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J101" localSheetId="25"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J101" localSheetId="21"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J101" localSheetId="22"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J101" localSheetId="19"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J101"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J102" localSheetId="14" hidden="1">{#N/A,#N/A,FALSE,"a-f&amp;e";#N/A,#N/A,FALSE,"a-land";#N/A,#N/A,FALSE,"pl-deprec";#N/A,#N/A,FALSE,"pl-fa-disposals"}</definedName>
    <definedName name="_J102" localSheetId="7" hidden="1">{#N/A,#N/A,FALSE,"a-f&amp;e";#N/A,#N/A,FALSE,"a-land";#N/A,#N/A,FALSE,"pl-deprec";#N/A,#N/A,FALSE,"pl-fa-disposals"}</definedName>
    <definedName name="_J102" localSheetId="25" hidden="1">{#N/A,#N/A,FALSE,"a-f&amp;e";#N/A,#N/A,FALSE,"a-land";#N/A,#N/A,FALSE,"pl-deprec";#N/A,#N/A,FALSE,"pl-fa-disposals"}</definedName>
    <definedName name="_J102" localSheetId="21" hidden="1">{#N/A,#N/A,FALSE,"a-f&amp;e";#N/A,#N/A,FALSE,"a-land";#N/A,#N/A,FALSE,"pl-deprec";#N/A,#N/A,FALSE,"pl-fa-disposals"}</definedName>
    <definedName name="_J102" localSheetId="22" hidden="1">{#N/A,#N/A,FALSE,"a-f&amp;e";#N/A,#N/A,FALSE,"a-land";#N/A,#N/A,FALSE,"pl-deprec";#N/A,#N/A,FALSE,"pl-fa-disposals"}</definedName>
    <definedName name="_J102" localSheetId="19" hidden="1">{#N/A,#N/A,FALSE,"a-f&amp;e";#N/A,#N/A,FALSE,"a-land";#N/A,#N/A,FALSE,"pl-deprec";#N/A,#N/A,FALSE,"pl-fa-disposals"}</definedName>
    <definedName name="_J102" hidden="1">{#N/A,#N/A,FALSE,"a-f&amp;e";#N/A,#N/A,FALSE,"a-land";#N/A,#N/A,FALSE,"pl-deprec";#N/A,#N/A,FALSE,"pl-fa-disposals"}</definedName>
    <definedName name="_J103" localSheetId="14"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J103" localSheetId="7"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J103" localSheetId="25"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J103" localSheetId="21"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J103" localSheetId="22"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J103" localSheetId="19"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J103"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J104" localSheetId="14"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J104" localSheetId="7"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J104" localSheetId="25"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J104" localSheetId="21"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J104" localSheetId="22"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J104" localSheetId="19"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J104"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_J105" localSheetId="14" hidden="1">{#N/A,#N/A,FALSE,"a-f&amp;e";#N/A,#N/A,FALSE,"a-land";#N/A,#N/A,FALSE,"pl-deprec";#N/A,#N/A,FALSE,"pl-fa-disposals"}</definedName>
    <definedName name="_J105" localSheetId="7" hidden="1">{#N/A,#N/A,FALSE,"a-f&amp;e";#N/A,#N/A,FALSE,"a-land";#N/A,#N/A,FALSE,"pl-deprec";#N/A,#N/A,FALSE,"pl-fa-disposals"}</definedName>
    <definedName name="_J105" localSheetId="25" hidden="1">{#N/A,#N/A,FALSE,"a-f&amp;e";#N/A,#N/A,FALSE,"a-land";#N/A,#N/A,FALSE,"pl-deprec";#N/A,#N/A,FALSE,"pl-fa-disposals"}</definedName>
    <definedName name="_J105" localSheetId="21" hidden="1">{#N/A,#N/A,FALSE,"a-f&amp;e";#N/A,#N/A,FALSE,"a-land";#N/A,#N/A,FALSE,"pl-deprec";#N/A,#N/A,FALSE,"pl-fa-disposals"}</definedName>
    <definedName name="_J105" localSheetId="22" hidden="1">{#N/A,#N/A,FALSE,"a-f&amp;e";#N/A,#N/A,FALSE,"a-land";#N/A,#N/A,FALSE,"pl-deprec";#N/A,#N/A,FALSE,"pl-fa-disposals"}</definedName>
    <definedName name="_J105" localSheetId="19" hidden="1">{#N/A,#N/A,FALSE,"a-f&amp;e";#N/A,#N/A,FALSE,"a-land";#N/A,#N/A,FALSE,"pl-deprec";#N/A,#N/A,FALSE,"pl-fa-disposals"}</definedName>
    <definedName name="_J105" hidden="1">{#N/A,#N/A,FALSE,"a-f&amp;e";#N/A,#N/A,FALSE,"a-land";#N/A,#N/A,FALSE,"pl-deprec";#N/A,#N/A,FALSE,"pl-fa-disposals"}</definedName>
    <definedName name="_J106" localSheetId="14"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J106" localSheetId="7"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J106" localSheetId="25"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J106" localSheetId="21"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J106" localSheetId="22"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J106" localSheetId="19"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J106"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_j2" localSheetId="14" hidden="1">{"aeoc",#N/A,FALSE,"FORM1020";"aebu",#N/A,FALSE,"FORM1020";"webg",#N/A,FALSE,"FORM1020";"aegc",#N/A,FALSE,"FORM1020"}</definedName>
    <definedName name="_j2" localSheetId="7" hidden="1">{"aeoc",#N/A,FALSE,"FORM1020";"aebu",#N/A,FALSE,"FORM1020";"webg",#N/A,FALSE,"FORM1020";"aegc",#N/A,FALSE,"FORM1020"}</definedName>
    <definedName name="_j2" localSheetId="25" hidden="1">{"aeoc",#N/A,FALSE,"FORM1020";"aebu",#N/A,FALSE,"FORM1020";"webg",#N/A,FALSE,"FORM1020";"aegc",#N/A,FALSE,"FORM1020"}</definedName>
    <definedName name="_j2" localSheetId="21" hidden="1">{"aeoc",#N/A,FALSE,"FORM1020";"aebu",#N/A,FALSE,"FORM1020";"webg",#N/A,FALSE,"FORM1020";"aegc",#N/A,FALSE,"FORM1020"}</definedName>
    <definedName name="_j2" localSheetId="22" hidden="1">{"aeoc",#N/A,FALSE,"FORM1020";"aebu",#N/A,FALSE,"FORM1020";"webg",#N/A,FALSE,"FORM1020";"aegc",#N/A,FALSE,"FORM1020"}</definedName>
    <definedName name="_j2" localSheetId="19" hidden="1">{"aeoc",#N/A,FALSE,"FORM1020";"aebu",#N/A,FALSE,"FORM1020";"webg",#N/A,FALSE,"FORM1020";"aegc",#N/A,FALSE,"FORM1020"}</definedName>
    <definedName name="_j2" hidden="1">{"aeoc",#N/A,FALSE,"FORM1020";"aebu",#N/A,FALSE,"FORM1020";"webg",#N/A,FALSE,"FORM1020";"aegc",#N/A,FALSE,"FORM1020"}</definedName>
    <definedName name="_jc2">SUBSTITUTE(SUBSTITUTE(SUBSTITUTE(SUBSTITUTE(SUBSTITUTE(SUBSTITUTE(#REF!,"上海",""),"有限",""),"责任",""),"公司",""),"（",""),"）","")</definedName>
    <definedName name="_jjj" hidden="1">#REF!</definedName>
    <definedName name="_jjj1" localSheetId="14" hidden="1">{#N/A,#N/A,FALSE,"P&amp;L Acc";#N/A,#N/A,FALSE,"P&amp;L Var";#N/A,#N/A,FALSE,"I-B Rep";#N/A,#N/A,FALSE,"BS";#N/A,#N/A,FALSE,"C'flw St";#N/A,#N/A,FALSE,"H-C Cons";#N/A,#N/A,FALSE,"FA Rep"}</definedName>
    <definedName name="_jjj1" localSheetId="7" hidden="1">{#N/A,#N/A,FALSE,"P&amp;L Acc";#N/A,#N/A,FALSE,"P&amp;L Var";#N/A,#N/A,FALSE,"I-B Rep";#N/A,#N/A,FALSE,"BS";#N/A,#N/A,FALSE,"C'flw St";#N/A,#N/A,FALSE,"H-C Cons";#N/A,#N/A,FALSE,"FA Rep"}</definedName>
    <definedName name="_jjj1" localSheetId="25" hidden="1">{#N/A,#N/A,FALSE,"P&amp;L Acc";#N/A,#N/A,FALSE,"P&amp;L Var";#N/A,#N/A,FALSE,"I-B Rep";#N/A,#N/A,FALSE,"BS";#N/A,#N/A,FALSE,"C'flw St";#N/A,#N/A,FALSE,"H-C Cons";#N/A,#N/A,FALSE,"FA Rep"}</definedName>
    <definedName name="_jjj1" localSheetId="21" hidden="1">{#N/A,#N/A,FALSE,"P&amp;L Acc";#N/A,#N/A,FALSE,"P&amp;L Var";#N/A,#N/A,FALSE,"I-B Rep";#N/A,#N/A,FALSE,"BS";#N/A,#N/A,FALSE,"C'flw St";#N/A,#N/A,FALSE,"H-C Cons";#N/A,#N/A,FALSE,"FA Rep"}</definedName>
    <definedName name="_jjj1" localSheetId="22" hidden="1">{#N/A,#N/A,FALSE,"P&amp;L Acc";#N/A,#N/A,FALSE,"P&amp;L Var";#N/A,#N/A,FALSE,"I-B Rep";#N/A,#N/A,FALSE,"BS";#N/A,#N/A,FALSE,"C'flw St";#N/A,#N/A,FALSE,"H-C Cons";#N/A,#N/A,FALSE,"FA Rep"}</definedName>
    <definedName name="_jjj1" localSheetId="19" hidden="1">{#N/A,#N/A,FALSE,"P&amp;L Acc";#N/A,#N/A,FALSE,"P&amp;L Var";#N/A,#N/A,FALSE,"I-B Rep";#N/A,#N/A,FALSE,"BS";#N/A,#N/A,FALSE,"C'flw St";#N/A,#N/A,FALSE,"H-C Cons";#N/A,#N/A,FALSE,"FA Rep"}</definedName>
    <definedName name="_jjj1" hidden="1">{#N/A,#N/A,FALSE,"P&amp;L Acc";#N/A,#N/A,FALSE,"P&amp;L Var";#N/A,#N/A,FALSE,"I-B Rep";#N/A,#N/A,FALSE,"BS";#N/A,#N/A,FALSE,"C'flw St";#N/A,#N/A,FALSE,"H-C Cons";#N/A,#N/A,FALSE,"FA Rep"}</definedName>
    <definedName name="_jjj2" localSheetId="14" hidden="1">{#N/A,#N/A,FALSE,"P&amp;L Acc";#N/A,#N/A,FALSE,"P&amp;L Var";#N/A,#N/A,FALSE,"I-B Rep";#N/A,#N/A,FALSE,"BS";#N/A,#N/A,FALSE,"C'flw St";#N/A,#N/A,FALSE,"H-C Cons";#N/A,#N/A,FALSE,"FA Rep"}</definedName>
    <definedName name="_jjj2" localSheetId="7" hidden="1">{#N/A,#N/A,FALSE,"P&amp;L Acc";#N/A,#N/A,FALSE,"P&amp;L Var";#N/A,#N/A,FALSE,"I-B Rep";#N/A,#N/A,FALSE,"BS";#N/A,#N/A,FALSE,"C'flw St";#N/A,#N/A,FALSE,"H-C Cons";#N/A,#N/A,FALSE,"FA Rep"}</definedName>
    <definedName name="_jjj2" localSheetId="25" hidden="1">{#N/A,#N/A,FALSE,"P&amp;L Acc";#N/A,#N/A,FALSE,"P&amp;L Var";#N/A,#N/A,FALSE,"I-B Rep";#N/A,#N/A,FALSE,"BS";#N/A,#N/A,FALSE,"C'flw St";#N/A,#N/A,FALSE,"H-C Cons";#N/A,#N/A,FALSE,"FA Rep"}</definedName>
    <definedName name="_jjj2" localSheetId="21" hidden="1">{#N/A,#N/A,FALSE,"P&amp;L Acc";#N/A,#N/A,FALSE,"P&amp;L Var";#N/A,#N/A,FALSE,"I-B Rep";#N/A,#N/A,FALSE,"BS";#N/A,#N/A,FALSE,"C'flw St";#N/A,#N/A,FALSE,"H-C Cons";#N/A,#N/A,FALSE,"FA Rep"}</definedName>
    <definedName name="_jjj2" localSheetId="22" hidden="1">{#N/A,#N/A,FALSE,"P&amp;L Acc";#N/A,#N/A,FALSE,"P&amp;L Var";#N/A,#N/A,FALSE,"I-B Rep";#N/A,#N/A,FALSE,"BS";#N/A,#N/A,FALSE,"C'flw St";#N/A,#N/A,FALSE,"H-C Cons";#N/A,#N/A,FALSE,"FA Rep"}</definedName>
    <definedName name="_jjj2" localSheetId="19" hidden="1">{#N/A,#N/A,FALSE,"P&amp;L Acc";#N/A,#N/A,FALSE,"P&amp;L Var";#N/A,#N/A,FALSE,"I-B Rep";#N/A,#N/A,FALSE,"BS";#N/A,#N/A,FALSE,"C'flw St";#N/A,#N/A,FALSE,"H-C Cons";#N/A,#N/A,FALSE,"FA Rep"}</definedName>
    <definedName name="_jjj2" hidden="1">{#N/A,#N/A,FALSE,"P&amp;L Acc";#N/A,#N/A,FALSE,"P&amp;L Var";#N/A,#N/A,FALSE,"I-B Rep";#N/A,#N/A,FALSE,"BS";#N/A,#N/A,FALSE,"C'flw St";#N/A,#N/A,FALSE,"H-C Cons";#N/A,#N/A,FALSE,"FA Rep"}</definedName>
    <definedName name="_JV0202">"jrl"</definedName>
    <definedName name="_k1" hidden="1">#REF!</definedName>
    <definedName name="_K201" localSheetId="14" hidden="1">{#N/A,#N/A,FALSE,"COVER";#N/A,#N/A,FALSE,"0";#N/A,#N/A,FALSE,"1";#N/A,#N/A,FALSE,"2";#N/A,#N/A,FALSE,"3";#N/A,#N/A,FALSE,"4";#N/A,#N/A,FALSE,"5";#N/A,#N/A,FALSE,"6";#N/A,#N/A,FALSE,"7";#N/A,#N/A,FALSE,"8";#N/A,#N/A,FALSE,"9";#N/A,#N/A,FALSE,"10";#N/A,#N/A,FALSE,"11"}</definedName>
    <definedName name="_K201" localSheetId="7" hidden="1">{#N/A,#N/A,FALSE,"COVER";#N/A,#N/A,FALSE,"0";#N/A,#N/A,FALSE,"1";#N/A,#N/A,FALSE,"2";#N/A,#N/A,FALSE,"3";#N/A,#N/A,FALSE,"4";#N/A,#N/A,FALSE,"5";#N/A,#N/A,FALSE,"6";#N/A,#N/A,FALSE,"7";#N/A,#N/A,FALSE,"8";#N/A,#N/A,FALSE,"9";#N/A,#N/A,FALSE,"10";#N/A,#N/A,FALSE,"11"}</definedName>
    <definedName name="_K201" localSheetId="25" hidden="1">{#N/A,#N/A,FALSE,"COVER";#N/A,#N/A,FALSE,"0";#N/A,#N/A,FALSE,"1";#N/A,#N/A,FALSE,"2";#N/A,#N/A,FALSE,"3";#N/A,#N/A,FALSE,"4";#N/A,#N/A,FALSE,"5";#N/A,#N/A,FALSE,"6";#N/A,#N/A,FALSE,"7";#N/A,#N/A,FALSE,"8";#N/A,#N/A,FALSE,"9";#N/A,#N/A,FALSE,"10";#N/A,#N/A,FALSE,"11"}</definedName>
    <definedName name="_K201" localSheetId="21" hidden="1">{#N/A,#N/A,FALSE,"COVER";#N/A,#N/A,FALSE,"0";#N/A,#N/A,FALSE,"1";#N/A,#N/A,FALSE,"2";#N/A,#N/A,FALSE,"3";#N/A,#N/A,FALSE,"4";#N/A,#N/A,FALSE,"5";#N/A,#N/A,FALSE,"6";#N/A,#N/A,FALSE,"7";#N/A,#N/A,FALSE,"8";#N/A,#N/A,FALSE,"9";#N/A,#N/A,FALSE,"10";#N/A,#N/A,FALSE,"11"}</definedName>
    <definedName name="_K201" localSheetId="22" hidden="1">{#N/A,#N/A,FALSE,"COVER";#N/A,#N/A,FALSE,"0";#N/A,#N/A,FALSE,"1";#N/A,#N/A,FALSE,"2";#N/A,#N/A,FALSE,"3";#N/A,#N/A,FALSE,"4";#N/A,#N/A,FALSE,"5";#N/A,#N/A,FALSE,"6";#N/A,#N/A,FALSE,"7";#N/A,#N/A,FALSE,"8";#N/A,#N/A,FALSE,"9";#N/A,#N/A,FALSE,"10";#N/A,#N/A,FALSE,"11"}</definedName>
    <definedName name="_K201" localSheetId="19" hidden="1">{#N/A,#N/A,FALSE,"COVER";#N/A,#N/A,FALSE,"0";#N/A,#N/A,FALSE,"1";#N/A,#N/A,FALSE,"2";#N/A,#N/A,FALSE,"3";#N/A,#N/A,FALSE,"4";#N/A,#N/A,FALSE,"5";#N/A,#N/A,FALSE,"6";#N/A,#N/A,FALSE,"7";#N/A,#N/A,FALSE,"8";#N/A,#N/A,FALSE,"9";#N/A,#N/A,FALSE,"10";#N/A,#N/A,FALSE,"11"}</definedName>
    <definedName name="_K201" hidden="1">{#N/A,#N/A,FALSE,"COVER";#N/A,#N/A,FALSE,"0";#N/A,#N/A,FALSE,"1";#N/A,#N/A,FALSE,"2";#N/A,#N/A,FALSE,"3";#N/A,#N/A,FALSE,"4";#N/A,#N/A,FALSE,"5";#N/A,#N/A,FALSE,"6";#N/A,#N/A,FALSE,"7";#N/A,#N/A,FALSE,"8";#N/A,#N/A,FALSE,"9";#N/A,#N/A,FALSE,"10";#N/A,#N/A,FALSE,"11"}</definedName>
    <definedName name="_k7" localSheetId="14" hidden="1">{#N/A,#N/A,FALSE,"단축1";#N/A,#N/A,FALSE,"단축2";#N/A,#N/A,FALSE,"단축3";#N/A,#N/A,FALSE,"장축";#N/A,#N/A,FALSE,"4WD"}</definedName>
    <definedName name="_k7" localSheetId="7" hidden="1">{#N/A,#N/A,FALSE,"단축1";#N/A,#N/A,FALSE,"단축2";#N/A,#N/A,FALSE,"단축3";#N/A,#N/A,FALSE,"장축";#N/A,#N/A,FALSE,"4WD"}</definedName>
    <definedName name="_k7" localSheetId="25" hidden="1">{#N/A,#N/A,FALSE,"단축1";#N/A,#N/A,FALSE,"단축2";#N/A,#N/A,FALSE,"단축3";#N/A,#N/A,FALSE,"장축";#N/A,#N/A,FALSE,"4WD"}</definedName>
    <definedName name="_k7" localSheetId="21" hidden="1">{#N/A,#N/A,FALSE,"단축1";#N/A,#N/A,FALSE,"단축2";#N/A,#N/A,FALSE,"단축3";#N/A,#N/A,FALSE,"장축";#N/A,#N/A,FALSE,"4WD"}</definedName>
    <definedName name="_k7" localSheetId="22" hidden="1">{#N/A,#N/A,FALSE,"단축1";#N/A,#N/A,FALSE,"단축2";#N/A,#N/A,FALSE,"단축3";#N/A,#N/A,FALSE,"장축";#N/A,#N/A,FALSE,"4WD"}</definedName>
    <definedName name="_k7" localSheetId="19" hidden="1">{#N/A,#N/A,FALSE,"단축1";#N/A,#N/A,FALSE,"단축2";#N/A,#N/A,FALSE,"단축3";#N/A,#N/A,FALSE,"장축";#N/A,#N/A,FALSE,"4WD"}</definedName>
    <definedName name="_k7" hidden="1">{#N/A,#N/A,FALSE,"단축1";#N/A,#N/A,FALSE,"단축2";#N/A,#N/A,FALSE,"단축3";#N/A,#N/A,FALSE,"장축";#N/A,#N/A,FALSE,"4WD"}</definedName>
    <definedName name="_k8" localSheetId="14" hidden="1">{#N/A,#N/A,FALSE,"단축1";#N/A,#N/A,FALSE,"단축2";#N/A,#N/A,FALSE,"단축3";#N/A,#N/A,FALSE,"장축";#N/A,#N/A,FALSE,"4WD"}</definedName>
    <definedName name="_k8" localSheetId="7" hidden="1">{#N/A,#N/A,FALSE,"단축1";#N/A,#N/A,FALSE,"단축2";#N/A,#N/A,FALSE,"단축3";#N/A,#N/A,FALSE,"장축";#N/A,#N/A,FALSE,"4WD"}</definedName>
    <definedName name="_k8" localSheetId="25" hidden="1">{#N/A,#N/A,FALSE,"단축1";#N/A,#N/A,FALSE,"단축2";#N/A,#N/A,FALSE,"단축3";#N/A,#N/A,FALSE,"장축";#N/A,#N/A,FALSE,"4WD"}</definedName>
    <definedName name="_k8" localSheetId="21" hidden="1">{#N/A,#N/A,FALSE,"단축1";#N/A,#N/A,FALSE,"단축2";#N/A,#N/A,FALSE,"단축3";#N/A,#N/A,FALSE,"장축";#N/A,#N/A,FALSE,"4WD"}</definedName>
    <definedName name="_k8" localSheetId="22" hidden="1">{#N/A,#N/A,FALSE,"단축1";#N/A,#N/A,FALSE,"단축2";#N/A,#N/A,FALSE,"단축3";#N/A,#N/A,FALSE,"장축";#N/A,#N/A,FALSE,"4WD"}</definedName>
    <definedName name="_k8" localSheetId="19" hidden="1">{#N/A,#N/A,FALSE,"단축1";#N/A,#N/A,FALSE,"단축2";#N/A,#N/A,FALSE,"단축3";#N/A,#N/A,FALSE,"장축";#N/A,#N/A,FALSE,"4WD"}</definedName>
    <definedName name="_k8" hidden="1">{#N/A,#N/A,FALSE,"단축1";#N/A,#N/A,FALSE,"단축2";#N/A,#N/A,FALSE,"단축3";#N/A,#N/A,FALSE,"장축";#N/A,#N/A,FALSE,"4WD"}</definedName>
    <definedName name="_k9" localSheetId="14" hidden="1">{#N/A,#N/A,FALSE,"단축1";#N/A,#N/A,FALSE,"단축2";#N/A,#N/A,FALSE,"단축3";#N/A,#N/A,FALSE,"장축";#N/A,#N/A,FALSE,"4WD"}</definedName>
    <definedName name="_k9" localSheetId="7" hidden="1">{#N/A,#N/A,FALSE,"단축1";#N/A,#N/A,FALSE,"단축2";#N/A,#N/A,FALSE,"단축3";#N/A,#N/A,FALSE,"장축";#N/A,#N/A,FALSE,"4WD"}</definedName>
    <definedName name="_k9" localSheetId="25" hidden="1">{#N/A,#N/A,FALSE,"단축1";#N/A,#N/A,FALSE,"단축2";#N/A,#N/A,FALSE,"단축3";#N/A,#N/A,FALSE,"장축";#N/A,#N/A,FALSE,"4WD"}</definedName>
    <definedName name="_k9" localSheetId="21" hidden="1">{#N/A,#N/A,FALSE,"단축1";#N/A,#N/A,FALSE,"단축2";#N/A,#N/A,FALSE,"단축3";#N/A,#N/A,FALSE,"장축";#N/A,#N/A,FALSE,"4WD"}</definedName>
    <definedName name="_k9" localSheetId="22" hidden="1">{#N/A,#N/A,FALSE,"단축1";#N/A,#N/A,FALSE,"단축2";#N/A,#N/A,FALSE,"단축3";#N/A,#N/A,FALSE,"장축";#N/A,#N/A,FALSE,"4WD"}</definedName>
    <definedName name="_k9" localSheetId="19" hidden="1">{#N/A,#N/A,FALSE,"단축1";#N/A,#N/A,FALSE,"단축2";#N/A,#N/A,FALSE,"단축3";#N/A,#N/A,FALSE,"장축";#N/A,#N/A,FALSE,"4WD"}</definedName>
    <definedName name="_k9" hidden="1">{#N/A,#N/A,FALSE,"단축1";#N/A,#N/A,FALSE,"단축2";#N/A,#N/A,FALSE,"단축3";#N/A,#N/A,FALSE,"장축";#N/A,#N/A,FALSE,"4WD"}</definedName>
    <definedName name="_K99">#REF!,#REF!</definedName>
    <definedName name="_KE3" hidden="1">#REF!</definedName>
    <definedName name="_KE5" hidden="1">#REF!</definedName>
    <definedName name="_KE6" hidden="1">#REF!</definedName>
    <definedName name="_KE8" hidden="1">#REF!</definedName>
    <definedName name="_KEY" hidden="1">#REF!</definedName>
    <definedName name="_Key1" hidden="1">#REF!</definedName>
    <definedName name="_key11" hidden="1">#REF!</definedName>
    <definedName name="_key12" hidden="1">#REF!</definedName>
    <definedName name="_KEY123" hidden="1">#REF!</definedName>
    <definedName name="_key1521" hidden="1">#REF!</definedName>
    <definedName name="_Key2" hidden="1">#REF!</definedName>
    <definedName name="_key3" hidden="1">#REF!</definedName>
    <definedName name="_KEY4" hidden="1">#REF!</definedName>
    <definedName name="_KEY5" hidden="1">#REF!</definedName>
    <definedName name="_KEY6" hidden="1">#REF!</definedName>
    <definedName name="_KEY7" hidden="1">#REF!</definedName>
    <definedName name="_key77" hidden="1">#REF!</definedName>
    <definedName name="_key8" hidden="1">#REF!</definedName>
    <definedName name="_KEY90" hidden="1">#REF!</definedName>
    <definedName name="_KI9" localSheetId="14" hidden="1">{#N/A,#N/A,TRUE,"Y생산";#N/A,#N/A,TRUE,"Y판매";#N/A,#N/A,TRUE,"Y총물량";#N/A,#N/A,TRUE,"Y능력";#N/A,#N/A,TRUE,"YKD"}</definedName>
    <definedName name="_KI9" localSheetId="7" hidden="1">{#N/A,#N/A,TRUE,"Y생산";#N/A,#N/A,TRUE,"Y판매";#N/A,#N/A,TRUE,"Y총물량";#N/A,#N/A,TRUE,"Y능력";#N/A,#N/A,TRUE,"YKD"}</definedName>
    <definedName name="_KI9" localSheetId="25" hidden="1">{#N/A,#N/A,TRUE,"Y생산";#N/A,#N/A,TRUE,"Y판매";#N/A,#N/A,TRUE,"Y총물량";#N/A,#N/A,TRUE,"Y능력";#N/A,#N/A,TRUE,"YKD"}</definedName>
    <definedName name="_KI9" localSheetId="21" hidden="1">{#N/A,#N/A,TRUE,"Y생산";#N/A,#N/A,TRUE,"Y판매";#N/A,#N/A,TRUE,"Y총물량";#N/A,#N/A,TRUE,"Y능력";#N/A,#N/A,TRUE,"YKD"}</definedName>
    <definedName name="_KI9" localSheetId="22" hidden="1">{#N/A,#N/A,TRUE,"Y생산";#N/A,#N/A,TRUE,"Y판매";#N/A,#N/A,TRUE,"Y총물량";#N/A,#N/A,TRUE,"Y능력";#N/A,#N/A,TRUE,"YKD"}</definedName>
    <definedName name="_KI9" localSheetId="19" hidden="1">{#N/A,#N/A,TRUE,"Y생산";#N/A,#N/A,TRUE,"Y판매";#N/A,#N/A,TRUE,"Y총물량";#N/A,#N/A,TRUE,"Y능력";#N/A,#N/A,TRUE,"YKD"}</definedName>
    <definedName name="_KI9" hidden="1">{#N/A,#N/A,TRUE,"Y생산";#N/A,#N/A,TRUE,"Y판매";#N/A,#N/A,TRUE,"Y총물량";#N/A,#N/A,TRUE,"Y능력";#N/A,#N/A,TRUE,"YKD"}</definedName>
    <definedName name="_KKK1" hidden="1">#REF!</definedName>
    <definedName name="_KKK2" hidden="1">#REF!</definedName>
    <definedName name="_ksajdhlg" localSheetId="14" hidden="1">{#N/A,#N/A,FALSE,"UNIT";#N/A,#N/A,FALSE,"UNIT";#N/A,#N/A,FALSE,"계정"}</definedName>
    <definedName name="_ksajdhlg" localSheetId="7" hidden="1">{#N/A,#N/A,FALSE,"UNIT";#N/A,#N/A,FALSE,"UNIT";#N/A,#N/A,FALSE,"계정"}</definedName>
    <definedName name="_ksajdhlg" localSheetId="25" hidden="1">{#N/A,#N/A,FALSE,"UNIT";#N/A,#N/A,FALSE,"UNIT";#N/A,#N/A,FALSE,"계정"}</definedName>
    <definedName name="_ksajdhlg" localSheetId="21" hidden="1">{#N/A,#N/A,FALSE,"UNIT";#N/A,#N/A,FALSE,"UNIT";#N/A,#N/A,FALSE,"계정"}</definedName>
    <definedName name="_ksajdhlg" localSheetId="22" hidden="1">{#N/A,#N/A,FALSE,"UNIT";#N/A,#N/A,FALSE,"UNIT";#N/A,#N/A,FALSE,"계정"}</definedName>
    <definedName name="_ksajdhlg" localSheetId="19" hidden="1">{#N/A,#N/A,FALSE,"UNIT";#N/A,#N/A,FALSE,"UNIT";#N/A,#N/A,FALSE,"계정"}</definedName>
    <definedName name="_ksajdhlg" hidden="1">{#N/A,#N/A,FALSE,"UNIT";#N/A,#N/A,FALSE,"UNIT";#N/A,#N/A,FALSE,"계정"}</definedName>
    <definedName name="_ksdjfg" localSheetId="14" hidden="1">{#N/A,#N/A,FALSE,"UNIT";#N/A,#N/A,FALSE,"UNIT";#N/A,#N/A,FALSE,"계정"}</definedName>
    <definedName name="_ksdjfg" localSheetId="7" hidden="1">{#N/A,#N/A,FALSE,"UNIT";#N/A,#N/A,FALSE,"UNIT";#N/A,#N/A,FALSE,"계정"}</definedName>
    <definedName name="_ksdjfg" localSheetId="25" hidden="1">{#N/A,#N/A,FALSE,"UNIT";#N/A,#N/A,FALSE,"UNIT";#N/A,#N/A,FALSE,"계정"}</definedName>
    <definedName name="_ksdjfg" localSheetId="21" hidden="1">{#N/A,#N/A,FALSE,"UNIT";#N/A,#N/A,FALSE,"UNIT";#N/A,#N/A,FALSE,"계정"}</definedName>
    <definedName name="_ksdjfg" localSheetId="22" hidden="1">{#N/A,#N/A,FALSE,"UNIT";#N/A,#N/A,FALSE,"UNIT";#N/A,#N/A,FALSE,"계정"}</definedName>
    <definedName name="_ksdjfg" localSheetId="19" hidden="1">{#N/A,#N/A,FALSE,"UNIT";#N/A,#N/A,FALSE,"UNIT";#N/A,#N/A,FALSE,"계정"}</definedName>
    <definedName name="_ksdjfg" hidden="1">{#N/A,#N/A,FALSE,"UNIT";#N/A,#N/A,FALSE,"UNIT";#N/A,#N/A,FALSE,"계정"}</definedName>
    <definedName name="_laskdjflk" localSheetId="14" hidden="1">{#N/A,#N/A,FALSE,"UNIT";#N/A,#N/A,FALSE,"UNIT";#N/A,#N/A,FALSE,"계정"}</definedName>
    <definedName name="_laskdjflk" localSheetId="7" hidden="1">{#N/A,#N/A,FALSE,"UNIT";#N/A,#N/A,FALSE,"UNIT";#N/A,#N/A,FALSE,"계정"}</definedName>
    <definedName name="_laskdjflk" localSheetId="25" hidden="1">{#N/A,#N/A,FALSE,"UNIT";#N/A,#N/A,FALSE,"UNIT";#N/A,#N/A,FALSE,"계정"}</definedName>
    <definedName name="_laskdjflk" localSheetId="21" hidden="1">{#N/A,#N/A,FALSE,"UNIT";#N/A,#N/A,FALSE,"UNIT";#N/A,#N/A,FALSE,"계정"}</definedName>
    <definedName name="_laskdjflk" localSheetId="22" hidden="1">{#N/A,#N/A,FALSE,"UNIT";#N/A,#N/A,FALSE,"UNIT";#N/A,#N/A,FALSE,"계정"}</definedName>
    <definedName name="_laskdjflk" localSheetId="19" hidden="1">{#N/A,#N/A,FALSE,"UNIT";#N/A,#N/A,FALSE,"UNIT";#N/A,#N/A,FALSE,"계정"}</definedName>
    <definedName name="_laskdjflk" hidden="1">{#N/A,#N/A,FALSE,"UNIT";#N/A,#N/A,FALSE,"UNIT";#N/A,#N/A,FALSE,"계정"}</definedName>
    <definedName name="_LF12" hidden="1">#REF!</definedName>
    <definedName name="_liu01">#REF!</definedName>
    <definedName name="_LPS2" localSheetId="14" hidden="1">{#N/A,#N/A,FALSE,"단축1";#N/A,#N/A,FALSE,"단축2";#N/A,#N/A,FALSE,"단축3";#N/A,#N/A,FALSE,"장축";#N/A,#N/A,FALSE,"4WD"}</definedName>
    <definedName name="_LPS2" localSheetId="7" hidden="1">{#N/A,#N/A,FALSE,"단축1";#N/A,#N/A,FALSE,"단축2";#N/A,#N/A,FALSE,"단축3";#N/A,#N/A,FALSE,"장축";#N/A,#N/A,FALSE,"4WD"}</definedName>
    <definedName name="_LPS2" localSheetId="25" hidden="1">{#N/A,#N/A,FALSE,"단축1";#N/A,#N/A,FALSE,"단축2";#N/A,#N/A,FALSE,"단축3";#N/A,#N/A,FALSE,"장축";#N/A,#N/A,FALSE,"4WD"}</definedName>
    <definedName name="_LPS2" localSheetId="21" hidden="1">{#N/A,#N/A,FALSE,"단축1";#N/A,#N/A,FALSE,"단축2";#N/A,#N/A,FALSE,"단축3";#N/A,#N/A,FALSE,"장축";#N/A,#N/A,FALSE,"4WD"}</definedName>
    <definedName name="_LPS2" localSheetId="22" hidden="1">{#N/A,#N/A,FALSE,"단축1";#N/A,#N/A,FALSE,"단축2";#N/A,#N/A,FALSE,"단축3";#N/A,#N/A,FALSE,"장축";#N/A,#N/A,FALSE,"4WD"}</definedName>
    <definedName name="_LPS2" localSheetId="19" hidden="1">{#N/A,#N/A,FALSE,"단축1";#N/A,#N/A,FALSE,"단축2";#N/A,#N/A,FALSE,"단축3";#N/A,#N/A,FALSE,"장축";#N/A,#N/A,FALSE,"4WD"}</definedName>
    <definedName name="_LPS2" hidden="1">{#N/A,#N/A,FALSE,"단축1";#N/A,#N/A,FALSE,"단축2";#N/A,#N/A,FALSE,"단축3";#N/A,#N/A,FALSE,"장축";#N/A,#N/A,FALSE,"4WD"}</definedName>
    <definedName name="_LYP1">#REF!</definedName>
    <definedName name="_LYP2">#REF!</definedName>
    <definedName name="_LYP3">#REF!</definedName>
    <definedName name="_LYP4">#REF!</definedName>
    <definedName name="_LYP5">#REF!</definedName>
    <definedName name="_LYP6">#REF!</definedName>
    <definedName name="_LYP9">#REF!</definedName>
    <definedName name="_m" hidden="1">#REF!</definedName>
    <definedName name="_MIN0698">#REF!</definedName>
    <definedName name="_mj11" localSheetId="14" hidden="1">{#N/A,#N/A,FALSE,"P&amp;L Acc";#N/A,#N/A,FALSE,"P&amp;L Var";#N/A,#N/A,FALSE,"I-B Rep";#N/A,#N/A,FALSE,"BS";#N/A,#N/A,FALSE,"C'flw St";#N/A,#N/A,FALSE,"H-C Cons";#N/A,#N/A,FALSE,"FA Rep"}</definedName>
    <definedName name="_mj11" localSheetId="7" hidden="1">{#N/A,#N/A,FALSE,"P&amp;L Acc";#N/A,#N/A,FALSE,"P&amp;L Var";#N/A,#N/A,FALSE,"I-B Rep";#N/A,#N/A,FALSE,"BS";#N/A,#N/A,FALSE,"C'flw St";#N/A,#N/A,FALSE,"H-C Cons";#N/A,#N/A,FALSE,"FA Rep"}</definedName>
    <definedName name="_mj11" localSheetId="25" hidden="1">{#N/A,#N/A,FALSE,"P&amp;L Acc";#N/A,#N/A,FALSE,"P&amp;L Var";#N/A,#N/A,FALSE,"I-B Rep";#N/A,#N/A,FALSE,"BS";#N/A,#N/A,FALSE,"C'flw St";#N/A,#N/A,FALSE,"H-C Cons";#N/A,#N/A,FALSE,"FA Rep"}</definedName>
    <definedName name="_mj11" localSheetId="21" hidden="1">{#N/A,#N/A,FALSE,"P&amp;L Acc";#N/A,#N/A,FALSE,"P&amp;L Var";#N/A,#N/A,FALSE,"I-B Rep";#N/A,#N/A,FALSE,"BS";#N/A,#N/A,FALSE,"C'flw St";#N/A,#N/A,FALSE,"H-C Cons";#N/A,#N/A,FALSE,"FA Rep"}</definedName>
    <definedName name="_mj11" localSheetId="22" hidden="1">{#N/A,#N/A,FALSE,"P&amp;L Acc";#N/A,#N/A,FALSE,"P&amp;L Var";#N/A,#N/A,FALSE,"I-B Rep";#N/A,#N/A,FALSE,"BS";#N/A,#N/A,FALSE,"C'flw St";#N/A,#N/A,FALSE,"H-C Cons";#N/A,#N/A,FALSE,"FA Rep"}</definedName>
    <definedName name="_mj11" localSheetId="19" hidden="1">{#N/A,#N/A,FALSE,"P&amp;L Acc";#N/A,#N/A,FALSE,"P&amp;L Var";#N/A,#N/A,FALSE,"I-B Rep";#N/A,#N/A,FALSE,"BS";#N/A,#N/A,FALSE,"C'flw St";#N/A,#N/A,FALSE,"H-C Cons";#N/A,#N/A,FALSE,"FA Rep"}</definedName>
    <definedName name="_mj11" hidden="1">{#N/A,#N/A,FALSE,"P&amp;L Acc";#N/A,#N/A,FALSE,"P&amp;L Var";#N/A,#N/A,FALSE,"I-B Rep";#N/A,#N/A,FALSE,"BS";#N/A,#N/A,FALSE,"C'flw St";#N/A,#N/A,FALSE,"H-C Cons";#N/A,#N/A,FALSE,"FA Rep"}</definedName>
    <definedName name="_mno9" localSheetId="14" hidden="1">{"detail",#N/A,FALSE,"mfg";"summary",#N/A,FALSE,"mfg"}</definedName>
    <definedName name="_mno9" localSheetId="7" hidden="1">{"detail",#N/A,FALSE,"mfg";"summary",#N/A,FALSE,"mfg"}</definedName>
    <definedName name="_mno9" localSheetId="25" hidden="1">{"detail",#N/A,FALSE,"mfg";"summary",#N/A,FALSE,"mfg"}</definedName>
    <definedName name="_mno9" localSheetId="21" hidden="1">{"detail",#N/A,FALSE,"mfg";"summary",#N/A,FALSE,"mfg"}</definedName>
    <definedName name="_mno9" localSheetId="22" hidden="1">{"detail",#N/A,FALSE,"mfg";"summary",#N/A,FALSE,"mfg"}</definedName>
    <definedName name="_mno9" localSheetId="19" hidden="1">{"detail",#N/A,FALSE,"mfg";"summary",#N/A,FALSE,"mfg"}</definedName>
    <definedName name="_mno9" hidden="1">{"detail",#N/A,FALSE,"mfg";"summary",#N/A,FALSE,"mfg"}</definedName>
    <definedName name="_mon1">#REF!</definedName>
    <definedName name="_mon11">#REF!</definedName>
    <definedName name="_mon12">#REF!</definedName>
    <definedName name="_mon13">#REF!</definedName>
    <definedName name="_mon2">#REF!</definedName>
    <definedName name="_mon3">#REF!</definedName>
    <definedName name="_mon4">#REF!</definedName>
    <definedName name="_mon5">#REF!</definedName>
    <definedName name="_mon55">#REF!</definedName>
    <definedName name="_mon6">#REF!</definedName>
    <definedName name="_mon7">#REF!</definedName>
    <definedName name="_mon77">#REF!</definedName>
    <definedName name="_n" hidden="1">#REF!</definedName>
    <definedName name="_NA11" localSheetId="14" hidden="1">{#N/A,#N/A,FALSE,"단축1";#N/A,#N/A,FALSE,"단축2";#N/A,#N/A,FALSE,"단축3";#N/A,#N/A,FALSE,"장축";#N/A,#N/A,FALSE,"4WD"}</definedName>
    <definedName name="_NA11" localSheetId="7" hidden="1">{#N/A,#N/A,FALSE,"단축1";#N/A,#N/A,FALSE,"단축2";#N/A,#N/A,FALSE,"단축3";#N/A,#N/A,FALSE,"장축";#N/A,#N/A,FALSE,"4WD"}</definedName>
    <definedName name="_NA11" localSheetId="25" hidden="1">{#N/A,#N/A,FALSE,"단축1";#N/A,#N/A,FALSE,"단축2";#N/A,#N/A,FALSE,"단축3";#N/A,#N/A,FALSE,"장축";#N/A,#N/A,FALSE,"4WD"}</definedName>
    <definedName name="_NA11" localSheetId="21" hidden="1">{#N/A,#N/A,FALSE,"단축1";#N/A,#N/A,FALSE,"단축2";#N/A,#N/A,FALSE,"단축3";#N/A,#N/A,FALSE,"장축";#N/A,#N/A,FALSE,"4WD"}</definedName>
    <definedName name="_NA11" localSheetId="22" hidden="1">{#N/A,#N/A,FALSE,"단축1";#N/A,#N/A,FALSE,"단축2";#N/A,#N/A,FALSE,"단축3";#N/A,#N/A,FALSE,"장축";#N/A,#N/A,FALSE,"4WD"}</definedName>
    <definedName name="_NA11" localSheetId="19" hidden="1">{#N/A,#N/A,FALSE,"단축1";#N/A,#N/A,FALSE,"단축2";#N/A,#N/A,FALSE,"단축3";#N/A,#N/A,FALSE,"장축";#N/A,#N/A,FALSE,"4WD"}</definedName>
    <definedName name="_NA11" hidden="1">{#N/A,#N/A,FALSE,"단축1";#N/A,#N/A,FALSE,"단축2";#N/A,#N/A,FALSE,"단축3";#N/A,#N/A,FALSE,"장축";#N/A,#N/A,FALSE,"4WD"}</definedName>
    <definedName name="_nam305" localSheetId="14" hidden="1">{"detail",#N/A,FALSE,"mfg";"summary",#N/A,FALSE,"mfg"}</definedName>
    <definedName name="_nam305" localSheetId="7" hidden="1">{"detail",#N/A,FALSE,"mfg";"summary",#N/A,FALSE,"mfg"}</definedName>
    <definedName name="_nam305" localSheetId="25" hidden="1">{"detail",#N/A,FALSE,"mfg";"summary",#N/A,FALSE,"mfg"}</definedName>
    <definedName name="_nam305" localSheetId="21" hidden="1">{"detail",#N/A,FALSE,"mfg";"summary",#N/A,FALSE,"mfg"}</definedName>
    <definedName name="_nam305" localSheetId="22" hidden="1">{"detail",#N/A,FALSE,"mfg";"summary",#N/A,FALSE,"mfg"}</definedName>
    <definedName name="_nam305" localSheetId="19" hidden="1">{"detail",#N/A,FALSE,"mfg";"summary",#N/A,FALSE,"mfg"}</definedName>
    <definedName name="_nam305" hidden="1">{"detail",#N/A,FALSE,"mfg";"summary",#N/A,FALSE,"mfg"}</definedName>
    <definedName name="_neu1">#N/A</definedName>
    <definedName name="_new1" localSheetId="14" hidden="1">{#N/A,#N/A,TRUE,"COVER";#N/A,#N/A,TRUE,"DIR";#N/A,#N/A,TRUE,"AUDIT"}</definedName>
    <definedName name="_new1" localSheetId="7" hidden="1">{#N/A,#N/A,TRUE,"COVER";#N/A,#N/A,TRUE,"DIR";#N/A,#N/A,TRUE,"AUDIT"}</definedName>
    <definedName name="_new1" localSheetId="25" hidden="1">{#N/A,#N/A,TRUE,"COVER";#N/A,#N/A,TRUE,"DIR";#N/A,#N/A,TRUE,"AUDIT"}</definedName>
    <definedName name="_new1" localSheetId="21" hidden="1">{#N/A,#N/A,TRUE,"COVER";#N/A,#N/A,TRUE,"DIR";#N/A,#N/A,TRUE,"AUDIT"}</definedName>
    <definedName name="_new1" localSheetId="22" hidden="1">{#N/A,#N/A,TRUE,"COVER";#N/A,#N/A,TRUE,"DIR";#N/A,#N/A,TRUE,"AUDIT"}</definedName>
    <definedName name="_new1" localSheetId="19" hidden="1">{#N/A,#N/A,TRUE,"COVER";#N/A,#N/A,TRUE,"DIR";#N/A,#N/A,TRUE,"AUDIT"}</definedName>
    <definedName name="_new1" hidden="1">{#N/A,#N/A,TRUE,"COVER";#N/A,#N/A,TRUE,"DIR";#N/A,#N/A,TRUE,"AUDIT"}</definedName>
    <definedName name="_O1" localSheetId="14" hidden="1">{#N/A,#N/A,FALSE,"970301";#N/A,#N/A,FALSE,"970302";#N/A,#N/A,FALSE,"970303";#N/A,#N/A,FALSE,"970304";#N/A,#N/A,FALSE,"COM1";#N/A,#N/A,FALSE,"COM2"}</definedName>
    <definedName name="_O1" localSheetId="7" hidden="1">{#N/A,#N/A,FALSE,"970301";#N/A,#N/A,FALSE,"970302";#N/A,#N/A,FALSE,"970303";#N/A,#N/A,FALSE,"970304";#N/A,#N/A,FALSE,"COM1";#N/A,#N/A,FALSE,"COM2"}</definedName>
    <definedName name="_O1" localSheetId="25" hidden="1">{#N/A,#N/A,FALSE,"970301";#N/A,#N/A,FALSE,"970302";#N/A,#N/A,FALSE,"970303";#N/A,#N/A,FALSE,"970304";#N/A,#N/A,FALSE,"COM1";#N/A,#N/A,FALSE,"COM2"}</definedName>
    <definedName name="_O1" localSheetId="21" hidden="1">{#N/A,#N/A,FALSE,"970301";#N/A,#N/A,FALSE,"970302";#N/A,#N/A,FALSE,"970303";#N/A,#N/A,FALSE,"970304";#N/A,#N/A,FALSE,"COM1";#N/A,#N/A,FALSE,"COM2"}</definedName>
    <definedName name="_O1" localSheetId="22" hidden="1">{#N/A,#N/A,FALSE,"970301";#N/A,#N/A,FALSE,"970302";#N/A,#N/A,FALSE,"970303";#N/A,#N/A,FALSE,"970304";#N/A,#N/A,FALSE,"COM1";#N/A,#N/A,FALSE,"COM2"}</definedName>
    <definedName name="_O1" localSheetId="19" hidden="1">{#N/A,#N/A,FALSE,"970301";#N/A,#N/A,FALSE,"970302";#N/A,#N/A,FALSE,"970303";#N/A,#N/A,FALSE,"970304";#N/A,#N/A,FALSE,"COM1";#N/A,#N/A,FALSE,"COM2"}</definedName>
    <definedName name="_O1" hidden="1">{#N/A,#N/A,FALSE,"970301";#N/A,#N/A,FALSE,"970302";#N/A,#N/A,FALSE,"970303";#N/A,#N/A,FALSE,"970304";#N/A,#N/A,FALSE,"COM1";#N/A,#N/A,FALSE,"COM2"}</definedName>
    <definedName name="_O11" localSheetId="14" hidden="1">{#N/A,#N/A,FALSE,"단축1";#N/A,#N/A,FALSE,"단축2";#N/A,#N/A,FALSE,"단축3";#N/A,#N/A,FALSE,"장축";#N/A,#N/A,FALSE,"4WD"}</definedName>
    <definedName name="_O11" localSheetId="7" hidden="1">{#N/A,#N/A,FALSE,"단축1";#N/A,#N/A,FALSE,"단축2";#N/A,#N/A,FALSE,"단축3";#N/A,#N/A,FALSE,"장축";#N/A,#N/A,FALSE,"4WD"}</definedName>
    <definedName name="_O11" localSheetId="25" hidden="1">{#N/A,#N/A,FALSE,"단축1";#N/A,#N/A,FALSE,"단축2";#N/A,#N/A,FALSE,"단축3";#N/A,#N/A,FALSE,"장축";#N/A,#N/A,FALSE,"4WD"}</definedName>
    <definedName name="_O11" localSheetId="21" hidden="1">{#N/A,#N/A,FALSE,"단축1";#N/A,#N/A,FALSE,"단축2";#N/A,#N/A,FALSE,"단축3";#N/A,#N/A,FALSE,"장축";#N/A,#N/A,FALSE,"4WD"}</definedName>
    <definedName name="_O11" localSheetId="22" hidden="1">{#N/A,#N/A,FALSE,"단축1";#N/A,#N/A,FALSE,"단축2";#N/A,#N/A,FALSE,"단축3";#N/A,#N/A,FALSE,"장축";#N/A,#N/A,FALSE,"4WD"}</definedName>
    <definedName name="_O11" localSheetId="19" hidden="1">{#N/A,#N/A,FALSE,"단축1";#N/A,#N/A,FALSE,"단축2";#N/A,#N/A,FALSE,"단축3";#N/A,#N/A,FALSE,"장축";#N/A,#N/A,FALSE,"4WD"}</definedName>
    <definedName name="_O11" hidden="1">{#N/A,#N/A,FALSE,"단축1";#N/A,#N/A,FALSE,"단축2";#N/A,#N/A,FALSE,"단축3";#N/A,#N/A,FALSE,"장축";#N/A,#N/A,FALSE,"4WD"}</definedName>
    <definedName name="_o9" hidden="1">#REF!</definedName>
    <definedName name="_oo1" localSheetId="14" hidden="1">{#N/A,#N/A,FALSE,"TAXC.INDEX";#N/A,#N/A,FALSE,"Schedule I";#N/A,#N/A,FALSE,"Schedule  II";#N/A,#N/A,FALSE,"Schedule III";#N/A,#N/A,FALSE,"Schedule IV";#N/A,#N/A,FALSE,"Schedule IV (Cont'd)";#N/A,#N/A,FALSE,"Schedule V";#N/A,#N/A,FALSE,"Schedule VI";#N/A,#N/A,FALSE,"Schedule VII"}</definedName>
    <definedName name="_oo1" localSheetId="7" hidden="1">{#N/A,#N/A,FALSE,"TAXC.INDEX";#N/A,#N/A,FALSE,"Schedule I";#N/A,#N/A,FALSE,"Schedule  II";#N/A,#N/A,FALSE,"Schedule III";#N/A,#N/A,FALSE,"Schedule IV";#N/A,#N/A,FALSE,"Schedule IV (Cont'd)";#N/A,#N/A,FALSE,"Schedule V";#N/A,#N/A,FALSE,"Schedule VI";#N/A,#N/A,FALSE,"Schedule VII"}</definedName>
    <definedName name="_oo1" localSheetId="25" hidden="1">{#N/A,#N/A,FALSE,"TAXC.INDEX";#N/A,#N/A,FALSE,"Schedule I";#N/A,#N/A,FALSE,"Schedule  II";#N/A,#N/A,FALSE,"Schedule III";#N/A,#N/A,FALSE,"Schedule IV";#N/A,#N/A,FALSE,"Schedule IV (Cont'd)";#N/A,#N/A,FALSE,"Schedule V";#N/A,#N/A,FALSE,"Schedule VI";#N/A,#N/A,FALSE,"Schedule VII"}</definedName>
    <definedName name="_oo1" localSheetId="21" hidden="1">{#N/A,#N/A,FALSE,"TAXC.INDEX";#N/A,#N/A,FALSE,"Schedule I";#N/A,#N/A,FALSE,"Schedule  II";#N/A,#N/A,FALSE,"Schedule III";#N/A,#N/A,FALSE,"Schedule IV";#N/A,#N/A,FALSE,"Schedule IV (Cont'd)";#N/A,#N/A,FALSE,"Schedule V";#N/A,#N/A,FALSE,"Schedule VI";#N/A,#N/A,FALSE,"Schedule VII"}</definedName>
    <definedName name="_oo1" localSheetId="22" hidden="1">{#N/A,#N/A,FALSE,"TAXC.INDEX";#N/A,#N/A,FALSE,"Schedule I";#N/A,#N/A,FALSE,"Schedule  II";#N/A,#N/A,FALSE,"Schedule III";#N/A,#N/A,FALSE,"Schedule IV";#N/A,#N/A,FALSE,"Schedule IV (Cont'd)";#N/A,#N/A,FALSE,"Schedule V";#N/A,#N/A,FALSE,"Schedule VI";#N/A,#N/A,FALSE,"Schedule VII"}</definedName>
    <definedName name="_oo1" localSheetId="19" hidden="1">{#N/A,#N/A,FALSE,"TAXC.INDEX";#N/A,#N/A,FALSE,"Schedule I";#N/A,#N/A,FALSE,"Schedule  II";#N/A,#N/A,FALSE,"Schedule III";#N/A,#N/A,FALSE,"Schedule IV";#N/A,#N/A,FALSE,"Schedule IV (Cont'd)";#N/A,#N/A,FALSE,"Schedule V";#N/A,#N/A,FALSE,"Schedule VI";#N/A,#N/A,FALSE,"Schedule VII"}</definedName>
    <definedName name="_oo1" hidden="1">{#N/A,#N/A,FALSE,"TAXC.INDEX";#N/A,#N/A,FALSE,"Schedule I";#N/A,#N/A,FALSE,"Schedule  II";#N/A,#N/A,FALSE,"Schedule III";#N/A,#N/A,FALSE,"Schedule IV";#N/A,#N/A,FALSE,"Schedule IV (Cont'd)";#N/A,#N/A,FALSE,"Schedule V";#N/A,#N/A,FALSE,"Schedule VI";#N/A,#N/A,FALSE,"Schedule VII"}</definedName>
    <definedName name="_Order1" hidden="1">255</definedName>
    <definedName name="_Order2" hidden="1">255</definedName>
    <definedName name="_p" hidden="1">#REF!</definedName>
    <definedName name="_P2" localSheetId="14" hidden="1">{#N/A,#N/A,FALSE,"단축1";#N/A,#N/A,FALSE,"단축2";#N/A,#N/A,FALSE,"단축3";#N/A,#N/A,FALSE,"장축";#N/A,#N/A,FALSE,"4WD"}</definedName>
    <definedName name="_P2" localSheetId="7" hidden="1">{#N/A,#N/A,FALSE,"단축1";#N/A,#N/A,FALSE,"단축2";#N/A,#N/A,FALSE,"단축3";#N/A,#N/A,FALSE,"장축";#N/A,#N/A,FALSE,"4WD"}</definedName>
    <definedName name="_P2" localSheetId="25" hidden="1">{#N/A,#N/A,FALSE,"단축1";#N/A,#N/A,FALSE,"단축2";#N/A,#N/A,FALSE,"단축3";#N/A,#N/A,FALSE,"장축";#N/A,#N/A,FALSE,"4WD"}</definedName>
    <definedName name="_P2" localSheetId="21" hidden="1">{#N/A,#N/A,FALSE,"단축1";#N/A,#N/A,FALSE,"단축2";#N/A,#N/A,FALSE,"단축3";#N/A,#N/A,FALSE,"장축";#N/A,#N/A,FALSE,"4WD"}</definedName>
    <definedName name="_P2" localSheetId="22" hidden="1">{#N/A,#N/A,FALSE,"단축1";#N/A,#N/A,FALSE,"단축2";#N/A,#N/A,FALSE,"단축3";#N/A,#N/A,FALSE,"장축";#N/A,#N/A,FALSE,"4WD"}</definedName>
    <definedName name="_P2" localSheetId="19" hidden="1">{#N/A,#N/A,FALSE,"단축1";#N/A,#N/A,FALSE,"단축2";#N/A,#N/A,FALSE,"단축3";#N/A,#N/A,FALSE,"장축";#N/A,#N/A,FALSE,"4WD"}</definedName>
    <definedName name="_P2" hidden="1">{#N/A,#N/A,FALSE,"단축1";#N/A,#N/A,FALSE,"단축2";#N/A,#N/A,FALSE,"단축3";#N/A,#N/A,FALSE,"장축";#N/A,#N/A,FALSE,"4WD"}</definedName>
    <definedName name="_P4" hidden="1">#REF!</definedName>
    <definedName name="_P600" localSheetId="14" hidden="1">{#N/A,#N/A,FALSE,"CONTENTS";#N/A,#N/A,FALSE,"DR";#N/A,#N/A,FALSE,"PL";#N/A,#N/A,FALSE,"BS";#N/A,#N/A,FALSE,"Cash Flow";#N/A,#N/A,FALSE,"NOTES";#N/A,#N/A,FALSE,"NOTES (FA)";#N/A,#N/A,FALSE,"Notes(3)";#N/A,#N/A,FALSE,"NOTES (4)";#N/A,#N/A,FALSE,"DP&amp;L";#N/A,#N/A,FALSE,"EXPENSES";#N/A,#N/A,FALSE,"EXPENSES-1"}</definedName>
    <definedName name="_P600" localSheetId="7" hidden="1">{#N/A,#N/A,FALSE,"CONTENTS";#N/A,#N/A,FALSE,"DR";#N/A,#N/A,FALSE,"PL";#N/A,#N/A,FALSE,"BS";#N/A,#N/A,FALSE,"Cash Flow";#N/A,#N/A,FALSE,"NOTES";#N/A,#N/A,FALSE,"NOTES (FA)";#N/A,#N/A,FALSE,"Notes(3)";#N/A,#N/A,FALSE,"NOTES (4)";#N/A,#N/A,FALSE,"DP&amp;L";#N/A,#N/A,FALSE,"EXPENSES";#N/A,#N/A,FALSE,"EXPENSES-1"}</definedName>
    <definedName name="_P600" localSheetId="25" hidden="1">{#N/A,#N/A,FALSE,"CONTENTS";#N/A,#N/A,FALSE,"DR";#N/A,#N/A,FALSE,"PL";#N/A,#N/A,FALSE,"BS";#N/A,#N/A,FALSE,"Cash Flow";#N/A,#N/A,FALSE,"NOTES";#N/A,#N/A,FALSE,"NOTES (FA)";#N/A,#N/A,FALSE,"Notes(3)";#N/A,#N/A,FALSE,"NOTES (4)";#N/A,#N/A,FALSE,"DP&amp;L";#N/A,#N/A,FALSE,"EXPENSES";#N/A,#N/A,FALSE,"EXPENSES-1"}</definedName>
    <definedName name="_P600" localSheetId="21" hidden="1">{#N/A,#N/A,FALSE,"CONTENTS";#N/A,#N/A,FALSE,"DR";#N/A,#N/A,FALSE,"PL";#N/A,#N/A,FALSE,"BS";#N/A,#N/A,FALSE,"Cash Flow";#N/A,#N/A,FALSE,"NOTES";#N/A,#N/A,FALSE,"NOTES (FA)";#N/A,#N/A,FALSE,"Notes(3)";#N/A,#N/A,FALSE,"NOTES (4)";#N/A,#N/A,FALSE,"DP&amp;L";#N/A,#N/A,FALSE,"EXPENSES";#N/A,#N/A,FALSE,"EXPENSES-1"}</definedName>
    <definedName name="_P600" localSheetId="22" hidden="1">{#N/A,#N/A,FALSE,"CONTENTS";#N/A,#N/A,FALSE,"DR";#N/A,#N/A,FALSE,"PL";#N/A,#N/A,FALSE,"BS";#N/A,#N/A,FALSE,"Cash Flow";#N/A,#N/A,FALSE,"NOTES";#N/A,#N/A,FALSE,"NOTES (FA)";#N/A,#N/A,FALSE,"Notes(3)";#N/A,#N/A,FALSE,"NOTES (4)";#N/A,#N/A,FALSE,"DP&amp;L";#N/A,#N/A,FALSE,"EXPENSES";#N/A,#N/A,FALSE,"EXPENSES-1"}</definedName>
    <definedName name="_P600" localSheetId="19" hidden="1">{#N/A,#N/A,FALSE,"CONTENTS";#N/A,#N/A,FALSE,"DR";#N/A,#N/A,FALSE,"PL";#N/A,#N/A,FALSE,"BS";#N/A,#N/A,FALSE,"Cash Flow";#N/A,#N/A,FALSE,"NOTES";#N/A,#N/A,FALSE,"NOTES (FA)";#N/A,#N/A,FALSE,"Notes(3)";#N/A,#N/A,FALSE,"NOTES (4)";#N/A,#N/A,FALSE,"DP&amp;L";#N/A,#N/A,FALSE,"EXPENSES";#N/A,#N/A,FALSE,"EXPENSES-1"}</definedName>
    <definedName name="_P600" hidden="1">{#N/A,#N/A,FALSE,"CONTENTS";#N/A,#N/A,FALSE,"DR";#N/A,#N/A,FALSE,"PL";#N/A,#N/A,FALSE,"BS";#N/A,#N/A,FALSE,"Cash Flow";#N/A,#N/A,FALSE,"NOTES";#N/A,#N/A,FALSE,"NOTES (FA)";#N/A,#N/A,FALSE,"Notes(3)";#N/A,#N/A,FALSE,"NOTES (4)";#N/A,#N/A,FALSE,"DP&amp;L";#N/A,#N/A,FALSE,"EXPENSES";#N/A,#N/A,FALSE,"EXPENSES-1"}</definedName>
    <definedName name="_PA7">#REF!</definedName>
    <definedName name="_PA8">#REF!</definedName>
    <definedName name="_Parse_In" hidden="1">#REF!</definedName>
    <definedName name="_Parse_Out" hidden="1">#REF!</definedName>
    <definedName name="_PD1">#REF!</definedName>
    <definedName name="_PE12">#REF!</definedName>
    <definedName name="_PE13">#REF!</definedName>
    <definedName name="_PE6">#REF!</definedName>
    <definedName name="_PE7">#REF!</definedName>
    <definedName name="_PE8">#REF!</definedName>
    <definedName name="_PE9">#REF!</definedName>
    <definedName name="_PGE1">#REF!</definedName>
    <definedName name="_PGE2">#REF!</definedName>
    <definedName name="_PH1">#REF!</definedName>
    <definedName name="_PI1">#REF!</definedName>
    <definedName name="_PK1">#REF!</definedName>
    <definedName name="_PK3">#REF!</definedName>
    <definedName name="_pkg1" localSheetId="14" hidden="1">{"'AS,SEC'!$A$4:$J$25"}</definedName>
    <definedName name="_pkg1" localSheetId="7" hidden="1">{"'AS,SEC'!$A$4:$J$25"}</definedName>
    <definedName name="_pkg1" localSheetId="25" hidden="1">{"'AS,SEC'!$A$4:$J$25"}</definedName>
    <definedName name="_pkg1" localSheetId="21" hidden="1">{"'AS,SEC'!$A$4:$J$25"}</definedName>
    <definedName name="_pkg1" localSheetId="22" hidden="1">{"'AS,SEC'!$A$4:$J$25"}</definedName>
    <definedName name="_pkg1" localSheetId="19" hidden="1">{"'AS,SEC'!$A$4:$J$25"}</definedName>
    <definedName name="_pkg1" hidden="1">{"'AS,SEC'!$A$4:$J$25"}</definedName>
    <definedName name="_PL09" hidden="1">#REF!</definedName>
    <definedName name="_plm2">#REF!</definedName>
    <definedName name="_pp1" localSheetId="14" hidden="1">{#N/A,#N/A,FALSE,"Trends";#N/A,#N/A,FALSE,"As Reported";#N/A,#N/A,FALSE,"(un) Commited"}</definedName>
    <definedName name="_pp1" localSheetId="7" hidden="1">{#N/A,#N/A,FALSE,"Trends";#N/A,#N/A,FALSE,"As Reported";#N/A,#N/A,FALSE,"(un) Commited"}</definedName>
    <definedName name="_pp1" localSheetId="25" hidden="1">{#N/A,#N/A,FALSE,"Trends";#N/A,#N/A,FALSE,"As Reported";#N/A,#N/A,FALSE,"(un) Commited"}</definedName>
    <definedName name="_pp1" localSheetId="21" hidden="1">{#N/A,#N/A,FALSE,"Trends";#N/A,#N/A,FALSE,"As Reported";#N/A,#N/A,FALSE,"(un) Commited"}</definedName>
    <definedName name="_pp1" localSheetId="22" hidden="1">{#N/A,#N/A,FALSE,"Trends";#N/A,#N/A,FALSE,"As Reported";#N/A,#N/A,FALSE,"(un) Commited"}</definedName>
    <definedName name="_pp1" localSheetId="19" hidden="1">{#N/A,#N/A,FALSE,"Trends";#N/A,#N/A,FALSE,"As Reported";#N/A,#N/A,FALSE,"(un) Commited"}</definedName>
    <definedName name="_pp1" hidden="1">{#N/A,#N/A,FALSE,"Trends";#N/A,#N/A,FALSE,"As Reported";#N/A,#N/A,FALSE,"(un) Commited"}</definedName>
    <definedName name="_PRT1">#REF!</definedName>
    <definedName name="_psa2">#REF!</definedName>
    <definedName name="_puc101" localSheetId="14" hidden="1">{#N/A,"PURCHM",FALSE,"Business Analysis";#N/A,"SPADD",FALSE,"Business Analysis"}</definedName>
    <definedName name="_puc101" localSheetId="7" hidden="1">{#N/A,"PURCHM",FALSE,"Business Analysis";#N/A,"SPADD",FALSE,"Business Analysis"}</definedName>
    <definedName name="_puc101" localSheetId="25" hidden="1">{#N/A,"PURCHM",FALSE,"Business Analysis";#N/A,"SPADD",FALSE,"Business Analysis"}</definedName>
    <definedName name="_puc101" localSheetId="21" hidden="1">{#N/A,"PURCHM",FALSE,"Business Analysis";#N/A,"SPADD",FALSE,"Business Analysis"}</definedName>
    <definedName name="_puc101" localSheetId="22" hidden="1">{#N/A,"PURCHM",FALSE,"Business Analysis";#N/A,"SPADD",FALSE,"Business Analysis"}</definedName>
    <definedName name="_puc101" localSheetId="19" hidden="1">{#N/A,"PURCHM",FALSE,"Business Analysis";#N/A,"SPADD",FALSE,"Business Analysis"}</definedName>
    <definedName name="_puc101" hidden="1">{#N/A,"PURCHM",FALSE,"Business Analysis";#N/A,"SPADD",FALSE,"Business Analysis"}</definedName>
    <definedName name="_puc102" localSheetId="14" hidden="1">{#N/A,"PURCHM",FALSE,"Business Analysis";#N/A,"SPADD",FALSE,"Business Analysis"}</definedName>
    <definedName name="_puc102" localSheetId="7" hidden="1">{#N/A,"PURCHM",FALSE,"Business Analysis";#N/A,"SPADD",FALSE,"Business Analysis"}</definedName>
    <definedName name="_puc102" localSheetId="25" hidden="1">{#N/A,"PURCHM",FALSE,"Business Analysis";#N/A,"SPADD",FALSE,"Business Analysis"}</definedName>
    <definedName name="_puc102" localSheetId="21" hidden="1">{#N/A,"PURCHM",FALSE,"Business Analysis";#N/A,"SPADD",FALSE,"Business Analysis"}</definedName>
    <definedName name="_puc102" localSheetId="22" hidden="1">{#N/A,"PURCHM",FALSE,"Business Analysis";#N/A,"SPADD",FALSE,"Business Analysis"}</definedName>
    <definedName name="_puc102" localSheetId="19" hidden="1">{#N/A,"PURCHM",FALSE,"Business Analysis";#N/A,"SPADD",FALSE,"Business Analysis"}</definedName>
    <definedName name="_puc102" hidden="1">{#N/A,"PURCHM",FALSE,"Business Analysis";#N/A,"SPADD",FALSE,"Business Analysis"}</definedName>
    <definedName name="_q234" hidden="1">#REF!</definedName>
    <definedName name="_qc1" localSheetId="14" hidden="1">{#N/A,#N/A,TRUE,"자재관리";#N/A,#N/A,TRUE,"품질"}</definedName>
    <definedName name="_qc1" localSheetId="7" hidden="1">{#N/A,#N/A,TRUE,"자재관리";#N/A,#N/A,TRUE,"품질"}</definedName>
    <definedName name="_qc1" localSheetId="25" hidden="1">{#N/A,#N/A,TRUE,"자재관리";#N/A,#N/A,TRUE,"품질"}</definedName>
    <definedName name="_qc1" localSheetId="21" hidden="1">{#N/A,#N/A,TRUE,"자재관리";#N/A,#N/A,TRUE,"품질"}</definedName>
    <definedName name="_qc1" localSheetId="22" hidden="1">{#N/A,#N/A,TRUE,"자재관리";#N/A,#N/A,TRUE,"품질"}</definedName>
    <definedName name="_qc1" localSheetId="19" hidden="1">{#N/A,#N/A,TRUE,"자재관리";#N/A,#N/A,TRUE,"품질"}</definedName>
    <definedName name="_qc1" hidden="1">{#N/A,#N/A,TRUE,"자재관리";#N/A,#N/A,TRUE,"품질"}</definedName>
    <definedName name="_qq1" localSheetId="14" hidden="1">{#N/A,#N/A,FALSE,"TB";#N/A,#N/A,FALSE,"DR";#N/A,#N/A,FALSE,"AR";#N/A,#N/A,FALSE,"PL";#N/A,#N/A,FALSE,"BS";#N/A,#N/A,FALSE,"NOTES";#N/A,#N/A,FALSE,"NOTES (2)";#N/A,#N/A,FALSE,"NOTES (3)";#N/A,#N/A,FALSE,"DPL";#N/A,#N/A,FALSE,"TAXC.INDEX";#N/A,#N/A,FALSE,"Schedule I";#N/A,#N/A,FALSE,"Adjustments"}</definedName>
    <definedName name="_qq1" localSheetId="7" hidden="1">{#N/A,#N/A,FALSE,"TB";#N/A,#N/A,FALSE,"DR";#N/A,#N/A,FALSE,"AR";#N/A,#N/A,FALSE,"PL";#N/A,#N/A,FALSE,"BS";#N/A,#N/A,FALSE,"NOTES";#N/A,#N/A,FALSE,"NOTES (2)";#N/A,#N/A,FALSE,"NOTES (3)";#N/A,#N/A,FALSE,"DPL";#N/A,#N/A,FALSE,"TAXC.INDEX";#N/A,#N/A,FALSE,"Schedule I";#N/A,#N/A,FALSE,"Adjustments"}</definedName>
    <definedName name="_qq1" localSheetId="25" hidden="1">{#N/A,#N/A,FALSE,"TB";#N/A,#N/A,FALSE,"DR";#N/A,#N/A,FALSE,"AR";#N/A,#N/A,FALSE,"PL";#N/A,#N/A,FALSE,"BS";#N/A,#N/A,FALSE,"NOTES";#N/A,#N/A,FALSE,"NOTES (2)";#N/A,#N/A,FALSE,"NOTES (3)";#N/A,#N/A,FALSE,"DPL";#N/A,#N/A,FALSE,"TAXC.INDEX";#N/A,#N/A,FALSE,"Schedule I";#N/A,#N/A,FALSE,"Adjustments"}</definedName>
    <definedName name="_qq1" localSheetId="21" hidden="1">{#N/A,#N/A,FALSE,"TB";#N/A,#N/A,FALSE,"DR";#N/A,#N/A,FALSE,"AR";#N/A,#N/A,FALSE,"PL";#N/A,#N/A,FALSE,"BS";#N/A,#N/A,FALSE,"NOTES";#N/A,#N/A,FALSE,"NOTES (2)";#N/A,#N/A,FALSE,"NOTES (3)";#N/A,#N/A,FALSE,"DPL";#N/A,#N/A,FALSE,"TAXC.INDEX";#N/A,#N/A,FALSE,"Schedule I";#N/A,#N/A,FALSE,"Adjustments"}</definedName>
    <definedName name="_qq1" localSheetId="22" hidden="1">{#N/A,#N/A,FALSE,"TB";#N/A,#N/A,FALSE,"DR";#N/A,#N/A,FALSE,"AR";#N/A,#N/A,FALSE,"PL";#N/A,#N/A,FALSE,"BS";#N/A,#N/A,FALSE,"NOTES";#N/A,#N/A,FALSE,"NOTES (2)";#N/A,#N/A,FALSE,"NOTES (3)";#N/A,#N/A,FALSE,"DPL";#N/A,#N/A,FALSE,"TAXC.INDEX";#N/A,#N/A,FALSE,"Schedule I";#N/A,#N/A,FALSE,"Adjustments"}</definedName>
    <definedName name="_qq1" localSheetId="19" hidden="1">{#N/A,#N/A,FALSE,"TB";#N/A,#N/A,FALSE,"DR";#N/A,#N/A,FALSE,"AR";#N/A,#N/A,FALSE,"PL";#N/A,#N/A,FALSE,"BS";#N/A,#N/A,FALSE,"NOTES";#N/A,#N/A,FALSE,"NOTES (2)";#N/A,#N/A,FALSE,"NOTES (3)";#N/A,#N/A,FALSE,"DPL";#N/A,#N/A,FALSE,"TAXC.INDEX";#N/A,#N/A,FALSE,"Schedule I";#N/A,#N/A,FALSE,"Adjustments"}</definedName>
    <definedName name="_qq1" hidden="1">{#N/A,#N/A,FALSE,"TB";#N/A,#N/A,FALSE,"DR";#N/A,#N/A,FALSE,"AR";#N/A,#N/A,FALSE,"PL";#N/A,#N/A,FALSE,"BS";#N/A,#N/A,FALSE,"NOTES";#N/A,#N/A,FALSE,"NOTES (2)";#N/A,#N/A,FALSE,"NOTES (3)";#N/A,#N/A,FALSE,"DPL";#N/A,#N/A,FALSE,"TAXC.INDEX";#N/A,#N/A,FALSE,"Schedule I";#N/A,#N/A,FALSE,"Adjustments"}</definedName>
    <definedName name="_qr10">#REF!</definedName>
    <definedName name="_R" hidden="1">#REF!</definedName>
    <definedName name="_ra2">#REF!</definedName>
    <definedName name="_ra3">#REF!</definedName>
    <definedName name="_ra4">#REF!</definedName>
    <definedName name="_ra5">#REF!</definedName>
    <definedName name="_ra6">#REF!</definedName>
    <definedName name="_ra7">#REF!</definedName>
    <definedName name="_ra8">#REF!</definedName>
    <definedName name="_rbs1">#REF!</definedName>
    <definedName name="_rbs2">#REF!</definedName>
    <definedName name="_rbs3">#REF!</definedName>
    <definedName name="_rbs4">#REF!</definedName>
    <definedName name="_rc" localSheetId="1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c" localSheetId="7"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c" localSheetId="25"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c" localSheetId="2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c" localSheetId="22"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c" localSheetId="19"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egression_Int" hidden="1">1</definedName>
    <definedName name="_Regression_Out" hidden="1">#REF!</definedName>
    <definedName name="_Regression_X" hidden="1">#REF!</definedName>
    <definedName name="_Regression_Y" hidden="1">#REF!</definedName>
    <definedName name="_ROrder1" hidden="1">0</definedName>
    <definedName name="_row1">#REF!</definedName>
    <definedName name="_row2">#REF!</definedName>
    <definedName name="_rpl1">#REF!</definedName>
    <definedName name="_rpl2">#REF!</definedName>
    <definedName name="_rpl3">#REF!</definedName>
    <definedName name="_rpl4">#REF!</definedName>
    <definedName name="_s1" localSheetId="14" hidden="1">{#N/A,#N/A,FALSE,"UNIT";#N/A,#N/A,FALSE,"UNIT";#N/A,#N/A,FALSE,"계정"}</definedName>
    <definedName name="_s1" localSheetId="7" hidden="1">{#N/A,#N/A,FALSE,"UNIT";#N/A,#N/A,FALSE,"UNIT";#N/A,#N/A,FALSE,"계정"}</definedName>
    <definedName name="_s1" localSheetId="25" hidden="1">{#N/A,#N/A,FALSE,"UNIT";#N/A,#N/A,FALSE,"UNIT";#N/A,#N/A,FALSE,"계정"}</definedName>
    <definedName name="_s1" localSheetId="21" hidden="1">{#N/A,#N/A,FALSE,"UNIT";#N/A,#N/A,FALSE,"UNIT";#N/A,#N/A,FALSE,"계정"}</definedName>
    <definedName name="_s1" localSheetId="22" hidden="1">{#N/A,#N/A,FALSE,"UNIT";#N/A,#N/A,FALSE,"UNIT";#N/A,#N/A,FALSE,"계정"}</definedName>
    <definedName name="_s1" localSheetId="19" hidden="1">{#N/A,#N/A,FALSE,"UNIT";#N/A,#N/A,FALSE,"UNIT";#N/A,#N/A,FALSE,"계정"}</definedName>
    <definedName name="_s1" hidden="1">{#N/A,#N/A,FALSE,"UNIT";#N/A,#N/A,FALSE,"UNIT";#N/A,#N/A,FALSE,"계정"}</definedName>
    <definedName name="_s10" localSheetId="14" hidden="1">{#N/A,#N/A,FALSE,"UNIT";#N/A,#N/A,FALSE,"UNIT";#N/A,#N/A,FALSE,"계정"}</definedName>
    <definedName name="_s10" localSheetId="7" hidden="1">{#N/A,#N/A,FALSE,"UNIT";#N/A,#N/A,FALSE,"UNIT";#N/A,#N/A,FALSE,"계정"}</definedName>
    <definedName name="_s10" localSheetId="25" hidden="1">{#N/A,#N/A,FALSE,"UNIT";#N/A,#N/A,FALSE,"UNIT";#N/A,#N/A,FALSE,"계정"}</definedName>
    <definedName name="_s10" localSheetId="21" hidden="1">{#N/A,#N/A,FALSE,"UNIT";#N/A,#N/A,FALSE,"UNIT";#N/A,#N/A,FALSE,"계정"}</definedName>
    <definedName name="_s10" localSheetId="22" hidden="1">{#N/A,#N/A,FALSE,"UNIT";#N/A,#N/A,FALSE,"UNIT";#N/A,#N/A,FALSE,"계정"}</definedName>
    <definedName name="_s10" localSheetId="19" hidden="1">{#N/A,#N/A,FALSE,"UNIT";#N/A,#N/A,FALSE,"UNIT";#N/A,#N/A,FALSE,"계정"}</definedName>
    <definedName name="_s10" hidden="1">{#N/A,#N/A,FALSE,"UNIT";#N/A,#N/A,FALSE,"UNIT";#N/A,#N/A,FALSE,"계정"}</definedName>
    <definedName name="_s11" localSheetId="14" hidden="1">{#N/A,#N/A,FALSE,"UNIT";#N/A,#N/A,FALSE,"UNIT";#N/A,#N/A,FALSE,"계정"}</definedName>
    <definedName name="_s11" localSheetId="7" hidden="1">{#N/A,#N/A,FALSE,"UNIT";#N/A,#N/A,FALSE,"UNIT";#N/A,#N/A,FALSE,"계정"}</definedName>
    <definedName name="_s11" localSheetId="25" hidden="1">{#N/A,#N/A,FALSE,"UNIT";#N/A,#N/A,FALSE,"UNIT";#N/A,#N/A,FALSE,"계정"}</definedName>
    <definedName name="_s11" localSheetId="21" hidden="1">{#N/A,#N/A,FALSE,"UNIT";#N/A,#N/A,FALSE,"UNIT";#N/A,#N/A,FALSE,"계정"}</definedName>
    <definedName name="_s11" localSheetId="22" hidden="1">{#N/A,#N/A,FALSE,"UNIT";#N/A,#N/A,FALSE,"UNIT";#N/A,#N/A,FALSE,"계정"}</definedName>
    <definedName name="_s11" localSheetId="19" hidden="1">{#N/A,#N/A,FALSE,"UNIT";#N/A,#N/A,FALSE,"UNIT";#N/A,#N/A,FALSE,"계정"}</definedName>
    <definedName name="_s11" hidden="1">{#N/A,#N/A,FALSE,"UNIT";#N/A,#N/A,FALSE,"UNIT";#N/A,#N/A,FALSE,"계정"}</definedName>
    <definedName name="_s12" localSheetId="14" hidden="1">{#N/A,#N/A,FALSE,"UNIT";#N/A,#N/A,FALSE,"UNIT";#N/A,#N/A,FALSE,"계정"}</definedName>
    <definedName name="_s12" localSheetId="7" hidden="1">{#N/A,#N/A,FALSE,"UNIT";#N/A,#N/A,FALSE,"UNIT";#N/A,#N/A,FALSE,"계정"}</definedName>
    <definedName name="_s12" localSheetId="25" hidden="1">{#N/A,#N/A,FALSE,"UNIT";#N/A,#N/A,FALSE,"UNIT";#N/A,#N/A,FALSE,"계정"}</definedName>
    <definedName name="_s12" localSheetId="21" hidden="1">{#N/A,#N/A,FALSE,"UNIT";#N/A,#N/A,FALSE,"UNIT";#N/A,#N/A,FALSE,"계정"}</definedName>
    <definedName name="_s12" localSheetId="22" hidden="1">{#N/A,#N/A,FALSE,"UNIT";#N/A,#N/A,FALSE,"UNIT";#N/A,#N/A,FALSE,"계정"}</definedName>
    <definedName name="_s12" localSheetId="19" hidden="1">{#N/A,#N/A,FALSE,"UNIT";#N/A,#N/A,FALSE,"UNIT";#N/A,#N/A,FALSE,"계정"}</definedName>
    <definedName name="_s12" hidden="1">{#N/A,#N/A,FALSE,"UNIT";#N/A,#N/A,FALSE,"UNIT";#N/A,#N/A,FALSE,"계정"}</definedName>
    <definedName name="_s13" localSheetId="14" hidden="1">{#N/A,#N/A,FALSE,"UNIT";#N/A,#N/A,FALSE,"UNIT";#N/A,#N/A,FALSE,"계정"}</definedName>
    <definedName name="_s13" localSheetId="7" hidden="1">{#N/A,#N/A,FALSE,"UNIT";#N/A,#N/A,FALSE,"UNIT";#N/A,#N/A,FALSE,"계정"}</definedName>
    <definedName name="_s13" localSheetId="25" hidden="1">{#N/A,#N/A,FALSE,"UNIT";#N/A,#N/A,FALSE,"UNIT";#N/A,#N/A,FALSE,"계정"}</definedName>
    <definedName name="_s13" localSheetId="21" hidden="1">{#N/A,#N/A,FALSE,"UNIT";#N/A,#N/A,FALSE,"UNIT";#N/A,#N/A,FALSE,"계정"}</definedName>
    <definedName name="_s13" localSheetId="22" hidden="1">{#N/A,#N/A,FALSE,"UNIT";#N/A,#N/A,FALSE,"UNIT";#N/A,#N/A,FALSE,"계정"}</definedName>
    <definedName name="_s13" localSheetId="19" hidden="1">{#N/A,#N/A,FALSE,"UNIT";#N/A,#N/A,FALSE,"UNIT";#N/A,#N/A,FALSE,"계정"}</definedName>
    <definedName name="_s13" hidden="1">{#N/A,#N/A,FALSE,"UNIT";#N/A,#N/A,FALSE,"UNIT";#N/A,#N/A,FALSE,"계정"}</definedName>
    <definedName name="_s14" localSheetId="14" hidden="1">{#N/A,#N/A,FALSE,"UNIT";#N/A,#N/A,FALSE,"UNIT";#N/A,#N/A,FALSE,"계정"}</definedName>
    <definedName name="_s14" localSheetId="7" hidden="1">{#N/A,#N/A,FALSE,"UNIT";#N/A,#N/A,FALSE,"UNIT";#N/A,#N/A,FALSE,"계정"}</definedName>
    <definedName name="_s14" localSheetId="25" hidden="1">{#N/A,#N/A,FALSE,"UNIT";#N/A,#N/A,FALSE,"UNIT";#N/A,#N/A,FALSE,"계정"}</definedName>
    <definedName name="_s14" localSheetId="21" hidden="1">{#N/A,#N/A,FALSE,"UNIT";#N/A,#N/A,FALSE,"UNIT";#N/A,#N/A,FALSE,"계정"}</definedName>
    <definedName name="_s14" localSheetId="22" hidden="1">{#N/A,#N/A,FALSE,"UNIT";#N/A,#N/A,FALSE,"UNIT";#N/A,#N/A,FALSE,"계정"}</definedName>
    <definedName name="_s14" localSheetId="19" hidden="1">{#N/A,#N/A,FALSE,"UNIT";#N/A,#N/A,FALSE,"UNIT";#N/A,#N/A,FALSE,"계정"}</definedName>
    <definedName name="_s14" hidden="1">{#N/A,#N/A,FALSE,"UNIT";#N/A,#N/A,FALSE,"UNIT";#N/A,#N/A,FALSE,"계정"}</definedName>
    <definedName name="_s16" localSheetId="14" hidden="1">{#N/A,#N/A,FALSE,"UNIT";#N/A,#N/A,FALSE,"UNIT";#N/A,#N/A,FALSE,"계정"}</definedName>
    <definedName name="_s16" localSheetId="7" hidden="1">{#N/A,#N/A,FALSE,"UNIT";#N/A,#N/A,FALSE,"UNIT";#N/A,#N/A,FALSE,"계정"}</definedName>
    <definedName name="_s16" localSheetId="25" hidden="1">{#N/A,#N/A,FALSE,"UNIT";#N/A,#N/A,FALSE,"UNIT";#N/A,#N/A,FALSE,"계정"}</definedName>
    <definedName name="_s16" localSheetId="21" hidden="1">{#N/A,#N/A,FALSE,"UNIT";#N/A,#N/A,FALSE,"UNIT";#N/A,#N/A,FALSE,"계정"}</definedName>
    <definedName name="_s16" localSheetId="22" hidden="1">{#N/A,#N/A,FALSE,"UNIT";#N/A,#N/A,FALSE,"UNIT";#N/A,#N/A,FALSE,"계정"}</definedName>
    <definedName name="_s16" localSheetId="19" hidden="1">{#N/A,#N/A,FALSE,"UNIT";#N/A,#N/A,FALSE,"UNIT";#N/A,#N/A,FALSE,"계정"}</definedName>
    <definedName name="_s16" hidden="1">{#N/A,#N/A,FALSE,"UNIT";#N/A,#N/A,FALSE,"UNIT";#N/A,#N/A,FALSE,"계정"}</definedName>
    <definedName name="_s17" localSheetId="14" hidden="1">{#N/A,#N/A,FALSE,"UNIT";#N/A,#N/A,FALSE,"UNIT";#N/A,#N/A,FALSE,"계정"}</definedName>
    <definedName name="_s17" localSheetId="7" hidden="1">{#N/A,#N/A,FALSE,"UNIT";#N/A,#N/A,FALSE,"UNIT";#N/A,#N/A,FALSE,"계정"}</definedName>
    <definedName name="_s17" localSheetId="25" hidden="1">{#N/A,#N/A,FALSE,"UNIT";#N/A,#N/A,FALSE,"UNIT";#N/A,#N/A,FALSE,"계정"}</definedName>
    <definedName name="_s17" localSheetId="21" hidden="1">{#N/A,#N/A,FALSE,"UNIT";#N/A,#N/A,FALSE,"UNIT";#N/A,#N/A,FALSE,"계정"}</definedName>
    <definedName name="_s17" localSheetId="22" hidden="1">{#N/A,#N/A,FALSE,"UNIT";#N/A,#N/A,FALSE,"UNIT";#N/A,#N/A,FALSE,"계정"}</definedName>
    <definedName name="_s17" localSheetId="19" hidden="1">{#N/A,#N/A,FALSE,"UNIT";#N/A,#N/A,FALSE,"UNIT";#N/A,#N/A,FALSE,"계정"}</definedName>
    <definedName name="_s17" hidden="1">{#N/A,#N/A,FALSE,"UNIT";#N/A,#N/A,FALSE,"UNIT";#N/A,#N/A,FALSE,"계정"}</definedName>
    <definedName name="_s2" localSheetId="14" hidden="1">{#N/A,#N/A,FALSE,"UNIT";#N/A,#N/A,FALSE,"UNIT";#N/A,#N/A,FALSE,"계정"}</definedName>
    <definedName name="_s2" localSheetId="7" hidden="1">{#N/A,#N/A,FALSE,"UNIT";#N/A,#N/A,FALSE,"UNIT";#N/A,#N/A,FALSE,"계정"}</definedName>
    <definedName name="_s2" localSheetId="25" hidden="1">{#N/A,#N/A,FALSE,"UNIT";#N/A,#N/A,FALSE,"UNIT";#N/A,#N/A,FALSE,"계정"}</definedName>
    <definedName name="_s2" localSheetId="21" hidden="1">{#N/A,#N/A,FALSE,"UNIT";#N/A,#N/A,FALSE,"UNIT";#N/A,#N/A,FALSE,"계정"}</definedName>
    <definedName name="_s2" localSheetId="22" hidden="1">{#N/A,#N/A,FALSE,"UNIT";#N/A,#N/A,FALSE,"UNIT";#N/A,#N/A,FALSE,"계정"}</definedName>
    <definedName name="_s2" localSheetId="19" hidden="1">{#N/A,#N/A,FALSE,"UNIT";#N/A,#N/A,FALSE,"UNIT";#N/A,#N/A,FALSE,"계정"}</definedName>
    <definedName name="_s2" hidden="1">{#N/A,#N/A,FALSE,"UNIT";#N/A,#N/A,FALSE,"UNIT";#N/A,#N/A,FALSE,"계정"}</definedName>
    <definedName name="_s3" localSheetId="14" hidden="1">{#N/A,#N/A,FALSE,"UNIT";#N/A,#N/A,FALSE,"UNIT";#N/A,#N/A,FALSE,"계정"}</definedName>
    <definedName name="_s3" localSheetId="7" hidden="1">{#N/A,#N/A,FALSE,"UNIT";#N/A,#N/A,FALSE,"UNIT";#N/A,#N/A,FALSE,"계정"}</definedName>
    <definedName name="_s3" localSheetId="25" hidden="1">{#N/A,#N/A,FALSE,"UNIT";#N/A,#N/A,FALSE,"UNIT";#N/A,#N/A,FALSE,"계정"}</definedName>
    <definedName name="_s3" localSheetId="21" hidden="1">{#N/A,#N/A,FALSE,"UNIT";#N/A,#N/A,FALSE,"UNIT";#N/A,#N/A,FALSE,"계정"}</definedName>
    <definedName name="_s3" localSheetId="22" hidden="1">{#N/A,#N/A,FALSE,"UNIT";#N/A,#N/A,FALSE,"UNIT";#N/A,#N/A,FALSE,"계정"}</definedName>
    <definedName name="_s3" localSheetId="19" hidden="1">{#N/A,#N/A,FALSE,"UNIT";#N/A,#N/A,FALSE,"UNIT";#N/A,#N/A,FALSE,"계정"}</definedName>
    <definedName name="_s3" hidden="1">{#N/A,#N/A,FALSE,"UNIT";#N/A,#N/A,FALSE,"UNIT";#N/A,#N/A,FALSE,"계정"}</definedName>
    <definedName name="_s34" localSheetId="14" hidden="1">{"QTD_GENERALH2",#N/A,FALSE,"QTD"}</definedName>
    <definedName name="_s34" localSheetId="7" hidden="1">{"QTD_GENERALH2",#N/A,FALSE,"QTD"}</definedName>
    <definedName name="_s34" localSheetId="25" hidden="1">{"QTD_GENERALH2",#N/A,FALSE,"QTD"}</definedName>
    <definedName name="_s34" localSheetId="21" hidden="1">{"QTD_GENERALH2",#N/A,FALSE,"QTD"}</definedName>
    <definedName name="_s34" localSheetId="22" hidden="1">{"QTD_GENERALH2",#N/A,FALSE,"QTD"}</definedName>
    <definedName name="_s34" localSheetId="19" hidden="1">{"QTD_GENERALH2",#N/A,FALSE,"QTD"}</definedName>
    <definedName name="_s34" hidden="1">{"QTD_GENERALH2",#N/A,FALSE,"QTD"}</definedName>
    <definedName name="_s4" localSheetId="14" hidden="1">{#N/A,#N/A,FALSE,"UNIT";#N/A,#N/A,FALSE,"UNIT";#N/A,#N/A,FALSE,"계정"}</definedName>
    <definedName name="_s4" localSheetId="7" hidden="1">{#N/A,#N/A,FALSE,"UNIT";#N/A,#N/A,FALSE,"UNIT";#N/A,#N/A,FALSE,"계정"}</definedName>
    <definedName name="_s4" localSheetId="25" hidden="1">{#N/A,#N/A,FALSE,"UNIT";#N/A,#N/A,FALSE,"UNIT";#N/A,#N/A,FALSE,"계정"}</definedName>
    <definedName name="_s4" localSheetId="21" hidden="1">{#N/A,#N/A,FALSE,"UNIT";#N/A,#N/A,FALSE,"UNIT";#N/A,#N/A,FALSE,"계정"}</definedName>
    <definedName name="_s4" localSheetId="22" hidden="1">{#N/A,#N/A,FALSE,"UNIT";#N/A,#N/A,FALSE,"UNIT";#N/A,#N/A,FALSE,"계정"}</definedName>
    <definedName name="_s4" localSheetId="19" hidden="1">{#N/A,#N/A,FALSE,"UNIT";#N/A,#N/A,FALSE,"UNIT";#N/A,#N/A,FALSE,"계정"}</definedName>
    <definedName name="_s4" hidden="1">{#N/A,#N/A,FALSE,"UNIT";#N/A,#N/A,FALSE,"UNIT";#N/A,#N/A,FALSE,"계정"}</definedName>
    <definedName name="_s5" localSheetId="14" hidden="1">{#N/A,#N/A,FALSE,"UNIT";#N/A,#N/A,FALSE,"UNIT";#N/A,#N/A,FALSE,"계정"}</definedName>
    <definedName name="_s5" localSheetId="7" hidden="1">{#N/A,#N/A,FALSE,"UNIT";#N/A,#N/A,FALSE,"UNIT";#N/A,#N/A,FALSE,"계정"}</definedName>
    <definedName name="_s5" localSheetId="25" hidden="1">{#N/A,#N/A,FALSE,"UNIT";#N/A,#N/A,FALSE,"UNIT";#N/A,#N/A,FALSE,"계정"}</definedName>
    <definedName name="_s5" localSheetId="21" hidden="1">{#N/A,#N/A,FALSE,"UNIT";#N/A,#N/A,FALSE,"UNIT";#N/A,#N/A,FALSE,"계정"}</definedName>
    <definedName name="_s5" localSheetId="22" hidden="1">{#N/A,#N/A,FALSE,"UNIT";#N/A,#N/A,FALSE,"UNIT";#N/A,#N/A,FALSE,"계정"}</definedName>
    <definedName name="_s5" localSheetId="19" hidden="1">{#N/A,#N/A,FALSE,"UNIT";#N/A,#N/A,FALSE,"UNIT";#N/A,#N/A,FALSE,"계정"}</definedName>
    <definedName name="_s5" hidden="1">{#N/A,#N/A,FALSE,"UNIT";#N/A,#N/A,FALSE,"UNIT";#N/A,#N/A,FALSE,"계정"}</definedName>
    <definedName name="_s6" localSheetId="14" hidden="1">{#N/A,#N/A,FALSE,"UNIT";#N/A,#N/A,FALSE,"UNIT";#N/A,#N/A,FALSE,"계정"}</definedName>
    <definedName name="_s6" localSheetId="7" hidden="1">{#N/A,#N/A,FALSE,"UNIT";#N/A,#N/A,FALSE,"UNIT";#N/A,#N/A,FALSE,"계정"}</definedName>
    <definedName name="_s6" localSheetId="25" hidden="1">{#N/A,#N/A,FALSE,"UNIT";#N/A,#N/A,FALSE,"UNIT";#N/A,#N/A,FALSE,"계정"}</definedName>
    <definedName name="_s6" localSheetId="21" hidden="1">{#N/A,#N/A,FALSE,"UNIT";#N/A,#N/A,FALSE,"UNIT";#N/A,#N/A,FALSE,"계정"}</definedName>
    <definedName name="_s6" localSheetId="22" hidden="1">{#N/A,#N/A,FALSE,"UNIT";#N/A,#N/A,FALSE,"UNIT";#N/A,#N/A,FALSE,"계정"}</definedName>
    <definedName name="_s6" localSheetId="19" hidden="1">{#N/A,#N/A,FALSE,"UNIT";#N/A,#N/A,FALSE,"UNIT";#N/A,#N/A,FALSE,"계정"}</definedName>
    <definedName name="_s6" hidden="1">{#N/A,#N/A,FALSE,"UNIT";#N/A,#N/A,FALSE,"UNIT";#N/A,#N/A,FALSE,"계정"}</definedName>
    <definedName name="_s9" localSheetId="14" hidden="1">{#N/A,#N/A,FALSE,"UNIT";#N/A,#N/A,FALSE,"UNIT";#N/A,#N/A,FALSE,"계정"}</definedName>
    <definedName name="_s9" localSheetId="7" hidden="1">{#N/A,#N/A,FALSE,"UNIT";#N/A,#N/A,FALSE,"UNIT";#N/A,#N/A,FALSE,"계정"}</definedName>
    <definedName name="_s9" localSheetId="25" hidden="1">{#N/A,#N/A,FALSE,"UNIT";#N/A,#N/A,FALSE,"UNIT";#N/A,#N/A,FALSE,"계정"}</definedName>
    <definedName name="_s9" localSheetId="21" hidden="1">{#N/A,#N/A,FALSE,"UNIT";#N/A,#N/A,FALSE,"UNIT";#N/A,#N/A,FALSE,"계정"}</definedName>
    <definedName name="_s9" localSheetId="22" hidden="1">{#N/A,#N/A,FALSE,"UNIT";#N/A,#N/A,FALSE,"UNIT";#N/A,#N/A,FALSE,"계정"}</definedName>
    <definedName name="_s9" localSheetId="19" hidden="1">{#N/A,#N/A,FALSE,"UNIT";#N/A,#N/A,FALSE,"UNIT";#N/A,#N/A,FALSE,"계정"}</definedName>
    <definedName name="_s9" hidden="1">{#N/A,#N/A,FALSE,"UNIT";#N/A,#N/A,FALSE,"UNIT";#N/A,#N/A,FALSE,"계정"}</definedName>
    <definedName name="_sd34" localSheetId="14" hidden="1">{"QTD",#N/A,FALSE,"SUM"}</definedName>
    <definedName name="_sd34" localSheetId="7" hidden="1">{"QTD",#N/A,FALSE,"SUM"}</definedName>
    <definedName name="_sd34" localSheetId="25" hidden="1">{"QTD",#N/A,FALSE,"SUM"}</definedName>
    <definedName name="_sd34" localSheetId="21" hidden="1">{"QTD",#N/A,FALSE,"SUM"}</definedName>
    <definedName name="_sd34" localSheetId="22" hidden="1">{"QTD",#N/A,FALSE,"SUM"}</definedName>
    <definedName name="_sd34" localSheetId="19" hidden="1">{"QTD",#N/A,FALSE,"SUM"}</definedName>
    <definedName name="_sd34" hidden="1">{"QTD",#N/A,FALSE,"SUM"}</definedName>
    <definedName name="_sdkjg" hidden="1">#REF!</definedName>
    <definedName name="_SDW1" hidden="1">#REF!</definedName>
    <definedName name="_sjkdhkjfhg" localSheetId="14" hidden="1">{#N/A,#N/A,FALSE,"UNIT";#N/A,#N/A,FALSE,"UNIT";#N/A,#N/A,FALSE,"계정"}</definedName>
    <definedName name="_sjkdhkjfhg" localSheetId="7" hidden="1">{#N/A,#N/A,FALSE,"UNIT";#N/A,#N/A,FALSE,"UNIT";#N/A,#N/A,FALSE,"계정"}</definedName>
    <definedName name="_sjkdhkjfhg" localSheetId="25" hidden="1">{#N/A,#N/A,FALSE,"UNIT";#N/A,#N/A,FALSE,"UNIT";#N/A,#N/A,FALSE,"계정"}</definedName>
    <definedName name="_sjkdhkjfhg" localSheetId="21" hidden="1">{#N/A,#N/A,FALSE,"UNIT";#N/A,#N/A,FALSE,"UNIT";#N/A,#N/A,FALSE,"계정"}</definedName>
    <definedName name="_sjkdhkjfhg" localSheetId="22" hidden="1">{#N/A,#N/A,FALSE,"UNIT";#N/A,#N/A,FALSE,"UNIT";#N/A,#N/A,FALSE,"계정"}</definedName>
    <definedName name="_sjkdhkjfhg" localSheetId="19" hidden="1">{#N/A,#N/A,FALSE,"UNIT";#N/A,#N/A,FALSE,"UNIT";#N/A,#N/A,FALSE,"계정"}</definedName>
    <definedName name="_sjkdhkjfhg" hidden="1">{#N/A,#N/A,FALSE,"UNIT";#N/A,#N/A,FALSE,"UNIT";#N/A,#N/A,FALSE,"계정"}</definedName>
    <definedName name="_skdjfkdjg" localSheetId="14" hidden="1">{#N/A,#N/A,FALSE,"UNIT";#N/A,#N/A,FALSE,"UNIT";#N/A,#N/A,FALSE,"계정"}</definedName>
    <definedName name="_skdjfkdjg" localSheetId="7" hidden="1">{#N/A,#N/A,FALSE,"UNIT";#N/A,#N/A,FALSE,"UNIT";#N/A,#N/A,FALSE,"계정"}</definedName>
    <definedName name="_skdjfkdjg" localSheetId="25" hidden="1">{#N/A,#N/A,FALSE,"UNIT";#N/A,#N/A,FALSE,"UNIT";#N/A,#N/A,FALSE,"계정"}</definedName>
    <definedName name="_skdjfkdjg" localSheetId="21" hidden="1">{#N/A,#N/A,FALSE,"UNIT";#N/A,#N/A,FALSE,"UNIT";#N/A,#N/A,FALSE,"계정"}</definedName>
    <definedName name="_skdjfkdjg" localSheetId="22" hidden="1">{#N/A,#N/A,FALSE,"UNIT";#N/A,#N/A,FALSE,"UNIT";#N/A,#N/A,FALSE,"계정"}</definedName>
    <definedName name="_skdjfkdjg" localSheetId="19" hidden="1">{#N/A,#N/A,FALSE,"UNIT";#N/A,#N/A,FALSE,"UNIT";#N/A,#N/A,FALSE,"계정"}</definedName>
    <definedName name="_skdjfkdjg" hidden="1">{#N/A,#N/A,FALSE,"UNIT";#N/A,#N/A,FALSE,"UNIT";#N/A,#N/A,FALSE,"계정"}</definedName>
    <definedName name="_skjdhfjdhg" localSheetId="14" hidden="1">{#N/A,#N/A,FALSE,"UNIT";#N/A,#N/A,FALSE,"UNIT";#N/A,#N/A,FALSE,"계정"}</definedName>
    <definedName name="_skjdhfjdhg" localSheetId="7" hidden="1">{#N/A,#N/A,FALSE,"UNIT";#N/A,#N/A,FALSE,"UNIT";#N/A,#N/A,FALSE,"계정"}</definedName>
    <definedName name="_skjdhfjdhg" localSheetId="25" hidden="1">{#N/A,#N/A,FALSE,"UNIT";#N/A,#N/A,FALSE,"UNIT";#N/A,#N/A,FALSE,"계정"}</definedName>
    <definedName name="_skjdhfjdhg" localSheetId="21" hidden="1">{#N/A,#N/A,FALSE,"UNIT";#N/A,#N/A,FALSE,"UNIT";#N/A,#N/A,FALSE,"계정"}</definedName>
    <definedName name="_skjdhfjdhg" localSheetId="22" hidden="1">{#N/A,#N/A,FALSE,"UNIT";#N/A,#N/A,FALSE,"UNIT";#N/A,#N/A,FALSE,"계정"}</definedName>
    <definedName name="_skjdhfjdhg" localSheetId="19" hidden="1">{#N/A,#N/A,FALSE,"UNIT";#N/A,#N/A,FALSE,"UNIT";#N/A,#N/A,FALSE,"계정"}</definedName>
    <definedName name="_skjdhfjdhg" hidden="1">{#N/A,#N/A,FALSE,"UNIT";#N/A,#N/A,FALSE,"UNIT";#N/A,#N/A,FALSE,"계정"}</definedName>
    <definedName name="_sldkfjg" localSheetId="14" hidden="1">{#N/A,#N/A,FALSE,"UNIT";#N/A,#N/A,FALSE,"UNIT";#N/A,#N/A,FALSE,"계정"}</definedName>
    <definedName name="_sldkfjg" localSheetId="7" hidden="1">{#N/A,#N/A,FALSE,"UNIT";#N/A,#N/A,FALSE,"UNIT";#N/A,#N/A,FALSE,"계정"}</definedName>
    <definedName name="_sldkfjg" localSheetId="25" hidden="1">{#N/A,#N/A,FALSE,"UNIT";#N/A,#N/A,FALSE,"UNIT";#N/A,#N/A,FALSE,"계정"}</definedName>
    <definedName name="_sldkfjg" localSheetId="21" hidden="1">{#N/A,#N/A,FALSE,"UNIT";#N/A,#N/A,FALSE,"UNIT";#N/A,#N/A,FALSE,"계정"}</definedName>
    <definedName name="_sldkfjg" localSheetId="22" hidden="1">{#N/A,#N/A,FALSE,"UNIT";#N/A,#N/A,FALSE,"UNIT";#N/A,#N/A,FALSE,"계정"}</definedName>
    <definedName name="_sldkfjg" localSheetId="19" hidden="1">{#N/A,#N/A,FALSE,"UNIT";#N/A,#N/A,FALSE,"UNIT";#N/A,#N/A,FALSE,"계정"}</definedName>
    <definedName name="_sldkfjg" hidden="1">{#N/A,#N/A,FALSE,"UNIT";#N/A,#N/A,FALSE,"UNIT";#N/A,#N/A,FALSE,"계정"}</definedName>
    <definedName name="_Sort" hidden="1">#REF!</definedName>
    <definedName name="_Sort1" hidden="1">#REF!</definedName>
    <definedName name="_sort2" hidden="1">#REF!</definedName>
    <definedName name="_sort3" hidden="1">#REF!</definedName>
    <definedName name="_ss1" localSheetId="14" hidden="1">{"detail",#N/A,FALSE,"mfg";"summary",#N/A,FALSE,"mfg"}</definedName>
    <definedName name="_ss1" localSheetId="7" hidden="1">{"detail",#N/A,FALSE,"mfg";"summary",#N/A,FALSE,"mfg"}</definedName>
    <definedName name="_ss1" localSheetId="25" hidden="1">{"detail",#N/A,FALSE,"mfg";"summary",#N/A,FALSE,"mfg"}</definedName>
    <definedName name="_ss1" localSheetId="21" hidden="1">{"detail",#N/A,FALSE,"mfg";"summary",#N/A,FALSE,"mfg"}</definedName>
    <definedName name="_ss1" localSheetId="22" hidden="1">{"detail",#N/A,FALSE,"mfg";"summary",#N/A,FALSE,"mfg"}</definedName>
    <definedName name="_ss1" localSheetId="19" hidden="1">{"detail",#N/A,FALSE,"mfg";"summary",#N/A,FALSE,"mfg"}</definedName>
    <definedName name="_ss1" hidden="1">{"detail",#N/A,FALSE,"mfg";"summary",#N/A,FALSE,"mfg"}</definedName>
    <definedName name="_SY1">#REF!</definedName>
    <definedName name="_SY4">#REF!</definedName>
    <definedName name="_sz1" hidden="1">#REF!</definedName>
    <definedName name="_t" hidden="1">#REF!</definedName>
    <definedName name="_T02" localSheetId="14">{"Book1"}</definedName>
    <definedName name="_T02" localSheetId="7">{"Book1"}</definedName>
    <definedName name="_T02" localSheetId="25">{"Book1"}</definedName>
    <definedName name="_T02" localSheetId="21">{"Book1"}</definedName>
    <definedName name="_T02" localSheetId="22">{"Book1"}</definedName>
    <definedName name="_T02" localSheetId="19">{"Book1"}</definedName>
    <definedName name="_T02">{"Book1"}</definedName>
    <definedName name="_T02_1" localSheetId="14">{"Book1"}</definedName>
    <definedName name="_T02_1" localSheetId="7">{"Book1"}</definedName>
    <definedName name="_T02_1" localSheetId="25">{"Book1"}</definedName>
    <definedName name="_T02_1" localSheetId="21">{"Book1"}</definedName>
    <definedName name="_T02_1" localSheetId="22">{"Book1"}</definedName>
    <definedName name="_T02_1" localSheetId="19">{"Book1"}</definedName>
    <definedName name="_T02_1">{"Book1"}</definedName>
    <definedName name="_T02_1_1" localSheetId="14">{"Book1"}</definedName>
    <definedName name="_T02_1_1" localSheetId="7">{"Book1"}</definedName>
    <definedName name="_T02_1_1" localSheetId="25">{"Book1"}</definedName>
    <definedName name="_T02_1_1" localSheetId="21">{"Book1"}</definedName>
    <definedName name="_T02_1_1" localSheetId="22">{"Book1"}</definedName>
    <definedName name="_T02_1_1" localSheetId="19">{"Book1"}</definedName>
    <definedName name="_T02_1_1">{"Book1"}</definedName>
    <definedName name="_T02_1_1_1" localSheetId="14">{"Book1"}</definedName>
    <definedName name="_T02_1_1_1" localSheetId="7">{"Book1"}</definedName>
    <definedName name="_T02_1_1_1" localSheetId="25">{"Book1"}</definedName>
    <definedName name="_T02_1_1_1" localSheetId="21">{"Book1"}</definedName>
    <definedName name="_T02_1_1_1" localSheetId="22">{"Book1"}</definedName>
    <definedName name="_T02_1_1_1" localSheetId="19">{"Book1"}</definedName>
    <definedName name="_T02_1_1_1">{"Book1"}</definedName>
    <definedName name="_T02_1_1_1_1" localSheetId="14">{"Book1"}</definedName>
    <definedName name="_T02_1_1_1_1" localSheetId="7">{"Book1"}</definedName>
    <definedName name="_T02_1_1_1_1" localSheetId="25">{"Book1"}</definedName>
    <definedName name="_T02_1_1_1_1" localSheetId="21">{"Book1"}</definedName>
    <definedName name="_T02_1_1_1_1" localSheetId="22">{"Book1"}</definedName>
    <definedName name="_T02_1_1_1_1" localSheetId="19">{"Book1"}</definedName>
    <definedName name="_T02_1_1_1_1">{"Book1"}</definedName>
    <definedName name="_T02_1_1_1_2" localSheetId="14">{"Book1"}</definedName>
    <definedName name="_T02_1_1_1_2" localSheetId="7">{"Book1"}</definedName>
    <definedName name="_T02_1_1_1_2" localSheetId="25">{"Book1"}</definedName>
    <definedName name="_T02_1_1_1_2" localSheetId="21">{"Book1"}</definedName>
    <definedName name="_T02_1_1_1_2" localSheetId="22">{"Book1"}</definedName>
    <definedName name="_T02_1_1_1_2" localSheetId="19">{"Book1"}</definedName>
    <definedName name="_T02_1_1_1_2">{"Book1"}</definedName>
    <definedName name="_T02_1_1_1_3" localSheetId="14">{"Book1"}</definedName>
    <definedName name="_T02_1_1_1_3" localSheetId="7">{"Book1"}</definedName>
    <definedName name="_T02_1_1_1_3" localSheetId="25">{"Book1"}</definedName>
    <definedName name="_T02_1_1_1_3" localSheetId="21">{"Book1"}</definedName>
    <definedName name="_T02_1_1_1_3" localSheetId="22">{"Book1"}</definedName>
    <definedName name="_T02_1_1_1_3" localSheetId="19">{"Book1"}</definedName>
    <definedName name="_T02_1_1_1_3">{"Book1"}</definedName>
    <definedName name="_T02_1_1_1_4" localSheetId="14">{"Book1"}</definedName>
    <definedName name="_T02_1_1_1_4" localSheetId="7">{"Book1"}</definedName>
    <definedName name="_T02_1_1_1_4" localSheetId="25">{"Book1"}</definedName>
    <definedName name="_T02_1_1_1_4" localSheetId="21">{"Book1"}</definedName>
    <definedName name="_T02_1_1_1_4" localSheetId="22">{"Book1"}</definedName>
    <definedName name="_T02_1_1_1_4" localSheetId="19">{"Book1"}</definedName>
    <definedName name="_T02_1_1_1_4">{"Book1"}</definedName>
    <definedName name="_T02_1_1_2" localSheetId="14">{"Book1"}</definedName>
    <definedName name="_T02_1_1_2" localSheetId="7">{"Book1"}</definedName>
    <definedName name="_T02_1_1_2" localSheetId="25">{"Book1"}</definedName>
    <definedName name="_T02_1_1_2" localSheetId="21">{"Book1"}</definedName>
    <definedName name="_T02_1_1_2" localSheetId="22">{"Book1"}</definedName>
    <definedName name="_T02_1_1_2" localSheetId="19">{"Book1"}</definedName>
    <definedName name="_T02_1_1_2">{"Book1"}</definedName>
    <definedName name="_T02_1_1_2_1" localSheetId="14">{"Book1"}</definedName>
    <definedName name="_T02_1_1_2_1" localSheetId="7">{"Book1"}</definedName>
    <definedName name="_T02_1_1_2_1" localSheetId="25">{"Book1"}</definedName>
    <definedName name="_T02_1_1_2_1" localSheetId="21">{"Book1"}</definedName>
    <definedName name="_T02_1_1_2_1" localSheetId="22">{"Book1"}</definedName>
    <definedName name="_T02_1_1_2_1" localSheetId="19">{"Book1"}</definedName>
    <definedName name="_T02_1_1_2_1">{"Book1"}</definedName>
    <definedName name="_T02_1_1_2_2" localSheetId="14">{"Book1"}</definedName>
    <definedName name="_T02_1_1_2_2" localSheetId="7">{"Book1"}</definedName>
    <definedName name="_T02_1_1_2_2" localSheetId="25">{"Book1"}</definedName>
    <definedName name="_T02_1_1_2_2" localSheetId="21">{"Book1"}</definedName>
    <definedName name="_T02_1_1_2_2" localSheetId="22">{"Book1"}</definedName>
    <definedName name="_T02_1_1_2_2" localSheetId="19">{"Book1"}</definedName>
    <definedName name="_T02_1_1_2_2">{"Book1"}</definedName>
    <definedName name="_T02_1_1_2_3" localSheetId="14">{"Book1"}</definedName>
    <definedName name="_T02_1_1_2_3" localSheetId="7">{"Book1"}</definedName>
    <definedName name="_T02_1_1_2_3" localSheetId="25">{"Book1"}</definedName>
    <definedName name="_T02_1_1_2_3" localSheetId="21">{"Book1"}</definedName>
    <definedName name="_T02_1_1_2_3" localSheetId="22">{"Book1"}</definedName>
    <definedName name="_T02_1_1_2_3" localSheetId="19">{"Book1"}</definedName>
    <definedName name="_T02_1_1_2_3">{"Book1"}</definedName>
    <definedName name="_T02_1_1_2_4" localSheetId="14">{"Book1"}</definedName>
    <definedName name="_T02_1_1_2_4" localSheetId="7">{"Book1"}</definedName>
    <definedName name="_T02_1_1_2_4" localSheetId="25">{"Book1"}</definedName>
    <definedName name="_T02_1_1_2_4" localSheetId="21">{"Book1"}</definedName>
    <definedName name="_T02_1_1_2_4" localSheetId="22">{"Book1"}</definedName>
    <definedName name="_T02_1_1_2_4" localSheetId="19">{"Book1"}</definedName>
    <definedName name="_T02_1_1_2_4">{"Book1"}</definedName>
    <definedName name="_T02_1_1_3" localSheetId="14">{"Book1"}</definedName>
    <definedName name="_T02_1_1_3" localSheetId="7">{"Book1"}</definedName>
    <definedName name="_T02_1_1_3" localSheetId="25">{"Book1"}</definedName>
    <definedName name="_T02_1_1_3" localSheetId="21">{"Book1"}</definedName>
    <definedName name="_T02_1_1_3" localSheetId="22">{"Book1"}</definedName>
    <definedName name="_T02_1_1_3" localSheetId="19">{"Book1"}</definedName>
    <definedName name="_T02_1_1_3">{"Book1"}</definedName>
    <definedName name="_T02_1_1_4" localSheetId="14">{"Book1"}</definedName>
    <definedName name="_T02_1_1_4" localSheetId="7">{"Book1"}</definedName>
    <definedName name="_T02_1_1_4" localSheetId="25">{"Book1"}</definedName>
    <definedName name="_T02_1_1_4" localSheetId="21">{"Book1"}</definedName>
    <definedName name="_T02_1_1_4" localSheetId="22">{"Book1"}</definedName>
    <definedName name="_T02_1_1_4" localSheetId="19">{"Book1"}</definedName>
    <definedName name="_T02_1_1_4">{"Book1"}</definedName>
    <definedName name="_T02_1_1_5" localSheetId="14">{"Book1"}</definedName>
    <definedName name="_T02_1_1_5" localSheetId="7">{"Book1"}</definedName>
    <definedName name="_T02_1_1_5" localSheetId="25">{"Book1"}</definedName>
    <definedName name="_T02_1_1_5" localSheetId="21">{"Book1"}</definedName>
    <definedName name="_T02_1_1_5" localSheetId="22">{"Book1"}</definedName>
    <definedName name="_T02_1_1_5" localSheetId="19">{"Book1"}</definedName>
    <definedName name="_T02_1_1_5">{"Book1"}</definedName>
    <definedName name="_T02_1_2" localSheetId="14">{"Book1"}</definedName>
    <definedName name="_T02_1_2" localSheetId="7">{"Book1"}</definedName>
    <definedName name="_T02_1_2" localSheetId="25">{"Book1"}</definedName>
    <definedName name="_T02_1_2" localSheetId="21">{"Book1"}</definedName>
    <definedName name="_T02_1_2" localSheetId="22">{"Book1"}</definedName>
    <definedName name="_T02_1_2" localSheetId="19">{"Book1"}</definedName>
    <definedName name="_T02_1_2">{"Book1"}</definedName>
    <definedName name="_T02_1_2_1" localSheetId="14">{"Book1"}</definedName>
    <definedName name="_T02_1_2_1" localSheetId="7">{"Book1"}</definedName>
    <definedName name="_T02_1_2_1" localSheetId="25">{"Book1"}</definedName>
    <definedName name="_T02_1_2_1" localSheetId="21">{"Book1"}</definedName>
    <definedName name="_T02_1_2_1" localSheetId="22">{"Book1"}</definedName>
    <definedName name="_T02_1_2_1" localSheetId="19">{"Book1"}</definedName>
    <definedName name="_T02_1_2_1">{"Book1"}</definedName>
    <definedName name="_T02_1_2_1_1" localSheetId="14">{"Book1"}</definedName>
    <definedName name="_T02_1_2_1_1" localSheetId="7">{"Book1"}</definedName>
    <definedName name="_T02_1_2_1_1" localSheetId="25">{"Book1"}</definedName>
    <definedName name="_T02_1_2_1_1" localSheetId="21">{"Book1"}</definedName>
    <definedName name="_T02_1_2_1_1" localSheetId="22">{"Book1"}</definedName>
    <definedName name="_T02_1_2_1_1" localSheetId="19">{"Book1"}</definedName>
    <definedName name="_T02_1_2_1_1">{"Book1"}</definedName>
    <definedName name="_T02_1_2_1_2" localSheetId="14">{"Book1"}</definedName>
    <definedName name="_T02_1_2_1_2" localSheetId="7">{"Book1"}</definedName>
    <definedName name="_T02_1_2_1_2" localSheetId="25">{"Book1"}</definedName>
    <definedName name="_T02_1_2_1_2" localSheetId="21">{"Book1"}</definedName>
    <definedName name="_T02_1_2_1_2" localSheetId="22">{"Book1"}</definedName>
    <definedName name="_T02_1_2_1_2" localSheetId="19">{"Book1"}</definedName>
    <definedName name="_T02_1_2_1_2">{"Book1"}</definedName>
    <definedName name="_T02_1_2_1_3" localSheetId="14">{"Book1"}</definedName>
    <definedName name="_T02_1_2_1_3" localSheetId="7">{"Book1"}</definedName>
    <definedName name="_T02_1_2_1_3" localSheetId="25">{"Book1"}</definedName>
    <definedName name="_T02_1_2_1_3" localSheetId="21">{"Book1"}</definedName>
    <definedName name="_T02_1_2_1_3" localSheetId="22">{"Book1"}</definedName>
    <definedName name="_T02_1_2_1_3" localSheetId="19">{"Book1"}</definedName>
    <definedName name="_T02_1_2_1_3">{"Book1"}</definedName>
    <definedName name="_T02_1_2_1_4" localSheetId="14">{"Book1"}</definedName>
    <definedName name="_T02_1_2_1_4" localSheetId="7">{"Book1"}</definedName>
    <definedName name="_T02_1_2_1_4" localSheetId="25">{"Book1"}</definedName>
    <definedName name="_T02_1_2_1_4" localSheetId="21">{"Book1"}</definedName>
    <definedName name="_T02_1_2_1_4" localSheetId="22">{"Book1"}</definedName>
    <definedName name="_T02_1_2_1_4" localSheetId="19">{"Book1"}</definedName>
    <definedName name="_T02_1_2_1_4">{"Book1"}</definedName>
    <definedName name="_T02_1_2_2" localSheetId="14">{"Book1"}</definedName>
    <definedName name="_T02_1_2_2" localSheetId="7">{"Book1"}</definedName>
    <definedName name="_T02_1_2_2" localSheetId="25">{"Book1"}</definedName>
    <definedName name="_T02_1_2_2" localSheetId="21">{"Book1"}</definedName>
    <definedName name="_T02_1_2_2" localSheetId="22">{"Book1"}</definedName>
    <definedName name="_T02_1_2_2" localSheetId="19">{"Book1"}</definedName>
    <definedName name="_T02_1_2_2">{"Book1"}</definedName>
    <definedName name="_T02_1_2_3" localSheetId="14">{"Book1"}</definedName>
    <definedName name="_T02_1_2_3" localSheetId="7">{"Book1"}</definedName>
    <definedName name="_T02_1_2_3" localSheetId="25">{"Book1"}</definedName>
    <definedName name="_T02_1_2_3" localSheetId="21">{"Book1"}</definedName>
    <definedName name="_T02_1_2_3" localSheetId="22">{"Book1"}</definedName>
    <definedName name="_T02_1_2_3" localSheetId="19">{"Book1"}</definedName>
    <definedName name="_T02_1_2_3">{"Book1"}</definedName>
    <definedName name="_T02_1_2_4" localSheetId="14">{"Book1"}</definedName>
    <definedName name="_T02_1_2_4" localSheetId="7">{"Book1"}</definedName>
    <definedName name="_T02_1_2_4" localSheetId="25">{"Book1"}</definedName>
    <definedName name="_T02_1_2_4" localSheetId="21">{"Book1"}</definedName>
    <definedName name="_T02_1_2_4" localSheetId="22">{"Book1"}</definedName>
    <definedName name="_T02_1_2_4" localSheetId="19">{"Book1"}</definedName>
    <definedName name="_T02_1_2_4">{"Book1"}</definedName>
    <definedName name="_T02_1_2_5" localSheetId="14">{"Book1"}</definedName>
    <definedName name="_T02_1_2_5" localSheetId="7">{"Book1"}</definedName>
    <definedName name="_T02_1_2_5" localSheetId="25">{"Book1"}</definedName>
    <definedName name="_T02_1_2_5" localSheetId="21">{"Book1"}</definedName>
    <definedName name="_T02_1_2_5" localSheetId="22">{"Book1"}</definedName>
    <definedName name="_T02_1_2_5" localSheetId="19">{"Book1"}</definedName>
    <definedName name="_T02_1_2_5">{"Book1"}</definedName>
    <definedName name="_T02_1_3" localSheetId="14">{"Book1"}</definedName>
    <definedName name="_T02_1_3" localSheetId="7">{"Book1"}</definedName>
    <definedName name="_T02_1_3" localSheetId="25">{"Book1"}</definedName>
    <definedName name="_T02_1_3" localSheetId="21">{"Book1"}</definedName>
    <definedName name="_T02_1_3" localSheetId="22">{"Book1"}</definedName>
    <definedName name="_T02_1_3" localSheetId="19">{"Book1"}</definedName>
    <definedName name="_T02_1_3">{"Book1"}</definedName>
    <definedName name="_T02_1_3_1" localSheetId="14">{"Book1"}</definedName>
    <definedName name="_T02_1_3_1" localSheetId="7">{"Book1"}</definedName>
    <definedName name="_T02_1_3_1" localSheetId="25">{"Book1"}</definedName>
    <definedName name="_T02_1_3_1" localSheetId="21">{"Book1"}</definedName>
    <definedName name="_T02_1_3_1" localSheetId="22">{"Book1"}</definedName>
    <definedName name="_T02_1_3_1" localSheetId="19">{"Book1"}</definedName>
    <definedName name="_T02_1_3_1">{"Book1"}</definedName>
    <definedName name="_T02_1_3_2" localSheetId="14">{"Book1"}</definedName>
    <definedName name="_T02_1_3_2" localSheetId="7">{"Book1"}</definedName>
    <definedName name="_T02_1_3_2" localSheetId="25">{"Book1"}</definedName>
    <definedName name="_T02_1_3_2" localSheetId="21">{"Book1"}</definedName>
    <definedName name="_T02_1_3_2" localSheetId="22">{"Book1"}</definedName>
    <definedName name="_T02_1_3_2" localSheetId="19">{"Book1"}</definedName>
    <definedName name="_T02_1_3_2">{"Book1"}</definedName>
    <definedName name="_T02_1_3_3" localSheetId="14">{"Book1"}</definedName>
    <definedName name="_T02_1_3_3" localSheetId="7">{"Book1"}</definedName>
    <definedName name="_T02_1_3_3" localSheetId="25">{"Book1"}</definedName>
    <definedName name="_T02_1_3_3" localSheetId="21">{"Book1"}</definedName>
    <definedName name="_T02_1_3_3" localSheetId="22">{"Book1"}</definedName>
    <definedName name="_T02_1_3_3" localSheetId="19">{"Book1"}</definedName>
    <definedName name="_T02_1_3_3">{"Book1"}</definedName>
    <definedName name="_T02_1_3_4" localSheetId="14">{"Book1"}</definedName>
    <definedName name="_T02_1_3_4" localSheetId="7">{"Book1"}</definedName>
    <definedName name="_T02_1_3_4" localSheetId="25">{"Book1"}</definedName>
    <definedName name="_T02_1_3_4" localSheetId="21">{"Book1"}</definedName>
    <definedName name="_T02_1_3_4" localSheetId="22">{"Book1"}</definedName>
    <definedName name="_T02_1_3_4" localSheetId="19">{"Book1"}</definedName>
    <definedName name="_T02_1_3_4">{"Book1"}</definedName>
    <definedName name="_T02_1_4" localSheetId="14">{"Book1"}</definedName>
    <definedName name="_T02_1_4" localSheetId="7">{"Book1"}</definedName>
    <definedName name="_T02_1_4" localSheetId="25">{"Book1"}</definedName>
    <definedName name="_T02_1_4" localSheetId="21">{"Book1"}</definedName>
    <definedName name="_T02_1_4" localSheetId="22">{"Book1"}</definedName>
    <definedName name="_T02_1_4" localSheetId="19">{"Book1"}</definedName>
    <definedName name="_T02_1_4">{"Book1"}</definedName>
    <definedName name="_T02_1_5" localSheetId="14">{"Book1"}</definedName>
    <definedName name="_T02_1_5" localSheetId="7">{"Book1"}</definedName>
    <definedName name="_T02_1_5" localSheetId="25">{"Book1"}</definedName>
    <definedName name="_T02_1_5" localSheetId="21">{"Book1"}</definedName>
    <definedName name="_T02_1_5" localSheetId="22">{"Book1"}</definedName>
    <definedName name="_T02_1_5" localSheetId="19">{"Book1"}</definedName>
    <definedName name="_T02_1_5">{"Book1"}</definedName>
    <definedName name="_T02_2" localSheetId="14">{"Book1"}</definedName>
    <definedName name="_T02_2" localSheetId="7">{"Book1"}</definedName>
    <definedName name="_T02_2" localSheetId="25">{"Book1"}</definedName>
    <definedName name="_T02_2" localSheetId="21">{"Book1"}</definedName>
    <definedName name="_T02_2" localSheetId="22">{"Book1"}</definedName>
    <definedName name="_T02_2" localSheetId="19">{"Book1"}</definedName>
    <definedName name="_T02_2">{"Book1"}</definedName>
    <definedName name="_T02_2_1" localSheetId="14">{"Book1"}</definedName>
    <definedName name="_T02_2_1" localSheetId="7">{"Book1"}</definedName>
    <definedName name="_T02_2_1" localSheetId="25">{"Book1"}</definedName>
    <definedName name="_T02_2_1" localSheetId="21">{"Book1"}</definedName>
    <definedName name="_T02_2_1" localSheetId="22">{"Book1"}</definedName>
    <definedName name="_T02_2_1" localSheetId="19">{"Book1"}</definedName>
    <definedName name="_T02_2_1">{"Book1"}</definedName>
    <definedName name="_T02_2_1_1" localSheetId="14">{"Book1"}</definedName>
    <definedName name="_T02_2_1_1" localSheetId="7">{"Book1"}</definedName>
    <definedName name="_T02_2_1_1" localSheetId="25">{"Book1"}</definedName>
    <definedName name="_T02_2_1_1" localSheetId="21">{"Book1"}</definedName>
    <definedName name="_T02_2_1_1" localSheetId="22">{"Book1"}</definedName>
    <definedName name="_T02_2_1_1" localSheetId="19">{"Book1"}</definedName>
    <definedName name="_T02_2_1_1">{"Book1"}</definedName>
    <definedName name="_T02_2_1_2" localSheetId="14">{"Book1"}</definedName>
    <definedName name="_T02_2_1_2" localSheetId="7">{"Book1"}</definedName>
    <definedName name="_T02_2_1_2" localSheetId="25">{"Book1"}</definedName>
    <definedName name="_T02_2_1_2" localSheetId="21">{"Book1"}</definedName>
    <definedName name="_T02_2_1_2" localSheetId="22">{"Book1"}</definedName>
    <definedName name="_T02_2_1_2" localSheetId="19">{"Book1"}</definedName>
    <definedName name="_T02_2_1_2">{"Book1"}</definedName>
    <definedName name="_T02_2_1_3" localSheetId="14">{"Book1"}</definedName>
    <definedName name="_T02_2_1_3" localSheetId="7">{"Book1"}</definedName>
    <definedName name="_T02_2_1_3" localSheetId="25">{"Book1"}</definedName>
    <definedName name="_T02_2_1_3" localSheetId="21">{"Book1"}</definedName>
    <definedName name="_T02_2_1_3" localSheetId="22">{"Book1"}</definedName>
    <definedName name="_T02_2_1_3" localSheetId="19">{"Book1"}</definedName>
    <definedName name="_T02_2_1_3">{"Book1"}</definedName>
    <definedName name="_T02_2_1_4" localSheetId="14">{"Book1"}</definedName>
    <definedName name="_T02_2_1_4" localSheetId="7">{"Book1"}</definedName>
    <definedName name="_T02_2_1_4" localSheetId="25">{"Book1"}</definedName>
    <definedName name="_T02_2_1_4" localSheetId="21">{"Book1"}</definedName>
    <definedName name="_T02_2_1_4" localSheetId="22">{"Book1"}</definedName>
    <definedName name="_T02_2_1_4" localSheetId="19">{"Book1"}</definedName>
    <definedName name="_T02_2_1_4">{"Book1"}</definedName>
    <definedName name="_T02_2_2" localSheetId="14">{"Book1"}</definedName>
    <definedName name="_T02_2_2" localSheetId="7">{"Book1"}</definedName>
    <definedName name="_T02_2_2" localSheetId="25">{"Book1"}</definedName>
    <definedName name="_T02_2_2" localSheetId="21">{"Book1"}</definedName>
    <definedName name="_T02_2_2" localSheetId="22">{"Book1"}</definedName>
    <definedName name="_T02_2_2" localSheetId="19">{"Book1"}</definedName>
    <definedName name="_T02_2_2">{"Book1"}</definedName>
    <definedName name="_T02_2_3" localSheetId="14">{"Book1"}</definedName>
    <definedName name="_T02_2_3" localSheetId="7">{"Book1"}</definedName>
    <definedName name="_T02_2_3" localSheetId="25">{"Book1"}</definedName>
    <definedName name="_T02_2_3" localSheetId="21">{"Book1"}</definedName>
    <definedName name="_T02_2_3" localSheetId="22">{"Book1"}</definedName>
    <definedName name="_T02_2_3" localSheetId="19">{"Book1"}</definedName>
    <definedName name="_T02_2_3">{"Book1"}</definedName>
    <definedName name="_T02_2_4" localSheetId="14">{"Book1"}</definedName>
    <definedName name="_T02_2_4" localSheetId="7">{"Book1"}</definedName>
    <definedName name="_T02_2_4" localSheetId="25">{"Book1"}</definedName>
    <definedName name="_T02_2_4" localSheetId="21">{"Book1"}</definedName>
    <definedName name="_T02_2_4" localSheetId="22">{"Book1"}</definedName>
    <definedName name="_T02_2_4" localSheetId="19">{"Book1"}</definedName>
    <definedName name="_T02_2_4">{"Book1"}</definedName>
    <definedName name="_T02_2_5" localSheetId="14">{"Book1"}</definedName>
    <definedName name="_T02_2_5" localSheetId="7">{"Book1"}</definedName>
    <definedName name="_T02_2_5" localSheetId="25">{"Book1"}</definedName>
    <definedName name="_T02_2_5" localSheetId="21">{"Book1"}</definedName>
    <definedName name="_T02_2_5" localSheetId="22">{"Book1"}</definedName>
    <definedName name="_T02_2_5" localSheetId="19">{"Book1"}</definedName>
    <definedName name="_T02_2_5">{"Book1"}</definedName>
    <definedName name="_T02_3" localSheetId="14">{"Book1"}</definedName>
    <definedName name="_T02_3" localSheetId="7">{"Book1"}</definedName>
    <definedName name="_T02_3" localSheetId="25">{"Book1"}</definedName>
    <definedName name="_T02_3" localSheetId="21">{"Book1"}</definedName>
    <definedName name="_T02_3" localSheetId="22">{"Book1"}</definedName>
    <definedName name="_T02_3" localSheetId="19">{"Book1"}</definedName>
    <definedName name="_T02_3">{"Book1"}</definedName>
    <definedName name="_T02_3_1" localSheetId="14">{"Book1"}</definedName>
    <definedName name="_T02_3_1" localSheetId="7">{"Book1"}</definedName>
    <definedName name="_T02_3_1" localSheetId="25">{"Book1"}</definedName>
    <definedName name="_T02_3_1" localSheetId="21">{"Book1"}</definedName>
    <definedName name="_T02_3_1" localSheetId="22">{"Book1"}</definedName>
    <definedName name="_T02_3_1" localSheetId="19">{"Book1"}</definedName>
    <definedName name="_T02_3_1">{"Book1"}</definedName>
    <definedName name="_T02_3_1_1" localSheetId="14">{"Book1"}</definedName>
    <definedName name="_T02_3_1_1" localSheetId="7">{"Book1"}</definedName>
    <definedName name="_T02_3_1_1" localSheetId="25">{"Book1"}</definedName>
    <definedName name="_T02_3_1_1" localSheetId="21">{"Book1"}</definedName>
    <definedName name="_T02_3_1_1" localSheetId="22">{"Book1"}</definedName>
    <definedName name="_T02_3_1_1" localSheetId="19">{"Book1"}</definedName>
    <definedName name="_T02_3_1_1">{"Book1"}</definedName>
    <definedName name="_T02_3_1_2" localSheetId="14">{"Book1"}</definedName>
    <definedName name="_T02_3_1_2" localSheetId="7">{"Book1"}</definedName>
    <definedName name="_T02_3_1_2" localSheetId="25">{"Book1"}</definedName>
    <definedName name="_T02_3_1_2" localSheetId="21">{"Book1"}</definedName>
    <definedName name="_T02_3_1_2" localSheetId="22">{"Book1"}</definedName>
    <definedName name="_T02_3_1_2" localSheetId="19">{"Book1"}</definedName>
    <definedName name="_T02_3_1_2">{"Book1"}</definedName>
    <definedName name="_T02_3_1_3" localSheetId="14">{"Book1"}</definedName>
    <definedName name="_T02_3_1_3" localSheetId="7">{"Book1"}</definedName>
    <definedName name="_T02_3_1_3" localSheetId="25">{"Book1"}</definedName>
    <definedName name="_T02_3_1_3" localSheetId="21">{"Book1"}</definedName>
    <definedName name="_T02_3_1_3" localSheetId="22">{"Book1"}</definedName>
    <definedName name="_T02_3_1_3" localSheetId="19">{"Book1"}</definedName>
    <definedName name="_T02_3_1_3">{"Book1"}</definedName>
    <definedName name="_T02_3_1_4" localSheetId="14">{"Book1"}</definedName>
    <definedName name="_T02_3_1_4" localSheetId="7">{"Book1"}</definedName>
    <definedName name="_T02_3_1_4" localSheetId="25">{"Book1"}</definedName>
    <definedName name="_T02_3_1_4" localSheetId="21">{"Book1"}</definedName>
    <definedName name="_T02_3_1_4" localSheetId="22">{"Book1"}</definedName>
    <definedName name="_T02_3_1_4" localSheetId="19">{"Book1"}</definedName>
    <definedName name="_T02_3_1_4">{"Book1"}</definedName>
    <definedName name="_T02_3_2" localSheetId="14">{"Book1"}</definedName>
    <definedName name="_T02_3_2" localSheetId="7">{"Book1"}</definedName>
    <definedName name="_T02_3_2" localSheetId="25">{"Book1"}</definedName>
    <definedName name="_T02_3_2" localSheetId="21">{"Book1"}</definedName>
    <definedName name="_T02_3_2" localSheetId="22">{"Book1"}</definedName>
    <definedName name="_T02_3_2" localSheetId="19">{"Book1"}</definedName>
    <definedName name="_T02_3_2">{"Book1"}</definedName>
    <definedName name="_T02_3_3" localSheetId="14">{"Book1"}</definedName>
    <definedName name="_T02_3_3" localSheetId="7">{"Book1"}</definedName>
    <definedName name="_T02_3_3" localSheetId="25">{"Book1"}</definedName>
    <definedName name="_T02_3_3" localSheetId="21">{"Book1"}</definedName>
    <definedName name="_T02_3_3" localSheetId="22">{"Book1"}</definedName>
    <definedName name="_T02_3_3" localSheetId="19">{"Book1"}</definedName>
    <definedName name="_T02_3_3">{"Book1"}</definedName>
    <definedName name="_T02_3_4" localSheetId="14">{"Book1"}</definedName>
    <definedName name="_T02_3_4" localSheetId="7">{"Book1"}</definedName>
    <definedName name="_T02_3_4" localSheetId="25">{"Book1"}</definedName>
    <definedName name="_T02_3_4" localSheetId="21">{"Book1"}</definedName>
    <definedName name="_T02_3_4" localSheetId="22">{"Book1"}</definedName>
    <definedName name="_T02_3_4" localSheetId="19">{"Book1"}</definedName>
    <definedName name="_T02_3_4">{"Book1"}</definedName>
    <definedName name="_T02_3_5" localSheetId="14">{"Book1"}</definedName>
    <definedName name="_T02_3_5" localSheetId="7">{"Book1"}</definedName>
    <definedName name="_T02_3_5" localSheetId="25">{"Book1"}</definedName>
    <definedName name="_T02_3_5" localSheetId="21">{"Book1"}</definedName>
    <definedName name="_T02_3_5" localSheetId="22">{"Book1"}</definedName>
    <definedName name="_T02_3_5" localSheetId="19">{"Book1"}</definedName>
    <definedName name="_T02_3_5">{"Book1"}</definedName>
    <definedName name="_T02_4" localSheetId="14">{"Book1"}</definedName>
    <definedName name="_T02_4" localSheetId="7">{"Book1"}</definedName>
    <definedName name="_T02_4" localSheetId="25">{"Book1"}</definedName>
    <definedName name="_T02_4" localSheetId="21">{"Book1"}</definedName>
    <definedName name="_T02_4" localSheetId="22">{"Book1"}</definedName>
    <definedName name="_T02_4" localSheetId="19">{"Book1"}</definedName>
    <definedName name="_T02_4">{"Book1"}</definedName>
    <definedName name="_T02_4_1" localSheetId="14">{"Book1"}</definedName>
    <definedName name="_T02_4_1" localSheetId="7">{"Book1"}</definedName>
    <definedName name="_T02_4_1" localSheetId="25">{"Book1"}</definedName>
    <definedName name="_T02_4_1" localSheetId="21">{"Book1"}</definedName>
    <definedName name="_T02_4_1" localSheetId="22">{"Book1"}</definedName>
    <definedName name="_T02_4_1" localSheetId="19">{"Book1"}</definedName>
    <definedName name="_T02_4_1">{"Book1"}</definedName>
    <definedName name="_T02_4_1_1" localSheetId="14">{"Book1"}</definedName>
    <definedName name="_T02_4_1_1" localSheetId="7">{"Book1"}</definedName>
    <definedName name="_T02_4_1_1" localSheetId="25">{"Book1"}</definedName>
    <definedName name="_T02_4_1_1" localSheetId="21">{"Book1"}</definedName>
    <definedName name="_T02_4_1_1" localSheetId="22">{"Book1"}</definedName>
    <definedName name="_T02_4_1_1" localSheetId="19">{"Book1"}</definedName>
    <definedName name="_T02_4_1_1">{"Book1"}</definedName>
    <definedName name="_T02_4_1_2" localSheetId="14">{"Book1"}</definedName>
    <definedName name="_T02_4_1_2" localSheetId="7">{"Book1"}</definedName>
    <definedName name="_T02_4_1_2" localSheetId="25">{"Book1"}</definedName>
    <definedName name="_T02_4_1_2" localSheetId="21">{"Book1"}</definedName>
    <definedName name="_T02_4_1_2" localSheetId="22">{"Book1"}</definedName>
    <definedName name="_T02_4_1_2" localSheetId="19">{"Book1"}</definedName>
    <definedName name="_T02_4_1_2">{"Book1"}</definedName>
    <definedName name="_T02_4_1_3" localSheetId="14">{"Book1"}</definedName>
    <definedName name="_T02_4_1_3" localSheetId="7">{"Book1"}</definedName>
    <definedName name="_T02_4_1_3" localSheetId="25">{"Book1"}</definedName>
    <definedName name="_T02_4_1_3" localSheetId="21">{"Book1"}</definedName>
    <definedName name="_T02_4_1_3" localSheetId="22">{"Book1"}</definedName>
    <definedName name="_T02_4_1_3" localSheetId="19">{"Book1"}</definedName>
    <definedName name="_T02_4_1_3">{"Book1"}</definedName>
    <definedName name="_T02_4_1_4" localSheetId="14">{"Book1"}</definedName>
    <definedName name="_T02_4_1_4" localSheetId="7">{"Book1"}</definedName>
    <definedName name="_T02_4_1_4" localSheetId="25">{"Book1"}</definedName>
    <definedName name="_T02_4_1_4" localSheetId="21">{"Book1"}</definedName>
    <definedName name="_T02_4_1_4" localSheetId="22">{"Book1"}</definedName>
    <definedName name="_T02_4_1_4" localSheetId="19">{"Book1"}</definedName>
    <definedName name="_T02_4_1_4">{"Book1"}</definedName>
    <definedName name="_T02_4_2" localSheetId="14">{"Book1"}</definedName>
    <definedName name="_T02_4_2" localSheetId="7">{"Book1"}</definedName>
    <definedName name="_T02_4_2" localSheetId="25">{"Book1"}</definedName>
    <definedName name="_T02_4_2" localSheetId="21">{"Book1"}</definedName>
    <definedName name="_T02_4_2" localSheetId="22">{"Book1"}</definedName>
    <definedName name="_T02_4_2" localSheetId="19">{"Book1"}</definedName>
    <definedName name="_T02_4_2">{"Book1"}</definedName>
    <definedName name="_T02_4_3" localSheetId="14">{"Book1"}</definedName>
    <definedName name="_T02_4_3" localSheetId="7">{"Book1"}</definedName>
    <definedName name="_T02_4_3" localSheetId="25">{"Book1"}</definedName>
    <definedName name="_T02_4_3" localSheetId="21">{"Book1"}</definedName>
    <definedName name="_T02_4_3" localSheetId="22">{"Book1"}</definedName>
    <definedName name="_T02_4_3" localSheetId="19">{"Book1"}</definedName>
    <definedName name="_T02_4_3">{"Book1"}</definedName>
    <definedName name="_T02_4_4" localSheetId="14">{"Book1"}</definedName>
    <definedName name="_T02_4_4" localSheetId="7">{"Book1"}</definedName>
    <definedName name="_T02_4_4" localSheetId="25">{"Book1"}</definedName>
    <definedName name="_T02_4_4" localSheetId="21">{"Book1"}</definedName>
    <definedName name="_T02_4_4" localSheetId="22">{"Book1"}</definedName>
    <definedName name="_T02_4_4" localSheetId="19">{"Book1"}</definedName>
    <definedName name="_T02_4_4">{"Book1"}</definedName>
    <definedName name="_T02_4_5" localSheetId="14">{"Book1"}</definedName>
    <definedName name="_T02_4_5" localSheetId="7">{"Book1"}</definedName>
    <definedName name="_T02_4_5" localSheetId="25">{"Book1"}</definedName>
    <definedName name="_T02_4_5" localSheetId="21">{"Book1"}</definedName>
    <definedName name="_T02_4_5" localSheetId="22">{"Book1"}</definedName>
    <definedName name="_T02_4_5" localSheetId="19">{"Book1"}</definedName>
    <definedName name="_T02_4_5">{"Book1"}</definedName>
    <definedName name="_T02_5" localSheetId="14">{"Book1"}</definedName>
    <definedName name="_T02_5" localSheetId="7">{"Book1"}</definedName>
    <definedName name="_T02_5" localSheetId="25">{"Book1"}</definedName>
    <definedName name="_T02_5" localSheetId="21">{"Book1"}</definedName>
    <definedName name="_T02_5" localSheetId="22">{"Book1"}</definedName>
    <definedName name="_T02_5" localSheetId="19">{"Book1"}</definedName>
    <definedName name="_T02_5">{"Book1"}</definedName>
    <definedName name="_T02_5_1" localSheetId="14">{"Book1"}</definedName>
    <definedName name="_T02_5_1" localSheetId="7">{"Book1"}</definedName>
    <definedName name="_T02_5_1" localSheetId="25">{"Book1"}</definedName>
    <definedName name="_T02_5_1" localSheetId="21">{"Book1"}</definedName>
    <definedName name="_T02_5_1" localSheetId="22">{"Book1"}</definedName>
    <definedName name="_T02_5_1" localSheetId="19">{"Book1"}</definedName>
    <definedName name="_T02_5_1">{"Book1"}</definedName>
    <definedName name="_T02_5_1_1" localSheetId="14">{"Book1"}</definedName>
    <definedName name="_T02_5_1_1" localSheetId="7">{"Book1"}</definedName>
    <definedName name="_T02_5_1_1" localSheetId="25">{"Book1"}</definedName>
    <definedName name="_T02_5_1_1" localSheetId="21">{"Book1"}</definedName>
    <definedName name="_T02_5_1_1" localSheetId="22">{"Book1"}</definedName>
    <definedName name="_T02_5_1_1" localSheetId="19">{"Book1"}</definedName>
    <definedName name="_T02_5_1_1">{"Book1"}</definedName>
    <definedName name="_T02_5_1_2" localSheetId="14">{"Book1"}</definedName>
    <definedName name="_T02_5_1_2" localSheetId="7">{"Book1"}</definedName>
    <definedName name="_T02_5_1_2" localSheetId="25">{"Book1"}</definedName>
    <definedName name="_T02_5_1_2" localSheetId="21">{"Book1"}</definedName>
    <definedName name="_T02_5_1_2" localSheetId="22">{"Book1"}</definedName>
    <definedName name="_T02_5_1_2" localSheetId="19">{"Book1"}</definedName>
    <definedName name="_T02_5_1_2">{"Book1"}</definedName>
    <definedName name="_T02_5_1_3" localSheetId="14">{"Book1"}</definedName>
    <definedName name="_T02_5_1_3" localSheetId="7">{"Book1"}</definedName>
    <definedName name="_T02_5_1_3" localSheetId="25">{"Book1"}</definedName>
    <definedName name="_T02_5_1_3" localSheetId="21">{"Book1"}</definedName>
    <definedName name="_T02_5_1_3" localSheetId="22">{"Book1"}</definedName>
    <definedName name="_T02_5_1_3" localSheetId="19">{"Book1"}</definedName>
    <definedName name="_T02_5_1_3">{"Book1"}</definedName>
    <definedName name="_T02_5_1_4" localSheetId="14">{"Book1"}</definedName>
    <definedName name="_T02_5_1_4" localSheetId="7">{"Book1"}</definedName>
    <definedName name="_T02_5_1_4" localSheetId="25">{"Book1"}</definedName>
    <definedName name="_T02_5_1_4" localSheetId="21">{"Book1"}</definedName>
    <definedName name="_T02_5_1_4" localSheetId="22">{"Book1"}</definedName>
    <definedName name="_T02_5_1_4" localSheetId="19">{"Book1"}</definedName>
    <definedName name="_T02_5_1_4">{"Book1"}</definedName>
    <definedName name="_T02_5_2" localSheetId="14">{"Book1"}</definedName>
    <definedName name="_T02_5_2" localSheetId="7">{"Book1"}</definedName>
    <definedName name="_T02_5_2" localSheetId="25">{"Book1"}</definedName>
    <definedName name="_T02_5_2" localSheetId="21">{"Book1"}</definedName>
    <definedName name="_T02_5_2" localSheetId="22">{"Book1"}</definedName>
    <definedName name="_T02_5_2" localSheetId="19">{"Book1"}</definedName>
    <definedName name="_T02_5_2">{"Book1"}</definedName>
    <definedName name="_T02_5_3" localSheetId="14">{"Book1"}</definedName>
    <definedName name="_T02_5_3" localSheetId="7">{"Book1"}</definedName>
    <definedName name="_T02_5_3" localSheetId="25">{"Book1"}</definedName>
    <definedName name="_T02_5_3" localSheetId="21">{"Book1"}</definedName>
    <definedName name="_T02_5_3" localSheetId="22">{"Book1"}</definedName>
    <definedName name="_T02_5_3" localSheetId="19">{"Book1"}</definedName>
    <definedName name="_T02_5_3">{"Book1"}</definedName>
    <definedName name="_T02_5_4" localSheetId="14">{"Book1"}</definedName>
    <definedName name="_T02_5_4" localSheetId="7">{"Book1"}</definedName>
    <definedName name="_T02_5_4" localSheetId="25">{"Book1"}</definedName>
    <definedName name="_T02_5_4" localSheetId="21">{"Book1"}</definedName>
    <definedName name="_T02_5_4" localSheetId="22">{"Book1"}</definedName>
    <definedName name="_T02_5_4" localSheetId="19">{"Book1"}</definedName>
    <definedName name="_T02_5_4">{"Book1"}</definedName>
    <definedName name="_T02_5_5" localSheetId="14">{"Book1"}</definedName>
    <definedName name="_T02_5_5" localSheetId="7">{"Book1"}</definedName>
    <definedName name="_T02_5_5" localSheetId="25">{"Book1"}</definedName>
    <definedName name="_T02_5_5" localSheetId="21">{"Book1"}</definedName>
    <definedName name="_T02_5_5" localSheetId="22">{"Book1"}</definedName>
    <definedName name="_T02_5_5" localSheetId="19">{"Book1"}</definedName>
    <definedName name="_T02_5_5">{"Book1"}</definedName>
    <definedName name="_t113" localSheetId="14" hidden="1">{#N/A,#N/A,FALSE,"Bare Battery F.G."}</definedName>
    <definedName name="_t113" localSheetId="7" hidden="1">{#N/A,#N/A,FALSE,"Bare Battery F.G."}</definedName>
    <definedName name="_t113" localSheetId="25" hidden="1">{#N/A,#N/A,FALSE,"Bare Battery F.G."}</definedName>
    <definedName name="_t113" localSheetId="21" hidden="1">{#N/A,#N/A,FALSE,"Bare Battery F.G."}</definedName>
    <definedName name="_t113" localSheetId="22" hidden="1">{#N/A,#N/A,FALSE,"Bare Battery F.G."}</definedName>
    <definedName name="_t113" localSheetId="19" hidden="1">{#N/A,#N/A,FALSE,"Bare Battery F.G."}</definedName>
    <definedName name="_t113" hidden="1">{#N/A,#N/A,FALSE,"Bare Battery F.G."}</definedName>
    <definedName name="_t2" localSheetId="14" hidden="1">{#N/A,#N/A,TRUE,"DIVISION-MTH";"MANUFACTURING",#N/A,TRUE,"MANUF-MTH";#N/A,#N/A,TRUE,"TRADING-MTH";#N/A,#N/A,TRUE,"DIV-COSTS-MTH"}</definedName>
    <definedName name="_t2" localSheetId="7" hidden="1">{#N/A,#N/A,TRUE,"DIVISION-MTH";"MANUFACTURING",#N/A,TRUE,"MANUF-MTH";#N/A,#N/A,TRUE,"TRADING-MTH";#N/A,#N/A,TRUE,"DIV-COSTS-MTH"}</definedName>
    <definedName name="_t2" localSheetId="25" hidden="1">{#N/A,#N/A,TRUE,"DIVISION-MTH";"MANUFACTURING",#N/A,TRUE,"MANUF-MTH";#N/A,#N/A,TRUE,"TRADING-MTH";#N/A,#N/A,TRUE,"DIV-COSTS-MTH"}</definedName>
    <definedName name="_t2" localSheetId="21" hidden="1">{#N/A,#N/A,TRUE,"DIVISION-MTH";"MANUFACTURING",#N/A,TRUE,"MANUF-MTH";#N/A,#N/A,TRUE,"TRADING-MTH";#N/A,#N/A,TRUE,"DIV-COSTS-MTH"}</definedName>
    <definedName name="_t2" localSheetId="22" hidden="1">{#N/A,#N/A,TRUE,"DIVISION-MTH";"MANUFACTURING",#N/A,TRUE,"MANUF-MTH";#N/A,#N/A,TRUE,"TRADING-MTH";#N/A,#N/A,TRUE,"DIV-COSTS-MTH"}</definedName>
    <definedName name="_t2" localSheetId="19" hidden="1">{#N/A,#N/A,TRUE,"DIVISION-MTH";"MANUFACTURING",#N/A,TRUE,"MANUF-MTH";#N/A,#N/A,TRUE,"TRADING-MTH";#N/A,#N/A,TRUE,"DIV-COSTS-MTH"}</definedName>
    <definedName name="_t2" hidden="1">{#N/A,#N/A,TRUE,"DIVISION-MTH";"MANUFACTURING",#N/A,TRUE,"MANUF-MTH";#N/A,#N/A,TRUE,"TRADING-MTH";#N/A,#N/A,TRUE,"DIV-COSTS-MTH"}</definedName>
    <definedName name="_T3" localSheetId="14" hidden="1">{#N/A,#N/A,FALSE,"단축1";#N/A,#N/A,FALSE,"단축2";#N/A,#N/A,FALSE,"단축3";#N/A,#N/A,FALSE,"장축";#N/A,#N/A,FALSE,"4WD"}</definedName>
    <definedName name="_T3" localSheetId="7" hidden="1">{#N/A,#N/A,FALSE,"단축1";#N/A,#N/A,FALSE,"단축2";#N/A,#N/A,FALSE,"단축3";#N/A,#N/A,FALSE,"장축";#N/A,#N/A,FALSE,"4WD"}</definedName>
    <definedName name="_T3" localSheetId="25" hidden="1">{#N/A,#N/A,FALSE,"단축1";#N/A,#N/A,FALSE,"단축2";#N/A,#N/A,FALSE,"단축3";#N/A,#N/A,FALSE,"장축";#N/A,#N/A,FALSE,"4WD"}</definedName>
    <definedName name="_T3" localSheetId="21" hidden="1">{#N/A,#N/A,FALSE,"단축1";#N/A,#N/A,FALSE,"단축2";#N/A,#N/A,FALSE,"단축3";#N/A,#N/A,FALSE,"장축";#N/A,#N/A,FALSE,"4WD"}</definedName>
    <definedName name="_T3" localSheetId="22" hidden="1">{#N/A,#N/A,FALSE,"단축1";#N/A,#N/A,FALSE,"단축2";#N/A,#N/A,FALSE,"단축3";#N/A,#N/A,FALSE,"장축";#N/A,#N/A,FALSE,"4WD"}</definedName>
    <definedName name="_T3" localSheetId="19" hidden="1">{#N/A,#N/A,FALSE,"단축1";#N/A,#N/A,FALSE,"단축2";#N/A,#N/A,FALSE,"단축3";#N/A,#N/A,FALSE,"장축";#N/A,#N/A,FALSE,"4WD"}</definedName>
    <definedName name="_T3" hidden="1">{#N/A,#N/A,FALSE,"단축1";#N/A,#N/A,FALSE,"단축2";#N/A,#N/A,FALSE,"단축3";#N/A,#N/A,FALSE,"장축";#N/A,#N/A,FALSE,"4WD"}</definedName>
    <definedName name="_T5" localSheetId="14" hidden="1">{#N/A,#N/A,FALSE,"단축1";#N/A,#N/A,FALSE,"단축2";#N/A,#N/A,FALSE,"단축3";#N/A,#N/A,FALSE,"장축";#N/A,#N/A,FALSE,"4WD"}</definedName>
    <definedName name="_T5" localSheetId="7" hidden="1">{#N/A,#N/A,FALSE,"단축1";#N/A,#N/A,FALSE,"단축2";#N/A,#N/A,FALSE,"단축3";#N/A,#N/A,FALSE,"장축";#N/A,#N/A,FALSE,"4WD"}</definedName>
    <definedName name="_T5" localSheetId="25" hidden="1">{#N/A,#N/A,FALSE,"단축1";#N/A,#N/A,FALSE,"단축2";#N/A,#N/A,FALSE,"단축3";#N/A,#N/A,FALSE,"장축";#N/A,#N/A,FALSE,"4WD"}</definedName>
    <definedName name="_T5" localSheetId="21" hidden="1">{#N/A,#N/A,FALSE,"단축1";#N/A,#N/A,FALSE,"단축2";#N/A,#N/A,FALSE,"단축3";#N/A,#N/A,FALSE,"장축";#N/A,#N/A,FALSE,"4WD"}</definedName>
    <definedName name="_T5" localSheetId="22" hidden="1">{#N/A,#N/A,FALSE,"단축1";#N/A,#N/A,FALSE,"단축2";#N/A,#N/A,FALSE,"단축3";#N/A,#N/A,FALSE,"장축";#N/A,#N/A,FALSE,"4WD"}</definedName>
    <definedName name="_T5" localSheetId="19" hidden="1">{#N/A,#N/A,FALSE,"단축1";#N/A,#N/A,FALSE,"단축2";#N/A,#N/A,FALSE,"단축3";#N/A,#N/A,FALSE,"장축";#N/A,#N/A,FALSE,"4WD"}</definedName>
    <definedName name="_T5" hidden="1">{#N/A,#N/A,FALSE,"단축1";#N/A,#N/A,FALSE,"단축2";#N/A,#N/A,FALSE,"단축3";#N/A,#N/A,FALSE,"장축";#N/A,#N/A,FALSE,"4WD"}</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m1" localSheetId="14" hidden="1">{#N/A,#N/A,FALSE,"Pharm";#N/A,#N/A,FALSE,"WWCM"}</definedName>
    <definedName name="_tm1" localSheetId="7" hidden="1">{#N/A,#N/A,FALSE,"Pharm";#N/A,#N/A,FALSE,"WWCM"}</definedName>
    <definedName name="_tm1" localSheetId="25" hidden="1">{#N/A,#N/A,FALSE,"Pharm";#N/A,#N/A,FALSE,"WWCM"}</definedName>
    <definedName name="_tm1" localSheetId="21" hidden="1">{#N/A,#N/A,FALSE,"Pharm";#N/A,#N/A,FALSE,"WWCM"}</definedName>
    <definedName name="_tm1" localSheetId="22" hidden="1">{#N/A,#N/A,FALSE,"Pharm";#N/A,#N/A,FALSE,"WWCM"}</definedName>
    <definedName name="_tm1" localSheetId="19" hidden="1">{#N/A,#N/A,FALSE,"Pharm";#N/A,#N/A,FALSE,"WWCM"}</definedName>
    <definedName name="_tm1" hidden="1">{#N/A,#N/A,FALSE,"Pharm";#N/A,#N/A,FALSE,"WWCM"}</definedName>
    <definedName name="_tt10" localSheetId="14" hidden="1">{#N/A,#N/A,FALSE,"P&amp;L Acc";#N/A,#N/A,FALSE,"P&amp;L Var";#N/A,#N/A,FALSE,"I-B Rep";#N/A,#N/A,FALSE,"BS";#N/A,#N/A,FALSE,"C'flw St";#N/A,#N/A,FALSE,"H-C Cons";#N/A,#N/A,FALSE,"FA Rep"}</definedName>
    <definedName name="_tt10" localSheetId="7" hidden="1">{#N/A,#N/A,FALSE,"P&amp;L Acc";#N/A,#N/A,FALSE,"P&amp;L Var";#N/A,#N/A,FALSE,"I-B Rep";#N/A,#N/A,FALSE,"BS";#N/A,#N/A,FALSE,"C'flw St";#N/A,#N/A,FALSE,"H-C Cons";#N/A,#N/A,FALSE,"FA Rep"}</definedName>
    <definedName name="_tt10" localSheetId="25" hidden="1">{#N/A,#N/A,FALSE,"P&amp;L Acc";#N/A,#N/A,FALSE,"P&amp;L Var";#N/A,#N/A,FALSE,"I-B Rep";#N/A,#N/A,FALSE,"BS";#N/A,#N/A,FALSE,"C'flw St";#N/A,#N/A,FALSE,"H-C Cons";#N/A,#N/A,FALSE,"FA Rep"}</definedName>
    <definedName name="_tt10" localSheetId="21" hidden="1">{#N/A,#N/A,FALSE,"P&amp;L Acc";#N/A,#N/A,FALSE,"P&amp;L Var";#N/A,#N/A,FALSE,"I-B Rep";#N/A,#N/A,FALSE,"BS";#N/A,#N/A,FALSE,"C'flw St";#N/A,#N/A,FALSE,"H-C Cons";#N/A,#N/A,FALSE,"FA Rep"}</definedName>
    <definedName name="_tt10" localSheetId="22" hidden="1">{#N/A,#N/A,FALSE,"P&amp;L Acc";#N/A,#N/A,FALSE,"P&amp;L Var";#N/A,#N/A,FALSE,"I-B Rep";#N/A,#N/A,FALSE,"BS";#N/A,#N/A,FALSE,"C'flw St";#N/A,#N/A,FALSE,"H-C Cons";#N/A,#N/A,FALSE,"FA Rep"}</definedName>
    <definedName name="_tt10" localSheetId="19" hidden="1">{#N/A,#N/A,FALSE,"P&amp;L Acc";#N/A,#N/A,FALSE,"P&amp;L Var";#N/A,#N/A,FALSE,"I-B Rep";#N/A,#N/A,FALSE,"BS";#N/A,#N/A,FALSE,"C'flw St";#N/A,#N/A,FALSE,"H-C Cons";#N/A,#N/A,FALSE,"FA Rep"}</definedName>
    <definedName name="_tt10" hidden="1">{#N/A,#N/A,FALSE,"P&amp;L Acc";#N/A,#N/A,FALSE,"P&amp;L Var";#N/A,#N/A,FALSE,"I-B Rep";#N/A,#N/A,FALSE,"BS";#N/A,#N/A,FALSE,"C'flw St";#N/A,#N/A,FALSE,"H-C Cons";#N/A,#N/A,FALSE,"FA Rep"}</definedName>
    <definedName name="_tt9" localSheetId="14" hidden="1">{#N/A,#N/A,FALSE,"P&amp;L Acc";#N/A,#N/A,FALSE,"P&amp;L Var";#N/A,#N/A,FALSE,"I-B Rep";#N/A,#N/A,FALSE,"BS";#N/A,#N/A,FALSE,"C'flw St";#N/A,#N/A,FALSE,"FA Rep";#N/A,#N/A,FALSE,"H-C Cons"}</definedName>
    <definedName name="_tt9" localSheetId="7" hidden="1">{#N/A,#N/A,FALSE,"P&amp;L Acc";#N/A,#N/A,FALSE,"P&amp;L Var";#N/A,#N/A,FALSE,"I-B Rep";#N/A,#N/A,FALSE,"BS";#N/A,#N/A,FALSE,"C'flw St";#N/A,#N/A,FALSE,"FA Rep";#N/A,#N/A,FALSE,"H-C Cons"}</definedName>
    <definedName name="_tt9" localSheetId="25" hidden="1">{#N/A,#N/A,FALSE,"P&amp;L Acc";#N/A,#N/A,FALSE,"P&amp;L Var";#N/A,#N/A,FALSE,"I-B Rep";#N/A,#N/A,FALSE,"BS";#N/A,#N/A,FALSE,"C'flw St";#N/A,#N/A,FALSE,"FA Rep";#N/A,#N/A,FALSE,"H-C Cons"}</definedName>
    <definedName name="_tt9" localSheetId="21" hidden="1">{#N/A,#N/A,FALSE,"P&amp;L Acc";#N/A,#N/A,FALSE,"P&amp;L Var";#N/A,#N/A,FALSE,"I-B Rep";#N/A,#N/A,FALSE,"BS";#N/A,#N/A,FALSE,"C'flw St";#N/A,#N/A,FALSE,"FA Rep";#N/A,#N/A,FALSE,"H-C Cons"}</definedName>
    <definedName name="_tt9" localSheetId="22" hidden="1">{#N/A,#N/A,FALSE,"P&amp;L Acc";#N/A,#N/A,FALSE,"P&amp;L Var";#N/A,#N/A,FALSE,"I-B Rep";#N/A,#N/A,FALSE,"BS";#N/A,#N/A,FALSE,"C'flw St";#N/A,#N/A,FALSE,"FA Rep";#N/A,#N/A,FALSE,"H-C Cons"}</definedName>
    <definedName name="_tt9" localSheetId="19" hidden="1">{#N/A,#N/A,FALSE,"P&amp;L Acc";#N/A,#N/A,FALSE,"P&amp;L Var";#N/A,#N/A,FALSE,"I-B Rep";#N/A,#N/A,FALSE,"BS";#N/A,#N/A,FALSE,"C'flw St";#N/A,#N/A,FALSE,"FA Rep";#N/A,#N/A,FALSE,"H-C Cons"}</definedName>
    <definedName name="_tt9" hidden="1">{#N/A,#N/A,FALSE,"P&amp;L Acc";#N/A,#N/A,FALSE,"P&amp;L Var";#N/A,#N/A,FALSE,"I-B Rep";#N/A,#N/A,FALSE,"BS";#N/A,#N/A,FALSE,"C'flw St";#N/A,#N/A,FALSE,"FA Rep";#N/A,#N/A,FALSE,"H-C Cons"}</definedName>
    <definedName name="_txt1">#REF!</definedName>
    <definedName name="_txt2">#REF!</definedName>
    <definedName name="_txt3">#REF!</definedName>
    <definedName name="_txt4">#REF!</definedName>
    <definedName name="_U04">#REF!</definedName>
    <definedName name="_U232" localSheetId="14" hidden="1">{#N/A,#N/A,FALSE,"3410599";#N/A,#N/A,FALSE,"34106";#N/A,#N/A,FALSE,"34903";#N/A,#N/A,FALSE,"4450999";#N/A,#N/A,FALSE,"44901"}</definedName>
    <definedName name="_U232" localSheetId="7" hidden="1">{#N/A,#N/A,FALSE,"3410599";#N/A,#N/A,FALSE,"34106";#N/A,#N/A,FALSE,"34903";#N/A,#N/A,FALSE,"4450999";#N/A,#N/A,FALSE,"44901"}</definedName>
    <definedName name="_U232" localSheetId="25" hidden="1">{#N/A,#N/A,FALSE,"3410599";#N/A,#N/A,FALSE,"34106";#N/A,#N/A,FALSE,"34903";#N/A,#N/A,FALSE,"4450999";#N/A,#N/A,FALSE,"44901"}</definedName>
    <definedName name="_U232" localSheetId="21" hidden="1">{#N/A,#N/A,FALSE,"3410599";#N/A,#N/A,FALSE,"34106";#N/A,#N/A,FALSE,"34903";#N/A,#N/A,FALSE,"4450999";#N/A,#N/A,FALSE,"44901"}</definedName>
    <definedName name="_U232" localSheetId="22" hidden="1">{#N/A,#N/A,FALSE,"3410599";#N/A,#N/A,FALSE,"34106";#N/A,#N/A,FALSE,"34903";#N/A,#N/A,FALSE,"4450999";#N/A,#N/A,FALSE,"44901"}</definedName>
    <definedName name="_U232" localSheetId="19" hidden="1">{#N/A,#N/A,FALSE,"3410599";#N/A,#N/A,FALSE,"34106";#N/A,#N/A,FALSE,"34903";#N/A,#N/A,FALSE,"4450999";#N/A,#N/A,FALSE,"44901"}</definedName>
    <definedName name="_U232" hidden="1">{#N/A,#N/A,FALSE,"3410599";#N/A,#N/A,FALSE,"34106";#N/A,#N/A,FALSE,"34903";#N/A,#N/A,FALSE,"4450999";#N/A,#N/A,FALSE,"44901"}</definedName>
    <definedName name="_U3" localSheetId="14" hidden="1">{#N/A,#N/A,FALSE,"COVER";#N/A,#N/A,FALSE,"0";#N/A,#N/A,FALSE,"1";#N/A,#N/A,FALSE,"2";#N/A,#N/A,FALSE,"3";#N/A,#N/A,FALSE,"4";#N/A,#N/A,FALSE,"5";#N/A,#N/A,FALSE,"6";#N/A,#N/A,FALSE,"7";#N/A,#N/A,FALSE,"8";#N/A,#N/A,FALSE,"9";#N/A,#N/A,FALSE,"10";#N/A,#N/A,FALSE,"11"}</definedName>
    <definedName name="_U3" localSheetId="7" hidden="1">{#N/A,#N/A,FALSE,"COVER";#N/A,#N/A,FALSE,"0";#N/A,#N/A,FALSE,"1";#N/A,#N/A,FALSE,"2";#N/A,#N/A,FALSE,"3";#N/A,#N/A,FALSE,"4";#N/A,#N/A,FALSE,"5";#N/A,#N/A,FALSE,"6";#N/A,#N/A,FALSE,"7";#N/A,#N/A,FALSE,"8";#N/A,#N/A,FALSE,"9";#N/A,#N/A,FALSE,"10";#N/A,#N/A,FALSE,"11"}</definedName>
    <definedName name="_U3" localSheetId="25" hidden="1">{#N/A,#N/A,FALSE,"COVER";#N/A,#N/A,FALSE,"0";#N/A,#N/A,FALSE,"1";#N/A,#N/A,FALSE,"2";#N/A,#N/A,FALSE,"3";#N/A,#N/A,FALSE,"4";#N/A,#N/A,FALSE,"5";#N/A,#N/A,FALSE,"6";#N/A,#N/A,FALSE,"7";#N/A,#N/A,FALSE,"8";#N/A,#N/A,FALSE,"9";#N/A,#N/A,FALSE,"10";#N/A,#N/A,FALSE,"11"}</definedName>
    <definedName name="_U3" localSheetId="21" hidden="1">{#N/A,#N/A,FALSE,"COVER";#N/A,#N/A,FALSE,"0";#N/A,#N/A,FALSE,"1";#N/A,#N/A,FALSE,"2";#N/A,#N/A,FALSE,"3";#N/A,#N/A,FALSE,"4";#N/A,#N/A,FALSE,"5";#N/A,#N/A,FALSE,"6";#N/A,#N/A,FALSE,"7";#N/A,#N/A,FALSE,"8";#N/A,#N/A,FALSE,"9";#N/A,#N/A,FALSE,"10";#N/A,#N/A,FALSE,"11"}</definedName>
    <definedName name="_U3" localSheetId="22" hidden="1">{#N/A,#N/A,FALSE,"COVER";#N/A,#N/A,FALSE,"0";#N/A,#N/A,FALSE,"1";#N/A,#N/A,FALSE,"2";#N/A,#N/A,FALSE,"3";#N/A,#N/A,FALSE,"4";#N/A,#N/A,FALSE,"5";#N/A,#N/A,FALSE,"6";#N/A,#N/A,FALSE,"7";#N/A,#N/A,FALSE,"8";#N/A,#N/A,FALSE,"9";#N/A,#N/A,FALSE,"10";#N/A,#N/A,FALSE,"11"}</definedName>
    <definedName name="_U3" localSheetId="19" hidden="1">{#N/A,#N/A,FALSE,"COVER";#N/A,#N/A,FALSE,"0";#N/A,#N/A,FALSE,"1";#N/A,#N/A,FALSE,"2";#N/A,#N/A,FALSE,"3";#N/A,#N/A,FALSE,"4";#N/A,#N/A,FALSE,"5";#N/A,#N/A,FALSE,"6";#N/A,#N/A,FALSE,"7";#N/A,#N/A,FALSE,"8";#N/A,#N/A,FALSE,"9";#N/A,#N/A,FALSE,"10";#N/A,#N/A,FALSE,"11"}</definedName>
    <definedName name="_U3" hidden="1">{#N/A,#N/A,FALSE,"COVER";#N/A,#N/A,FALSE,"0";#N/A,#N/A,FALSE,"1";#N/A,#N/A,FALSE,"2";#N/A,#N/A,FALSE,"3";#N/A,#N/A,FALSE,"4";#N/A,#N/A,FALSE,"5";#N/A,#N/A,FALSE,"6";#N/A,#N/A,FALSE,"7";#N/A,#N/A,FALSE,"8";#N/A,#N/A,FALSE,"9";#N/A,#N/A,FALSE,"10";#N/A,#N/A,FALSE,"11"}</definedName>
    <definedName name="_ud1111">#REF!</definedName>
    <definedName name="_UF06">#REF!</definedName>
    <definedName name="_UFX112">#REF!</definedName>
    <definedName name="_UFX201">#REF!</definedName>
    <definedName name="_UFX202">#REF!</definedName>
    <definedName name="_UFX203">#REF!</definedName>
    <definedName name="_UFX204">#REF!</definedName>
    <definedName name="_UFX205">#REF!</definedName>
    <definedName name="_UFX206">#REF!</definedName>
    <definedName name="_UFX207">#REF!</definedName>
    <definedName name="_UFX208">#REF!</definedName>
    <definedName name="_UFX209">#REF!</definedName>
    <definedName name="_UFX210">#REF!</definedName>
    <definedName name="_UFX211">#REF!</definedName>
    <definedName name="_UFX212">#REF!</definedName>
    <definedName name="_UNDO_UPS_" hidden="1">#REF!</definedName>
    <definedName name="_UNDO_UPS_SEL_" hidden="1">#REF!</definedName>
    <definedName name="_UNDO31X31X_" hidden="1">#REF!</definedName>
    <definedName name="_us2">#REF!</definedName>
    <definedName name="_us3">#REF!</definedName>
    <definedName name="_us4">#REF!</definedName>
    <definedName name="_us5">#REF!</definedName>
    <definedName name="_us6">#REF!</definedName>
    <definedName name="_us7">#REF!</definedName>
    <definedName name="_us8">#REF!</definedName>
    <definedName name="_usa2" localSheetId="14" hidden="1">{#N/A,#N/A,FALSE,"Full";#N/A,#N/A,FALSE,"Half";#N/A,#N/A,FALSE,"Op Expenses";#N/A,#N/A,FALSE,"Cap Charge";#N/A,#N/A,FALSE,"Cost C";#N/A,#N/A,FALSE,"PP&amp;E";#N/A,#N/A,FALSE,"R&amp;D"}</definedName>
    <definedName name="_usa2" localSheetId="7" hidden="1">{#N/A,#N/A,FALSE,"Full";#N/A,#N/A,FALSE,"Half";#N/A,#N/A,FALSE,"Op Expenses";#N/A,#N/A,FALSE,"Cap Charge";#N/A,#N/A,FALSE,"Cost C";#N/A,#N/A,FALSE,"PP&amp;E";#N/A,#N/A,FALSE,"R&amp;D"}</definedName>
    <definedName name="_usa2" localSheetId="25" hidden="1">{#N/A,#N/A,FALSE,"Full";#N/A,#N/A,FALSE,"Half";#N/A,#N/A,FALSE,"Op Expenses";#N/A,#N/A,FALSE,"Cap Charge";#N/A,#N/A,FALSE,"Cost C";#N/A,#N/A,FALSE,"PP&amp;E";#N/A,#N/A,FALSE,"R&amp;D"}</definedName>
    <definedName name="_usa2" localSheetId="21" hidden="1">{#N/A,#N/A,FALSE,"Full";#N/A,#N/A,FALSE,"Half";#N/A,#N/A,FALSE,"Op Expenses";#N/A,#N/A,FALSE,"Cap Charge";#N/A,#N/A,FALSE,"Cost C";#N/A,#N/A,FALSE,"PP&amp;E";#N/A,#N/A,FALSE,"R&amp;D"}</definedName>
    <definedName name="_usa2" localSheetId="22" hidden="1">{#N/A,#N/A,FALSE,"Full";#N/A,#N/A,FALSE,"Half";#N/A,#N/A,FALSE,"Op Expenses";#N/A,#N/A,FALSE,"Cap Charge";#N/A,#N/A,FALSE,"Cost C";#N/A,#N/A,FALSE,"PP&amp;E";#N/A,#N/A,FALSE,"R&amp;D"}</definedName>
    <definedName name="_usa2" localSheetId="19" hidden="1">{#N/A,#N/A,FALSE,"Full";#N/A,#N/A,FALSE,"Half";#N/A,#N/A,FALSE,"Op Expenses";#N/A,#N/A,FALSE,"Cap Charge";#N/A,#N/A,FALSE,"Cost C";#N/A,#N/A,FALSE,"PP&amp;E";#N/A,#N/A,FALSE,"R&amp;D"}</definedName>
    <definedName name="_usa2" hidden="1">{#N/A,#N/A,FALSE,"Full";#N/A,#N/A,FALSE,"Half";#N/A,#N/A,FALSE,"Op Expenses";#N/A,#N/A,FALSE,"Cap Charge";#N/A,#N/A,FALSE,"Cost C";#N/A,#N/A,FALSE,"PP&amp;E";#N/A,#N/A,FALSE,"R&amp;D"}</definedName>
    <definedName name="_VAT04">#N/A</definedName>
    <definedName name="_VFA2" localSheetId="14" hidden="1">{#N/A,#N/A,FALSE,"P&amp;L Acc";#N/A,#N/A,FALSE,"P&amp;L Var";#N/A,#N/A,FALSE,"I-B Rep";#N/A,#N/A,FALSE,"BS";#N/A,#N/A,FALSE,"C'flw St";#N/A,#N/A,FALSE,"H-C Cons";#N/A,#N/A,FALSE,"FA Rep"}</definedName>
    <definedName name="_VFA2" localSheetId="7" hidden="1">{#N/A,#N/A,FALSE,"P&amp;L Acc";#N/A,#N/A,FALSE,"P&amp;L Var";#N/A,#N/A,FALSE,"I-B Rep";#N/A,#N/A,FALSE,"BS";#N/A,#N/A,FALSE,"C'flw St";#N/A,#N/A,FALSE,"H-C Cons";#N/A,#N/A,FALSE,"FA Rep"}</definedName>
    <definedName name="_VFA2" localSheetId="25" hidden="1">{#N/A,#N/A,FALSE,"P&amp;L Acc";#N/A,#N/A,FALSE,"P&amp;L Var";#N/A,#N/A,FALSE,"I-B Rep";#N/A,#N/A,FALSE,"BS";#N/A,#N/A,FALSE,"C'flw St";#N/A,#N/A,FALSE,"H-C Cons";#N/A,#N/A,FALSE,"FA Rep"}</definedName>
    <definedName name="_VFA2" localSheetId="21" hidden="1">{#N/A,#N/A,FALSE,"P&amp;L Acc";#N/A,#N/A,FALSE,"P&amp;L Var";#N/A,#N/A,FALSE,"I-B Rep";#N/A,#N/A,FALSE,"BS";#N/A,#N/A,FALSE,"C'flw St";#N/A,#N/A,FALSE,"H-C Cons";#N/A,#N/A,FALSE,"FA Rep"}</definedName>
    <definedName name="_VFA2" localSheetId="22" hidden="1">{#N/A,#N/A,FALSE,"P&amp;L Acc";#N/A,#N/A,FALSE,"P&amp;L Var";#N/A,#N/A,FALSE,"I-B Rep";#N/A,#N/A,FALSE,"BS";#N/A,#N/A,FALSE,"C'flw St";#N/A,#N/A,FALSE,"H-C Cons";#N/A,#N/A,FALSE,"FA Rep"}</definedName>
    <definedName name="_VFA2" localSheetId="19" hidden="1">{#N/A,#N/A,FALSE,"P&amp;L Acc";#N/A,#N/A,FALSE,"P&amp;L Var";#N/A,#N/A,FALSE,"I-B Rep";#N/A,#N/A,FALSE,"BS";#N/A,#N/A,FALSE,"C'flw St";#N/A,#N/A,FALSE,"H-C Cons";#N/A,#N/A,FALSE,"FA Rep"}</definedName>
    <definedName name="_VFA2" hidden="1">{#N/A,#N/A,FALSE,"P&amp;L Acc";#N/A,#N/A,FALSE,"P&amp;L Var";#N/A,#N/A,FALSE,"I-B Rep";#N/A,#N/A,FALSE,"BS";#N/A,#N/A,FALSE,"C'flw St";#N/A,#N/A,FALSE,"H-C Cons";#N/A,#N/A,FALSE,"FA Rep"}</definedName>
    <definedName name="_vin1" hidden="1">#REF!</definedName>
    <definedName name="_w1" localSheetId="14" hidden="1">{#N/A,#N/A,FALSE,"DIR-REP";#N/A,#N/A,FALSE,"AUD-REPORT";#N/A,#N/A,FALSE,"P7L&amp;BS";#N/A,#N/A,FALSE,"NOTES";#N/A,#N/A,FALSE,"FA";#N/A,#N/A,FALSE,"NOTES (2)";#N/A,#N/A,FALSE,"Schedule  IV";#N/A,#N/A,FALSE,"Schedule V"}</definedName>
    <definedName name="_w1" localSheetId="7" hidden="1">{#N/A,#N/A,FALSE,"DIR-REP";#N/A,#N/A,FALSE,"AUD-REPORT";#N/A,#N/A,FALSE,"P7L&amp;BS";#N/A,#N/A,FALSE,"NOTES";#N/A,#N/A,FALSE,"FA";#N/A,#N/A,FALSE,"NOTES (2)";#N/A,#N/A,FALSE,"Schedule  IV";#N/A,#N/A,FALSE,"Schedule V"}</definedName>
    <definedName name="_w1" localSheetId="25" hidden="1">{#N/A,#N/A,FALSE,"DIR-REP";#N/A,#N/A,FALSE,"AUD-REPORT";#N/A,#N/A,FALSE,"P7L&amp;BS";#N/A,#N/A,FALSE,"NOTES";#N/A,#N/A,FALSE,"FA";#N/A,#N/A,FALSE,"NOTES (2)";#N/A,#N/A,FALSE,"Schedule  IV";#N/A,#N/A,FALSE,"Schedule V"}</definedName>
    <definedName name="_w1" localSheetId="21" hidden="1">{#N/A,#N/A,FALSE,"DIR-REP";#N/A,#N/A,FALSE,"AUD-REPORT";#N/A,#N/A,FALSE,"P7L&amp;BS";#N/A,#N/A,FALSE,"NOTES";#N/A,#N/A,FALSE,"FA";#N/A,#N/A,FALSE,"NOTES (2)";#N/A,#N/A,FALSE,"Schedule  IV";#N/A,#N/A,FALSE,"Schedule V"}</definedName>
    <definedName name="_w1" localSheetId="22" hidden="1">{#N/A,#N/A,FALSE,"DIR-REP";#N/A,#N/A,FALSE,"AUD-REPORT";#N/A,#N/A,FALSE,"P7L&amp;BS";#N/A,#N/A,FALSE,"NOTES";#N/A,#N/A,FALSE,"FA";#N/A,#N/A,FALSE,"NOTES (2)";#N/A,#N/A,FALSE,"Schedule  IV";#N/A,#N/A,FALSE,"Schedule V"}</definedName>
    <definedName name="_w1" localSheetId="19" hidden="1">{#N/A,#N/A,FALSE,"DIR-REP";#N/A,#N/A,FALSE,"AUD-REPORT";#N/A,#N/A,FALSE,"P7L&amp;BS";#N/A,#N/A,FALSE,"NOTES";#N/A,#N/A,FALSE,"FA";#N/A,#N/A,FALSE,"NOTES (2)";#N/A,#N/A,FALSE,"Schedule  IV";#N/A,#N/A,FALSE,"Schedule V"}</definedName>
    <definedName name="_w1" hidden="1">{#N/A,#N/A,FALSE,"DIR-REP";#N/A,#N/A,FALSE,"AUD-REPORT";#N/A,#N/A,FALSE,"P7L&amp;BS";#N/A,#N/A,FALSE,"NOTES";#N/A,#N/A,FALSE,"FA";#N/A,#N/A,FALSE,"NOTES (2)";#N/A,#N/A,FALSE,"Schedule  IV";#N/A,#N/A,FALSE,"Schedule V"}</definedName>
    <definedName name="_w11" localSheetId="14" hidden="1">{"PVGraph2",#N/A,FALSE,"PV Data"}</definedName>
    <definedName name="_w11" localSheetId="7" hidden="1">{"PVGraph2",#N/A,FALSE,"PV Data"}</definedName>
    <definedName name="_w11" localSheetId="25" hidden="1">{"PVGraph2",#N/A,FALSE,"PV Data"}</definedName>
    <definedName name="_w11" localSheetId="21" hidden="1">{"PVGraph2",#N/A,FALSE,"PV Data"}</definedName>
    <definedName name="_w11" localSheetId="22" hidden="1">{"PVGraph2",#N/A,FALSE,"PV Data"}</definedName>
    <definedName name="_w11" localSheetId="19" hidden="1">{"PVGraph2",#N/A,FALSE,"PV Data"}</definedName>
    <definedName name="_w11" hidden="1">{"PVGraph2",#N/A,FALSE,"PV Data"}</definedName>
    <definedName name="_w112" localSheetId="14" hidden="1">{"PVGraph2",#N/A,FALSE,"PV Data"}</definedName>
    <definedName name="_w112" localSheetId="7" hidden="1">{"PVGraph2",#N/A,FALSE,"PV Data"}</definedName>
    <definedName name="_w112" localSheetId="25" hidden="1">{"PVGraph2",#N/A,FALSE,"PV Data"}</definedName>
    <definedName name="_w112" localSheetId="21" hidden="1">{"PVGraph2",#N/A,FALSE,"PV Data"}</definedName>
    <definedName name="_w112" localSheetId="22" hidden="1">{"PVGraph2",#N/A,FALSE,"PV Data"}</definedName>
    <definedName name="_w112" localSheetId="19" hidden="1">{"PVGraph2",#N/A,FALSE,"PV Data"}</definedName>
    <definedName name="_w112" hidden="1">{"PVGraph2",#N/A,FALSE,"PV Data"}</definedName>
    <definedName name="_w1121" localSheetId="14" hidden="1">{"PVGraph2",#N/A,FALSE,"PV Data"}</definedName>
    <definedName name="_w1121" localSheetId="7" hidden="1">{"PVGraph2",#N/A,FALSE,"PV Data"}</definedName>
    <definedName name="_w1121" localSheetId="25" hidden="1">{"PVGraph2",#N/A,FALSE,"PV Data"}</definedName>
    <definedName name="_w1121" localSheetId="21" hidden="1">{"PVGraph2",#N/A,FALSE,"PV Data"}</definedName>
    <definedName name="_w1121" localSheetId="22" hidden="1">{"PVGraph2",#N/A,FALSE,"PV Data"}</definedName>
    <definedName name="_w1121" localSheetId="19" hidden="1">{"PVGraph2",#N/A,FALSE,"PV Data"}</definedName>
    <definedName name="_w1121" hidden="1">{"PVGraph2",#N/A,FALSE,"PV Data"}</definedName>
    <definedName name="_w12" localSheetId="14" hidden="1">{"PVGraph2",#N/A,FALSE,"PV Data"}</definedName>
    <definedName name="_w12" localSheetId="7" hidden="1">{"PVGraph2",#N/A,FALSE,"PV Data"}</definedName>
    <definedName name="_w12" localSheetId="25" hidden="1">{"PVGraph2",#N/A,FALSE,"PV Data"}</definedName>
    <definedName name="_w12" localSheetId="21" hidden="1">{"PVGraph2",#N/A,FALSE,"PV Data"}</definedName>
    <definedName name="_w12" localSheetId="22" hidden="1">{"PVGraph2",#N/A,FALSE,"PV Data"}</definedName>
    <definedName name="_w12" localSheetId="19" hidden="1">{"PVGraph2",#N/A,FALSE,"PV Data"}</definedName>
    <definedName name="_w12" hidden="1">{"PVGraph2",#N/A,FALSE,"PV Data"}</definedName>
    <definedName name="_w121" localSheetId="14" hidden="1">{"PVGraph2",#N/A,FALSE,"PV Data"}</definedName>
    <definedName name="_w121" localSheetId="7" hidden="1">{"PVGraph2",#N/A,FALSE,"PV Data"}</definedName>
    <definedName name="_w121" localSheetId="25" hidden="1">{"PVGraph2",#N/A,FALSE,"PV Data"}</definedName>
    <definedName name="_w121" localSheetId="21" hidden="1">{"PVGraph2",#N/A,FALSE,"PV Data"}</definedName>
    <definedName name="_w121" localSheetId="22" hidden="1">{"PVGraph2",#N/A,FALSE,"PV Data"}</definedName>
    <definedName name="_w121" localSheetId="19" hidden="1">{"PVGraph2",#N/A,FALSE,"PV Data"}</definedName>
    <definedName name="_w121" hidden="1">{"PVGraph2",#N/A,FALSE,"PV Data"}</definedName>
    <definedName name="_w12345" localSheetId="14" hidden="1">{"PVGraph2",#N/A,FALSE,"PV Data"}</definedName>
    <definedName name="_w12345" localSheetId="7" hidden="1">{"PVGraph2",#N/A,FALSE,"PV Data"}</definedName>
    <definedName name="_w12345" localSheetId="25" hidden="1">{"PVGraph2",#N/A,FALSE,"PV Data"}</definedName>
    <definedName name="_w12345" localSheetId="21" hidden="1">{"PVGraph2",#N/A,FALSE,"PV Data"}</definedName>
    <definedName name="_w12345" localSheetId="22" hidden="1">{"PVGraph2",#N/A,FALSE,"PV Data"}</definedName>
    <definedName name="_w12345" localSheetId="19" hidden="1">{"PVGraph2",#N/A,FALSE,"PV Data"}</definedName>
    <definedName name="_w12345" hidden="1">{"PVGraph2",#N/A,FALSE,"PV Data"}</definedName>
    <definedName name="_w13" localSheetId="14" hidden="1">{"PVGraph2",#N/A,FALSE,"PV Data"}</definedName>
    <definedName name="_w13" localSheetId="7" hidden="1">{"PVGraph2",#N/A,FALSE,"PV Data"}</definedName>
    <definedName name="_w13" localSheetId="25" hidden="1">{"PVGraph2",#N/A,FALSE,"PV Data"}</definedName>
    <definedName name="_w13" localSheetId="21" hidden="1">{"PVGraph2",#N/A,FALSE,"PV Data"}</definedName>
    <definedName name="_w13" localSheetId="22" hidden="1">{"PVGraph2",#N/A,FALSE,"PV Data"}</definedName>
    <definedName name="_w13" localSheetId="19" hidden="1">{"PVGraph2",#N/A,FALSE,"PV Data"}</definedName>
    <definedName name="_w13" hidden="1">{"PVGraph2",#N/A,FALSE,"PV Data"}</definedName>
    <definedName name="_w2" localSheetId="14" hidden="1">{"PVGraph2",#N/A,FALSE,"PV Data"}</definedName>
    <definedName name="_w2" localSheetId="7" hidden="1">{"PVGraph2",#N/A,FALSE,"PV Data"}</definedName>
    <definedName name="_w2" localSheetId="25" hidden="1">{"PVGraph2",#N/A,FALSE,"PV Data"}</definedName>
    <definedName name="_w2" localSheetId="21" hidden="1">{"PVGraph2",#N/A,FALSE,"PV Data"}</definedName>
    <definedName name="_w2" localSheetId="22" hidden="1">{"PVGraph2",#N/A,FALSE,"PV Data"}</definedName>
    <definedName name="_w2" localSheetId="19" hidden="1">{"PVGraph2",#N/A,FALSE,"PV Data"}</definedName>
    <definedName name="_w2" hidden="1">{"PVGraph2",#N/A,FALSE,"PV Data"}</definedName>
    <definedName name="_w3" localSheetId="14" hidden="1">{"PVGraph2",#N/A,FALSE,"PV Data"}</definedName>
    <definedName name="_w3" localSheetId="7" hidden="1">{"PVGraph2",#N/A,FALSE,"PV Data"}</definedName>
    <definedName name="_w3" localSheetId="25" hidden="1">{"PVGraph2",#N/A,FALSE,"PV Data"}</definedName>
    <definedName name="_w3" localSheetId="21" hidden="1">{"PVGraph2",#N/A,FALSE,"PV Data"}</definedName>
    <definedName name="_w3" localSheetId="22" hidden="1">{"PVGraph2",#N/A,FALSE,"PV Data"}</definedName>
    <definedName name="_w3" localSheetId="19" hidden="1">{"PVGraph2",#N/A,FALSE,"PV Data"}</definedName>
    <definedName name="_w3" hidden="1">{"PVGraph2",#N/A,FALSE,"PV Data"}</definedName>
    <definedName name="_w45" localSheetId="14" hidden="1">{#N/A,#N/A,FALSE,"TAXC.INDEX";#N/A,#N/A,FALSE,"Schedule I";#N/A,#N/A,FALSE,"Schedule  II";#N/A,#N/A,FALSE,"Schedule III";#N/A,#N/A,FALSE,"Schedule IV";#N/A,#N/A,FALSE,"Schedule IV (Cont'd)";#N/A,#N/A,FALSE,"Schedule V";#N/A,#N/A,FALSE,"Schedule VI";#N/A,#N/A,FALSE,"Schedule VII"}</definedName>
    <definedName name="_w45" localSheetId="7" hidden="1">{#N/A,#N/A,FALSE,"TAXC.INDEX";#N/A,#N/A,FALSE,"Schedule I";#N/A,#N/A,FALSE,"Schedule  II";#N/A,#N/A,FALSE,"Schedule III";#N/A,#N/A,FALSE,"Schedule IV";#N/A,#N/A,FALSE,"Schedule IV (Cont'd)";#N/A,#N/A,FALSE,"Schedule V";#N/A,#N/A,FALSE,"Schedule VI";#N/A,#N/A,FALSE,"Schedule VII"}</definedName>
    <definedName name="_w45" localSheetId="25" hidden="1">{#N/A,#N/A,FALSE,"TAXC.INDEX";#N/A,#N/A,FALSE,"Schedule I";#N/A,#N/A,FALSE,"Schedule  II";#N/A,#N/A,FALSE,"Schedule III";#N/A,#N/A,FALSE,"Schedule IV";#N/A,#N/A,FALSE,"Schedule IV (Cont'd)";#N/A,#N/A,FALSE,"Schedule V";#N/A,#N/A,FALSE,"Schedule VI";#N/A,#N/A,FALSE,"Schedule VII"}</definedName>
    <definedName name="_w45" localSheetId="21" hidden="1">{#N/A,#N/A,FALSE,"TAXC.INDEX";#N/A,#N/A,FALSE,"Schedule I";#N/A,#N/A,FALSE,"Schedule  II";#N/A,#N/A,FALSE,"Schedule III";#N/A,#N/A,FALSE,"Schedule IV";#N/A,#N/A,FALSE,"Schedule IV (Cont'd)";#N/A,#N/A,FALSE,"Schedule V";#N/A,#N/A,FALSE,"Schedule VI";#N/A,#N/A,FALSE,"Schedule VII"}</definedName>
    <definedName name="_w45" localSheetId="22" hidden="1">{#N/A,#N/A,FALSE,"TAXC.INDEX";#N/A,#N/A,FALSE,"Schedule I";#N/A,#N/A,FALSE,"Schedule  II";#N/A,#N/A,FALSE,"Schedule III";#N/A,#N/A,FALSE,"Schedule IV";#N/A,#N/A,FALSE,"Schedule IV (Cont'd)";#N/A,#N/A,FALSE,"Schedule V";#N/A,#N/A,FALSE,"Schedule VI";#N/A,#N/A,FALSE,"Schedule VII"}</definedName>
    <definedName name="_w45" localSheetId="19" hidden="1">{#N/A,#N/A,FALSE,"TAXC.INDEX";#N/A,#N/A,FALSE,"Schedule I";#N/A,#N/A,FALSE,"Schedule  II";#N/A,#N/A,FALSE,"Schedule III";#N/A,#N/A,FALSE,"Schedule IV";#N/A,#N/A,FALSE,"Schedule IV (Cont'd)";#N/A,#N/A,FALSE,"Schedule V";#N/A,#N/A,FALSE,"Schedule VI";#N/A,#N/A,FALSE,"Schedule VII"}</definedName>
    <definedName name="_w45" hidden="1">{#N/A,#N/A,FALSE,"TAXC.INDEX";#N/A,#N/A,FALSE,"Schedule I";#N/A,#N/A,FALSE,"Schedule  II";#N/A,#N/A,FALSE,"Schedule III";#N/A,#N/A,FALSE,"Schedule IV";#N/A,#N/A,FALSE,"Schedule IV (Cont'd)";#N/A,#N/A,FALSE,"Schedule V";#N/A,#N/A,FALSE,"Schedule VI";#N/A,#N/A,FALSE,"Schedule VII"}</definedName>
    <definedName name="_w8" hidden="1">#REF!</definedName>
    <definedName name="_w9" localSheetId="14" hidden="1">{"PVGraph2",#N/A,FALSE,"PV Data"}</definedName>
    <definedName name="_w9" localSheetId="7" hidden="1">{"PVGraph2",#N/A,FALSE,"PV Data"}</definedName>
    <definedName name="_w9" localSheetId="25" hidden="1">{"PVGraph2",#N/A,FALSE,"PV Data"}</definedName>
    <definedName name="_w9" localSheetId="21" hidden="1">{"PVGraph2",#N/A,FALSE,"PV Data"}</definedName>
    <definedName name="_w9" localSheetId="22" hidden="1">{"PVGraph2",#N/A,FALSE,"PV Data"}</definedName>
    <definedName name="_w9" localSheetId="19" hidden="1">{"PVGraph2",#N/A,FALSE,"PV Data"}</definedName>
    <definedName name="_w9" hidden="1">{"PVGraph2",#N/A,FALSE,"PV Data"}</definedName>
    <definedName name="_WK34" localSheetId="14" hidden="1">{#N/A,#N/A,FALSE,"Bare Battery F.G."}</definedName>
    <definedName name="_WK34" localSheetId="7" hidden="1">{#N/A,#N/A,FALSE,"Bare Battery F.G."}</definedName>
    <definedName name="_WK34" localSheetId="25" hidden="1">{#N/A,#N/A,FALSE,"Bare Battery F.G."}</definedName>
    <definedName name="_WK34" localSheetId="21" hidden="1">{#N/A,#N/A,FALSE,"Bare Battery F.G."}</definedName>
    <definedName name="_WK34" localSheetId="22" hidden="1">{#N/A,#N/A,FALSE,"Bare Battery F.G."}</definedName>
    <definedName name="_WK34" localSheetId="19" hidden="1">{#N/A,#N/A,FALSE,"Bare Battery F.G."}</definedName>
    <definedName name="_WK34" hidden="1">{#N/A,#N/A,FALSE,"Bare Battery F.G."}</definedName>
    <definedName name="_wrn071" localSheetId="14" hidden="1">{#N/A,"PURCHM",FALSE,"Business Analysis";#N/A,"SPADD",FALSE,"Business Analysis"}</definedName>
    <definedName name="_wrn071" localSheetId="7" hidden="1">{#N/A,"PURCHM",FALSE,"Business Analysis";#N/A,"SPADD",FALSE,"Business Analysis"}</definedName>
    <definedName name="_wrn071" localSheetId="25" hidden="1">{#N/A,"PURCHM",FALSE,"Business Analysis";#N/A,"SPADD",FALSE,"Business Analysis"}</definedName>
    <definedName name="_wrn071" localSheetId="21" hidden="1">{#N/A,"PURCHM",FALSE,"Business Analysis";#N/A,"SPADD",FALSE,"Business Analysis"}</definedName>
    <definedName name="_wrn071" localSheetId="22" hidden="1">{#N/A,"PURCHM",FALSE,"Business Analysis";#N/A,"SPADD",FALSE,"Business Analysis"}</definedName>
    <definedName name="_wrn071" localSheetId="19" hidden="1">{#N/A,"PURCHM",FALSE,"Business Analysis";#N/A,"SPADD",FALSE,"Business Analysis"}</definedName>
    <definedName name="_wrn071" hidden="1">{#N/A,"PURCHM",FALSE,"Business Analysis";#N/A,"SPADD",FALSE,"Business Analysis"}</definedName>
    <definedName name="_wrn1" localSheetId="14" hidden="1">{"负债及权益",#N/A,FALSE,"TB-BS"}</definedName>
    <definedName name="_wrn1" localSheetId="7" hidden="1">{"负债及权益",#N/A,FALSE,"TB-BS"}</definedName>
    <definedName name="_wrn1" localSheetId="25" hidden="1">{"负债及权益",#N/A,FALSE,"TB-BS"}</definedName>
    <definedName name="_wrn1" localSheetId="21" hidden="1">{"负债及权益",#N/A,FALSE,"TB-BS"}</definedName>
    <definedName name="_wrn1" localSheetId="22" hidden="1">{"负债及权益",#N/A,FALSE,"TB-BS"}</definedName>
    <definedName name="_wrn1" localSheetId="19" hidden="1">{"负债及权益",#N/A,FALSE,"TB-BS"}</definedName>
    <definedName name="_wrn1" hidden="1">{"负债及权益",#N/A,FALSE,"TB-BS"}</definedName>
    <definedName name="_WRN2" localSheetId="14" hidden="1">{#N/A,#N/A,FALSE,"단축1";#N/A,#N/A,FALSE,"단축2";#N/A,#N/A,FALSE,"단축3";#N/A,#N/A,FALSE,"장축";#N/A,#N/A,FALSE,"4WD"}</definedName>
    <definedName name="_WRN2" localSheetId="7" hidden="1">{#N/A,#N/A,FALSE,"단축1";#N/A,#N/A,FALSE,"단축2";#N/A,#N/A,FALSE,"단축3";#N/A,#N/A,FALSE,"장축";#N/A,#N/A,FALSE,"4WD"}</definedName>
    <definedName name="_WRN2" localSheetId="25" hidden="1">{#N/A,#N/A,FALSE,"단축1";#N/A,#N/A,FALSE,"단축2";#N/A,#N/A,FALSE,"단축3";#N/A,#N/A,FALSE,"장축";#N/A,#N/A,FALSE,"4WD"}</definedName>
    <definedName name="_WRN2" localSheetId="21" hidden="1">{#N/A,#N/A,FALSE,"단축1";#N/A,#N/A,FALSE,"단축2";#N/A,#N/A,FALSE,"단축3";#N/A,#N/A,FALSE,"장축";#N/A,#N/A,FALSE,"4WD"}</definedName>
    <definedName name="_WRN2" localSheetId="22" hidden="1">{#N/A,#N/A,FALSE,"단축1";#N/A,#N/A,FALSE,"단축2";#N/A,#N/A,FALSE,"단축3";#N/A,#N/A,FALSE,"장축";#N/A,#N/A,FALSE,"4WD"}</definedName>
    <definedName name="_WRN2" localSheetId="19" hidden="1">{#N/A,#N/A,FALSE,"단축1";#N/A,#N/A,FALSE,"단축2";#N/A,#N/A,FALSE,"단축3";#N/A,#N/A,FALSE,"장축";#N/A,#N/A,FALSE,"4WD"}</definedName>
    <definedName name="_WRN2" hidden="1">{#N/A,#N/A,FALSE,"단축1";#N/A,#N/A,FALSE,"단축2";#N/A,#N/A,FALSE,"단축3";#N/A,#N/A,FALSE,"장축";#N/A,#N/A,FALSE,"4WD"}</definedName>
    <definedName name="_wrn213" localSheetId="14" hidden="1">{"detail",#N/A,FALSE,"mfg";"summary",#N/A,FALSE,"mfg"}</definedName>
    <definedName name="_wrn213" localSheetId="7" hidden="1">{"detail",#N/A,FALSE,"mfg";"summary",#N/A,FALSE,"mfg"}</definedName>
    <definedName name="_wrn213" localSheetId="25" hidden="1">{"detail",#N/A,FALSE,"mfg";"summary",#N/A,FALSE,"mfg"}</definedName>
    <definedName name="_wrn213" localSheetId="21" hidden="1">{"detail",#N/A,FALSE,"mfg";"summary",#N/A,FALSE,"mfg"}</definedName>
    <definedName name="_wrn213" localSheetId="22" hidden="1">{"detail",#N/A,FALSE,"mfg";"summary",#N/A,FALSE,"mfg"}</definedName>
    <definedName name="_wrn213" localSheetId="19" hidden="1">{"detail",#N/A,FALSE,"mfg";"summary",#N/A,FALSE,"mfg"}</definedName>
    <definedName name="_wrn213" hidden="1">{"detail",#N/A,FALSE,"mfg";"summary",#N/A,FALSE,"mfg"}</definedName>
    <definedName name="_wrn3" localSheetId="14" hidden="1">{#N/A,#N/A,FALSE,"Virgin Flightdeck"}</definedName>
    <definedName name="_wrn3" localSheetId="7" hidden="1">{#N/A,#N/A,FALSE,"Virgin Flightdeck"}</definedName>
    <definedName name="_wrn3" localSheetId="25" hidden="1">{#N/A,#N/A,FALSE,"Virgin Flightdeck"}</definedName>
    <definedName name="_wrn3" localSheetId="21" hidden="1">{#N/A,#N/A,FALSE,"Virgin Flightdeck"}</definedName>
    <definedName name="_wrn3" localSheetId="22" hidden="1">{#N/A,#N/A,FALSE,"Virgin Flightdeck"}</definedName>
    <definedName name="_wrn3" localSheetId="19" hidden="1">{#N/A,#N/A,FALSE,"Virgin Flightdeck"}</definedName>
    <definedName name="_wrn3" hidden="1">{#N/A,#N/A,FALSE,"Virgin Flightdeck"}</definedName>
    <definedName name="_wrn4" localSheetId="14" hidden="1">{#N/A,#N/A,FALSE,"Virgin Flightdeck"}</definedName>
    <definedName name="_wrn4" localSheetId="7" hidden="1">{#N/A,#N/A,FALSE,"Virgin Flightdeck"}</definedName>
    <definedName name="_wrn4" localSheetId="25" hidden="1">{#N/A,#N/A,FALSE,"Virgin Flightdeck"}</definedName>
    <definedName name="_wrn4" localSheetId="21" hidden="1">{#N/A,#N/A,FALSE,"Virgin Flightdeck"}</definedName>
    <definedName name="_wrn4" localSheetId="22" hidden="1">{#N/A,#N/A,FALSE,"Virgin Flightdeck"}</definedName>
    <definedName name="_wrn4" localSheetId="19" hidden="1">{#N/A,#N/A,FALSE,"Virgin Flightdeck"}</definedName>
    <definedName name="_wrn4" hidden="1">{#N/A,#N/A,FALSE,"Virgin Flightdeck"}</definedName>
    <definedName name="_WRN41" localSheetId="14" hidden="1">{"detail",#N/A,FALSE,"mfg";"summary",#N/A,FALSE,"mfg"}</definedName>
    <definedName name="_WRN41" localSheetId="7" hidden="1">{"detail",#N/A,FALSE,"mfg";"summary",#N/A,FALSE,"mfg"}</definedName>
    <definedName name="_WRN41" localSheetId="25" hidden="1">{"detail",#N/A,FALSE,"mfg";"summary",#N/A,FALSE,"mfg"}</definedName>
    <definedName name="_WRN41" localSheetId="21" hidden="1">{"detail",#N/A,FALSE,"mfg";"summary",#N/A,FALSE,"mfg"}</definedName>
    <definedName name="_WRN41" localSheetId="22" hidden="1">{"detail",#N/A,FALSE,"mfg";"summary",#N/A,FALSE,"mfg"}</definedName>
    <definedName name="_WRN41" localSheetId="19" hidden="1">{"detail",#N/A,FALSE,"mfg";"summary",#N/A,FALSE,"mfg"}</definedName>
    <definedName name="_WRN41" hidden="1">{"detail",#N/A,FALSE,"mfg";"summary",#N/A,FALSE,"mfg"}</definedName>
    <definedName name="_wrn413" localSheetId="14" hidden="1">{"detail",#N/A,FALSE,"mfg";"summary",#N/A,FALSE,"mfg"}</definedName>
    <definedName name="_wrn413" localSheetId="7" hidden="1">{"detail",#N/A,FALSE,"mfg";"summary",#N/A,FALSE,"mfg"}</definedName>
    <definedName name="_wrn413" localSheetId="25" hidden="1">{"detail",#N/A,FALSE,"mfg";"summary",#N/A,FALSE,"mfg"}</definedName>
    <definedName name="_wrn413" localSheetId="21" hidden="1">{"detail",#N/A,FALSE,"mfg";"summary",#N/A,FALSE,"mfg"}</definedName>
    <definedName name="_wrn413" localSheetId="22" hidden="1">{"detail",#N/A,FALSE,"mfg";"summary",#N/A,FALSE,"mfg"}</definedName>
    <definedName name="_wrn413" localSheetId="19" hidden="1">{"detail",#N/A,FALSE,"mfg";"summary",#N/A,FALSE,"mfg"}</definedName>
    <definedName name="_wrn413" hidden="1">{"detail",#N/A,FALSE,"mfg";"summary",#N/A,FALSE,"mfg"}</definedName>
    <definedName name="_wrn51" localSheetId="14" hidden="1">{#N/A,"PURCHM",FALSE,"Business Analysis";#N/A,"SPADD",FALSE,"Business Analysis"}</definedName>
    <definedName name="_wrn51" localSheetId="7" hidden="1">{#N/A,"PURCHM",FALSE,"Business Analysis";#N/A,"SPADD",FALSE,"Business Analysis"}</definedName>
    <definedName name="_wrn51" localSheetId="25" hidden="1">{#N/A,"PURCHM",FALSE,"Business Analysis";#N/A,"SPADD",FALSE,"Business Analysis"}</definedName>
    <definedName name="_wrn51" localSheetId="21" hidden="1">{#N/A,"PURCHM",FALSE,"Business Analysis";#N/A,"SPADD",FALSE,"Business Analysis"}</definedName>
    <definedName name="_wrn51" localSheetId="22" hidden="1">{#N/A,"PURCHM",FALSE,"Business Analysis";#N/A,"SPADD",FALSE,"Business Analysis"}</definedName>
    <definedName name="_wrn51" localSheetId="19" hidden="1">{#N/A,"PURCHM",FALSE,"Business Analysis";#N/A,"SPADD",FALSE,"Business Analysis"}</definedName>
    <definedName name="_wrn51" hidden="1">{#N/A,"PURCHM",FALSE,"Business Analysis";#N/A,"SPADD",FALSE,"Business Analysis"}</definedName>
    <definedName name="_wrn61" localSheetId="14" hidden="1">{"detail",#N/A,FALSE,"mfg";"summary",#N/A,FALSE,"mfg"}</definedName>
    <definedName name="_wrn61" localSheetId="7" hidden="1">{"detail",#N/A,FALSE,"mfg";"summary",#N/A,FALSE,"mfg"}</definedName>
    <definedName name="_wrn61" localSheetId="25" hidden="1">{"detail",#N/A,FALSE,"mfg";"summary",#N/A,FALSE,"mfg"}</definedName>
    <definedName name="_wrn61" localSheetId="21" hidden="1">{"detail",#N/A,FALSE,"mfg";"summary",#N/A,FALSE,"mfg"}</definedName>
    <definedName name="_wrn61" localSheetId="22" hidden="1">{"detail",#N/A,FALSE,"mfg";"summary",#N/A,FALSE,"mfg"}</definedName>
    <definedName name="_wrn61" localSheetId="19" hidden="1">{"detail",#N/A,FALSE,"mfg";"summary",#N/A,FALSE,"mfg"}</definedName>
    <definedName name="_wrn61" hidden="1">{"detail",#N/A,FALSE,"mfg";"summary",#N/A,FALSE,"mfg"}</definedName>
    <definedName name="_wrn651" localSheetId="14" hidden="1">{"detail",#N/A,FALSE,"mfg";"summary",#N/A,FALSE,"mfg"}</definedName>
    <definedName name="_wrn651" localSheetId="7" hidden="1">{"detail",#N/A,FALSE,"mfg";"summary",#N/A,FALSE,"mfg"}</definedName>
    <definedName name="_wrn651" localSheetId="25" hidden="1">{"detail",#N/A,FALSE,"mfg";"summary",#N/A,FALSE,"mfg"}</definedName>
    <definedName name="_wrn651" localSheetId="21" hidden="1">{"detail",#N/A,FALSE,"mfg";"summary",#N/A,FALSE,"mfg"}</definedName>
    <definedName name="_wrn651" localSheetId="22" hidden="1">{"detail",#N/A,FALSE,"mfg";"summary",#N/A,FALSE,"mfg"}</definedName>
    <definedName name="_wrn651" localSheetId="19" hidden="1">{"detail",#N/A,FALSE,"mfg";"summary",#N/A,FALSE,"mfg"}</definedName>
    <definedName name="_wrn651" hidden="1">{"detail",#N/A,FALSE,"mfg";"summary",#N/A,FALSE,"mfg"}</definedName>
    <definedName name="_WVU41" localSheetId="1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1"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1" localSheetId="2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1" localSheetId="2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1" localSheetId="2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1" localSheetId="19"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localSheetId="1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localSheetId="2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localSheetId="2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localSheetId="2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localSheetId="19"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X3" hidden="1">#REF!</definedName>
    <definedName name="_x4" localSheetId="14" hidden="1">{#N/A,"PURCHM",FALSE,"Business Analysis";#N/A,"SPADD",FALSE,"Business Analysis"}</definedName>
    <definedName name="_x4" localSheetId="7" hidden="1">{#N/A,"PURCHM",FALSE,"Business Analysis";#N/A,"SPADD",FALSE,"Business Analysis"}</definedName>
    <definedName name="_x4" localSheetId="25" hidden="1">{#N/A,"PURCHM",FALSE,"Business Analysis";#N/A,"SPADD",FALSE,"Business Analysis"}</definedName>
    <definedName name="_x4" localSheetId="21" hidden="1">{#N/A,"PURCHM",FALSE,"Business Analysis";#N/A,"SPADD",FALSE,"Business Analysis"}</definedName>
    <definedName name="_x4" localSheetId="22" hidden="1">{#N/A,"PURCHM",FALSE,"Business Analysis";#N/A,"SPADD",FALSE,"Business Analysis"}</definedName>
    <definedName name="_x4" localSheetId="19" hidden="1">{#N/A,"PURCHM",FALSE,"Business Analysis";#N/A,"SPADD",FALSE,"Business Analysis"}</definedName>
    <definedName name="_x4" hidden="1">{#N/A,"PURCHM",FALSE,"Business Analysis";#N/A,"SPADD",FALSE,"Business Analysis"}</definedName>
    <definedName name="_x5" localSheetId="14" hidden="1">{#N/A,"PURADD",FALSE,"Business Analysis";#N/A,"PURSPP",FALSE,"Business Analysis";#N/A,"CTGIND",FALSE,"Business Analysis";#N/A,"PURCHM",FALSE,"Business Analysis";#N/A,"SPADD",FALSE,"Business Analysis";#N/A,"EPOXY",FALSE,"Business Analysis";#N/A,"PURPER",FALSE,"Business Analysis"}</definedName>
    <definedName name="_x5" localSheetId="7" hidden="1">{#N/A,"PURADD",FALSE,"Business Analysis";#N/A,"PURSPP",FALSE,"Business Analysis";#N/A,"CTGIND",FALSE,"Business Analysis";#N/A,"PURCHM",FALSE,"Business Analysis";#N/A,"SPADD",FALSE,"Business Analysis";#N/A,"EPOXY",FALSE,"Business Analysis";#N/A,"PURPER",FALSE,"Business Analysis"}</definedName>
    <definedName name="_x5" localSheetId="25" hidden="1">{#N/A,"PURADD",FALSE,"Business Analysis";#N/A,"PURSPP",FALSE,"Business Analysis";#N/A,"CTGIND",FALSE,"Business Analysis";#N/A,"PURCHM",FALSE,"Business Analysis";#N/A,"SPADD",FALSE,"Business Analysis";#N/A,"EPOXY",FALSE,"Business Analysis";#N/A,"PURPER",FALSE,"Business Analysis"}</definedName>
    <definedName name="_x5" localSheetId="21" hidden="1">{#N/A,"PURADD",FALSE,"Business Analysis";#N/A,"PURSPP",FALSE,"Business Analysis";#N/A,"CTGIND",FALSE,"Business Analysis";#N/A,"PURCHM",FALSE,"Business Analysis";#N/A,"SPADD",FALSE,"Business Analysis";#N/A,"EPOXY",FALSE,"Business Analysis";#N/A,"PURPER",FALSE,"Business Analysis"}</definedName>
    <definedName name="_x5" localSheetId="22" hidden="1">{#N/A,"PURADD",FALSE,"Business Analysis";#N/A,"PURSPP",FALSE,"Business Analysis";#N/A,"CTGIND",FALSE,"Business Analysis";#N/A,"PURCHM",FALSE,"Business Analysis";#N/A,"SPADD",FALSE,"Business Analysis";#N/A,"EPOXY",FALSE,"Business Analysis";#N/A,"PURPER",FALSE,"Business Analysis"}</definedName>
    <definedName name="_x5" localSheetId="19" hidden="1">{#N/A,"PURADD",FALSE,"Business Analysis";#N/A,"PURSPP",FALSE,"Business Analysis";#N/A,"CTGIND",FALSE,"Business Analysis";#N/A,"PURCHM",FALSE,"Business Analysis";#N/A,"SPADD",FALSE,"Business Analysis";#N/A,"EPOXY",FALSE,"Business Analysis";#N/A,"PURPER",FALSE,"Business Analysis"}</definedName>
    <definedName name="_x5" hidden="1">{#N/A,"PURADD",FALSE,"Business Analysis";#N/A,"PURSPP",FALSE,"Business Analysis";#N/A,"CTGIND",FALSE,"Business Analysis";#N/A,"PURCHM",FALSE,"Business Analysis";#N/A,"SPADD",FALSE,"Business Analysis";#N/A,"EPOXY",FALSE,"Business Analysis";#N/A,"PURPER",FALSE,"Business Analysis"}</definedName>
    <definedName name="_xlcn.LinkedTable_示例1" hidden="1">#REF!</definedName>
    <definedName name="_xlcn.LinkedTable_表11" hidden="1">#REF!</definedName>
    <definedName name="_xx10" localSheetId="14" hidden="1">{#N/A,"PURCHM",FALSE,"Business Analysis";#N/A,"SPADD",FALSE,"Business Analysis"}</definedName>
    <definedName name="_xx10" localSheetId="7" hidden="1">{#N/A,"PURCHM",FALSE,"Business Analysis";#N/A,"SPADD",FALSE,"Business Analysis"}</definedName>
    <definedName name="_xx10" localSheetId="25" hidden="1">{#N/A,"PURCHM",FALSE,"Business Analysis";#N/A,"SPADD",FALSE,"Business Analysis"}</definedName>
    <definedName name="_xx10" localSheetId="21" hidden="1">{#N/A,"PURCHM",FALSE,"Business Analysis";#N/A,"SPADD",FALSE,"Business Analysis"}</definedName>
    <definedName name="_xx10" localSheetId="22" hidden="1">{#N/A,"PURCHM",FALSE,"Business Analysis";#N/A,"SPADD",FALSE,"Business Analysis"}</definedName>
    <definedName name="_xx10" localSheetId="19" hidden="1">{#N/A,"PURCHM",FALSE,"Business Analysis";#N/A,"SPADD",FALSE,"Business Analysis"}</definedName>
    <definedName name="_xx10" hidden="1">{#N/A,"PURCHM",FALSE,"Business Analysis";#N/A,"SPADD",FALSE,"Business Analysis"}</definedName>
    <definedName name="_xx3" hidden="1">#REF!</definedName>
    <definedName name="_xx4" localSheetId="1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4"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4" localSheetId="25"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4" localSheetId="2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4" localSheetId="22"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4" localSheetId="19"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5" localSheetId="14"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5" localSheetId="7"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5" localSheetId="2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5" localSheetId="2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5" localSheetId="22"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5" localSheetId="19"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6" localSheetId="14"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6" localSheetId="7"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6" localSheetId="25"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6" localSheetId="2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6" localSheetId="22"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6" localSheetId="19"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6"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7" localSheetId="14" hidden="1">{"oct_res_comm",#N/A,FALSE,"VarToBud"}</definedName>
    <definedName name="_xx7" localSheetId="7" hidden="1">{"oct_res_comm",#N/A,FALSE,"VarToBud"}</definedName>
    <definedName name="_xx7" localSheetId="25" hidden="1">{"oct_res_comm",#N/A,FALSE,"VarToBud"}</definedName>
    <definedName name="_xx7" localSheetId="21" hidden="1">{"oct_res_comm",#N/A,FALSE,"VarToBud"}</definedName>
    <definedName name="_xx7" localSheetId="22" hidden="1">{"oct_res_comm",#N/A,FALSE,"VarToBud"}</definedName>
    <definedName name="_xx7" localSheetId="19" hidden="1">{"oct_res_comm",#N/A,FALSE,"VarToBud"}</definedName>
    <definedName name="_xx7" hidden="1">{"oct_res_comm",#N/A,FALSE,"VarToBud"}</definedName>
    <definedName name="_xx8" localSheetId="14" hidden="1">{"QTR_ACT",#N/A,FALSE,"PROP_PBIT_DEV_Q3";"QTR_BUD",#N/A,FALSE,"PROP_PBIT_DEV_Q3";"YTD_BUD",#N/A,FALSE,"PROP_PBIT_DEV_Q3";"YTD_ACT",#N/A,FALSE,"PROP_PBIT_DEV_Q3";"FY95 SNAP3",#N/A,FALSE,"PROP_PBIT_DEV_Q3";"FY95_BUD",#N/A,FALSE,"PROP_PBIT_DEV_Q3";"FY96_BUD",#N/A,FALSE,"PROP_PBIT_DEV_Q3"}</definedName>
    <definedName name="_xx8" localSheetId="7" hidden="1">{"QTR_ACT",#N/A,FALSE,"PROP_PBIT_DEV_Q3";"QTR_BUD",#N/A,FALSE,"PROP_PBIT_DEV_Q3";"YTD_BUD",#N/A,FALSE,"PROP_PBIT_DEV_Q3";"YTD_ACT",#N/A,FALSE,"PROP_PBIT_DEV_Q3";"FY95 SNAP3",#N/A,FALSE,"PROP_PBIT_DEV_Q3";"FY95_BUD",#N/A,FALSE,"PROP_PBIT_DEV_Q3";"FY96_BUD",#N/A,FALSE,"PROP_PBIT_DEV_Q3"}</definedName>
    <definedName name="_xx8" localSheetId="25" hidden="1">{"QTR_ACT",#N/A,FALSE,"PROP_PBIT_DEV_Q3";"QTR_BUD",#N/A,FALSE,"PROP_PBIT_DEV_Q3";"YTD_BUD",#N/A,FALSE,"PROP_PBIT_DEV_Q3";"YTD_ACT",#N/A,FALSE,"PROP_PBIT_DEV_Q3";"FY95 SNAP3",#N/A,FALSE,"PROP_PBIT_DEV_Q3";"FY95_BUD",#N/A,FALSE,"PROP_PBIT_DEV_Q3";"FY96_BUD",#N/A,FALSE,"PROP_PBIT_DEV_Q3"}</definedName>
    <definedName name="_xx8" localSheetId="21" hidden="1">{"QTR_ACT",#N/A,FALSE,"PROP_PBIT_DEV_Q3";"QTR_BUD",#N/A,FALSE,"PROP_PBIT_DEV_Q3";"YTD_BUD",#N/A,FALSE,"PROP_PBIT_DEV_Q3";"YTD_ACT",#N/A,FALSE,"PROP_PBIT_DEV_Q3";"FY95 SNAP3",#N/A,FALSE,"PROP_PBIT_DEV_Q3";"FY95_BUD",#N/A,FALSE,"PROP_PBIT_DEV_Q3";"FY96_BUD",#N/A,FALSE,"PROP_PBIT_DEV_Q3"}</definedName>
    <definedName name="_xx8" localSheetId="22" hidden="1">{"QTR_ACT",#N/A,FALSE,"PROP_PBIT_DEV_Q3";"QTR_BUD",#N/A,FALSE,"PROP_PBIT_DEV_Q3";"YTD_BUD",#N/A,FALSE,"PROP_PBIT_DEV_Q3";"YTD_ACT",#N/A,FALSE,"PROP_PBIT_DEV_Q3";"FY95 SNAP3",#N/A,FALSE,"PROP_PBIT_DEV_Q3";"FY95_BUD",#N/A,FALSE,"PROP_PBIT_DEV_Q3";"FY96_BUD",#N/A,FALSE,"PROP_PBIT_DEV_Q3"}</definedName>
    <definedName name="_xx8" localSheetId="19" hidden="1">{"QTR_ACT",#N/A,FALSE,"PROP_PBIT_DEV_Q3";"QTR_BUD",#N/A,FALSE,"PROP_PBIT_DEV_Q3";"YTD_BUD",#N/A,FALSE,"PROP_PBIT_DEV_Q3";"YTD_ACT",#N/A,FALSE,"PROP_PBIT_DEV_Q3";"FY95 SNAP3",#N/A,FALSE,"PROP_PBIT_DEV_Q3";"FY95_BUD",#N/A,FALSE,"PROP_PBIT_DEV_Q3";"FY96_BUD",#N/A,FALSE,"PROP_PBIT_DEV_Q3"}</definedName>
    <definedName name="_xx8" hidden="1">{"QTR_ACT",#N/A,FALSE,"PROP_PBIT_DEV_Q3";"QTR_BUD",#N/A,FALSE,"PROP_PBIT_DEV_Q3";"YTD_BUD",#N/A,FALSE,"PROP_PBIT_DEV_Q3";"YTD_ACT",#N/A,FALSE,"PROP_PBIT_DEV_Q3";"FY95 SNAP3",#N/A,FALSE,"PROP_PBIT_DEV_Q3";"FY95_BUD",#N/A,FALSE,"PROP_PBIT_DEV_Q3";"FY96_BUD",#N/A,FALSE,"PROP_PBIT_DEV_Q3"}</definedName>
    <definedName name="_xx9" localSheetId="14" hidden="1">{"AS REP",#N/A,FALSE,"EEFSNAP2";"PROP",#N/A,FALSE,"EEFSNAP2";"RISKS",#N/A,FALSE,"EEFSNAP2";"VIEW ALL",#N/A,FALSE,"EEFSNAP2"}</definedName>
    <definedName name="_xx9" localSheetId="7" hidden="1">{"AS REP",#N/A,FALSE,"EEFSNAP2";"PROP",#N/A,FALSE,"EEFSNAP2";"RISKS",#N/A,FALSE,"EEFSNAP2";"VIEW ALL",#N/A,FALSE,"EEFSNAP2"}</definedName>
    <definedName name="_xx9" localSheetId="25" hidden="1">{"AS REP",#N/A,FALSE,"EEFSNAP2";"PROP",#N/A,FALSE,"EEFSNAP2";"RISKS",#N/A,FALSE,"EEFSNAP2";"VIEW ALL",#N/A,FALSE,"EEFSNAP2"}</definedName>
    <definedName name="_xx9" localSheetId="21" hidden="1">{"AS REP",#N/A,FALSE,"EEFSNAP2";"PROP",#N/A,FALSE,"EEFSNAP2";"RISKS",#N/A,FALSE,"EEFSNAP2";"VIEW ALL",#N/A,FALSE,"EEFSNAP2"}</definedName>
    <definedName name="_xx9" localSheetId="22" hidden="1">{"AS REP",#N/A,FALSE,"EEFSNAP2";"PROP",#N/A,FALSE,"EEFSNAP2";"RISKS",#N/A,FALSE,"EEFSNAP2";"VIEW ALL",#N/A,FALSE,"EEFSNAP2"}</definedName>
    <definedName name="_xx9" localSheetId="19" hidden="1">{"AS REP",#N/A,FALSE,"EEFSNAP2";"PROP",#N/A,FALSE,"EEFSNAP2";"RISKS",#N/A,FALSE,"EEFSNAP2";"VIEW ALL",#N/A,FALSE,"EEFSNAP2"}</definedName>
    <definedName name="_xx9" hidden="1">{"AS REP",#N/A,FALSE,"EEFSNAP2";"PROP",#N/A,FALSE,"EEFSNAP2";"RISKS",#N/A,FALSE,"EEFSNAP2";"VIEW ALL",#N/A,FALSE,"EEFSNAP2"}</definedName>
    <definedName name="_y2" localSheetId="14" hidden="1">{"PVGraph2",#N/A,FALSE,"PV Data"}</definedName>
    <definedName name="_y2" localSheetId="7" hidden="1">{"PVGraph2",#N/A,FALSE,"PV Data"}</definedName>
    <definedName name="_y2" localSheetId="25" hidden="1">{"PVGraph2",#N/A,FALSE,"PV Data"}</definedName>
    <definedName name="_y2" localSheetId="21" hidden="1">{"PVGraph2",#N/A,FALSE,"PV Data"}</definedName>
    <definedName name="_y2" localSheetId="22" hidden="1">{"PVGraph2",#N/A,FALSE,"PV Data"}</definedName>
    <definedName name="_y2" localSheetId="19" hidden="1">{"PVGraph2",#N/A,FALSE,"PV Data"}</definedName>
    <definedName name="_y2" hidden="1">{"PVGraph2",#N/A,FALSE,"PV Data"}</definedName>
    <definedName name="_y22" localSheetId="14" hidden="1">{"PVGraph2",#N/A,FALSE,"PV Data"}</definedName>
    <definedName name="_y22" localSheetId="7" hidden="1">{"PVGraph2",#N/A,FALSE,"PV Data"}</definedName>
    <definedName name="_y22" localSheetId="25" hidden="1">{"PVGraph2",#N/A,FALSE,"PV Data"}</definedName>
    <definedName name="_y22" localSheetId="21" hidden="1">{"PVGraph2",#N/A,FALSE,"PV Data"}</definedName>
    <definedName name="_y22" localSheetId="22" hidden="1">{"PVGraph2",#N/A,FALSE,"PV Data"}</definedName>
    <definedName name="_y22" localSheetId="19" hidden="1">{"PVGraph2",#N/A,FALSE,"PV Data"}</definedName>
    <definedName name="_y22" hidden="1">{"PVGraph2",#N/A,FALSE,"PV Data"}</definedName>
    <definedName name="_y6" hidden="1">#REF!</definedName>
    <definedName name="_z12" localSheetId="14" hidden="1">{"pro_view",#N/A,FALSE,"EEFSNAP2";"rep_view",#N/A,FALSE,"EEFSNAP2"}</definedName>
    <definedName name="_z12" localSheetId="7" hidden="1">{"pro_view",#N/A,FALSE,"EEFSNAP2";"rep_view",#N/A,FALSE,"EEFSNAP2"}</definedName>
    <definedName name="_z12" localSheetId="25" hidden="1">{"pro_view",#N/A,FALSE,"EEFSNAP2";"rep_view",#N/A,FALSE,"EEFSNAP2"}</definedName>
    <definedName name="_z12" localSheetId="21" hidden="1">{"pro_view",#N/A,FALSE,"EEFSNAP2";"rep_view",#N/A,FALSE,"EEFSNAP2"}</definedName>
    <definedName name="_z12" localSheetId="22" hidden="1">{"pro_view",#N/A,FALSE,"EEFSNAP2";"rep_view",#N/A,FALSE,"EEFSNAP2"}</definedName>
    <definedName name="_z12" localSheetId="19" hidden="1">{"pro_view",#N/A,FALSE,"EEFSNAP2";"rep_view",#N/A,FALSE,"EEFSNAP2"}</definedName>
    <definedName name="_z12" hidden="1">{"pro_view",#N/A,FALSE,"EEFSNAP2";"rep_view",#N/A,FALSE,"EEFSNAP2"}</definedName>
    <definedName name="_z2" localSheetId="14" hidden="1">{"Sch00",#N/A,FALSE,"1";"Contents",#N/A,FALSE,"1"}</definedName>
    <definedName name="_z2" localSheetId="7" hidden="1">{"Sch00",#N/A,FALSE,"1";"Contents",#N/A,FALSE,"1"}</definedName>
    <definedName name="_z2" localSheetId="25" hidden="1">{"Sch00",#N/A,FALSE,"1";"Contents",#N/A,FALSE,"1"}</definedName>
    <definedName name="_z2" localSheetId="21" hidden="1">{"Sch00",#N/A,FALSE,"1";"Contents",#N/A,FALSE,"1"}</definedName>
    <definedName name="_z2" localSheetId="22" hidden="1">{"Sch00",#N/A,FALSE,"1";"Contents",#N/A,FALSE,"1"}</definedName>
    <definedName name="_z2" localSheetId="19" hidden="1">{"Sch00",#N/A,FALSE,"1";"Contents",#N/A,FALSE,"1"}</definedName>
    <definedName name="_z2" hidden="1">{"Sch00",#N/A,FALSE,"1";"Contents",#N/A,FALSE,"1"}</definedName>
    <definedName name="_z22" localSheetId="14" hidden="1">{#N/A,"PURADD",FALSE,"Business Analysis";#N/A,"PURSPP",FALSE,"Business Analysis";#N/A,"CTGIND",FALSE,"Business Analysis";#N/A,"PURCHM",FALSE,"Business Analysis";#N/A,"SPADD",FALSE,"Business Analysis";#N/A,"EPOXY",FALSE,"Business Analysis";#N/A,"PURPER",FALSE,"Business Analysis"}</definedName>
    <definedName name="_z22" localSheetId="7" hidden="1">{#N/A,"PURADD",FALSE,"Business Analysis";#N/A,"PURSPP",FALSE,"Business Analysis";#N/A,"CTGIND",FALSE,"Business Analysis";#N/A,"PURCHM",FALSE,"Business Analysis";#N/A,"SPADD",FALSE,"Business Analysis";#N/A,"EPOXY",FALSE,"Business Analysis";#N/A,"PURPER",FALSE,"Business Analysis"}</definedName>
    <definedName name="_z22" localSheetId="25" hidden="1">{#N/A,"PURADD",FALSE,"Business Analysis";#N/A,"PURSPP",FALSE,"Business Analysis";#N/A,"CTGIND",FALSE,"Business Analysis";#N/A,"PURCHM",FALSE,"Business Analysis";#N/A,"SPADD",FALSE,"Business Analysis";#N/A,"EPOXY",FALSE,"Business Analysis";#N/A,"PURPER",FALSE,"Business Analysis"}</definedName>
    <definedName name="_z22" localSheetId="21" hidden="1">{#N/A,"PURADD",FALSE,"Business Analysis";#N/A,"PURSPP",FALSE,"Business Analysis";#N/A,"CTGIND",FALSE,"Business Analysis";#N/A,"PURCHM",FALSE,"Business Analysis";#N/A,"SPADD",FALSE,"Business Analysis";#N/A,"EPOXY",FALSE,"Business Analysis";#N/A,"PURPER",FALSE,"Business Analysis"}</definedName>
    <definedName name="_z22" localSheetId="22" hidden="1">{#N/A,"PURADD",FALSE,"Business Analysis";#N/A,"PURSPP",FALSE,"Business Analysis";#N/A,"CTGIND",FALSE,"Business Analysis";#N/A,"PURCHM",FALSE,"Business Analysis";#N/A,"SPADD",FALSE,"Business Analysis";#N/A,"EPOXY",FALSE,"Business Analysis";#N/A,"PURPER",FALSE,"Business Analysis"}</definedName>
    <definedName name="_z22" localSheetId="19" hidden="1">{#N/A,"PURADD",FALSE,"Business Analysis";#N/A,"PURSPP",FALSE,"Business Analysis";#N/A,"CTGIND",FALSE,"Business Analysis";#N/A,"PURCHM",FALSE,"Business Analysis";#N/A,"SPADD",FALSE,"Business Analysis";#N/A,"EPOXY",FALSE,"Business Analysis";#N/A,"PURPER",FALSE,"Business Analysis"}</definedName>
    <definedName name="_z22" hidden="1">{#N/A,"PURADD",FALSE,"Business Analysis";#N/A,"PURSPP",FALSE,"Business Analysis";#N/A,"CTGIND",FALSE,"Business Analysis";#N/A,"PURCHM",FALSE,"Business Analysis";#N/A,"SPADD",FALSE,"Business Analysis";#N/A,"EPOXY",FALSE,"Business Analysis";#N/A,"PURPER",FALSE,"Business Analysis"}</definedName>
    <definedName name="_z25" localSheetId="14" hidden="1">{"detail",#N/A,FALSE,"mfg";"summary",#N/A,FALSE,"mfg"}</definedName>
    <definedName name="_z25" localSheetId="7" hidden="1">{"detail",#N/A,FALSE,"mfg";"summary",#N/A,FALSE,"mfg"}</definedName>
    <definedName name="_z25" localSheetId="25" hidden="1">{"detail",#N/A,FALSE,"mfg";"summary",#N/A,FALSE,"mfg"}</definedName>
    <definedName name="_z25" localSheetId="21" hidden="1">{"detail",#N/A,FALSE,"mfg";"summary",#N/A,FALSE,"mfg"}</definedName>
    <definedName name="_z25" localSheetId="22" hidden="1">{"detail",#N/A,FALSE,"mfg";"summary",#N/A,FALSE,"mfg"}</definedName>
    <definedName name="_z25" localSheetId="19" hidden="1">{"detail",#N/A,FALSE,"mfg";"summary",#N/A,FALSE,"mfg"}</definedName>
    <definedName name="_z25" hidden="1">{"detail",#N/A,FALSE,"mfg";"summary",#N/A,FALSE,"mfg"}</definedName>
    <definedName name="_z3" localSheetId="14" hidden="1">{"Sch01",#N/A,FALSE,"2";"Sch02",#N/A,FALSE,"2";"Sch03",#N/A,FALSE,"2";"Sch04",#N/A,FALSE,"2";"Sch05",#N/A,FALSE,"2";"Sch06",#N/A,FALSE,"2";"Sch17",#N/A,FALSE,"2";"Sch19",#N/A,FALSE,"2";"Sch20",#N/A,FALSE,"2";"Sch21",#N/A,FALSE,"2";"Sch26",#N/A,FALSE,"2"}</definedName>
    <definedName name="_z3" localSheetId="7" hidden="1">{"Sch01",#N/A,FALSE,"2";"Sch02",#N/A,FALSE,"2";"Sch03",#N/A,FALSE,"2";"Sch04",#N/A,FALSE,"2";"Sch05",#N/A,FALSE,"2";"Sch06",#N/A,FALSE,"2";"Sch17",#N/A,FALSE,"2";"Sch19",#N/A,FALSE,"2";"Sch20",#N/A,FALSE,"2";"Sch21",#N/A,FALSE,"2";"Sch26",#N/A,FALSE,"2"}</definedName>
    <definedName name="_z3" localSheetId="25" hidden="1">{"Sch01",#N/A,FALSE,"2";"Sch02",#N/A,FALSE,"2";"Sch03",#N/A,FALSE,"2";"Sch04",#N/A,FALSE,"2";"Sch05",#N/A,FALSE,"2";"Sch06",#N/A,FALSE,"2";"Sch17",#N/A,FALSE,"2";"Sch19",#N/A,FALSE,"2";"Sch20",#N/A,FALSE,"2";"Sch21",#N/A,FALSE,"2";"Sch26",#N/A,FALSE,"2"}</definedName>
    <definedName name="_z3" localSheetId="21" hidden="1">{"Sch01",#N/A,FALSE,"2";"Sch02",#N/A,FALSE,"2";"Sch03",#N/A,FALSE,"2";"Sch04",#N/A,FALSE,"2";"Sch05",#N/A,FALSE,"2";"Sch06",#N/A,FALSE,"2";"Sch17",#N/A,FALSE,"2";"Sch19",#N/A,FALSE,"2";"Sch20",#N/A,FALSE,"2";"Sch21",#N/A,FALSE,"2";"Sch26",#N/A,FALSE,"2"}</definedName>
    <definedName name="_z3" localSheetId="22" hidden="1">{"Sch01",#N/A,FALSE,"2";"Sch02",#N/A,FALSE,"2";"Sch03",#N/A,FALSE,"2";"Sch04",#N/A,FALSE,"2";"Sch05",#N/A,FALSE,"2";"Sch06",#N/A,FALSE,"2";"Sch17",#N/A,FALSE,"2";"Sch19",#N/A,FALSE,"2";"Sch20",#N/A,FALSE,"2";"Sch21",#N/A,FALSE,"2";"Sch26",#N/A,FALSE,"2"}</definedName>
    <definedName name="_z3" localSheetId="19" hidden="1">{"Sch01",#N/A,FALSE,"2";"Sch02",#N/A,FALSE,"2";"Sch03",#N/A,FALSE,"2";"Sch04",#N/A,FALSE,"2";"Sch05",#N/A,FALSE,"2";"Sch06",#N/A,FALSE,"2";"Sch17",#N/A,FALSE,"2";"Sch19",#N/A,FALSE,"2";"Sch20",#N/A,FALSE,"2";"Sch21",#N/A,FALSE,"2";"Sch26",#N/A,FALSE,"2"}</definedName>
    <definedName name="_z3" hidden="1">{"Sch01",#N/A,FALSE,"2";"Sch02",#N/A,FALSE,"2";"Sch03",#N/A,FALSE,"2";"Sch04",#N/A,FALSE,"2";"Sch05",#N/A,FALSE,"2";"Sch06",#N/A,FALSE,"2";"Sch17",#N/A,FALSE,"2";"Sch19",#N/A,FALSE,"2";"Sch20",#N/A,FALSE,"2";"Sch21",#N/A,FALSE,"2";"Sch26",#N/A,FALSE,"2"}</definedName>
    <definedName name="_ZC111" hidden="1">#REF!</definedName>
    <definedName name="_ZC112" hidden="1">#REF!</definedName>
    <definedName name="_ZC421" hidden="1">#REF!</definedName>
    <definedName name="_ZC422" hidden="1">#REF!</definedName>
    <definedName name="_ZC471" hidden="1">#REF!</definedName>
    <definedName name="_ZC472" hidden="1">#REF!</definedName>
    <definedName name="_zz1" localSheetId="14" hidden="1">{"pro_view",#N/A,FALSE,"EEFSNAP2";"rep_view",#N/A,FALSE,"EEFSNAP2"}</definedName>
    <definedName name="_zz1" localSheetId="7" hidden="1">{"pro_view",#N/A,FALSE,"EEFSNAP2";"rep_view",#N/A,FALSE,"EEFSNAP2"}</definedName>
    <definedName name="_zz1" localSheetId="25" hidden="1">{"pro_view",#N/A,FALSE,"EEFSNAP2";"rep_view",#N/A,FALSE,"EEFSNAP2"}</definedName>
    <definedName name="_zz1" localSheetId="21" hidden="1">{"pro_view",#N/A,FALSE,"EEFSNAP2";"rep_view",#N/A,FALSE,"EEFSNAP2"}</definedName>
    <definedName name="_zz1" localSheetId="22" hidden="1">{"pro_view",#N/A,FALSE,"EEFSNAP2";"rep_view",#N/A,FALSE,"EEFSNAP2"}</definedName>
    <definedName name="_zz1" localSheetId="19" hidden="1">{"pro_view",#N/A,FALSE,"EEFSNAP2";"rep_view",#N/A,FALSE,"EEFSNAP2"}</definedName>
    <definedName name="_zz1" hidden="1">{"pro_view",#N/A,FALSE,"EEFSNAP2";"rep_view",#N/A,FALSE,"EEFSNAP2"}</definedName>
    <definedName name="_zz2" localSheetId="14" hidden="1">{#N/A,"PURADD",FALSE,"Business Analysis";#N/A,"PURSPP",FALSE,"Business Analysis";#N/A,"CTGIND",FALSE,"Business Analysis";#N/A,"PURCHM",FALSE,"Business Analysis";#N/A,"SPADD",FALSE,"Business Analysis";#N/A,"EPOXY",FALSE,"Business Analysis";#N/A,"PURPER",FALSE,"Business Analysis"}</definedName>
    <definedName name="_zz2" localSheetId="7" hidden="1">{#N/A,"PURADD",FALSE,"Business Analysis";#N/A,"PURSPP",FALSE,"Business Analysis";#N/A,"CTGIND",FALSE,"Business Analysis";#N/A,"PURCHM",FALSE,"Business Analysis";#N/A,"SPADD",FALSE,"Business Analysis";#N/A,"EPOXY",FALSE,"Business Analysis";#N/A,"PURPER",FALSE,"Business Analysis"}</definedName>
    <definedName name="_zz2" localSheetId="25" hidden="1">{#N/A,"PURADD",FALSE,"Business Analysis";#N/A,"PURSPP",FALSE,"Business Analysis";#N/A,"CTGIND",FALSE,"Business Analysis";#N/A,"PURCHM",FALSE,"Business Analysis";#N/A,"SPADD",FALSE,"Business Analysis";#N/A,"EPOXY",FALSE,"Business Analysis";#N/A,"PURPER",FALSE,"Business Analysis"}</definedName>
    <definedName name="_zz2" localSheetId="21" hidden="1">{#N/A,"PURADD",FALSE,"Business Analysis";#N/A,"PURSPP",FALSE,"Business Analysis";#N/A,"CTGIND",FALSE,"Business Analysis";#N/A,"PURCHM",FALSE,"Business Analysis";#N/A,"SPADD",FALSE,"Business Analysis";#N/A,"EPOXY",FALSE,"Business Analysis";#N/A,"PURPER",FALSE,"Business Analysis"}</definedName>
    <definedName name="_zz2" localSheetId="22" hidden="1">{#N/A,"PURADD",FALSE,"Business Analysis";#N/A,"PURSPP",FALSE,"Business Analysis";#N/A,"CTGIND",FALSE,"Business Analysis";#N/A,"PURCHM",FALSE,"Business Analysis";#N/A,"SPADD",FALSE,"Business Analysis";#N/A,"EPOXY",FALSE,"Business Analysis";#N/A,"PURPER",FALSE,"Business Analysis"}</definedName>
    <definedName name="_zz2" localSheetId="19" hidden="1">{#N/A,"PURADD",FALSE,"Business Analysis";#N/A,"PURSPP",FALSE,"Business Analysis";#N/A,"CTGIND",FALSE,"Business Analysis";#N/A,"PURCHM",FALSE,"Business Analysis";#N/A,"SPADD",FALSE,"Business Analysis";#N/A,"EPOXY",FALSE,"Business Analysis";#N/A,"PURPER",FALSE,"Business Analysis"}</definedName>
    <definedName name="_zz2" hidden="1">{#N/A,"PURADD",FALSE,"Business Analysis";#N/A,"PURSPP",FALSE,"Business Analysis";#N/A,"CTGIND",FALSE,"Business Analysis";#N/A,"PURCHM",FALSE,"Business Analysis";#N/A,"SPADD",FALSE,"Business Analysis";#N/A,"EPOXY",FALSE,"Business Analysis";#N/A,"PURPER",FALSE,"Business Analysis"}</definedName>
    <definedName name="_zz3" localSheetId="14"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zz3" localSheetId="7"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zz3" localSheetId="25"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zz3" localSheetId="21"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zz3" localSheetId="22"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zz3" localSheetId="19"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zz3" hidden="1">{"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季度">#REF!</definedName>
    <definedName name="_季度应付帐款余额">#REF!</definedName>
    <definedName name="_审定数一到二年">#REF!</definedName>
    <definedName name="_审定数一年以内">#REF!</definedName>
    <definedName name="_审定数三到四年">#REF!</definedName>
    <definedName name="_审定数二到三年">#REF!</definedName>
    <definedName name="_审定数五年以上">#REF!</definedName>
    <definedName name="_审定数四到五年">#REF!</definedName>
    <definedName name="_审定金额">#REF!</definedName>
    <definedName name="_月余额表.dbf">#REF!</definedName>
    <definedName name="_月总部科目余额表.dbf">#REF!</definedName>
    <definedName name="_月折旧">#REF!</definedName>
    <definedName name="_月运输">#REF!</definedName>
    <definedName name="_期初余额—上年未审数">#REF!</definedName>
    <definedName name="_期初余额—本期审定数">#REF!</definedName>
    <definedName name="_期初账面余额">#REF!</definedName>
    <definedName name="_期末审定账面余额">#REF!</definedName>
    <definedName name="_期末账面余额">#REF!</definedName>
    <definedName name="_未审数五年以上">#REF!</definedName>
    <definedName name="_未审数四到五年">#REF!</definedName>
    <definedName name="_级">#REF!</definedName>
    <definedName name="_级明细余额表.dbf">#REF!</definedName>
    <definedName name="_表1">#REF!</definedName>
    <definedName name="a" localSheetId="14">{" ","","","","","";"JE - Scott Mygind - cover letter","Oracle",0,2,FALSE,#N/A}</definedName>
    <definedName name="a" localSheetId="16">{" ","","","","","";"JE - Scott Mygind - cover letter","Oracle",0,2,FALSE,#N/A}</definedName>
    <definedName name="a">#REF!</definedName>
    <definedName name="A.???" localSheetId="14" hidden="1">{"det (May)",#N/A,FALSE,"June";"sum (MAY YTD)",#N/A,FALSE,"June YTD"}</definedName>
    <definedName name="A.???" localSheetId="7" hidden="1">{"det (May)",#N/A,FALSE,"June";"sum (MAY YTD)",#N/A,FALSE,"June YTD"}</definedName>
    <definedName name="A.???" localSheetId="25" hidden="1">{"det (May)",#N/A,FALSE,"June";"sum (MAY YTD)",#N/A,FALSE,"June YTD"}</definedName>
    <definedName name="A.???" localSheetId="21" hidden="1">{"det (May)",#N/A,FALSE,"June";"sum (MAY YTD)",#N/A,FALSE,"June YTD"}</definedName>
    <definedName name="A.???" localSheetId="22" hidden="1">{"det (May)",#N/A,FALSE,"June";"sum (MAY YTD)",#N/A,FALSE,"June YTD"}</definedName>
    <definedName name="A.???" localSheetId="19" hidden="1">{"det (May)",#N/A,FALSE,"June";"sum (MAY YTD)",#N/A,FALSE,"June YTD"}</definedName>
    <definedName name="A.???" hidden="1">{"det (May)",#N/A,FALSE,"June";"sum (MAY YTD)",#N/A,FALSE,"June YTD"}</definedName>
    <definedName name="A_AU">#N/A</definedName>
    <definedName name="A_YEE">#N/A</definedName>
    <definedName name="A_YUEN">#N/A</definedName>
    <definedName name="Ã÷Ï¸ÕË">#REF!</definedName>
    <definedName name="a1.xls">#REF!</definedName>
    <definedName name="A1_00근거" localSheetId="14" hidden="1">{#N/A,#N/A,FALSE,"단축1";#N/A,#N/A,FALSE,"단축2";#N/A,#N/A,FALSE,"단축3";#N/A,#N/A,FALSE,"장축";#N/A,#N/A,FALSE,"4WD"}</definedName>
    <definedName name="A1_00근거" localSheetId="7" hidden="1">{#N/A,#N/A,FALSE,"단축1";#N/A,#N/A,FALSE,"단축2";#N/A,#N/A,FALSE,"단축3";#N/A,#N/A,FALSE,"장축";#N/A,#N/A,FALSE,"4WD"}</definedName>
    <definedName name="A1_00근거" localSheetId="25" hidden="1">{#N/A,#N/A,FALSE,"단축1";#N/A,#N/A,FALSE,"단축2";#N/A,#N/A,FALSE,"단축3";#N/A,#N/A,FALSE,"장축";#N/A,#N/A,FALSE,"4WD"}</definedName>
    <definedName name="A1_00근거" localSheetId="21" hidden="1">{#N/A,#N/A,FALSE,"단축1";#N/A,#N/A,FALSE,"단축2";#N/A,#N/A,FALSE,"단축3";#N/A,#N/A,FALSE,"장축";#N/A,#N/A,FALSE,"4WD"}</definedName>
    <definedName name="A1_00근거" localSheetId="22" hidden="1">{#N/A,#N/A,FALSE,"단축1";#N/A,#N/A,FALSE,"단축2";#N/A,#N/A,FALSE,"단축3";#N/A,#N/A,FALSE,"장축";#N/A,#N/A,FALSE,"4WD"}</definedName>
    <definedName name="A1_00근거" localSheetId="19" hidden="1">{#N/A,#N/A,FALSE,"단축1";#N/A,#N/A,FALSE,"단축2";#N/A,#N/A,FALSE,"단축3";#N/A,#N/A,FALSE,"장축";#N/A,#N/A,FALSE,"4WD"}</definedName>
    <definedName name="A1_00근거" hidden="1">{#N/A,#N/A,FALSE,"단축1";#N/A,#N/A,FALSE,"단축2";#N/A,#N/A,FALSE,"단축3";#N/A,#N/A,FALSE,"장축";#N/A,#N/A,FALSE,"4WD"}</definedName>
    <definedName name="A1000h">#REF!</definedName>
    <definedName name="a1222222222222223">#REF!</definedName>
    <definedName name="a1a" localSheetId="14" hidden="1">{#N/A,"PURCHM",FALSE,"Business Analysis";#N/A,"SPADD",FALSE,"Business Analysis"}</definedName>
    <definedName name="a1a" localSheetId="7" hidden="1">{#N/A,"PURCHM",FALSE,"Business Analysis";#N/A,"SPADD",FALSE,"Business Analysis"}</definedName>
    <definedName name="a1a" localSheetId="25" hidden="1">{#N/A,"PURCHM",FALSE,"Business Analysis";#N/A,"SPADD",FALSE,"Business Analysis"}</definedName>
    <definedName name="a1a" localSheetId="21" hidden="1">{#N/A,"PURCHM",FALSE,"Business Analysis";#N/A,"SPADD",FALSE,"Business Analysis"}</definedName>
    <definedName name="a1a" localSheetId="22" hidden="1">{#N/A,"PURCHM",FALSE,"Business Analysis";#N/A,"SPADD",FALSE,"Business Analysis"}</definedName>
    <definedName name="a1a" localSheetId="19" hidden="1">{#N/A,"PURCHM",FALSE,"Business Analysis";#N/A,"SPADD",FALSE,"Business Analysis"}</definedName>
    <definedName name="a1a" hidden="1">{#N/A,"PURCHM",FALSE,"Business Analysis";#N/A,"SPADD",FALSE,"Business Analysis"}</definedName>
    <definedName name="a1b" localSheetId="14" hidden="1">{#N/A,"PURADD",FALSE,"Business Analysis";#N/A,"PURSPP",FALSE,"Business Analysis";#N/A,"CTGIND",FALSE,"Business Analysis";#N/A,"PURCHM",FALSE,"Business Analysis";#N/A,"SPADD",FALSE,"Business Analysis";#N/A,"EPOXY",FALSE,"Business Analysis";#N/A,"PURPER",FALSE,"Business Analysis"}</definedName>
    <definedName name="a1b" localSheetId="7" hidden="1">{#N/A,"PURADD",FALSE,"Business Analysis";#N/A,"PURSPP",FALSE,"Business Analysis";#N/A,"CTGIND",FALSE,"Business Analysis";#N/A,"PURCHM",FALSE,"Business Analysis";#N/A,"SPADD",FALSE,"Business Analysis";#N/A,"EPOXY",FALSE,"Business Analysis";#N/A,"PURPER",FALSE,"Business Analysis"}</definedName>
    <definedName name="a1b" localSheetId="25" hidden="1">{#N/A,"PURADD",FALSE,"Business Analysis";#N/A,"PURSPP",FALSE,"Business Analysis";#N/A,"CTGIND",FALSE,"Business Analysis";#N/A,"PURCHM",FALSE,"Business Analysis";#N/A,"SPADD",FALSE,"Business Analysis";#N/A,"EPOXY",FALSE,"Business Analysis";#N/A,"PURPER",FALSE,"Business Analysis"}</definedName>
    <definedName name="a1b" localSheetId="21" hidden="1">{#N/A,"PURADD",FALSE,"Business Analysis";#N/A,"PURSPP",FALSE,"Business Analysis";#N/A,"CTGIND",FALSE,"Business Analysis";#N/A,"PURCHM",FALSE,"Business Analysis";#N/A,"SPADD",FALSE,"Business Analysis";#N/A,"EPOXY",FALSE,"Business Analysis";#N/A,"PURPER",FALSE,"Business Analysis"}</definedName>
    <definedName name="a1b" localSheetId="22" hidden="1">{#N/A,"PURADD",FALSE,"Business Analysis";#N/A,"PURSPP",FALSE,"Business Analysis";#N/A,"CTGIND",FALSE,"Business Analysis";#N/A,"PURCHM",FALSE,"Business Analysis";#N/A,"SPADD",FALSE,"Business Analysis";#N/A,"EPOXY",FALSE,"Business Analysis";#N/A,"PURPER",FALSE,"Business Analysis"}</definedName>
    <definedName name="a1b" localSheetId="19" hidden="1">{#N/A,"PURADD",FALSE,"Business Analysis";#N/A,"PURSPP",FALSE,"Business Analysis";#N/A,"CTGIND",FALSE,"Business Analysis";#N/A,"PURCHM",FALSE,"Business Analysis";#N/A,"SPADD",FALSE,"Business Analysis";#N/A,"EPOXY",FALSE,"Business Analysis";#N/A,"PURPER",FALSE,"Business Analysis"}</definedName>
    <definedName name="a1b" hidden="1">{#N/A,"PURADD",FALSE,"Business Analysis";#N/A,"PURSPP",FALSE,"Business Analysis";#N/A,"CTGIND",FALSE,"Business Analysis";#N/A,"PURCHM",FALSE,"Business Analysis";#N/A,"SPADD",FALSE,"Business Analysis";#N/A,"EPOXY",FALSE,"Business Analysis";#N/A,"PURPER",FALSE,"Business Analysis"}</definedName>
    <definedName name="a2.xls">#REF!</definedName>
    <definedName name="a2a" localSheetId="14" hidden="1">{"detail",#N/A,FALSE,"mfg";"summary",#N/A,FALSE,"mfg"}</definedName>
    <definedName name="a2a" localSheetId="7" hidden="1">{"detail",#N/A,FALSE,"mfg";"summary",#N/A,FALSE,"mfg"}</definedName>
    <definedName name="a2a" localSheetId="25" hidden="1">{"detail",#N/A,FALSE,"mfg";"summary",#N/A,FALSE,"mfg"}</definedName>
    <definedName name="a2a" localSheetId="21" hidden="1">{"detail",#N/A,FALSE,"mfg";"summary",#N/A,FALSE,"mfg"}</definedName>
    <definedName name="a2a" localSheetId="22" hidden="1">{"detail",#N/A,FALSE,"mfg";"summary",#N/A,FALSE,"mfg"}</definedName>
    <definedName name="a2a" localSheetId="19" hidden="1">{"detail",#N/A,FALSE,"mfg";"summary",#N/A,FALSE,"mfg"}</definedName>
    <definedName name="a2a" hidden="1">{"detail",#N/A,FALSE,"mfg";"summary",#N/A,FALSE,"mfg"}</definedName>
    <definedName name="a2aindex">#REF!</definedName>
    <definedName name="a2aindx2">#REF!</definedName>
    <definedName name="a3.xls">#REF!</definedName>
    <definedName name="a4g" hidden="1">#REF!</definedName>
    <definedName name="a5070070">#REF!</definedName>
    <definedName name="a5070300">#REF!</definedName>
    <definedName name="a5070310">#REF!</definedName>
    <definedName name="a5070320">#REF!</definedName>
    <definedName name="a5070330">#REF!</definedName>
    <definedName name="A930存货底稿" hidden="1">#REF!</definedName>
    <definedName name="AA">#REF!</definedName>
    <definedName name="AA_1" localSheetId="14" hidden="1">{"'AS,SEC'!$A$4:$J$25"}</definedName>
    <definedName name="AA_1" localSheetId="7" hidden="1">{"'AS,SEC'!$A$4:$J$25"}</definedName>
    <definedName name="AA_1" localSheetId="25" hidden="1">{"'AS,SEC'!$A$4:$J$25"}</definedName>
    <definedName name="AA_1" localSheetId="21" hidden="1">{"'AS,SEC'!$A$4:$J$25"}</definedName>
    <definedName name="AA_1" localSheetId="22" hidden="1">{"'AS,SEC'!$A$4:$J$25"}</definedName>
    <definedName name="AA_1" localSheetId="19" hidden="1">{"'AS,SEC'!$A$4:$J$25"}</definedName>
    <definedName name="AA_1" hidden="1">{"'AS,SEC'!$A$4:$J$25"}</definedName>
    <definedName name="AA_JUMP">#N/A</definedName>
    <definedName name="AAA" hidden="1">#REF!</definedName>
    <definedName name="äää" localSheetId="14" hidden="1">{#N/A,#N/A,FALSE,"Umsatz 99";#N/A,#N/A,FALSE,"ER 99 "}</definedName>
    <definedName name="äää" localSheetId="7" hidden="1">{#N/A,#N/A,FALSE,"Umsatz 99";#N/A,#N/A,FALSE,"ER 99 "}</definedName>
    <definedName name="äää" localSheetId="25" hidden="1">{#N/A,#N/A,FALSE,"Umsatz 99";#N/A,#N/A,FALSE,"ER 99 "}</definedName>
    <definedName name="äää" localSheetId="21" hidden="1">{#N/A,#N/A,FALSE,"Umsatz 99";#N/A,#N/A,FALSE,"ER 99 "}</definedName>
    <definedName name="äää" localSheetId="22" hidden="1">{#N/A,#N/A,FALSE,"Umsatz 99";#N/A,#N/A,FALSE,"ER 99 "}</definedName>
    <definedName name="äää" localSheetId="19" hidden="1">{#N/A,#N/A,FALSE,"Umsatz 99";#N/A,#N/A,FALSE,"ER 99 "}</definedName>
    <definedName name="äää" hidden="1">{#N/A,#N/A,FALSE,"Umsatz 99";#N/A,#N/A,FALSE,"ER 99 "}</definedName>
    <definedName name="aaa_1" localSheetId="14" hidden="1">{"'AS,SEC'!$A$4:$J$25"}</definedName>
    <definedName name="aaa_1" localSheetId="7" hidden="1">{"'AS,SEC'!$A$4:$J$25"}</definedName>
    <definedName name="aaa_1" localSheetId="25" hidden="1">{"'AS,SEC'!$A$4:$J$25"}</definedName>
    <definedName name="aaa_1" localSheetId="21" hidden="1">{"'AS,SEC'!$A$4:$J$25"}</definedName>
    <definedName name="aaa_1" localSheetId="22" hidden="1">{"'AS,SEC'!$A$4:$J$25"}</definedName>
    <definedName name="aaa_1" localSheetId="19" hidden="1">{"'AS,SEC'!$A$4:$J$25"}</definedName>
    <definedName name="aaa_1" hidden="1">{"'AS,SEC'!$A$4:$J$25"}</definedName>
    <definedName name="AAA_DOCTOPS" hidden="1">"AAA_SET"</definedName>
    <definedName name="AAA_duser" hidden="1">"OFF"</definedName>
    <definedName name="aaaa" hidden="1">#REF!</definedName>
    <definedName name="aaaaa">#REF!</definedName>
    <definedName name="aaaaaaa" localSheetId="14" hidden="1">1/EUReXToBEF</definedName>
    <definedName name="aaaaaaa" localSheetId="7" hidden="1">1/EUReXToBEF</definedName>
    <definedName name="aaaaaaa" localSheetId="25" hidden="1">1/EUReXToBEF</definedName>
    <definedName name="aaaaaaa" localSheetId="21" hidden="1">1/EUReXToBEF</definedName>
    <definedName name="aaaaaaa" localSheetId="22" hidden="1">1/EUReXToBEF</definedName>
    <definedName name="aaaaaaa" localSheetId="19" hidden="1">1/EUReXToBEF</definedName>
    <definedName name="aaaaaaa" hidden="1">1/EUReXToBEF</definedName>
    <definedName name="aaaaaaaa" localSheetId="14" hidden="1">{"'AS,SEC'!$A$4:$J$25"}</definedName>
    <definedName name="aaaaaaaa" localSheetId="7" hidden="1">{"'AS,SEC'!$A$4:$J$25"}</definedName>
    <definedName name="aaaaaaaa" localSheetId="25" hidden="1">{"'AS,SEC'!$A$4:$J$25"}</definedName>
    <definedName name="aaaaaaaa" localSheetId="21" hidden="1">{"'AS,SEC'!$A$4:$J$25"}</definedName>
    <definedName name="aaaaaaaa" localSheetId="22" hidden="1">{"'AS,SEC'!$A$4:$J$25"}</definedName>
    <definedName name="aaaaaaaa" localSheetId="19" hidden="1">{"'AS,SEC'!$A$4:$J$25"}</definedName>
    <definedName name="aaaaaaaa" hidden="1">{"'AS,SEC'!$A$4:$J$25"}</definedName>
    <definedName name="aaaaaaaa_1" localSheetId="14" hidden="1">{"'AS,SEC'!$A$4:$J$25"}</definedName>
    <definedName name="aaaaaaaa_1" localSheetId="7" hidden="1">{"'AS,SEC'!$A$4:$J$25"}</definedName>
    <definedName name="aaaaaaaa_1" localSheetId="25" hidden="1">{"'AS,SEC'!$A$4:$J$25"}</definedName>
    <definedName name="aaaaaaaa_1" localSheetId="21" hidden="1">{"'AS,SEC'!$A$4:$J$25"}</definedName>
    <definedName name="aaaaaaaa_1" localSheetId="22" hidden="1">{"'AS,SEC'!$A$4:$J$25"}</definedName>
    <definedName name="aaaaaaaa_1" localSheetId="19" hidden="1">{"'AS,SEC'!$A$4:$J$25"}</definedName>
    <definedName name="aaaaaaaa_1" hidden="1">{"'AS,SEC'!$A$4:$J$25"}</definedName>
    <definedName name="aaaaaaaaa" localSheetId="14" hidden="1">{#N/A,"PURCHM",FALSE,"Business Analysis";#N/A,"SPADD",FALSE,"Business Analysis"}</definedName>
    <definedName name="aaaaaaaaa" localSheetId="7" hidden="1">{#N/A,"PURCHM",FALSE,"Business Analysis";#N/A,"SPADD",FALSE,"Business Analysis"}</definedName>
    <definedName name="aaaaaaaaa" localSheetId="25" hidden="1">{#N/A,"PURCHM",FALSE,"Business Analysis";#N/A,"SPADD",FALSE,"Business Analysis"}</definedName>
    <definedName name="aaaaaaaaa" localSheetId="21" hidden="1">{#N/A,"PURCHM",FALSE,"Business Analysis";#N/A,"SPADD",FALSE,"Business Analysis"}</definedName>
    <definedName name="aaaaaaaaa" localSheetId="22" hidden="1">{#N/A,"PURCHM",FALSE,"Business Analysis";#N/A,"SPADD",FALSE,"Business Analysis"}</definedName>
    <definedName name="aaaaaaaaa" localSheetId="19" hidden="1">{#N/A,"PURCHM",FALSE,"Business Analysis";#N/A,"SPADD",FALSE,"Business Analysis"}</definedName>
    <definedName name="aaaaaaaaa" hidden="1">{#N/A,"PURCHM",FALSE,"Business Analysis";#N/A,"SPADD",FALSE,"Business Analysis"}</definedName>
    <definedName name="aaaaaaaaaa">#REF!</definedName>
    <definedName name="aaaaaaaaaaa" localSheetId="14" hidden="1">{#N/A,#N/A,FALSE,"REPORT"}</definedName>
    <definedName name="aaaaaaaaaaa" localSheetId="7" hidden="1">{#N/A,#N/A,FALSE,"REPORT"}</definedName>
    <definedName name="aaaaaaaaaaa" localSheetId="25" hidden="1">{#N/A,#N/A,FALSE,"REPORT"}</definedName>
    <definedName name="aaaaaaaaaaa" localSheetId="21" hidden="1">{#N/A,#N/A,FALSE,"REPORT"}</definedName>
    <definedName name="aaaaaaaaaaa" localSheetId="22" hidden="1">{#N/A,#N/A,FALSE,"REPORT"}</definedName>
    <definedName name="aaaaaaaaaaa" localSheetId="19" hidden="1">{#N/A,#N/A,FALSE,"REPORT"}</definedName>
    <definedName name="aaaaaaaaaaa" hidden="1">{#N/A,#N/A,FALSE,"REPORT"}</definedName>
    <definedName name="aaaaaaaaaaaa" localSheetId="14" hidden="1">1/EUReXToFRF</definedName>
    <definedName name="aaaaaaaaaaaa" localSheetId="7" hidden="1">1/EUReXToFRF</definedName>
    <definedName name="aaaaaaaaaaaa" localSheetId="25" hidden="1">1/EUReXToFRF</definedName>
    <definedName name="aaaaaaaaaaaa" localSheetId="21" hidden="1">1/EUReXToFRF</definedName>
    <definedName name="aaaaaaaaaaaa" localSheetId="22" hidden="1">1/EUReXToFRF</definedName>
    <definedName name="aaaaaaaaaaaa" localSheetId="19" hidden="1">1/EUReXToFRF</definedName>
    <definedName name="aaaaaaaaaaaa" hidden="1">1/EUReXToFRF</definedName>
    <definedName name="aaaaaaaaaaaa_1" localSheetId="14" hidden="1">{"'FTPS16 - X3681'!$A$1:$C$162","'FTPS16 - X3681'!$G$11"}</definedName>
    <definedName name="aaaaaaaaaaaa_1" localSheetId="7" hidden="1">{"'FTPS16 - X3681'!$A$1:$C$162","'FTPS16 - X3681'!$G$11"}</definedName>
    <definedName name="aaaaaaaaaaaa_1" localSheetId="25" hidden="1">{"'FTPS16 - X3681'!$A$1:$C$162","'FTPS16 - X3681'!$G$11"}</definedName>
    <definedName name="aaaaaaaaaaaa_1" localSheetId="21" hidden="1">{"'FTPS16 - X3681'!$A$1:$C$162","'FTPS16 - X3681'!$G$11"}</definedName>
    <definedName name="aaaaaaaaaaaa_1" localSheetId="22" hidden="1">{"'FTPS16 - X3681'!$A$1:$C$162","'FTPS16 - X3681'!$G$11"}</definedName>
    <definedName name="aaaaaaaaaaaa_1" localSheetId="19" hidden="1">{"'FTPS16 - X3681'!$A$1:$C$162","'FTPS16 - X3681'!$G$11"}</definedName>
    <definedName name="aaaaaaaaaaaa_1" hidden="1">{"'FTPS16 - X3681'!$A$1:$C$162","'FTPS16 - X3681'!$G$11"}</definedName>
    <definedName name="aaaaaaaaaaaa_1_1" localSheetId="14" hidden="1">{"'FTPS16 - X3681'!$A$1:$C$162","'FTPS16 - X3681'!$G$11"}</definedName>
    <definedName name="aaaaaaaaaaaa_1_1" localSheetId="7" hidden="1">{"'FTPS16 - X3681'!$A$1:$C$162","'FTPS16 - X3681'!$G$11"}</definedName>
    <definedName name="aaaaaaaaaaaa_1_1" localSheetId="25" hidden="1">{"'FTPS16 - X3681'!$A$1:$C$162","'FTPS16 - X3681'!$G$11"}</definedName>
    <definedName name="aaaaaaaaaaaa_1_1" localSheetId="21" hidden="1">{"'FTPS16 - X3681'!$A$1:$C$162","'FTPS16 - X3681'!$G$11"}</definedName>
    <definedName name="aaaaaaaaaaaa_1_1" localSheetId="22" hidden="1">{"'FTPS16 - X3681'!$A$1:$C$162","'FTPS16 - X3681'!$G$11"}</definedName>
    <definedName name="aaaaaaaaaaaa_1_1" localSheetId="19" hidden="1">{"'FTPS16 - X3681'!$A$1:$C$162","'FTPS16 - X3681'!$G$11"}</definedName>
    <definedName name="aaaaaaaaaaaa_1_1" hidden="1">{"'FTPS16 - X3681'!$A$1:$C$162","'FTPS16 - X3681'!$G$11"}</definedName>
    <definedName name="aaaaaaaaaaaa_2" localSheetId="14" hidden="1">{"'FTPS16 - X3681'!$A$1:$C$162","'FTPS16 - X3681'!$G$11"}</definedName>
    <definedName name="aaaaaaaaaaaa_2" localSheetId="7" hidden="1">{"'FTPS16 - X3681'!$A$1:$C$162","'FTPS16 - X3681'!$G$11"}</definedName>
    <definedName name="aaaaaaaaaaaa_2" localSheetId="25" hidden="1">{"'FTPS16 - X3681'!$A$1:$C$162","'FTPS16 - X3681'!$G$11"}</definedName>
    <definedName name="aaaaaaaaaaaa_2" localSheetId="21" hidden="1">{"'FTPS16 - X3681'!$A$1:$C$162","'FTPS16 - X3681'!$G$11"}</definedName>
    <definedName name="aaaaaaaaaaaa_2" localSheetId="22" hidden="1">{"'FTPS16 - X3681'!$A$1:$C$162","'FTPS16 - X3681'!$G$11"}</definedName>
    <definedName name="aaaaaaaaaaaa_2" localSheetId="19" hidden="1">{"'FTPS16 - X3681'!$A$1:$C$162","'FTPS16 - X3681'!$G$11"}</definedName>
    <definedName name="aaaaaaaaaaaa_2" hidden="1">{"'FTPS16 - X3681'!$A$1:$C$162","'FTPS16 - X3681'!$G$11"}</definedName>
    <definedName name="aaaaaaaaaaaaaaaaa_1" localSheetId="14" hidden="1">{"'FTPS16 - X3681'!$A$1:$C$162","'FTPS16 - X3681'!$G$11"}</definedName>
    <definedName name="aaaaaaaaaaaaaaaaa_1" localSheetId="7" hidden="1">{"'FTPS16 - X3681'!$A$1:$C$162","'FTPS16 - X3681'!$G$11"}</definedName>
    <definedName name="aaaaaaaaaaaaaaaaa_1" localSheetId="25" hidden="1">{"'FTPS16 - X3681'!$A$1:$C$162","'FTPS16 - X3681'!$G$11"}</definedName>
    <definedName name="aaaaaaaaaaaaaaaaa_1" localSheetId="21" hidden="1">{"'FTPS16 - X3681'!$A$1:$C$162","'FTPS16 - X3681'!$G$11"}</definedName>
    <definedName name="aaaaaaaaaaaaaaaaa_1" localSheetId="22" hidden="1">{"'FTPS16 - X3681'!$A$1:$C$162","'FTPS16 - X3681'!$G$11"}</definedName>
    <definedName name="aaaaaaaaaaaaaaaaa_1" localSheetId="19" hidden="1">{"'FTPS16 - X3681'!$A$1:$C$162","'FTPS16 - X3681'!$G$11"}</definedName>
    <definedName name="aaaaaaaaaaaaaaaaa_1" hidden="1">{"'FTPS16 - X3681'!$A$1:$C$162","'FTPS16 - X3681'!$G$11"}</definedName>
    <definedName name="aaaaaaaaaaaaaaaaa_1_1" localSheetId="14" hidden="1">{"'FTPS16 - X3681'!$A$1:$C$162","'FTPS16 - X3681'!$G$11"}</definedName>
    <definedName name="aaaaaaaaaaaaaaaaa_1_1" localSheetId="7" hidden="1">{"'FTPS16 - X3681'!$A$1:$C$162","'FTPS16 - X3681'!$G$11"}</definedName>
    <definedName name="aaaaaaaaaaaaaaaaa_1_1" localSheetId="25" hidden="1">{"'FTPS16 - X3681'!$A$1:$C$162","'FTPS16 - X3681'!$G$11"}</definedName>
    <definedName name="aaaaaaaaaaaaaaaaa_1_1" localSheetId="21" hidden="1">{"'FTPS16 - X3681'!$A$1:$C$162","'FTPS16 - X3681'!$G$11"}</definedName>
    <definedName name="aaaaaaaaaaaaaaaaa_1_1" localSheetId="22" hidden="1">{"'FTPS16 - X3681'!$A$1:$C$162","'FTPS16 - X3681'!$G$11"}</definedName>
    <definedName name="aaaaaaaaaaaaaaaaa_1_1" localSheetId="19" hidden="1">{"'FTPS16 - X3681'!$A$1:$C$162","'FTPS16 - X3681'!$G$11"}</definedName>
    <definedName name="aaaaaaaaaaaaaaaaa_1_1" hidden="1">{"'FTPS16 - X3681'!$A$1:$C$162","'FTPS16 - X3681'!$G$11"}</definedName>
    <definedName name="aaaaaaaaaaaaaaaaa_2" localSheetId="14" hidden="1">{"'FTPS16 - X3681'!$A$1:$C$162","'FTPS16 - X3681'!$G$11"}</definedName>
    <definedName name="aaaaaaaaaaaaaaaaa_2" localSheetId="7" hidden="1">{"'FTPS16 - X3681'!$A$1:$C$162","'FTPS16 - X3681'!$G$11"}</definedName>
    <definedName name="aaaaaaaaaaaaaaaaa_2" localSheetId="25" hidden="1">{"'FTPS16 - X3681'!$A$1:$C$162","'FTPS16 - X3681'!$G$11"}</definedName>
    <definedName name="aaaaaaaaaaaaaaaaa_2" localSheetId="21" hidden="1">{"'FTPS16 - X3681'!$A$1:$C$162","'FTPS16 - X3681'!$G$11"}</definedName>
    <definedName name="aaaaaaaaaaaaaaaaa_2" localSheetId="22" hidden="1">{"'FTPS16 - X3681'!$A$1:$C$162","'FTPS16 - X3681'!$G$11"}</definedName>
    <definedName name="aaaaaaaaaaaaaaaaa_2" localSheetId="19" hidden="1">{"'FTPS16 - X3681'!$A$1:$C$162","'FTPS16 - X3681'!$G$11"}</definedName>
    <definedName name="aaaaaaaaaaaaaaaaa_2" hidden="1">{"'FTPS16 - X3681'!$A$1:$C$162","'FTPS16 - X3681'!$G$11"}</definedName>
    <definedName name="aaaaaaaaaaaaaaaaaa" hidden="1">#REF!</definedName>
    <definedName name="aaaaaaaaaaaaaaaaaaaa">#REF!</definedName>
    <definedName name="aaaaaaaaaaaaaaaaaaaaaa">#REF!</definedName>
    <definedName name="aaaaaaaaaaaaaaaaaaaaaaaaaa" localSheetId="14" hidden="1">{"detail",#N/A,FALSE,"mfg";"summary",#N/A,FALSE,"mfg"}</definedName>
    <definedName name="aaaaaaaaaaaaaaaaaaaaaaaaaa" localSheetId="7" hidden="1">{"detail",#N/A,FALSE,"mfg";"summary",#N/A,FALSE,"mfg"}</definedName>
    <definedName name="aaaaaaaaaaaaaaaaaaaaaaaaaa" localSheetId="25" hidden="1">{"detail",#N/A,FALSE,"mfg";"summary",#N/A,FALSE,"mfg"}</definedName>
    <definedName name="aaaaaaaaaaaaaaaaaaaaaaaaaa" localSheetId="21" hidden="1">{"detail",#N/A,FALSE,"mfg";"summary",#N/A,FALSE,"mfg"}</definedName>
    <definedName name="aaaaaaaaaaaaaaaaaaaaaaaaaa" localSheetId="22" hidden="1">{"detail",#N/A,FALSE,"mfg";"summary",#N/A,FALSE,"mfg"}</definedName>
    <definedName name="aaaaaaaaaaaaaaaaaaaaaaaaaa" localSheetId="19" hidden="1">{"detail",#N/A,FALSE,"mfg";"summary",#N/A,FALSE,"mfg"}</definedName>
    <definedName name="aaaaaaaaaaaaaaaaaaaaaaaaaa" hidden="1">{"detail",#N/A,FALSE,"mfg";"summary",#N/A,FALSE,"mfg"}</definedName>
    <definedName name="aaafff" localSheetId="14" hidden="1">{#N/A,#N/A,TRUE,"Monthly Analysis"}</definedName>
    <definedName name="aaafff" localSheetId="7" hidden="1">{#N/A,#N/A,TRUE,"Monthly Analysis"}</definedName>
    <definedName name="aaafff" localSheetId="25" hidden="1">{#N/A,#N/A,TRUE,"Monthly Analysis"}</definedName>
    <definedName name="aaafff" localSheetId="21" hidden="1">{#N/A,#N/A,TRUE,"Monthly Analysis"}</definedName>
    <definedName name="aaafff" localSheetId="22" hidden="1">{#N/A,#N/A,TRUE,"Monthly Analysis"}</definedName>
    <definedName name="aaafff" localSheetId="19" hidden="1">{#N/A,#N/A,TRUE,"Monthly Analysis"}</definedName>
    <definedName name="aaafff" hidden="1">{#N/A,#N/A,TRUE,"Monthly Analysis"}</definedName>
    <definedName name="äääööö" localSheetId="14" hidden="1">{#N/A,#N/A,FALSE,"Umsatz EO BP";#N/A,#N/A,FALSE,"Umsatz EO OP";#N/A,#N/A,FALSE,"ER EO BP";#N/A,#N/A,FALSE,"ER EO OP";#N/A,#N/A,FALSE,"EA EO (2)";#N/A,#N/A,FALSE,"EA EO";#N/A,#N/A,FALSE,"EA EO (3)";#N/A,#N/A,FALSE,"EA EO (4)";#N/A,#N/A,FALSE,"KA EO  (2)";#N/A,#N/A,FALSE,"KA EO";#N/A,#N/A,FALSE,"KA EO  (3)";#N/A,#N/A,FALSE,"KA EO (4)"}</definedName>
    <definedName name="äääööö" localSheetId="7" hidden="1">{#N/A,#N/A,FALSE,"Umsatz EO BP";#N/A,#N/A,FALSE,"Umsatz EO OP";#N/A,#N/A,FALSE,"ER EO BP";#N/A,#N/A,FALSE,"ER EO OP";#N/A,#N/A,FALSE,"EA EO (2)";#N/A,#N/A,FALSE,"EA EO";#N/A,#N/A,FALSE,"EA EO (3)";#N/A,#N/A,FALSE,"EA EO (4)";#N/A,#N/A,FALSE,"KA EO  (2)";#N/A,#N/A,FALSE,"KA EO";#N/A,#N/A,FALSE,"KA EO  (3)";#N/A,#N/A,FALSE,"KA EO (4)"}</definedName>
    <definedName name="äääööö" localSheetId="25" hidden="1">{#N/A,#N/A,FALSE,"Umsatz EO BP";#N/A,#N/A,FALSE,"Umsatz EO OP";#N/A,#N/A,FALSE,"ER EO BP";#N/A,#N/A,FALSE,"ER EO OP";#N/A,#N/A,FALSE,"EA EO (2)";#N/A,#N/A,FALSE,"EA EO";#N/A,#N/A,FALSE,"EA EO (3)";#N/A,#N/A,FALSE,"EA EO (4)";#N/A,#N/A,FALSE,"KA EO  (2)";#N/A,#N/A,FALSE,"KA EO";#N/A,#N/A,FALSE,"KA EO  (3)";#N/A,#N/A,FALSE,"KA EO (4)"}</definedName>
    <definedName name="äääööö" localSheetId="21" hidden="1">{#N/A,#N/A,FALSE,"Umsatz EO BP";#N/A,#N/A,FALSE,"Umsatz EO OP";#N/A,#N/A,FALSE,"ER EO BP";#N/A,#N/A,FALSE,"ER EO OP";#N/A,#N/A,FALSE,"EA EO (2)";#N/A,#N/A,FALSE,"EA EO";#N/A,#N/A,FALSE,"EA EO (3)";#N/A,#N/A,FALSE,"EA EO (4)";#N/A,#N/A,FALSE,"KA EO  (2)";#N/A,#N/A,FALSE,"KA EO";#N/A,#N/A,FALSE,"KA EO  (3)";#N/A,#N/A,FALSE,"KA EO (4)"}</definedName>
    <definedName name="äääööö" localSheetId="22" hidden="1">{#N/A,#N/A,FALSE,"Umsatz EO BP";#N/A,#N/A,FALSE,"Umsatz EO OP";#N/A,#N/A,FALSE,"ER EO BP";#N/A,#N/A,FALSE,"ER EO OP";#N/A,#N/A,FALSE,"EA EO (2)";#N/A,#N/A,FALSE,"EA EO";#N/A,#N/A,FALSE,"EA EO (3)";#N/A,#N/A,FALSE,"EA EO (4)";#N/A,#N/A,FALSE,"KA EO  (2)";#N/A,#N/A,FALSE,"KA EO";#N/A,#N/A,FALSE,"KA EO  (3)";#N/A,#N/A,FALSE,"KA EO (4)"}</definedName>
    <definedName name="äääööö" localSheetId="19" hidden="1">{#N/A,#N/A,FALSE,"Umsatz EO BP";#N/A,#N/A,FALSE,"Umsatz EO OP";#N/A,#N/A,FALSE,"ER EO BP";#N/A,#N/A,FALSE,"ER EO OP";#N/A,#N/A,FALSE,"EA EO (2)";#N/A,#N/A,FALSE,"EA EO";#N/A,#N/A,FALSE,"EA EO (3)";#N/A,#N/A,FALSE,"EA EO (4)";#N/A,#N/A,FALSE,"KA EO  (2)";#N/A,#N/A,FALSE,"KA EO";#N/A,#N/A,FALSE,"KA EO  (3)";#N/A,#N/A,FALSE,"KA EO (4)"}</definedName>
    <definedName name="äääööö" hidden="1">{#N/A,#N/A,FALSE,"Umsatz EO BP";#N/A,#N/A,FALSE,"Umsatz EO OP";#N/A,#N/A,FALSE,"ER EO BP";#N/A,#N/A,FALSE,"ER EO OP";#N/A,#N/A,FALSE,"EA EO (2)";#N/A,#N/A,FALSE,"EA EO";#N/A,#N/A,FALSE,"EA EO (3)";#N/A,#N/A,FALSE,"EA EO (4)";#N/A,#N/A,FALSE,"KA EO  (2)";#N/A,#N/A,FALSE,"KA EO";#N/A,#N/A,FALSE,"KA EO  (3)";#N/A,#N/A,FALSE,"KA EO (4)"}</definedName>
    <definedName name="aaasb" localSheetId="14" hidden="1">{#N/A,#N/A,FALSE,"Pharm";#N/A,#N/A,FALSE,"WWCM"}</definedName>
    <definedName name="aaasb" localSheetId="7" hidden="1">{#N/A,#N/A,FALSE,"Pharm";#N/A,#N/A,FALSE,"WWCM"}</definedName>
    <definedName name="aaasb" localSheetId="25" hidden="1">{#N/A,#N/A,FALSE,"Pharm";#N/A,#N/A,FALSE,"WWCM"}</definedName>
    <definedName name="aaasb" localSheetId="21" hidden="1">{#N/A,#N/A,FALSE,"Pharm";#N/A,#N/A,FALSE,"WWCM"}</definedName>
    <definedName name="aaasb" localSheetId="22" hidden="1">{#N/A,#N/A,FALSE,"Pharm";#N/A,#N/A,FALSE,"WWCM"}</definedName>
    <definedName name="aaasb" localSheetId="19" hidden="1">{#N/A,#N/A,FALSE,"Pharm";#N/A,#N/A,FALSE,"WWCM"}</definedName>
    <definedName name="aaasb" hidden="1">{#N/A,#N/A,FALSE,"Pharm";#N/A,#N/A,FALSE,"WWCM"}</definedName>
    <definedName name="aab" localSheetId="14" hidden="1">{#N/A,#N/A,FALSE,"Pharm";#N/A,#N/A,FALSE,"WWCM"}</definedName>
    <definedName name="aab" localSheetId="7" hidden="1">{#N/A,#N/A,FALSE,"Pharm";#N/A,#N/A,FALSE,"WWCM"}</definedName>
    <definedName name="aab" localSheetId="25" hidden="1">{#N/A,#N/A,FALSE,"Pharm";#N/A,#N/A,FALSE,"WWCM"}</definedName>
    <definedName name="aab" localSheetId="21" hidden="1">{#N/A,#N/A,FALSE,"Pharm";#N/A,#N/A,FALSE,"WWCM"}</definedName>
    <definedName name="aab" localSheetId="22" hidden="1">{#N/A,#N/A,FALSE,"Pharm";#N/A,#N/A,FALSE,"WWCM"}</definedName>
    <definedName name="aab" localSheetId="19" hidden="1">{#N/A,#N/A,FALSE,"Pharm";#N/A,#N/A,FALSE,"WWCM"}</definedName>
    <definedName name="aab" hidden="1">{#N/A,#N/A,FALSE,"Pharm";#N/A,#N/A,FALSE,"WWCM"}</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bbb" localSheetId="14" hidden="1">{#N/A,#N/A,FALSE,"Hip.Bas";#N/A,#N/A,FALSE,"ventas";#N/A,#N/A,FALSE,"ingre-Año";#N/A,#N/A,FALSE,"ventas-Año";#N/A,#N/A,FALSE,"Costepro";#N/A,#N/A,FALSE,"inversion";#N/A,#N/A,FALSE,"personal";#N/A,#N/A,FALSE,"Gastos-V";#N/A,#N/A,FALSE,"Circulante";#N/A,#N/A,FALSE,"CONSOLI";#N/A,#N/A,FALSE,"Es-Fin";#N/A,#N/A,FALSE,"Margen-P"}</definedName>
    <definedName name="aabbb" localSheetId="7" hidden="1">{#N/A,#N/A,FALSE,"Hip.Bas";#N/A,#N/A,FALSE,"ventas";#N/A,#N/A,FALSE,"ingre-Año";#N/A,#N/A,FALSE,"ventas-Año";#N/A,#N/A,FALSE,"Costepro";#N/A,#N/A,FALSE,"inversion";#N/A,#N/A,FALSE,"personal";#N/A,#N/A,FALSE,"Gastos-V";#N/A,#N/A,FALSE,"Circulante";#N/A,#N/A,FALSE,"CONSOLI";#N/A,#N/A,FALSE,"Es-Fin";#N/A,#N/A,FALSE,"Margen-P"}</definedName>
    <definedName name="aabbb" localSheetId="25" hidden="1">{#N/A,#N/A,FALSE,"Hip.Bas";#N/A,#N/A,FALSE,"ventas";#N/A,#N/A,FALSE,"ingre-Año";#N/A,#N/A,FALSE,"ventas-Año";#N/A,#N/A,FALSE,"Costepro";#N/A,#N/A,FALSE,"inversion";#N/A,#N/A,FALSE,"personal";#N/A,#N/A,FALSE,"Gastos-V";#N/A,#N/A,FALSE,"Circulante";#N/A,#N/A,FALSE,"CONSOLI";#N/A,#N/A,FALSE,"Es-Fin";#N/A,#N/A,FALSE,"Margen-P"}</definedName>
    <definedName name="aabbb" localSheetId="21" hidden="1">{#N/A,#N/A,FALSE,"Hip.Bas";#N/A,#N/A,FALSE,"ventas";#N/A,#N/A,FALSE,"ingre-Año";#N/A,#N/A,FALSE,"ventas-Año";#N/A,#N/A,FALSE,"Costepro";#N/A,#N/A,FALSE,"inversion";#N/A,#N/A,FALSE,"personal";#N/A,#N/A,FALSE,"Gastos-V";#N/A,#N/A,FALSE,"Circulante";#N/A,#N/A,FALSE,"CONSOLI";#N/A,#N/A,FALSE,"Es-Fin";#N/A,#N/A,FALSE,"Margen-P"}</definedName>
    <definedName name="aabbb" localSheetId="22" hidden="1">{#N/A,#N/A,FALSE,"Hip.Bas";#N/A,#N/A,FALSE,"ventas";#N/A,#N/A,FALSE,"ingre-Año";#N/A,#N/A,FALSE,"ventas-Año";#N/A,#N/A,FALSE,"Costepro";#N/A,#N/A,FALSE,"inversion";#N/A,#N/A,FALSE,"personal";#N/A,#N/A,FALSE,"Gastos-V";#N/A,#N/A,FALSE,"Circulante";#N/A,#N/A,FALSE,"CONSOLI";#N/A,#N/A,FALSE,"Es-Fin";#N/A,#N/A,FALSE,"Margen-P"}</definedName>
    <definedName name="aabbb" localSheetId="19" hidden="1">{#N/A,#N/A,FALSE,"Hip.Bas";#N/A,#N/A,FALSE,"ventas";#N/A,#N/A,FALSE,"ingre-Año";#N/A,#N/A,FALSE,"ventas-Año";#N/A,#N/A,FALSE,"Costepro";#N/A,#N/A,FALSE,"inversion";#N/A,#N/A,FALSE,"personal";#N/A,#N/A,FALSE,"Gastos-V";#N/A,#N/A,FALSE,"Circulante";#N/A,#N/A,FALSE,"CONSOLI";#N/A,#N/A,FALSE,"Es-Fin";#N/A,#N/A,FALSE,"Margen-P"}</definedName>
    <definedName name="aabbb" hidden="1">{#N/A,#N/A,FALSE,"Hip.Bas";#N/A,#N/A,FALSE,"ventas";#N/A,#N/A,FALSE,"ingre-Año";#N/A,#N/A,FALSE,"ventas-Año";#N/A,#N/A,FALSE,"Costepro";#N/A,#N/A,FALSE,"inversion";#N/A,#N/A,FALSE,"personal";#N/A,#N/A,FALSE,"Gastos-V";#N/A,#N/A,FALSE,"Circulante";#N/A,#N/A,FALSE,"CONSOLI";#N/A,#N/A,FALSE,"Es-Fin";#N/A,#N/A,FALSE,"Margen-P"}</definedName>
    <definedName name="aaddd" localSheetId="14" hidden="1">{#N/A,#N/A,FALSE,"REPORT"}</definedName>
    <definedName name="aaddd" localSheetId="7" hidden="1">{#N/A,#N/A,FALSE,"REPORT"}</definedName>
    <definedName name="aaddd" localSheetId="25" hidden="1">{#N/A,#N/A,FALSE,"REPORT"}</definedName>
    <definedName name="aaddd" localSheetId="21" hidden="1">{#N/A,#N/A,FALSE,"REPORT"}</definedName>
    <definedName name="aaddd" localSheetId="22" hidden="1">{#N/A,#N/A,FALSE,"REPORT"}</definedName>
    <definedName name="aaddd" localSheetId="19" hidden="1">{#N/A,#N/A,FALSE,"REPORT"}</definedName>
    <definedName name="aaddd" hidden="1">{#N/A,#N/A,FALSE,"REPORT"}</definedName>
    <definedName name="Aaron" hidden="1">#REF!</definedName>
    <definedName name="aass" localSheetId="14" hidden="1">{"detail",#N/A,FALSE,"mfg";"summary",#N/A,FALSE,"mfg"}</definedName>
    <definedName name="aass" localSheetId="7" hidden="1">{"detail",#N/A,FALSE,"mfg";"summary",#N/A,FALSE,"mfg"}</definedName>
    <definedName name="aass" localSheetId="25" hidden="1">{"detail",#N/A,FALSE,"mfg";"summary",#N/A,FALSE,"mfg"}</definedName>
    <definedName name="aass" localSheetId="21" hidden="1">{"detail",#N/A,FALSE,"mfg";"summary",#N/A,FALSE,"mfg"}</definedName>
    <definedName name="aass" localSheetId="22" hidden="1">{"detail",#N/A,FALSE,"mfg";"summary",#N/A,FALSE,"mfg"}</definedName>
    <definedName name="aass" localSheetId="19" hidden="1">{"detail",#N/A,FALSE,"mfg";"summary",#N/A,FALSE,"mfg"}</definedName>
    <definedName name="aass" hidden="1">{"detail",#N/A,FALSE,"mfg";"summary",#N/A,FALSE,"mfg"}</definedName>
    <definedName name="aaww" localSheetId="14" hidden="1">{"Polymers Details",#N/A,FALSE,"Current Yr";"Polymer Details",#N/A,FALSE,"Budget";"Polymer Details",#N/A,FALSE,"Prior Year"}</definedName>
    <definedName name="aaww" localSheetId="7" hidden="1">{"Polymers Details",#N/A,FALSE,"Current Yr";"Polymer Details",#N/A,FALSE,"Budget";"Polymer Details",#N/A,FALSE,"Prior Year"}</definedName>
    <definedName name="aaww" localSheetId="25" hidden="1">{"Polymers Details",#N/A,FALSE,"Current Yr";"Polymer Details",#N/A,FALSE,"Budget";"Polymer Details",#N/A,FALSE,"Prior Year"}</definedName>
    <definedName name="aaww" localSheetId="21" hidden="1">{"Polymers Details",#N/A,FALSE,"Current Yr";"Polymer Details",#N/A,FALSE,"Budget";"Polymer Details",#N/A,FALSE,"Prior Year"}</definedName>
    <definedName name="aaww" localSheetId="22" hidden="1">{"Polymers Details",#N/A,FALSE,"Current Yr";"Polymer Details",#N/A,FALSE,"Budget";"Polymer Details",#N/A,FALSE,"Prior Year"}</definedName>
    <definedName name="aaww" localSheetId="19" hidden="1">{"Polymers Details",#N/A,FALSE,"Current Yr";"Polymer Details",#N/A,FALSE,"Budget";"Polymer Details",#N/A,FALSE,"Prior Year"}</definedName>
    <definedName name="aaww" hidden="1">{"Polymers Details",#N/A,FALSE,"Current Yr";"Polymer Details",#N/A,FALSE,"Budget";"Polymer Details",#N/A,FALSE,"Prior Year"}</definedName>
    <definedName name="aax" localSheetId="14" hidden="1">{"detail",#N/A,FALSE,"mfg";"summary",#N/A,FALSE,"mfg"}</definedName>
    <definedName name="aax" localSheetId="7" hidden="1">{"detail",#N/A,FALSE,"mfg";"summary",#N/A,FALSE,"mfg"}</definedName>
    <definedName name="aax" localSheetId="25" hidden="1">{"detail",#N/A,FALSE,"mfg";"summary",#N/A,FALSE,"mfg"}</definedName>
    <definedName name="aax" localSheetId="21" hidden="1">{"detail",#N/A,FALSE,"mfg";"summary",#N/A,FALSE,"mfg"}</definedName>
    <definedName name="aax" localSheetId="22" hidden="1">{"detail",#N/A,FALSE,"mfg";"summary",#N/A,FALSE,"mfg"}</definedName>
    <definedName name="aax" localSheetId="19" hidden="1">{"detail",#N/A,FALSE,"mfg";"summary",#N/A,FALSE,"mfg"}</definedName>
    <definedName name="aax" hidden="1">{"detail",#N/A,FALSE,"mfg";"summary",#N/A,FALSE,"mfg"}</definedName>
    <definedName name="ab" hidden="1">#REF!</definedName>
    <definedName name="ab_1" localSheetId="14" hidden="1">{"'AS,SEC'!$A$4:$J$25"}</definedName>
    <definedName name="ab_1" localSheetId="7" hidden="1">{"'AS,SEC'!$A$4:$J$25"}</definedName>
    <definedName name="ab_1" localSheetId="25" hidden="1">{"'AS,SEC'!$A$4:$J$25"}</definedName>
    <definedName name="ab_1" localSheetId="21" hidden="1">{"'AS,SEC'!$A$4:$J$25"}</definedName>
    <definedName name="ab_1" localSheetId="22" hidden="1">{"'AS,SEC'!$A$4:$J$25"}</definedName>
    <definedName name="ab_1" localSheetId="19" hidden="1">{"'AS,SEC'!$A$4:$J$25"}</definedName>
    <definedName name="ab_1" hidden="1">{"'AS,SEC'!$A$4:$J$25"}</definedName>
    <definedName name="AB1447\">#REF!</definedName>
    <definedName name="ABA" localSheetId="14" hidden="1">{#N/A,#N/A,FALSE,"Master";#N/A,#N/A,FALSE,"EXP-STATEMENT";#N/A,#N/A,FALSE,"BT&amp;CIT-COM"}</definedName>
    <definedName name="ABA" localSheetId="7" hidden="1">{#N/A,#N/A,FALSE,"Master";#N/A,#N/A,FALSE,"EXP-STATEMENT";#N/A,#N/A,FALSE,"BT&amp;CIT-COM"}</definedName>
    <definedName name="ABA" localSheetId="25" hidden="1">{#N/A,#N/A,FALSE,"Master";#N/A,#N/A,FALSE,"EXP-STATEMENT";#N/A,#N/A,FALSE,"BT&amp;CIT-COM"}</definedName>
    <definedName name="ABA" localSheetId="21" hidden="1">{#N/A,#N/A,FALSE,"Master";#N/A,#N/A,FALSE,"EXP-STATEMENT";#N/A,#N/A,FALSE,"BT&amp;CIT-COM"}</definedName>
    <definedName name="ABA" localSheetId="22" hidden="1">{#N/A,#N/A,FALSE,"Master";#N/A,#N/A,FALSE,"EXP-STATEMENT";#N/A,#N/A,FALSE,"BT&amp;CIT-COM"}</definedName>
    <definedName name="ABA" localSheetId="19" hidden="1">{#N/A,#N/A,FALSE,"Master";#N/A,#N/A,FALSE,"EXP-STATEMENT";#N/A,#N/A,FALSE,"BT&amp;CIT-COM"}</definedName>
    <definedName name="ABA" hidden="1">{#N/A,#N/A,FALSE,"Master";#N/A,#N/A,FALSE,"EXP-STATEMENT";#N/A,#N/A,FALSE,"BT&amp;CIT-COM"}</definedName>
    <definedName name="ABAX" localSheetId="14" hidden="1">{#N/A,#N/A,FALSE,"P&amp;L Acc";#N/A,#N/A,FALSE,"P&amp;L Var";#N/A,#N/A,FALSE,"I-B Rep";#N/A,#N/A,FALSE,"BS";#N/A,#N/A,FALSE,"C'flw St";#N/A,#N/A,FALSE,"FA Rep";#N/A,#N/A,FALSE,"H-C Cons"}</definedName>
    <definedName name="ABAX" localSheetId="7" hidden="1">{#N/A,#N/A,FALSE,"P&amp;L Acc";#N/A,#N/A,FALSE,"P&amp;L Var";#N/A,#N/A,FALSE,"I-B Rep";#N/A,#N/A,FALSE,"BS";#N/A,#N/A,FALSE,"C'flw St";#N/A,#N/A,FALSE,"FA Rep";#N/A,#N/A,FALSE,"H-C Cons"}</definedName>
    <definedName name="ABAX" localSheetId="25" hidden="1">{#N/A,#N/A,FALSE,"P&amp;L Acc";#N/A,#N/A,FALSE,"P&amp;L Var";#N/A,#N/A,FALSE,"I-B Rep";#N/A,#N/A,FALSE,"BS";#N/A,#N/A,FALSE,"C'flw St";#N/A,#N/A,FALSE,"FA Rep";#N/A,#N/A,FALSE,"H-C Cons"}</definedName>
    <definedName name="ABAX" localSheetId="21" hidden="1">{#N/A,#N/A,FALSE,"P&amp;L Acc";#N/A,#N/A,FALSE,"P&amp;L Var";#N/A,#N/A,FALSE,"I-B Rep";#N/A,#N/A,FALSE,"BS";#N/A,#N/A,FALSE,"C'flw St";#N/A,#N/A,FALSE,"FA Rep";#N/A,#N/A,FALSE,"H-C Cons"}</definedName>
    <definedName name="ABAX" localSheetId="22" hidden="1">{#N/A,#N/A,FALSE,"P&amp;L Acc";#N/A,#N/A,FALSE,"P&amp;L Var";#N/A,#N/A,FALSE,"I-B Rep";#N/A,#N/A,FALSE,"BS";#N/A,#N/A,FALSE,"C'flw St";#N/A,#N/A,FALSE,"FA Rep";#N/A,#N/A,FALSE,"H-C Cons"}</definedName>
    <definedName name="ABAX" localSheetId="19" hidden="1">{#N/A,#N/A,FALSE,"P&amp;L Acc";#N/A,#N/A,FALSE,"P&amp;L Var";#N/A,#N/A,FALSE,"I-B Rep";#N/A,#N/A,FALSE,"BS";#N/A,#N/A,FALSE,"C'flw St";#N/A,#N/A,FALSE,"FA Rep";#N/A,#N/A,FALSE,"H-C Cons"}</definedName>
    <definedName name="ABAX" hidden="1">{#N/A,#N/A,FALSE,"P&amp;L Acc";#N/A,#N/A,FALSE,"P&amp;L Var";#N/A,#N/A,FALSE,"I-B Rep";#N/A,#N/A,FALSE,"BS";#N/A,#N/A,FALSE,"C'flw St";#N/A,#N/A,FALSE,"FA Rep";#N/A,#N/A,FALSE,"H-C Cons"}</definedName>
    <definedName name="Abbruch">#N/A</definedName>
    <definedName name="abbruch1">#N/A</definedName>
    <definedName name="abc">#REF!</definedName>
    <definedName name="abc0mq" localSheetId="14" hidden="1">{#N/A,"PURCHM",FALSE,"Business Analysis";#N/A,"SPADD",FALSE,"Business Analysis"}</definedName>
    <definedName name="abc0mq" localSheetId="7" hidden="1">{#N/A,"PURCHM",FALSE,"Business Analysis";#N/A,"SPADD",FALSE,"Business Analysis"}</definedName>
    <definedName name="abc0mq" localSheetId="25" hidden="1">{#N/A,"PURCHM",FALSE,"Business Analysis";#N/A,"SPADD",FALSE,"Business Analysis"}</definedName>
    <definedName name="abc0mq" localSheetId="21" hidden="1">{#N/A,"PURCHM",FALSE,"Business Analysis";#N/A,"SPADD",FALSE,"Business Analysis"}</definedName>
    <definedName name="abc0mq" localSheetId="22" hidden="1">{#N/A,"PURCHM",FALSE,"Business Analysis";#N/A,"SPADD",FALSE,"Business Analysis"}</definedName>
    <definedName name="abc0mq" localSheetId="19" hidden="1">{#N/A,"PURCHM",FALSE,"Business Analysis";#N/A,"SPADD",FALSE,"Business Analysis"}</definedName>
    <definedName name="abc0mq" hidden="1">{#N/A,"PURCHM",FALSE,"Business Analysis";#N/A,"SPADD",FALSE,"Business Analysis"}</definedName>
    <definedName name="abc0nks" localSheetId="14" hidden="1">{"detail",#N/A,FALSE,"mfg";"summary",#N/A,FALSE,"mfg"}</definedName>
    <definedName name="abc0nks" localSheetId="7" hidden="1">{"detail",#N/A,FALSE,"mfg";"summary",#N/A,FALSE,"mfg"}</definedName>
    <definedName name="abc0nks" localSheetId="25" hidden="1">{"detail",#N/A,FALSE,"mfg";"summary",#N/A,FALSE,"mfg"}</definedName>
    <definedName name="abc0nks" localSheetId="21" hidden="1">{"detail",#N/A,FALSE,"mfg";"summary",#N/A,FALSE,"mfg"}</definedName>
    <definedName name="abc0nks" localSheetId="22" hidden="1">{"detail",#N/A,FALSE,"mfg";"summary",#N/A,FALSE,"mfg"}</definedName>
    <definedName name="abc0nks" localSheetId="19" hidden="1">{"detail",#N/A,FALSE,"mfg";"summary",#N/A,FALSE,"mfg"}</definedName>
    <definedName name="abc0nks" hidden="1">{"detail",#N/A,FALSE,"mfg";"summary",#N/A,FALSE,"mfg"}</definedName>
    <definedName name="abc101a" localSheetId="14" hidden="1">{#N/A,"PURCHM",FALSE,"Business Analysis";#N/A,"SPADD",FALSE,"Business Analysis"}</definedName>
    <definedName name="abc101a" localSheetId="7" hidden="1">{#N/A,"PURCHM",FALSE,"Business Analysis";#N/A,"SPADD",FALSE,"Business Analysis"}</definedName>
    <definedName name="abc101a" localSheetId="25" hidden="1">{#N/A,"PURCHM",FALSE,"Business Analysis";#N/A,"SPADD",FALSE,"Business Analysis"}</definedName>
    <definedName name="abc101a" localSheetId="21" hidden="1">{#N/A,"PURCHM",FALSE,"Business Analysis";#N/A,"SPADD",FALSE,"Business Analysis"}</definedName>
    <definedName name="abc101a" localSheetId="22" hidden="1">{#N/A,"PURCHM",FALSE,"Business Analysis";#N/A,"SPADD",FALSE,"Business Analysis"}</definedName>
    <definedName name="abc101a" localSheetId="19" hidden="1">{#N/A,"PURCHM",FALSE,"Business Analysis";#N/A,"SPADD",FALSE,"Business Analysis"}</definedName>
    <definedName name="abc101a" hidden="1">{#N/A,"PURCHM",FALSE,"Business Analysis";#N/A,"SPADD",FALSE,"Business Analysis"}</definedName>
    <definedName name="abc109a" localSheetId="14" hidden="1">{"detail",#N/A,FALSE,"mfg";"summary",#N/A,FALSE,"mfg"}</definedName>
    <definedName name="abc109a" localSheetId="7" hidden="1">{"detail",#N/A,FALSE,"mfg";"summary",#N/A,FALSE,"mfg"}</definedName>
    <definedName name="abc109a" localSheetId="25" hidden="1">{"detail",#N/A,FALSE,"mfg";"summary",#N/A,FALSE,"mfg"}</definedName>
    <definedName name="abc109a" localSheetId="21" hidden="1">{"detail",#N/A,FALSE,"mfg";"summary",#N/A,FALSE,"mfg"}</definedName>
    <definedName name="abc109a" localSheetId="22" hidden="1">{"detail",#N/A,FALSE,"mfg";"summary",#N/A,FALSE,"mfg"}</definedName>
    <definedName name="abc109a" localSheetId="19" hidden="1">{"detail",#N/A,FALSE,"mfg";"summary",#N/A,FALSE,"mfg"}</definedName>
    <definedName name="abc109a" hidden="1">{"detail",#N/A,FALSE,"mfg";"summary",#N/A,FALSE,"mfg"}</definedName>
    <definedName name="abc11a" localSheetId="14" hidden="1">{"detail",#N/A,FALSE,"mfg";"summary",#N/A,FALSE,"mfg"}</definedName>
    <definedName name="abc11a" localSheetId="7" hidden="1">{"detail",#N/A,FALSE,"mfg";"summary",#N/A,FALSE,"mfg"}</definedName>
    <definedName name="abc11a" localSheetId="25" hidden="1">{"detail",#N/A,FALSE,"mfg";"summary",#N/A,FALSE,"mfg"}</definedName>
    <definedName name="abc11a" localSheetId="21" hidden="1">{"detail",#N/A,FALSE,"mfg";"summary",#N/A,FALSE,"mfg"}</definedName>
    <definedName name="abc11a" localSheetId="22" hidden="1">{"detail",#N/A,FALSE,"mfg";"summary",#N/A,FALSE,"mfg"}</definedName>
    <definedName name="abc11a" localSheetId="19" hidden="1">{"detail",#N/A,FALSE,"mfg";"summary",#N/A,FALSE,"mfg"}</definedName>
    <definedName name="abc11a" hidden="1">{"detail",#N/A,FALSE,"mfg";"summary",#N/A,FALSE,"mfg"}</definedName>
    <definedName name="abc11ab" localSheetId="14" hidden="1">{#N/A,"PURCHM",FALSE,"Business Analysis";#N/A,"SPADD",FALSE,"Business Analysis"}</definedName>
    <definedName name="abc11ab" localSheetId="7" hidden="1">{#N/A,"PURCHM",FALSE,"Business Analysis";#N/A,"SPADD",FALSE,"Business Analysis"}</definedName>
    <definedName name="abc11ab" localSheetId="25" hidden="1">{#N/A,"PURCHM",FALSE,"Business Analysis";#N/A,"SPADD",FALSE,"Business Analysis"}</definedName>
    <definedName name="abc11ab" localSheetId="21" hidden="1">{#N/A,"PURCHM",FALSE,"Business Analysis";#N/A,"SPADD",FALSE,"Business Analysis"}</definedName>
    <definedName name="abc11ab" localSheetId="22" hidden="1">{#N/A,"PURCHM",FALSE,"Business Analysis";#N/A,"SPADD",FALSE,"Business Analysis"}</definedName>
    <definedName name="abc11ab" localSheetId="19" hidden="1">{#N/A,"PURCHM",FALSE,"Business Analysis";#N/A,"SPADD",FALSE,"Business Analysis"}</definedName>
    <definedName name="abc11ab" hidden="1">{#N/A,"PURCHM",FALSE,"Business Analysis";#N/A,"SPADD",FALSE,"Business Analysis"}</definedName>
    <definedName name="abc12a" localSheetId="14" hidden="1">{"detail",#N/A,FALSE,"mfg";"summary",#N/A,FALSE,"mfg"}</definedName>
    <definedName name="abc12a" localSheetId="7" hidden="1">{"detail",#N/A,FALSE,"mfg";"summary",#N/A,FALSE,"mfg"}</definedName>
    <definedName name="abc12a" localSheetId="25" hidden="1">{"detail",#N/A,FALSE,"mfg";"summary",#N/A,FALSE,"mfg"}</definedName>
    <definedName name="abc12a" localSheetId="21" hidden="1">{"detail",#N/A,FALSE,"mfg";"summary",#N/A,FALSE,"mfg"}</definedName>
    <definedName name="abc12a" localSheetId="22" hidden="1">{"detail",#N/A,FALSE,"mfg";"summary",#N/A,FALSE,"mfg"}</definedName>
    <definedName name="abc12a" localSheetId="19" hidden="1">{"detail",#N/A,FALSE,"mfg";"summary",#N/A,FALSE,"mfg"}</definedName>
    <definedName name="abc12a" hidden="1">{"detail",#N/A,FALSE,"mfg";"summary",#N/A,FALSE,"mfg"}</definedName>
    <definedName name="abc13a" localSheetId="14" hidden="1">{"detail",#N/A,FALSE,"mfg";"summary",#N/A,FALSE,"mfg"}</definedName>
    <definedName name="abc13a" localSheetId="7" hidden="1">{"detail",#N/A,FALSE,"mfg";"summary",#N/A,FALSE,"mfg"}</definedName>
    <definedName name="abc13a" localSheetId="25" hidden="1">{"detail",#N/A,FALSE,"mfg";"summary",#N/A,FALSE,"mfg"}</definedName>
    <definedName name="abc13a" localSheetId="21" hidden="1">{"detail",#N/A,FALSE,"mfg";"summary",#N/A,FALSE,"mfg"}</definedName>
    <definedName name="abc13a" localSheetId="22" hidden="1">{"detail",#N/A,FALSE,"mfg";"summary",#N/A,FALSE,"mfg"}</definedName>
    <definedName name="abc13a" localSheetId="19" hidden="1">{"detail",#N/A,FALSE,"mfg";"summary",#N/A,FALSE,"mfg"}</definedName>
    <definedName name="abc13a" hidden="1">{"detail",#N/A,FALSE,"mfg";"summary",#N/A,FALSE,"mfg"}</definedName>
    <definedName name="abc14a" localSheetId="14" hidden="1">{"detail",#N/A,FALSE,"mfg";"summary",#N/A,FALSE,"mfg"}</definedName>
    <definedName name="abc14a" localSheetId="7" hidden="1">{"detail",#N/A,FALSE,"mfg";"summary",#N/A,FALSE,"mfg"}</definedName>
    <definedName name="abc14a" localSheetId="25" hidden="1">{"detail",#N/A,FALSE,"mfg";"summary",#N/A,FALSE,"mfg"}</definedName>
    <definedName name="abc14a" localSheetId="21" hidden="1">{"detail",#N/A,FALSE,"mfg";"summary",#N/A,FALSE,"mfg"}</definedName>
    <definedName name="abc14a" localSheetId="22" hidden="1">{"detail",#N/A,FALSE,"mfg";"summary",#N/A,FALSE,"mfg"}</definedName>
    <definedName name="abc14a" localSheetId="19" hidden="1">{"detail",#N/A,FALSE,"mfg";"summary",#N/A,FALSE,"mfg"}</definedName>
    <definedName name="abc14a" hidden="1">{"detail",#N/A,FALSE,"mfg";"summary",#N/A,FALSE,"mfg"}</definedName>
    <definedName name="abc1b" localSheetId="14" hidden="1">{#N/A,"PURCHM",FALSE,"Business Analysis";#N/A,"SPADD",FALSE,"Business Analysis"}</definedName>
    <definedName name="abc1b" localSheetId="7" hidden="1">{#N/A,"PURCHM",FALSE,"Business Analysis";#N/A,"SPADD",FALSE,"Business Analysis"}</definedName>
    <definedName name="abc1b" localSheetId="25" hidden="1">{#N/A,"PURCHM",FALSE,"Business Analysis";#N/A,"SPADD",FALSE,"Business Analysis"}</definedName>
    <definedName name="abc1b" localSheetId="21" hidden="1">{#N/A,"PURCHM",FALSE,"Business Analysis";#N/A,"SPADD",FALSE,"Business Analysis"}</definedName>
    <definedName name="abc1b" localSheetId="22" hidden="1">{#N/A,"PURCHM",FALSE,"Business Analysis";#N/A,"SPADD",FALSE,"Business Analysis"}</definedName>
    <definedName name="abc1b" localSheetId="19" hidden="1">{#N/A,"PURCHM",FALSE,"Business Analysis";#N/A,"SPADD",FALSE,"Business Analysis"}</definedName>
    <definedName name="abc1b" hidden="1">{#N/A,"PURCHM",FALSE,"Business Analysis";#N/A,"SPADD",FALSE,"Business Analysis"}</definedName>
    <definedName name="abc200a" localSheetId="14" hidden="1">{"detail",#N/A,FALSE,"mfg";"summary",#N/A,FALSE,"mfg"}</definedName>
    <definedName name="abc200a" localSheetId="7" hidden="1">{"detail",#N/A,FALSE,"mfg";"summary",#N/A,FALSE,"mfg"}</definedName>
    <definedName name="abc200a" localSheetId="25" hidden="1">{"detail",#N/A,FALSE,"mfg";"summary",#N/A,FALSE,"mfg"}</definedName>
    <definedName name="abc200a" localSheetId="21" hidden="1">{"detail",#N/A,FALSE,"mfg";"summary",#N/A,FALSE,"mfg"}</definedName>
    <definedName name="abc200a" localSheetId="22" hidden="1">{"detail",#N/A,FALSE,"mfg";"summary",#N/A,FALSE,"mfg"}</definedName>
    <definedName name="abc200a" localSheetId="19" hidden="1">{"detail",#N/A,FALSE,"mfg";"summary",#N/A,FALSE,"mfg"}</definedName>
    <definedName name="abc200a" hidden="1">{"detail",#N/A,FALSE,"mfg";"summary",#N/A,FALSE,"mfg"}</definedName>
    <definedName name="abc202a" localSheetId="14" hidden="1">{"detail",#N/A,FALSE,"mfg";"summary",#N/A,FALSE,"mfg"}</definedName>
    <definedName name="abc202a" localSheetId="7" hidden="1">{"detail",#N/A,FALSE,"mfg";"summary",#N/A,FALSE,"mfg"}</definedName>
    <definedName name="abc202a" localSheetId="25" hidden="1">{"detail",#N/A,FALSE,"mfg";"summary",#N/A,FALSE,"mfg"}</definedName>
    <definedName name="abc202a" localSheetId="21" hidden="1">{"detail",#N/A,FALSE,"mfg";"summary",#N/A,FALSE,"mfg"}</definedName>
    <definedName name="abc202a" localSheetId="22" hidden="1">{"detail",#N/A,FALSE,"mfg";"summary",#N/A,FALSE,"mfg"}</definedName>
    <definedName name="abc202a" localSheetId="19" hidden="1">{"detail",#N/A,FALSE,"mfg";"summary",#N/A,FALSE,"mfg"}</definedName>
    <definedName name="abc202a" hidden="1">{"detail",#N/A,FALSE,"mfg";"summary",#N/A,FALSE,"mfg"}</definedName>
    <definedName name="abc202b" localSheetId="14" hidden="1">{#N/A,"PURCHM",FALSE,"Business Analysis";#N/A,"SPADD",FALSE,"Business Analysis"}</definedName>
    <definedName name="abc202b" localSheetId="7" hidden="1">{#N/A,"PURCHM",FALSE,"Business Analysis";#N/A,"SPADD",FALSE,"Business Analysis"}</definedName>
    <definedName name="abc202b" localSheetId="25" hidden="1">{#N/A,"PURCHM",FALSE,"Business Analysis";#N/A,"SPADD",FALSE,"Business Analysis"}</definedName>
    <definedName name="abc202b" localSheetId="21" hidden="1">{#N/A,"PURCHM",FALSE,"Business Analysis";#N/A,"SPADD",FALSE,"Business Analysis"}</definedName>
    <definedName name="abc202b" localSheetId="22" hidden="1">{#N/A,"PURCHM",FALSE,"Business Analysis";#N/A,"SPADD",FALSE,"Business Analysis"}</definedName>
    <definedName name="abc202b" localSheetId="19" hidden="1">{#N/A,"PURCHM",FALSE,"Business Analysis";#N/A,"SPADD",FALSE,"Business Analysis"}</definedName>
    <definedName name="abc202b" hidden="1">{#N/A,"PURCHM",FALSE,"Business Analysis";#N/A,"SPADD",FALSE,"Business Analysis"}</definedName>
    <definedName name="abc213a" localSheetId="14" hidden="1">{"detail",#N/A,FALSE,"mfg";"summary",#N/A,FALSE,"mfg"}</definedName>
    <definedName name="abc213a" localSheetId="7" hidden="1">{"detail",#N/A,FALSE,"mfg";"summary",#N/A,FALSE,"mfg"}</definedName>
    <definedName name="abc213a" localSheetId="25" hidden="1">{"detail",#N/A,FALSE,"mfg";"summary",#N/A,FALSE,"mfg"}</definedName>
    <definedName name="abc213a" localSheetId="21" hidden="1">{"detail",#N/A,FALSE,"mfg";"summary",#N/A,FALSE,"mfg"}</definedName>
    <definedName name="abc213a" localSheetId="22" hidden="1">{"detail",#N/A,FALSE,"mfg";"summary",#N/A,FALSE,"mfg"}</definedName>
    <definedName name="abc213a" localSheetId="19" hidden="1">{"detail",#N/A,FALSE,"mfg";"summary",#N/A,FALSE,"mfg"}</definedName>
    <definedName name="abc213a" hidden="1">{"detail",#N/A,FALSE,"mfg";"summary",#N/A,FALSE,"mfg"}</definedName>
    <definedName name="abc2a" localSheetId="14" hidden="1">{"detail",#N/A,FALSE,"mfg";"summary",#N/A,FALSE,"mfg"}</definedName>
    <definedName name="abc2a" localSheetId="7" hidden="1">{"detail",#N/A,FALSE,"mfg";"summary",#N/A,FALSE,"mfg"}</definedName>
    <definedName name="abc2a" localSheetId="25" hidden="1">{"detail",#N/A,FALSE,"mfg";"summary",#N/A,FALSE,"mfg"}</definedName>
    <definedName name="abc2a" localSheetId="21" hidden="1">{"detail",#N/A,FALSE,"mfg";"summary",#N/A,FALSE,"mfg"}</definedName>
    <definedName name="abc2a" localSheetId="22" hidden="1">{"detail",#N/A,FALSE,"mfg";"summary",#N/A,FALSE,"mfg"}</definedName>
    <definedName name="abc2a" localSheetId="19" hidden="1">{"detail",#N/A,FALSE,"mfg";"summary",#N/A,FALSE,"mfg"}</definedName>
    <definedName name="abc2a" hidden="1">{"detail",#N/A,FALSE,"mfg";"summary",#N/A,FALSE,"mfg"}</definedName>
    <definedName name="abc312b" localSheetId="14" hidden="1">{"detail",#N/A,FALSE,"mfg";"summary",#N/A,FALSE,"mfg"}</definedName>
    <definedName name="abc312b" localSheetId="7" hidden="1">{"detail",#N/A,FALSE,"mfg";"summary",#N/A,FALSE,"mfg"}</definedName>
    <definedName name="abc312b" localSheetId="25" hidden="1">{"detail",#N/A,FALSE,"mfg";"summary",#N/A,FALSE,"mfg"}</definedName>
    <definedName name="abc312b" localSheetId="21" hidden="1">{"detail",#N/A,FALSE,"mfg";"summary",#N/A,FALSE,"mfg"}</definedName>
    <definedName name="abc312b" localSheetId="22" hidden="1">{"detail",#N/A,FALSE,"mfg";"summary",#N/A,FALSE,"mfg"}</definedName>
    <definedName name="abc312b" localSheetId="19" hidden="1">{"detail",#N/A,FALSE,"mfg";"summary",#N/A,FALSE,"mfg"}</definedName>
    <definedName name="abc312b" hidden="1">{"detail",#N/A,FALSE,"mfg";"summary",#N/A,FALSE,"mfg"}</definedName>
    <definedName name="abc31a" localSheetId="14" hidden="1">{"detail",#N/A,FALSE,"mfg";"summary",#N/A,FALSE,"mfg"}</definedName>
    <definedName name="abc31a" localSheetId="7" hidden="1">{"detail",#N/A,FALSE,"mfg";"summary",#N/A,FALSE,"mfg"}</definedName>
    <definedName name="abc31a" localSheetId="25" hidden="1">{"detail",#N/A,FALSE,"mfg";"summary",#N/A,FALSE,"mfg"}</definedName>
    <definedName name="abc31a" localSheetId="21" hidden="1">{"detail",#N/A,FALSE,"mfg";"summary",#N/A,FALSE,"mfg"}</definedName>
    <definedName name="abc31a" localSheetId="22" hidden="1">{"detail",#N/A,FALSE,"mfg";"summary",#N/A,FALSE,"mfg"}</definedName>
    <definedName name="abc31a" localSheetId="19" hidden="1">{"detail",#N/A,FALSE,"mfg";"summary",#N/A,FALSE,"mfg"}</definedName>
    <definedName name="abc31a" hidden="1">{"detail",#N/A,FALSE,"mfg";"summary",#N/A,FALSE,"mfg"}</definedName>
    <definedName name="abc32b" localSheetId="14" hidden="1">{"detail",#N/A,FALSE,"mfg";"summary",#N/A,FALSE,"mfg"}</definedName>
    <definedName name="abc32b" localSheetId="7" hidden="1">{"detail",#N/A,FALSE,"mfg";"summary",#N/A,FALSE,"mfg"}</definedName>
    <definedName name="abc32b" localSheetId="25" hidden="1">{"detail",#N/A,FALSE,"mfg";"summary",#N/A,FALSE,"mfg"}</definedName>
    <definedName name="abc32b" localSheetId="21" hidden="1">{"detail",#N/A,FALSE,"mfg";"summary",#N/A,FALSE,"mfg"}</definedName>
    <definedName name="abc32b" localSheetId="22" hidden="1">{"detail",#N/A,FALSE,"mfg";"summary",#N/A,FALSE,"mfg"}</definedName>
    <definedName name="abc32b" localSheetId="19" hidden="1">{"detail",#N/A,FALSE,"mfg";"summary",#N/A,FALSE,"mfg"}</definedName>
    <definedName name="abc32b" hidden="1">{"detail",#N/A,FALSE,"mfg";"summary",#N/A,FALSE,"mfg"}</definedName>
    <definedName name="abc35b" localSheetId="14" hidden="1">{"detail",#N/A,FALSE,"mfg";"summary",#N/A,FALSE,"mfg"}</definedName>
    <definedName name="abc35b" localSheetId="7" hidden="1">{"detail",#N/A,FALSE,"mfg";"summary",#N/A,FALSE,"mfg"}</definedName>
    <definedName name="abc35b" localSheetId="25" hidden="1">{"detail",#N/A,FALSE,"mfg";"summary",#N/A,FALSE,"mfg"}</definedName>
    <definedName name="abc35b" localSheetId="21" hidden="1">{"detail",#N/A,FALSE,"mfg";"summary",#N/A,FALSE,"mfg"}</definedName>
    <definedName name="abc35b" localSheetId="22" hidden="1">{"detail",#N/A,FALSE,"mfg";"summary",#N/A,FALSE,"mfg"}</definedName>
    <definedName name="abc35b" localSheetId="19" hidden="1">{"detail",#N/A,FALSE,"mfg";"summary",#N/A,FALSE,"mfg"}</definedName>
    <definedName name="abc35b" hidden="1">{"detail",#N/A,FALSE,"mfg";"summary",#N/A,FALSE,"mfg"}</definedName>
    <definedName name="abc36b" localSheetId="14" hidden="1">{"detail",#N/A,FALSE,"mfg";"summary",#N/A,FALSE,"mfg"}</definedName>
    <definedName name="abc36b" localSheetId="7" hidden="1">{"detail",#N/A,FALSE,"mfg";"summary",#N/A,FALSE,"mfg"}</definedName>
    <definedName name="abc36b" localSheetId="25" hidden="1">{"detail",#N/A,FALSE,"mfg";"summary",#N/A,FALSE,"mfg"}</definedName>
    <definedName name="abc36b" localSheetId="21" hidden="1">{"detail",#N/A,FALSE,"mfg";"summary",#N/A,FALSE,"mfg"}</definedName>
    <definedName name="abc36b" localSheetId="22" hidden="1">{"detail",#N/A,FALSE,"mfg";"summary",#N/A,FALSE,"mfg"}</definedName>
    <definedName name="abc36b" localSheetId="19" hidden="1">{"detail",#N/A,FALSE,"mfg";"summary",#N/A,FALSE,"mfg"}</definedName>
    <definedName name="abc36b" hidden="1">{"detail",#N/A,FALSE,"mfg";"summary",#N/A,FALSE,"mfg"}</definedName>
    <definedName name="abc37b" localSheetId="14" hidden="1">{"detail",#N/A,FALSE,"mfg";"summary",#N/A,FALSE,"mfg"}</definedName>
    <definedName name="abc37b" localSheetId="7" hidden="1">{"detail",#N/A,FALSE,"mfg";"summary",#N/A,FALSE,"mfg"}</definedName>
    <definedName name="abc37b" localSheetId="25" hidden="1">{"detail",#N/A,FALSE,"mfg";"summary",#N/A,FALSE,"mfg"}</definedName>
    <definedName name="abc37b" localSheetId="21" hidden="1">{"detail",#N/A,FALSE,"mfg";"summary",#N/A,FALSE,"mfg"}</definedName>
    <definedName name="abc37b" localSheetId="22" hidden="1">{"detail",#N/A,FALSE,"mfg";"summary",#N/A,FALSE,"mfg"}</definedName>
    <definedName name="abc37b" localSheetId="19" hidden="1">{"detail",#N/A,FALSE,"mfg";"summary",#N/A,FALSE,"mfg"}</definedName>
    <definedName name="abc37b" hidden="1">{"detail",#N/A,FALSE,"mfg";"summary",#N/A,FALSE,"mfg"}</definedName>
    <definedName name="abc38b" localSheetId="14" hidden="1">{"detail",#N/A,FALSE,"mfg";"summary",#N/A,FALSE,"mfg"}</definedName>
    <definedName name="abc38b" localSheetId="7" hidden="1">{"detail",#N/A,FALSE,"mfg";"summary",#N/A,FALSE,"mfg"}</definedName>
    <definedName name="abc38b" localSheetId="25" hidden="1">{"detail",#N/A,FALSE,"mfg";"summary",#N/A,FALSE,"mfg"}</definedName>
    <definedName name="abc38b" localSheetId="21" hidden="1">{"detail",#N/A,FALSE,"mfg";"summary",#N/A,FALSE,"mfg"}</definedName>
    <definedName name="abc38b" localSheetId="22" hidden="1">{"detail",#N/A,FALSE,"mfg";"summary",#N/A,FALSE,"mfg"}</definedName>
    <definedName name="abc38b" localSheetId="19" hidden="1">{"detail",#N/A,FALSE,"mfg";"summary",#N/A,FALSE,"mfg"}</definedName>
    <definedName name="abc38b" hidden="1">{"detail",#N/A,FALSE,"mfg";"summary",#N/A,FALSE,"mfg"}</definedName>
    <definedName name="abc41b" localSheetId="14" hidden="1">{"detail",#N/A,FALSE,"mfg";"summary",#N/A,FALSE,"mfg"}</definedName>
    <definedName name="abc41b" localSheetId="7" hidden="1">{"detail",#N/A,FALSE,"mfg";"summary",#N/A,FALSE,"mfg"}</definedName>
    <definedName name="abc41b" localSheetId="25" hidden="1">{"detail",#N/A,FALSE,"mfg";"summary",#N/A,FALSE,"mfg"}</definedName>
    <definedName name="abc41b" localSheetId="21" hidden="1">{"detail",#N/A,FALSE,"mfg";"summary",#N/A,FALSE,"mfg"}</definedName>
    <definedName name="abc41b" localSheetId="22" hidden="1">{"detail",#N/A,FALSE,"mfg";"summary",#N/A,FALSE,"mfg"}</definedName>
    <definedName name="abc41b" localSheetId="19" hidden="1">{"detail",#N/A,FALSE,"mfg";"summary",#N/A,FALSE,"mfg"}</definedName>
    <definedName name="abc41b" hidden="1">{"detail",#N/A,FALSE,"mfg";"summary",#N/A,FALSE,"mfg"}</definedName>
    <definedName name="abc42b" localSheetId="14" hidden="1">{"detail",#N/A,FALSE,"mfg";"summary",#N/A,FALSE,"mfg"}</definedName>
    <definedName name="abc42b" localSheetId="7" hidden="1">{"detail",#N/A,FALSE,"mfg";"summary",#N/A,FALSE,"mfg"}</definedName>
    <definedName name="abc42b" localSheetId="25" hidden="1">{"detail",#N/A,FALSE,"mfg";"summary",#N/A,FALSE,"mfg"}</definedName>
    <definedName name="abc42b" localSheetId="21" hidden="1">{"detail",#N/A,FALSE,"mfg";"summary",#N/A,FALSE,"mfg"}</definedName>
    <definedName name="abc42b" localSheetId="22" hidden="1">{"detail",#N/A,FALSE,"mfg";"summary",#N/A,FALSE,"mfg"}</definedName>
    <definedName name="abc42b" localSheetId="19" hidden="1">{"detail",#N/A,FALSE,"mfg";"summary",#N/A,FALSE,"mfg"}</definedName>
    <definedName name="abc42b" hidden="1">{"detail",#N/A,FALSE,"mfg";"summary",#N/A,FALSE,"mfg"}</definedName>
    <definedName name="abc51b" localSheetId="14" hidden="1">{"detail",#N/A,FALSE,"mfg";"summary",#N/A,FALSE,"mfg"}</definedName>
    <definedName name="abc51b" localSheetId="7" hidden="1">{"detail",#N/A,FALSE,"mfg";"summary",#N/A,FALSE,"mfg"}</definedName>
    <definedName name="abc51b" localSheetId="25" hidden="1">{"detail",#N/A,FALSE,"mfg";"summary",#N/A,FALSE,"mfg"}</definedName>
    <definedName name="abc51b" localSheetId="21" hidden="1">{"detail",#N/A,FALSE,"mfg";"summary",#N/A,FALSE,"mfg"}</definedName>
    <definedName name="abc51b" localSheetId="22" hidden="1">{"detail",#N/A,FALSE,"mfg";"summary",#N/A,FALSE,"mfg"}</definedName>
    <definedName name="abc51b" localSheetId="19" hidden="1">{"detail",#N/A,FALSE,"mfg";"summary",#N/A,FALSE,"mfg"}</definedName>
    <definedName name="abc51b" hidden="1">{"detail",#N/A,FALSE,"mfg";"summary",#N/A,FALSE,"mfg"}</definedName>
    <definedName name="abc61b" localSheetId="14" hidden="1">{"detail",#N/A,FALSE,"mfg";"summary",#N/A,FALSE,"mfg"}</definedName>
    <definedName name="abc61b" localSheetId="7" hidden="1">{"detail",#N/A,FALSE,"mfg";"summary",#N/A,FALSE,"mfg"}</definedName>
    <definedName name="abc61b" localSheetId="25" hidden="1">{"detail",#N/A,FALSE,"mfg";"summary",#N/A,FALSE,"mfg"}</definedName>
    <definedName name="abc61b" localSheetId="21" hidden="1">{"detail",#N/A,FALSE,"mfg";"summary",#N/A,FALSE,"mfg"}</definedName>
    <definedName name="abc61b" localSheetId="22" hidden="1">{"detail",#N/A,FALSE,"mfg";"summary",#N/A,FALSE,"mfg"}</definedName>
    <definedName name="abc61b" localSheetId="19" hidden="1">{"detail",#N/A,FALSE,"mfg";"summary",#N/A,FALSE,"mfg"}</definedName>
    <definedName name="abc61b" hidden="1">{"detail",#N/A,FALSE,"mfg";"summary",#N/A,FALSE,"mfg"}</definedName>
    <definedName name="abc67v" localSheetId="14" hidden="1">{#N/A,"PURCHM",FALSE,"Business Analysis";#N/A,"SPADD",FALSE,"Business Analysis"}</definedName>
    <definedName name="abc67v" localSheetId="7" hidden="1">{#N/A,"PURCHM",FALSE,"Business Analysis";#N/A,"SPADD",FALSE,"Business Analysis"}</definedName>
    <definedName name="abc67v" localSheetId="25" hidden="1">{#N/A,"PURCHM",FALSE,"Business Analysis";#N/A,"SPADD",FALSE,"Business Analysis"}</definedName>
    <definedName name="abc67v" localSheetId="21" hidden="1">{#N/A,"PURCHM",FALSE,"Business Analysis";#N/A,"SPADD",FALSE,"Business Analysis"}</definedName>
    <definedName name="abc67v" localSheetId="22" hidden="1">{#N/A,"PURCHM",FALSE,"Business Analysis";#N/A,"SPADD",FALSE,"Business Analysis"}</definedName>
    <definedName name="abc67v" localSheetId="19" hidden="1">{#N/A,"PURCHM",FALSE,"Business Analysis";#N/A,"SPADD",FALSE,"Business Analysis"}</definedName>
    <definedName name="abc67v" hidden="1">{#N/A,"PURCHM",FALSE,"Business Analysis";#N/A,"SPADD",FALSE,"Business Analysis"}</definedName>
    <definedName name="abc71b" localSheetId="14" hidden="1">{"detail",#N/A,FALSE,"mfg";"summary",#N/A,FALSE,"mfg"}</definedName>
    <definedName name="abc71b" localSheetId="7" hidden="1">{"detail",#N/A,FALSE,"mfg";"summary",#N/A,FALSE,"mfg"}</definedName>
    <definedName name="abc71b" localSheetId="25" hidden="1">{"detail",#N/A,FALSE,"mfg";"summary",#N/A,FALSE,"mfg"}</definedName>
    <definedName name="abc71b" localSheetId="21" hidden="1">{"detail",#N/A,FALSE,"mfg";"summary",#N/A,FALSE,"mfg"}</definedName>
    <definedName name="abc71b" localSheetId="22" hidden="1">{"detail",#N/A,FALSE,"mfg";"summary",#N/A,FALSE,"mfg"}</definedName>
    <definedName name="abc71b" localSheetId="19" hidden="1">{"detail",#N/A,FALSE,"mfg";"summary",#N/A,FALSE,"mfg"}</definedName>
    <definedName name="abc71b" hidden="1">{"detail",#N/A,FALSE,"mfg";"summary",#N/A,FALSE,"mfg"}</definedName>
    <definedName name="abc9bn" localSheetId="14" hidden="1">{"detail",#N/A,FALSE,"mfg";"summary",#N/A,FALSE,"mfg"}</definedName>
    <definedName name="abc9bn" localSheetId="7" hidden="1">{"detail",#N/A,FALSE,"mfg";"summary",#N/A,FALSE,"mfg"}</definedName>
    <definedName name="abc9bn" localSheetId="25" hidden="1">{"detail",#N/A,FALSE,"mfg";"summary",#N/A,FALSE,"mfg"}</definedName>
    <definedName name="abc9bn" localSheetId="21" hidden="1">{"detail",#N/A,FALSE,"mfg";"summary",#N/A,FALSE,"mfg"}</definedName>
    <definedName name="abc9bn" localSheetId="22" hidden="1">{"detail",#N/A,FALSE,"mfg";"summary",#N/A,FALSE,"mfg"}</definedName>
    <definedName name="abc9bn" localSheetId="19" hidden="1">{"detail",#N/A,FALSE,"mfg";"summary",#N/A,FALSE,"mfg"}</definedName>
    <definedName name="abc9bn" hidden="1">{"detail",#N/A,FALSE,"mfg";"summary",#N/A,FALSE,"mfg"}</definedName>
    <definedName name="abc9er" localSheetId="14" hidden="1">{"detail",#N/A,FALSE,"mfg";"summary",#N/A,FALSE,"mfg"}</definedName>
    <definedName name="abc9er" localSheetId="7" hidden="1">{"detail",#N/A,FALSE,"mfg";"summary",#N/A,FALSE,"mfg"}</definedName>
    <definedName name="abc9er" localSheetId="25" hidden="1">{"detail",#N/A,FALSE,"mfg";"summary",#N/A,FALSE,"mfg"}</definedName>
    <definedName name="abc9er" localSheetId="21" hidden="1">{"detail",#N/A,FALSE,"mfg";"summary",#N/A,FALSE,"mfg"}</definedName>
    <definedName name="abc9er" localSheetId="22" hidden="1">{"detail",#N/A,FALSE,"mfg";"summary",#N/A,FALSE,"mfg"}</definedName>
    <definedName name="abc9er" localSheetId="19" hidden="1">{"detail",#N/A,FALSE,"mfg";"summary",#N/A,FALSE,"mfg"}</definedName>
    <definedName name="abc9er" hidden="1">{"detail",#N/A,FALSE,"mfg";"summary",#N/A,FALSE,"mfg"}</definedName>
    <definedName name="abc9kn" localSheetId="14" hidden="1">{"detail",#N/A,FALSE,"mfg";"summary",#N/A,FALSE,"mfg"}</definedName>
    <definedName name="abc9kn" localSheetId="7" hidden="1">{"detail",#N/A,FALSE,"mfg";"summary",#N/A,FALSE,"mfg"}</definedName>
    <definedName name="abc9kn" localSheetId="25" hidden="1">{"detail",#N/A,FALSE,"mfg";"summary",#N/A,FALSE,"mfg"}</definedName>
    <definedName name="abc9kn" localSheetId="21" hidden="1">{"detail",#N/A,FALSE,"mfg";"summary",#N/A,FALSE,"mfg"}</definedName>
    <definedName name="abc9kn" localSheetId="22" hidden="1">{"detail",#N/A,FALSE,"mfg";"summary",#N/A,FALSE,"mfg"}</definedName>
    <definedName name="abc9kn" localSheetId="19" hidden="1">{"detail",#N/A,FALSE,"mfg";"summary",#N/A,FALSE,"mfg"}</definedName>
    <definedName name="abc9kn" hidden="1">{"detail",#N/A,FALSE,"mfg";"summary",#N/A,FALSE,"mfg"}</definedName>
    <definedName name="abca312" localSheetId="14" hidden="1">{"detail",#N/A,FALSE,"mfg";"summary",#N/A,FALSE,"mfg"}</definedName>
    <definedName name="abca312" localSheetId="7" hidden="1">{"detail",#N/A,FALSE,"mfg";"summary",#N/A,FALSE,"mfg"}</definedName>
    <definedName name="abca312" localSheetId="25" hidden="1">{"detail",#N/A,FALSE,"mfg";"summary",#N/A,FALSE,"mfg"}</definedName>
    <definedName name="abca312" localSheetId="21" hidden="1">{"detail",#N/A,FALSE,"mfg";"summary",#N/A,FALSE,"mfg"}</definedName>
    <definedName name="abca312" localSheetId="22" hidden="1">{"detail",#N/A,FALSE,"mfg";"summary",#N/A,FALSE,"mfg"}</definedName>
    <definedName name="abca312" localSheetId="19" hidden="1">{"detail",#N/A,FALSE,"mfg";"summary",#N/A,FALSE,"mfg"}</definedName>
    <definedName name="abca312" hidden="1">{"detail",#N/A,FALSE,"mfg";"summary",#N/A,FALSE,"mfg"}</definedName>
    <definedName name="abca312b" localSheetId="14" hidden="1">{"detail",#N/A,FALSE,"mfg";"summary",#N/A,FALSE,"mfg"}</definedName>
    <definedName name="abca312b" localSheetId="7" hidden="1">{"detail",#N/A,FALSE,"mfg";"summary",#N/A,FALSE,"mfg"}</definedName>
    <definedName name="abca312b" localSheetId="25" hidden="1">{"detail",#N/A,FALSE,"mfg";"summary",#N/A,FALSE,"mfg"}</definedName>
    <definedName name="abca312b" localSheetId="21" hidden="1">{"detail",#N/A,FALSE,"mfg";"summary",#N/A,FALSE,"mfg"}</definedName>
    <definedName name="abca312b" localSheetId="22" hidden="1">{"detail",#N/A,FALSE,"mfg";"summary",#N/A,FALSE,"mfg"}</definedName>
    <definedName name="abca312b" localSheetId="19" hidden="1">{"detail",#N/A,FALSE,"mfg";"summary",#N/A,FALSE,"mfg"}</definedName>
    <definedName name="abca312b" hidden="1">{"detail",#N/A,FALSE,"mfg";"summary",#N/A,FALSE,"mfg"}</definedName>
    <definedName name="abcabc">#REF!</definedName>
    <definedName name="abcc" localSheetId="14" hidden="1">{#N/A,#N/A,FALSE,"OffAdvance";#N/A,#N/A,FALSE,"OffExpRprt";#N/A,#N/A,FALSE,"Entertmnt";#N/A,#N/A,FALSE,"Promotion";#N/A,#N/A,FALSE,"Travelling"}</definedName>
    <definedName name="abcc" localSheetId="7" hidden="1">{#N/A,#N/A,FALSE,"OffAdvance";#N/A,#N/A,FALSE,"OffExpRprt";#N/A,#N/A,FALSE,"Entertmnt";#N/A,#N/A,FALSE,"Promotion";#N/A,#N/A,FALSE,"Travelling"}</definedName>
    <definedName name="abcc" localSheetId="25" hidden="1">{#N/A,#N/A,FALSE,"OffAdvance";#N/A,#N/A,FALSE,"OffExpRprt";#N/A,#N/A,FALSE,"Entertmnt";#N/A,#N/A,FALSE,"Promotion";#N/A,#N/A,FALSE,"Travelling"}</definedName>
    <definedName name="abcc" localSheetId="21" hidden="1">{#N/A,#N/A,FALSE,"OffAdvance";#N/A,#N/A,FALSE,"OffExpRprt";#N/A,#N/A,FALSE,"Entertmnt";#N/A,#N/A,FALSE,"Promotion";#N/A,#N/A,FALSE,"Travelling"}</definedName>
    <definedName name="abcc" localSheetId="22" hidden="1">{#N/A,#N/A,FALSE,"OffAdvance";#N/A,#N/A,FALSE,"OffExpRprt";#N/A,#N/A,FALSE,"Entertmnt";#N/A,#N/A,FALSE,"Promotion";#N/A,#N/A,FALSE,"Travelling"}</definedName>
    <definedName name="abcc" localSheetId="19" hidden="1">{#N/A,#N/A,FALSE,"OffAdvance";#N/A,#N/A,FALSE,"OffExpRprt";#N/A,#N/A,FALSE,"Entertmnt";#N/A,#N/A,FALSE,"Promotion";#N/A,#N/A,FALSE,"Travelling"}</definedName>
    <definedName name="abcc" hidden="1">{#N/A,#N/A,FALSE,"OffAdvance";#N/A,#N/A,FALSE,"OffExpRprt";#N/A,#N/A,FALSE,"Entertmnt";#N/A,#N/A,FALSE,"Promotion";#N/A,#N/A,FALSE,"Travelling"}</definedName>
    <definedName name="abcd1" localSheetId="14" hidden="1">{#N/A,"PURCHM",FALSE,"Business Analysis";#N/A,"SPADD",FALSE,"Business Analysis"}</definedName>
    <definedName name="abcd1" localSheetId="7" hidden="1">{#N/A,"PURCHM",FALSE,"Business Analysis";#N/A,"SPADD",FALSE,"Business Analysis"}</definedName>
    <definedName name="abcd1" localSheetId="25" hidden="1">{#N/A,"PURCHM",FALSE,"Business Analysis";#N/A,"SPADD",FALSE,"Business Analysis"}</definedName>
    <definedName name="abcd1" localSheetId="21" hidden="1">{#N/A,"PURCHM",FALSE,"Business Analysis";#N/A,"SPADD",FALSE,"Business Analysis"}</definedName>
    <definedName name="abcd1" localSheetId="22" hidden="1">{#N/A,"PURCHM",FALSE,"Business Analysis";#N/A,"SPADD",FALSE,"Business Analysis"}</definedName>
    <definedName name="abcd1" localSheetId="19" hidden="1">{#N/A,"PURCHM",FALSE,"Business Analysis";#N/A,"SPADD",FALSE,"Business Analysis"}</definedName>
    <definedName name="abcd1" hidden="1">{#N/A,"PURCHM",FALSE,"Business Analysis";#N/A,"SPADD",FALSE,"Business Analysis"}</definedName>
    <definedName name="abcd10" localSheetId="14" hidden="1">{#N/A,"PURCHM",FALSE,"Business Analysis";#N/A,"SPADD",FALSE,"Business Analysis"}</definedName>
    <definedName name="abcd10" localSheetId="7" hidden="1">{#N/A,"PURCHM",FALSE,"Business Analysis";#N/A,"SPADD",FALSE,"Business Analysis"}</definedName>
    <definedName name="abcd10" localSheetId="25" hidden="1">{#N/A,"PURCHM",FALSE,"Business Analysis";#N/A,"SPADD",FALSE,"Business Analysis"}</definedName>
    <definedName name="abcd10" localSheetId="21" hidden="1">{#N/A,"PURCHM",FALSE,"Business Analysis";#N/A,"SPADD",FALSE,"Business Analysis"}</definedName>
    <definedName name="abcd10" localSheetId="22" hidden="1">{#N/A,"PURCHM",FALSE,"Business Analysis";#N/A,"SPADD",FALSE,"Business Analysis"}</definedName>
    <definedName name="abcd10" localSheetId="19" hidden="1">{#N/A,"PURCHM",FALSE,"Business Analysis";#N/A,"SPADD",FALSE,"Business Analysis"}</definedName>
    <definedName name="abcd10" hidden="1">{#N/A,"PURCHM",FALSE,"Business Analysis";#N/A,"SPADD",FALSE,"Business Analysis"}</definedName>
    <definedName name="abcd101" localSheetId="14" hidden="1">{#N/A,"PURCHM",FALSE,"Business Analysis";#N/A,"SPADD",FALSE,"Business Analysis"}</definedName>
    <definedName name="abcd101" localSheetId="7" hidden="1">{#N/A,"PURCHM",FALSE,"Business Analysis";#N/A,"SPADD",FALSE,"Business Analysis"}</definedName>
    <definedName name="abcd101" localSheetId="25" hidden="1">{#N/A,"PURCHM",FALSE,"Business Analysis";#N/A,"SPADD",FALSE,"Business Analysis"}</definedName>
    <definedName name="abcd101" localSheetId="21" hidden="1">{#N/A,"PURCHM",FALSE,"Business Analysis";#N/A,"SPADD",FALSE,"Business Analysis"}</definedName>
    <definedName name="abcd101" localSheetId="22" hidden="1">{#N/A,"PURCHM",FALSE,"Business Analysis";#N/A,"SPADD",FALSE,"Business Analysis"}</definedName>
    <definedName name="abcd101" localSheetId="19" hidden="1">{#N/A,"PURCHM",FALSE,"Business Analysis";#N/A,"SPADD",FALSE,"Business Analysis"}</definedName>
    <definedName name="abcd101" hidden="1">{#N/A,"PURCHM",FALSE,"Business Analysis";#N/A,"SPADD",FALSE,"Business Analysis"}</definedName>
    <definedName name="abcd10a" localSheetId="14" hidden="1">{#N/A,"PURCHM",FALSE,"Business Analysis";#N/A,"SPADD",FALSE,"Business Analysis"}</definedName>
    <definedName name="abcd10a" localSheetId="7" hidden="1">{#N/A,"PURCHM",FALSE,"Business Analysis";#N/A,"SPADD",FALSE,"Business Analysis"}</definedName>
    <definedName name="abcd10a" localSheetId="25" hidden="1">{#N/A,"PURCHM",FALSE,"Business Analysis";#N/A,"SPADD",FALSE,"Business Analysis"}</definedName>
    <definedName name="abcd10a" localSheetId="21" hidden="1">{#N/A,"PURCHM",FALSE,"Business Analysis";#N/A,"SPADD",FALSE,"Business Analysis"}</definedName>
    <definedName name="abcd10a" localSheetId="22" hidden="1">{#N/A,"PURCHM",FALSE,"Business Analysis";#N/A,"SPADD",FALSE,"Business Analysis"}</definedName>
    <definedName name="abcd10a" localSheetId="19" hidden="1">{#N/A,"PURCHM",FALSE,"Business Analysis";#N/A,"SPADD",FALSE,"Business Analysis"}</definedName>
    <definedName name="abcd10a" hidden="1">{#N/A,"PURCHM",FALSE,"Business Analysis";#N/A,"SPADD",FALSE,"Business Analysis"}</definedName>
    <definedName name="abcd11" localSheetId="14" hidden="1">{#N/A,"PURCHM",FALSE,"Business Analysis";#N/A,"SPADD",FALSE,"Business Analysis"}</definedName>
    <definedName name="abcd11" localSheetId="7" hidden="1">{#N/A,"PURCHM",FALSE,"Business Analysis";#N/A,"SPADD",FALSE,"Business Analysis"}</definedName>
    <definedName name="abcd11" localSheetId="25" hidden="1">{#N/A,"PURCHM",FALSE,"Business Analysis";#N/A,"SPADD",FALSE,"Business Analysis"}</definedName>
    <definedName name="abcd11" localSheetId="21" hidden="1">{#N/A,"PURCHM",FALSE,"Business Analysis";#N/A,"SPADD",FALSE,"Business Analysis"}</definedName>
    <definedName name="abcd11" localSheetId="22" hidden="1">{#N/A,"PURCHM",FALSE,"Business Analysis";#N/A,"SPADD",FALSE,"Business Analysis"}</definedName>
    <definedName name="abcd11" localSheetId="19" hidden="1">{#N/A,"PURCHM",FALSE,"Business Analysis";#N/A,"SPADD",FALSE,"Business Analysis"}</definedName>
    <definedName name="abcd11" hidden="1">{#N/A,"PURCHM",FALSE,"Business Analysis";#N/A,"SPADD",FALSE,"Business Analysis"}</definedName>
    <definedName name="abcd12" localSheetId="14" hidden="1">{#N/A,"PURCHM",FALSE,"Business Analysis";#N/A,"SPADD",FALSE,"Business Analysis"}</definedName>
    <definedName name="abcd12" localSheetId="7" hidden="1">{#N/A,"PURCHM",FALSE,"Business Analysis";#N/A,"SPADD",FALSE,"Business Analysis"}</definedName>
    <definedName name="abcd12" localSheetId="25" hidden="1">{#N/A,"PURCHM",FALSE,"Business Analysis";#N/A,"SPADD",FALSE,"Business Analysis"}</definedName>
    <definedName name="abcd12" localSheetId="21" hidden="1">{#N/A,"PURCHM",FALSE,"Business Analysis";#N/A,"SPADD",FALSE,"Business Analysis"}</definedName>
    <definedName name="abcd12" localSheetId="22" hidden="1">{#N/A,"PURCHM",FALSE,"Business Analysis";#N/A,"SPADD",FALSE,"Business Analysis"}</definedName>
    <definedName name="abcd12" localSheetId="19" hidden="1">{#N/A,"PURCHM",FALSE,"Business Analysis";#N/A,"SPADD",FALSE,"Business Analysis"}</definedName>
    <definedName name="abcd12" hidden="1">{#N/A,"PURCHM",FALSE,"Business Analysis";#N/A,"SPADD",FALSE,"Business Analysis"}</definedName>
    <definedName name="abcd12b" localSheetId="14" hidden="1">{#N/A,"PURCHM",FALSE,"Business Analysis";#N/A,"SPADD",FALSE,"Business Analysis"}</definedName>
    <definedName name="abcd12b" localSheetId="7" hidden="1">{#N/A,"PURCHM",FALSE,"Business Analysis";#N/A,"SPADD",FALSE,"Business Analysis"}</definedName>
    <definedName name="abcd12b" localSheetId="25" hidden="1">{#N/A,"PURCHM",FALSE,"Business Analysis";#N/A,"SPADD",FALSE,"Business Analysis"}</definedName>
    <definedName name="abcd12b" localSheetId="21" hidden="1">{#N/A,"PURCHM",FALSE,"Business Analysis";#N/A,"SPADD",FALSE,"Business Analysis"}</definedName>
    <definedName name="abcd12b" localSheetId="22" hidden="1">{#N/A,"PURCHM",FALSE,"Business Analysis";#N/A,"SPADD",FALSE,"Business Analysis"}</definedName>
    <definedName name="abcd12b" localSheetId="19" hidden="1">{#N/A,"PURCHM",FALSE,"Business Analysis";#N/A,"SPADD",FALSE,"Business Analysis"}</definedName>
    <definedName name="abcd12b" hidden="1">{#N/A,"PURCHM",FALSE,"Business Analysis";#N/A,"SPADD",FALSE,"Business Analysis"}</definedName>
    <definedName name="abcd2" localSheetId="14" hidden="1">{#N/A,"PURCHM",FALSE,"Business Analysis";#N/A,"SPADD",FALSE,"Business Analysis"}</definedName>
    <definedName name="abcd2" localSheetId="7" hidden="1">{#N/A,"PURCHM",FALSE,"Business Analysis";#N/A,"SPADD",FALSE,"Business Analysis"}</definedName>
    <definedName name="abcd2" localSheetId="25" hidden="1">{#N/A,"PURCHM",FALSE,"Business Analysis";#N/A,"SPADD",FALSE,"Business Analysis"}</definedName>
    <definedName name="abcd2" localSheetId="21" hidden="1">{#N/A,"PURCHM",FALSE,"Business Analysis";#N/A,"SPADD",FALSE,"Business Analysis"}</definedName>
    <definedName name="abcd2" localSheetId="22" hidden="1">{#N/A,"PURCHM",FALSE,"Business Analysis";#N/A,"SPADD",FALSE,"Business Analysis"}</definedName>
    <definedName name="abcd2" localSheetId="19" hidden="1">{#N/A,"PURCHM",FALSE,"Business Analysis";#N/A,"SPADD",FALSE,"Business Analysis"}</definedName>
    <definedName name="abcd2" hidden="1">{#N/A,"PURCHM",FALSE,"Business Analysis";#N/A,"SPADD",FALSE,"Business Analysis"}</definedName>
    <definedName name="abcd200" localSheetId="14" hidden="1">{#N/A,"PURCHM",FALSE,"Business Analysis";#N/A,"SPADD",FALSE,"Business Analysis"}</definedName>
    <definedName name="abcd200" localSheetId="7" hidden="1">{#N/A,"PURCHM",FALSE,"Business Analysis";#N/A,"SPADD",FALSE,"Business Analysis"}</definedName>
    <definedName name="abcd200" localSheetId="25" hidden="1">{#N/A,"PURCHM",FALSE,"Business Analysis";#N/A,"SPADD",FALSE,"Business Analysis"}</definedName>
    <definedName name="abcd200" localSheetId="21" hidden="1">{#N/A,"PURCHM",FALSE,"Business Analysis";#N/A,"SPADD",FALSE,"Business Analysis"}</definedName>
    <definedName name="abcd200" localSheetId="22" hidden="1">{#N/A,"PURCHM",FALSE,"Business Analysis";#N/A,"SPADD",FALSE,"Business Analysis"}</definedName>
    <definedName name="abcd200" localSheetId="19" hidden="1">{#N/A,"PURCHM",FALSE,"Business Analysis";#N/A,"SPADD",FALSE,"Business Analysis"}</definedName>
    <definedName name="abcd200" hidden="1">{#N/A,"PURCHM",FALSE,"Business Analysis";#N/A,"SPADD",FALSE,"Business Analysis"}</definedName>
    <definedName name="abcd200b" localSheetId="14" hidden="1">{#N/A,"PURCHM",FALSE,"Business Analysis";#N/A,"SPADD",FALSE,"Business Analysis"}</definedName>
    <definedName name="abcd200b" localSheetId="7" hidden="1">{#N/A,"PURCHM",FALSE,"Business Analysis";#N/A,"SPADD",FALSE,"Business Analysis"}</definedName>
    <definedName name="abcd200b" localSheetId="25" hidden="1">{#N/A,"PURCHM",FALSE,"Business Analysis";#N/A,"SPADD",FALSE,"Business Analysis"}</definedName>
    <definedName name="abcd200b" localSheetId="21" hidden="1">{#N/A,"PURCHM",FALSE,"Business Analysis";#N/A,"SPADD",FALSE,"Business Analysis"}</definedName>
    <definedName name="abcd200b" localSheetId="22" hidden="1">{#N/A,"PURCHM",FALSE,"Business Analysis";#N/A,"SPADD",FALSE,"Business Analysis"}</definedName>
    <definedName name="abcd200b" localSheetId="19" hidden="1">{#N/A,"PURCHM",FALSE,"Business Analysis";#N/A,"SPADD",FALSE,"Business Analysis"}</definedName>
    <definedName name="abcd200b" hidden="1">{#N/A,"PURCHM",FALSE,"Business Analysis";#N/A,"SPADD",FALSE,"Business Analysis"}</definedName>
    <definedName name="abcd202" localSheetId="14" hidden="1">{#N/A,"PURCHM",FALSE,"Business Analysis";#N/A,"SPADD",FALSE,"Business Analysis"}</definedName>
    <definedName name="abcd202" localSheetId="7" hidden="1">{#N/A,"PURCHM",FALSE,"Business Analysis";#N/A,"SPADD",FALSE,"Business Analysis"}</definedName>
    <definedName name="abcd202" localSheetId="25" hidden="1">{#N/A,"PURCHM",FALSE,"Business Analysis";#N/A,"SPADD",FALSE,"Business Analysis"}</definedName>
    <definedName name="abcd202" localSheetId="21" hidden="1">{#N/A,"PURCHM",FALSE,"Business Analysis";#N/A,"SPADD",FALSE,"Business Analysis"}</definedName>
    <definedName name="abcd202" localSheetId="22" hidden="1">{#N/A,"PURCHM",FALSE,"Business Analysis";#N/A,"SPADD",FALSE,"Business Analysis"}</definedName>
    <definedName name="abcd202" localSheetId="19" hidden="1">{#N/A,"PURCHM",FALSE,"Business Analysis";#N/A,"SPADD",FALSE,"Business Analysis"}</definedName>
    <definedName name="abcd202" hidden="1">{#N/A,"PURCHM",FALSE,"Business Analysis";#N/A,"SPADD",FALSE,"Business Analysis"}</definedName>
    <definedName name="abcd21" localSheetId="14" hidden="1">{#N/A,"PURCHM",FALSE,"Business Analysis";#N/A,"SPADD",FALSE,"Business Analysis"}</definedName>
    <definedName name="abcd21" localSheetId="7" hidden="1">{#N/A,"PURCHM",FALSE,"Business Analysis";#N/A,"SPADD",FALSE,"Business Analysis"}</definedName>
    <definedName name="abcd21" localSheetId="25" hidden="1">{#N/A,"PURCHM",FALSE,"Business Analysis";#N/A,"SPADD",FALSE,"Business Analysis"}</definedName>
    <definedName name="abcd21" localSheetId="21" hidden="1">{#N/A,"PURCHM",FALSE,"Business Analysis";#N/A,"SPADD",FALSE,"Business Analysis"}</definedName>
    <definedName name="abcd21" localSheetId="22" hidden="1">{#N/A,"PURCHM",FALSE,"Business Analysis";#N/A,"SPADD",FALSE,"Business Analysis"}</definedName>
    <definedName name="abcd21" localSheetId="19" hidden="1">{#N/A,"PURCHM",FALSE,"Business Analysis";#N/A,"SPADD",FALSE,"Business Analysis"}</definedName>
    <definedName name="abcd21" hidden="1">{#N/A,"PURCHM",FALSE,"Business Analysis";#N/A,"SPADD",FALSE,"Business Analysis"}</definedName>
    <definedName name="abcd212" localSheetId="14" hidden="1">{#N/A,"PURCHM",FALSE,"Business Analysis";#N/A,"SPADD",FALSE,"Business Analysis"}</definedName>
    <definedName name="abcd212" localSheetId="7" hidden="1">{#N/A,"PURCHM",FALSE,"Business Analysis";#N/A,"SPADD",FALSE,"Business Analysis"}</definedName>
    <definedName name="abcd212" localSheetId="25" hidden="1">{#N/A,"PURCHM",FALSE,"Business Analysis";#N/A,"SPADD",FALSE,"Business Analysis"}</definedName>
    <definedName name="abcd212" localSheetId="21" hidden="1">{#N/A,"PURCHM",FALSE,"Business Analysis";#N/A,"SPADD",FALSE,"Business Analysis"}</definedName>
    <definedName name="abcd212" localSheetId="22" hidden="1">{#N/A,"PURCHM",FALSE,"Business Analysis";#N/A,"SPADD",FALSE,"Business Analysis"}</definedName>
    <definedName name="abcd212" localSheetId="19" hidden="1">{#N/A,"PURCHM",FALSE,"Business Analysis";#N/A,"SPADD",FALSE,"Business Analysis"}</definedName>
    <definedName name="abcd212" hidden="1">{#N/A,"PURCHM",FALSE,"Business Analysis";#N/A,"SPADD",FALSE,"Business Analysis"}</definedName>
    <definedName name="abcd21225b" localSheetId="14" hidden="1">{#N/A,"PURCHM",FALSE,"Business Analysis";#N/A,"SPADD",FALSE,"Business Analysis"}</definedName>
    <definedName name="abcd21225b" localSheetId="7" hidden="1">{#N/A,"PURCHM",FALSE,"Business Analysis";#N/A,"SPADD",FALSE,"Business Analysis"}</definedName>
    <definedName name="abcd21225b" localSheetId="25" hidden="1">{#N/A,"PURCHM",FALSE,"Business Analysis";#N/A,"SPADD",FALSE,"Business Analysis"}</definedName>
    <definedName name="abcd21225b" localSheetId="21" hidden="1">{#N/A,"PURCHM",FALSE,"Business Analysis";#N/A,"SPADD",FALSE,"Business Analysis"}</definedName>
    <definedName name="abcd21225b" localSheetId="22" hidden="1">{#N/A,"PURCHM",FALSE,"Business Analysis";#N/A,"SPADD",FALSE,"Business Analysis"}</definedName>
    <definedName name="abcd21225b" localSheetId="19" hidden="1">{#N/A,"PURCHM",FALSE,"Business Analysis";#N/A,"SPADD",FALSE,"Business Analysis"}</definedName>
    <definedName name="abcd21225b" hidden="1">{#N/A,"PURCHM",FALSE,"Business Analysis";#N/A,"SPADD",FALSE,"Business Analysis"}</definedName>
    <definedName name="abcd212b" localSheetId="14" hidden="1">{#N/A,"PURCHM",FALSE,"Business Analysis";#N/A,"SPADD",FALSE,"Business Analysis"}</definedName>
    <definedName name="abcd212b" localSheetId="7" hidden="1">{#N/A,"PURCHM",FALSE,"Business Analysis";#N/A,"SPADD",FALSE,"Business Analysis"}</definedName>
    <definedName name="abcd212b" localSheetId="25" hidden="1">{#N/A,"PURCHM",FALSE,"Business Analysis";#N/A,"SPADD",FALSE,"Business Analysis"}</definedName>
    <definedName name="abcd212b" localSheetId="21" hidden="1">{#N/A,"PURCHM",FALSE,"Business Analysis";#N/A,"SPADD",FALSE,"Business Analysis"}</definedName>
    <definedName name="abcd212b" localSheetId="22" hidden="1">{#N/A,"PURCHM",FALSE,"Business Analysis";#N/A,"SPADD",FALSE,"Business Analysis"}</definedName>
    <definedName name="abcd212b" localSheetId="19" hidden="1">{#N/A,"PURCHM",FALSE,"Business Analysis";#N/A,"SPADD",FALSE,"Business Analysis"}</definedName>
    <definedName name="abcd212b" hidden="1">{#N/A,"PURCHM",FALSE,"Business Analysis";#N/A,"SPADD",FALSE,"Business Analysis"}</definedName>
    <definedName name="abcd213" localSheetId="14" hidden="1">{#N/A,"PURCHM",FALSE,"Business Analysis";#N/A,"SPADD",FALSE,"Business Analysis"}</definedName>
    <definedName name="abcd213" localSheetId="7" hidden="1">{#N/A,"PURCHM",FALSE,"Business Analysis";#N/A,"SPADD",FALSE,"Business Analysis"}</definedName>
    <definedName name="abcd213" localSheetId="25" hidden="1">{#N/A,"PURCHM",FALSE,"Business Analysis";#N/A,"SPADD",FALSE,"Business Analysis"}</definedName>
    <definedName name="abcd213" localSheetId="21" hidden="1">{#N/A,"PURCHM",FALSE,"Business Analysis";#N/A,"SPADD",FALSE,"Business Analysis"}</definedName>
    <definedName name="abcd213" localSheetId="22" hidden="1">{#N/A,"PURCHM",FALSE,"Business Analysis";#N/A,"SPADD",FALSE,"Business Analysis"}</definedName>
    <definedName name="abcd213" localSheetId="19" hidden="1">{#N/A,"PURCHM",FALSE,"Business Analysis";#N/A,"SPADD",FALSE,"Business Analysis"}</definedName>
    <definedName name="abcd213" hidden="1">{#N/A,"PURCHM",FALSE,"Business Analysis";#N/A,"SPADD",FALSE,"Business Analysis"}</definedName>
    <definedName name="abcd213b" localSheetId="14" hidden="1">{#N/A,"PURCHM",FALSE,"Business Analysis";#N/A,"SPADD",FALSE,"Business Analysis"}</definedName>
    <definedName name="abcd213b" localSheetId="7" hidden="1">{#N/A,"PURCHM",FALSE,"Business Analysis";#N/A,"SPADD",FALSE,"Business Analysis"}</definedName>
    <definedName name="abcd213b" localSheetId="25" hidden="1">{#N/A,"PURCHM",FALSE,"Business Analysis";#N/A,"SPADD",FALSE,"Business Analysis"}</definedName>
    <definedName name="abcd213b" localSheetId="21" hidden="1">{#N/A,"PURCHM",FALSE,"Business Analysis";#N/A,"SPADD",FALSE,"Business Analysis"}</definedName>
    <definedName name="abcd213b" localSheetId="22" hidden="1">{#N/A,"PURCHM",FALSE,"Business Analysis";#N/A,"SPADD",FALSE,"Business Analysis"}</definedName>
    <definedName name="abcd213b" localSheetId="19" hidden="1">{#N/A,"PURCHM",FALSE,"Business Analysis";#N/A,"SPADD",FALSE,"Business Analysis"}</definedName>
    <definedName name="abcd213b" hidden="1">{#N/A,"PURCHM",FALSE,"Business Analysis";#N/A,"SPADD",FALSE,"Business Analysis"}</definedName>
    <definedName name="abcd21kb" localSheetId="14" hidden="1">{#N/A,"PURCHM",FALSE,"Business Analysis";#N/A,"SPADD",FALSE,"Business Analysis"}</definedName>
    <definedName name="abcd21kb" localSheetId="7" hidden="1">{#N/A,"PURCHM",FALSE,"Business Analysis";#N/A,"SPADD",FALSE,"Business Analysis"}</definedName>
    <definedName name="abcd21kb" localSheetId="25" hidden="1">{#N/A,"PURCHM",FALSE,"Business Analysis";#N/A,"SPADD",FALSE,"Business Analysis"}</definedName>
    <definedName name="abcd21kb" localSheetId="21" hidden="1">{#N/A,"PURCHM",FALSE,"Business Analysis";#N/A,"SPADD",FALSE,"Business Analysis"}</definedName>
    <definedName name="abcd21kb" localSheetId="22" hidden="1">{#N/A,"PURCHM",FALSE,"Business Analysis";#N/A,"SPADD",FALSE,"Business Analysis"}</definedName>
    <definedName name="abcd21kb" localSheetId="19" hidden="1">{#N/A,"PURCHM",FALSE,"Business Analysis";#N/A,"SPADD",FALSE,"Business Analysis"}</definedName>
    <definedName name="abcd21kb" hidden="1">{#N/A,"PURCHM",FALSE,"Business Analysis";#N/A,"SPADD",FALSE,"Business Analysis"}</definedName>
    <definedName name="abcd254" localSheetId="14" hidden="1">{#N/A,"PURCHM",FALSE,"Business Analysis";#N/A,"SPADD",FALSE,"Business Analysis"}</definedName>
    <definedName name="abcd254" localSheetId="7" hidden="1">{#N/A,"PURCHM",FALSE,"Business Analysis";#N/A,"SPADD",FALSE,"Business Analysis"}</definedName>
    <definedName name="abcd254" localSheetId="25" hidden="1">{#N/A,"PURCHM",FALSE,"Business Analysis";#N/A,"SPADD",FALSE,"Business Analysis"}</definedName>
    <definedName name="abcd254" localSheetId="21" hidden="1">{#N/A,"PURCHM",FALSE,"Business Analysis";#N/A,"SPADD",FALSE,"Business Analysis"}</definedName>
    <definedName name="abcd254" localSheetId="22" hidden="1">{#N/A,"PURCHM",FALSE,"Business Analysis";#N/A,"SPADD",FALSE,"Business Analysis"}</definedName>
    <definedName name="abcd254" localSheetId="19" hidden="1">{#N/A,"PURCHM",FALSE,"Business Analysis";#N/A,"SPADD",FALSE,"Business Analysis"}</definedName>
    <definedName name="abcd254" hidden="1">{#N/A,"PURCHM",FALSE,"Business Analysis";#N/A,"SPADD",FALSE,"Business Analysis"}</definedName>
    <definedName name="abcd2ab" localSheetId="14" hidden="1">{#N/A,"PURCHM",FALSE,"Business Analysis";#N/A,"SPADD",FALSE,"Business Analysis"}</definedName>
    <definedName name="abcd2ab" localSheetId="7" hidden="1">{#N/A,"PURCHM",FALSE,"Business Analysis";#N/A,"SPADD",FALSE,"Business Analysis"}</definedName>
    <definedName name="abcd2ab" localSheetId="25" hidden="1">{#N/A,"PURCHM",FALSE,"Business Analysis";#N/A,"SPADD",FALSE,"Business Analysis"}</definedName>
    <definedName name="abcd2ab" localSheetId="21" hidden="1">{#N/A,"PURCHM",FALSE,"Business Analysis";#N/A,"SPADD",FALSE,"Business Analysis"}</definedName>
    <definedName name="abcd2ab" localSheetId="22" hidden="1">{#N/A,"PURCHM",FALSE,"Business Analysis";#N/A,"SPADD",FALSE,"Business Analysis"}</definedName>
    <definedName name="abcd2ab" localSheetId="19" hidden="1">{#N/A,"PURCHM",FALSE,"Business Analysis";#N/A,"SPADD",FALSE,"Business Analysis"}</definedName>
    <definedName name="abcd2ab" hidden="1">{#N/A,"PURCHM",FALSE,"Business Analysis";#N/A,"SPADD",FALSE,"Business Analysis"}</definedName>
    <definedName name="abcd312" localSheetId="14" hidden="1">{#N/A,"PURCHM",FALSE,"Business Analysis";#N/A,"SPADD",FALSE,"Business Analysis"}</definedName>
    <definedName name="abcd312" localSheetId="7" hidden="1">{#N/A,"PURCHM",FALSE,"Business Analysis";#N/A,"SPADD",FALSE,"Business Analysis"}</definedName>
    <definedName name="abcd312" localSheetId="25" hidden="1">{#N/A,"PURCHM",FALSE,"Business Analysis";#N/A,"SPADD",FALSE,"Business Analysis"}</definedName>
    <definedName name="abcd312" localSheetId="21" hidden="1">{#N/A,"PURCHM",FALSE,"Business Analysis";#N/A,"SPADD",FALSE,"Business Analysis"}</definedName>
    <definedName name="abcd312" localSheetId="22" hidden="1">{#N/A,"PURCHM",FALSE,"Business Analysis";#N/A,"SPADD",FALSE,"Business Analysis"}</definedName>
    <definedName name="abcd312" localSheetId="19" hidden="1">{#N/A,"PURCHM",FALSE,"Business Analysis";#N/A,"SPADD",FALSE,"Business Analysis"}</definedName>
    <definedName name="abcd312" hidden="1">{#N/A,"PURCHM",FALSE,"Business Analysis";#N/A,"SPADD",FALSE,"Business Analysis"}</definedName>
    <definedName name="abcd312bd" localSheetId="14" hidden="1">{#N/A,"PURCHM",FALSE,"Business Analysis";#N/A,"SPADD",FALSE,"Business Analysis"}</definedName>
    <definedName name="abcd312bd" localSheetId="7" hidden="1">{#N/A,"PURCHM",FALSE,"Business Analysis";#N/A,"SPADD",FALSE,"Business Analysis"}</definedName>
    <definedName name="abcd312bd" localSheetId="25" hidden="1">{#N/A,"PURCHM",FALSE,"Business Analysis";#N/A,"SPADD",FALSE,"Business Analysis"}</definedName>
    <definedName name="abcd312bd" localSheetId="21" hidden="1">{#N/A,"PURCHM",FALSE,"Business Analysis";#N/A,"SPADD",FALSE,"Business Analysis"}</definedName>
    <definedName name="abcd312bd" localSheetId="22" hidden="1">{#N/A,"PURCHM",FALSE,"Business Analysis";#N/A,"SPADD",FALSE,"Business Analysis"}</definedName>
    <definedName name="abcd312bd" localSheetId="19" hidden="1">{#N/A,"PURCHM",FALSE,"Business Analysis";#N/A,"SPADD",FALSE,"Business Analysis"}</definedName>
    <definedName name="abcd312bd" hidden="1">{#N/A,"PURCHM",FALSE,"Business Analysis";#N/A,"SPADD",FALSE,"Business Analysis"}</definedName>
    <definedName name="abcd32" localSheetId="14" hidden="1">{#N/A,"PURCHM",FALSE,"Business Analysis";#N/A,"SPADD",FALSE,"Business Analysis"}</definedName>
    <definedName name="abcd32" localSheetId="7" hidden="1">{#N/A,"PURCHM",FALSE,"Business Analysis";#N/A,"SPADD",FALSE,"Business Analysis"}</definedName>
    <definedName name="abcd32" localSheetId="25" hidden="1">{#N/A,"PURCHM",FALSE,"Business Analysis";#N/A,"SPADD",FALSE,"Business Analysis"}</definedName>
    <definedName name="abcd32" localSheetId="21" hidden="1">{#N/A,"PURCHM",FALSE,"Business Analysis";#N/A,"SPADD",FALSE,"Business Analysis"}</definedName>
    <definedName name="abcd32" localSheetId="22" hidden="1">{#N/A,"PURCHM",FALSE,"Business Analysis";#N/A,"SPADD",FALSE,"Business Analysis"}</definedName>
    <definedName name="abcd32" localSheetId="19" hidden="1">{#N/A,"PURCHM",FALSE,"Business Analysis";#N/A,"SPADD",FALSE,"Business Analysis"}</definedName>
    <definedName name="abcd32" hidden="1">{#N/A,"PURCHM",FALSE,"Business Analysis";#N/A,"SPADD",FALSE,"Business Analysis"}</definedName>
    <definedName name="abcd32b" localSheetId="14" hidden="1">{#N/A,"PURCHM",FALSE,"Business Analysis";#N/A,"SPADD",FALSE,"Business Analysis"}</definedName>
    <definedName name="abcd32b" localSheetId="7" hidden="1">{#N/A,"PURCHM",FALSE,"Business Analysis";#N/A,"SPADD",FALSE,"Business Analysis"}</definedName>
    <definedName name="abcd32b" localSheetId="25" hidden="1">{#N/A,"PURCHM",FALSE,"Business Analysis";#N/A,"SPADD",FALSE,"Business Analysis"}</definedName>
    <definedName name="abcd32b" localSheetId="21" hidden="1">{#N/A,"PURCHM",FALSE,"Business Analysis";#N/A,"SPADD",FALSE,"Business Analysis"}</definedName>
    <definedName name="abcd32b" localSheetId="22" hidden="1">{#N/A,"PURCHM",FALSE,"Business Analysis";#N/A,"SPADD",FALSE,"Business Analysis"}</definedName>
    <definedName name="abcd32b" localSheetId="19" hidden="1">{#N/A,"PURCHM",FALSE,"Business Analysis";#N/A,"SPADD",FALSE,"Business Analysis"}</definedName>
    <definedName name="abcd32b" hidden="1">{#N/A,"PURCHM",FALSE,"Business Analysis";#N/A,"SPADD",FALSE,"Business Analysis"}</definedName>
    <definedName name="abcd33" localSheetId="14" hidden="1">{"detail",#N/A,FALSE,"mfg";"summary",#N/A,FALSE,"mfg"}</definedName>
    <definedName name="abcd33" localSheetId="7" hidden="1">{"detail",#N/A,FALSE,"mfg";"summary",#N/A,FALSE,"mfg"}</definedName>
    <definedName name="abcd33" localSheetId="25" hidden="1">{"detail",#N/A,FALSE,"mfg";"summary",#N/A,FALSE,"mfg"}</definedName>
    <definedName name="abcd33" localSheetId="21" hidden="1">{"detail",#N/A,FALSE,"mfg";"summary",#N/A,FALSE,"mfg"}</definedName>
    <definedName name="abcd33" localSheetId="22" hidden="1">{"detail",#N/A,FALSE,"mfg";"summary",#N/A,FALSE,"mfg"}</definedName>
    <definedName name="abcd33" localSheetId="19" hidden="1">{"detail",#N/A,FALSE,"mfg";"summary",#N/A,FALSE,"mfg"}</definedName>
    <definedName name="abcd33" hidden="1">{"detail",#N/A,FALSE,"mfg";"summary",#N/A,FALSE,"mfg"}</definedName>
    <definedName name="abcd33b" localSheetId="14" hidden="1">{"detail",#N/A,FALSE,"mfg";"summary",#N/A,FALSE,"mfg"}</definedName>
    <definedName name="abcd33b" localSheetId="7" hidden="1">{"detail",#N/A,FALSE,"mfg";"summary",#N/A,FALSE,"mfg"}</definedName>
    <definedName name="abcd33b" localSheetId="25" hidden="1">{"detail",#N/A,FALSE,"mfg";"summary",#N/A,FALSE,"mfg"}</definedName>
    <definedName name="abcd33b" localSheetId="21" hidden="1">{"detail",#N/A,FALSE,"mfg";"summary",#N/A,FALSE,"mfg"}</definedName>
    <definedName name="abcd33b" localSheetId="22" hidden="1">{"detail",#N/A,FALSE,"mfg";"summary",#N/A,FALSE,"mfg"}</definedName>
    <definedName name="abcd33b" localSheetId="19" hidden="1">{"detail",#N/A,FALSE,"mfg";"summary",#N/A,FALSE,"mfg"}</definedName>
    <definedName name="abcd33b" hidden="1">{"detail",#N/A,FALSE,"mfg";"summary",#N/A,FALSE,"mfg"}</definedName>
    <definedName name="abcd34" localSheetId="14" hidden="1">{#N/A,"PURCHM",FALSE,"Business Analysis";#N/A,"SPADD",FALSE,"Business Analysis"}</definedName>
    <definedName name="abcd34" localSheetId="7" hidden="1">{#N/A,"PURCHM",FALSE,"Business Analysis";#N/A,"SPADD",FALSE,"Business Analysis"}</definedName>
    <definedName name="abcd34" localSheetId="25" hidden="1">{#N/A,"PURCHM",FALSE,"Business Analysis";#N/A,"SPADD",FALSE,"Business Analysis"}</definedName>
    <definedName name="abcd34" localSheetId="21" hidden="1">{#N/A,"PURCHM",FALSE,"Business Analysis";#N/A,"SPADD",FALSE,"Business Analysis"}</definedName>
    <definedName name="abcd34" localSheetId="22" hidden="1">{#N/A,"PURCHM",FALSE,"Business Analysis";#N/A,"SPADD",FALSE,"Business Analysis"}</definedName>
    <definedName name="abcd34" localSheetId="19" hidden="1">{#N/A,"PURCHM",FALSE,"Business Analysis";#N/A,"SPADD",FALSE,"Business Analysis"}</definedName>
    <definedName name="abcd34" hidden="1">{#N/A,"PURCHM",FALSE,"Business Analysis";#N/A,"SPADD",FALSE,"Business Analysis"}</definedName>
    <definedName name="abcd34b" localSheetId="14" hidden="1">{#N/A,"PURCHM",FALSE,"Business Analysis";#N/A,"SPADD",FALSE,"Business Analysis"}</definedName>
    <definedName name="abcd34b" localSheetId="7" hidden="1">{#N/A,"PURCHM",FALSE,"Business Analysis";#N/A,"SPADD",FALSE,"Business Analysis"}</definedName>
    <definedName name="abcd34b" localSheetId="25" hidden="1">{#N/A,"PURCHM",FALSE,"Business Analysis";#N/A,"SPADD",FALSE,"Business Analysis"}</definedName>
    <definedName name="abcd34b" localSheetId="21" hidden="1">{#N/A,"PURCHM",FALSE,"Business Analysis";#N/A,"SPADD",FALSE,"Business Analysis"}</definedName>
    <definedName name="abcd34b" localSheetId="22" hidden="1">{#N/A,"PURCHM",FALSE,"Business Analysis";#N/A,"SPADD",FALSE,"Business Analysis"}</definedName>
    <definedName name="abcd34b" localSheetId="19" hidden="1">{#N/A,"PURCHM",FALSE,"Business Analysis";#N/A,"SPADD",FALSE,"Business Analysis"}</definedName>
    <definedName name="abcd34b" hidden="1">{#N/A,"PURCHM",FALSE,"Business Analysis";#N/A,"SPADD",FALSE,"Business Analysis"}</definedName>
    <definedName name="abcd35" localSheetId="14" hidden="1">{#N/A,"PURCHM",FALSE,"Business Analysis";#N/A,"SPADD",FALSE,"Business Analysis"}</definedName>
    <definedName name="abcd35" localSheetId="7" hidden="1">{#N/A,"PURCHM",FALSE,"Business Analysis";#N/A,"SPADD",FALSE,"Business Analysis"}</definedName>
    <definedName name="abcd35" localSheetId="25" hidden="1">{#N/A,"PURCHM",FALSE,"Business Analysis";#N/A,"SPADD",FALSE,"Business Analysis"}</definedName>
    <definedName name="abcd35" localSheetId="21" hidden="1">{#N/A,"PURCHM",FALSE,"Business Analysis";#N/A,"SPADD",FALSE,"Business Analysis"}</definedName>
    <definedName name="abcd35" localSheetId="22" hidden="1">{#N/A,"PURCHM",FALSE,"Business Analysis";#N/A,"SPADD",FALSE,"Business Analysis"}</definedName>
    <definedName name="abcd35" localSheetId="19" hidden="1">{#N/A,"PURCHM",FALSE,"Business Analysis";#N/A,"SPADD",FALSE,"Business Analysis"}</definedName>
    <definedName name="abcd35" hidden="1">{#N/A,"PURCHM",FALSE,"Business Analysis";#N/A,"SPADD",FALSE,"Business Analysis"}</definedName>
    <definedName name="abcd35b" localSheetId="14" hidden="1">{#N/A,"PURCHM",FALSE,"Business Analysis";#N/A,"SPADD",FALSE,"Business Analysis"}</definedName>
    <definedName name="abcd35b" localSheetId="7" hidden="1">{#N/A,"PURCHM",FALSE,"Business Analysis";#N/A,"SPADD",FALSE,"Business Analysis"}</definedName>
    <definedName name="abcd35b" localSheetId="25" hidden="1">{#N/A,"PURCHM",FALSE,"Business Analysis";#N/A,"SPADD",FALSE,"Business Analysis"}</definedName>
    <definedName name="abcd35b" localSheetId="21" hidden="1">{#N/A,"PURCHM",FALSE,"Business Analysis";#N/A,"SPADD",FALSE,"Business Analysis"}</definedName>
    <definedName name="abcd35b" localSheetId="22" hidden="1">{#N/A,"PURCHM",FALSE,"Business Analysis";#N/A,"SPADD",FALSE,"Business Analysis"}</definedName>
    <definedName name="abcd35b" localSheetId="19" hidden="1">{#N/A,"PURCHM",FALSE,"Business Analysis";#N/A,"SPADD",FALSE,"Business Analysis"}</definedName>
    <definedName name="abcd35b" hidden="1">{#N/A,"PURCHM",FALSE,"Business Analysis";#N/A,"SPADD",FALSE,"Business Analysis"}</definedName>
    <definedName name="abcd36" localSheetId="14" hidden="1">{"detail",#N/A,FALSE,"mfg";"summary",#N/A,FALSE,"mfg"}</definedName>
    <definedName name="abcd36" localSheetId="7" hidden="1">{"detail",#N/A,FALSE,"mfg";"summary",#N/A,FALSE,"mfg"}</definedName>
    <definedName name="abcd36" localSheetId="25" hidden="1">{"detail",#N/A,FALSE,"mfg";"summary",#N/A,FALSE,"mfg"}</definedName>
    <definedName name="abcd36" localSheetId="21" hidden="1">{"detail",#N/A,FALSE,"mfg";"summary",#N/A,FALSE,"mfg"}</definedName>
    <definedName name="abcd36" localSheetId="22" hidden="1">{"detail",#N/A,FALSE,"mfg";"summary",#N/A,FALSE,"mfg"}</definedName>
    <definedName name="abcd36" localSheetId="19" hidden="1">{"detail",#N/A,FALSE,"mfg";"summary",#N/A,FALSE,"mfg"}</definedName>
    <definedName name="abcd36" hidden="1">{"detail",#N/A,FALSE,"mfg";"summary",#N/A,FALSE,"mfg"}</definedName>
    <definedName name="abcd36b" localSheetId="14" hidden="1">{"detail",#N/A,FALSE,"mfg";"summary",#N/A,FALSE,"mfg"}</definedName>
    <definedName name="abcd36b" localSheetId="7" hidden="1">{"detail",#N/A,FALSE,"mfg";"summary",#N/A,FALSE,"mfg"}</definedName>
    <definedName name="abcd36b" localSheetId="25" hidden="1">{"detail",#N/A,FALSE,"mfg";"summary",#N/A,FALSE,"mfg"}</definedName>
    <definedName name="abcd36b" localSheetId="21" hidden="1">{"detail",#N/A,FALSE,"mfg";"summary",#N/A,FALSE,"mfg"}</definedName>
    <definedName name="abcd36b" localSheetId="22" hidden="1">{"detail",#N/A,FALSE,"mfg";"summary",#N/A,FALSE,"mfg"}</definedName>
    <definedName name="abcd36b" localSheetId="19" hidden="1">{"detail",#N/A,FALSE,"mfg";"summary",#N/A,FALSE,"mfg"}</definedName>
    <definedName name="abcd36b" hidden="1">{"detail",#N/A,FALSE,"mfg";"summary",#N/A,FALSE,"mfg"}</definedName>
    <definedName name="abcd39" localSheetId="14" hidden="1">{#N/A,"PURCHM",FALSE,"Business Analysis";#N/A,"SPADD",FALSE,"Business Analysis"}</definedName>
    <definedName name="abcd39" localSheetId="7" hidden="1">{#N/A,"PURCHM",FALSE,"Business Analysis";#N/A,"SPADD",FALSE,"Business Analysis"}</definedName>
    <definedName name="abcd39" localSheetId="25" hidden="1">{#N/A,"PURCHM",FALSE,"Business Analysis";#N/A,"SPADD",FALSE,"Business Analysis"}</definedName>
    <definedName name="abcd39" localSheetId="21" hidden="1">{#N/A,"PURCHM",FALSE,"Business Analysis";#N/A,"SPADD",FALSE,"Business Analysis"}</definedName>
    <definedName name="abcd39" localSheetId="22" hidden="1">{#N/A,"PURCHM",FALSE,"Business Analysis";#N/A,"SPADD",FALSE,"Business Analysis"}</definedName>
    <definedName name="abcd39" localSheetId="19" hidden="1">{#N/A,"PURCHM",FALSE,"Business Analysis";#N/A,"SPADD",FALSE,"Business Analysis"}</definedName>
    <definedName name="abcd39" hidden="1">{#N/A,"PURCHM",FALSE,"Business Analysis";#N/A,"SPADD",FALSE,"Business Analysis"}</definedName>
    <definedName name="abcd39bd" localSheetId="14" hidden="1">{#N/A,"PURCHM",FALSE,"Business Analysis";#N/A,"SPADD",FALSE,"Business Analysis"}</definedName>
    <definedName name="abcd39bd" localSheetId="7" hidden="1">{#N/A,"PURCHM",FALSE,"Business Analysis";#N/A,"SPADD",FALSE,"Business Analysis"}</definedName>
    <definedName name="abcd39bd" localSheetId="25" hidden="1">{#N/A,"PURCHM",FALSE,"Business Analysis";#N/A,"SPADD",FALSE,"Business Analysis"}</definedName>
    <definedName name="abcd39bd" localSheetId="21" hidden="1">{#N/A,"PURCHM",FALSE,"Business Analysis";#N/A,"SPADD",FALSE,"Business Analysis"}</definedName>
    <definedName name="abcd39bd" localSheetId="22" hidden="1">{#N/A,"PURCHM",FALSE,"Business Analysis";#N/A,"SPADD",FALSE,"Business Analysis"}</definedName>
    <definedName name="abcd39bd" localSheetId="19" hidden="1">{#N/A,"PURCHM",FALSE,"Business Analysis";#N/A,"SPADD",FALSE,"Business Analysis"}</definedName>
    <definedName name="abcd39bd" hidden="1">{#N/A,"PURCHM",FALSE,"Business Analysis";#N/A,"SPADD",FALSE,"Business Analysis"}</definedName>
    <definedName name="ABCD41" localSheetId="14" hidden="1">{#N/A,"PURCHM",FALSE,"Business Analysis";#N/A,"SPADD",FALSE,"Business Analysis"}</definedName>
    <definedName name="ABCD41" localSheetId="7" hidden="1">{#N/A,"PURCHM",FALSE,"Business Analysis";#N/A,"SPADD",FALSE,"Business Analysis"}</definedName>
    <definedName name="ABCD41" localSheetId="25" hidden="1">{#N/A,"PURCHM",FALSE,"Business Analysis";#N/A,"SPADD",FALSE,"Business Analysis"}</definedName>
    <definedName name="ABCD41" localSheetId="21" hidden="1">{#N/A,"PURCHM",FALSE,"Business Analysis";#N/A,"SPADD",FALSE,"Business Analysis"}</definedName>
    <definedName name="ABCD41" localSheetId="22" hidden="1">{#N/A,"PURCHM",FALSE,"Business Analysis";#N/A,"SPADD",FALSE,"Business Analysis"}</definedName>
    <definedName name="ABCD41" localSheetId="19" hidden="1">{#N/A,"PURCHM",FALSE,"Business Analysis";#N/A,"SPADD",FALSE,"Business Analysis"}</definedName>
    <definedName name="ABCD41" hidden="1">{#N/A,"PURCHM",FALSE,"Business Analysis";#N/A,"SPADD",FALSE,"Business Analysis"}</definedName>
    <definedName name="abcd412" localSheetId="14" hidden="1">{#N/A,"PURCHM",FALSE,"Business Analysis";#N/A,"SPADD",FALSE,"Business Analysis"}</definedName>
    <definedName name="abcd412" localSheetId="7" hidden="1">{#N/A,"PURCHM",FALSE,"Business Analysis";#N/A,"SPADD",FALSE,"Business Analysis"}</definedName>
    <definedName name="abcd412" localSheetId="25" hidden="1">{#N/A,"PURCHM",FALSE,"Business Analysis";#N/A,"SPADD",FALSE,"Business Analysis"}</definedName>
    <definedName name="abcd412" localSheetId="21" hidden="1">{#N/A,"PURCHM",FALSE,"Business Analysis";#N/A,"SPADD",FALSE,"Business Analysis"}</definedName>
    <definedName name="abcd412" localSheetId="22" hidden="1">{#N/A,"PURCHM",FALSE,"Business Analysis";#N/A,"SPADD",FALSE,"Business Analysis"}</definedName>
    <definedName name="abcd412" localSheetId="19" hidden="1">{#N/A,"PURCHM",FALSE,"Business Analysis";#N/A,"SPADD",FALSE,"Business Analysis"}</definedName>
    <definedName name="abcd412" hidden="1">{#N/A,"PURCHM",FALSE,"Business Analysis";#N/A,"SPADD",FALSE,"Business Analysis"}</definedName>
    <definedName name="abcd412bd" localSheetId="14" hidden="1">{#N/A,"PURCHM",FALSE,"Business Analysis";#N/A,"SPADD",FALSE,"Business Analysis"}</definedName>
    <definedName name="abcd412bd" localSheetId="7" hidden="1">{#N/A,"PURCHM",FALSE,"Business Analysis";#N/A,"SPADD",FALSE,"Business Analysis"}</definedName>
    <definedName name="abcd412bd" localSheetId="25" hidden="1">{#N/A,"PURCHM",FALSE,"Business Analysis";#N/A,"SPADD",FALSE,"Business Analysis"}</definedName>
    <definedName name="abcd412bd" localSheetId="21" hidden="1">{#N/A,"PURCHM",FALSE,"Business Analysis";#N/A,"SPADD",FALSE,"Business Analysis"}</definedName>
    <definedName name="abcd412bd" localSheetId="22" hidden="1">{#N/A,"PURCHM",FALSE,"Business Analysis";#N/A,"SPADD",FALSE,"Business Analysis"}</definedName>
    <definedName name="abcd412bd" localSheetId="19" hidden="1">{#N/A,"PURCHM",FALSE,"Business Analysis";#N/A,"SPADD",FALSE,"Business Analysis"}</definedName>
    <definedName name="abcd412bd" hidden="1">{#N/A,"PURCHM",FALSE,"Business Analysis";#N/A,"SPADD",FALSE,"Business Analysis"}</definedName>
    <definedName name="abcd41bd" localSheetId="14" hidden="1">{#N/A,"PURCHM",FALSE,"Business Analysis";#N/A,"SPADD",FALSE,"Business Analysis"}</definedName>
    <definedName name="abcd41bd" localSheetId="7" hidden="1">{#N/A,"PURCHM",FALSE,"Business Analysis";#N/A,"SPADD",FALSE,"Business Analysis"}</definedName>
    <definedName name="abcd41bd" localSheetId="25" hidden="1">{#N/A,"PURCHM",FALSE,"Business Analysis";#N/A,"SPADD",FALSE,"Business Analysis"}</definedName>
    <definedName name="abcd41bd" localSheetId="21" hidden="1">{#N/A,"PURCHM",FALSE,"Business Analysis";#N/A,"SPADD",FALSE,"Business Analysis"}</definedName>
    <definedName name="abcd41bd" localSheetId="22" hidden="1">{#N/A,"PURCHM",FALSE,"Business Analysis";#N/A,"SPADD",FALSE,"Business Analysis"}</definedName>
    <definedName name="abcd41bd" localSheetId="19" hidden="1">{#N/A,"PURCHM",FALSE,"Business Analysis";#N/A,"SPADD",FALSE,"Business Analysis"}</definedName>
    <definedName name="abcd41bd" hidden="1">{#N/A,"PURCHM",FALSE,"Business Analysis";#N/A,"SPADD",FALSE,"Business Analysis"}</definedName>
    <definedName name="abcd42" localSheetId="14" hidden="1">{#N/A,"PURCHM",FALSE,"Business Analysis";#N/A,"SPADD",FALSE,"Business Analysis"}</definedName>
    <definedName name="abcd42" localSheetId="7" hidden="1">{#N/A,"PURCHM",FALSE,"Business Analysis";#N/A,"SPADD",FALSE,"Business Analysis"}</definedName>
    <definedName name="abcd42" localSheetId="25" hidden="1">{#N/A,"PURCHM",FALSE,"Business Analysis";#N/A,"SPADD",FALSE,"Business Analysis"}</definedName>
    <definedName name="abcd42" localSheetId="21" hidden="1">{#N/A,"PURCHM",FALSE,"Business Analysis";#N/A,"SPADD",FALSE,"Business Analysis"}</definedName>
    <definedName name="abcd42" localSheetId="22" hidden="1">{#N/A,"PURCHM",FALSE,"Business Analysis";#N/A,"SPADD",FALSE,"Business Analysis"}</definedName>
    <definedName name="abcd42" localSheetId="19" hidden="1">{#N/A,"PURCHM",FALSE,"Business Analysis";#N/A,"SPADD",FALSE,"Business Analysis"}</definedName>
    <definedName name="abcd42" hidden="1">{#N/A,"PURCHM",FALSE,"Business Analysis";#N/A,"SPADD",FALSE,"Business Analysis"}</definedName>
    <definedName name="abcd42bd" localSheetId="14" hidden="1">{#N/A,"PURCHM",FALSE,"Business Analysis";#N/A,"SPADD",FALSE,"Business Analysis"}</definedName>
    <definedName name="abcd42bd" localSheetId="7" hidden="1">{#N/A,"PURCHM",FALSE,"Business Analysis";#N/A,"SPADD",FALSE,"Business Analysis"}</definedName>
    <definedName name="abcd42bd" localSheetId="25" hidden="1">{#N/A,"PURCHM",FALSE,"Business Analysis";#N/A,"SPADD",FALSE,"Business Analysis"}</definedName>
    <definedName name="abcd42bd" localSheetId="21" hidden="1">{#N/A,"PURCHM",FALSE,"Business Analysis";#N/A,"SPADD",FALSE,"Business Analysis"}</definedName>
    <definedName name="abcd42bd" localSheetId="22" hidden="1">{#N/A,"PURCHM",FALSE,"Business Analysis";#N/A,"SPADD",FALSE,"Business Analysis"}</definedName>
    <definedName name="abcd42bd" localSheetId="19" hidden="1">{#N/A,"PURCHM",FALSE,"Business Analysis";#N/A,"SPADD",FALSE,"Business Analysis"}</definedName>
    <definedName name="abcd42bd" hidden="1">{#N/A,"PURCHM",FALSE,"Business Analysis";#N/A,"SPADD",FALSE,"Business Analysis"}</definedName>
    <definedName name="abcd45" localSheetId="14" hidden="1">{#N/A,"PURCHM",FALSE,"Business Analysis";#N/A,"SPADD",FALSE,"Business Analysis"}</definedName>
    <definedName name="abcd45" localSheetId="7" hidden="1">{#N/A,"PURCHM",FALSE,"Business Analysis";#N/A,"SPADD",FALSE,"Business Analysis"}</definedName>
    <definedName name="abcd45" localSheetId="25" hidden="1">{#N/A,"PURCHM",FALSE,"Business Analysis";#N/A,"SPADD",FALSE,"Business Analysis"}</definedName>
    <definedName name="abcd45" localSheetId="21" hidden="1">{#N/A,"PURCHM",FALSE,"Business Analysis";#N/A,"SPADD",FALSE,"Business Analysis"}</definedName>
    <definedName name="abcd45" localSheetId="22" hidden="1">{#N/A,"PURCHM",FALSE,"Business Analysis";#N/A,"SPADD",FALSE,"Business Analysis"}</definedName>
    <definedName name="abcd45" localSheetId="19" hidden="1">{#N/A,"PURCHM",FALSE,"Business Analysis";#N/A,"SPADD",FALSE,"Business Analysis"}</definedName>
    <definedName name="abcd45" hidden="1">{#N/A,"PURCHM",FALSE,"Business Analysis";#N/A,"SPADD",FALSE,"Business Analysis"}</definedName>
    <definedName name="abcd45bd" localSheetId="14" hidden="1">{#N/A,"PURCHM",FALSE,"Business Analysis";#N/A,"SPADD",FALSE,"Business Analysis"}</definedName>
    <definedName name="abcd45bd" localSheetId="7" hidden="1">{#N/A,"PURCHM",FALSE,"Business Analysis";#N/A,"SPADD",FALSE,"Business Analysis"}</definedName>
    <definedName name="abcd45bd" localSheetId="25" hidden="1">{#N/A,"PURCHM",FALSE,"Business Analysis";#N/A,"SPADD",FALSE,"Business Analysis"}</definedName>
    <definedName name="abcd45bd" localSheetId="21" hidden="1">{#N/A,"PURCHM",FALSE,"Business Analysis";#N/A,"SPADD",FALSE,"Business Analysis"}</definedName>
    <definedName name="abcd45bd" localSheetId="22" hidden="1">{#N/A,"PURCHM",FALSE,"Business Analysis";#N/A,"SPADD",FALSE,"Business Analysis"}</definedName>
    <definedName name="abcd45bd" localSheetId="19" hidden="1">{#N/A,"PURCHM",FALSE,"Business Analysis";#N/A,"SPADD",FALSE,"Business Analysis"}</definedName>
    <definedName name="abcd45bd" hidden="1">{#N/A,"PURCHM",FALSE,"Business Analysis";#N/A,"SPADD",FALSE,"Business Analysis"}</definedName>
    <definedName name="abcd50" localSheetId="14" hidden="1">{#N/A,"PURCHM",FALSE,"Business Analysis";#N/A,"SPADD",FALSE,"Business Analysis"}</definedName>
    <definedName name="abcd50" localSheetId="7" hidden="1">{#N/A,"PURCHM",FALSE,"Business Analysis";#N/A,"SPADD",FALSE,"Business Analysis"}</definedName>
    <definedName name="abcd50" localSheetId="25" hidden="1">{#N/A,"PURCHM",FALSE,"Business Analysis";#N/A,"SPADD",FALSE,"Business Analysis"}</definedName>
    <definedName name="abcd50" localSheetId="21" hidden="1">{#N/A,"PURCHM",FALSE,"Business Analysis";#N/A,"SPADD",FALSE,"Business Analysis"}</definedName>
    <definedName name="abcd50" localSheetId="22" hidden="1">{#N/A,"PURCHM",FALSE,"Business Analysis";#N/A,"SPADD",FALSE,"Business Analysis"}</definedName>
    <definedName name="abcd50" localSheetId="19" hidden="1">{#N/A,"PURCHM",FALSE,"Business Analysis";#N/A,"SPADD",FALSE,"Business Analysis"}</definedName>
    <definedName name="abcd50" hidden="1">{#N/A,"PURCHM",FALSE,"Business Analysis";#N/A,"SPADD",FALSE,"Business Analysis"}</definedName>
    <definedName name="abcd51" localSheetId="14" hidden="1">{#N/A,"PURCHM",FALSE,"Business Analysis";#N/A,"SPADD",FALSE,"Business Analysis"}</definedName>
    <definedName name="abcd51" localSheetId="7" hidden="1">{#N/A,"PURCHM",FALSE,"Business Analysis";#N/A,"SPADD",FALSE,"Business Analysis"}</definedName>
    <definedName name="abcd51" localSheetId="25" hidden="1">{#N/A,"PURCHM",FALSE,"Business Analysis";#N/A,"SPADD",FALSE,"Business Analysis"}</definedName>
    <definedName name="abcd51" localSheetId="21" hidden="1">{#N/A,"PURCHM",FALSE,"Business Analysis";#N/A,"SPADD",FALSE,"Business Analysis"}</definedName>
    <definedName name="abcd51" localSheetId="22" hidden="1">{#N/A,"PURCHM",FALSE,"Business Analysis";#N/A,"SPADD",FALSE,"Business Analysis"}</definedName>
    <definedName name="abcd51" localSheetId="19" hidden="1">{#N/A,"PURCHM",FALSE,"Business Analysis";#N/A,"SPADD",FALSE,"Business Analysis"}</definedName>
    <definedName name="abcd51" hidden="1">{#N/A,"PURCHM",FALSE,"Business Analysis";#N/A,"SPADD",FALSE,"Business Analysis"}</definedName>
    <definedName name="abcd51bd" localSheetId="14" hidden="1">{#N/A,"PURCHM",FALSE,"Business Analysis";#N/A,"SPADD",FALSE,"Business Analysis"}</definedName>
    <definedName name="abcd51bd" localSheetId="7" hidden="1">{#N/A,"PURCHM",FALSE,"Business Analysis";#N/A,"SPADD",FALSE,"Business Analysis"}</definedName>
    <definedName name="abcd51bd" localSheetId="25" hidden="1">{#N/A,"PURCHM",FALSE,"Business Analysis";#N/A,"SPADD",FALSE,"Business Analysis"}</definedName>
    <definedName name="abcd51bd" localSheetId="21" hidden="1">{#N/A,"PURCHM",FALSE,"Business Analysis";#N/A,"SPADD",FALSE,"Business Analysis"}</definedName>
    <definedName name="abcd51bd" localSheetId="22" hidden="1">{#N/A,"PURCHM",FALSE,"Business Analysis";#N/A,"SPADD",FALSE,"Business Analysis"}</definedName>
    <definedName name="abcd51bd" localSheetId="19" hidden="1">{#N/A,"PURCHM",FALSE,"Business Analysis";#N/A,"SPADD",FALSE,"Business Analysis"}</definedName>
    <definedName name="abcd51bd" hidden="1">{#N/A,"PURCHM",FALSE,"Business Analysis";#N/A,"SPADD",FALSE,"Business Analysis"}</definedName>
    <definedName name="abcd61" localSheetId="14" hidden="1">{#N/A,"PURCHM",FALSE,"Business Analysis";#N/A,"SPADD",FALSE,"Business Analysis"}</definedName>
    <definedName name="abcd61" localSheetId="7" hidden="1">{#N/A,"PURCHM",FALSE,"Business Analysis";#N/A,"SPADD",FALSE,"Business Analysis"}</definedName>
    <definedName name="abcd61" localSheetId="25" hidden="1">{#N/A,"PURCHM",FALSE,"Business Analysis";#N/A,"SPADD",FALSE,"Business Analysis"}</definedName>
    <definedName name="abcd61" localSheetId="21" hidden="1">{#N/A,"PURCHM",FALSE,"Business Analysis";#N/A,"SPADD",FALSE,"Business Analysis"}</definedName>
    <definedName name="abcd61" localSheetId="22" hidden="1">{#N/A,"PURCHM",FALSE,"Business Analysis";#N/A,"SPADD",FALSE,"Business Analysis"}</definedName>
    <definedName name="abcd61" localSheetId="19" hidden="1">{#N/A,"PURCHM",FALSE,"Business Analysis";#N/A,"SPADD",FALSE,"Business Analysis"}</definedName>
    <definedName name="abcd61" hidden="1">{#N/A,"PURCHM",FALSE,"Business Analysis";#N/A,"SPADD",FALSE,"Business Analysis"}</definedName>
    <definedName name="abcd61bd" localSheetId="14" hidden="1">{#N/A,"PURCHM",FALSE,"Business Analysis";#N/A,"SPADD",FALSE,"Business Analysis"}</definedName>
    <definedName name="abcd61bd" localSheetId="7" hidden="1">{#N/A,"PURCHM",FALSE,"Business Analysis";#N/A,"SPADD",FALSE,"Business Analysis"}</definedName>
    <definedName name="abcd61bd" localSheetId="25" hidden="1">{#N/A,"PURCHM",FALSE,"Business Analysis";#N/A,"SPADD",FALSE,"Business Analysis"}</definedName>
    <definedName name="abcd61bd" localSheetId="21" hidden="1">{#N/A,"PURCHM",FALSE,"Business Analysis";#N/A,"SPADD",FALSE,"Business Analysis"}</definedName>
    <definedName name="abcd61bd" localSheetId="22" hidden="1">{#N/A,"PURCHM",FALSE,"Business Analysis";#N/A,"SPADD",FALSE,"Business Analysis"}</definedName>
    <definedName name="abcd61bd" localSheetId="19" hidden="1">{#N/A,"PURCHM",FALSE,"Business Analysis";#N/A,"SPADD",FALSE,"Business Analysis"}</definedName>
    <definedName name="abcd61bd" hidden="1">{#N/A,"PURCHM",FALSE,"Business Analysis";#N/A,"SPADD",FALSE,"Business Analysis"}</definedName>
    <definedName name="abcd71" localSheetId="14" hidden="1">{#N/A,"PURCHM",FALSE,"Business Analysis";#N/A,"SPADD",FALSE,"Business Analysis"}</definedName>
    <definedName name="abcd71" localSheetId="7" hidden="1">{#N/A,"PURCHM",FALSE,"Business Analysis";#N/A,"SPADD",FALSE,"Business Analysis"}</definedName>
    <definedName name="abcd71" localSheetId="25" hidden="1">{#N/A,"PURCHM",FALSE,"Business Analysis";#N/A,"SPADD",FALSE,"Business Analysis"}</definedName>
    <definedName name="abcd71" localSheetId="21" hidden="1">{#N/A,"PURCHM",FALSE,"Business Analysis";#N/A,"SPADD",FALSE,"Business Analysis"}</definedName>
    <definedName name="abcd71" localSheetId="22" hidden="1">{#N/A,"PURCHM",FALSE,"Business Analysis";#N/A,"SPADD",FALSE,"Business Analysis"}</definedName>
    <definedName name="abcd71" localSheetId="19" hidden="1">{#N/A,"PURCHM",FALSE,"Business Analysis";#N/A,"SPADD",FALSE,"Business Analysis"}</definedName>
    <definedName name="abcd71" hidden="1">{#N/A,"PURCHM",FALSE,"Business Analysis";#N/A,"SPADD",FALSE,"Business Analysis"}</definedName>
    <definedName name="abcd71bd" localSheetId="14" hidden="1">{#N/A,"PURCHM",FALSE,"Business Analysis";#N/A,"SPADD",FALSE,"Business Analysis"}</definedName>
    <definedName name="abcd71bd" localSheetId="7" hidden="1">{#N/A,"PURCHM",FALSE,"Business Analysis";#N/A,"SPADD",FALSE,"Business Analysis"}</definedName>
    <definedName name="abcd71bd" localSheetId="25" hidden="1">{#N/A,"PURCHM",FALSE,"Business Analysis";#N/A,"SPADD",FALSE,"Business Analysis"}</definedName>
    <definedName name="abcd71bd" localSheetId="21" hidden="1">{#N/A,"PURCHM",FALSE,"Business Analysis";#N/A,"SPADD",FALSE,"Business Analysis"}</definedName>
    <definedName name="abcd71bd" localSheetId="22" hidden="1">{#N/A,"PURCHM",FALSE,"Business Analysis";#N/A,"SPADD",FALSE,"Business Analysis"}</definedName>
    <definedName name="abcd71bd" localSheetId="19" hidden="1">{#N/A,"PURCHM",FALSE,"Business Analysis";#N/A,"SPADD",FALSE,"Business Analysis"}</definedName>
    <definedName name="abcd71bd" hidden="1">{#N/A,"PURCHM",FALSE,"Business Analysis";#N/A,"SPADD",FALSE,"Business Analysis"}</definedName>
    <definedName name="abcd90" localSheetId="14" hidden="1">{#N/A,"PURCHM",FALSE,"Business Analysis";#N/A,"SPADD",FALSE,"Business Analysis"}</definedName>
    <definedName name="abcd90" localSheetId="7" hidden="1">{#N/A,"PURCHM",FALSE,"Business Analysis";#N/A,"SPADD",FALSE,"Business Analysis"}</definedName>
    <definedName name="abcd90" localSheetId="25" hidden="1">{#N/A,"PURCHM",FALSE,"Business Analysis";#N/A,"SPADD",FALSE,"Business Analysis"}</definedName>
    <definedName name="abcd90" localSheetId="21" hidden="1">{#N/A,"PURCHM",FALSE,"Business Analysis";#N/A,"SPADD",FALSE,"Business Analysis"}</definedName>
    <definedName name="abcd90" localSheetId="22" hidden="1">{#N/A,"PURCHM",FALSE,"Business Analysis";#N/A,"SPADD",FALSE,"Business Analysis"}</definedName>
    <definedName name="abcd90" localSheetId="19" hidden="1">{#N/A,"PURCHM",FALSE,"Business Analysis";#N/A,"SPADD",FALSE,"Business Analysis"}</definedName>
    <definedName name="abcd90" hidden="1">{#N/A,"PURCHM",FALSE,"Business Analysis";#N/A,"SPADD",FALSE,"Business Analysis"}</definedName>
    <definedName name="abcd98b" localSheetId="14" hidden="1">{#N/A,"PURCHM",FALSE,"Business Analysis";#N/A,"SPADD",FALSE,"Business Analysis"}</definedName>
    <definedName name="abcd98b" localSheetId="7" hidden="1">{#N/A,"PURCHM",FALSE,"Business Analysis";#N/A,"SPADD",FALSE,"Business Analysis"}</definedName>
    <definedName name="abcd98b" localSheetId="25" hidden="1">{#N/A,"PURCHM",FALSE,"Business Analysis";#N/A,"SPADD",FALSE,"Business Analysis"}</definedName>
    <definedName name="abcd98b" localSheetId="21" hidden="1">{#N/A,"PURCHM",FALSE,"Business Analysis";#N/A,"SPADD",FALSE,"Business Analysis"}</definedName>
    <definedName name="abcd98b" localSheetId="22" hidden="1">{#N/A,"PURCHM",FALSE,"Business Analysis";#N/A,"SPADD",FALSE,"Business Analysis"}</definedName>
    <definedName name="abcd98b" localSheetId="19" hidden="1">{#N/A,"PURCHM",FALSE,"Business Analysis";#N/A,"SPADD",FALSE,"Business Analysis"}</definedName>
    <definedName name="abcd98b" hidden="1">{#N/A,"PURCHM",FALSE,"Business Analysis";#N/A,"SPADD",FALSE,"Business Analysis"}</definedName>
    <definedName name="abcda" localSheetId="14" hidden="1">{#N/A,"PURCHM",FALSE,"Business Analysis";#N/A,"SPADD",FALSE,"Business Analysis"}</definedName>
    <definedName name="abcda" localSheetId="7" hidden="1">{#N/A,"PURCHM",FALSE,"Business Analysis";#N/A,"SPADD",FALSE,"Business Analysis"}</definedName>
    <definedName name="abcda" localSheetId="25" hidden="1">{#N/A,"PURCHM",FALSE,"Business Analysis";#N/A,"SPADD",FALSE,"Business Analysis"}</definedName>
    <definedName name="abcda" localSheetId="21" hidden="1">{#N/A,"PURCHM",FALSE,"Business Analysis";#N/A,"SPADD",FALSE,"Business Analysis"}</definedName>
    <definedName name="abcda" localSheetId="22" hidden="1">{#N/A,"PURCHM",FALSE,"Business Analysis";#N/A,"SPADD",FALSE,"Business Analysis"}</definedName>
    <definedName name="abcda" localSheetId="19" hidden="1">{#N/A,"PURCHM",FALSE,"Business Analysis";#N/A,"SPADD",FALSE,"Business Analysis"}</definedName>
    <definedName name="abcda" hidden="1">{#N/A,"PURCHM",FALSE,"Business Analysis";#N/A,"SPADD",FALSE,"Business Analysis"}</definedName>
    <definedName name="abcda101" localSheetId="14" hidden="1">{#N/A,"PURCHM",FALSE,"Business Analysis";#N/A,"SPADD",FALSE,"Business Analysis"}</definedName>
    <definedName name="abcda101" localSheetId="7" hidden="1">{#N/A,"PURCHM",FALSE,"Business Analysis";#N/A,"SPADD",FALSE,"Business Analysis"}</definedName>
    <definedName name="abcda101" localSheetId="25" hidden="1">{#N/A,"PURCHM",FALSE,"Business Analysis";#N/A,"SPADD",FALSE,"Business Analysis"}</definedName>
    <definedName name="abcda101" localSheetId="21" hidden="1">{#N/A,"PURCHM",FALSE,"Business Analysis";#N/A,"SPADD",FALSE,"Business Analysis"}</definedName>
    <definedName name="abcda101" localSheetId="22" hidden="1">{#N/A,"PURCHM",FALSE,"Business Analysis";#N/A,"SPADD",FALSE,"Business Analysis"}</definedName>
    <definedName name="abcda101" localSheetId="19" hidden="1">{#N/A,"PURCHM",FALSE,"Business Analysis";#N/A,"SPADD",FALSE,"Business Analysis"}</definedName>
    <definedName name="abcda101" hidden="1">{#N/A,"PURCHM",FALSE,"Business Analysis";#N/A,"SPADD",FALSE,"Business Analysis"}</definedName>
    <definedName name="abcdec" localSheetId="14" hidden="1">{#N/A,#N/A,FALSE,"Bare Battery F.G."}</definedName>
    <definedName name="abcdec" localSheetId="7" hidden="1">{#N/A,#N/A,FALSE,"Bare Battery F.G."}</definedName>
    <definedName name="abcdec" localSheetId="25" hidden="1">{#N/A,#N/A,FALSE,"Bare Battery F.G."}</definedName>
    <definedName name="abcdec" localSheetId="21" hidden="1">{#N/A,#N/A,FALSE,"Bare Battery F.G."}</definedName>
    <definedName name="abcdec" localSheetId="22" hidden="1">{#N/A,#N/A,FALSE,"Bare Battery F.G."}</definedName>
    <definedName name="abcdec" localSheetId="19" hidden="1">{#N/A,#N/A,FALSE,"Bare Battery F.G."}</definedName>
    <definedName name="abcdec" hidden="1">{#N/A,#N/A,FALSE,"Bare Battery F.G."}</definedName>
    <definedName name="abcdefg">#REF!</definedName>
    <definedName name="abcdmibh" localSheetId="14" hidden="1">{#N/A,"PURCHM",FALSE,"Business Analysis";#N/A,"SPADD",FALSE,"Business Analysis"}</definedName>
    <definedName name="abcdmibh" localSheetId="7" hidden="1">{#N/A,"PURCHM",FALSE,"Business Analysis";#N/A,"SPADD",FALSE,"Business Analysis"}</definedName>
    <definedName name="abcdmibh" localSheetId="25" hidden="1">{#N/A,"PURCHM",FALSE,"Business Analysis";#N/A,"SPADD",FALSE,"Business Analysis"}</definedName>
    <definedName name="abcdmibh" localSheetId="21" hidden="1">{#N/A,"PURCHM",FALSE,"Business Analysis";#N/A,"SPADD",FALSE,"Business Analysis"}</definedName>
    <definedName name="abcdmibh" localSheetId="22" hidden="1">{#N/A,"PURCHM",FALSE,"Business Analysis";#N/A,"SPADD",FALSE,"Business Analysis"}</definedName>
    <definedName name="abcdmibh" localSheetId="19" hidden="1">{#N/A,"PURCHM",FALSE,"Business Analysis";#N/A,"SPADD",FALSE,"Business Analysis"}</definedName>
    <definedName name="abcdmibh" hidden="1">{#N/A,"PURCHM",FALSE,"Business Analysis";#N/A,"SPADD",FALSE,"Business Analysis"}</definedName>
    <definedName name="abcdv102" localSheetId="14" hidden="1">{#N/A,"PURCHM",FALSE,"Business Analysis";#N/A,"SPADD",FALSE,"Business Analysis"}</definedName>
    <definedName name="abcdv102" localSheetId="7" hidden="1">{#N/A,"PURCHM",FALSE,"Business Analysis";#N/A,"SPADD",FALSE,"Business Analysis"}</definedName>
    <definedName name="abcdv102" localSheetId="25" hidden="1">{#N/A,"PURCHM",FALSE,"Business Analysis";#N/A,"SPADD",FALSE,"Business Analysis"}</definedName>
    <definedName name="abcdv102" localSheetId="21" hidden="1">{#N/A,"PURCHM",FALSE,"Business Analysis";#N/A,"SPADD",FALSE,"Business Analysis"}</definedName>
    <definedName name="abcdv102" localSheetId="22" hidden="1">{#N/A,"PURCHM",FALSE,"Business Analysis";#N/A,"SPADD",FALSE,"Business Analysis"}</definedName>
    <definedName name="abcdv102" localSheetId="19" hidden="1">{#N/A,"PURCHM",FALSE,"Business Analysis";#N/A,"SPADD",FALSE,"Business Analysis"}</definedName>
    <definedName name="abcdv102" hidden="1">{#N/A,"PURCHM",FALSE,"Business Analysis";#N/A,"SPADD",FALSE,"Business Analysis"}</definedName>
    <definedName name="abcdv102d" localSheetId="14" hidden="1">{#N/A,"PURCHM",FALSE,"Business Analysis";#N/A,"SPADD",FALSE,"Business Analysis"}</definedName>
    <definedName name="abcdv102d" localSheetId="7" hidden="1">{#N/A,"PURCHM",FALSE,"Business Analysis";#N/A,"SPADD",FALSE,"Business Analysis"}</definedName>
    <definedName name="abcdv102d" localSheetId="25" hidden="1">{#N/A,"PURCHM",FALSE,"Business Analysis";#N/A,"SPADD",FALSE,"Business Analysis"}</definedName>
    <definedName name="abcdv102d" localSheetId="21" hidden="1">{#N/A,"PURCHM",FALSE,"Business Analysis";#N/A,"SPADD",FALSE,"Business Analysis"}</definedName>
    <definedName name="abcdv102d" localSheetId="22" hidden="1">{#N/A,"PURCHM",FALSE,"Business Analysis";#N/A,"SPADD",FALSE,"Business Analysis"}</definedName>
    <definedName name="abcdv102d" localSheetId="19" hidden="1">{#N/A,"PURCHM",FALSE,"Business Analysis";#N/A,"SPADD",FALSE,"Business Analysis"}</definedName>
    <definedName name="abcdv102d" hidden="1">{#N/A,"PURCHM",FALSE,"Business Analysis";#N/A,"SPADD",FALSE,"Business Analysis"}</definedName>
    <definedName name="abci9" localSheetId="14" hidden="1">{#N/A,"PURCHM",FALSE,"Business Analysis";#N/A,"SPADD",FALSE,"Business Analysis"}</definedName>
    <definedName name="abci9" localSheetId="7" hidden="1">{#N/A,"PURCHM",FALSE,"Business Analysis";#N/A,"SPADD",FALSE,"Business Analysis"}</definedName>
    <definedName name="abci9" localSheetId="25" hidden="1">{#N/A,"PURCHM",FALSE,"Business Analysis";#N/A,"SPADD",FALSE,"Business Analysis"}</definedName>
    <definedName name="abci9" localSheetId="21" hidden="1">{#N/A,"PURCHM",FALSE,"Business Analysis";#N/A,"SPADD",FALSE,"Business Analysis"}</definedName>
    <definedName name="abci9" localSheetId="22" hidden="1">{#N/A,"PURCHM",FALSE,"Business Analysis";#N/A,"SPADD",FALSE,"Business Analysis"}</definedName>
    <definedName name="abci9" localSheetId="19" hidden="1">{#N/A,"PURCHM",FALSE,"Business Analysis";#N/A,"SPADD",FALSE,"Business Analysis"}</definedName>
    <definedName name="abci9" hidden="1">{#N/A,"PURCHM",FALSE,"Business Analysis";#N/A,"SPADD",FALSE,"Business Analysis"}</definedName>
    <definedName name="abci92" localSheetId="14" hidden="1">{#N/A,"PURCHM",FALSE,"Business Analysis";#N/A,"SPADD",FALSE,"Business Analysis"}</definedName>
    <definedName name="abci92" localSheetId="7" hidden="1">{#N/A,"PURCHM",FALSE,"Business Analysis";#N/A,"SPADD",FALSE,"Business Analysis"}</definedName>
    <definedName name="abci92" localSheetId="25" hidden="1">{#N/A,"PURCHM",FALSE,"Business Analysis";#N/A,"SPADD",FALSE,"Business Analysis"}</definedName>
    <definedName name="abci92" localSheetId="21" hidden="1">{#N/A,"PURCHM",FALSE,"Business Analysis";#N/A,"SPADD",FALSE,"Business Analysis"}</definedName>
    <definedName name="abci92" localSheetId="22" hidden="1">{#N/A,"PURCHM",FALSE,"Business Analysis";#N/A,"SPADD",FALSE,"Business Analysis"}</definedName>
    <definedName name="abci92" localSheetId="19" hidden="1">{#N/A,"PURCHM",FALSE,"Business Analysis";#N/A,"SPADD",FALSE,"Business Analysis"}</definedName>
    <definedName name="abci92" hidden="1">{#N/A,"PURCHM",FALSE,"Business Analysis";#N/A,"SPADD",FALSE,"Business Analysis"}</definedName>
    <definedName name="abcj9i" localSheetId="14" hidden="1">{"detail",#N/A,FALSE,"mfg";"summary",#N/A,FALSE,"mfg"}</definedName>
    <definedName name="abcj9i" localSheetId="7" hidden="1">{"detail",#N/A,FALSE,"mfg";"summary",#N/A,FALSE,"mfg"}</definedName>
    <definedName name="abcj9i" localSheetId="25" hidden="1">{"detail",#N/A,FALSE,"mfg";"summary",#N/A,FALSE,"mfg"}</definedName>
    <definedName name="abcj9i" localSheetId="21" hidden="1">{"detail",#N/A,FALSE,"mfg";"summary",#N/A,FALSE,"mfg"}</definedName>
    <definedName name="abcj9i" localSheetId="22" hidden="1">{"detail",#N/A,FALSE,"mfg";"summary",#N/A,FALSE,"mfg"}</definedName>
    <definedName name="abcj9i" localSheetId="19" hidden="1">{"detail",#N/A,FALSE,"mfg";"summary",#N/A,FALSE,"mfg"}</definedName>
    <definedName name="abcj9i" hidden="1">{"detail",#N/A,FALSE,"mfg";"summary",#N/A,FALSE,"mfg"}</definedName>
    <definedName name="abckg" localSheetId="14" hidden="1">{#N/A,"PURCHM",FALSE,"Business Analysis";#N/A,"SPADD",FALSE,"Business Analysis"}</definedName>
    <definedName name="abckg" localSheetId="7" hidden="1">{#N/A,"PURCHM",FALSE,"Business Analysis";#N/A,"SPADD",FALSE,"Business Analysis"}</definedName>
    <definedName name="abckg" localSheetId="25" hidden="1">{#N/A,"PURCHM",FALSE,"Business Analysis";#N/A,"SPADD",FALSE,"Business Analysis"}</definedName>
    <definedName name="abckg" localSheetId="21" hidden="1">{#N/A,"PURCHM",FALSE,"Business Analysis";#N/A,"SPADD",FALSE,"Business Analysis"}</definedName>
    <definedName name="abckg" localSheetId="22" hidden="1">{#N/A,"PURCHM",FALSE,"Business Analysis";#N/A,"SPADD",FALSE,"Business Analysis"}</definedName>
    <definedName name="abckg" localSheetId="19" hidden="1">{#N/A,"PURCHM",FALSE,"Business Analysis";#N/A,"SPADD",FALSE,"Business Analysis"}</definedName>
    <definedName name="abckg" hidden="1">{#N/A,"PURCHM",FALSE,"Business Analysis";#N/A,"SPADD",FALSE,"Business Analysis"}</definedName>
    <definedName name="abcklg" localSheetId="14" hidden="1">{"detail",#N/A,FALSE,"mfg";"summary",#N/A,FALSE,"mfg"}</definedName>
    <definedName name="abcklg" localSheetId="7" hidden="1">{"detail",#N/A,FALSE,"mfg";"summary",#N/A,FALSE,"mfg"}</definedName>
    <definedName name="abcklg" localSheetId="25" hidden="1">{"detail",#N/A,FALSE,"mfg";"summary",#N/A,FALSE,"mfg"}</definedName>
    <definedName name="abcklg" localSheetId="21" hidden="1">{"detail",#N/A,FALSE,"mfg";"summary",#N/A,FALSE,"mfg"}</definedName>
    <definedName name="abcklg" localSheetId="22" hidden="1">{"detail",#N/A,FALSE,"mfg";"summary",#N/A,FALSE,"mfg"}</definedName>
    <definedName name="abcklg" localSheetId="19" hidden="1">{"detail",#N/A,FALSE,"mfg";"summary",#N/A,FALSE,"mfg"}</definedName>
    <definedName name="abcklg" hidden="1">{"detail",#N/A,FALSE,"mfg";"summary",#N/A,FALSE,"mfg"}</definedName>
    <definedName name="abcl96\" localSheetId="14" hidden="1">{#N/A,"PURCHM",FALSE,"Business Analysis";#N/A,"SPADD",FALSE,"Business Analysis"}</definedName>
    <definedName name="abcl96\" localSheetId="7" hidden="1">{#N/A,"PURCHM",FALSE,"Business Analysis";#N/A,"SPADD",FALSE,"Business Analysis"}</definedName>
    <definedName name="abcl96\" localSheetId="25" hidden="1">{#N/A,"PURCHM",FALSE,"Business Analysis";#N/A,"SPADD",FALSE,"Business Analysis"}</definedName>
    <definedName name="abcl96\" localSheetId="21" hidden="1">{#N/A,"PURCHM",FALSE,"Business Analysis";#N/A,"SPADD",FALSE,"Business Analysis"}</definedName>
    <definedName name="abcl96\" localSheetId="22" hidden="1">{#N/A,"PURCHM",FALSE,"Business Analysis";#N/A,"SPADD",FALSE,"Business Analysis"}</definedName>
    <definedName name="abcl96\" localSheetId="19" hidden="1">{#N/A,"PURCHM",FALSE,"Business Analysis";#N/A,"SPADD",FALSE,"Business Analysis"}</definedName>
    <definedName name="abcl96\" hidden="1">{#N/A,"PURCHM",FALSE,"Business Analysis";#N/A,"SPADD",FALSE,"Business Analysis"}</definedName>
    <definedName name="abclkj" localSheetId="14" hidden="1">{"detail",#N/A,FALSE,"mfg";"summary",#N/A,FALSE,"mfg"}</definedName>
    <definedName name="abclkj" localSheetId="7" hidden="1">{"detail",#N/A,FALSE,"mfg";"summary",#N/A,FALSE,"mfg"}</definedName>
    <definedName name="abclkj" localSheetId="25" hidden="1">{"detail",#N/A,FALSE,"mfg";"summary",#N/A,FALSE,"mfg"}</definedName>
    <definedName name="abclkj" localSheetId="21" hidden="1">{"detail",#N/A,FALSE,"mfg";"summary",#N/A,FALSE,"mfg"}</definedName>
    <definedName name="abclkj" localSheetId="22" hidden="1">{"detail",#N/A,FALSE,"mfg";"summary",#N/A,FALSE,"mfg"}</definedName>
    <definedName name="abclkj" localSheetId="19" hidden="1">{"detail",#N/A,FALSE,"mfg";"summary",#N/A,FALSE,"mfg"}</definedName>
    <definedName name="abclkj" hidden="1">{"detail",#N/A,FALSE,"mfg";"summary",#N/A,FALSE,"mfg"}</definedName>
    <definedName name="abclxs" localSheetId="14" hidden="1">{"detail",#N/A,FALSE,"mfg";"summary",#N/A,FALSE,"mfg"}</definedName>
    <definedName name="abclxs" localSheetId="7" hidden="1">{"detail",#N/A,FALSE,"mfg";"summary",#N/A,FALSE,"mfg"}</definedName>
    <definedName name="abclxs" localSheetId="25" hidden="1">{"detail",#N/A,FALSE,"mfg";"summary",#N/A,FALSE,"mfg"}</definedName>
    <definedName name="abclxs" localSheetId="21" hidden="1">{"detail",#N/A,FALSE,"mfg";"summary",#N/A,FALSE,"mfg"}</definedName>
    <definedName name="abclxs" localSheetId="22" hidden="1">{"detail",#N/A,FALSE,"mfg";"summary",#N/A,FALSE,"mfg"}</definedName>
    <definedName name="abclxs" localSheetId="19" hidden="1">{"detail",#N/A,FALSE,"mfg";"summary",#N/A,FALSE,"mfg"}</definedName>
    <definedName name="abclxs" hidden="1">{"detail",#N/A,FALSE,"mfg";"summary",#N/A,FALSE,"mfg"}</definedName>
    <definedName name="abcoi" localSheetId="14" hidden="1">{"detail",#N/A,FALSE,"mfg";"summary",#N/A,FALSE,"mfg"}</definedName>
    <definedName name="abcoi" localSheetId="7" hidden="1">{"detail",#N/A,FALSE,"mfg";"summary",#N/A,FALSE,"mfg"}</definedName>
    <definedName name="abcoi" localSheetId="25" hidden="1">{"detail",#N/A,FALSE,"mfg";"summary",#N/A,FALSE,"mfg"}</definedName>
    <definedName name="abcoi" localSheetId="21" hidden="1">{"detail",#N/A,FALSE,"mfg";"summary",#N/A,FALSE,"mfg"}</definedName>
    <definedName name="abcoi" localSheetId="22" hidden="1">{"detail",#N/A,FALSE,"mfg";"summary",#N/A,FALSE,"mfg"}</definedName>
    <definedName name="abcoi" localSheetId="19" hidden="1">{"detail",#N/A,FALSE,"mfg";"summary",#N/A,FALSE,"mfg"}</definedName>
    <definedName name="abcoi" hidden="1">{"detail",#N/A,FALSE,"mfg";"summary",#N/A,FALSE,"mfg"}</definedName>
    <definedName name="abcois" localSheetId="14" hidden="1">{"detail",#N/A,FALSE,"mfg";"summary",#N/A,FALSE,"mfg"}</definedName>
    <definedName name="abcois" localSheetId="7" hidden="1">{"detail",#N/A,FALSE,"mfg";"summary",#N/A,FALSE,"mfg"}</definedName>
    <definedName name="abcois" localSheetId="25" hidden="1">{"detail",#N/A,FALSE,"mfg";"summary",#N/A,FALSE,"mfg"}</definedName>
    <definedName name="abcois" localSheetId="21" hidden="1">{"detail",#N/A,FALSE,"mfg";"summary",#N/A,FALSE,"mfg"}</definedName>
    <definedName name="abcois" localSheetId="22" hidden="1">{"detail",#N/A,FALSE,"mfg";"summary",#N/A,FALSE,"mfg"}</definedName>
    <definedName name="abcois" localSheetId="19" hidden="1">{"detail",#N/A,FALSE,"mfg";"summary",#N/A,FALSE,"mfg"}</definedName>
    <definedName name="abcois" hidden="1">{"detail",#N/A,FALSE,"mfg";"summary",#N/A,FALSE,"mfg"}</definedName>
    <definedName name="ABDD" localSheetId="14" hidden="1">{#N/A,#N/A,FALSE,"단축1";#N/A,#N/A,FALSE,"단축2";#N/A,#N/A,FALSE,"단축3";#N/A,#N/A,FALSE,"장축";#N/A,#N/A,FALSE,"4WD"}</definedName>
    <definedName name="ABDD" localSheetId="7" hidden="1">{#N/A,#N/A,FALSE,"단축1";#N/A,#N/A,FALSE,"단축2";#N/A,#N/A,FALSE,"단축3";#N/A,#N/A,FALSE,"장축";#N/A,#N/A,FALSE,"4WD"}</definedName>
    <definedName name="ABDD" localSheetId="25" hidden="1">{#N/A,#N/A,FALSE,"단축1";#N/A,#N/A,FALSE,"단축2";#N/A,#N/A,FALSE,"단축3";#N/A,#N/A,FALSE,"장축";#N/A,#N/A,FALSE,"4WD"}</definedName>
    <definedName name="ABDD" localSheetId="21" hidden="1">{#N/A,#N/A,FALSE,"단축1";#N/A,#N/A,FALSE,"단축2";#N/A,#N/A,FALSE,"단축3";#N/A,#N/A,FALSE,"장축";#N/A,#N/A,FALSE,"4WD"}</definedName>
    <definedName name="ABDD" localSheetId="22" hidden="1">{#N/A,#N/A,FALSE,"단축1";#N/A,#N/A,FALSE,"단축2";#N/A,#N/A,FALSE,"단축3";#N/A,#N/A,FALSE,"장축";#N/A,#N/A,FALSE,"4WD"}</definedName>
    <definedName name="ABDD" localSheetId="19" hidden="1">{#N/A,#N/A,FALSE,"단축1";#N/A,#N/A,FALSE,"단축2";#N/A,#N/A,FALSE,"단축3";#N/A,#N/A,FALSE,"장축";#N/A,#N/A,FALSE,"4WD"}</definedName>
    <definedName name="ABDD" hidden="1">{#N/A,#N/A,FALSE,"단축1";#N/A,#N/A,FALSE,"단축2";#N/A,#N/A,FALSE,"단축3";#N/A,#N/A,FALSE,"장축";#N/A,#N/A,FALSE,"4WD"}</definedName>
    <definedName name="ABEX" localSheetId="14" hidden="1">{#N/A,#N/A,FALSE,"P&amp;L Acc";#N/A,#N/A,FALSE,"P&amp;L Var";#N/A,#N/A,FALSE,"I-B Rep";#N/A,#N/A,FALSE,"BS";#N/A,#N/A,FALSE,"C'flw St";#N/A,#N/A,FALSE,"FA Rep";#N/A,#N/A,FALSE,"H-C Cons"}</definedName>
    <definedName name="ABEX" localSheetId="7" hidden="1">{#N/A,#N/A,FALSE,"P&amp;L Acc";#N/A,#N/A,FALSE,"P&amp;L Var";#N/A,#N/A,FALSE,"I-B Rep";#N/A,#N/A,FALSE,"BS";#N/A,#N/A,FALSE,"C'flw St";#N/A,#N/A,FALSE,"FA Rep";#N/A,#N/A,FALSE,"H-C Cons"}</definedName>
    <definedName name="ABEX" localSheetId="25" hidden="1">{#N/A,#N/A,FALSE,"P&amp;L Acc";#N/A,#N/A,FALSE,"P&amp;L Var";#N/A,#N/A,FALSE,"I-B Rep";#N/A,#N/A,FALSE,"BS";#N/A,#N/A,FALSE,"C'flw St";#N/A,#N/A,FALSE,"FA Rep";#N/A,#N/A,FALSE,"H-C Cons"}</definedName>
    <definedName name="ABEX" localSheetId="21" hidden="1">{#N/A,#N/A,FALSE,"P&amp;L Acc";#N/A,#N/A,FALSE,"P&amp;L Var";#N/A,#N/A,FALSE,"I-B Rep";#N/A,#N/A,FALSE,"BS";#N/A,#N/A,FALSE,"C'flw St";#N/A,#N/A,FALSE,"FA Rep";#N/A,#N/A,FALSE,"H-C Cons"}</definedName>
    <definedName name="ABEX" localSheetId="22" hidden="1">{#N/A,#N/A,FALSE,"P&amp;L Acc";#N/A,#N/A,FALSE,"P&amp;L Var";#N/A,#N/A,FALSE,"I-B Rep";#N/A,#N/A,FALSE,"BS";#N/A,#N/A,FALSE,"C'flw St";#N/A,#N/A,FALSE,"FA Rep";#N/A,#N/A,FALSE,"H-C Cons"}</definedName>
    <definedName name="ABEX" localSheetId="19" hidden="1">{#N/A,#N/A,FALSE,"P&amp;L Acc";#N/A,#N/A,FALSE,"P&amp;L Var";#N/A,#N/A,FALSE,"I-B Rep";#N/A,#N/A,FALSE,"BS";#N/A,#N/A,FALSE,"C'flw St";#N/A,#N/A,FALSE,"FA Rep";#N/A,#N/A,FALSE,"H-C Cons"}</definedName>
    <definedName name="ABEX" hidden="1">{#N/A,#N/A,FALSE,"P&amp;L Acc";#N/A,#N/A,FALSE,"P&amp;L Var";#N/A,#N/A,FALSE,"I-B Rep";#N/A,#N/A,FALSE,"BS";#N/A,#N/A,FALSE,"C'flw St";#N/A,#N/A,FALSE,"FA Rep";#N/A,#N/A,FALSE,"H-C Cons"}</definedName>
    <definedName name="abex1" localSheetId="14" hidden="1">{#N/A,#N/A,FALSE,"P&amp;L Acc";#N/A,#N/A,FALSE,"P&amp;L Var";#N/A,#N/A,FALSE,"I-B Rep";#N/A,#N/A,FALSE,"BS";#N/A,#N/A,FALSE,"C'flw St";#N/A,#N/A,FALSE,"FA Rep";#N/A,#N/A,FALSE,"H-C Cons"}</definedName>
    <definedName name="abex1" localSheetId="7" hidden="1">{#N/A,#N/A,FALSE,"P&amp;L Acc";#N/A,#N/A,FALSE,"P&amp;L Var";#N/A,#N/A,FALSE,"I-B Rep";#N/A,#N/A,FALSE,"BS";#N/A,#N/A,FALSE,"C'flw St";#N/A,#N/A,FALSE,"FA Rep";#N/A,#N/A,FALSE,"H-C Cons"}</definedName>
    <definedName name="abex1" localSheetId="25" hidden="1">{#N/A,#N/A,FALSE,"P&amp;L Acc";#N/A,#N/A,FALSE,"P&amp;L Var";#N/A,#N/A,FALSE,"I-B Rep";#N/A,#N/A,FALSE,"BS";#N/A,#N/A,FALSE,"C'flw St";#N/A,#N/A,FALSE,"FA Rep";#N/A,#N/A,FALSE,"H-C Cons"}</definedName>
    <definedName name="abex1" localSheetId="21" hidden="1">{#N/A,#N/A,FALSE,"P&amp;L Acc";#N/A,#N/A,FALSE,"P&amp;L Var";#N/A,#N/A,FALSE,"I-B Rep";#N/A,#N/A,FALSE,"BS";#N/A,#N/A,FALSE,"C'flw St";#N/A,#N/A,FALSE,"FA Rep";#N/A,#N/A,FALSE,"H-C Cons"}</definedName>
    <definedName name="abex1" localSheetId="22" hidden="1">{#N/A,#N/A,FALSE,"P&amp;L Acc";#N/A,#N/A,FALSE,"P&amp;L Var";#N/A,#N/A,FALSE,"I-B Rep";#N/A,#N/A,FALSE,"BS";#N/A,#N/A,FALSE,"C'flw St";#N/A,#N/A,FALSE,"FA Rep";#N/A,#N/A,FALSE,"H-C Cons"}</definedName>
    <definedName name="abex1" localSheetId="19" hidden="1">{#N/A,#N/A,FALSE,"P&amp;L Acc";#N/A,#N/A,FALSE,"P&amp;L Var";#N/A,#N/A,FALSE,"I-B Rep";#N/A,#N/A,FALSE,"BS";#N/A,#N/A,FALSE,"C'flw St";#N/A,#N/A,FALSE,"FA Rep";#N/A,#N/A,FALSE,"H-C Cons"}</definedName>
    <definedName name="abex1" hidden="1">{#N/A,#N/A,FALSE,"P&amp;L Acc";#N/A,#N/A,FALSE,"P&amp;L Var";#N/A,#N/A,FALSE,"I-B Rep";#N/A,#N/A,FALSE,"BS";#N/A,#N/A,FALSE,"C'flw St";#N/A,#N/A,FALSE,"FA Rep";#N/A,#N/A,FALSE,"H-C Cons"}</definedName>
    <definedName name="abji" localSheetId="14" hidden="1">{#N/A,"PURCHM",FALSE,"Business Analysis";#N/A,"SPADD",FALSE,"Business Analysis"}</definedName>
    <definedName name="abji" localSheetId="7" hidden="1">{#N/A,"PURCHM",FALSE,"Business Analysis";#N/A,"SPADD",FALSE,"Business Analysis"}</definedName>
    <definedName name="abji" localSheetId="25" hidden="1">{#N/A,"PURCHM",FALSE,"Business Analysis";#N/A,"SPADD",FALSE,"Business Analysis"}</definedName>
    <definedName name="abji" localSheetId="21" hidden="1">{#N/A,"PURCHM",FALSE,"Business Analysis";#N/A,"SPADD",FALSE,"Business Analysis"}</definedName>
    <definedName name="abji" localSheetId="22" hidden="1">{#N/A,"PURCHM",FALSE,"Business Analysis";#N/A,"SPADD",FALSE,"Business Analysis"}</definedName>
    <definedName name="abji" localSheetId="19" hidden="1">{#N/A,"PURCHM",FALSE,"Business Analysis";#N/A,"SPADD",FALSE,"Business Analysis"}</definedName>
    <definedName name="abji" hidden="1">{#N/A,"PURCHM",FALSE,"Business Analysis";#N/A,"SPADD",FALSE,"Business Analysis"}</definedName>
    <definedName name="abki9" localSheetId="14" hidden="1">{#N/A,"PURCHM",FALSE,"Business Analysis";#N/A,"SPADD",FALSE,"Business Analysis"}</definedName>
    <definedName name="abki9" localSheetId="7" hidden="1">{#N/A,"PURCHM",FALSE,"Business Analysis";#N/A,"SPADD",FALSE,"Business Analysis"}</definedName>
    <definedName name="abki9" localSheetId="25" hidden="1">{#N/A,"PURCHM",FALSE,"Business Analysis";#N/A,"SPADD",FALSE,"Business Analysis"}</definedName>
    <definedName name="abki9" localSheetId="21" hidden="1">{#N/A,"PURCHM",FALSE,"Business Analysis";#N/A,"SPADD",FALSE,"Business Analysis"}</definedName>
    <definedName name="abki9" localSheetId="22" hidden="1">{#N/A,"PURCHM",FALSE,"Business Analysis";#N/A,"SPADD",FALSE,"Business Analysis"}</definedName>
    <definedName name="abki9" localSheetId="19" hidden="1">{#N/A,"PURCHM",FALSE,"Business Analysis";#N/A,"SPADD",FALSE,"Business Analysis"}</definedName>
    <definedName name="abki9" hidden="1">{#N/A,"PURCHM",FALSE,"Business Analysis";#N/A,"SPADD",FALSE,"Business Analysis"}</definedName>
    <definedName name="ablo5" localSheetId="14" hidden="1">{#N/A,"PURCHM",FALSE,"Business Analysis";#N/A,"SPADD",FALSE,"Business Analysis"}</definedName>
    <definedName name="ablo5" localSheetId="7" hidden="1">{#N/A,"PURCHM",FALSE,"Business Analysis";#N/A,"SPADD",FALSE,"Business Analysis"}</definedName>
    <definedName name="ablo5" localSheetId="25" hidden="1">{#N/A,"PURCHM",FALSE,"Business Analysis";#N/A,"SPADD",FALSE,"Business Analysis"}</definedName>
    <definedName name="ablo5" localSheetId="21" hidden="1">{#N/A,"PURCHM",FALSE,"Business Analysis";#N/A,"SPADD",FALSE,"Business Analysis"}</definedName>
    <definedName name="ablo5" localSheetId="22" hidden="1">{#N/A,"PURCHM",FALSE,"Business Analysis";#N/A,"SPADD",FALSE,"Business Analysis"}</definedName>
    <definedName name="ablo5" localSheetId="19" hidden="1">{#N/A,"PURCHM",FALSE,"Business Analysis";#N/A,"SPADD",FALSE,"Business Analysis"}</definedName>
    <definedName name="ablo5" hidden="1">{#N/A,"PURCHM",FALSE,"Business Analysis";#N/A,"SPADD",FALSE,"Business Analysis"}</definedName>
    <definedName name="ABR">#REF!</definedName>
    <definedName name="abr_akt_Budplz">#REF!</definedName>
    <definedName name="abr_akt_budplz2">#REF!</definedName>
    <definedName name="abr_budplz2003">#REF!</definedName>
    <definedName name="abra">#REF!</definedName>
    <definedName name="abrat">#REF!</definedName>
    <definedName name="abrerl_veränd">#REF!</definedName>
    <definedName name="abroo">#REF!</definedName>
    <definedName name="abruxt">#REF!</definedName>
    <definedName name="abruxt2">#REF!</definedName>
    <definedName name="abruxt3">#REF!</definedName>
    <definedName name="abruxtt">#REF!</definedName>
    <definedName name="AC">#REF!</definedName>
    <definedName name="AC_D1">#REF!</definedName>
    <definedName name="AC_EC">#REF!</definedName>
    <definedName name="AC_EI">#REF!</definedName>
    <definedName name="AC_MC">#REF!</definedName>
    <definedName name="AC_MI">#REF!</definedName>
    <definedName name="AC_NHK">#REF!</definedName>
    <definedName name="AC_NTL">#REF!</definedName>
    <definedName name="AC_OC">#REF!</definedName>
    <definedName name="AC_OI">#REF!</definedName>
    <definedName name="AC_OP">#REF!</definedName>
    <definedName name="acc">#REF!</definedName>
    <definedName name="ACC_2AP2_M">#REF!</definedName>
    <definedName name="ACC_2AP2_Y">#REF!</definedName>
    <definedName name="Access_Button" hidden="1">"tpds0409_RAW_DATA_0318_List"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"C:\My Documents\May_2002-S\2002-S11-D.mdb"</definedName>
    <definedName name="accins">#REF!</definedName>
    <definedName name="ACCODE">#REF!</definedName>
    <definedName name="account">#REF!</definedName>
    <definedName name="Account_Balance">#REF!</definedName>
    <definedName name="ACCOUNTEDPERIODTYPE2">#REF!</definedName>
    <definedName name="ACCOUNTEDPERIODTYPE3">#REF!</definedName>
    <definedName name="ACCOUNTEDPERIODTYPE4">#REF!</definedName>
    <definedName name="ACCOUNTEDPERIODTYPE5">#REF!</definedName>
    <definedName name="Accounts_payable_1">OFFSET(#REF!,,,COUNTA(#REF!)-2,)</definedName>
    <definedName name="Accounts_payable_2">OFFSET(#REF!,,,COUNTA(#REF!)-2,)</definedName>
    <definedName name="Accounts_receivable_1">OFFSET(#REF!,,,COUNTA(#REF!)-2,)</definedName>
    <definedName name="Accounts_receivable_2">OFFSET(#REF!,,,COUNTA(#REF!)-2,)</definedName>
    <definedName name="accperiod" localSheetId="25">'[1]基本资料(不打印)'!$D$3:$D$15</definedName>
    <definedName name="accperiod" localSheetId="21">'[1]基本资料(不打印)'!$D$3:$D$15</definedName>
    <definedName name="accperiod" localSheetId="22">'[1]基本资料(不打印)'!$D$3:$D$15</definedName>
    <definedName name="accperiod">#REF!</definedName>
    <definedName name="Accrual_Query">#REF!</definedName>
    <definedName name="accs" localSheetId="14" hidden="1">{"detail",#N/A,FALSE,"mfg";"summary",#N/A,FALSE,"mfg"}</definedName>
    <definedName name="accs" localSheetId="7" hidden="1">{"detail",#N/A,FALSE,"mfg";"summary",#N/A,FALSE,"mfg"}</definedName>
    <definedName name="accs" localSheetId="25" hidden="1">{"detail",#N/A,FALSE,"mfg";"summary",#N/A,FALSE,"mfg"}</definedName>
    <definedName name="accs" localSheetId="21" hidden="1">{"detail",#N/A,FALSE,"mfg";"summary",#N/A,FALSE,"mfg"}</definedName>
    <definedName name="accs" localSheetId="22" hidden="1">{"detail",#N/A,FALSE,"mfg";"summary",#N/A,FALSE,"mfg"}</definedName>
    <definedName name="accs" localSheetId="19" hidden="1">{"detail",#N/A,FALSE,"mfg";"summary",#N/A,FALSE,"mfg"}</definedName>
    <definedName name="accs" hidden="1">{"detail",#N/A,FALSE,"mfg";"summary",#N/A,FALSE,"mfg"}</definedName>
    <definedName name="ACCT_AJE1" hidden="1">#REF!</definedName>
    <definedName name="ACCT_AJE2" hidden="1">#REF!</definedName>
    <definedName name="Accu._Depn">#REF!</definedName>
    <definedName name="Accu._Depn.">#REF!</definedName>
    <definedName name="acf" localSheetId="25">[2]基本资料!$C$4:$C$9</definedName>
    <definedName name="acf" localSheetId="21">[2]基本资料!$C$4:$C$9</definedName>
    <definedName name="acf" localSheetId="22">[2]基本资料!$C$4:$C$9</definedName>
    <definedName name="acf">#REF!</definedName>
    <definedName name="acfrom">#REF!</definedName>
    <definedName name="acjpaeihanvcanfa" localSheetId="14" hidden="1">{#N/A,#N/A,FALSE,"TB";#N/A,#N/A,FALSE,"DR";#N/A,#N/A,FALSE,"AR";#N/A,#N/A,FALSE,"PL";#N/A,#N/A,FALSE,"BS";#N/A,#N/A,FALSE,"NOTES";#N/A,#N/A,FALSE,"NOTES (2)";#N/A,#N/A,FALSE,"NOTES (3)";#N/A,#N/A,FALSE,"DPL";#N/A,#N/A,FALSE,"TAXC.INDEX";#N/A,#N/A,FALSE,"Schedule I";#N/A,#N/A,FALSE,"Adjustments"}</definedName>
    <definedName name="acjpaeihanvcanfa" localSheetId="7" hidden="1">{#N/A,#N/A,FALSE,"TB";#N/A,#N/A,FALSE,"DR";#N/A,#N/A,FALSE,"AR";#N/A,#N/A,FALSE,"PL";#N/A,#N/A,FALSE,"BS";#N/A,#N/A,FALSE,"NOTES";#N/A,#N/A,FALSE,"NOTES (2)";#N/A,#N/A,FALSE,"NOTES (3)";#N/A,#N/A,FALSE,"DPL";#N/A,#N/A,FALSE,"TAXC.INDEX";#N/A,#N/A,FALSE,"Schedule I";#N/A,#N/A,FALSE,"Adjustments"}</definedName>
    <definedName name="acjpaeihanvcanfa" localSheetId="25" hidden="1">{#N/A,#N/A,FALSE,"TB";#N/A,#N/A,FALSE,"DR";#N/A,#N/A,FALSE,"AR";#N/A,#N/A,FALSE,"PL";#N/A,#N/A,FALSE,"BS";#N/A,#N/A,FALSE,"NOTES";#N/A,#N/A,FALSE,"NOTES (2)";#N/A,#N/A,FALSE,"NOTES (3)";#N/A,#N/A,FALSE,"DPL";#N/A,#N/A,FALSE,"TAXC.INDEX";#N/A,#N/A,FALSE,"Schedule I";#N/A,#N/A,FALSE,"Adjustments"}</definedName>
    <definedName name="acjpaeihanvcanfa" localSheetId="21" hidden="1">{#N/A,#N/A,FALSE,"TB";#N/A,#N/A,FALSE,"DR";#N/A,#N/A,FALSE,"AR";#N/A,#N/A,FALSE,"PL";#N/A,#N/A,FALSE,"BS";#N/A,#N/A,FALSE,"NOTES";#N/A,#N/A,FALSE,"NOTES (2)";#N/A,#N/A,FALSE,"NOTES (3)";#N/A,#N/A,FALSE,"DPL";#N/A,#N/A,FALSE,"TAXC.INDEX";#N/A,#N/A,FALSE,"Schedule I";#N/A,#N/A,FALSE,"Adjustments"}</definedName>
    <definedName name="acjpaeihanvcanfa" localSheetId="22" hidden="1">{#N/A,#N/A,FALSE,"TB";#N/A,#N/A,FALSE,"DR";#N/A,#N/A,FALSE,"AR";#N/A,#N/A,FALSE,"PL";#N/A,#N/A,FALSE,"BS";#N/A,#N/A,FALSE,"NOTES";#N/A,#N/A,FALSE,"NOTES (2)";#N/A,#N/A,FALSE,"NOTES (3)";#N/A,#N/A,FALSE,"DPL";#N/A,#N/A,FALSE,"TAXC.INDEX";#N/A,#N/A,FALSE,"Schedule I";#N/A,#N/A,FALSE,"Adjustments"}</definedName>
    <definedName name="acjpaeihanvcanfa" localSheetId="19" hidden="1">{#N/A,#N/A,FALSE,"TB";#N/A,#N/A,FALSE,"DR";#N/A,#N/A,FALSE,"AR";#N/A,#N/A,FALSE,"PL";#N/A,#N/A,FALSE,"BS";#N/A,#N/A,FALSE,"NOTES";#N/A,#N/A,FALSE,"NOTES (2)";#N/A,#N/A,FALSE,"NOTES (3)";#N/A,#N/A,FALSE,"DPL";#N/A,#N/A,FALSE,"TAXC.INDEX";#N/A,#N/A,FALSE,"Schedule I";#N/A,#N/A,FALSE,"Adjustments"}</definedName>
    <definedName name="acjpaeihanvcanfa" hidden="1">{#N/A,#N/A,FALSE,"TB";#N/A,#N/A,FALSE,"DR";#N/A,#N/A,FALSE,"AR";#N/A,#N/A,FALSE,"PL";#N/A,#N/A,FALSE,"BS";#N/A,#N/A,FALSE,"NOTES";#N/A,#N/A,FALSE,"NOTES (2)";#N/A,#N/A,FALSE,"NOTES (3)";#N/A,#N/A,FALSE,"DPL";#N/A,#N/A,FALSE,"TAXC.INDEX";#N/A,#N/A,FALSE,"Schedule I";#N/A,#N/A,FALSE,"Adjustments"}</definedName>
    <definedName name="ACON" localSheetId="14" hidden="1">{#N/A,#N/A,TRUE,"일정"}</definedName>
    <definedName name="ACON" localSheetId="7" hidden="1">{#N/A,#N/A,TRUE,"일정"}</definedName>
    <definedName name="ACON" localSheetId="25" hidden="1">{#N/A,#N/A,TRUE,"일정"}</definedName>
    <definedName name="ACON" localSheetId="21" hidden="1">{#N/A,#N/A,TRUE,"일정"}</definedName>
    <definedName name="ACON" localSheetId="22" hidden="1">{#N/A,#N/A,TRUE,"일정"}</definedName>
    <definedName name="ACON" localSheetId="19" hidden="1">{#N/A,#N/A,TRUE,"일정"}</definedName>
    <definedName name="ACON" hidden="1">{#N/A,#N/A,TRUE,"일정"}</definedName>
    <definedName name="acperiod">#REF!</definedName>
    <definedName name="ACT">#REF!</definedName>
    <definedName name="ACT_HC">#REF!</definedName>
    <definedName name="ACTAPREMP">#REF!</definedName>
    <definedName name="ACTAPRP1">#REF!</definedName>
    <definedName name="ACTAPRP2">#REF!</definedName>
    <definedName name="ACTAPRP3">#REF!</definedName>
    <definedName name="ACTAPRP4">#REF!</definedName>
    <definedName name="ACTAPRP5">#REF!</definedName>
    <definedName name="ACTAPRP6">#REF!</definedName>
    <definedName name="ACTAPRP7">#REF!</definedName>
    <definedName name="ACTAPRP8">#REF!</definedName>
    <definedName name="ACTAPRP9">#REF!</definedName>
    <definedName name="ACTAPRWC">#REF!</definedName>
    <definedName name="ACTAUGEMP">#REF!</definedName>
    <definedName name="ACTAUGP1">#REF!</definedName>
    <definedName name="ACTAUGP2">#REF!</definedName>
    <definedName name="ACTAUGP3">#REF!</definedName>
    <definedName name="ACTAUGP4">#REF!</definedName>
    <definedName name="ACTAUGP5">#REF!</definedName>
    <definedName name="ACTAUGP6">#REF!</definedName>
    <definedName name="ACTAUGP7">#REF!</definedName>
    <definedName name="ACTAUGP8">#REF!</definedName>
    <definedName name="ACTAUGP9">#REF!</definedName>
    <definedName name="ACTAUGWC">#REF!</definedName>
    <definedName name="ACTCUMAPRP1">#REF!</definedName>
    <definedName name="ACTCUMAPRP2">#REF!</definedName>
    <definedName name="ACTCUMAPRP3">#REF!</definedName>
    <definedName name="ACTCUMAPRP4">#REF!</definedName>
    <definedName name="ACTCUMAPRP5">#REF!</definedName>
    <definedName name="ACTCUMAPRP6">#REF!</definedName>
    <definedName name="ACTCUMAPRP9">#REF!</definedName>
    <definedName name="ACTCUMAUGP1">#REF!</definedName>
    <definedName name="ACTCUMAUGP2">#REF!</definedName>
    <definedName name="ACTCUMAUGP3">#REF!</definedName>
    <definedName name="ACTCUMAUGP4">#REF!</definedName>
    <definedName name="ACTCUMAUGP5">#REF!</definedName>
    <definedName name="ACTCUMAUGP6">#REF!</definedName>
    <definedName name="ACTCUMAUGP9">#REF!</definedName>
    <definedName name="ACTCUMDECP1">#REF!</definedName>
    <definedName name="ACTCUMDECP2">#REF!</definedName>
    <definedName name="ACTCUMDECP3">#REF!</definedName>
    <definedName name="ACTCUMDECP4">#REF!</definedName>
    <definedName name="ACTCUMDECP5">#REF!</definedName>
    <definedName name="ACTCUMDECP6">#REF!</definedName>
    <definedName name="ACTCUMDECP9">#REF!</definedName>
    <definedName name="ACTCUMFEBP1">#REF!</definedName>
    <definedName name="ACTCUMFEBP2">#REF!</definedName>
    <definedName name="ACTCUMFEBP3">#REF!</definedName>
    <definedName name="ACTCUMFEBP4">#REF!</definedName>
    <definedName name="ACTCUMFEBP5">#REF!</definedName>
    <definedName name="ACTCUMFEBP6">#REF!</definedName>
    <definedName name="ACTCUMFEBP9">#REF!</definedName>
    <definedName name="ACTCUMJANP1">#REF!</definedName>
    <definedName name="ACTCUMJANP2">#REF!</definedName>
    <definedName name="ACTCUMJANP3">#REF!</definedName>
    <definedName name="ACTCUMJANP4">#REF!</definedName>
    <definedName name="ACTCUMJANP5">#REF!</definedName>
    <definedName name="ACTCUMJANP6">#REF!</definedName>
    <definedName name="ACTCUMJANP9">#REF!</definedName>
    <definedName name="ACTCUMJULP1">#REF!</definedName>
    <definedName name="ACTCUMJULP2">#REF!</definedName>
    <definedName name="ACTCUMJULP3">#REF!</definedName>
    <definedName name="ACTCUMJULP4">#REF!</definedName>
    <definedName name="ACTCUMJULP5">#REF!</definedName>
    <definedName name="ACTCUMJULP6">#REF!</definedName>
    <definedName name="ACTCUMJULP9">#REF!</definedName>
    <definedName name="ACTCUMJUNP1">#REF!</definedName>
    <definedName name="ACTCUMJUNP2">#REF!</definedName>
    <definedName name="ACTCUMJUNP3">#REF!</definedName>
    <definedName name="ACTCUMJUNP4">#REF!</definedName>
    <definedName name="ACTCUMJUNP5">#REF!</definedName>
    <definedName name="ACTCUMJUNP6">#REF!</definedName>
    <definedName name="ACTCUMJUNP9">#REF!</definedName>
    <definedName name="ACTCUMMARP1">#REF!</definedName>
    <definedName name="ACTCUMMARP2">#REF!</definedName>
    <definedName name="ACTCUMMARP3">#REF!</definedName>
    <definedName name="ACTCUMMARP4">#REF!</definedName>
    <definedName name="ACTCUMMARP5">#REF!</definedName>
    <definedName name="ACTCUMMARP6">#REF!</definedName>
    <definedName name="ACTCUMMARP9">#REF!</definedName>
    <definedName name="ACTCUMMAYP1">#REF!</definedName>
    <definedName name="ACTCUMMAYP2">#REF!</definedName>
    <definedName name="ACTCUMMAYP3">#REF!</definedName>
    <definedName name="ACTCUMMAYP4">#REF!</definedName>
    <definedName name="ACTCUMMAYP5">#REF!</definedName>
    <definedName name="ACTCUMMAYP6">#REF!</definedName>
    <definedName name="ACTCUMMAYP9">#REF!</definedName>
    <definedName name="ACTCUMNOVP1">#REF!</definedName>
    <definedName name="ACTCUMNOVP2">#REF!</definedName>
    <definedName name="ACTCUMNOVP3">#REF!</definedName>
    <definedName name="ACTCUMNOVP4">#REF!</definedName>
    <definedName name="ACTCUMNOVP5">#REF!</definedName>
    <definedName name="ACTCUMNOVP6">#REF!</definedName>
    <definedName name="ACTCUMNOVP9">#REF!</definedName>
    <definedName name="ACTCUMOCTP1">#REF!</definedName>
    <definedName name="ACTCUMOCTP2">#REF!</definedName>
    <definedName name="ACTCUMOCTP3">#REF!</definedName>
    <definedName name="ACTCUMOCTP4">#REF!</definedName>
    <definedName name="ACTCUMOCTP5">#REF!</definedName>
    <definedName name="ACTCUMOCTP6">#REF!</definedName>
    <definedName name="ACTCUMOCTP9">#REF!</definedName>
    <definedName name="ACTCUMSEPP1">#REF!</definedName>
    <definedName name="ACTCUMSEPP2">#REF!</definedName>
    <definedName name="ACTCUMSEPP3">#REF!</definedName>
    <definedName name="ACTCUMSEPP4">#REF!</definedName>
    <definedName name="ACTCUMSEPP5">#REF!</definedName>
    <definedName name="ACTCUMSEPP6">#REF!</definedName>
    <definedName name="ACTCUMSEPP9">#REF!</definedName>
    <definedName name="ACTDECEMP">#REF!</definedName>
    <definedName name="ACTDECP1">#REF!</definedName>
    <definedName name="ACTDECP2">#REF!</definedName>
    <definedName name="ACTDECP3">#REF!</definedName>
    <definedName name="ACTDECP4">#REF!</definedName>
    <definedName name="ACTDECP5">#REF!</definedName>
    <definedName name="ACTDECP6">#REF!</definedName>
    <definedName name="ACTDECP7">#REF!</definedName>
    <definedName name="ACTDECP8">#REF!</definedName>
    <definedName name="ACTDECP9">#REF!</definedName>
    <definedName name="ACTDECWC">#REF!</definedName>
    <definedName name="ACTEMPMTH">#REF!</definedName>
    <definedName name="ACTEMPYTD">#REF!</definedName>
    <definedName name="ACTFEBEMP">#REF!</definedName>
    <definedName name="ACTFEBP1">#REF!</definedName>
    <definedName name="ACTFEBP2">#REF!</definedName>
    <definedName name="ACTFEBP3">#REF!</definedName>
    <definedName name="ACTFEBP4">#REF!</definedName>
    <definedName name="ACTFEBP5">#REF!</definedName>
    <definedName name="ACTFEBP6">#REF!</definedName>
    <definedName name="ACTFEBP7">#REF!</definedName>
    <definedName name="ACTFEBP8">#REF!</definedName>
    <definedName name="ACTFEBP9">#REF!</definedName>
    <definedName name="ACTFEBWC">#REF!</definedName>
    <definedName name="actionplan" localSheetId="14" hidden="1">{#N/A,"PURADD",FALSE,"Business Analysis";#N/A,"PURSPP",FALSE,"Business Analysis";#N/A,"CTGIND",FALSE,"Business Analysis";#N/A,"PURCHM",FALSE,"Business Analysis";#N/A,"SPADD",FALSE,"Business Analysis";#N/A,"EPOXY",FALSE,"Business Analysis";#N/A,"PURPER",FALSE,"Business Analysis"}</definedName>
    <definedName name="actionplan" localSheetId="7" hidden="1">{#N/A,"PURADD",FALSE,"Business Analysis";#N/A,"PURSPP",FALSE,"Business Analysis";#N/A,"CTGIND",FALSE,"Business Analysis";#N/A,"PURCHM",FALSE,"Business Analysis";#N/A,"SPADD",FALSE,"Business Analysis";#N/A,"EPOXY",FALSE,"Business Analysis";#N/A,"PURPER",FALSE,"Business Analysis"}</definedName>
    <definedName name="actionplan" localSheetId="25" hidden="1">{#N/A,"PURADD",FALSE,"Business Analysis";#N/A,"PURSPP",FALSE,"Business Analysis";#N/A,"CTGIND",FALSE,"Business Analysis";#N/A,"PURCHM",FALSE,"Business Analysis";#N/A,"SPADD",FALSE,"Business Analysis";#N/A,"EPOXY",FALSE,"Business Analysis";#N/A,"PURPER",FALSE,"Business Analysis"}</definedName>
    <definedName name="actionplan" localSheetId="21" hidden="1">{#N/A,"PURADD",FALSE,"Business Analysis";#N/A,"PURSPP",FALSE,"Business Analysis";#N/A,"CTGIND",FALSE,"Business Analysis";#N/A,"PURCHM",FALSE,"Business Analysis";#N/A,"SPADD",FALSE,"Business Analysis";#N/A,"EPOXY",FALSE,"Business Analysis";#N/A,"PURPER",FALSE,"Business Analysis"}</definedName>
    <definedName name="actionplan" localSheetId="22" hidden="1">{#N/A,"PURADD",FALSE,"Business Analysis";#N/A,"PURSPP",FALSE,"Business Analysis";#N/A,"CTGIND",FALSE,"Business Analysis";#N/A,"PURCHM",FALSE,"Business Analysis";#N/A,"SPADD",FALSE,"Business Analysis";#N/A,"EPOXY",FALSE,"Business Analysis";#N/A,"PURPER",FALSE,"Business Analysis"}</definedName>
    <definedName name="actionplan" localSheetId="19" hidden="1">{#N/A,"PURADD",FALSE,"Business Analysis";#N/A,"PURSPP",FALSE,"Business Analysis";#N/A,"CTGIND",FALSE,"Business Analysis";#N/A,"PURCHM",FALSE,"Business Analysis";#N/A,"SPADD",FALSE,"Business Analysis";#N/A,"EPOXY",FALSE,"Business Analysis";#N/A,"PURPER",FALSE,"Business Analysis"}</definedName>
    <definedName name="actionplan" hidden="1">{#N/A,"PURADD",FALSE,"Business Analysis";#N/A,"PURSPP",FALSE,"Business Analysis";#N/A,"CTGIND",FALSE,"Business Analysis";#N/A,"PURCHM",FALSE,"Business Analysis";#N/A,"SPADD",FALSE,"Business Analysis";#N/A,"EPOXY",FALSE,"Business Analysis";#N/A,"PURPER",FALSE,"Business Analysis"}</definedName>
    <definedName name="ActiveNote">"S-19599"</definedName>
    <definedName name="ActiveRx">624</definedName>
    <definedName name="ACTJANEMP">#REF!</definedName>
    <definedName name="ACTJANP1">#REF!</definedName>
    <definedName name="ACTJANP2">#REF!</definedName>
    <definedName name="ACTJANP3">#REF!</definedName>
    <definedName name="ACTJANP4">#REF!</definedName>
    <definedName name="ACTJANP5">#REF!</definedName>
    <definedName name="ACTJANP6">#REF!</definedName>
    <definedName name="ACTJANP7">#REF!</definedName>
    <definedName name="ACTJANP8">#REF!</definedName>
    <definedName name="ACTJANP9">#REF!</definedName>
    <definedName name="ACTJANWC">#REF!</definedName>
    <definedName name="ACTJULEMP">#REF!</definedName>
    <definedName name="ACTJULP1">#REF!</definedName>
    <definedName name="ACTJULP2">#REF!</definedName>
    <definedName name="ACTJULP3">#REF!</definedName>
    <definedName name="ACTJULP4">#REF!</definedName>
    <definedName name="ACTJULP5">#REF!</definedName>
    <definedName name="ACTJULP6">#REF!</definedName>
    <definedName name="ACTJULP7">#REF!</definedName>
    <definedName name="ACTJULP8">#REF!</definedName>
    <definedName name="ACTJULP9">#REF!</definedName>
    <definedName name="ACTJULWC">#REF!</definedName>
    <definedName name="ACTJUNEMP">#REF!</definedName>
    <definedName name="ACTJUNP1">#REF!</definedName>
    <definedName name="ACTJUNP2">#REF!</definedName>
    <definedName name="ACTJUNP3">#REF!</definedName>
    <definedName name="ACTJUNP4">#REF!</definedName>
    <definedName name="ACTJUNP5">#REF!</definedName>
    <definedName name="ACTJUNP6">#REF!</definedName>
    <definedName name="ACTJUNP7">#REF!</definedName>
    <definedName name="ACTJUNP8">#REF!</definedName>
    <definedName name="ACTJUNP9">#REF!</definedName>
    <definedName name="ACTJUNWC">#REF!</definedName>
    <definedName name="ACTMAREMP">#REF!</definedName>
    <definedName name="ACTMARP1">#REF!</definedName>
    <definedName name="ACTMARP2">#REF!</definedName>
    <definedName name="ACTMARP3">#REF!</definedName>
    <definedName name="ACTMARP4">#REF!</definedName>
    <definedName name="ACTMARP5">#REF!</definedName>
    <definedName name="ACTMARP6">#REF!</definedName>
    <definedName name="ACTMARP7">#REF!</definedName>
    <definedName name="ACTMARP8">#REF!</definedName>
    <definedName name="ACTMARP9">#REF!</definedName>
    <definedName name="ACTMARWC">#REF!</definedName>
    <definedName name="ACTMAYEMP">#REF!</definedName>
    <definedName name="ACTMAYP1">#REF!</definedName>
    <definedName name="ACTMAYP2">#REF!</definedName>
    <definedName name="ACTMAYP3">#REF!</definedName>
    <definedName name="ACTMAYP4">#REF!</definedName>
    <definedName name="ACTMAYP5">#REF!</definedName>
    <definedName name="ACTMAYP6">#REF!</definedName>
    <definedName name="ACTMAYP7">#REF!</definedName>
    <definedName name="ACTMAYP8">#REF!</definedName>
    <definedName name="ACTMAYP9">#REF!</definedName>
    <definedName name="ACTMAYWC">#REF!</definedName>
    <definedName name="ACTMONTH">#REF!</definedName>
    <definedName name="ACTNOVEMP">#REF!</definedName>
    <definedName name="ACTNOVP1">#REF!</definedName>
    <definedName name="ACTNOVP2">#REF!</definedName>
    <definedName name="ACTNOVP3">#REF!</definedName>
    <definedName name="ACTNOVP4">#REF!</definedName>
    <definedName name="ACTNOVP5">#REF!</definedName>
    <definedName name="ACTNOVP6">#REF!</definedName>
    <definedName name="ACTNOVP7">#REF!</definedName>
    <definedName name="ACTNOVP8">#REF!</definedName>
    <definedName name="ACTNOVP9">#REF!</definedName>
    <definedName name="ACTNOVWC">#REF!</definedName>
    <definedName name="acto">#REF!</definedName>
    <definedName name="ACTOCTEMP">#REF!</definedName>
    <definedName name="ACTOCTP1">#REF!</definedName>
    <definedName name="ACTOCTP2">#REF!</definedName>
    <definedName name="ACTOCTP3">#REF!</definedName>
    <definedName name="ACTOCTP4">#REF!</definedName>
    <definedName name="ACTOCTP5">#REF!</definedName>
    <definedName name="ACTOCTP6">#REF!</definedName>
    <definedName name="ACTOCTP7">#REF!</definedName>
    <definedName name="ACTOCTP8">#REF!</definedName>
    <definedName name="ACTOCTP9">#REF!</definedName>
    <definedName name="ACTOCTWC">#REF!</definedName>
    <definedName name="ACTP1">#REF!</definedName>
    <definedName name="ACTP2">#REF!</definedName>
    <definedName name="ACTP3">#REF!</definedName>
    <definedName name="ACTP4">#REF!</definedName>
    <definedName name="ACTP5">#REF!</definedName>
    <definedName name="ACTP6">#REF!</definedName>
    <definedName name="ACTP7">#REF!</definedName>
    <definedName name="ACTP8">#REF!</definedName>
    <definedName name="ACTP9">#REF!</definedName>
    <definedName name="ACTSEPEMP">#REF!</definedName>
    <definedName name="ACTSEPP1">#REF!</definedName>
    <definedName name="ACTSEPP2">#REF!</definedName>
    <definedName name="ACTSEPP3">#REF!</definedName>
    <definedName name="ACTSEPP4">#REF!</definedName>
    <definedName name="ACTSEPP5">#REF!</definedName>
    <definedName name="ACTSEPP6">#REF!</definedName>
    <definedName name="ACTSEPP7">#REF!</definedName>
    <definedName name="ACTSEPP8">#REF!</definedName>
    <definedName name="ACTSEPP9">#REF!</definedName>
    <definedName name="ACTSEPWC">#REF!</definedName>
    <definedName name="ACTUAL">#REF!</definedName>
    <definedName name="ActualsLY1Start" hidden="1">#REF!</definedName>
    <definedName name="ActualsLYStart" hidden="1">#REF!</definedName>
    <definedName name="ActualsTYStart" hidden="1">#REF!</definedName>
    <definedName name="ACTWCMTH">#REF!</definedName>
    <definedName name="ACTYTDP1">#REF!</definedName>
    <definedName name="ACTYTDP2">#REF!</definedName>
    <definedName name="ACTYTDP3">#REF!</definedName>
    <definedName name="ACTYTDP4">#REF!</definedName>
    <definedName name="ACTYTDP5">#REF!</definedName>
    <definedName name="ACTYTDP6">#REF!</definedName>
    <definedName name="ACTYTDP9">#REF!</definedName>
    <definedName name="ACwvu.Datafin_Copy." hidden="1">#REF!</definedName>
    <definedName name="ACwvu.Datamkt_Copy." hidden="1">#REF!</definedName>
    <definedName name="ACwvu.Page4." hidden="1">#REF!</definedName>
    <definedName name="ACwvu.Saisie." hidden="1">#REF!</definedName>
    <definedName name="ACwvu.summary1." hidden="1">#REF!</definedName>
    <definedName name="ACwvu.summary2." hidden="1">#REF!</definedName>
    <definedName name="ACwvu.summary3." hidden="1">#REF!</definedName>
    <definedName name="AD">#REF!,#REF!,#REF!,#REF!,#REF!</definedName>
    <definedName name="ada" hidden="1">#REF!</definedName>
    <definedName name="adas" localSheetId="14" hidden="1">{"M1Print",#N/A,TRUE,"M1";"M2Print",#N/A,TRUE,"M2";"M1sPrint",#N/A,TRUE,"M1s";"M2aPrint",#N/A,TRUE,"M2a";"M4Print",#N/A,TRUE,"M4";"M5Print",#N/A,TRUE,"M5";"M6Print",#N/A,TRUE,"M6";"M6_1Print",#N/A,TRUE,"M6_1";"M6_2Print",#N/A,TRUE,"M6_2";"M7_1Print",#N/A,TRUE,"M7_1";"M7_2Print",#N/A,TRUE,"M7_2"}</definedName>
    <definedName name="adas" localSheetId="7" hidden="1">{"M1Print",#N/A,TRUE,"M1";"M2Print",#N/A,TRUE,"M2";"M1sPrint",#N/A,TRUE,"M1s";"M2aPrint",#N/A,TRUE,"M2a";"M4Print",#N/A,TRUE,"M4";"M5Print",#N/A,TRUE,"M5";"M6Print",#N/A,TRUE,"M6";"M6_1Print",#N/A,TRUE,"M6_1";"M6_2Print",#N/A,TRUE,"M6_2";"M7_1Print",#N/A,TRUE,"M7_1";"M7_2Print",#N/A,TRUE,"M7_2"}</definedName>
    <definedName name="adas" localSheetId="25" hidden="1">{"M1Print",#N/A,TRUE,"M1";"M2Print",#N/A,TRUE,"M2";"M1sPrint",#N/A,TRUE,"M1s";"M2aPrint",#N/A,TRUE,"M2a";"M4Print",#N/A,TRUE,"M4";"M5Print",#N/A,TRUE,"M5";"M6Print",#N/A,TRUE,"M6";"M6_1Print",#N/A,TRUE,"M6_1";"M6_2Print",#N/A,TRUE,"M6_2";"M7_1Print",#N/A,TRUE,"M7_1";"M7_2Print",#N/A,TRUE,"M7_2"}</definedName>
    <definedName name="adas" localSheetId="21" hidden="1">{"M1Print",#N/A,TRUE,"M1";"M2Print",#N/A,TRUE,"M2";"M1sPrint",#N/A,TRUE,"M1s";"M2aPrint",#N/A,TRUE,"M2a";"M4Print",#N/A,TRUE,"M4";"M5Print",#N/A,TRUE,"M5";"M6Print",#N/A,TRUE,"M6";"M6_1Print",#N/A,TRUE,"M6_1";"M6_2Print",#N/A,TRUE,"M6_2";"M7_1Print",#N/A,TRUE,"M7_1";"M7_2Print",#N/A,TRUE,"M7_2"}</definedName>
    <definedName name="adas" localSheetId="22" hidden="1">{"M1Print",#N/A,TRUE,"M1";"M2Print",#N/A,TRUE,"M2";"M1sPrint",#N/A,TRUE,"M1s";"M2aPrint",#N/A,TRUE,"M2a";"M4Print",#N/A,TRUE,"M4";"M5Print",#N/A,TRUE,"M5";"M6Print",#N/A,TRUE,"M6";"M6_1Print",#N/A,TRUE,"M6_1";"M6_2Print",#N/A,TRUE,"M6_2";"M7_1Print",#N/A,TRUE,"M7_1";"M7_2Print",#N/A,TRUE,"M7_2"}</definedName>
    <definedName name="adas" localSheetId="19" hidden="1">{"M1Print",#N/A,TRUE,"M1";"M2Print",#N/A,TRUE,"M2";"M1sPrint",#N/A,TRUE,"M1s";"M2aPrint",#N/A,TRUE,"M2a";"M4Print",#N/A,TRUE,"M4";"M5Print",#N/A,TRUE,"M5";"M6Print",#N/A,TRUE,"M6";"M6_1Print",#N/A,TRUE,"M6_1";"M6_2Print",#N/A,TRUE,"M6_2";"M7_1Print",#N/A,TRUE,"M7_1";"M7_2Print",#N/A,TRUE,"M7_2"}</definedName>
    <definedName name="adas" hidden="1">{"M1Print",#N/A,TRUE,"M1";"M2Print",#N/A,TRUE,"M2";"M1sPrint",#N/A,TRUE,"M1s";"M2aPrint",#N/A,TRUE,"M2a";"M4Print",#N/A,TRUE,"M4";"M5Print",#N/A,TRUE,"M5";"M6Print",#N/A,TRUE,"M6";"M6_1Print",#N/A,TRUE,"M6_1";"M6_2Print",#N/A,TRUE,"M6_2";"M7_1Print",#N/A,TRUE,"M7_1";"M7_2Print",#N/A,TRUE,"M7_2"}</definedName>
    <definedName name="adasd" localSheetId="14" hidden="1">{#N/A,#N/A,FALSE,"KA CH  (2)"}</definedName>
    <definedName name="adasd" localSheetId="7" hidden="1">{#N/A,#N/A,FALSE,"KA CH  (2)"}</definedName>
    <definedName name="adasd" localSheetId="25" hidden="1">{#N/A,#N/A,FALSE,"KA CH  (2)"}</definedName>
    <definedName name="adasd" localSheetId="21" hidden="1">{#N/A,#N/A,FALSE,"KA CH  (2)"}</definedName>
    <definedName name="adasd" localSheetId="22" hidden="1">{#N/A,#N/A,FALSE,"KA CH  (2)"}</definedName>
    <definedName name="adasd" localSheetId="19" hidden="1">{#N/A,#N/A,FALSE,"KA CH  (2)"}</definedName>
    <definedName name="adasd" hidden="1">{#N/A,#N/A,FALSE,"KA CH  (2)"}</definedName>
    <definedName name="adc" localSheetId="14" hidden="1">{#N/A,"PURCHM",FALSE,"Business Analysis";#N/A,"SPADD",FALSE,"Business Analysis"}</definedName>
    <definedName name="adc" localSheetId="7" hidden="1">{#N/A,"PURCHM",FALSE,"Business Analysis";#N/A,"SPADD",FALSE,"Business Analysis"}</definedName>
    <definedName name="adc" localSheetId="25" hidden="1">{#N/A,"PURCHM",FALSE,"Business Analysis";#N/A,"SPADD",FALSE,"Business Analysis"}</definedName>
    <definedName name="adc" localSheetId="21" hidden="1">{#N/A,"PURCHM",FALSE,"Business Analysis";#N/A,"SPADD",FALSE,"Business Analysis"}</definedName>
    <definedName name="adc" localSheetId="22" hidden="1">{#N/A,"PURCHM",FALSE,"Business Analysis";#N/A,"SPADD",FALSE,"Business Analysis"}</definedName>
    <definedName name="adc" localSheetId="19" hidden="1">{#N/A,"PURCHM",FALSE,"Business Analysis";#N/A,"SPADD",FALSE,"Business Analysis"}</definedName>
    <definedName name="adc" hidden="1">{#N/A,"PURCHM",FALSE,"Business Analysis";#N/A,"SPADD",FALSE,"Business Analysis"}</definedName>
    <definedName name="addi">#REF!</definedName>
    <definedName name="adeprn">#REF!</definedName>
    <definedName name="adewerd" localSheetId="14" hidden="1">{"M5Print",#N/A,FALSE,"M5"}</definedName>
    <definedName name="adewerd" localSheetId="7" hidden="1">{"M5Print",#N/A,FALSE,"M5"}</definedName>
    <definedName name="adewerd" localSheetId="25" hidden="1">{"M5Print",#N/A,FALSE,"M5"}</definedName>
    <definedName name="adewerd" localSheetId="21" hidden="1">{"M5Print",#N/A,FALSE,"M5"}</definedName>
    <definedName name="adewerd" localSheetId="22" hidden="1">{"M5Print",#N/A,FALSE,"M5"}</definedName>
    <definedName name="adewerd" localSheetId="19" hidden="1">{"M5Print",#N/A,FALSE,"M5"}</definedName>
    <definedName name="adewerd" hidden="1">{"M5Print",#N/A,FALSE,"M5"}</definedName>
    <definedName name="ADF" localSheetId="14" hidden="1">{#N/A,#N/A,FALSE,"Aging Summary";#N/A,#N/A,FALSE,"Ratio Analysis";#N/A,#N/A,FALSE,"Test 120 Day Accts";#N/A,#N/A,FALSE,"Tickmarks"}</definedName>
    <definedName name="ADF" localSheetId="7" hidden="1">{#N/A,#N/A,FALSE,"Aging Summary";#N/A,#N/A,FALSE,"Ratio Analysis";#N/A,#N/A,FALSE,"Test 120 Day Accts";#N/A,#N/A,FALSE,"Tickmarks"}</definedName>
    <definedName name="ADF" localSheetId="25" hidden="1">{#N/A,#N/A,FALSE,"Aging Summary";#N/A,#N/A,FALSE,"Ratio Analysis";#N/A,#N/A,FALSE,"Test 120 Day Accts";#N/A,#N/A,FALSE,"Tickmarks"}</definedName>
    <definedName name="ADF" localSheetId="21" hidden="1">{#N/A,#N/A,FALSE,"Aging Summary";#N/A,#N/A,FALSE,"Ratio Analysis";#N/A,#N/A,FALSE,"Test 120 Day Accts";#N/A,#N/A,FALSE,"Tickmarks"}</definedName>
    <definedName name="ADF" localSheetId="22" hidden="1">{#N/A,#N/A,FALSE,"Aging Summary";#N/A,#N/A,FALSE,"Ratio Analysis";#N/A,#N/A,FALSE,"Test 120 Day Accts";#N/A,#N/A,FALSE,"Tickmarks"}</definedName>
    <definedName name="ADF" localSheetId="19" hidden="1">{#N/A,#N/A,FALSE,"Aging Summary";#N/A,#N/A,FALSE,"Ratio Analysis";#N/A,#N/A,FALSE,"Test 120 Day Accts";#N/A,#N/A,FALSE,"Tickmarks"}</definedName>
    <definedName name="ADF" hidden="1">{#N/A,#N/A,FALSE,"Aging Summary";#N/A,#N/A,FALSE,"Ratio Analysis";#N/A,#N/A,FALSE,"Test 120 Day Accts";#N/A,#N/A,FALSE,"Tickmarks"}</definedName>
    <definedName name="adfadf" localSheetId="14" hidden="1">{#N/A,#N/A,FALSE,"Hip.Bas";#N/A,#N/A,FALSE,"ventas";#N/A,#N/A,FALSE,"ingre-Año";#N/A,#N/A,FALSE,"ventas-Año";#N/A,#N/A,FALSE,"Costepro";#N/A,#N/A,FALSE,"inversion";#N/A,#N/A,FALSE,"personal";#N/A,#N/A,FALSE,"Gastos-V";#N/A,#N/A,FALSE,"Circulante";#N/A,#N/A,FALSE,"CONSOLI";#N/A,#N/A,FALSE,"Es-Fin";#N/A,#N/A,FALSE,"Margen-P"}</definedName>
    <definedName name="adfadf" localSheetId="7" hidden="1">{#N/A,#N/A,FALSE,"Hip.Bas";#N/A,#N/A,FALSE,"ventas";#N/A,#N/A,FALSE,"ingre-Año";#N/A,#N/A,FALSE,"ventas-Año";#N/A,#N/A,FALSE,"Costepro";#N/A,#N/A,FALSE,"inversion";#N/A,#N/A,FALSE,"personal";#N/A,#N/A,FALSE,"Gastos-V";#N/A,#N/A,FALSE,"Circulante";#N/A,#N/A,FALSE,"CONSOLI";#N/A,#N/A,FALSE,"Es-Fin";#N/A,#N/A,FALSE,"Margen-P"}</definedName>
    <definedName name="adfadf" localSheetId="25" hidden="1">{#N/A,#N/A,FALSE,"Hip.Bas";#N/A,#N/A,FALSE,"ventas";#N/A,#N/A,FALSE,"ingre-Año";#N/A,#N/A,FALSE,"ventas-Año";#N/A,#N/A,FALSE,"Costepro";#N/A,#N/A,FALSE,"inversion";#N/A,#N/A,FALSE,"personal";#N/A,#N/A,FALSE,"Gastos-V";#N/A,#N/A,FALSE,"Circulante";#N/A,#N/A,FALSE,"CONSOLI";#N/A,#N/A,FALSE,"Es-Fin";#N/A,#N/A,FALSE,"Margen-P"}</definedName>
    <definedName name="adfadf" localSheetId="21" hidden="1">{#N/A,#N/A,FALSE,"Hip.Bas";#N/A,#N/A,FALSE,"ventas";#N/A,#N/A,FALSE,"ingre-Año";#N/A,#N/A,FALSE,"ventas-Año";#N/A,#N/A,FALSE,"Costepro";#N/A,#N/A,FALSE,"inversion";#N/A,#N/A,FALSE,"personal";#N/A,#N/A,FALSE,"Gastos-V";#N/A,#N/A,FALSE,"Circulante";#N/A,#N/A,FALSE,"CONSOLI";#N/A,#N/A,FALSE,"Es-Fin";#N/A,#N/A,FALSE,"Margen-P"}</definedName>
    <definedName name="adfadf" localSheetId="22" hidden="1">{#N/A,#N/A,FALSE,"Hip.Bas";#N/A,#N/A,FALSE,"ventas";#N/A,#N/A,FALSE,"ingre-Año";#N/A,#N/A,FALSE,"ventas-Año";#N/A,#N/A,FALSE,"Costepro";#N/A,#N/A,FALSE,"inversion";#N/A,#N/A,FALSE,"personal";#N/A,#N/A,FALSE,"Gastos-V";#N/A,#N/A,FALSE,"Circulante";#N/A,#N/A,FALSE,"CONSOLI";#N/A,#N/A,FALSE,"Es-Fin";#N/A,#N/A,FALSE,"Margen-P"}</definedName>
    <definedName name="adfadf" localSheetId="19" hidden="1">{#N/A,#N/A,FALSE,"Hip.Bas";#N/A,#N/A,FALSE,"ventas";#N/A,#N/A,FALSE,"ingre-Año";#N/A,#N/A,FALSE,"ventas-Año";#N/A,#N/A,FALSE,"Costepro";#N/A,#N/A,FALSE,"inversion";#N/A,#N/A,FALSE,"personal";#N/A,#N/A,FALSE,"Gastos-V";#N/A,#N/A,FALSE,"Circulante";#N/A,#N/A,FALSE,"CONSOLI";#N/A,#N/A,FALSE,"Es-Fin";#N/A,#N/A,FALSE,"Margen-P"}</definedName>
    <definedName name="adfadf" hidden="1">{#N/A,#N/A,FALSE,"Hip.Bas";#N/A,#N/A,FALSE,"ventas";#N/A,#N/A,FALSE,"ingre-Año";#N/A,#N/A,FALSE,"ventas-Año";#N/A,#N/A,FALSE,"Costepro";#N/A,#N/A,FALSE,"inversion";#N/A,#N/A,FALSE,"personal";#N/A,#N/A,FALSE,"Gastos-V";#N/A,#N/A,FALSE,"Circulante";#N/A,#N/A,FALSE,"CONSOLI";#N/A,#N/A,FALSE,"Es-Fin";#N/A,#N/A,FALSE,"Margen-P"}</definedName>
    <definedName name="adfaf" hidden="1">#REF!</definedName>
    <definedName name="adfd" localSheetId="14" hidden="1">{"sales growth",#N/A,FALSE,"summary";"oper income",#N/A,FALSE,"summary";"oros rank",#N/A,FALSE,"summary";"net assets",#N/A,FALSE,"summary";"asset turnover",#N/A,FALSE,"summary";"orona",#N/A,FALSE,"summary"}</definedName>
    <definedName name="adfd" localSheetId="7" hidden="1">{"sales growth",#N/A,FALSE,"summary";"oper income",#N/A,FALSE,"summary";"oros rank",#N/A,FALSE,"summary";"net assets",#N/A,FALSE,"summary";"asset turnover",#N/A,FALSE,"summary";"orona",#N/A,FALSE,"summary"}</definedName>
    <definedName name="adfd" localSheetId="25" hidden="1">{"sales growth",#N/A,FALSE,"summary";"oper income",#N/A,FALSE,"summary";"oros rank",#N/A,FALSE,"summary";"net assets",#N/A,FALSE,"summary";"asset turnover",#N/A,FALSE,"summary";"orona",#N/A,FALSE,"summary"}</definedName>
    <definedName name="adfd" localSheetId="21" hidden="1">{"sales growth",#N/A,FALSE,"summary";"oper income",#N/A,FALSE,"summary";"oros rank",#N/A,FALSE,"summary";"net assets",#N/A,FALSE,"summary";"asset turnover",#N/A,FALSE,"summary";"orona",#N/A,FALSE,"summary"}</definedName>
    <definedName name="adfd" localSheetId="22" hidden="1">{"sales growth",#N/A,FALSE,"summary";"oper income",#N/A,FALSE,"summary";"oros rank",#N/A,FALSE,"summary";"net assets",#N/A,FALSE,"summary";"asset turnover",#N/A,FALSE,"summary";"orona",#N/A,FALSE,"summary"}</definedName>
    <definedName name="adfd" localSheetId="19" hidden="1">{"sales growth",#N/A,FALSE,"summary";"oper income",#N/A,FALSE,"summary";"oros rank",#N/A,FALSE,"summary";"net assets",#N/A,FALSE,"summary";"asset turnover",#N/A,FALSE,"summary";"orona",#N/A,FALSE,"summary"}</definedName>
    <definedName name="adfd" hidden="1">{"sales growth",#N/A,FALSE,"summary";"oper income",#N/A,FALSE,"summary";"oros rank",#N/A,FALSE,"summary";"net assets",#N/A,FALSE,"summary";"asset turnover",#N/A,FALSE,"summary";"orona",#N/A,FALSE,"summary"}</definedName>
    <definedName name="adfds" localSheetId="14" hidden="1">{#N/A,#N/A,FALSE,"단축1";#N/A,#N/A,FALSE,"단축2";#N/A,#N/A,FALSE,"단축3";#N/A,#N/A,FALSE,"장축";#N/A,#N/A,FALSE,"4WD"}</definedName>
    <definedName name="adfds" localSheetId="7" hidden="1">{#N/A,#N/A,FALSE,"단축1";#N/A,#N/A,FALSE,"단축2";#N/A,#N/A,FALSE,"단축3";#N/A,#N/A,FALSE,"장축";#N/A,#N/A,FALSE,"4WD"}</definedName>
    <definedName name="adfds" localSheetId="25" hidden="1">{#N/A,#N/A,FALSE,"단축1";#N/A,#N/A,FALSE,"단축2";#N/A,#N/A,FALSE,"단축3";#N/A,#N/A,FALSE,"장축";#N/A,#N/A,FALSE,"4WD"}</definedName>
    <definedName name="adfds" localSheetId="21" hidden="1">{#N/A,#N/A,FALSE,"단축1";#N/A,#N/A,FALSE,"단축2";#N/A,#N/A,FALSE,"단축3";#N/A,#N/A,FALSE,"장축";#N/A,#N/A,FALSE,"4WD"}</definedName>
    <definedName name="adfds" localSheetId="22" hidden="1">{#N/A,#N/A,FALSE,"단축1";#N/A,#N/A,FALSE,"단축2";#N/A,#N/A,FALSE,"단축3";#N/A,#N/A,FALSE,"장축";#N/A,#N/A,FALSE,"4WD"}</definedName>
    <definedName name="adfds" localSheetId="19" hidden="1">{#N/A,#N/A,FALSE,"단축1";#N/A,#N/A,FALSE,"단축2";#N/A,#N/A,FALSE,"단축3";#N/A,#N/A,FALSE,"장축";#N/A,#N/A,FALSE,"4WD"}</definedName>
    <definedName name="adfds" hidden="1">{#N/A,#N/A,FALSE,"단축1";#N/A,#N/A,FALSE,"단축2";#N/A,#N/A,FALSE,"단축3";#N/A,#N/A,FALSE,"장축";#N/A,#N/A,FALSE,"4WD"}</definedName>
    <definedName name="adfgasdysty" localSheetId="14" hidden="1">{#N/A,#N/A,FALSE,"REPORT"}</definedName>
    <definedName name="adfgasdysty" localSheetId="7" hidden="1">{#N/A,#N/A,FALSE,"REPORT"}</definedName>
    <definedName name="adfgasdysty" localSheetId="25" hidden="1">{#N/A,#N/A,FALSE,"REPORT"}</definedName>
    <definedName name="adfgasdysty" localSheetId="21" hidden="1">{#N/A,#N/A,FALSE,"REPORT"}</definedName>
    <definedName name="adfgasdysty" localSheetId="22" hidden="1">{#N/A,#N/A,FALSE,"REPORT"}</definedName>
    <definedName name="adfgasdysty" localSheetId="19" hidden="1">{#N/A,#N/A,FALSE,"REPORT"}</definedName>
    <definedName name="adfgasdysty" hidden="1">{#N/A,#N/A,FALSE,"REPORT"}</definedName>
    <definedName name="adfpaeijfna" localSheetId="14" hidden="1">{#N/A,#N/A,FALSE,"TAXC.INDEX";#N/A,#N/A,FALSE,"Schedule I";#N/A,#N/A,FALSE,"Schedule  II";#N/A,#N/A,FALSE,"Schedule III";#N/A,#N/A,FALSE,"Schedule IV";#N/A,#N/A,FALSE,"Schedule IV (Cont'd)";#N/A,#N/A,FALSE,"Schedule V";#N/A,#N/A,FALSE,"Schedule VI";#N/A,#N/A,FALSE,"Schedule VII"}</definedName>
    <definedName name="adfpaeijfna" localSheetId="7" hidden="1">{#N/A,#N/A,FALSE,"TAXC.INDEX";#N/A,#N/A,FALSE,"Schedule I";#N/A,#N/A,FALSE,"Schedule  II";#N/A,#N/A,FALSE,"Schedule III";#N/A,#N/A,FALSE,"Schedule IV";#N/A,#N/A,FALSE,"Schedule IV (Cont'd)";#N/A,#N/A,FALSE,"Schedule V";#N/A,#N/A,FALSE,"Schedule VI";#N/A,#N/A,FALSE,"Schedule VII"}</definedName>
    <definedName name="adfpaeijfna" localSheetId="25" hidden="1">{#N/A,#N/A,FALSE,"TAXC.INDEX";#N/A,#N/A,FALSE,"Schedule I";#N/A,#N/A,FALSE,"Schedule  II";#N/A,#N/A,FALSE,"Schedule III";#N/A,#N/A,FALSE,"Schedule IV";#N/A,#N/A,FALSE,"Schedule IV (Cont'd)";#N/A,#N/A,FALSE,"Schedule V";#N/A,#N/A,FALSE,"Schedule VI";#N/A,#N/A,FALSE,"Schedule VII"}</definedName>
    <definedName name="adfpaeijfna" localSheetId="21" hidden="1">{#N/A,#N/A,FALSE,"TAXC.INDEX";#N/A,#N/A,FALSE,"Schedule I";#N/A,#N/A,FALSE,"Schedule  II";#N/A,#N/A,FALSE,"Schedule III";#N/A,#N/A,FALSE,"Schedule IV";#N/A,#N/A,FALSE,"Schedule IV (Cont'd)";#N/A,#N/A,FALSE,"Schedule V";#N/A,#N/A,FALSE,"Schedule VI";#N/A,#N/A,FALSE,"Schedule VII"}</definedName>
    <definedName name="adfpaeijfna" localSheetId="22" hidden="1">{#N/A,#N/A,FALSE,"TAXC.INDEX";#N/A,#N/A,FALSE,"Schedule I";#N/A,#N/A,FALSE,"Schedule  II";#N/A,#N/A,FALSE,"Schedule III";#N/A,#N/A,FALSE,"Schedule IV";#N/A,#N/A,FALSE,"Schedule IV (Cont'd)";#N/A,#N/A,FALSE,"Schedule V";#N/A,#N/A,FALSE,"Schedule VI";#N/A,#N/A,FALSE,"Schedule VII"}</definedName>
    <definedName name="adfpaeijfna" localSheetId="19" hidden="1">{#N/A,#N/A,FALSE,"TAXC.INDEX";#N/A,#N/A,FALSE,"Schedule I";#N/A,#N/A,FALSE,"Schedule  II";#N/A,#N/A,FALSE,"Schedule III";#N/A,#N/A,FALSE,"Schedule IV";#N/A,#N/A,FALSE,"Schedule IV (Cont'd)";#N/A,#N/A,FALSE,"Schedule V";#N/A,#N/A,FALSE,"Schedule VI";#N/A,#N/A,FALSE,"Schedule VII"}</definedName>
    <definedName name="adfpaeijfna" hidden="1">{#N/A,#N/A,FALSE,"TAXC.INDEX";#N/A,#N/A,FALSE,"Schedule I";#N/A,#N/A,FALSE,"Schedule  II";#N/A,#N/A,FALSE,"Schedule III";#N/A,#N/A,FALSE,"Schedule IV";#N/A,#N/A,FALSE,"Schedule IV (Cont'd)";#N/A,#N/A,FALSE,"Schedule V";#N/A,#N/A,FALSE,"Schedule VI";#N/A,#N/A,FALSE,"Schedule VII"}</definedName>
    <definedName name="adfsf">#N/A</definedName>
    <definedName name="adfsfjfjky" localSheetId="14" hidden="1">{#N/A,#N/A,FALSE,"REPORT"}</definedName>
    <definedName name="adfsfjfjky" localSheetId="7" hidden="1">{#N/A,#N/A,FALSE,"REPORT"}</definedName>
    <definedName name="adfsfjfjky" localSheetId="25" hidden="1">{#N/A,#N/A,FALSE,"REPORT"}</definedName>
    <definedName name="adfsfjfjky" localSheetId="21" hidden="1">{#N/A,#N/A,FALSE,"REPORT"}</definedName>
    <definedName name="adfsfjfjky" localSheetId="22" hidden="1">{#N/A,#N/A,FALSE,"REPORT"}</definedName>
    <definedName name="adfsfjfjky" localSheetId="19" hidden="1">{#N/A,#N/A,FALSE,"REPORT"}</definedName>
    <definedName name="adfsfjfjky" hidden="1">{#N/A,#N/A,FALSE,"REPORT"}</definedName>
    <definedName name="adgfgd" localSheetId="14" hidden="1">{"detail",#N/A,FALSE,"mfg";"summary",#N/A,FALSE,"mfg"}</definedName>
    <definedName name="adgfgd" localSheetId="7" hidden="1">{"detail",#N/A,FALSE,"mfg";"summary",#N/A,FALSE,"mfg"}</definedName>
    <definedName name="adgfgd" localSheetId="25" hidden="1">{"detail",#N/A,FALSE,"mfg";"summary",#N/A,FALSE,"mfg"}</definedName>
    <definedName name="adgfgd" localSheetId="21" hidden="1">{"detail",#N/A,FALSE,"mfg";"summary",#N/A,FALSE,"mfg"}</definedName>
    <definedName name="adgfgd" localSheetId="22" hidden="1">{"detail",#N/A,FALSE,"mfg";"summary",#N/A,FALSE,"mfg"}</definedName>
    <definedName name="adgfgd" localSheetId="19" hidden="1">{"detail",#N/A,FALSE,"mfg";"summary",#N/A,FALSE,"mfg"}</definedName>
    <definedName name="adgfgd" hidden="1">{"detail",#N/A,FALSE,"mfg";"summary",#N/A,FALSE,"mfg"}</definedName>
    <definedName name="ADIAL" hidden="1">#REF!</definedName>
    <definedName name="adj">#REF!</definedName>
    <definedName name="Adj_Total">#REF!</definedName>
    <definedName name="Adj1999C">#REF!</definedName>
    <definedName name="Adj1999E">#REF!</definedName>
    <definedName name="Adj1999N">#REF!</definedName>
    <definedName name="Adj2000C">#REF!</definedName>
    <definedName name="Adj2000E">#REF!</definedName>
    <definedName name="Adj2000N">#REF!</definedName>
    <definedName name="Adjusted_Cost">#REF!</definedName>
    <definedName name="ADM">#REF!</definedName>
    <definedName name="Administrative">#REF!</definedName>
    <definedName name="adnkcvnie" localSheetId="14" hidden="1">{#N/A,#N/A,FALSE,"TB";#N/A,#N/A,FALSE,"AR";#N/A,#N/A,FALSE,"BS";#N/A,#N/A,FALSE,"PL";#N/A,#N/A,FALSE,"NOTES";#N/A,#N/A,FALSE,"NOTES (2)";#N/A,#N/A,FALSE,"NOTES (3)";#N/A,#N/A,FALSE,"TAXC.INDEX";#N/A,#N/A,FALSE,"Schedule I";#N/A,#N/A,FALSE,"DPL";#N/A,#N/A,FALSE,"Schedule IV";#N/A,#N/A,FALSE,"Adjustments"}</definedName>
    <definedName name="adnkcvnie" localSheetId="7" hidden="1">{#N/A,#N/A,FALSE,"TB";#N/A,#N/A,FALSE,"AR";#N/A,#N/A,FALSE,"BS";#N/A,#N/A,FALSE,"PL";#N/A,#N/A,FALSE,"NOTES";#N/A,#N/A,FALSE,"NOTES (2)";#N/A,#N/A,FALSE,"NOTES (3)";#N/A,#N/A,FALSE,"TAXC.INDEX";#N/A,#N/A,FALSE,"Schedule I";#N/A,#N/A,FALSE,"DPL";#N/A,#N/A,FALSE,"Schedule IV";#N/A,#N/A,FALSE,"Adjustments"}</definedName>
    <definedName name="adnkcvnie" localSheetId="25" hidden="1">{#N/A,#N/A,FALSE,"TB";#N/A,#N/A,FALSE,"AR";#N/A,#N/A,FALSE,"BS";#N/A,#N/A,FALSE,"PL";#N/A,#N/A,FALSE,"NOTES";#N/A,#N/A,FALSE,"NOTES (2)";#N/A,#N/A,FALSE,"NOTES (3)";#N/A,#N/A,FALSE,"TAXC.INDEX";#N/A,#N/A,FALSE,"Schedule I";#N/A,#N/A,FALSE,"DPL";#N/A,#N/A,FALSE,"Schedule IV";#N/A,#N/A,FALSE,"Adjustments"}</definedName>
    <definedName name="adnkcvnie" localSheetId="21" hidden="1">{#N/A,#N/A,FALSE,"TB";#N/A,#N/A,FALSE,"AR";#N/A,#N/A,FALSE,"BS";#N/A,#N/A,FALSE,"PL";#N/A,#N/A,FALSE,"NOTES";#N/A,#N/A,FALSE,"NOTES (2)";#N/A,#N/A,FALSE,"NOTES (3)";#N/A,#N/A,FALSE,"TAXC.INDEX";#N/A,#N/A,FALSE,"Schedule I";#N/A,#N/A,FALSE,"DPL";#N/A,#N/A,FALSE,"Schedule IV";#N/A,#N/A,FALSE,"Adjustments"}</definedName>
    <definedName name="adnkcvnie" localSheetId="22" hidden="1">{#N/A,#N/A,FALSE,"TB";#N/A,#N/A,FALSE,"AR";#N/A,#N/A,FALSE,"BS";#N/A,#N/A,FALSE,"PL";#N/A,#N/A,FALSE,"NOTES";#N/A,#N/A,FALSE,"NOTES (2)";#N/A,#N/A,FALSE,"NOTES (3)";#N/A,#N/A,FALSE,"TAXC.INDEX";#N/A,#N/A,FALSE,"Schedule I";#N/A,#N/A,FALSE,"DPL";#N/A,#N/A,FALSE,"Schedule IV";#N/A,#N/A,FALSE,"Adjustments"}</definedName>
    <definedName name="adnkcvnie" localSheetId="19" hidden="1">{#N/A,#N/A,FALSE,"TB";#N/A,#N/A,FALSE,"AR";#N/A,#N/A,FALSE,"BS";#N/A,#N/A,FALSE,"PL";#N/A,#N/A,FALSE,"NOTES";#N/A,#N/A,FALSE,"NOTES (2)";#N/A,#N/A,FALSE,"NOTES (3)";#N/A,#N/A,FALSE,"TAXC.INDEX";#N/A,#N/A,FALSE,"Schedule I";#N/A,#N/A,FALSE,"DPL";#N/A,#N/A,FALSE,"Schedule IV";#N/A,#N/A,FALSE,"Adjustments"}</definedName>
    <definedName name="adnkcvnie" hidden="1">{#N/A,#N/A,FALSE,"TB";#N/A,#N/A,FALSE,"AR";#N/A,#N/A,FALSE,"BS";#N/A,#N/A,FALSE,"PL";#N/A,#N/A,FALSE,"NOTES";#N/A,#N/A,FALSE,"NOTES (2)";#N/A,#N/A,FALSE,"NOTES (3)";#N/A,#N/A,FALSE,"TAXC.INDEX";#N/A,#N/A,FALSE,"Schedule I";#N/A,#N/A,FALSE,"DPL";#N/A,#N/A,FALSE,"Schedule IV";#N/A,#N/A,FALSE,"Adjustments"}</definedName>
    <definedName name="ADPT">#REF!</definedName>
    <definedName name="ads" localSheetId="14" hidden="1">{#N/A,#N/A,FALSE,"표지";#N/A,#N/A,FALSE,"전제";#N/A,#N/A,FALSE,"손익-자 (2)";#N/A,#N/A,FALSE,"손익-자";#N/A,#N/A,FALSE,"손익-마 (2)";#N/A,#N/A,FALSE,"손익-마";#N/A,#N/A,FALSE,"총손최종"}</definedName>
    <definedName name="ads" localSheetId="7" hidden="1">{#N/A,#N/A,FALSE,"표지";#N/A,#N/A,FALSE,"전제";#N/A,#N/A,FALSE,"손익-자 (2)";#N/A,#N/A,FALSE,"손익-자";#N/A,#N/A,FALSE,"손익-마 (2)";#N/A,#N/A,FALSE,"손익-마";#N/A,#N/A,FALSE,"총손최종"}</definedName>
    <definedName name="ads" localSheetId="25" hidden="1">{#N/A,#N/A,FALSE,"표지";#N/A,#N/A,FALSE,"전제";#N/A,#N/A,FALSE,"손익-자 (2)";#N/A,#N/A,FALSE,"손익-자";#N/A,#N/A,FALSE,"손익-마 (2)";#N/A,#N/A,FALSE,"손익-마";#N/A,#N/A,FALSE,"총손최종"}</definedName>
    <definedName name="ads" localSheetId="21" hidden="1">{#N/A,#N/A,FALSE,"표지";#N/A,#N/A,FALSE,"전제";#N/A,#N/A,FALSE,"손익-자 (2)";#N/A,#N/A,FALSE,"손익-자";#N/A,#N/A,FALSE,"손익-마 (2)";#N/A,#N/A,FALSE,"손익-마";#N/A,#N/A,FALSE,"총손최종"}</definedName>
    <definedName name="ads" localSheetId="22" hidden="1">{#N/A,#N/A,FALSE,"표지";#N/A,#N/A,FALSE,"전제";#N/A,#N/A,FALSE,"손익-자 (2)";#N/A,#N/A,FALSE,"손익-자";#N/A,#N/A,FALSE,"손익-마 (2)";#N/A,#N/A,FALSE,"손익-마";#N/A,#N/A,FALSE,"총손최종"}</definedName>
    <definedName name="ads" localSheetId="19" hidden="1">{#N/A,#N/A,FALSE,"표지";#N/A,#N/A,FALSE,"전제";#N/A,#N/A,FALSE,"손익-자 (2)";#N/A,#N/A,FALSE,"손익-자";#N/A,#N/A,FALSE,"손익-마 (2)";#N/A,#N/A,FALSE,"손익-마";#N/A,#N/A,FALSE,"총손최종"}</definedName>
    <definedName name="ads" hidden="1">{#N/A,#N/A,FALSE,"표지";#N/A,#N/A,FALSE,"전제";#N/A,#N/A,FALSE,"손익-자 (2)";#N/A,#N/A,FALSE,"손익-자";#N/A,#N/A,FALSE,"손익-마 (2)";#N/A,#N/A,FALSE,"손익-마";#N/A,#N/A,FALSE,"총손최종"}</definedName>
    <definedName name="ADSDF" localSheetId="14" hidden="1">{#N/A,#N/A,TRUE,"Y생산";#N/A,#N/A,TRUE,"Y판매";#N/A,#N/A,TRUE,"Y총물량";#N/A,#N/A,TRUE,"Y능력";#N/A,#N/A,TRUE,"YKD"}</definedName>
    <definedName name="ADSDF" localSheetId="7" hidden="1">{#N/A,#N/A,TRUE,"Y생산";#N/A,#N/A,TRUE,"Y판매";#N/A,#N/A,TRUE,"Y총물량";#N/A,#N/A,TRUE,"Y능력";#N/A,#N/A,TRUE,"YKD"}</definedName>
    <definedName name="ADSDF" localSheetId="25" hidden="1">{#N/A,#N/A,TRUE,"Y생산";#N/A,#N/A,TRUE,"Y판매";#N/A,#N/A,TRUE,"Y총물량";#N/A,#N/A,TRUE,"Y능력";#N/A,#N/A,TRUE,"YKD"}</definedName>
    <definedName name="ADSDF" localSheetId="21" hidden="1">{#N/A,#N/A,TRUE,"Y생산";#N/A,#N/A,TRUE,"Y판매";#N/A,#N/A,TRUE,"Y총물량";#N/A,#N/A,TRUE,"Y능력";#N/A,#N/A,TRUE,"YKD"}</definedName>
    <definedName name="ADSDF" localSheetId="22" hidden="1">{#N/A,#N/A,TRUE,"Y생산";#N/A,#N/A,TRUE,"Y판매";#N/A,#N/A,TRUE,"Y총물량";#N/A,#N/A,TRUE,"Y능력";#N/A,#N/A,TRUE,"YKD"}</definedName>
    <definedName name="ADSDF" localSheetId="19" hidden="1">{#N/A,#N/A,TRUE,"Y생산";#N/A,#N/A,TRUE,"Y판매";#N/A,#N/A,TRUE,"Y총물량";#N/A,#N/A,TRUE,"Y능력";#N/A,#N/A,TRUE,"YKD"}</definedName>
    <definedName name="ADSDF" hidden="1">{#N/A,#N/A,TRUE,"Y생산";#N/A,#N/A,TRUE,"Y판매";#N/A,#N/A,TRUE,"Y총물량";#N/A,#N/A,TRUE,"Y능력";#N/A,#N/A,TRUE,"YKD"}</definedName>
    <definedName name="adsf" localSheetId="14" hidden="1">{"QTD",#N/A,FALSE,"SUM"}</definedName>
    <definedName name="adsf" localSheetId="7" hidden="1">{"QTD",#N/A,FALSE,"SUM"}</definedName>
    <definedName name="adsf" localSheetId="25" hidden="1">{"QTD",#N/A,FALSE,"SUM"}</definedName>
    <definedName name="adsf" localSheetId="21" hidden="1">{"QTD",#N/A,FALSE,"SUM"}</definedName>
    <definedName name="adsf" localSheetId="22" hidden="1">{"QTD",#N/A,FALSE,"SUM"}</definedName>
    <definedName name="adsf" localSheetId="19" hidden="1">{"QTD",#N/A,FALSE,"SUM"}</definedName>
    <definedName name="adsf" hidden="1">{"QTD",#N/A,FALSE,"SUM"}</definedName>
    <definedName name="adsfa" localSheetId="14"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 localSheetId="7"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 localSheetId="25"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 localSheetId="21"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 localSheetId="22"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 localSheetId="19"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a" localSheetId="14"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a" localSheetId="7"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a" localSheetId="25"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a" localSheetId="21"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a" localSheetId="22"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a" localSheetId="19"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a"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adsfaf" hidden="1">#REF!</definedName>
    <definedName name="adsfafad" hidden="1">#REF!</definedName>
    <definedName name="adsfgds" localSheetId="14" hidden="1">{#N/A,#N/A,FALSE,"Umsatz CH";#N/A,#N/A,FALSE,"ER CH";#N/A,#N/A,FALSE,"EA CH (2) ";#N/A,#N/A,FALSE,"EA CH";#N/A,#N/A,FALSE,"EA CH (3) ";#N/A,#N/A,FALSE,"EA CH (4)";#N/A,#N/A,FALSE,"KA CH";#N/A,#N/A,FALSE,"KA CH  (2)";#N/A,#N/A,FALSE,"KA CH  (3)";#N/A,#N/A,FALSE,"KA CH (4)"}</definedName>
    <definedName name="adsfgds" localSheetId="7" hidden="1">{#N/A,#N/A,FALSE,"Umsatz CH";#N/A,#N/A,FALSE,"ER CH";#N/A,#N/A,FALSE,"EA CH (2) ";#N/A,#N/A,FALSE,"EA CH";#N/A,#N/A,FALSE,"EA CH (3) ";#N/A,#N/A,FALSE,"EA CH (4)";#N/A,#N/A,FALSE,"KA CH";#N/A,#N/A,FALSE,"KA CH  (2)";#N/A,#N/A,FALSE,"KA CH  (3)";#N/A,#N/A,FALSE,"KA CH (4)"}</definedName>
    <definedName name="adsfgds" localSheetId="25" hidden="1">{#N/A,#N/A,FALSE,"Umsatz CH";#N/A,#N/A,FALSE,"ER CH";#N/A,#N/A,FALSE,"EA CH (2) ";#N/A,#N/A,FALSE,"EA CH";#N/A,#N/A,FALSE,"EA CH (3) ";#N/A,#N/A,FALSE,"EA CH (4)";#N/A,#N/A,FALSE,"KA CH";#N/A,#N/A,FALSE,"KA CH  (2)";#N/A,#N/A,FALSE,"KA CH  (3)";#N/A,#N/A,FALSE,"KA CH (4)"}</definedName>
    <definedName name="adsfgds" localSheetId="21" hidden="1">{#N/A,#N/A,FALSE,"Umsatz CH";#N/A,#N/A,FALSE,"ER CH";#N/A,#N/A,FALSE,"EA CH (2) ";#N/A,#N/A,FALSE,"EA CH";#N/A,#N/A,FALSE,"EA CH (3) ";#N/A,#N/A,FALSE,"EA CH (4)";#N/A,#N/A,FALSE,"KA CH";#N/A,#N/A,FALSE,"KA CH  (2)";#N/A,#N/A,FALSE,"KA CH  (3)";#N/A,#N/A,FALSE,"KA CH (4)"}</definedName>
    <definedName name="adsfgds" localSheetId="22" hidden="1">{#N/A,#N/A,FALSE,"Umsatz CH";#N/A,#N/A,FALSE,"ER CH";#N/A,#N/A,FALSE,"EA CH (2) ";#N/A,#N/A,FALSE,"EA CH";#N/A,#N/A,FALSE,"EA CH (3) ";#N/A,#N/A,FALSE,"EA CH (4)";#N/A,#N/A,FALSE,"KA CH";#N/A,#N/A,FALSE,"KA CH  (2)";#N/A,#N/A,FALSE,"KA CH  (3)";#N/A,#N/A,FALSE,"KA CH (4)"}</definedName>
    <definedName name="adsfgds" localSheetId="19" hidden="1">{#N/A,#N/A,FALSE,"Umsatz CH";#N/A,#N/A,FALSE,"ER CH";#N/A,#N/A,FALSE,"EA CH (2) ";#N/A,#N/A,FALSE,"EA CH";#N/A,#N/A,FALSE,"EA CH (3) ";#N/A,#N/A,FALSE,"EA CH (4)";#N/A,#N/A,FALSE,"KA CH";#N/A,#N/A,FALSE,"KA CH  (2)";#N/A,#N/A,FALSE,"KA CH  (3)";#N/A,#N/A,FALSE,"KA CH (4)"}</definedName>
    <definedName name="adsfgds" hidden="1">{#N/A,#N/A,FALSE,"Umsatz CH";#N/A,#N/A,FALSE,"ER CH";#N/A,#N/A,FALSE,"EA CH (2) ";#N/A,#N/A,FALSE,"EA CH";#N/A,#N/A,FALSE,"EA CH (3) ";#N/A,#N/A,FALSE,"EA CH (4)";#N/A,#N/A,FALSE,"KA CH";#N/A,#N/A,FALSE,"KA CH  (2)";#N/A,#N/A,FALSE,"KA CH  (3)";#N/A,#N/A,FALSE,"KA CH (4)"}</definedName>
    <definedName name="adsrfhtjkoliu" localSheetId="14" hidden="1">{#N/A,#N/A,FALSE,"TB";#N/A,#N/A,FALSE,"DR";#N/A,#N/A,FALSE,"AR";#N/A,#N/A,FALSE,"BS";#N/A,#N/A,FALSE,"PL";#N/A,#N/A,FALSE,"NOTES";#N/A,#N/A,FALSE,"NOTES (2)";#N/A,#N/A,FALSE,"NOTES (3)";#N/A,#N/A,FALSE,"DPL";#N/A,#N/A,FALSE,"DPL"}</definedName>
    <definedName name="adsrfhtjkoliu" localSheetId="7" hidden="1">{#N/A,#N/A,FALSE,"TB";#N/A,#N/A,FALSE,"DR";#N/A,#N/A,FALSE,"AR";#N/A,#N/A,FALSE,"BS";#N/A,#N/A,FALSE,"PL";#N/A,#N/A,FALSE,"NOTES";#N/A,#N/A,FALSE,"NOTES (2)";#N/A,#N/A,FALSE,"NOTES (3)";#N/A,#N/A,FALSE,"DPL";#N/A,#N/A,FALSE,"DPL"}</definedName>
    <definedName name="adsrfhtjkoliu" localSheetId="25" hidden="1">{#N/A,#N/A,FALSE,"TB";#N/A,#N/A,FALSE,"DR";#N/A,#N/A,FALSE,"AR";#N/A,#N/A,FALSE,"BS";#N/A,#N/A,FALSE,"PL";#N/A,#N/A,FALSE,"NOTES";#N/A,#N/A,FALSE,"NOTES (2)";#N/A,#N/A,FALSE,"NOTES (3)";#N/A,#N/A,FALSE,"DPL";#N/A,#N/A,FALSE,"DPL"}</definedName>
    <definedName name="adsrfhtjkoliu" localSheetId="21" hidden="1">{#N/A,#N/A,FALSE,"TB";#N/A,#N/A,FALSE,"DR";#N/A,#N/A,FALSE,"AR";#N/A,#N/A,FALSE,"BS";#N/A,#N/A,FALSE,"PL";#N/A,#N/A,FALSE,"NOTES";#N/A,#N/A,FALSE,"NOTES (2)";#N/A,#N/A,FALSE,"NOTES (3)";#N/A,#N/A,FALSE,"DPL";#N/A,#N/A,FALSE,"DPL"}</definedName>
    <definedName name="adsrfhtjkoliu" localSheetId="22" hidden="1">{#N/A,#N/A,FALSE,"TB";#N/A,#N/A,FALSE,"DR";#N/A,#N/A,FALSE,"AR";#N/A,#N/A,FALSE,"BS";#N/A,#N/A,FALSE,"PL";#N/A,#N/A,FALSE,"NOTES";#N/A,#N/A,FALSE,"NOTES (2)";#N/A,#N/A,FALSE,"NOTES (3)";#N/A,#N/A,FALSE,"DPL";#N/A,#N/A,FALSE,"DPL"}</definedName>
    <definedName name="adsrfhtjkoliu" localSheetId="19" hidden="1">{#N/A,#N/A,FALSE,"TB";#N/A,#N/A,FALSE,"DR";#N/A,#N/A,FALSE,"AR";#N/A,#N/A,FALSE,"BS";#N/A,#N/A,FALSE,"PL";#N/A,#N/A,FALSE,"NOTES";#N/A,#N/A,FALSE,"NOTES (2)";#N/A,#N/A,FALSE,"NOTES (3)";#N/A,#N/A,FALSE,"DPL";#N/A,#N/A,FALSE,"DPL"}</definedName>
    <definedName name="adsrfhtjkoliu" hidden="1">{#N/A,#N/A,FALSE,"TB";#N/A,#N/A,FALSE,"DR";#N/A,#N/A,FALSE,"AR";#N/A,#N/A,FALSE,"BS";#N/A,#N/A,FALSE,"PL";#N/A,#N/A,FALSE,"NOTES";#N/A,#N/A,FALSE,"NOTES (2)";#N/A,#N/A,FALSE,"NOTES (3)";#N/A,#N/A,FALSE,"DPL";#N/A,#N/A,FALSE,"DPL"}</definedName>
    <definedName name="Advance_from_customers_1">OFFSET(#REF!,,,COUNTA(#REF!)-2,)</definedName>
    <definedName name="Advance_from_customers_2">OFFSET(#REF!,,,COUNTA(#REF!)-2,)</definedName>
    <definedName name="ae" localSheetId="14" hidden="1">{#N/A,#N/A,FALSE,"TB";#N/A,#N/A,FALSE,"DR";#N/A,#N/A,FALSE,"AR";#N/A,#N/A,FALSE,"BS";#N/A,#N/A,FALSE,"PL";#N/A,#N/A,FALSE,"NOTES";#N/A,#N/A,FALSE,"NOTES (2)";#N/A,#N/A,FALSE,"NOTES (3)";#N/A,#N/A,FALSE,"DPL";#N/A,#N/A,FALSE,"DPL"}</definedName>
    <definedName name="ae" localSheetId="7" hidden="1">{#N/A,#N/A,FALSE,"TB";#N/A,#N/A,FALSE,"DR";#N/A,#N/A,FALSE,"AR";#N/A,#N/A,FALSE,"BS";#N/A,#N/A,FALSE,"PL";#N/A,#N/A,FALSE,"NOTES";#N/A,#N/A,FALSE,"NOTES (2)";#N/A,#N/A,FALSE,"NOTES (3)";#N/A,#N/A,FALSE,"DPL";#N/A,#N/A,FALSE,"DPL"}</definedName>
    <definedName name="ae" localSheetId="25" hidden="1">{#N/A,#N/A,FALSE,"TB";#N/A,#N/A,FALSE,"DR";#N/A,#N/A,FALSE,"AR";#N/A,#N/A,FALSE,"BS";#N/A,#N/A,FALSE,"PL";#N/A,#N/A,FALSE,"NOTES";#N/A,#N/A,FALSE,"NOTES (2)";#N/A,#N/A,FALSE,"NOTES (3)";#N/A,#N/A,FALSE,"DPL";#N/A,#N/A,FALSE,"DPL"}</definedName>
    <definedName name="ae" localSheetId="21" hidden="1">{#N/A,#N/A,FALSE,"TB";#N/A,#N/A,FALSE,"DR";#N/A,#N/A,FALSE,"AR";#N/A,#N/A,FALSE,"BS";#N/A,#N/A,FALSE,"PL";#N/A,#N/A,FALSE,"NOTES";#N/A,#N/A,FALSE,"NOTES (2)";#N/A,#N/A,FALSE,"NOTES (3)";#N/A,#N/A,FALSE,"DPL";#N/A,#N/A,FALSE,"DPL"}</definedName>
    <definedName name="ae" localSheetId="22" hidden="1">{#N/A,#N/A,FALSE,"TB";#N/A,#N/A,FALSE,"DR";#N/A,#N/A,FALSE,"AR";#N/A,#N/A,FALSE,"BS";#N/A,#N/A,FALSE,"PL";#N/A,#N/A,FALSE,"NOTES";#N/A,#N/A,FALSE,"NOTES (2)";#N/A,#N/A,FALSE,"NOTES (3)";#N/A,#N/A,FALSE,"DPL";#N/A,#N/A,FALSE,"DPL"}</definedName>
    <definedName name="ae" localSheetId="19" hidden="1">{#N/A,#N/A,FALSE,"TB";#N/A,#N/A,FALSE,"DR";#N/A,#N/A,FALSE,"AR";#N/A,#N/A,FALSE,"BS";#N/A,#N/A,FALSE,"PL";#N/A,#N/A,FALSE,"NOTES";#N/A,#N/A,FALSE,"NOTES (2)";#N/A,#N/A,FALSE,"NOTES (3)";#N/A,#N/A,FALSE,"DPL";#N/A,#N/A,FALSE,"DPL"}</definedName>
    <definedName name="ae" hidden="1">{#N/A,#N/A,FALSE,"TB";#N/A,#N/A,FALSE,"DR";#N/A,#N/A,FALSE,"AR";#N/A,#N/A,FALSE,"BS";#N/A,#N/A,FALSE,"PL";#N/A,#N/A,FALSE,"NOTES";#N/A,#N/A,FALSE,"NOTES (2)";#N/A,#N/A,FALSE,"NOTES (3)";#N/A,#N/A,FALSE,"DPL";#N/A,#N/A,FALSE,"DPL"}</definedName>
    <definedName name="aeatr" localSheetId="14" hidden="1">{#N/A,#N/A,TRUE,"DIVISION-MTH";"MANUFACTURING",#N/A,TRUE,"MANUF-MTH";#N/A,#N/A,TRUE,"TRADING-MTH";#N/A,#N/A,TRUE,"DIV-COSTS-MTH"}</definedName>
    <definedName name="aeatr" localSheetId="7" hidden="1">{#N/A,#N/A,TRUE,"DIVISION-MTH";"MANUFACTURING",#N/A,TRUE,"MANUF-MTH";#N/A,#N/A,TRUE,"TRADING-MTH";#N/A,#N/A,TRUE,"DIV-COSTS-MTH"}</definedName>
    <definedName name="aeatr" localSheetId="25" hidden="1">{#N/A,#N/A,TRUE,"DIVISION-MTH";"MANUFACTURING",#N/A,TRUE,"MANUF-MTH";#N/A,#N/A,TRUE,"TRADING-MTH";#N/A,#N/A,TRUE,"DIV-COSTS-MTH"}</definedName>
    <definedName name="aeatr" localSheetId="21" hidden="1">{#N/A,#N/A,TRUE,"DIVISION-MTH";"MANUFACTURING",#N/A,TRUE,"MANUF-MTH";#N/A,#N/A,TRUE,"TRADING-MTH";#N/A,#N/A,TRUE,"DIV-COSTS-MTH"}</definedName>
    <definedName name="aeatr" localSheetId="22" hidden="1">{#N/A,#N/A,TRUE,"DIVISION-MTH";"MANUFACTURING",#N/A,TRUE,"MANUF-MTH";#N/A,#N/A,TRUE,"TRADING-MTH";#N/A,#N/A,TRUE,"DIV-COSTS-MTH"}</definedName>
    <definedName name="aeatr" localSheetId="19" hidden="1">{#N/A,#N/A,TRUE,"DIVISION-MTH";"MANUFACTURING",#N/A,TRUE,"MANUF-MTH";#N/A,#N/A,TRUE,"TRADING-MTH";#N/A,#N/A,TRUE,"DIV-COSTS-MTH"}</definedName>
    <definedName name="aeatr" hidden="1">{#N/A,#N/A,TRUE,"DIVISION-MTH";"MANUFACTURING",#N/A,TRUE,"MANUF-MTH";#N/A,#N/A,TRUE,"TRADING-MTH";#N/A,#N/A,TRUE,"DIV-COSTS-MTH"}</definedName>
    <definedName name="aeot" localSheetId="14" hidden="1">{#N/A,#N/A,FALSE,"TB";#N/A,#N/A,FALSE,"AR";#N/A,#N/A,FALSE,"BS";#N/A,#N/A,FALSE,"PL";#N/A,#N/A,FALSE,"NOTES";#N/A,#N/A,FALSE,"NOTES (2)";#N/A,#N/A,FALSE,"NOTES (3)";#N/A,#N/A,FALSE,"TAXC.INDEX";#N/A,#N/A,FALSE,"Schedule I";#N/A,#N/A,FALSE,"DPL";#N/A,#N/A,FALSE,"Schedule IV";#N/A,#N/A,FALSE,"Adjustments"}</definedName>
    <definedName name="aeot" localSheetId="7" hidden="1">{#N/A,#N/A,FALSE,"TB";#N/A,#N/A,FALSE,"AR";#N/A,#N/A,FALSE,"BS";#N/A,#N/A,FALSE,"PL";#N/A,#N/A,FALSE,"NOTES";#N/A,#N/A,FALSE,"NOTES (2)";#N/A,#N/A,FALSE,"NOTES (3)";#N/A,#N/A,FALSE,"TAXC.INDEX";#N/A,#N/A,FALSE,"Schedule I";#N/A,#N/A,FALSE,"DPL";#N/A,#N/A,FALSE,"Schedule IV";#N/A,#N/A,FALSE,"Adjustments"}</definedName>
    <definedName name="aeot" localSheetId="25" hidden="1">{#N/A,#N/A,FALSE,"TB";#N/A,#N/A,FALSE,"AR";#N/A,#N/A,FALSE,"BS";#N/A,#N/A,FALSE,"PL";#N/A,#N/A,FALSE,"NOTES";#N/A,#N/A,FALSE,"NOTES (2)";#N/A,#N/A,FALSE,"NOTES (3)";#N/A,#N/A,FALSE,"TAXC.INDEX";#N/A,#N/A,FALSE,"Schedule I";#N/A,#N/A,FALSE,"DPL";#N/A,#N/A,FALSE,"Schedule IV";#N/A,#N/A,FALSE,"Adjustments"}</definedName>
    <definedName name="aeot" localSheetId="21" hidden="1">{#N/A,#N/A,FALSE,"TB";#N/A,#N/A,FALSE,"AR";#N/A,#N/A,FALSE,"BS";#N/A,#N/A,FALSE,"PL";#N/A,#N/A,FALSE,"NOTES";#N/A,#N/A,FALSE,"NOTES (2)";#N/A,#N/A,FALSE,"NOTES (3)";#N/A,#N/A,FALSE,"TAXC.INDEX";#N/A,#N/A,FALSE,"Schedule I";#N/A,#N/A,FALSE,"DPL";#N/A,#N/A,FALSE,"Schedule IV";#N/A,#N/A,FALSE,"Adjustments"}</definedName>
    <definedName name="aeot" localSheetId="22" hidden="1">{#N/A,#N/A,FALSE,"TB";#N/A,#N/A,FALSE,"AR";#N/A,#N/A,FALSE,"BS";#N/A,#N/A,FALSE,"PL";#N/A,#N/A,FALSE,"NOTES";#N/A,#N/A,FALSE,"NOTES (2)";#N/A,#N/A,FALSE,"NOTES (3)";#N/A,#N/A,FALSE,"TAXC.INDEX";#N/A,#N/A,FALSE,"Schedule I";#N/A,#N/A,FALSE,"DPL";#N/A,#N/A,FALSE,"Schedule IV";#N/A,#N/A,FALSE,"Adjustments"}</definedName>
    <definedName name="aeot" localSheetId="19" hidden="1">{#N/A,#N/A,FALSE,"TB";#N/A,#N/A,FALSE,"AR";#N/A,#N/A,FALSE,"BS";#N/A,#N/A,FALSE,"PL";#N/A,#N/A,FALSE,"NOTES";#N/A,#N/A,FALSE,"NOTES (2)";#N/A,#N/A,FALSE,"NOTES (3)";#N/A,#N/A,FALSE,"TAXC.INDEX";#N/A,#N/A,FALSE,"Schedule I";#N/A,#N/A,FALSE,"DPL";#N/A,#N/A,FALSE,"Schedule IV";#N/A,#N/A,FALSE,"Adjustments"}</definedName>
    <definedName name="aeot" hidden="1">{#N/A,#N/A,FALSE,"TB";#N/A,#N/A,FALSE,"AR";#N/A,#N/A,FALSE,"BS";#N/A,#N/A,FALSE,"PL";#N/A,#N/A,FALSE,"NOTES";#N/A,#N/A,FALSE,"NOTES (2)";#N/A,#N/A,FALSE,"NOTES (3)";#N/A,#N/A,FALSE,"TAXC.INDEX";#N/A,#N/A,FALSE,"Schedule I";#N/A,#N/A,FALSE,"DPL";#N/A,#N/A,FALSE,"Schedule IV";#N/A,#N/A,FALSE,"Adjustments"}</definedName>
    <definedName name="aerzstz" localSheetId="1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aerzstz" localSheetId="7"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aerzstz" localSheetId="2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aerzstz" localSheetId="2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aerzstz" localSheetId="2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aerzstz" localSheetId="19"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aerzstz"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aew" localSheetId="14" hidden="1">{#N/A,"PURCHM",FALSE,"Business Analysis";#N/A,"SPADD",FALSE,"Business Analysis"}</definedName>
    <definedName name="aew" localSheetId="7" hidden="1">{#N/A,"PURCHM",FALSE,"Business Analysis";#N/A,"SPADD",FALSE,"Business Analysis"}</definedName>
    <definedName name="aew" localSheetId="25" hidden="1">{#N/A,"PURCHM",FALSE,"Business Analysis";#N/A,"SPADD",FALSE,"Business Analysis"}</definedName>
    <definedName name="aew" localSheetId="21" hidden="1">{#N/A,"PURCHM",FALSE,"Business Analysis";#N/A,"SPADD",FALSE,"Business Analysis"}</definedName>
    <definedName name="aew" localSheetId="22" hidden="1">{#N/A,"PURCHM",FALSE,"Business Analysis";#N/A,"SPADD",FALSE,"Business Analysis"}</definedName>
    <definedName name="aew" localSheetId="19" hidden="1">{#N/A,"PURCHM",FALSE,"Business Analysis";#N/A,"SPADD",FALSE,"Business Analysis"}</definedName>
    <definedName name="aew" hidden="1">{#N/A,"PURCHM",FALSE,"Business Analysis";#N/A,"SPADD",FALSE,"Business Analysis"}</definedName>
    <definedName name="aewer" localSheetId="14" hidden="1">{"M6Print",#N/A,FALSE,"M6";"M6_1Print",#N/A,FALSE,"M6_1";"M6_2Print",#N/A,FALSE,"M6_2"}</definedName>
    <definedName name="aewer" localSheetId="7" hidden="1">{"M6Print",#N/A,FALSE,"M6";"M6_1Print",#N/A,FALSE,"M6_1";"M6_2Print",#N/A,FALSE,"M6_2"}</definedName>
    <definedName name="aewer" localSheetId="25" hidden="1">{"M6Print",#N/A,FALSE,"M6";"M6_1Print",#N/A,FALSE,"M6_1";"M6_2Print",#N/A,FALSE,"M6_2"}</definedName>
    <definedName name="aewer" localSheetId="21" hidden="1">{"M6Print",#N/A,FALSE,"M6";"M6_1Print",#N/A,FALSE,"M6_1";"M6_2Print",#N/A,FALSE,"M6_2"}</definedName>
    <definedName name="aewer" localSheetId="22" hidden="1">{"M6Print",#N/A,FALSE,"M6";"M6_1Print",#N/A,FALSE,"M6_1";"M6_2Print",#N/A,FALSE,"M6_2"}</definedName>
    <definedName name="aewer" localSheetId="19" hidden="1">{"M6Print",#N/A,FALSE,"M6";"M6_1Print",#N/A,FALSE,"M6_1";"M6_2Print",#N/A,FALSE,"M6_2"}</definedName>
    <definedName name="aewer" hidden="1">{"M6Print",#N/A,FALSE,"M6";"M6_1Print",#N/A,FALSE,"M6_1";"M6_2Print",#N/A,FALSE,"M6_2"}</definedName>
    <definedName name="afasf" localSheetId="14" hidden="1">{"summary",#N/A,FALSE,"2000 vs 1999";"detail",#N/A,FALSE,"2000 vs 1999"}</definedName>
    <definedName name="afasf" localSheetId="7" hidden="1">{"summary",#N/A,FALSE,"2000 vs 1999";"detail",#N/A,FALSE,"2000 vs 1999"}</definedName>
    <definedName name="afasf" localSheetId="25" hidden="1">{"summary",#N/A,FALSE,"2000 vs 1999";"detail",#N/A,FALSE,"2000 vs 1999"}</definedName>
    <definedName name="afasf" localSheetId="21" hidden="1">{"summary",#N/A,FALSE,"2000 vs 1999";"detail",#N/A,FALSE,"2000 vs 1999"}</definedName>
    <definedName name="afasf" localSheetId="22" hidden="1">{"summary",#N/A,FALSE,"2000 vs 1999";"detail",#N/A,FALSE,"2000 vs 1999"}</definedName>
    <definedName name="afasf" localSheetId="19" hidden="1">{"summary",#N/A,FALSE,"2000 vs 1999";"detail",#N/A,FALSE,"2000 vs 1999"}</definedName>
    <definedName name="afasf" hidden="1">{"summary",#N/A,FALSE,"2000 vs 1999";"detail",#N/A,FALSE,"2000 vs 1999"}</definedName>
    <definedName name="afc" localSheetId="14" hidden="1">{"detail",#N/A,FALSE,"mfg";"summary",#N/A,FALSE,"mfg"}</definedName>
    <definedName name="afc" localSheetId="7" hidden="1">{"detail",#N/A,FALSE,"mfg";"summary",#N/A,FALSE,"mfg"}</definedName>
    <definedName name="afc" localSheetId="25" hidden="1">{"detail",#N/A,FALSE,"mfg";"summary",#N/A,FALSE,"mfg"}</definedName>
    <definedName name="afc" localSheetId="21" hidden="1">{"detail",#N/A,FALSE,"mfg";"summary",#N/A,FALSE,"mfg"}</definedName>
    <definedName name="afc" localSheetId="22" hidden="1">{"detail",#N/A,FALSE,"mfg";"summary",#N/A,FALSE,"mfg"}</definedName>
    <definedName name="afc" localSheetId="19" hidden="1">{"detail",#N/A,FALSE,"mfg";"summary",#N/A,FALSE,"mfg"}</definedName>
    <definedName name="afc" hidden="1">{"detail",#N/A,FALSE,"mfg";"summary",#N/A,FALSE,"mfg"}</definedName>
    <definedName name="afdadfasdfsd" localSheetId="14" hidden="1">{#N/A,#N/A,FALSE,"Hip.Bas";#N/A,#N/A,FALSE,"ventas";#N/A,#N/A,FALSE,"ingre-Año";#N/A,#N/A,FALSE,"ventas-Año";#N/A,#N/A,FALSE,"Costepro";#N/A,#N/A,FALSE,"inversion";#N/A,#N/A,FALSE,"personal";#N/A,#N/A,FALSE,"Gastos-V";#N/A,#N/A,FALSE,"Circulante";#N/A,#N/A,FALSE,"CONSOLI";#N/A,#N/A,FALSE,"Es-Fin";#N/A,#N/A,FALSE,"Margen-P"}</definedName>
    <definedName name="afdadfasdfsd" localSheetId="7" hidden="1">{#N/A,#N/A,FALSE,"Hip.Bas";#N/A,#N/A,FALSE,"ventas";#N/A,#N/A,FALSE,"ingre-Año";#N/A,#N/A,FALSE,"ventas-Año";#N/A,#N/A,FALSE,"Costepro";#N/A,#N/A,FALSE,"inversion";#N/A,#N/A,FALSE,"personal";#N/A,#N/A,FALSE,"Gastos-V";#N/A,#N/A,FALSE,"Circulante";#N/A,#N/A,FALSE,"CONSOLI";#N/A,#N/A,FALSE,"Es-Fin";#N/A,#N/A,FALSE,"Margen-P"}</definedName>
    <definedName name="afdadfasdfsd" localSheetId="25" hidden="1">{#N/A,#N/A,FALSE,"Hip.Bas";#N/A,#N/A,FALSE,"ventas";#N/A,#N/A,FALSE,"ingre-Año";#N/A,#N/A,FALSE,"ventas-Año";#N/A,#N/A,FALSE,"Costepro";#N/A,#N/A,FALSE,"inversion";#N/A,#N/A,FALSE,"personal";#N/A,#N/A,FALSE,"Gastos-V";#N/A,#N/A,FALSE,"Circulante";#N/A,#N/A,FALSE,"CONSOLI";#N/A,#N/A,FALSE,"Es-Fin";#N/A,#N/A,FALSE,"Margen-P"}</definedName>
    <definedName name="afdadfasdfsd" localSheetId="21" hidden="1">{#N/A,#N/A,FALSE,"Hip.Bas";#N/A,#N/A,FALSE,"ventas";#N/A,#N/A,FALSE,"ingre-Año";#N/A,#N/A,FALSE,"ventas-Año";#N/A,#N/A,FALSE,"Costepro";#N/A,#N/A,FALSE,"inversion";#N/A,#N/A,FALSE,"personal";#N/A,#N/A,FALSE,"Gastos-V";#N/A,#N/A,FALSE,"Circulante";#N/A,#N/A,FALSE,"CONSOLI";#N/A,#N/A,FALSE,"Es-Fin";#N/A,#N/A,FALSE,"Margen-P"}</definedName>
    <definedName name="afdadfasdfsd" localSheetId="22" hidden="1">{#N/A,#N/A,FALSE,"Hip.Bas";#N/A,#N/A,FALSE,"ventas";#N/A,#N/A,FALSE,"ingre-Año";#N/A,#N/A,FALSE,"ventas-Año";#N/A,#N/A,FALSE,"Costepro";#N/A,#N/A,FALSE,"inversion";#N/A,#N/A,FALSE,"personal";#N/A,#N/A,FALSE,"Gastos-V";#N/A,#N/A,FALSE,"Circulante";#N/A,#N/A,FALSE,"CONSOLI";#N/A,#N/A,FALSE,"Es-Fin";#N/A,#N/A,FALSE,"Margen-P"}</definedName>
    <definedName name="afdadfasdfsd" localSheetId="19" hidden="1">{#N/A,#N/A,FALSE,"Hip.Bas";#N/A,#N/A,FALSE,"ventas";#N/A,#N/A,FALSE,"ingre-Año";#N/A,#N/A,FALSE,"ventas-Año";#N/A,#N/A,FALSE,"Costepro";#N/A,#N/A,FALSE,"inversion";#N/A,#N/A,FALSE,"personal";#N/A,#N/A,FALSE,"Gastos-V";#N/A,#N/A,FALSE,"Circulante";#N/A,#N/A,FALSE,"CONSOLI";#N/A,#N/A,FALSE,"Es-Fin";#N/A,#N/A,FALSE,"Margen-P"}</definedName>
    <definedName name="afdadfasdfsd" hidden="1">{#N/A,#N/A,FALSE,"Hip.Bas";#N/A,#N/A,FALSE,"ventas";#N/A,#N/A,FALSE,"ingre-Año";#N/A,#N/A,FALSE,"ventas-Año";#N/A,#N/A,FALSE,"Costepro";#N/A,#N/A,FALSE,"inversion";#N/A,#N/A,FALSE,"personal";#N/A,#N/A,FALSE,"Gastos-V";#N/A,#N/A,FALSE,"Circulante";#N/A,#N/A,FALSE,"CONSOLI";#N/A,#N/A,FALSE,"Es-Fin";#N/A,#N/A,FALSE,"Margen-P"}</definedName>
    <definedName name="AFDADSFDAS" localSheetId="14" hidden="1">{#N/A,#N/A,FALSE,"REPORT"}</definedName>
    <definedName name="AFDADSFDAS" localSheetId="7" hidden="1">{#N/A,#N/A,FALSE,"REPORT"}</definedName>
    <definedName name="AFDADSFDAS" localSheetId="25" hidden="1">{#N/A,#N/A,FALSE,"REPORT"}</definedName>
    <definedName name="AFDADSFDAS" localSheetId="21" hidden="1">{#N/A,#N/A,FALSE,"REPORT"}</definedName>
    <definedName name="AFDADSFDAS" localSheetId="22" hidden="1">{#N/A,#N/A,FALSE,"REPORT"}</definedName>
    <definedName name="AFDADSFDAS" localSheetId="19" hidden="1">{#N/A,#N/A,FALSE,"REPORT"}</definedName>
    <definedName name="AFDADSFDAS" hidden="1">{#N/A,#N/A,FALSE,"REPORT"}</definedName>
    <definedName name="afdf" localSheetId="14" hidden="1">{"Standard",#N/A,FALSE,"Lab H Inc Stmt";"Standard",#N/A,FALSE,"Lab H Bal Sht";"Standard",#N/A,FALSE,"Lab H CFs";"Standard",#N/A,FALSE,"Lab P Inc Stmt";"Standard",#N/A,FALSE,"Lab P CFs Base";"Standard",#N/A,FALSE,"Lab DCF Base";"Standard",#N/A,FALSE,"DCF Sum"}</definedName>
    <definedName name="afdf" localSheetId="7" hidden="1">{"Standard",#N/A,FALSE,"Lab H Inc Stmt";"Standard",#N/A,FALSE,"Lab H Bal Sht";"Standard",#N/A,FALSE,"Lab H CFs";"Standard",#N/A,FALSE,"Lab P Inc Stmt";"Standard",#N/A,FALSE,"Lab P CFs Base";"Standard",#N/A,FALSE,"Lab DCF Base";"Standard",#N/A,FALSE,"DCF Sum"}</definedName>
    <definedName name="afdf" localSheetId="25" hidden="1">{"Standard",#N/A,FALSE,"Lab H Inc Stmt";"Standard",#N/A,FALSE,"Lab H Bal Sht";"Standard",#N/A,FALSE,"Lab H CFs";"Standard",#N/A,FALSE,"Lab P Inc Stmt";"Standard",#N/A,FALSE,"Lab P CFs Base";"Standard",#N/A,FALSE,"Lab DCF Base";"Standard",#N/A,FALSE,"DCF Sum"}</definedName>
    <definedName name="afdf" localSheetId="21" hidden="1">{"Standard",#N/A,FALSE,"Lab H Inc Stmt";"Standard",#N/A,FALSE,"Lab H Bal Sht";"Standard",#N/A,FALSE,"Lab H CFs";"Standard",#N/A,FALSE,"Lab P Inc Stmt";"Standard",#N/A,FALSE,"Lab P CFs Base";"Standard",#N/A,FALSE,"Lab DCF Base";"Standard",#N/A,FALSE,"DCF Sum"}</definedName>
    <definedName name="afdf" localSheetId="22" hidden="1">{"Standard",#N/A,FALSE,"Lab H Inc Stmt";"Standard",#N/A,FALSE,"Lab H Bal Sht";"Standard",#N/A,FALSE,"Lab H CFs";"Standard",#N/A,FALSE,"Lab P Inc Stmt";"Standard",#N/A,FALSE,"Lab P CFs Base";"Standard",#N/A,FALSE,"Lab DCF Base";"Standard",#N/A,FALSE,"DCF Sum"}</definedName>
    <definedName name="afdf" localSheetId="19" hidden="1">{"Standard",#N/A,FALSE,"Lab H Inc Stmt";"Standard",#N/A,FALSE,"Lab H Bal Sht";"Standard",#N/A,FALSE,"Lab H CFs";"Standard",#N/A,FALSE,"Lab P Inc Stmt";"Standard",#N/A,FALSE,"Lab P CFs Base";"Standard",#N/A,FALSE,"Lab DCF Base";"Standard",#N/A,FALSE,"DCF Sum"}</definedName>
    <definedName name="afdf" hidden="1">{"Standard",#N/A,FALSE,"Lab H Inc Stmt";"Standard",#N/A,FALSE,"Lab H Bal Sht";"Standard",#N/A,FALSE,"Lab H CFs";"Standard",#N/A,FALSE,"Lab P Inc Stmt";"Standard",#N/A,FALSE,"Lab P CFs Base";"Standard",#N/A,FALSE,"Lab DCF Base";"Standard",#N/A,FALSE,"DCF Sum"}</definedName>
    <definedName name="afdfa" localSheetId="14" hidden="1">{"Standard",#N/A,FALSE,"Lab H Inc Stmt";"Standard",#N/A,FALSE,"Lab H Bal Sht";"Standard",#N/A,FALSE,"Lab H CFs";"Standard",#N/A,FALSE,"Lab P Inc Stmt";"Standard",#N/A,FALSE,"Lab P CFs Base";"Standard",#N/A,FALSE,"Lab DCF Base";"Standard",#N/A,FALSE,"DCF Sum"}</definedName>
    <definedName name="afdfa" localSheetId="7" hidden="1">{"Standard",#N/A,FALSE,"Lab H Inc Stmt";"Standard",#N/A,FALSE,"Lab H Bal Sht";"Standard",#N/A,FALSE,"Lab H CFs";"Standard",#N/A,FALSE,"Lab P Inc Stmt";"Standard",#N/A,FALSE,"Lab P CFs Base";"Standard",#N/A,FALSE,"Lab DCF Base";"Standard",#N/A,FALSE,"DCF Sum"}</definedName>
    <definedName name="afdfa" localSheetId="25" hidden="1">{"Standard",#N/A,FALSE,"Lab H Inc Stmt";"Standard",#N/A,FALSE,"Lab H Bal Sht";"Standard",#N/A,FALSE,"Lab H CFs";"Standard",#N/A,FALSE,"Lab P Inc Stmt";"Standard",#N/A,FALSE,"Lab P CFs Base";"Standard",#N/A,FALSE,"Lab DCF Base";"Standard",#N/A,FALSE,"DCF Sum"}</definedName>
    <definedName name="afdfa" localSheetId="21" hidden="1">{"Standard",#N/A,FALSE,"Lab H Inc Stmt";"Standard",#N/A,FALSE,"Lab H Bal Sht";"Standard",#N/A,FALSE,"Lab H CFs";"Standard",#N/A,FALSE,"Lab P Inc Stmt";"Standard",#N/A,FALSE,"Lab P CFs Base";"Standard",#N/A,FALSE,"Lab DCF Base";"Standard",#N/A,FALSE,"DCF Sum"}</definedName>
    <definedName name="afdfa" localSheetId="22" hidden="1">{"Standard",#N/A,FALSE,"Lab H Inc Stmt";"Standard",#N/A,FALSE,"Lab H Bal Sht";"Standard",#N/A,FALSE,"Lab H CFs";"Standard",#N/A,FALSE,"Lab P Inc Stmt";"Standard",#N/A,FALSE,"Lab P CFs Base";"Standard",#N/A,FALSE,"Lab DCF Base";"Standard",#N/A,FALSE,"DCF Sum"}</definedName>
    <definedName name="afdfa" localSheetId="19" hidden="1">{"Standard",#N/A,FALSE,"Lab H Inc Stmt";"Standard",#N/A,FALSE,"Lab H Bal Sht";"Standard",#N/A,FALSE,"Lab H CFs";"Standard",#N/A,FALSE,"Lab P Inc Stmt";"Standard",#N/A,FALSE,"Lab P CFs Base";"Standard",#N/A,FALSE,"Lab DCF Base";"Standard",#N/A,FALSE,"DCF Sum"}</definedName>
    <definedName name="afdfa" hidden="1">{"Standard",#N/A,FALSE,"Lab H Inc Stmt";"Standard",#N/A,FALSE,"Lab H Bal Sht";"Standard",#N/A,FALSE,"Lab H CFs";"Standard",#N/A,FALSE,"Lab P Inc Stmt";"Standard",#N/A,FALSE,"Lab P CFs Base";"Standard",#N/A,FALSE,"Lab DCF Base";"Standard",#N/A,FALSE,"DCF Sum"}</definedName>
    <definedName name="afdknaafnp" localSheetId="14" hidden="1">{#N/A,#N/A,FALSE,"TB";#N/A,#N/A,FALSE,"DR";#N/A,#N/A,FALSE,"AR";#N/A,#N/A,FALSE,"PL";#N/A,#N/A,FALSE,"BS";#N/A,#N/A,FALSE,"NOTES";#N/A,#N/A,FALSE,"NOTES (2)";#N/A,#N/A,FALSE,"NOTES (3)";#N/A,#N/A,FALSE,"DPL";#N/A,#N/A,FALSE,"TAXC.INDEX";#N/A,#N/A,FALSE,"Schedule I";#N/A,#N/A,FALSE,"Adjustments"}</definedName>
    <definedName name="afdknaafnp" localSheetId="7" hidden="1">{#N/A,#N/A,FALSE,"TB";#N/A,#N/A,FALSE,"DR";#N/A,#N/A,FALSE,"AR";#N/A,#N/A,FALSE,"PL";#N/A,#N/A,FALSE,"BS";#N/A,#N/A,FALSE,"NOTES";#N/A,#N/A,FALSE,"NOTES (2)";#N/A,#N/A,FALSE,"NOTES (3)";#N/A,#N/A,FALSE,"DPL";#N/A,#N/A,FALSE,"TAXC.INDEX";#N/A,#N/A,FALSE,"Schedule I";#N/A,#N/A,FALSE,"Adjustments"}</definedName>
    <definedName name="afdknaafnp" localSheetId="25" hidden="1">{#N/A,#N/A,FALSE,"TB";#N/A,#N/A,FALSE,"DR";#N/A,#N/A,FALSE,"AR";#N/A,#N/A,FALSE,"PL";#N/A,#N/A,FALSE,"BS";#N/A,#N/A,FALSE,"NOTES";#N/A,#N/A,FALSE,"NOTES (2)";#N/A,#N/A,FALSE,"NOTES (3)";#N/A,#N/A,FALSE,"DPL";#N/A,#N/A,FALSE,"TAXC.INDEX";#N/A,#N/A,FALSE,"Schedule I";#N/A,#N/A,FALSE,"Adjustments"}</definedName>
    <definedName name="afdknaafnp" localSheetId="21" hidden="1">{#N/A,#N/A,FALSE,"TB";#N/A,#N/A,FALSE,"DR";#N/A,#N/A,FALSE,"AR";#N/A,#N/A,FALSE,"PL";#N/A,#N/A,FALSE,"BS";#N/A,#N/A,FALSE,"NOTES";#N/A,#N/A,FALSE,"NOTES (2)";#N/A,#N/A,FALSE,"NOTES (3)";#N/A,#N/A,FALSE,"DPL";#N/A,#N/A,FALSE,"TAXC.INDEX";#N/A,#N/A,FALSE,"Schedule I";#N/A,#N/A,FALSE,"Adjustments"}</definedName>
    <definedName name="afdknaafnp" localSheetId="22" hidden="1">{#N/A,#N/A,FALSE,"TB";#N/A,#N/A,FALSE,"DR";#N/A,#N/A,FALSE,"AR";#N/A,#N/A,FALSE,"PL";#N/A,#N/A,FALSE,"BS";#N/A,#N/A,FALSE,"NOTES";#N/A,#N/A,FALSE,"NOTES (2)";#N/A,#N/A,FALSE,"NOTES (3)";#N/A,#N/A,FALSE,"DPL";#N/A,#N/A,FALSE,"TAXC.INDEX";#N/A,#N/A,FALSE,"Schedule I";#N/A,#N/A,FALSE,"Adjustments"}</definedName>
    <definedName name="afdknaafnp" localSheetId="19" hidden="1">{#N/A,#N/A,FALSE,"TB";#N/A,#N/A,FALSE,"DR";#N/A,#N/A,FALSE,"AR";#N/A,#N/A,FALSE,"PL";#N/A,#N/A,FALSE,"BS";#N/A,#N/A,FALSE,"NOTES";#N/A,#N/A,FALSE,"NOTES (2)";#N/A,#N/A,FALSE,"NOTES (3)";#N/A,#N/A,FALSE,"DPL";#N/A,#N/A,FALSE,"TAXC.INDEX";#N/A,#N/A,FALSE,"Schedule I";#N/A,#N/A,FALSE,"Adjustments"}</definedName>
    <definedName name="afdknaafnp" hidden="1">{#N/A,#N/A,FALSE,"TB";#N/A,#N/A,FALSE,"DR";#N/A,#N/A,FALSE,"AR";#N/A,#N/A,FALSE,"PL";#N/A,#N/A,FALSE,"BS";#N/A,#N/A,FALSE,"NOTES";#N/A,#N/A,FALSE,"NOTES (2)";#N/A,#N/A,FALSE,"NOTES (3)";#N/A,#N/A,FALSE,"DPL";#N/A,#N/A,FALSE,"TAXC.INDEX";#N/A,#N/A,FALSE,"Schedule I";#N/A,#N/A,FALSE,"Adjustments"}</definedName>
    <definedName name="afds">#REF!</definedName>
    <definedName name="afdsaf" localSheetId="14" hidden="1">{"summary",#N/A,FALSE,"2000 vs 1999";"detail",#N/A,FALSE,"2000 vs 1999"}</definedName>
    <definedName name="afdsaf" localSheetId="7" hidden="1">{"summary",#N/A,FALSE,"2000 vs 1999";"detail",#N/A,FALSE,"2000 vs 1999"}</definedName>
    <definedName name="afdsaf" localSheetId="25" hidden="1">{"summary",#N/A,FALSE,"2000 vs 1999";"detail",#N/A,FALSE,"2000 vs 1999"}</definedName>
    <definedName name="afdsaf" localSheetId="21" hidden="1">{"summary",#N/A,FALSE,"2000 vs 1999";"detail",#N/A,FALSE,"2000 vs 1999"}</definedName>
    <definedName name="afdsaf" localSheetId="22" hidden="1">{"summary",#N/A,FALSE,"2000 vs 1999";"detail",#N/A,FALSE,"2000 vs 1999"}</definedName>
    <definedName name="afdsaf" localSheetId="19" hidden="1">{"summary",#N/A,FALSE,"2000 vs 1999";"detail",#N/A,FALSE,"2000 vs 1999"}</definedName>
    <definedName name="afdsaf" hidden="1">{"summary",#N/A,FALSE,"2000 vs 1999";"detail",#N/A,FALSE,"2000 vs 1999"}</definedName>
    <definedName name="afdsasd" localSheetId="14" hidden="1">{#N/A,#N/A,FALSE,"Hip.Bas";#N/A,#N/A,FALSE,"ventas";#N/A,#N/A,FALSE,"ingre-Año";#N/A,#N/A,FALSE,"ventas-Año";#N/A,#N/A,FALSE,"Costepro";#N/A,#N/A,FALSE,"inversion";#N/A,#N/A,FALSE,"personal";#N/A,#N/A,FALSE,"Gastos-V";#N/A,#N/A,FALSE,"Circulante";#N/A,#N/A,FALSE,"CONSOLI";#N/A,#N/A,FALSE,"Es-Fin";#N/A,#N/A,FALSE,"Margen-P"}</definedName>
    <definedName name="afdsasd" localSheetId="7" hidden="1">{#N/A,#N/A,FALSE,"Hip.Bas";#N/A,#N/A,FALSE,"ventas";#N/A,#N/A,FALSE,"ingre-Año";#N/A,#N/A,FALSE,"ventas-Año";#N/A,#N/A,FALSE,"Costepro";#N/A,#N/A,FALSE,"inversion";#N/A,#N/A,FALSE,"personal";#N/A,#N/A,FALSE,"Gastos-V";#N/A,#N/A,FALSE,"Circulante";#N/A,#N/A,FALSE,"CONSOLI";#N/A,#N/A,FALSE,"Es-Fin";#N/A,#N/A,FALSE,"Margen-P"}</definedName>
    <definedName name="afdsasd" localSheetId="25" hidden="1">{#N/A,#N/A,FALSE,"Hip.Bas";#N/A,#N/A,FALSE,"ventas";#N/A,#N/A,FALSE,"ingre-Año";#N/A,#N/A,FALSE,"ventas-Año";#N/A,#N/A,FALSE,"Costepro";#N/A,#N/A,FALSE,"inversion";#N/A,#N/A,FALSE,"personal";#N/A,#N/A,FALSE,"Gastos-V";#N/A,#N/A,FALSE,"Circulante";#N/A,#N/A,FALSE,"CONSOLI";#N/A,#N/A,FALSE,"Es-Fin";#N/A,#N/A,FALSE,"Margen-P"}</definedName>
    <definedName name="afdsasd" localSheetId="21" hidden="1">{#N/A,#N/A,FALSE,"Hip.Bas";#N/A,#N/A,FALSE,"ventas";#N/A,#N/A,FALSE,"ingre-Año";#N/A,#N/A,FALSE,"ventas-Año";#N/A,#N/A,FALSE,"Costepro";#N/A,#N/A,FALSE,"inversion";#N/A,#N/A,FALSE,"personal";#N/A,#N/A,FALSE,"Gastos-V";#N/A,#N/A,FALSE,"Circulante";#N/A,#N/A,FALSE,"CONSOLI";#N/A,#N/A,FALSE,"Es-Fin";#N/A,#N/A,FALSE,"Margen-P"}</definedName>
    <definedName name="afdsasd" localSheetId="22" hidden="1">{#N/A,#N/A,FALSE,"Hip.Bas";#N/A,#N/A,FALSE,"ventas";#N/A,#N/A,FALSE,"ingre-Año";#N/A,#N/A,FALSE,"ventas-Año";#N/A,#N/A,FALSE,"Costepro";#N/A,#N/A,FALSE,"inversion";#N/A,#N/A,FALSE,"personal";#N/A,#N/A,FALSE,"Gastos-V";#N/A,#N/A,FALSE,"Circulante";#N/A,#N/A,FALSE,"CONSOLI";#N/A,#N/A,FALSE,"Es-Fin";#N/A,#N/A,FALSE,"Margen-P"}</definedName>
    <definedName name="afdsasd" localSheetId="19" hidden="1">{#N/A,#N/A,FALSE,"Hip.Bas";#N/A,#N/A,FALSE,"ventas";#N/A,#N/A,FALSE,"ingre-Año";#N/A,#N/A,FALSE,"ventas-Año";#N/A,#N/A,FALSE,"Costepro";#N/A,#N/A,FALSE,"inversion";#N/A,#N/A,FALSE,"personal";#N/A,#N/A,FALSE,"Gastos-V";#N/A,#N/A,FALSE,"Circulante";#N/A,#N/A,FALSE,"CONSOLI";#N/A,#N/A,FALSE,"Es-Fin";#N/A,#N/A,FALSE,"Margen-P"}</definedName>
    <definedName name="afdsasd" hidden="1">{#N/A,#N/A,FALSE,"Hip.Bas";#N/A,#N/A,FALSE,"ventas";#N/A,#N/A,FALSE,"ingre-Año";#N/A,#N/A,FALSE,"ventas-Año";#N/A,#N/A,FALSE,"Costepro";#N/A,#N/A,FALSE,"inversion";#N/A,#N/A,FALSE,"personal";#N/A,#N/A,FALSE,"Gastos-V";#N/A,#N/A,FALSE,"Circulante";#N/A,#N/A,FALSE,"CONSOLI";#N/A,#N/A,FALSE,"Es-Fin";#N/A,#N/A,FALSE,"Margen-P"}</definedName>
    <definedName name="afefijapef" localSheetId="14" hidden="1">{#N/A,#N/A,FALSE,"DIR-REP";#N/A,#N/A,FALSE,"AUD-REPORT";#N/A,#N/A,FALSE,"P7L&amp;BS";#N/A,#N/A,FALSE,"NOTES";#N/A,#N/A,FALSE,"FA";#N/A,#N/A,FALSE,"NOTES (2)";#N/A,#N/A,FALSE,"Schedule  IV";#N/A,#N/A,FALSE,"Schedule V"}</definedName>
    <definedName name="afefijapef" localSheetId="7" hidden="1">{#N/A,#N/A,FALSE,"DIR-REP";#N/A,#N/A,FALSE,"AUD-REPORT";#N/A,#N/A,FALSE,"P7L&amp;BS";#N/A,#N/A,FALSE,"NOTES";#N/A,#N/A,FALSE,"FA";#N/A,#N/A,FALSE,"NOTES (2)";#N/A,#N/A,FALSE,"Schedule  IV";#N/A,#N/A,FALSE,"Schedule V"}</definedName>
    <definedName name="afefijapef" localSheetId="25" hidden="1">{#N/A,#N/A,FALSE,"DIR-REP";#N/A,#N/A,FALSE,"AUD-REPORT";#N/A,#N/A,FALSE,"P7L&amp;BS";#N/A,#N/A,FALSE,"NOTES";#N/A,#N/A,FALSE,"FA";#N/A,#N/A,FALSE,"NOTES (2)";#N/A,#N/A,FALSE,"Schedule  IV";#N/A,#N/A,FALSE,"Schedule V"}</definedName>
    <definedName name="afefijapef" localSheetId="21" hidden="1">{#N/A,#N/A,FALSE,"DIR-REP";#N/A,#N/A,FALSE,"AUD-REPORT";#N/A,#N/A,FALSE,"P7L&amp;BS";#N/A,#N/A,FALSE,"NOTES";#N/A,#N/A,FALSE,"FA";#N/A,#N/A,FALSE,"NOTES (2)";#N/A,#N/A,FALSE,"Schedule  IV";#N/A,#N/A,FALSE,"Schedule V"}</definedName>
    <definedName name="afefijapef" localSheetId="22" hidden="1">{#N/A,#N/A,FALSE,"DIR-REP";#N/A,#N/A,FALSE,"AUD-REPORT";#N/A,#N/A,FALSE,"P7L&amp;BS";#N/A,#N/A,FALSE,"NOTES";#N/A,#N/A,FALSE,"FA";#N/A,#N/A,FALSE,"NOTES (2)";#N/A,#N/A,FALSE,"Schedule  IV";#N/A,#N/A,FALSE,"Schedule V"}</definedName>
    <definedName name="afefijapef" localSheetId="19" hidden="1">{#N/A,#N/A,FALSE,"DIR-REP";#N/A,#N/A,FALSE,"AUD-REPORT";#N/A,#N/A,FALSE,"P7L&amp;BS";#N/A,#N/A,FALSE,"NOTES";#N/A,#N/A,FALSE,"FA";#N/A,#N/A,FALSE,"NOTES (2)";#N/A,#N/A,FALSE,"Schedule  IV";#N/A,#N/A,FALSE,"Schedule V"}</definedName>
    <definedName name="afefijapef" hidden="1">{#N/A,#N/A,FALSE,"DIR-REP";#N/A,#N/A,FALSE,"AUD-REPORT";#N/A,#N/A,FALSE,"P7L&amp;BS";#N/A,#N/A,FALSE,"NOTES";#N/A,#N/A,FALSE,"FA";#N/A,#N/A,FALSE,"NOTES (2)";#N/A,#N/A,FALSE,"Schedule  IV";#N/A,#N/A,FALSE,"Schedule V"}</definedName>
    <definedName name="afew" localSheetId="14" hidden="1">{"summary",#N/A,FALSE,"2000 vs 1999";"detail",#N/A,FALSE,"2000 vs 1999"}</definedName>
    <definedName name="afew" localSheetId="7" hidden="1">{"summary",#N/A,FALSE,"2000 vs 1999";"detail",#N/A,FALSE,"2000 vs 1999"}</definedName>
    <definedName name="afew" localSheetId="25" hidden="1">{"summary",#N/A,FALSE,"2000 vs 1999";"detail",#N/A,FALSE,"2000 vs 1999"}</definedName>
    <definedName name="afew" localSheetId="21" hidden="1">{"summary",#N/A,FALSE,"2000 vs 1999";"detail",#N/A,FALSE,"2000 vs 1999"}</definedName>
    <definedName name="afew" localSheetId="22" hidden="1">{"summary",#N/A,FALSE,"2000 vs 1999";"detail",#N/A,FALSE,"2000 vs 1999"}</definedName>
    <definedName name="afew" localSheetId="19" hidden="1">{"summary",#N/A,FALSE,"2000 vs 1999";"detail",#N/A,FALSE,"2000 vs 1999"}</definedName>
    <definedName name="afew" hidden="1">{"summary",#N/A,FALSE,"2000 vs 1999";"detail",#N/A,FALSE,"2000 vs 1999"}</definedName>
    <definedName name="africa" localSheetId="14" hidden="1">{#N/A,#N/A,FALSE,"CNS";#N/A,#N/A,FALSE,"Serz";#N/A,#N/A,FALSE,"Ace"}</definedName>
    <definedName name="africa" localSheetId="7" hidden="1">{#N/A,#N/A,FALSE,"CNS";#N/A,#N/A,FALSE,"Serz";#N/A,#N/A,FALSE,"Ace"}</definedName>
    <definedName name="africa" localSheetId="25" hidden="1">{#N/A,#N/A,FALSE,"CNS";#N/A,#N/A,FALSE,"Serz";#N/A,#N/A,FALSE,"Ace"}</definedName>
    <definedName name="africa" localSheetId="21" hidden="1">{#N/A,#N/A,FALSE,"CNS";#N/A,#N/A,FALSE,"Serz";#N/A,#N/A,FALSE,"Ace"}</definedName>
    <definedName name="africa" localSheetId="22" hidden="1">{#N/A,#N/A,FALSE,"CNS";#N/A,#N/A,FALSE,"Serz";#N/A,#N/A,FALSE,"Ace"}</definedName>
    <definedName name="africa" localSheetId="19" hidden="1">{#N/A,#N/A,FALSE,"CNS";#N/A,#N/A,FALSE,"Serz";#N/A,#N/A,FALSE,"Ace"}</definedName>
    <definedName name="africa" hidden="1">{#N/A,#N/A,FALSE,"CNS";#N/A,#N/A,FALSE,"Serz";#N/A,#N/A,FALSE,"Ace"}</definedName>
    <definedName name="afsd" localSheetId="14" hidden="1">{"summary",#N/A,FALSE,"2000 vs 1999";"detail",#N/A,FALSE,"2000 vs 1999"}</definedName>
    <definedName name="afsd" localSheetId="7" hidden="1">{"summary",#N/A,FALSE,"2000 vs 1999";"detail",#N/A,FALSE,"2000 vs 1999"}</definedName>
    <definedName name="afsd" localSheetId="25" hidden="1">{"summary",#N/A,FALSE,"2000 vs 1999";"detail",#N/A,FALSE,"2000 vs 1999"}</definedName>
    <definedName name="afsd" localSheetId="21" hidden="1">{"summary",#N/A,FALSE,"2000 vs 1999";"detail",#N/A,FALSE,"2000 vs 1999"}</definedName>
    <definedName name="afsd" localSheetId="22" hidden="1">{"summary",#N/A,FALSE,"2000 vs 1999";"detail",#N/A,FALSE,"2000 vs 1999"}</definedName>
    <definedName name="afsd" localSheetId="19" hidden="1">{"summary",#N/A,FALSE,"2000 vs 1999";"detail",#N/A,FALSE,"2000 vs 1999"}</definedName>
    <definedName name="afsd" hidden="1">{"summary",#N/A,FALSE,"2000 vs 1999";"detail",#N/A,FALSE,"2000 vs 1999"}</definedName>
    <definedName name="afslj" hidden="1">#REF!</definedName>
    <definedName name="after_tax">#REF!</definedName>
    <definedName name="AFV" hidden="1">#REF!</definedName>
    <definedName name="ag" localSheetId="14"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ag" localSheetId="7"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ag" localSheetId="25"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ag" localSheetId="21"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ag" localSheetId="22"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ag" localSheetId="19"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ag"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AG_Fill" hidden="1">#REF!</definedName>
    <definedName name="agafdhsdh" localSheetId="14" hidden="1">{#N/A,#N/A,FALSE,"REPORT"}</definedName>
    <definedName name="agafdhsdh" localSheetId="7" hidden="1">{#N/A,#N/A,FALSE,"REPORT"}</definedName>
    <definedName name="agafdhsdh" localSheetId="25" hidden="1">{#N/A,#N/A,FALSE,"REPORT"}</definedName>
    <definedName name="agafdhsdh" localSheetId="21" hidden="1">{#N/A,#N/A,FALSE,"REPORT"}</definedName>
    <definedName name="agafdhsdh" localSheetId="22" hidden="1">{#N/A,#N/A,FALSE,"REPORT"}</definedName>
    <definedName name="agafdhsdh" localSheetId="19" hidden="1">{#N/A,#N/A,FALSE,"REPORT"}</definedName>
    <definedName name="agafdhsdh" hidden="1">{#N/A,#N/A,FALSE,"REPORT"}</definedName>
    <definedName name="agag" localSheetId="14" hidden="1">{"adj95mult",#N/A,FALSE,"COMPCO";"adj95est",#N/A,FALSE,"COMPCO"}</definedName>
    <definedName name="agag" localSheetId="7" hidden="1">{"adj95mult",#N/A,FALSE,"COMPCO";"adj95est",#N/A,FALSE,"COMPCO"}</definedName>
    <definedName name="agag" localSheetId="25" hidden="1">{"adj95mult",#N/A,FALSE,"COMPCO";"adj95est",#N/A,FALSE,"COMPCO"}</definedName>
    <definedName name="agag" localSheetId="21" hidden="1">{"adj95mult",#N/A,FALSE,"COMPCO";"adj95est",#N/A,FALSE,"COMPCO"}</definedName>
    <definedName name="agag" localSheetId="22" hidden="1">{"adj95mult",#N/A,FALSE,"COMPCO";"adj95est",#N/A,FALSE,"COMPCO"}</definedName>
    <definedName name="agag" localSheetId="19" hidden="1">{"adj95mult",#N/A,FALSE,"COMPCO";"adj95est",#N/A,FALSE,"COMPCO"}</definedName>
    <definedName name="agag" hidden="1">{"adj95mult",#N/A,FALSE,"COMPCO";"adj95est",#N/A,FALSE,"COMPCO"}</definedName>
    <definedName name="agcd22" localSheetId="14" hidden="1">{#N/A,"PURCHM",FALSE,"Business Analysis";#N/A,"SPADD",FALSE,"Business Analysis"}</definedName>
    <definedName name="agcd22" localSheetId="7" hidden="1">{#N/A,"PURCHM",FALSE,"Business Analysis";#N/A,"SPADD",FALSE,"Business Analysis"}</definedName>
    <definedName name="agcd22" localSheetId="25" hidden="1">{#N/A,"PURCHM",FALSE,"Business Analysis";#N/A,"SPADD",FALSE,"Business Analysis"}</definedName>
    <definedName name="agcd22" localSheetId="21" hidden="1">{#N/A,"PURCHM",FALSE,"Business Analysis";#N/A,"SPADD",FALSE,"Business Analysis"}</definedName>
    <definedName name="agcd22" localSheetId="22" hidden="1">{#N/A,"PURCHM",FALSE,"Business Analysis";#N/A,"SPADD",FALSE,"Business Analysis"}</definedName>
    <definedName name="agcd22" localSheetId="19" hidden="1">{#N/A,"PURCHM",FALSE,"Business Analysis";#N/A,"SPADD",FALSE,"Business Analysis"}</definedName>
    <definedName name="agcd22" hidden="1">{#N/A,"PURCHM",FALSE,"Business Analysis";#N/A,"SPADD",FALSE,"Business Analysis"}</definedName>
    <definedName name="agcd22bd" localSheetId="14" hidden="1">{#N/A,"PURCHM",FALSE,"Business Analysis";#N/A,"SPADD",FALSE,"Business Analysis"}</definedName>
    <definedName name="agcd22bd" localSheetId="7" hidden="1">{#N/A,"PURCHM",FALSE,"Business Analysis";#N/A,"SPADD",FALSE,"Business Analysis"}</definedName>
    <definedName name="agcd22bd" localSheetId="25" hidden="1">{#N/A,"PURCHM",FALSE,"Business Analysis";#N/A,"SPADD",FALSE,"Business Analysis"}</definedName>
    <definedName name="agcd22bd" localSheetId="21" hidden="1">{#N/A,"PURCHM",FALSE,"Business Analysis";#N/A,"SPADD",FALSE,"Business Analysis"}</definedName>
    <definedName name="agcd22bd" localSheetId="22" hidden="1">{#N/A,"PURCHM",FALSE,"Business Analysis";#N/A,"SPADD",FALSE,"Business Analysis"}</definedName>
    <definedName name="agcd22bd" localSheetId="19" hidden="1">{#N/A,"PURCHM",FALSE,"Business Analysis";#N/A,"SPADD",FALSE,"Business Analysis"}</definedName>
    <definedName name="agcd22bd" hidden="1">{#N/A,"PURCHM",FALSE,"Business Analysis";#N/A,"SPADD",FALSE,"Business Analysis"}</definedName>
    <definedName name="AGEDDATABASE" localSheetId="14" hidden="1">{#N/A,#N/A,FALSE,"970301";#N/A,#N/A,FALSE,"970302";#N/A,#N/A,FALSE,"970303";#N/A,#N/A,FALSE,"970304";#N/A,#N/A,FALSE,"COM1";#N/A,#N/A,FALSE,"COM2"}</definedName>
    <definedName name="AGEDDATABASE" localSheetId="7" hidden="1">{#N/A,#N/A,FALSE,"970301";#N/A,#N/A,FALSE,"970302";#N/A,#N/A,FALSE,"970303";#N/A,#N/A,FALSE,"970304";#N/A,#N/A,FALSE,"COM1";#N/A,#N/A,FALSE,"COM2"}</definedName>
    <definedName name="AGEDDATABASE" localSheetId="25" hidden="1">{#N/A,#N/A,FALSE,"970301";#N/A,#N/A,FALSE,"970302";#N/A,#N/A,FALSE,"970303";#N/A,#N/A,FALSE,"970304";#N/A,#N/A,FALSE,"COM1";#N/A,#N/A,FALSE,"COM2"}</definedName>
    <definedName name="AGEDDATABASE" localSheetId="21" hidden="1">{#N/A,#N/A,FALSE,"970301";#N/A,#N/A,FALSE,"970302";#N/A,#N/A,FALSE,"970303";#N/A,#N/A,FALSE,"970304";#N/A,#N/A,FALSE,"COM1";#N/A,#N/A,FALSE,"COM2"}</definedName>
    <definedName name="AGEDDATABASE" localSheetId="22" hidden="1">{#N/A,#N/A,FALSE,"970301";#N/A,#N/A,FALSE,"970302";#N/A,#N/A,FALSE,"970303";#N/A,#N/A,FALSE,"970304";#N/A,#N/A,FALSE,"COM1";#N/A,#N/A,FALSE,"COM2"}</definedName>
    <definedName name="AGEDDATABASE" localSheetId="19" hidden="1">{#N/A,#N/A,FALSE,"970301";#N/A,#N/A,FALSE,"970302";#N/A,#N/A,FALSE,"970303";#N/A,#N/A,FALSE,"970304";#N/A,#N/A,FALSE,"COM1";#N/A,#N/A,FALSE,"COM2"}</definedName>
    <definedName name="AGEDDATABASE" hidden="1">{#N/A,#N/A,FALSE,"970301";#N/A,#N/A,FALSE,"970302";#N/A,#N/A,FALSE,"970303";#N/A,#N/A,FALSE,"970304";#N/A,#N/A,FALSE,"COM1";#N/A,#N/A,FALSE,"COM2"}</definedName>
    <definedName name="agfdg" localSheetId="14" hidden="1">{#N/A,#N/A,FALSE,"PMW Gruppe 99_98";#N/A,#N/A,FALSE,"PMW KG 98_99";#N/A,#N/A,FALSE,"PMW Inc. 99_98";#N/A,#N/A,FALSE,"PMW VTECH 99_98";#N/A,#N/A,FALSE,"PMW Thail. 99_98";#N/A,#N/A,FALSE,"PMW Canada 99_98";#N/A,#N/A,FALSE,"Währungsabw. 99_98"}</definedName>
    <definedName name="agfdg" localSheetId="7" hidden="1">{#N/A,#N/A,FALSE,"PMW Gruppe 99_98";#N/A,#N/A,FALSE,"PMW KG 98_99";#N/A,#N/A,FALSE,"PMW Inc. 99_98";#N/A,#N/A,FALSE,"PMW VTECH 99_98";#N/A,#N/A,FALSE,"PMW Thail. 99_98";#N/A,#N/A,FALSE,"PMW Canada 99_98";#N/A,#N/A,FALSE,"Währungsabw. 99_98"}</definedName>
    <definedName name="agfdg" localSheetId="25" hidden="1">{#N/A,#N/A,FALSE,"PMW Gruppe 99_98";#N/A,#N/A,FALSE,"PMW KG 98_99";#N/A,#N/A,FALSE,"PMW Inc. 99_98";#N/A,#N/A,FALSE,"PMW VTECH 99_98";#N/A,#N/A,FALSE,"PMW Thail. 99_98";#N/A,#N/A,FALSE,"PMW Canada 99_98";#N/A,#N/A,FALSE,"Währungsabw. 99_98"}</definedName>
    <definedName name="agfdg" localSheetId="21" hidden="1">{#N/A,#N/A,FALSE,"PMW Gruppe 99_98";#N/A,#N/A,FALSE,"PMW KG 98_99";#N/A,#N/A,FALSE,"PMW Inc. 99_98";#N/A,#N/A,FALSE,"PMW VTECH 99_98";#N/A,#N/A,FALSE,"PMW Thail. 99_98";#N/A,#N/A,FALSE,"PMW Canada 99_98";#N/A,#N/A,FALSE,"Währungsabw. 99_98"}</definedName>
    <definedName name="agfdg" localSheetId="22" hidden="1">{#N/A,#N/A,FALSE,"PMW Gruppe 99_98";#N/A,#N/A,FALSE,"PMW KG 98_99";#N/A,#N/A,FALSE,"PMW Inc. 99_98";#N/A,#N/A,FALSE,"PMW VTECH 99_98";#N/A,#N/A,FALSE,"PMW Thail. 99_98";#N/A,#N/A,FALSE,"PMW Canada 99_98";#N/A,#N/A,FALSE,"Währungsabw. 99_98"}</definedName>
    <definedName name="agfdg" localSheetId="19" hidden="1">{#N/A,#N/A,FALSE,"PMW Gruppe 99_98";#N/A,#N/A,FALSE,"PMW KG 98_99";#N/A,#N/A,FALSE,"PMW Inc. 99_98";#N/A,#N/A,FALSE,"PMW VTECH 99_98";#N/A,#N/A,FALSE,"PMW Thail. 99_98";#N/A,#N/A,FALSE,"PMW Canada 99_98";#N/A,#N/A,FALSE,"Währungsabw. 99_98"}</definedName>
    <definedName name="agfdg" hidden="1">{#N/A,#N/A,FALSE,"PMW Gruppe 99_98";#N/A,#N/A,FALSE,"PMW KG 98_99";#N/A,#N/A,FALSE,"PMW Inc. 99_98";#N/A,#N/A,FALSE,"PMW VTECH 99_98";#N/A,#N/A,FALSE,"PMW Thail. 99_98";#N/A,#N/A,FALSE,"PMW Canada 99_98";#N/A,#N/A,FALSE,"Währungsabw. 99_98"}</definedName>
    <definedName name="aging">#REF!</definedName>
    <definedName name="Aginh" localSheetId="14" hidden="1">{#N/A,#N/A,FALSE,"Aging Summary";#N/A,#N/A,FALSE,"Ratio Analysis";#N/A,#N/A,FALSE,"Test 120 Day Accts";#N/A,#N/A,FALSE,"Tickmarks"}</definedName>
    <definedName name="Aginh" localSheetId="7" hidden="1">{#N/A,#N/A,FALSE,"Aging Summary";#N/A,#N/A,FALSE,"Ratio Analysis";#N/A,#N/A,FALSE,"Test 120 Day Accts";#N/A,#N/A,FALSE,"Tickmarks"}</definedName>
    <definedName name="Aginh" localSheetId="25" hidden="1">{#N/A,#N/A,FALSE,"Aging Summary";#N/A,#N/A,FALSE,"Ratio Analysis";#N/A,#N/A,FALSE,"Test 120 Day Accts";#N/A,#N/A,FALSE,"Tickmarks"}</definedName>
    <definedName name="Aginh" localSheetId="21" hidden="1">{#N/A,#N/A,FALSE,"Aging Summary";#N/A,#N/A,FALSE,"Ratio Analysis";#N/A,#N/A,FALSE,"Test 120 Day Accts";#N/A,#N/A,FALSE,"Tickmarks"}</definedName>
    <definedName name="Aginh" localSheetId="22" hidden="1">{#N/A,#N/A,FALSE,"Aging Summary";#N/A,#N/A,FALSE,"Ratio Analysis";#N/A,#N/A,FALSE,"Test 120 Day Accts";#N/A,#N/A,FALSE,"Tickmarks"}</definedName>
    <definedName name="Aginh" localSheetId="19" hidden="1">{#N/A,#N/A,FALSE,"Aging Summary";#N/A,#N/A,FALSE,"Ratio Analysis";#N/A,#N/A,FALSE,"Test 120 Day Accts";#N/A,#N/A,FALSE,"Tickmarks"}</definedName>
    <definedName name="Aginh" hidden="1">{#N/A,#N/A,FALSE,"Aging Summary";#N/A,#N/A,FALSE,"Ratio Analysis";#N/A,#N/A,FALSE,"Test 120 Day Accts";#N/A,#N/A,FALSE,"Tickmarks"}</definedName>
    <definedName name="agsgaghgfj" localSheetId="14" hidden="1">{#N/A,#N/A,FALSE,"Pharm";#N/A,#N/A,FALSE,"WWCM"}</definedName>
    <definedName name="agsgaghgfj" localSheetId="7" hidden="1">{#N/A,#N/A,FALSE,"Pharm";#N/A,#N/A,FALSE,"WWCM"}</definedName>
    <definedName name="agsgaghgfj" localSheetId="25" hidden="1">{#N/A,#N/A,FALSE,"Pharm";#N/A,#N/A,FALSE,"WWCM"}</definedName>
    <definedName name="agsgaghgfj" localSheetId="21" hidden="1">{#N/A,#N/A,FALSE,"Pharm";#N/A,#N/A,FALSE,"WWCM"}</definedName>
    <definedName name="agsgaghgfj" localSheetId="22" hidden="1">{#N/A,#N/A,FALSE,"Pharm";#N/A,#N/A,FALSE,"WWCM"}</definedName>
    <definedName name="agsgaghgfj" localSheetId="19" hidden="1">{#N/A,#N/A,FALSE,"Pharm";#N/A,#N/A,FALSE,"WWCM"}</definedName>
    <definedName name="agsgaghgfj" hidden="1">{#N/A,#N/A,FALSE,"Pharm";#N/A,#N/A,FALSE,"WWCM"}</definedName>
    <definedName name="AH" localSheetId="14" hidden="1">{#N/A,#N/A,FALSE,"단축1";#N/A,#N/A,FALSE,"단축2";#N/A,#N/A,FALSE,"단축3";#N/A,#N/A,FALSE,"장축";#N/A,#N/A,FALSE,"4WD"}</definedName>
    <definedName name="AH" localSheetId="7" hidden="1">{#N/A,#N/A,FALSE,"단축1";#N/A,#N/A,FALSE,"단축2";#N/A,#N/A,FALSE,"단축3";#N/A,#N/A,FALSE,"장축";#N/A,#N/A,FALSE,"4WD"}</definedName>
    <definedName name="AH" localSheetId="25" hidden="1">{#N/A,#N/A,FALSE,"단축1";#N/A,#N/A,FALSE,"단축2";#N/A,#N/A,FALSE,"단축3";#N/A,#N/A,FALSE,"장축";#N/A,#N/A,FALSE,"4WD"}</definedName>
    <definedName name="AH" localSheetId="21" hidden="1">{#N/A,#N/A,FALSE,"단축1";#N/A,#N/A,FALSE,"단축2";#N/A,#N/A,FALSE,"단축3";#N/A,#N/A,FALSE,"장축";#N/A,#N/A,FALSE,"4WD"}</definedName>
    <definedName name="AH" localSheetId="22" hidden="1">{#N/A,#N/A,FALSE,"단축1";#N/A,#N/A,FALSE,"단축2";#N/A,#N/A,FALSE,"단축3";#N/A,#N/A,FALSE,"장축";#N/A,#N/A,FALSE,"4WD"}</definedName>
    <definedName name="AH" localSheetId="19" hidden="1">{#N/A,#N/A,FALSE,"단축1";#N/A,#N/A,FALSE,"단축2";#N/A,#N/A,FALSE,"단축3";#N/A,#N/A,FALSE,"장축";#N/A,#N/A,FALSE,"4WD"}</definedName>
    <definedName name="AH" hidden="1">{#N/A,#N/A,FALSE,"단축1";#N/A,#N/A,FALSE,"단축2";#N/A,#N/A,FALSE,"단축3";#N/A,#N/A,FALSE,"장축";#N/A,#N/A,FALSE,"4WD"}</definedName>
    <definedName name="aha" localSheetId="14" hidden="1">{#N/A,#N/A,FALSE,"供料净化车间"}</definedName>
    <definedName name="aha" localSheetId="7" hidden="1">{#N/A,#N/A,FALSE,"供料净化车间"}</definedName>
    <definedName name="aha" localSheetId="25" hidden="1">{#N/A,#N/A,FALSE,"供料净化车间"}</definedName>
    <definedName name="aha" localSheetId="21" hidden="1">{#N/A,#N/A,FALSE,"供料净化车间"}</definedName>
    <definedName name="aha" localSheetId="22" hidden="1">{#N/A,#N/A,FALSE,"供料净化车间"}</definedName>
    <definedName name="aha" localSheetId="19" hidden="1">{#N/A,#N/A,FALSE,"供料净化车间"}</definedName>
    <definedName name="aha" hidden="1">{#N/A,#N/A,FALSE,"供料净化车间"}</definedName>
    <definedName name="aiu_bottom">#REF!</definedName>
    <definedName name="ajbo" localSheetId="14" hidden="1">{#N/A,#N/A,FALSE,"TB";#N/A,#N/A,FALSE,"AR";#N/A,#N/A,FALSE,"BS";#N/A,#N/A,FALSE,"PL";#N/A,#N/A,FALSE,"NOTES";#N/A,#N/A,FALSE,"NOTES (2)";#N/A,#N/A,FALSE,"NOTES (3)";#N/A,#N/A,FALSE,"TAXC.INDEX";#N/A,#N/A,FALSE,"Schedule I";#N/A,#N/A,FALSE,"DPL";#N/A,#N/A,FALSE,"Schedule IV";#N/A,#N/A,FALSE,"Adjustments"}</definedName>
    <definedName name="ajbo" localSheetId="7" hidden="1">{#N/A,#N/A,FALSE,"TB";#N/A,#N/A,FALSE,"AR";#N/A,#N/A,FALSE,"BS";#N/A,#N/A,FALSE,"PL";#N/A,#N/A,FALSE,"NOTES";#N/A,#N/A,FALSE,"NOTES (2)";#N/A,#N/A,FALSE,"NOTES (3)";#N/A,#N/A,FALSE,"TAXC.INDEX";#N/A,#N/A,FALSE,"Schedule I";#N/A,#N/A,FALSE,"DPL";#N/A,#N/A,FALSE,"Schedule IV";#N/A,#N/A,FALSE,"Adjustments"}</definedName>
    <definedName name="ajbo" localSheetId="25" hidden="1">{#N/A,#N/A,FALSE,"TB";#N/A,#N/A,FALSE,"AR";#N/A,#N/A,FALSE,"BS";#N/A,#N/A,FALSE,"PL";#N/A,#N/A,FALSE,"NOTES";#N/A,#N/A,FALSE,"NOTES (2)";#N/A,#N/A,FALSE,"NOTES (3)";#N/A,#N/A,FALSE,"TAXC.INDEX";#N/A,#N/A,FALSE,"Schedule I";#N/A,#N/A,FALSE,"DPL";#N/A,#N/A,FALSE,"Schedule IV";#N/A,#N/A,FALSE,"Adjustments"}</definedName>
    <definedName name="ajbo" localSheetId="21" hidden="1">{#N/A,#N/A,FALSE,"TB";#N/A,#N/A,FALSE,"AR";#N/A,#N/A,FALSE,"BS";#N/A,#N/A,FALSE,"PL";#N/A,#N/A,FALSE,"NOTES";#N/A,#N/A,FALSE,"NOTES (2)";#N/A,#N/A,FALSE,"NOTES (3)";#N/A,#N/A,FALSE,"TAXC.INDEX";#N/A,#N/A,FALSE,"Schedule I";#N/A,#N/A,FALSE,"DPL";#N/A,#N/A,FALSE,"Schedule IV";#N/A,#N/A,FALSE,"Adjustments"}</definedName>
    <definedName name="ajbo" localSheetId="22" hidden="1">{#N/A,#N/A,FALSE,"TB";#N/A,#N/A,FALSE,"AR";#N/A,#N/A,FALSE,"BS";#N/A,#N/A,FALSE,"PL";#N/A,#N/A,FALSE,"NOTES";#N/A,#N/A,FALSE,"NOTES (2)";#N/A,#N/A,FALSE,"NOTES (3)";#N/A,#N/A,FALSE,"TAXC.INDEX";#N/A,#N/A,FALSE,"Schedule I";#N/A,#N/A,FALSE,"DPL";#N/A,#N/A,FALSE,"Schedule IV";#N/A,#N/A,FALSE,"Adjustments"}</definedName>
    <definedName name="ajbo" localSheetId="19" hidden="1">{#N/A,#N/A,FALSE,"TB";#N/A,#N/A,FALSE,"AR";#N/A,#N/A,FALSE,"BS";#N/A,#N/A,FALSE,"PL";#N/A,#N/A,FALSE,"NOTES";#N/A,#N/A,FALSE,"NOTES (2)";#N/A,#N/A,FALSE,"NOTES (3)";#N/A,#N/A,FALSE,"TAXC.INDEX";#N/A,#N/A,FALSE,"Schedule I";#N/A,#N/A,FALSE,"DPL";#N/A,#N/A,FALSE,"Schedule IV";#N/A,#N/A,FALSE,"Adjustments"}</definedName>
    <definedName name="ajbo" hidden="1">{#N/A,#N/A,FALSE,"TB";#N/A,#N/A,FALSE,"AR";#N/A,#N/A,FALSE,"BS";#N/A,#N/A,FALSE,"PL";#N/A,#N/A,FALSE,"NOTES";#N/A,#N/A,FALSE,"NOTES (2)";#N/A,#N/A,FALSE,"NOTES (3)";#N/A,#N/A,FALSE,"TAXC.INDEX";#N/A,#N/A,FALSE,"Schedule I";#N/A,#N/A,FALSE,"DPL";#N/A,#N/A,FALSE,"Schedule IV";#N/A,#N/A,FALSE,"Adjustments"}</definedName>
    <definedName name="AjeWrote0">"DYS0120AS0_DYS2020AS0_ "</definedName>
    <definedName name="AjeWrote1">"DYS0711AS1_DYS1111AS1_ "</definedName>
    <definedName name="AjeWrote2">"DYF1818AF2_ "</definedName>
    <definedName name="AjeWrote3">"DYF1818AF3_ "</definedName>
    <definedName name="AjeWrote4">"DYF0118AF4_DYF1818AF4_ "</definedName>
    <definedName name="AjeWroteAuthor1">"预付账款Dy"</definedName>
    <definedName name="AjeWroteAuthor2">"预付账款Dy"</definedName>
    <definedName name="AjeWroteAuthor3">"累计折旧Dy"</definedName>
    <definedName name="AJE标本" hidden="1">#REF!</definedName>
    <definedName name="ajfpeaifanvuhae" localSheetId="14" hidden="1">{#N/A,#N/A,FALSE,"TB";#N/A,#N/A,FALSE,"AR";#N/A,#N/A,FALSE,"BS";#N/A,#N/A,FALSE,"PL";#N/A,#N/A,FALSE,"NOTES";#N/A,#N/A,FALSE,"NOTES (2)";#N/A,#N/A,FALSE,"NOTES (3)";#N/A,#N/A,FALSE,"TAXC.INDEX";#N/A,#N/A,FALSE,"Schedule I";#N/A,#N/A,FALSE,"DPL";#N/A,#N/A,FALSE,"Schedule IV";#N/A,#N/A,FALSE,"Adjustments"}</definedName>
    <definedName name="ajfpeaifanvuhae" localSheetId="7" hidden="1">{#N/A,#N/A,FALSE,"TB";#N/A,#N/A,FALSE,"AR";#N/A,#N/A,FALSE,"BS";#N/A,#N/A,FALSE,"PL";#N/A,#N/A,FALSE,"NOTES";#N/A,#N/A,FALSE,"NOTES (2)";#N/A,#N/A,FALSE,"NOTES (3)";#N/A,#N/A,FALSE,"TAXC.INDEX";#N/A,#N/A,FALSE,"Schedule I";#N/A,#N/A,FALSE,"DPL";#N/A,#N/A,FALSE,"Schedule IV";#N/A,#N/A,FALSE,"Adjustments"}</definedName>
    <definedName name="ajfpeaifanvuhae" localSheetId="25" hidden="1">{#N/A,#N/A,FALSE,"TB";#N/A,#N/A,FALSE,"AR";#N/A,#N/A,FALSE,"BS";#N/A,#N/A,FALSE,"PL";#N/A,#N/A,FALSE,"NOTES";#N/A,#N/A,FALSE,"NOTES (2)";#N/A,#N/A,FALSE,"NOTES (3)";#N/A,#N/A,FALSE,"TAXC.INDEX";#N/A,#N/A,FALSE,"Schedule I";#N/A,#N/A,FALSE,"DPL";#N/A,#N/A,FALSE,"Schedule IV";#N/A,#N/A,FALSE,"Adjustments"}</definedName>
    <definedName name="ajfpeaifanvuhae" localSheetId="21" hidden="1">{#N/A,#N/A,FALSE,"TB";#N/A,#N/A,FALSE,"AR";#N/A,#N/A,FALSE,"BS";#N/A,#N/A,FALSE,"PL";#N/A,#N/A,FALSE,"NOTES";#N/A,#N/A,FALSE,"NOTES (2)";#N/A,#N/A,FALSE,"NOTES (3)";#N/A,#N/A,FALSE,"TAXC.INDEX";#N/A,#N/A,FALSE,"Schedule I";#N/A,#N/A,FALSE,"DPL";#N/A,#N/A,FALSE,"Schedule IV";#N/A,#N/A,FALSE,"Adjustments"}</definedName>
    <definedName name="ajfpeaifanvuhae" localSheetId="22" hidden="1">{#N/A,#N/A,FALSE,"TB";#N/A,#N/A,FALSE,"AR";#N/A,#N/A,FALSE,"BS";#N/A,#N/A,FALSE,"PL";#N/A,#N/A,FALSE,"NOTES";#N/A,#N/A,FALSE,"NOTES (2)";#N/A,#N/A,FALSE,"NOTES (3)";#N/A,#N/A,FALSE,"TAXC.INDEX";#N/A,#N/A,FALSE,"Schedule I";#N/A,#N/A,FALSE,"DPL";#N/A,#N/A,FALSE,"Schedule IV";#N/A,#N/A,FALSE,"Adjustments"}</definedName>
    <definedName name="ajfpeaifanvuhae" localSheetId="19" hidden="1">{#N/A,#N/A,FALSE,"TB";#N/A,#N/A,FALSE,"AR";#N/A,#N/A,FALSE,"BS";#N/A,#N/A,FALSE,"PL";#N/A,#N/A,FALSE,"NOTES";#N/A,#N/A,FALSE,"NOTES (2)";#N/A,#N/A,FALSE,"NOTES (3)";#N/A,#N/A,FALSE,"TAXC.INDEX";#N/A,#N/A,FALSE,"Schedule I";#N/A,#N/A,FALSE,"DPL";#N/A,#N/A,FALSE,"Schedule IV";#N/A,#N/A,FALSE,"Adjustments"}</definedName>
    <definedName name="ajfpeaifanvuhae" hidden="1">{#N/A,#N/A,FALSE,"TB";#N/A,#N/A,FALSE,"AR";#N/A,#N/A,FALSE,"BS";#N/A,#N/A,FALSE,"PL";#N/A,#N/A,FALSE,"NOTES";#N/A,#N/A,FALSE,"NOTES (2)";#N/A,#N/A,FALSE,"NOTES (3)";#N/A,#N/A,FALSE,"TAXC.INDEX";#N/A,#N/A,FALSE,"Schedule I";#N/A,#N/A,FALSE,"DPL";#N/A,#N/A,FALSE,"Schedule IV";#N/A,#N/A,FALSE,"Adjustments"}</definedName>
    <definedName name="ajs" localSheetId="14" hidden="1">{#N/A,#N/A,FALSE,"DIR-REP";#N/A,#N/A,FALSE,"AUD-REPORT";#N/A,#N/A,FALSE,"P7L&amp;BS";#N/A,#N/A,FALSE,"NOTES";#N/A,#N/A,FALSE,"FA";#N/A,#N/A,FALSE,"NOTES (2)";#N/A,#N/A,FALSE,"Schedule  IV";#N/A,#N/A,FALSE,"Schedule V"}</definedName>
    <definedName name="ajs" localSheetId="7" hidden="1">{#N/A,#N/A,FALSE,"DIR-REP";#N/A,#N/A,FALSE,"AUD-REPORT";#N/A,#N/A,FALSE,"P7L&amp;BS";#N/A,#N/A,FALSE,"NOTES";#N/A,#N/A,FALSE,"FA";#N/A,#N/A,FALSE,"NOTES (2)";#N/A,#N/A,FALSE,"Schedule  IV";#N/A,#N/A,FALSE,"Schedule V"}</definedName>
    <definedName name="ajs" localSheetId="25" hidden="1">{#N/A,#N/A,FALSE,"DIR-REP";#N/A,#N/A,FALSE,"AUD-REPORT";#N/A,#N/A,FALSE,"P7L&amp;BS";#N/A,#N/A,FALSE,"NOTES";#N/A,#N/A,FALSE,"FA";#N/A,#N/A,FALSE,"NOTES (2)";#N/A,#N/A,FALSE,"Schedule  IV";#N/A,#N/A,FALSE,"Schedule V"}</definedName>
    <definedName name="ajs" localSheetId="21" hidden="1">{#N/A,#N/A,FALSE,"DIR-REP";#N/A,#N/A,FALSE,"AUD-REPORT";#N/A,#N/A,FALSE,"P7L&amp;BS";#N/A,#N/A,FALSE,"NOTES";#N/A,#N/A,FALSE,"FA";#N/A,#N/A,FALSE,"NOTES (2)";#N/A,#N/A,FALSE,"Schedule  IV";#N/A,#N/A,FALSE,"Schedule V"}</definedName>
    <definedName name="ajs" localSheetId="22" hidden="1">{#N/A,#N/A,FALSE,"DIR-REP";#N/A,#N/A,FALSE,"AUD-REPORT";#N/A,#N/A,FALSE,"P7L&amp;BS";#N/A,#N/A,FALSE,"NOTES";#N/A,#N/A,FALSE,"FA";#N/A,#N/A,FALSE,"NOTES (2)";#N/A,#N/A,FALSE,"Schedule  IV";#N/A,#N/A,FALSE,"Schedule V"}</definedName>
    <definedName name="ajs" localSheetId="19" hidden="1">{#N/A,#N/A,FALSE,"DIR-REP";#N/A,#N/A,FALSE,"AUD-REPORT";#N/A,#N/A,FALSE,"P7L&amp;BS";#N/A,#N/A,FALSE,"NOTES";#N/A,#N/A,FALSE,"FA";#N/A,#N/A,FALSE,"NOTES (2)";#N/A,#N/A,FALSE,"Schedule  IV";#N/A,#N/A,FALSE,"Schedule V"}</definedName>
    <definedName name="ajs" hidden="1">{#N/A,#N/A,FALSE,"DIR-REP";#N/A,#N/A,FALSE,"AUD-REPORT";#N/A,#N/A,FALSE,"P7L&amp;BS";#N/A,#N/A,FALSE,"NOTES";#N/A,#N/A,FALSE,"FA";#N/A,#N/A,FALSE,"NOTES (2)";#N/A,#N/A,FALSE,"Schedule  IV";#N/A,#N/A,FALSE,"Schedule V"}</definedName>
    <definedName name="ajseo" localSheetId="14" hidden="1">{#N/A,#N/A,FALSE,"CONTENTS";#N/A,#N/A,FALSE,"DR";#N/A,#N/A,FALSE,"PL";#N/A,#N/A,FALSE,"BS";#N/A,#N/A,FALSE,"Cash Flow";#N/A,#N/A,FALSE,"NOTES";#N/A,#N/A,FALSE,"NOTES (FA)";#N/A,#N/A,FALSE,"Notes(3)";#N/A,#N/A,FALSE,"NOTES (4)";#N/A,#N/A,FALSE,"DP&amp;L";#N/A,#N/A,FALSE,"EXPENSES";#N/A,#N/A,FALSE,"EXPENSES-1"}</definedName>
    <definedName name="ajseo" localSheetId="7" hidden="1">{#N/A,#N/A,FALSE,"CONTENTS";#N/A,#N/A,FALSE,"DR";#N/A,#N/A,FALSE,"PL";#N/A,#N/A,FALSE,"BS";#N/A,#N/A,FALSE,"Cash Flow";#N/A,#N/A,FALSE,"NOTES";#N/A,#N/A,FALSE,"NOTES (FA)";#N/A,#N/A,FALSE,"Notes(3)";#N/A,#N/A,FALSE,"NOTES (4)";#N/A,#N/A,FALSE,"DP&amp;L";#N/A,#N/A,FALSE,"EXPENSES";#N/A,#N/A,FALSE,"EXPENSES-1"}</definedName>
    <definedName name="ajseo" localSheetId="25" hidden="1">{#N/A,#N/A,FALSE,"CONTENTS";#N/A,#N/A,FALSE,"DR";#N/A,#N/A,FALSE,"PL";#N/A,#N/A,FALSE,"BS";#N/A,#N/A,FALSE,"Cash Flow";#N/A,#N/A,FALSE,"NOTES";#N/A,#N/A,FALSE,"NOTES (FA)";#N/A,#N/A,FALSE,"Notes(3)";#N/A,#N/A,FALSE,"NOTES (4)";#N/A,#N/A,FALSE,"DP&amp;L";#N/A,#N/A,FALSE,"EXPENSES";#N/A,#N/A,FALSE,"EXPENSES-1"}</definedName>
    <definedName name="ajseo" localSheetId="21" hidden="1">{#N/A,#N/A,FALSE,"CONTENTS";#N/A,#N/A,FALSE,"DR";#N/A,#N/A,FALSE,"PL";#N/A,#N/A,FALSE,"BS";#N/A,#N/A,FALSE,"Cash Flow";#N/A,#N/A,FALSE,"NOTES";#N/A,#N/A,FALSE,"NOTES (FA)";#N/A,#N/A,FALSE,"Notes(3)";#N/A,#N/A,FALSE,"NOTES (4)";#N/A,#N/A,FALSE,"DP&amp;L";#N/A,#N/A,FALSE,"EXPENSES";#N/A,#N/A,FALSE,"EXPENSES-1"}</definedName>
    <definedName name="ajseo" localSheetId="22" hidden="1">{#N/A,#N/A,FALSE,"CONTENTS";#N/A,#N/A,FALSE,"DR";#N/A,#N/A,FALSE,"PL";#N/A,#N/A,FALSE,"BS";#N/A,#N/A,FALSE,"Cash Flow";#N/A,#N/A,FALSE,"NOTES";#N/A,#N/A,FALSE,"NOTES (FA)";#N/A,#N/A,FALSE,"Notes(3)";#N/A,#N/A,FALSE,"NOTES (4)";#N/A,#N/A,FALSE,"DP&amp;L";#N/A,#N/A,FALSE,"EXPENSES";#N/A,#N/A,FALSE,"EXPENSES-1"}</definedName>
    <definedName name="ajseo" localSheetId="19" hidden="1">{#N/A,#N/A,FALSE,"CONTENTS";#N/A,#N/A,FALSE,"DR";#N/A,#N/A,FALSE,"PL";#N/A,#N/A,FALSE,"BS";#N/A,#N/A,FALSE,"Cash Flow";#N/A,#N/A,FALSE,"NOTES";#N/A,#N/A,FALSE,"NOTES (FA)";#N/A,#N/A,FALSE,"Notes(3)";#N/A,#N/A,FALSE,"NOTES (4)";#N/A,#N/A,FALSE,"DP&amp;L";#N/A,#N/A,FALSE,"EXPENSES";#N/A,#N/A,FALSE,"EXPENSES-1"}</definedName>
    <definedName name="ajseo" hidden="1">{#N/A,#N/A,FALSE,"CONTENTS";#N/A,#N/A,FALSE,"DR";#N/A,#N/A,FALSE,"PL";#N/A,#N/A,FALSE,"BS";#N/A,#N/A,FALSE,"Cash Flow";#N/A,#N/A,FALSE,"NOTES";#N/A,#N/A,FALSE,"NOTES (FA)";#N/A,#N/A,FALSE,"Notes(3)";#N/A,#N/A,FALSE,"NOTES (4)";#N/A,#N/A,FALSE,"DP&amp;L";#N/A,#N/A,FALSE,"EXPENSES";#N/A,#N/A,FALSE,"EXPENSES-1"}</definedName>
    <definedName name="akrka123" localSheetId="14" hidden="1">{#N/A,#N/A,TRUE,"Y생산";#N/A,#N/A,TRUE,"Y판매";#N/A,#N/A,TRUE,"Y총물량";#N/A,#N/A,TRUE,"Y능력";#N/A,#N/A,TRUE,"YKD"}</definedName>
    <definedName name="akrka123" localSheetId="7" hidden="1">{#N/A,#N/A,TRUE,"Y생산";#N/A,#N/A,TRUE,"Y판매";#N/A,#N/A,TRUE,"Y총물량";#N/A,#N/A,TRUE,"Y능력";#N/A,#N/A,TRUE,"YKD"}</definedName>
    <definedName name="akrka123" localSheetId="25" hidden="1">{#N/A,#N/A,TRUE,"Y생산";#N/A,#N/A,TRUE,"Y판매";#N/A,#N/A,TRUE,"Y총물량";#N/A,#N/A,TRUE,"Y능력";#N/A,#N/A,TRUE,"YKD"}</definedName>
    <definedName name="akrka123" localSheetId="21" hidden="1">{#N/A,#N/A,TRUE,"Y생산";#N/A,#N/A,TRUE,"Y판매";#N/A,#N/A,TRUE,"Y총물량";#N/A,#N/A,TRUE,"Y능력";#N/A,#N/A,TRUE,"YKD"}</definedName>
    <definedName name="akrka123" localSheetId="22" hidden="1">{#N/A,#N/A,TRUE,"Y생산";#N/A,#N/A,TRUE,"Y판매";#N/A,#N/A,TRUE,"Y총물량";#N/A,#N/A,TRUE,"Y능력";#N/A,#N/A,TRUE,"YKD"}</definedName>
    <definedName name="akrka123" localSheetId="19" hidden="1">{#N/A,#N/A,TRUE,"Y생산";#N/A,#N/A,TRUE,"Y판매";#N/A,#N/A,TRUE,"Y총물량";#N/A,#N/A,TRUE,"Y능력";#N/A,#N/A,TRUE,"YKD"}</definedName>
    <definedName name="akrka123" hidden="1">{#N/A,#N/A,TRUE,"Y생산";#N/A,#N/A,TRUE,"Y판매";#N/A,#N/A,TRUE,"Y총물량";#N/A,#N/A,TRUE,"Y능력";#N/A,#N/A,TRUE,"YKD"}</definedName>
    <definedName name="AL">#REF!</definedName>
    <definedName name="al_akt_budplz">#REF!</definedName>
    <definedName name="al_akt_budplz3">#REF!</definedName>
    <definedName name="al_budplz03">#REF!</definedName>
    <definedName name="al_erl_veränderung">#REF!</definedName>
    <definedName name="AL35M7_01">#REF!</definedName>
    <definedName name="AL35M7_02">#REF!</definedName>
    <definedName name="AL35M7_03">#REF!</definedName>
    <definedName name="AL35M7_04">#REF!</definedName>
    <definedName name="AL35M7_05">#REF!</definedName>
    <definedName name="AL35M7_06">#REF!</definedName>
    <definedName name="AL35M7_07">#REF!</definedName>
    <definedName name="AL35M7_08">#REF!</definedName>
    <definedName name="AL35M7_09">#REF!</definedName>
    <definedName name="AL35M7_10">#REF!</definedName>
    <definedName name="AL35M7_11">#REF!</definedName>
    <definedName name="AL35M7_12">#REF!</definedName>
    <definedName name="AL35M7_Gesamt">#REF!</definedName>
    <definedName name="ala">#REF!</definedName>
    <definedName name="alat">#REF!</definedName>
    <definedName name="alertrange">#REF!</definedName>
    <definedName name="alertrange2">#REF!</definedName>
    <definedName name="alex" localSheetId="14" hidden="1">{#N/A,#N/A,FALSE,"REPORT"}</definedName>
    <definedName name="alex" localSheetId="7" hidden="1">{#N/A,#N/A,FALSE,"REPORT"}</definedName>
    <definedName name="alex" localSheetId="25" hidden="1">{#N/A,#N/A,FALSE,"REPORT"}</definedName>
    <definedName name="alex" localSheetId="21" hidden="1">{#N/A,#N/A,FALSE,"REPORT"}</definedName>
    <definedName name="alex" localSheetId="22" hidden="1">{#N/A,#N/A,FALSE,"REPORT"}</definedName>
    <definedName name="alex" localSheetId="19" hidden="1">{#N/A,#N/A,FALSE,"REPORT"}</definedName>
    <definedName name="alex" hidden="1">{#N/A,#N/A,FALSE,"REPORT"}</definedName>
    <definedName name="alexan" localSheetId="14" hidden="1">{#N/A,#N/A,FALSE,"REPORT"}</definedName>
    <definedName name="alexan" localSheetId="7" hidden="1">{#N/A,#N/A,FALSE,"REPORT"}</definedName>
    <definedName name="alexan" localSheetId="25" hidden="1">{#N/A,#N/A,FALSE,"REPORT"}</definedName>
    <definedName name="alexan" localSheetId="21" hidden="1">{#N/A,#N/A,FALSE,"REPORT"}</definedName>
    <definedName name="alexan" localSheetId="22" hidden="1">{#N/A,#N/A,FALSE,"REPORT"}</definedName>
    <definedName name="alexan" localSheetId="19" hidden="1">{#N/A,#N/A,FALSE,"REPORT"}</definedName>
    <definedName name="alexan" hidden="1">{#N/A,#N/A,FALSE,"REPORT"}</definedName>
    <definedName name="alfakl" hidden="1">#REF!</definedName>
    <definedName name="alfjd" hidden="1">#REF!</definedName>
    <definedName name="ALICE">#REF!</definedName>
    <definedName name="alice09">#REF!</definedName>
    <definedName name="all">#REF!</definedName>
    <definedName name="älll" localSheetId="14" hidden="1">{#N/A,#N/A,FALSE,"Produkte Erw.";#N/A,#N/A,FALSE,"Produkte Plan";#N/A,#N/A,FALSE,"Leistungen Erw.";#N/A,#N/A,FALSE,"Leistungen Plan";#N/A,#N/A,FALSE,"KA Allg.Kosten (2)";#N/A,#N/A,FALSE,"KA All.Kosten"}</definedName>
    <definedName name="älll" localSheetId="7" hidden="1">{#N/A,#N/A,FALSE,"Produkte Erw.";#N/A,#N/A,FALSE,"Produkte Plan";#N/A,#N/A,FALSE,"Leistungen Erw.";#N/A,#N/A,FALSE,"Leistungen Plan";#N/A,#N/A,FALSE,"KA Allg.Kosten (2)";#N/A,#N/A,FALSE,"KA All.Kosten"}</definedName>
    <definedName name="älll" localSheetId="25" hidden="1">{#N/A,#N/A,FALSE,"Produkte Erw.";#N/A,#N/A,FALSE,"Produkte Plan";#N/A,#N/A,FALSE,"Leistungen Erw.";#N/A,#N/A,FALSE,"Leistungen Plan";#N/A,#N/A,FALSE,"KA Allg.Kosten (2)";#N/A,#N/A,FALSE,"KA All.Kosten"}</definedName>
    <definedName name="älll" localSheetId="21" hidden="1">{#N/A,#N/A,FALSE,"Produkte Erw.";#N/A,#N/A,FALSE,"Produkte Plan";#N/A,#N/A,FALSE,"Leistungen Erw.";#N/A,#N/A,FALSE,"Leistungen Plan";#N/A,#N/A,FALSE,"KA Allg.Kosten (2)";#N/A,#N/A,FALSE,"KA All.Kosten"}</definedName>
    <definedName name="älll" localSheetId="22" hidden="1">{#N/A,#N/A,FALSE,"Produkte Erw.";#N/A,#N/A,FALSE,"Produkte Plan";#N/A,#N/A,FALSE,"Leistungen Erw.";#N/A,#N/A,FALSE,"Leistungen Plan";#N/A,#N/A,FALSE,"KA Allg.Kosten (2)";#N/A,#N/A,FALSE,"KA All.Kosten"}</definedName>
    <definedName name="älll" localSheetId="19" hidden="1">{#N/A,#N/A,FALSE,"Produkte Erw.";#N/A,#N/A,FALSE,"Produkte Plan";#N/A,#N/A,FALSE,"Leistungen Erw.";#N/A,#N/A,FALSE,"Leistungen Plan";#N/A,#N/A,FALSE,"KA Allg.Kosten (2)";#N/A,#N/A,FALSE,"KA All.Kosten"}</definedName>
    <definedName name="älll" hidden="1">{#N/A,#N/A,FALSE,"Produkte Erw.";#N/A,#N/A,FALSE,"Produkte Plan";#N/A,#N/A,FALSE,"Leistungen Erw.";#N/A,#N/A,FALSE,"Leistungen Plan";#N/A,#N/A,FALSE,"KA Allg.Kosten (2)";#N/A,#N/A,FALSE,"KA All.Kosten"}</definedName>
    <definedName name="ALLlinc">#REF!</definedName>
    <definedName name="alllll" localSheetId="14" hidden="1">1/EUReXToATS</definedName>
    <definedName name="alllll" localSheetId="7" hidden="1">1/EUReXToATS</definedName>
    <definedName name="alllll" localSheetId="25" hidden="1">1/EUReXToATS</definedName>
    <definedName name="alllll" localSheetId="21" hidden="1">1/EUReXToATS</definedName>
    <definedName name="alllll" localSheetId="22" hidden="1">1/EUReXToATS</definedName>
    <definedName name="alllll" localSheetId="19" hidden="1">1/EUReXToATS</definedName>
    <definedName name="alllll" hidden="1">1/EUReXToATS</definedName>
    <definedName name="aloo">#REF!</definedName>
    <definedName name="alsjdjd" localSheetId="14" hidden="1">{"Assumptions",#N/A,FALSE,"Sheet1";"Main Report",#N/A,FALSE,"Sheet1";"Results",#N/A,FALSE,"Sheet1";"Advances",#N/A,FALSE,"Sheet1"}</definedName>
    <definedName name="alsjdjd" localSheetId="7" hidden="1">{"Assumptions",#N/A,FALSE,"Sheet1";"Main Report",#N/A,FALSE,"Sheet1";"Results",#N/A,FALSE,"Sheet1";"Advances",#N/A,FALSE,"Sheet1"}</definedName>
    <definedName name="alsjdjd" localSheetId="25" hidden="1">{"Assumptions",#N/A,FALSE,"Sheet1";"Main Report",#N/A,FALSE,"Sheet1";"Results",#N/A,FALSE,"Sheet1";"Advances",#N/A,FALSE,"Sheet1"}</definedName>
    <definedName name="alsjdjd" localSheetId="21" hidden="1">{"Assumptions",#N/A,FALSE,"Sheet1";"Main Report",#N/A,FALSE,"Sheet1";"Results",#N/A,FALSE,"Sheet1";"Advances",#N/A,FALSE,"Sheet1"}</definedName>
    <definedName name="alsjdjd" localSheetId="22" hidden="1">{"Assumptions",#N/A,FALSE,"Sheet1";"Main Report",#N/A,FALSE,"Sheet1";"Results",#N/A,FALSE,"Sheet1";"Advances",#N/A,FALSE,"Sheet1"}</definedName>
    <definedName name="alsjdjd" localSheetId="19" hidden="1">{"Assumptions",#N/A,FALSE,"Sheet1";"Main Report",#N/A,FALSE,"Sheet1";"Results",#N/A,FALSE,"Sheet1";"Advances",#N/A,FALSE,"Sheet1"}</definedName>
    <definedName name="alsjdjd" hidden="1">{"Assumptions",#N/A,FALSE,"Sheet1";"Main Report",#N/A,FALSE,"Sheet1";"Results",#N/A,FALSE,"Sheet1";"Advances",#N/A,FALSE,"Sheet1"}</definedName>
    <definedName name="alt" localSheetId="14">{"X","L"}</definedName>
    <definedName name="alt" localSheetId="7">{"X","L"}</definedName>
    <definedName name="alt" localSheetId="25">{"X","L"}</definedName>
    <definedName name="alt" localSheetId="21">{"X","L"}</definedName>
    <definedName name="alt" localSheetId="22">{"X","L"}</definedName>
    <definedName name="alt" localSheetId="19">{"X","L"}</definedName>
    <definedName name="alt">{"X","L"}</definedName>
    <definedName name="aluxt">#REF!</definedName>
    <definedName name="aluxt2">#REF!</definedName>
    <definedName name="aluxt3">#REF!</definedName>
    <definedName name="aluxtt">#REF!</definedName>
    <definedName name="alzk" hidden="1">#REF!</definedName>
    <definedName name="AM">#REF!</definedName>
    <definedName name="AM_I_Min">#REF!</definedName>
    <definedName name="amount">#REF!</definedName>
    <definedName name="Amountlookup">#REF!</definedName>
    <definedName name="AMPT">#REF!</definedName>
    <definedName name="an" localSheetId="14" hidden="1">{#N/A,#N/A,TRUE,"Overall";#N/A,#N/A,TRUE,"Region Wise ";#N/A,#N/A,TRUE,"Client Wise"}</definedName>
    <definedName name="an" localSheetId="7" hidden="1">{#N/A,#N/A,TRUE,"Overall";#N/A,#N/A,TRUE,"Region Wise ";#N/A,#N/A,TRUE,"Client Wise"}</definedName>
    <definedName name="an" localSheetId="25" hidden="1">{#N/A,#N/A,TRUE,"Overall";#N/A,#N/A,TRUE,"Region Wise ";#N/A,#N/A,TRUE,"Client Wise"}</definedName>
    <definedName name="an" localSheetId="21" hidden="1">{#N/A,#N/A,TRUE,"Overall";#N/A,#N/A,TRUE,"Region Wise ";#N/A,#N/A,TRUE,"Client Wise"}</definedName>
    <definedName name="an" localSheetId="22" hidden="1">{#N/A,#N/A,TRUE,"Overall";#N/A,#N/A,TRUE,"Region Wise ";#N/A,#N/A,TRUE,"Client Wise"}</definedName>
    <definedName name="an" localSheetId="19" hidden="1">{#N/A,#N/A,TRUE,"Overall";#N/A,#N/A,TRUE,"Region Wise ";#N/A,#N/A,TRUE,"Client Wise"}</definedName>
    <definedName name="an" hidden="1">{#N/A,#N/A,TRUE,"Overall";#N/A,#N/A,TRUE,"Region Wise ";#N/A,#N/A,TRUE,"Client Wise"}</definedName>
    <definedName name="añ" localSheetId="14" hidden="1">{"Performance Details",#N/A,FALSE,"Current Yr";"Performance Details",#N/A,FALSE,"Budget";"Performance Details",#N/A,FALSE,"Prior Year"}</definedName>
    <definedName name="añ" localSheetId="7" hidden="1">{"Performance Details",#N/A,FALSE,"Current Yr";"Performance Details",#N/A,FALSE,"Budget";"Performance Details",#N/A,FALSE,"Prior Year"}</definedName>
    <definedName name="añ" localSheetId="25" hidden="1">{"Performance Details",#N/A,FALSE,"Current Yr";"Performance Details",#N/A,FALSE,"Budget";"Performance Details",#N/A,FALSE,"Prior Year"}</definedName>
    <definedName name="añ" localSheetId="21" hidden="1">{"Performance Details",#N/A,FALSE,"Current Yr";"Performance Details",#N/A,FALSE,"Budget";"Performance Details",#N/A,FALSE,"Prior Year"}</definedName>
    <definedName name="añ" localSheetId="22" hidden="1">{"Performance Details",#N/A,FALSE,"Current Yr";"Performance Details",#N/A,FALSE,"Budget";"Performance Details",#N/A,FALSE,"Prior Year"}</definedName>
    <definedName name="añ" localSheetId="19" hidden="1">{"Performance Details",#N/A,FALSE,"Current Yr";"Performance Details",#N/A,FALSE,"Budget";"Performance Details",#N/A,FALSE,"Prior Year"}</definedName>
    <definedName name="añ" hidden="1">{"Performance Details",#N/A,FALSE,"Current Yr";"Performance Details",#N/A,FALSE,"Budget";"Performance Details",#N/A,FALSE,"Prior Year"}</definedName>
    <definedName name="Analysis_MUSselection">#REF!</definedName>
    <definedName name="Analysis_noselection">#REF!</definedName>
    <definedName name="ANALYSIS_SALES_9_INVOICE_BUDGET">#REF!</definedName>
    <definedName name="andy" localSheetId="14" hidden="1">{#N/A,#N/A,FALSE,"REPORT"}</definedName>
    <definedName name="andy" localSheetId="7" hidden="1">{#N/A,#N/A,FALSE,"REPORT"}</definedName>
    <definedName name="andy" localSheetId="25" hidden="1">{#N/A,#N/A,FALSE,"REPORT"}</definedName>
    <definedName name="andy" localSheetId="21" hidden="1">{#N/A,#N/A,FALSE,"REPORT"}</definedName>
    <definedName name="andy" localSheetId="22" hidden="1">{#N/A,#N/A,FALSE,"REPORT"}</definedName>
    <definedName name="andy" localSheetId="19" hidden="1">{#N/A,#N/A,FALSE,"REPORT"}</definedName>
    <definedName name="andy" hidden="1">{#N/A,#N/A,FALSE,"REPORT"}</definedName>
    <definedName name="ANG_CAL">#N/A</definedName>
    <definedName name="annual1" localSheetId="14" hidden="1">{#N/A,#N/A,FALSE,"earnings"}</definedName>
    <definedName name="annual1" localSheetId="7" hidden="1">{#N/A,#N/A,FALSE,"earnings"}</definedName>
    <definedName name="annual1" localSheetId="25" hidden="1">{#N/A,#N/A,FALSE,"earnings"}</definedName>
    <definedName name="annual1" localSheetId="21" hidden="1">{#N/A,#N/A,FALSE,"earnings"}</definedName>
    <definedName name="annual1" localSheetId="22" hidden="1">{#N/A,#N/A,FALSE,"earnings"}</definedName>
    <definedName name="annual1" localSheetId="19" hidden="1">{#N/A,#N/A,FALSE,"earnings"}</definedName>
    <definedName name="annual1" hidden="1">{#N/A,#N/A,FALSE,"earnings"}</definedName>
    <definedName name="anscount" hidden="1">1</definedName>
    <definedName name="AO\571">#REF!</definedName>
    <definedName name="äöäö" localSheetId="14" hidden="1">{#N/A,#N/A,FALSE,"Umsatz CH";#N/A,#N/A,FALSE,"ER CH";#N/A,#N/A,FALSE,"EA CH (2) ";#N/A,#N/A,FALSE,"EA CH";#N/A,#N/A,FALSE,"EA CH (3) ";#N/A,#N/A,FALSE,"EA CH (4)";#N/A,#N/A,FALSE,"KA CH";#N/A,#N/A,FALSE,"KA CH  (2)";#N/A,#N/A,FALSE,"KA CH  (3)";#N/A,#N/A,FALSE,"KA CH (4)"}</definedName>
    <definedName name="äöäö" localSheetId="7" hidden="1">{#N/A,#N/A,FALSE,"Umsatz CH";#N/A,#N/A,FALSE,"ER CH";#N/A,#N/A,FALSE,"EA CH (2) ";#N/A,#N/A,FALSE,"EA CH";#N/A,#N/A,FALSE,"EA CH (3) ";#N/A,#N/A,FALSE,"EA CH (4)";#N/A,#N/A,FALSE,"KA CH";#N/A,#N/A,FALSE,"KA CH  (2)";#N/A,#N/A,FALSE,"KA CH  (3)";#N/A,#N/A,FALSE,"KA CH (4)"}</definedName>
    <definedName name="äöäö" localSheetId="25" hidden="1">{#N/A,#N/A,FALSE,"Umsatz CH";#N/A,#N/A,FALSE,"ER CH";#N/A,#N/A,FALSE,"EA CH (2) ";#N/A,#N/A,FALSE,"EA CH";#N/A,#N/A,FALSE,"EA CH (3) ";#N/A,#N/A,FALSE,"EA CH (4)";#N/A,#N/A,FALSE,"KA CH";#N/A,#N/A,FALSE,"KA CH  (2)";#N/A,#N/A,FALSE,"KA CH  (3)";#N/A,#N/A,FALSE,"KA CH (4)"}</definedName>
    <definedName name="äöäö" localSheetId="21" hidden="1">{#N/A,#N/A,FALSE,"Umsatz CH";#N/A,#N/A,FALSE,"ER CH";#N/A,#N/A,FALSE,"EA CH (2) ";#N/A,#N/A,FALSE,"EA CH";#N/A,#N/A,FALSE,"EA CH (3) ";#N/A,#N/A,FALSE,"EA CH (4)";#N/A,#N/A,FALSE,"KA CH";#N/A,#N/A,FALSE,"KA CH  (2)";#N/A,#N/A,FALSE,"KA CH  (3)";#N/A,#N/A,FALSE,"KA CH (4)"}</definedName>
    <definedName name="äöäö" localSheetId="22" hidden="1">{#N/A,#N/A,FALSE,"Umsatz CH";#N/A,#N/A,FALSE,"ER CH";#N/A,#N/A,FALSE,"EA CH (2) ";#N/A,#N/A,FALSE,"EA CH";#N/A,#N/A,FALSE,"EA CH (3) ";#N/A,#N/A,FALSE,"EA CH (4)";#N/A,#N/A,FALSE,"KA CH";#N/A,#N/A,FALSE,"KA CH  (2)";#N/A,#N/A,FALSE,"KA CH  (3)";#N/A,#N/A,FALSE,"KA CH (4)"}</definedName>
    <definedName name="äöäö" localSheetId="19" hidden="1">{#N/A,#N/A,FALSE,"Umsatz CH";#N/A,#N/A,FALSE,"ER CH";#N/A,#N/A,FALSE,"EA CH (2) ";#N/A,#N/A,FALSE,"EA CH";#N/A,#N/A,FALSE,"EA CH (3) ";#N/A,#N/A,FALSE,"EA CH (4)";#N/A,#N/A,FALSE,"KA CH";#N/A,#N/A,FALSE,"KA CH  (2)";#N/A,#N/A,FALSE,"KA CH  (3)";#N/A,#N/A,FALSE,"KA CH (4)"}</definedName>
    <definedName name="äöäö" hidden="1">{#N/A,#N/A,FALSE,"Umsatz CH";#N/A,#N/A,FALSE,"ER CH";#N/A,#N/A,FALSE,"EA CH (2) ";#N/A,#N/A,FALSE,"EA CH";#N/A,#N/A,FALSE,"EA CH (3) ";#N/A,#N/A,FALSE,"EA CH (4)";#N/A,#N/A,FALSE,"KA CH";#N/A,#N/A,FALSE,"KA CH  (2)";#N/A,#N/A,FALSE,"KA CH  (3)";#N/A,#N/A,FALSE,"KA CH (4)"}</definedName>
    <definedName name="aOriginal_Cost">#REF!</definedName>
    <definedName name="aosl" localSheetId="14" hidden="1">{#N/A,#N/A,FALSE,"TB";#N/A,#N/A,FALSE,"AR";#N/A,#N/A,FALSE,"BS";#N/A,#N/A,FALSE,"PL";#N/A,#N/A,FALSE,"NOTES";#N/A,#N/A,FALSE,"NOTES (2)";#N/A,#N/A,FALSE,"NOTES (3)";#N/A,#N/A,FALSE,"TAXC.INDEX";#N/A,#N/A,FALSE,"Schedule I";#N/A,#N/A,FALSE,"DPL";#N/A,#N/A,FALSE,"Schedule IV";#N/A,#N/A,FALSE,"Adjustments"}</definedName>
    <definedName name="aosl" localSheetId="7" hidden="1">{#N/A,#N/A,FALSE,"TB";#N/A,#N/A,FALSE,"AR";#N/A,#N/A,FALSE,"BS";#N/A,#N/A,FALSE,"PL";#N/A,#N/A,FALSE,"NOTES";#N/A,#N/A,FALSE,"NOTES (2)";#N/A,#N/A,FALSE,"NOTES (3)";#N/A,#N/A,FALSE,"TAXC.INDEX";#N/A,#N/A,FALSE,"Schedule I";#N/A,#N/A,FALSE,"DPL";#N/A,#N/A,FALSE,"Schedule IV";#N/A,#N/A,FALSE,"Adjustments"}</definedName>
    <definedName name="aosl" localSheetId="25" hidden="1">{#N/A,#N/A,FALSE,"TB";#N/A,#N/A,FALSE,"AR";#N/A,#N/A,FALSE,"BS";#N/A,#N/A,FALSE,"PL";#N/A,#N/A,FALSE,"NOTES";#N/A,#N/A,FALSE,"NOTES (2)";#N/A,#N/A,FALSE,"NOTES (3)";#N/A,#N/A,FALSE,"TAXC.INDEX";#N/A,#N/A,FALSE,"Schedule I";#N/A,#N/A,FALSE,"DPL";#N/A,#N/A,FALSE,"Schedule IV";#N/A,#N/A,FALSE,"Adjustments"}</definedName>
    <definedName name="aosl" localSheetId="21" hidden="1">{#N/A,#N/A,FALSE,"TB";#N/A,#N/A,FALSE,"AR";#N/A,#N/A,FALSE,"BS";#N/A,#N/A,FALSE,"PL";#N/A,#N/A,FALSE,"NOTES";#N/A,#N/A,FALSE,"NOTES (2)";#N/A,#N/A,FALSE,"NOTES (3)";#N/A,#N/A,FALSE,"TAXC.INDEX";#N/A,#N/A,FALSE,"Schedule I";#N/A,#N/A,FALSE,"DPL";#N/A,#N/A,FALSE,"Schedule IV";#N/A,#N/A,FALSE,"Adjustments"}</definedName>
    <definedName name="aosl" localSheetId="22" hidden="1">{#N/A,#N/A,FALSE,"TB";#N/A,#N/A,FALSE,"AR";#N/A,#N/A,FALSE,"BS";#N/A,#N/A,FALSE,"PL";#N/A,#N/A,FALSE,"NOTES";#N/A,#N/A,FALSE,"NOTES (2)";#N/A,#N/A,FALSE,"NOTES (3)";#N/A,#N/A,FALSE,"TAXC.INDEX";#N/A,#N/A,FALSE,"Schedule I";#N/A,#N/A,FALSE,"DPL";#N/A,#N/A,FALSE,"Schedule IV";#N/A,#N/A,FALSE,"Adjustments"}</definedName>
    <definedName name="aosl" localSheetId="19" hidden="1">{#N/A,#N/A,FALSE,"TB";#N/A,#N/A,FALSE,"AR";#N/A,#N/A,FALSE,"BS";#N/A,#N/A,FALSE,"PL";#N/A,#N/A,FALSE,"NOTES";#N/A,#N/A,FALSE,"NOTES (2)";#N/A,#N/A,FALSE,"NOTES (3)";#N/A,#N/A,FALSE,"TAXC.INDEX";#N/A,#N/A,FALSE,"Schedule I";#N/A,#N/A,FALSE,"DPL";#N/A,#N/A,FALSE,"Schedule IV";#N/A,#N/A,FALSE,"Adjustments"}</definedName>
    <definedName name="aosl" hidden="1">{#N/A,#N/A,FALSE,"TB";#N/A,#N/A,FALSE,"AR";#N/A,#N/A,FALSE,"BS";#N/A,#N/A,FALSE,"PL";#N/A,#N/A,FALSE,"NOTES";#N/A,#N/A,FALSE,"NOTES (2)";#N/A,#N/A,FALSE,"NOTES (3)";#N/A,#N/A,FALSE,"TAXC.INDEX";#N/A,#N/A,FALSE,"Schedule I";#N/A,#N/A,FALSE,"DPL";#N/A,#N/A,FALSE,"Schedule IV";#N/A,#N/A,FALSE,"Adjustments"}</definedName>
    <definedName name="aowa" localSheetId="14" hidden="1">{#N/A,#N/A,FALSE,"TAXC.INDEX";#N/A,#N/A,FALSE,"Schedule I";#N/A,#N/A,FALSE,"Schedule  II";#N/A,#N/A,FALSE,"Schedule III";#N/A,#N/A,FALSE,"Schedule IV";#N/A,#N/A,FALSE,"Schedule IV (Cont'd)";#N/A,#N/A,FALSE,"Schedule V";#N/A,#N/A,FALSE,"Schedule VI";#N/A,#N/A,FALSE,"Schedule VII"}</definedName>
    <definedName name="aowa" localSheetId="7" hidden="1">{#N/A,#N/A,FALSE,"TAXC.INDEX";#N/A,#N/A,FALSE,"Schedule I";#N/A,#N/A,FALSE,"Schedule  II";#N/A,#N/A,FALSE,"Schedule III";#N/A,#N/A,FALSE,"Schedule IV";#N/A,#N/A,FALSE,"Schedule IV (Cont'd)";#N/A,#N/A,FALSE,"Schedule V";#N/A,#N/A,FALSE,"Schedule VI";#N/A,#N/A,FALSE,"Schedule VII"}</definedName>
    <definedName name="aowa" localSheetId="25" hidden="1">{#N/A,#N/A,FALSE,"TAXC.INDEX";#N/A,#N/A,FALSE,"Schedule I";#N/A,#N/A,FALSE,"Schedule  II";#N/A,#N/A,FALSE,"Schedule III";#N/A,#N/A,FALSE,"Schedule IV";#N/A,#N/A,FALSE,"Schedule IV (Cont'd)";#N/A,#N/A,FALSE,"Schedule V";#N/A,#N/A,FALSE,"Schedule VI";#N/A,#N/A,FALSE,"Schedule VII"}</definedName>
    <definedName name="aowa" localSheetId="21" hidden="1">{#N/A,#N/A,FALSE,"TAXC.INDEX";#N/A,#N/A,FALSE,"Schedule I";#N/A,#N/A,FALSE,"Schedule  II";#N/A,#N/A,FALSE,"Schedule III";#N/A,#N/A,FALSE,"Schedule IV";#N/A,#N/A,FALSE,"Schedule IV (Cont'd)";#N/A,#N/A,FALSE,"Schedule V";#N/A,#N/A,FALSE,"Schedule VI";#N/A,#N/A,FALSE,"Schedule VII"}</definedName>
    <definedName name="aowa" localSheetId="22" hidden="1">{#N/A,#N/A,FALSE,"TAXC.INDEX";#N/A,#N/A,FALSE,"Schedule I";#N/A,#N/A,FALSE,"Schedule  II";#N/A,#N/A,FALSE,"Schedule III";#N/A,#N/A,FALSE,"Schedule IV";#N/A,#N/A,FALSE,"Schedule IV (Cont'd)";#N/A,#N/A,FALSE,"Schedule V";#N/A,#N/A,FALSE,"Schedule VI";#N/A,#N/A,FALSE,"Schedule VII"}</definedName>
    <definedName name="aowa" localSheetId="19" hidden="1">{#N/A,#N/A,FALSE,"TAXC.INDEX";#N/A,#N/A,FALSE,"Schedule I";#N/A,#N/A,FALSE,"Schedule  II";#N/A,#N/A,FALSE,"Schedule III";#N/A,#N/A,FALSE,"Schedule IV";#N/A,#N/A,FALSE,"Schedule IV (Cont'd)";#N/A,#N/A,FALSE,"Schedule V";#N/A,#N/A,FALSE,"Schedule VI";#N/A,#N/A,FALSE,"Schedule VII"}</definedName>
    <definedName name="aowa" hidden="1">{#N/A,#N/A,FALSE,"TAXC.INDEX";#N/A,#N/A,FALSE,"Schedule I";#N/A,#N/A,FALSE,"Schedule  II";#N/A,#N/A,FALSE,"Schedule III";#N/A,#N/A,FALSE,"Schedule IV";#N/A,#N/A,FALSE,"Schedule IV (Cont'd)";#N/A,#N/A,FALSE,"Schedule V";#N/A,#N/A,FALSE,"Schedule VI";#N/A,#N/A,FALSE,"Schedule VII"}</definedName>
    <definedName name="AP">#REF!</definedName>
    <definedName name="APN">#REF!</definedName>
    <definedName name="APnotes">#REF!</definedName>
    <definedName name="appendix4" localSheetId="14" hidden="1">{#N/A,#N/A,TRUE,"Cover sheet";#N/A,#N/A,TRUE,"Summary";#N/A,#N/A,TRUE,"Key Assumptions";#N/A,#N/A,TRUE,"Profit &amp; Loss";#N/A,#N/A,TRUE,"Balance Sheet";#N/A,#N/A,TRUE,"Cashflow";#N/A,#N/A,TRUE,"IRR";#N/A,#N/A,TRUE,"Ratios";#N/A,#N/A,TRUE,"Debt analysis"}</definedName>
    <definedName name="appendix4" localSheetId="7" hidden="1">{#N/A,#N/A,TRUE,"Cover sheet";#N/A,#N/A,TRUE,"Summary";#N/A,#N/A,TRUE,"Key Assumptions";#N/A,#N/A,TRUE,"Profit &amp; Loss";#N/A,#N/A,TRUE,"Balance Sheet";#N/A,#N/A,TRUE,"Cashflow";#N/A,#N/A,TRUE,"IRR";#N/A,#N/A,TRUE,"Ratios";#N/A,#N/A,TRUE,"Debt analysis"}</definedName>
    <definedName name="appendix4" localSheetId="25" hidden="1">{#N/A,#N/A,TRUE,"Cover sheet";#N/A,#N/A,TRUE,"Summary";#N/A,#N/A,TRUE,"Key Assumptions";#N/A,#N/A,TRUE,"Profit &amp; Loss";#N/A,#N/A,TRUE,"Balance Sheet";#N/A,#N/A,TRUE,"Cashflow";#N/A,#N/A,TRUE,"IRR";#N/A,#N/A,TRUE,"Ratios";#N/A,#N/A,TRUE,"Debt analysis"}</definedName>
    <definedName name="appendix4" localSheetId="21" hidden="1">{#N/A,#N/A,TRUE,"Cover sheet";#N/A,#N/A,TRUE,"Summary";#N/A,#N/A,TRUE,"Key Assumptions";#N/A,#N/A,TRUE,"Profit &amp; Loss";#N/A,#N/A,TRUE,"Balance Sheet";#N/A,#N/A,TRUE,"Cashflow";#N/A,#N/A,TRUE,"IRR";#N/A,#N/A,TRUE,"Ratios";#N/A,#N/A,TRUE,"Debt analysis"}</definedName>
    <definedName name="appendix4" localSheetId="22" hidden="1">{#N/A,#N/A,TRUE,"Cover sheet";#N/A,#N/A,TRUE,"Summary";#N/A,#N/A,TRUE,"Key Assumptions";#N/A,#N/A,TRUE,"Profit &amp; Loss";#N/A,#N/A,TRUE,"Balance Sheet";#N/A,#N/A,TRUE,"Cashflow";#N/A,#N/A,TRUE,"IRR";#N/A,#N/A,TRUE,"Ratios";#N/A,#N/A,TRUE,"Debt analysis"}</definedName>
    <definedName name="appendix4" localSheetId="19" hidden="1">{#N/A,#N/A,TRUE,"Cover sheet";#N/A,#N/A,TRUE,"Summary";#N/A,#N/A,TRUE,"Key Assumptions";#N/A,#N/A,TRUE,"Profit &amp; Loss";#N/A,#N/A,TRUE,"Balance Sheet";#N/A,#N/A,TRUE,"Cashflow";#N/A,#N/A,TRUE,"IRR";#N/A,#N/A,TRUE,"Ratios";#N/A,#N/A,TRUE,"Debt analysis"}</definedName>
    <definedName name="appendix4" hidden="1">{#N/A,#N/A,TRUE,"Cover sheet";#N/A,#N/A,TRUE,"Summary";#N/A,#N/A,TRUE,"Key Assumptions";#N/A,#N/A,TRUE,"Profit &amp; Loss";#N/A,#N/A,TRUE,"Balance Sheet";#N/A,#N/A,TRUE,"Cashflow";#N/A,#N/A,TRUE,"IRR";#N/A,#N/A,TRUE,"Ratios";#N/A,#N/A,TRUE,"Debt analysis"}</definedName>
    <definedName name="apple" localSheetId="14" hidden="1">{#N/A,#N/A,FALSE,"TB";#N/A,#N/A,FALSE,"AR";#N/A,#N/A,FALSE,"BS";#N/A,#N/A,FALSE,"PL";#N/A,#N/A,FALSE,"NOTES";#N/A,#N/A,FALSE,"NOTES (2)";#N/A,#N/A,FALSE,"NOTES (3)";#N/A,#N/A,FALSE,"TAXC.INDEX";#N/A,#N/A,FALSE,"Schedule I";#N/A,#N/A,FALSE,"DPL";#N/A,#N/A,FALSE,"Schedule IV";#N/A,#N/A,FALSE,"Adjustments"}</definedName>
    <definedName name="apple" localSheetId="7" hidden="1">{#N/A,#N/A,FALSE,"TB";#N/A,#N/A,FALSE,"AR";#N/A,#N/A,FALSE,"BS";#N/A,#N/A,FALSE,"PL";#N/A,#N/A,FALSE,"NOTES";#N/A,#N/A,FALSE,"NOTES (2)";#N/A,#N/A,FALSE,"NOTES (3)";#N/A,#N/A,FALSE,"TAXC.INDEX";#N/A,#N/A,FALSE,"Schedule I";#N/A,#N/A,FALSE,"DPL";#N/A,#N/A,FALSE,"Schedule IV";#N/A,#N/A,FALSE,"Adjustments"}</definedName>
    <definedName name="apple" localSheetId="25" hidden="1">{#N/A,#N/A,FALSE,"TB";#N/A,#N/A,FALSE,"AR";#N/A,#N/A,FALSE,"BS";#N/A,#N/A,FALSE,"PL";#N/A,#N/A,FALSE,"NOTES";#N/A,#N/A,FALSE,"NOTES (2)";#N/A,#N/A,FALSE,"NOTES (3)";#N/A,#N/A,FALSE,"TAXC.INDEX";#N/A,#N/A,FALSE,"Schedule I";#N/A,#N/A,FALSE,"DPL";#N/A,#N/A,FALSE,"Schedule IV";#N/A,#N/A,FALSE,"Adjustments"}</definedName>
    <definedName name="apple" localSheetId="21" hidden="1">{#N/A,#N/A,FALSE,"TB";#N/A,#N/A,FALSE,"AR";#N/A,#N/A,FALSE,"BS";#N/A,#N/A,FALSE,"PL";#N/A,#N/A,FALSE,"NOTES";#N/A,#N/A,FALSE,"NOTES (2)";#N/A,#N/A,FALSE,"NOTES (3)";#N/A,#N/A,FALSE,"TAXC.INDEX";#N/A,#N/A,FALSE,"Schedule I";#N/A,#N/A,FALSE,"DPL";#N/A,#N/A,FALSE,"Schedule IV";#N/A,#N/A,FALSE,"Adjustments"}</definedName>
    <definedName name="apple" localSheetId="22" hidden="1">{#N/A,#N/A,FALSE,"TB";#N/A,#N/A,FALSE,"AR";#N/A,#N/A,FALSE,"BS";#N/A,#N/A,FALSE,"PL";#N/A,#N/A,FALSE,"NOTES";#N/A,#N/A,FALSE,"NOTES (2)";#N/A,#N/A,FALSE,"NOTES (3)";#N/A,#N/A,FALSE,"TAXC.INDEX";#N/A,#N/A,FALSE,"Schedule I";#N/A,#N/A,FALSE,"DPL";#N/A,#N/A,FALSE,"Schedule IV";#N/A,#N/A,FALSE,"Adjustments"}</definedName>
    <definedName name="apple" localSheetId="19" hidden="1">{#N/A,#N/A,FALSE,"TB";#N/A,#N/A,FALSE,"AR";#N/A,#N/A,FALSE,"BS";#N/A,#N/A,FALSE,"PL";#N/A,#N/A,FALSE,"NOTES";#N/A,#N/A,FALSE,"NOTES (2)";#N/A,#N/A,FALSE,"NOTES (3)";#N/A,#N/A,FALSE,"TAXC.INDEX";#N/A,#N/A,FALSE,"Schedule I";#N/A,#N/A,FALSE,"DPL";#N/A,#N/A,FALSE,"Schedule IV";#N/A,#N/A,FALSE,"Adjustments"}</definedName>
    <definedName name="apple" hidden="1">{#N/A,#N/A,FALSE,"TB";#N/A,#N/A,FALSE,"AR";#N/A,#N/A,FALSE,"BS";#N/A,#N/A,FALSE,"PL";#N/A,#N/A,FALSE,"NOTES";#N/A,#N/A,FALSE,"NOTES (2)";#N/A,#N/A,FALSE,"NOTES (3)";#N/A,#N/A,FALSE,"TAXC.INDEX";#N/A,#N/A,FALSE,"Schedule I";#N/A,#N/A,FALSE,"DPL";#N/A,#N/A,FALSE,"Schedule IV";#N/A,#N/A,FALSE,"Adjustments"}</definedName>
    <definedName name="apple1" localSheetId="14" hidden="1">{#N/A,#N/A,FALSE,"TB";#N/A,#N/A,FALSE,"AR";#N/A,#N/A,FALSE,"BS";#N/A,#N/A,FALSE,"PL";#N/A,#N/A,FALSE,"NOTES";#N/A,#N/A,FALSE,"NOTES (2)";#N/A,#N/A,FALSE,"NOTES (3)";#N/A,#N/A,FALSE,"TAXC.INDEX";#N/A,#N/A,FALSE,"Schedule I";#N/A,#N/A,FALSE,"DPL";#N/A,#N/A,FALSE,"Schedule IV";#N/A,#N/A,FALSE,"Adjustments"}</definedName>
    <definedName name="apple1" localSheetId="7" hidden="1">{#N/A,#N/A,FALSE,"TB";#N/A,#N/A,FALSE,"AR";#N/A,#N/A,FALSE,"BS";#N/A,#N/A,FALSE,"PL";#N/A,#N/A,FALSE,"NOTES";#N/A,#N/A,FALSE,"NOTES (2)";#N/A,#N/A,FALSE,"NOTES (3)";#N/A,#N/A,FALSE,"TAXC.INDEX";#N/A,#N/A,FALSE,"Schedule I";#N/A,#N/A,FALSE,"DPL";#N/A,#N/A,FALSE,"Schedule IV";#N/A,#N/A,FALSE,"Adjustments"}</definedName>
    <definedName name="apple1" localSheetId="25" hidden="1">{#N/A,#N/A,FALSE,"TB";#N/A,#N/A,FALSE,"AR";#N/A,#N/A,FALSE,"BS";#N/A,#N/A,FALSE,"PL";#N/A,#N/A,FALSE,"NOTES";#N/A,#N/A,FALSE,"NOTES (2)";#N/A,#N/A,FALSE,"NOTES (3)";#N/A,#N/A,FALSE,"TAXC.INDEX";#N/A,#N/A,FALSE,"Schedule I";#N/A,#N/A,FALSE,"DPL";#N/A,#N/A,FALSE,"Schedule IV";#N/A,#N/A,FALSE,"Adjustments"}</definedName>
    <definedName name="apple1" localSheetId="21" hidden="1">{#N/A,#N/A,FALSE,"TB";#N/A,#N/A,FALSE,"AR";#N/A,#N/A,FALSE,"BS";#N/A,#N/A,FALSE,"PL";#N/A,#N/A,FALSE,"NOTES";#N/A,#N/A,FALSE,"NOTES (2)";#N/A,#N/A,FALSE,"NOTES (3)";#N/A,#N/A,FALSE,"TAXC.INDEX";#N/A,#N/A,FALSE,"Schedule I";#N/A,#N/A,FALSE,"DPL";#N/A,#N/A,FALSE,"Schedule IV";#N/A,#N/A,FALSE,"Adjustments"}</definedName>
    <definedName name="apple1" localSheetId="22" hidden="1">{#N/A,#N/A,FALSE,"TB";#N/A,#N/A,FALSE,"AR";#N/A,#N/A,FALSE,"BS";#N/A,#N/A,FALSE,"PL";#N/A,#N/A,FALSE,"NOTES";#N/A,#N/A,FALSE,"NOTES (2)";#N/A,#N/A,FALSE,"NOTES (3)";#N/A,#N/A,FALSE,"TAXC.INDEX";#N/A,#N/A,FALSE,"Schedule I";#N/A,#N/A,FALSE,"DPL";#N/A,#N/A,FALSE,"Schedule IV";#N/A,#N/A,FALSE,"Adjustments"}</definedName>
    <definedName name="apple1" localSheetId="19" hidden="1">{#N/A,#N/A,FALSE,"TB";#N/A,#N/A,FALSE,"AR";#N/A,#N/A,FALSE,"BS";#N/A,#N/A,FALSE,"PL";#N/A,#N/A,FALSE,"NOTES";#N/A,#N/A,FALSE,"NOTES (2)";#N/A,#N/A,FALSE,"NOTES (3)";#N/A,#N/A,FALSE,"TAXC.INDEX";#N/A,#N/A,FALSE,"Schedule I";#N/A,#N/A,FALSE,"DPL";#N/A,#N/A,FALSE,"Schedule IV";#N/A,#N/A,FALSE,"Adjustments"}</definedName>
    <definedName name="apple1" hidden="1">{#N/A,#N/A,FALSE,"TB";#N/A,#N/A,FALSE,"AR";#N/A,#N/A,FALSE,"BS";#N/A,#N/A,FALSE,"PL";#N/A,#N/A,FALSE,"NOTES";#N/A,#N/A,FALSE,"NOTES (2)";#N/A,#N/A,FALSE,"NOTES (3)";#N/A,#N/A,FALSE,"TAXC.INDEX";#N/A,#N/A,FALSE,"Schedule I";#N/A,#N/A,FALSE,"DPL";#N/A,#N/A,FALSE,"Schedule IV";#N/A,#N/A,FALSE,"Adjustments"}</definedName>
    <definedName name="Applicable">#REF!</definedName>
    <definedName name="Approach">#REF!</definedName>
    <definedName name="Appropriation_for_fund">OFFSET(#REF!,,,COUNTA(#REF!)-2,)</definedName>
    <definedName name="Appropriation_for_surplus_reserve">OFFSET(#REF!,,,COUNTA(#REF!)-2,)</definedName>
    <definedName name="approval">#REF!</definedName>
    <definedName name="APPSUSERNAME2">#REF!</definedName>
    <definedName name="APPSUSERNAME3">#REF!</definedName>
    <definedName name="APPSUSERNAME4">#REF!</definedName>
    <definedName name="APPSUSERNAME5">#REF!</definedName>
    <definedName name="APR">#REF!</definedName>
    <definedName name="Apr2002HourlyCost">#REF!</definedName>
    <definedName name="Apr2002MonthlyCost">#REF!</definedName>
    <definedName name="Apr2003HourlyCost">#REF!</definedName>
    <definedName name="Apr2003MonthlyCost">#REF!</definedName>
    <definedName name="Apr2004HourlyCost">#REF!</definedName>
    <definedName name="Apr2004MonthlyCost">#REF!</definedName>
    <definedName name="Apr2005HourlyCost">#REF!</definedName>
    <definedName name="Apr2005MonthlyCost">#REF!</definedName>
    <definedName name="Apr2006HourlyCost">#REF!</definedName>
    <definedName name="Apr2006MonthlyCost">#REF!</definedName>
    <definedName name="April">#REF!</definedName>
    <definedName name="AP일보">#REF!</definedName>
    <definedName name="AP재고">#REF!</definedName>
    <definedName name="aqw" localSheetId="14" hidden="1">{#N/A,"PURCHM",FALSE,"Business Analysis";#N/A,"SPADD",FALSE,"Business Analysis"}</definedName>
    <definedName name="aqw" localSheetId="7" hidden="1">{#N/A,"PURCHM",FALSE,"Business Analysis";#N/A,"SPADD",FALSE,"Business Analysis"}</definedName>
    <definedName name="aqw" localSheetId="25" hidden="1">{#N/A,"PURCHM",FALSE,"Business Analysis";#N/A,"SPADD",FALSE,"Business Analysis"}</definedName>
    <definedName name="aqw" localSheetId="21" hidden="1">{#N/A,"PURCHM",FALSE,"Business Analysis";#N/A,"SPADD",FALSE,"Business Analysis"}</definedName>
    <definedName name="aqw" localSheetId="22" hidden="1">{#N/A,"PURCHM",FALSE,"Business Analysis";#N/A,"SPADD",FALSE,"Business Analysis"}</definedName>
    <definedName name="aqw" localSheetId="19" hidden="1">{#N/A,"PURCHM",FALSE,"Business Analysis";#N/A,"SPADD",FALSE,"Business Analysis"}</definedName>
    <definedName name="aqw" hidden="1">{#N/A,"PURCHM",FALSE,"Business Analysis";#N/A,"SPADD",FALSE,"Business Analysis"}</definedName>
    <definedName name="AR" localSheetId="14">#REF!,#REF!,#REF!,#REF!</definedName>
    <definedName name="AR" localSheetId="16">#REF!,#REF!,#REF!,#REF!</definedName>
    <definedName name="AR" localSheetId="25">'[3]Other Calculations'!$U$72</definedName>
    <definedName name="AR" localSheetId="21">'[3]Other Calculations'!$U$72</definedName>
    <definedName name="AR" localSheetId="22">'[3]Other Calculations'!$U$72</definedName>
    <definedName name="AR">#REF!</definedName>
    <definedName name="Ara7.5">1</definedName>
    <definedName name="ARDATA">#REF!</definedName>
    <definedName name="ardate">#REF!</definedName>
    <definedName name="AREA">#REF!</definedName>
    <definedName name="Area_RepDate" hidden="1">#REF!</definedName>
    <definedName name="Area_RepDate1" hidden="1">#REF!</definedName>
    <definedName name="Area_RepDuration" hidden="1">#REF!</definedName>
    <definedName name="Area_RepDuration1" hidden="1">#REF!</definedName>
    <definedName name="area1">#REF!</definedName>
    <definedName name="area2">#REF!</definedName>
    <definedName name="area3">#REF!</definedName>
    <definedName name="area4">#REF!,#REF!</definedName>
    <definedName name="arian1" hidden="1">#REF!</definedName>
    <definedName name="ARnotes">#REF!</definedName>
    <definedName name="AROAdministrative">#REF!</definedName>
    <definedName name="AROCommunications">#REF!</definedName>
    <definedName name="AROHardware">#REF!</definedName>
    <definedName name="AROProduction">#REF!</definedName>
    <definedName name="AROSoftware">#REF!</definedName>
    <definedName name="AROSpace">#REF!</definedName>
    <definedName name="AROTravel">#REF!</definedName>
    <definedName name="arpa">#REF!</definedName>
    <definedName name="arpB">#REF!</definedName>
    <definedName name="arpd">#REF!</definedName>
    <definedName name="arpe">#REF!</definedName>
    <definedName name="arpf">#REF!</definedName>
    <definedName name="arpg">#REF!</definedName>
    <definedName name="arph">#REF!</definedName>
    <definedName name="arpp">#REF!</definedName>
    <definedName name="arpp101arpa">#REF!</definedName>
    <definedName name="arpp101arpb">#REF!</definedName>
    <definedName name="arpp101arpc">#REF!</definedName>
    <definedName name="arpp101arpd">#REF!</definedName>
    <definedName name="arpp101arpe">#REF!</definedName>
    <definedName name="arpp101arpf">#REF!</definedName>
    <definedName name="arpp101arpg">#REF!</definedName>
    <definedName name="arqwerqwerqwe" localSheetId="14" hidden="1">{#N/A,#N/A,FALSE,"P&amp;L Acc";#N/A,#N/A,FALSE,"P&amp;L Var";#N/A,#N/A,FALSE,"I-B Rep";#N/A,#N/A,FALSE,"BS";#N/A,#N/A,FALSE,"C'flw St";#N/A,#N/A,FALSE,"FA Rep";#N/A,#N/A,FALSE,"H-C Cons"}</definedName>
    <definedName name="arqwerqwerqwe" localSheetId="7" hidden="1">{#N/A,#N/A,FALSE,"P&amp;L Acc";#N/A,#N/A,FALSE,"P&amp;L Var";#N/A,#N/A,FALSE,"I-B Rep";#N/A,#N/A,FALSE,"BS";#N/A,#N/A,FALSE,"C'flw St";#N/A,#N/A,FALSE,"FA Rep";#N/A,#N/A,FALSE,"H-C Cons"}</definedName>
    <definedName name="arqwerqwerqwe" localSheetId="25" hidden="1">{#N/A,#N/A,FALSE,"P&amp;L Acc";#N/A,#N/A,FALSE,"P&amp;L Var";#N/A,#N/A,FALSE,"I-B Rep";#N/A,#N/A,FALSE,"BS";#N/A,#N/A,FALSE,"C'flw St";#N/A,#N/A,FALSE,"FA Rep";#N/A,#N/A,FALSE,"H-C Cons"}</definedName>
    <definedName name="arqwerqwerqwe" localSheetId="21" hidden="1">{#N/A,#N/A,FALSE,"P&amp;L Acc";#N/A,#N/A,FALSE,"P&amp;L Var";#N/A,#N/A,FALSE,"I-B Rep";#N/A,#N/A,FALSE,"BS";#N/A,#N/A,FALSE,"C'flw St";#N/A,#N/A,FALSE,"FA Rep";#N/A,#N/A,FALSE,"H-C Cons"}</definedName>
    <definedName name="arqwerqwerqwe" localSheetId="22" hidden="1">{#N/A,#N/A,FALSE,"P&amp;L Acc";#N/A,#N/A,FALSE,"P&amp;L Var";#N/A,#N/A,FALSE,"I-B Rep";#N/A,#N/A,FALSE,"BS";#N/A,#N/A,FALSE,"C'flw St";#N/A,#N/A,FALSE,"FA Rep";#N/A,#N/A,FALSE,"H-C Cons"}</definedName>
    <definedName name="arqwerqwerqwe" localSheetId="19" hidden="1">{#N/A,#N/A,FALSE,"P&amp;L Acc";#N/A,#N/A,FALSE,"P&amp;L Var";#N/A,#N/A,FALSE,"I-B Rep";#N/A,#N/A,FALSE,"BS";#N/A,#N/A,FALSE,"C'flw St";#N/A,#N/A,FALSE,"FA Rep";#N/A,#N/A,FALSE,"H-C Cons"}</definedName>
    <definedName name="arqwerqwerqwe" hidden="1">{#N/A,#N/A,FALSE,"P&amp;L Acc";#N/A,#N/A,FALSE,"P&amp;L Var";#N/A,#N/A,FALSE,"I-B Rep";#N/A,#N/A,FALSE,"BS";#N/A,#N/A,FALSE,"C'flw St";#N/A,#N/A,FALSE,"FA Rep";#N/A,#N/A,FALSE,"H-C Cons"}</definedName>
    <definedName name="ars">#REF!</definedName>
    <definedName name="as" localSheetId="14" hidden="1">{#N/A,#N/A,TRUE,"Overall";#N/A,#N/A,TRUE,"Region Wise ";#N/A,#N/A,TRUE,"Client Wise"}</definedName>
    <definedName name="as" localSheetId="7" hidden="1">{#N/A,#N/A,TRUE,"Overall";#N/A,#N/A,TRUE,"Region Wise ";#N/A,#N/A,TRUE,"Client Wise"}</definedName>
    <definedName name="as" localSheetId="25" hidden="1">{#N/A,#N/A,TRUE,"Overall";#N/A,#N/A,TRUE,"Region Wise ";#N/A,#N/A,TRUE,"Client Wise"}</definedName>
    <definedName name="as" localSheetId="21" hidden="1">{#N/A,#N/A,TRUE,"Overall";#N/A,#N/A,TRUE,"Region Wise ";#N/A,#N/A,TRUE,"Client Wise"}</definedName>
    <definedName name="as" localSheetId="22" hidden="1">{#N/A,#N/A,TRUE,"Overall";#N/A,#N/A,TRUE,"Region Wise ";#N/A,#N/A,TRUE,"Client Wise"}</definedName>
    <definedName name="as" localSheetId="19" hidden="1">{#N/A,#N/A,TRUE,"Overall";#N/A,#N/A,TRUE,"Region Wise ";#N/A,#N/A,TRUE,"Client Wise"}</definedName>
    <definedName name="as" hidden="1">{#N/A,#N/A,TRUE,"Overall";#N/A,#N/A,TRUE,"Region Wise ";#N/A,#N/A,TRUE,"Client Wise"}</definedName>
    <definedName name="as\">#REF!</definedName>
    <definedName name="AS2DocOpenMode" hidden="1">"AS2DocumentEdit"</definedName>
    <definedName name="AS2HasNoAutoHeaderFooter" hidden="1">" "</definedName>
    <definedName name="AS2NamedRange" hidden="1">4</definedName>
    <definedName name="AS2ReportLS" hidden="1">2</definedName>
    <definedName name="AS2StaticLS" hidden="1">#REF!</definedName>
    <definedName name="AS2SyncStepLS" hidden="1">3</definedName>
    <definedName name="AS2TickmarkLS" hidden="1">#REF!</definedName>
    <definedName name="AS2VersionLS" hidden="1">300</definedName>
    <definedName name="AS2WebLink1">#REF!</definedName>
    <definedName name="AS2WebLink2">#REF!</definedName>
    <definedName name="asa" localSheetId="14" hidden="1">{"M1Print",#N/A,TRUE,"M1";"M2Print",#N/A,TRUE,"M2";"M1sPrint",#N/A,TRUE,"M1s";"M2aPrint",#N/A,TRUE,"M2a";"M4Print",#N/A,TRUE,"M4";"M5Print",#N/A,TRUE,"M5";"M6Print",#N/A,TRUE,"M6";"M6_1Print",#N/A,TRUE,"M6_1";"M6_2Print",#N/A,TRUE,"M6_2";"M7_1Print",#N/A,TRUE,"M7_1";"M7_2Print",#N/A,TRUE,"M7_2"}</definedName>
    <definedName name="asa" localSheetId="7" hidden="1">{"M1Print",#N/A,TRUE,"M1";"M2Print",#N/A,TRUE,"M2";"M1sPrint",#N/A,TRUE,"M1s";"M2aPrint",#N/A,TRUE,"M2a";"M4Print",#N/A,TRUE,"M4";"M5Print",#N/A,TRUE,"M5";"M6Print",#N/A,TRUE,"M6";"M6_1Print",#N/A,TRUE,"M6_1";"M6_2Print",#N/A,TRUE,"M6_2";"M7_1Print",#N/A,TRUE,"M7_1";"M7_2Print",#N/A,TRUE,"M7_2"}</definedName>
    <definedName name="asa" localSheetId="25" hidden="1">{"M1Print",#N/A,TRUE,"M1";"M2Print",#N/A,TRUE,"M2";"M1sPrint",#N/A,TRUE,"M1s";"M2aPrint",#N/A,TRUE,"M2a";"M4Print",#N/A,TRUE,"M4";"M5Print",#N/A,TRUE,"M5";"M6Print",#N/A,TRUE,"M6";"M6_1Print",#N/A,TRUE,"M6_1";"M6_2Print",#N/A,TRUE,"M6_2";"M7_1Print",#N/A,TRUE,"M7_1";"M7_2Print",#N/A,TRUE,"M7_2"}</definedName>
    <definedName name="asa" localSheetId="21" hidden="1">{"M1Print",#N/A,TRUE,"M1";"M2Print",#N/A,TRUE,"M2";"M1sPrint",#N/A,TRUE,"M1s";"M2aPrint",#N/A,TRUE,"M2a";"M4Print",#N/A,TRUE,"M4";"M5Print",#N/A,TRUE,"M5";"M6Print",#N/A,TRUE,"M6";"M6_1Print",#N/A,TRUE,"M6_1";"M6_2Print",#N/A,TRUE,"M6_2";"M7_1Print",#N/A,TRUE,"M7_1";"M7_2Print",#N/A,TRUE,"M7_2"}</definedName>
    <definedName name="asa" localSheetId="22" hidden="1">{"M1Print",#N/A,TRUE,"M1";"M2Print",#N/A,TRUE,"M2";"M1sPrint",#N/A,TRUE,"M1s";"M2aPrint",#N/A,TRUE,"M2a";"M4Print",#N/A,TRUE,"M4";"M5Print",#N/A,TRUE,"M5";"M6Print",#N/A,TRUE,"M6";"M6_1Print",#N/A,TRUE,"M6_1";"M6_2Print",#N/A,TRUE,"M6_2";"M7_1Print",#N/A,TRUE,"M7_1";"M7_2Print",#N/A,TRUE,"M7_2"}</definedName>
    <definedName name="asa" localSheetId="19" hidden="1">{"M1Print",#N/A,TRUE,"M1";"M2Print",#N/A,TRUE,"M2";"M1sPrint",#N/A,TRUE,"M1s";"M2aPrint",#N/A,TRUE,"M2a";"M4Print",#N/A,TRUE,"M4";"M5Print",#N/A,TRUE,"M5";"M6Print",#N/A,TRUE,"M6";"M6_1Print",#N/A,TRUE,"M6_1";"M6_2Print",#N/A,TRUE,"M6_2";"M7_1Print",#N/A,TRUE,"M7_1";"M7_2Print",#N/A,TRUE,"M7_2"}</definedName>
    <definedName name="asa" hidden="1">{"M1Print",#N/A,TRUE,"M1";"M2Print",#N/A,TRUE,"M2";"M1sPrint",#N/A,TRUE,"M1s";"M2aPrint",#N/A,TRUE,"M2a";"M4Print",#N/A,TRUE,"M4";"M5Print",#N/A,TRUE,"M5";"M6Print",#N/A,TRUE,"M6";"M6_1Print",#N/A,TRUE,"M6_1";"M6_2Print",#N/A,TRUE,"M6_2";"M7_1Print",#N/A,TRUE,"M7_1";"M7_2Print",#N/A,TRUE,"M7_2"}</definedName>
    <definedName name="asaas" localSheetId="14">Visible</definedName>
    <definedName name="asaas" localSheetId="7">Visible</definedName>
    <definedName name="asaas" localSheetId="25">Visible</definedName>
    <definedName name="asaas" localSheetId="21">Visible</definedName>
    <definedName name="asaas" localSheetId="22">Visible</definedName>
    <definedName name="asaas" localSheetId="19">Visible</definedName>
    <definedName name="asaas">Visible</definedName>
    <definedName name="asas" hidden="1">#REF!</definedName>
    <definedName name="asasasws" localSheetId="14" hidden="1">{#N/A,#N/A,FALSE,"단축1";#N/A,#N/A,FALSE,"단축2";#N/A,#N/A,FALSE,"단축3";#N/A,#N/A,FALSE,"장축";#N/A,#N/A,FALSE,"4WD"}</definedName>
    <definedName name="asasasws" localSheetId="7" hidden="1">{#N/A,#N/A,FALSE,"단축1";#N/A,#N/A,FALSE,"단축2";#N/A,#N/A,FALSE,"단축3";#N/A,#N/A,FALSE,"장축";#N/A,#N/A,FALSE,"4WD"}</definedName>
    <definedName name="asasasws" localSheetId="25" hidden="1">{#N/A,#N/A,FALSE,"단축1";#N/A,#N/A,FALSE,"단축2";#N/A,#N/A,FALSE,"단축3";#N/A,#N/A,FALSE,"장축";#N/A,#N/A,FALSE,"4WD"}</definedName>
    <definedName name="asasasws" localSheetId="21" hidden="1">{#N/A,#N/A,FALSE,"단축1";#N/A,#N/A,FALSE,"단축2";#N/A,#N/A,FALSE,"단축3";#N/A,#N/A,FALSE,"장축";#N/A,#N/A,FALSE,"4WD"}</definedName>
    <definedName name="asasasws" localSheetId="22" hidden="1">{#N/A,#N/A,FALSE,"단축1";#N/A,#N/A,FALSE,"단축2";#N/A,#N/A,FALSE,"단축3";#N/A,#N/A,FALSE,"장축";#N/A,#N/A,FALSE,"4WD"}</definedName>
    <definedName name="asasasws" localSheetId="19" hidden="1">{#N/A,#N/A,FALSE,"단축1";#N/A,#N/A,FALSE,"단축2";#N/A,#N/A,FALSE,"단축3";#N/A,#N/A,FALSE,"장축";#N/A,#N/A,FALSE,"4WD"}</definedName>
    <definedName name="asasasws" hidden="1">{#N/A,#N/A,FALSE,"단축1";#N/A,#N/A,FALSE,"단축2";#N/A,#N/A,FALSE,"단축3";#N/A,#N/A,FALSE,"장축";#N/A,#N/A,FALSE,"4WD"}</definedName>
    <definedName name="asat">#REF!</definedName>
    <definedName name="asd" hidden="1">#REF!</definedName>
    <definedName name="asdadasd" hidden="1">#REF!</definedName>
    <definedName name="asdasdasd" hidden="1">#REF!</definedName>
    <definedName name="asdasddfguer" hidden="1">#REF!</definedName>
    <definedName name="ASDF" localSheetId="14"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ASDF" localSheetId="7"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ASDF" localSheetId="25"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ASDF" localSheetId="21"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ASDF" localSheetId="22"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ASDF" localSheetId="19"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ASDF"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asdfafasfd" hidden="1">#REF!</definedName>
    <definedName name="asdfafsd" hidden="1">#REF!</definedName>
    <definedName name="asdfasdfasdf" localSheetId="14" hidden="1">{"SUMMARY",#N/A,TRUE,"SUMMARY";"compare",#N/A,TRUE,"Vs. Bus Plan";"ratios",#N/A,TRUE,"Ratios";"REVENUE",#N/A,TRUE,"Revenue";"expenses",#N/A,TRUE,"1996 budget";"payroll",#N/A,TRUE,"Payroll"}</definedName>
    <definedName name="asdfasdfasdf" localSheetId="7" hidden="1">{"SUMMARY",#N/A,TRUE,"SUMMARY";"compare",#N/A,TRUE,"Vs. Bus Plan";"ratios",#N/A,TRUE,"Ratios";"REVENUE",#N/A,TRUE,"Revenue";"expenses",#N/A,TRUE,"1996 budget";"payroll",#N/A,TRUE,"Payroll"}</definedName>
    <definedName name="asdfasdfasdf" localSheetId="25" hidden="1">{"SUMMARY",#N/A,TRUE,"SUMMARY";"compare",#N/A,TRUE,"Vs. Bus Plan";"ratios",#N/A,TRUE,"Ratios";"REVENUE",#N/A,TRUE,"Revenue";"expenses",#N/A,TRUE,"1996 budget";"payroll",#N/A,TRUE,"Payroll"}</definedName>
    <definedName name="asdfasdfasdf" localSheetId="21" hidden="1">{"SUMMARY",#N/A,TRUE,"SUMMARY";"compare",#N/A,TRUE,"Vs. Bus Plan";"ratios",#N/A,TRUE,"Ratios";"REVENUE",#N/A,TRUE,"Revenue";"expenses",#N/A,TRUE,"1996 budget";"payroll",#N/A,TRUE,"Payroll"}</definedName>
    <definedName name="asdfasdfasdf" localSheetId="22" hidden="1">{"SUMMARY",#N/A,TRUE,"SUMMARY";"compare",#N/A,TRUE,"Vs. Bus Plan";"ratios",#N/A,TRUE,"Ratios";"REVENUE",#N/A,TRUE,"Revenue";"expenses",#N/A,TRUE,"1996 budget";"payroll",#N/A,TRUE,"Payroll"}</definedName>
    <definedName name="asdfasdfasdf" localSheetId="19" hidden="1">{"SUMMARY",#N/A,TRUE,"SUMMARY";"compare",#N/A,TRUE,"Vs. Bus Plan";"ratios",#N/A,TRUE,"Ratios";"REVENUE",#N/A,TRUE,"Revenue";"expenses",#N/A,TRUE,"1996 budget";"payroll",#N/A,TRUE,"Payroll"}</definedName>
    <definedName name="asdfasdfasdf" hidden="1">{"SUMMARY",#N/A,TRUE,"SUMMARY";"compare",#N/A,TRUE,"Vs. Bus Plan";"ratios",#N/A,TRUE,"Ratios";"REVENUE",#N/A,TRUE,"Revenue";"expenses",#N/A,TRUE,"1996 budget";"payroll",#N/A,TRUE,"Payroll"}</definedName>
    <definedName name="asdfasfasfda" hidden="1">#REF!</definedName>
    <definedName name="asdfdfddfsf" localSheetId="1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dfddfsf"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dfddfsf" localSheetId="25"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dfddfsf" localSheetId="2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dfddfsf" localSheetId="22"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dfddfsf" localSheetId="19"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dfddfsf"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f" localSheetId="14" hidden="1">{"GTI monthly IS",#N/A,FALSE,"gti";#N/A,#N/A,FALSE,"gti"}</definedName>
    <definedName name="asdff" localSheetId="7" hidden="1">{"GTI monthly IS",#N/A,FALSE,"gti";#N/A,#N/A,FALSE,"gti"}</definedName>
    <definedName name="asdff" localSheetId="25" hidden="1">{"GTI monthly IS",#N/A,FALSE,"gti";#N/A,#N/A,FALSE,"gti"}</definedName>
    <definedName name="asdff" localSheetId="21" hidden="1">{"GTI monthly IS",#N/A,FALSE,"gti";#N/A,#N/A,FALSE,"gti"}</definedName>
    <definedName name="asdff" localSheetId="22" hidden="1">{"GTI monthly IS",#N/A,FALSE,"gti";#N/A,#N/A,FALSE,"gti"}</definedName>
    <definedName name="asdff" localSheetId="19" hidden="1">{"GTI monthly IS",#N/A,FALSE,"gti";#N/A,#N/A,FALSE,"gti"}</definedName>
    <definedName name="asdff" hidden="1">{"GTI monthly IS",#N/A,FALSE,"gti";#N/A,#N/A,FALSE,"gti"}</definedName>
    <definedName name="asdfsdf" localSheetId="14" hidden="1">{"summary",#N/A,FALSE,"2000 vs 1999";"detail",#N/A,FALSE,"2000 vs 1999"}</definedName>
    <definedName name="asdfsdf" localSheetId="7" hidden="1">{"summary",#N/A,FALSE,"2000 vs 1999";"detail",#N/A,FALSE,"2000 vs 1999"}</definedName>
    <definedName name="asdfsdf" localSheetId="25" hidden="1">{"summary",#N/A,FALSE,"2000 vs 1999";"detail",#N/A,FALSE,"2000 vs 1999"}</definedName>
    <definedName name="asdfsdf" localSheetId="21" hidden="1">{"summary",#N/A,FALSE,"2000 vs 1999";"detail",#N/A,FALSE,"2000 vs 1999"}</definedName>
    <definedName name="asdfsdf" localSheetId="22" hidden="1">{"summary",#N/A,FALSE,"2000 vs 1999";"detail",#N/A,FALSE,"2000 vs 1999"}</definedName>
    <definedName name="asdfsdf" localSheetId="19" hidden="1">{"summary",#N/A,FALSE,"2000 vs 1999";"detail",#N/A,FALSE,"2000 vs 1999"}</definedName>
    <definedName name="asdfsdf" hidden="1">{"summary",#N/A,FALSE,"2000 vs 1999";"detail",#N/A,FALSE,"2000 vs 1999"}</definedName>
    <definedName name="asdgahdfhth" localSheetId="14" hidden="1">{#N/A,#N/A,FALSE,"REPORT"}</definedName>
    <definedName name="asdgahdfhth" localSheetId="7" hidden="1">{#N/A,#N/A,FALSE,"REPORT"}</definedName>
    <definedName name="asdgahdfhth" localSheetId="25" hidden="1">{#N/A,#N/A,FALSE,"REPORT"}</definedName>
    <definedName name="asdgahdfhth" localSheetId="21" hidden="1">{#N/A,#N/A,FALSE,"REPORT"}</definedName>
    <definedName name="asdgahdfhth" localSheetId="22" hidden="1">{#N/A,#N/A,FALSE,"REPORT"}</definedName>
    <definedName name="asdgahdfhth" localSheetId="19" hidden="1">{#N/A,#N/A,FALSE,"REPORT"}</definedName>
    <definedName name="asdgahdfhth" hidden="1">{#N/A,#N/A,FALSE,"REPORT"}</definedName>
    <definedName name="asdgayery" localSheetId="14" hidden="1">{#N/A,#N/A,FALSE,"Pharm";#N/A,#N/A,FALSE,"WWCM"}</definedName>
    <definedName name="asdgayery" localSheetId="7" hidden="1">{#N/A,#N/A,FALSE,"Pharm";#N/A,#N/A,FALSE,"WWCM"}</definedName>
    <definedName name="asdgayery" localSheetId="25" hidden="1">{#N/A,#N/A,FALSE,"Pharm";#N/A,#N/A,FALSE,"WWCM"}</definedName>
    <definedName name="asdgayery" localSheetId="21" hidden="1">{#N/A,#N/A,FALSE,"Pharm";#N/A,#N/A,FALSE,"WWCM"}</definedName>
    <definedName name="asdgayery" localSheetId="22" hidden="1">{#N/A,#N/A,FALSE,"Pharm";#N/A,#N/A,FALSE,"WWCM"}</definedName>
    <definedName name="asdgayery" localSheetId="19" hidden="1">{#N/A,#N/A,FALSE,"Pharm";#N/A,#N/A,FALSE,"WWCM"}</definedName>
    <definedName name="asdgayery" hidden="1">{#N/A,#N/A,FALSE,"Pharm";#N/A,#N/A,FALSE,"WWCM"}</definedName>
    <definedName name="asdgfdytyet" localSheetId="14" hidden="1">{#N/A,#N/A,FALSE,"REPORT"}</definedName>
    <definedName name="asdgfdytyet" localSheetId="7" hidden="1">{#N/A,#N/A,FALSE,"REPORT"}</definedName>
    <definedName name="asdgfdytyet" localSheetId="25" hidden="1">{#N/A,#N/A,FALSE,"REPORT"}</definedName>
    <definedName name="asdgfdytyet" localSheetId="21" hidden="1">{#N/A,#N/A,FALSE,"REPORT"}</definedName>
    <definedName name="asdgfdytyet" localSheetId="22" hidden="1">{#N/A,#N/A,FALSE,"REPORT"}</definedName>
    <definedName name="asdgfdytyet" localSheetId="19" hidden="1">{#N/A,#N/A,FALSE,"REPORT"}</definedName>
    <definedName name="asdgfdytyet" hidden="1">{#N/A,#N/A,FALSE,"REPORT"}</definedName>
    <definedName name="asdgtryukuio" localSheetId="14" hidden="1">{#N/A,#N/A,FALSE,"REPORT"}</definedName>
    <definedName name="asdgtryukuio" localSheetId="7" hidden="1">{#N/A,#N/A,FALSE,"REPORT"}</definedName>
    <definedName name="asdgtryukuio" localSheetId="25" hidden="1">{#N/A,#N/A,FALSE,"REPORT"}</definedName>
    <definedName name="asdgtryukuio" localSheetId="21" hidden="1">{#N/A,#N/A,FALSE,"REPORT"}</definedName>
    <definedName name="asdgtryukuio" localSheetId="22" hidden="1">{#N/A,#N/A,FALSE,"REPORT"}</definedName>
    <definedName name="asdgtryukuio" localSheetId="19" hidden="1">{#N/A,#N/A,FALSE,"REPORT"}</definedName>
    <definedName name="asdgtryukuio" hidden="1">{#N/A,#N/A,FALSE,"REPORT"}</definedName>
    <definedName name="asdjgkl" localSheetId="14" hidden="1">{#N/A,#N/A,FALSE,"Pharm";#N/A,#N/A,FALSE,"WWCM"}</definedName>
    <definedName name="asdjgkl" localSheetId="7" hidden="1">{#N/A,#N/A,FALSE,"Pharm";#N/A,#N/A,FALSE,"WWCM"}</definedName>
    <definedName name="asdjgkl" localSheetId="25" hidden="1">{#N/A,#N/A,FALSE,"Pharm";#N/A,#N/A,FALSE,"WWCM"}</definedName>
    <definedName name="asdjgkl" localSheetId="21" hidden="1">{#N/A,#N/A,FALSE,"Pharm";#N/A,#N/A,FALSE,"WWCM"}</definedName>
    <definedName name="asdjgkl" localSheetId="22" hidden="1">{#N/A,#N/A,FALSE,"Pharm";#N/A,#N/A,FALSE,"WWCM"}</definedName>
    <definedName name="asdjgkl" localSheetId="19" hidden="1">{#N/A,#N/A,FALSE,"Pharm";#N/A,#N/A,FALSE,"WWCM"}</definedName>
    <definedName name="asdjgkl" hidden="1">{#N/A,#N/A,FALSE,"Pharm";#N/A,#N/A,FALSE,"WWCM"}</definedName>
    <definedName name="asdkhhs" hidden="1">#REF!</definedName>
    <definedName name="asds" localSheetId="14" hidden="1">{#N/A,#N/A,FALSE,"Umsatz CH";#N/A,#N/A,FALSE,"ER CH";#N/A,#N/A,FALSE,"EA CH (2) ";#N/A,#N/A,FALSE,"EA CH";#N/A,#N/A,FALSE,"EA CH (3) ";#N/A,#N/A,FALSE,"EA CH (4)";#N/A,#N/A,FALSE,"KA CH";#N/A,#N/A,FALSE,"KA CH  (2)";#N/A,#N/A,FALSE,"KA CH  (3)";#N/A,#N/A,FALSE,"KA CH (4)"}</definedName>
    <definedName name="asds" localSheetId="7" hidden="1">{#N/A,#N/A,FALSE,"Umsatz CH";#N/A,#N/A,FALSE,"ER CH";#N/A,#N/A,FALSE,"EA CH (2) ";#N/A,#N/A,FALSE,"EA CH";#N/A,#N/A,FALSE,"EA CH (3) ";#N/A,#N/A,FALSE,"EA CH (4)";#N/A,#N/A,FALSE,"KA CH";#N/A,#N/A,FALSE,"KA CH  (2)";#N/A,#N/A,FALSE,"KA CH  (3)";#N/A,#N/A,FALSE,"KA CH (4)"}</definedName>
    <definedName name="asds" localSheetId="25" hidden="1">{#N/A,#N/A,FALSE,"Umsatz CH";#N/A,#N/A,FALSE,"ER CH";#N/A,#N/A,FALSE,"EA CH (2) ";#N/A,#N/A,FALSE,"EA CH";#N/A,#N/A,FALSE,"EA CH (3) ";#N/A,#N/A,FALSE,"EA CH (4)";#N/A,#N/A,FALSE,"KA CH";#N/A,#N/A,FALSE,"KA CH  (2)";#N/A,#N/A,FALSE,"KA CH  (3)";#N/A,#N/A,FALSE,"KA CH (4)"}</definedName>
    <definedName name="asds" localSheetId="21" hidden="1">{#N/A,#N/A,FALSE,"Umsatz CH";#N/A,#N/A,FALSE,"ER CH";#N/A,#N/A,FALSE,"EA CH (2) ";#N/A,#N/A,FALSE,"EA CH";#N/A,#N/A,FALSE,"EA CH (3) ";#N/A,#N/A,FALSE,"EA CH (4)";#N/A,#N/A,FALSE,"KA CH";#N/A,#N/A,FALSE,"KA CH  (2)";#N/A,#N/A,FALSE,"KA CH  (3)";#N/A,#N/A,FALSE,"KA CH (4)"}</definedName>
    <definedName name="asds" localSheetId="22" hidden="1">{#N/A,#N/A,FALSE,"Umsatz CH";#N/A,#N/A,FALSE,"ER CH";#N/A,#N/A,FALSE,"EA CH (2) ";#N/A,#N/A,FALSE,"EA CH";#N/A,#N/A,FALSE,"EA CH (3) ";#N/A,#N/A,FALSE,"EA CH (4)";#N/A,#N/A,FALSE,"KA CH";#N/A,#N/A,FALSE,"KA CH  (2)";#N/A,#N/A,FALSE,"KA CH  (3)";#N/A,#N/A,FALSE,"KA CH (4)"}</definedName>
    <definedName name="asds" localSheetId="19" hidden="1">{#N/A,#N/A,FALSE,"Umsatz CH";#N/A,#N/A,FALSE,"ER CH";#N/A,#N/A,FALSE,"EA CH (2) ";#N/A,#N/A,FALSE,"EA CH";#N/A,#N/A,FALSE,"EA CH (3) ";#N/A,#N/A,FALSE,"EA CH (4)";#N/A,#N/A,FALSE,"KA CH";#N/A,#N/A,FALSE,"KA CH  (2)";#N/A,#N/A,FALSE,"KA CH  (3)";#N/A,#N/A,FALSE,"KA CH (4)"}</definedName>
    <definedName name="asds" hidden="1">{#N/A,#N/A,FALSE,"Umsatz CH";#N/A,#N/A,FALSE,"ER CH";#N/A,#N/A,FALSE,"EA CH (2) ";#N/A,#N/A,FALSE,"EA CH";#N/A,#N/A,FALSE,"EA CH (3) ";#N/A,#N/A,FALSE,"EA CH (4)";#N/A,#N/A,FALSE,"KA CH";#N/A,#N/A,FALSE,"KA CH  (2)";#N/A,#N/A,FALSE,"KA CH  (3)";#N/A,#N/A,FALSE,"KA CH (4)"}</definedName>
    <definedName name="asdzxfghj" localSheetId="14" hidden="1">{#N/A,#N/A,FALSE,"CONTENTS";#N/A,#N/A,FALSE,"DR";#N/A,#N/A,FALSE,"PL";#N/A,#N/A,FALSE,"BS";#N/A,#N/A,FALSE,"Cash Flow";#N/A,#N/A,FALSE,"NOTES";#N/A,#N/A,FALSE,"NOTES (FA)";#N/A,#N/A,FALSE,"Notes(3)";#N/A,#N/A,FALSE,"NOTES (4)";#N/A,#N/A,FALSE,"DP&amp;L";#N/A,#N/A,FALSE,"EXPENSES";#N/A,#N/A,FALSE,"EXPENSES-1"}</definedName>
    <definedName name="asdzxfghj" localSheetId="7" hidden="1">{#N/A,#N/A,FALSE,"CONTENTS";#N/A,#N/A,FALSE,"DR";#N/A,#N/A,FALSE,"PL";#N/A,#N/A,FALSE,"BS";#N/A,#N/A,FALSE,"Cash Flow";#N/A,#N/A,FALSE,"NOTES";#N/A,#N/A,FALSE,"NOTES (FA)";#N/A,#N/A,FALSE,"Notes(3)";#N/A,#N/A,FALSE,"NOTES (4)";#N/A,#N/A,FALSE,"DP&amp;L";#N/A,#N/A,FALSE,"EXPENSES";#N/A,#N/A,FALSE,"EXPENSES-1"}</definedName>
    <definedName name="asdzxfghj" localSheetId="25" hidden="1">{#N/A,#N/A,FALSE,"CONTENTS";#N/A,#N/A,FALSE,"DR";#N/A,#N/A,FALSE,"PL";#N/A,#N/A,FALSE,"BS";#N/A,#N/A,FALSE,"Cash Flow";#N/A,#N/A,FALSE,"NOTES";#N/A,#N/A,FALSE,"NOTES (FA)";#N/A,#N/A,FALSE,"Notes(3)";#N/A,#N/A,FALSE,"NOTES (4)";#N/A,#N/A,FALSE,"DP&amp;L";#N/A,#N/A,FALSE,"EXPENSES";#N/A,#N/A,FALSE,"EXPENSES-1"}</definedName>
    <definedName name="asdzxfghj" localSheetId="21" hidden="1">{#N/A,#N/A,FALSE,"CONTENTS";#N/A,#N/A,FALSE,"DR";#N/A,#N/A,FALSE,"PL";#N/A,#N/A,FALSE,"BS";#N/A,#N/A,FALSE,"Cash Flow";#N/A,#N/A,FALSE,"NOTES";#N/A,#N/A,FALSE,"NOTES (FA)";#N/A,#N/A,FALSE,"Notes(3)";#N/A,#N/A,FALSE,"NOTES (4)";#N/A,#N/A,FALSE,"DP&amp;L";#N/A,#N/A,FALSE,"EXPENSES";#N/A,#N/A,FALSE,"EXPENSES-1"}</definedName>
    <definedName name="asdzxfghj" localSheetId="22" hidden="1">{#N/A,#N/A,FALSE,"CONTENTS";#N/A,#N/A,FALSE,"DR";#N/A,#N/A,FALSE,"PL";#N/A,#N/A,FALSE,"BS";#N/A,#N/A,FALSE,"Cash Flow";#N/A,#N/A,FALSE,"NOTES";#N/A,#N/A,FALSE,"NOTES (FA)";#N/A,#N/A,FALSE,"Notes(3)";#N/A,#N/A,FALSE,"NOTES (4)";#N/A,#N/A,FALSE,"DP&amp;L";#N/A,#N/A,FALSE,"EXPENSES";#N/A,#N/A,FALSE,"EXPENSES-1"}</definedName>
    <definedName name="asdzxfghj" localSheetId="19" hidden="1">{#N/A,#N/A,FALSE,"CONTENTS";#N/A,#N/A,FALSE,"DR";#N/A,#N/A,FALSE,"PL";#N/A,#N/A,FALSE,"BS";#N/A,#N/A,FALSE,"Cash Flow";#N/A,#N/A,FALSE,"NOTES";#N/A,#N/A,FALSE,"NOTES (FA)";#N/A,#N/A,FALSE,"Notes(3)";#N/A,#N/A,FALSE,"NOTES (4)";#N/A,#N/A,FALSE,"DP&amp;L";#N/A,#N/A,FALSE,"EXPENSES";#N/A,#N/A,FALSE,"EXPENSES-1"}</definedName>
    <definedName name="asdzxfghj" hidden="1">{#N/A,#N/A,FALSE,"CONTENTS";#N/A,#N/A,FALSE,"DR";#N/A,#N/A,FALSE,"PL";#N/A,#N/A,FALSE,"BS";#N/A,#N/A,FALSE,"Cash Flow";#N/A,#N/A,FALSE,"NOTES";#N/A,#N/A,FALSE,"NOTES (FA)";#N/A,#N/A,FALSE,"Notes(3)";#N/A,#N/A,FALSE,"NOTES (4)";#N/A,#N/A,FALSE,"DP&amp;L";#N/A,#N/A,FALSE,"EXPENSES";#N/A,#N/A,FALSE,"EXPENSES-1"}</definedName>
    <definedName name="asedfdf" localSheetId="14" hidden="1">{"apci",#N/A,FALSE,"Chem_CY";"eastman",#N/A,FALSE,"Eastman";"betz",#N/A,FALSE,"Betz";"great lakes",#N/A,FALSE,"Great_Lakes";"hercules",#N/A,FALSE,"Hercules Chem Seg Data";"rohm",#N/A,FALSE,"Rohm";"union carbide",#N/A,FALSE,"Union";"witco",#N/A,FALSE,"Witco"}</definedName>
    <definedName name="asedfdf" localSheetId="7" hidden="1">{"apci",#N/A,FALSE,"Chem_CY";"eastman",#N/A,FALSE,"Eastman";"betz",#N/A,FALSE,"Betz";"great lakes",#N/A,FALSE,"Great_Lakes";"hercules",#N/A,FALSE,"Hercules Chem Seg Data";"rohm",#N/A,FALSE,"Rohm";"union carbide",#N/A,FALSE,"Union";"witco",#N/A,FALSE,"Witco"}</definedName>
    <definedName name="asedfdf" localSheetId="25" hidden="1">{"apci",#N/A,FALSE,"Chem_CY";"eastman",#N/A,FALSE,"Eastman";"betz",#N/A,FALSE,"Betz";"great lakes",#N/A,FALSE,"Great_Lakes";"hercules",#N/A,FALSE,"Hercules Chem Seg Data";"rohm",#N/A,FALSE,"Rohm";"union carbide",#N/A,FALSE,"Union";"witco",#N/A,FALSE,"Witco"}</definedName>
    <definedName name="asedfdf" localSheetId="21" hidden="1">{"apci",#N/A,FALSE,"Chem_CY";"eastman",#N/A,FALSE,"Eastman";"betz",#N/A,FALSE,"Betz";"great lakes",#N/A,FALSE,"Great_Lakes";"hercules",#N/A,FALSE,"Hercules Chem Seg Data";"rohm",#N/A,FALSE,"Rohm";"union carbide",#N/A,FALSE,"Union";"witco",#N/A,FALSE,"Witco"}</definedName>
    <definedName name="asedfdf" localSheetId="22" hidden="1">{"apci",#N/A,FALSE,"Chem_CY";"eastman",#N/A,FALSE,"Eastman";"betz",#N/A,FALSE,"Betz";"great lakes",#N/A,FALSE,"Great_Lakes";"hercules",#N/A,FALSE,"Hercules Chem Seg Data";"rohm",#N/A,FALSE,"Rohm";"union carbide",#N/A,FALSE,"Union";"witco",#N/A,FALSE,"Witco"}</definedName>
    <definedName name="asedfdf" localSheetId="19" hidden="1">{"apci",#N/A,FALSE,"Chem_CY";"eastman",#N/A,FALSE,"Eastman";"betz",#N/A,FALSE,"Betz";"great lakes",#N/A,FALSE,"Great_Lakes";"hercules",#N/A,FALSE,"Hercules Chem Seg Data";"rohm",#N/A,FALSE,"Rohm";"union carbide",#N/A,FALSE,"Union";"witco",#N/A,FALSE,"Witco"}</definedName>
    <definedName name="asedfdf" hidden="1">{"apci",#N/A,FALSE,"Chem_CY";"eastman",#N/A,FALSE,"Eastman";"betz",#N/A,FALSE,"Betz";"great lakes",#N/A,FALSE,"Great_Lakes";"hercules",#N/A,FALSE,"Hercules Chem Seg Data";"rohm",#N/A,FALSE,"Rohm";"union carbide",#N/A,FALSE,"Union";"witco",#N/A,FALSE,"Witco"}</definedName>
    <definedName name="asf" localSheetId="14" hidden="1">{"summary",#N/A,FALSE,"2000 vs 1999";"detail",#N/A,FALSE,"2000 vs 1999"}</definedName>
    <definedName name="asf" localSheetId="7" hidden="1">{"summary",#N/A,FALSE,"2000 vs 1999";"detail",#N/A,FALSE,"2000 vs 1999"}</definedName>
    <definedName name="asf" localSheetId="25" hidden="1">{"summary",#N/A,FALSE,"2000 vs 1999";"detail",#N/A,FALSE,"2000 vs 1999"}</definedName>
    <definedName name="asf" localSheetId="21" hidden="1">{"summary",#N/A,FALSE,"2000 vs 1999";"detail",#N/A,FALSE,"2000 vs 1999"}</definedName>
    <definedName name="asf" localSheetId="22" hidden="1">{"summary",#N/A,FALSE,"2000 vs 1999";"detail",#N/A,FALSE,"2000 vs 1999"}</definedName>
    <definedName name="asf" localSheetId="19" hidden="1">{"summary",#N/A,FALSE,"2000 vs 1999";"detail",#N/A,FALSE,"2000 vs 1999"}</definedName>
    <definedName name="asf" hidden="1">{"summary",#N/A,FALSE,"2000 vs 1999";"detail",#N/A,FALSE,"2000 vs 1999"}</definedName>
    <definedName name="asfa" localSheetId="14" hidden="1">{#N/A,#N/A,FALSE,"Aging Summary";#N/A,#N/A,FALSE,"Ratio Analysis";#N/A,#N/A,FALSE,"Test 120 Day Accts";#N/A,#N/A,FALSE,"Tickmarks"}</definedName>
    <definedName name="asfa" localSheetId="7" hidden="1">{#N/A,#N/A,FALSE,"Aging Summary";#N/A,#N/A,FALSE,"Ratio Analysis";#N/A,#N/A,FALSE,"Test 120 Day Accts";#N/A,#N/A,FALSE,"Tickmarks"}</definedName>
    <definedName name="asfa" localSheetId="25" hidden="1">{#N/A,#N/A,FALSE,"Aging Summary";#N/A,#N/A,FALSE,"Ratio Analysis";#N/A,#N/A,FALSE,"Test 120 Day Accts";#N/A,#N/A,FALSE,"Tickmarks"}</definedName>
    <definedName name="asfa" localSheetId="21" hidden="1">{#N/A,#N/A,FALSE,"Aging Summary";#N/A,#N/A,FALSE,"Ratio Analysis";#N/A,#N/A,FALSE,"Test 120 Day Accts";#N/A,#N/A,FALSE,"Tickmarks"}</definedName>
    <definedName name="asfa" localSheetId="22" hidden="1">{#N/A,#N/A,FALSE,"Aging Summary";#N/A,#N/A,FALSE,"Ratio Analysis";#N/A,#N/A,FALSE,"Test 120 Day Accts";#N/A,#N/A,FALSE,"Tickmarks"}</definedName>
    <definedName name="asfa" localSheetId="19" hidden="1">{#N/A,#N/A,FALSE,"Aging Summary";#N/A,#N/A,FALSE,"Ratio Analysis";#N/A,#N/A,FALSE,"Test 120 Day Accts";#N/A,#N/A,FALSE,"Tickmarks"}</definedName>
    <definedName name="asfa" hidden="1">{#N/A,#N/A,FALSE,"Aging Summary";#N/A,#N/A,FALSE,"Ratio Analysis";#N/A,#N/A,FALSE,"Test 120 Day Accts";#N/A,#N/A,FALSE,"Tickmarks"}</definedName>
    <definedName name="asfasdf" hidden="1">#REF!</definedName>
    <definedName name="asfasfds" localSheetId="14" hidden="1">{#N/A,#N/A,FALSE,"P&amp;L Acc";#N/A,#N/A,FALSE,"P&amp;L Var";#N/A,#N/A,FALSE,"I-B Rep";#N/A,#N/A,FALSE,"BS";#N/A,#N/A,FALSE,"C'flw St";#N/A,#N/A,FALSE,"FA Rep";#N/A,#N/A,FALSE,"H-C Cons"}</definedName>
    <definedName name="asfasfds" localSheetId="7" hidden="1">{#N/A,#N/A,FALSE,"P&amp;L Acc";#N/A,#N/A,FALSE,"P&amp;L Var";#N/A,#N/A,FALSE,"I-B Rep";#N/A,#N/A,FALSE,"BS";#N/A,#N/A,FALSE,"C'flw St";#N/A,#N/A,FALSE,"FA Rep";#N/A,#N/A,FALSE,"H-C Cons"}</definedName>
    <definedName name="asfasfds" localSheetId="25" hidden="1">{#N/A,#N/A,FALSE,"P&amp;L Acc";#N/A,#N/A,FALSE,"P&amp;L Var";#N/A,#N/A,FALSE,"I-B Rep";#N/A,#N/A,FALSE,"BS";#N/A,#N/A,FALSE,"C'flw St";#N/A,#N/A,FALSE,"FA Rep";#N/A,#N/A,FALSE,"H-C Cons"}</definedName>
    <definedName name="asfasfds" localSheetId="21" hidden="1">{#N/A,#N/A,FALSE,"P&amp;L Acc";#N/A,#N/A,FALSE,"P&amp;L Var";#N/A,#N/A,FALSE,"I-B Rep";#N/A,#N/A,FALSE,"BS";#N/A,#N/A,FALSE,"C'flw St";#N/A,#N/A,FALSE,"FA Rep";#N/A,#N/A,FALSE,"H-C Cons"}</definedName>
    <definedName name="asfasfds" localSheetId="22" hidden="1">{#N/A,#N/A,FALSE,"P&amp;L Acc";#N/A,#N/A,FALSE,"P&amp;L Var";#N/A,#N/A,FALSE,"I-B Rep";#N/A,#N/A,FALSE,"BS";#N/A,#N/A,FALSE,"C'flw St";#N/A,#N/A,FALSE,"FA Rep";#N/A,#N/A,FALSE,"H-C Cons"}</definedName>
    <definedName name="asfasfds" localSheetId="19" hidden="1">{#N/A,#N/A,FALSE,"P&amp;L Acc";#N/A,#N/A,FALSE,"P&amp;L Var";#N/A,#N/A,FALSE,"I-B Rep";#N/A,#N/A,FALSE,"BS";#N/A,#N/A,FALSE,"C'flw St";#N/A,#N/A,FALSE,"FA Rep";#N/A,#N/A,FALSE,"H-C Cons"}</definedName>
    <definedName name="asfasfds" hidden="1">{#N/A,#N/A,FALSE,"P&amp;L Acc";#N/A,#N/A,FALSE,"P&amp;L Var";#N/A,#N/A,FALSE,"I-B Rep";#N/A,#N/A,FALSE,"BS";#N/A,#N/A,FALSE,"C'flw St";#N/A,#N/A,FALSE,"FA Rep";#N/A,#N/A,FALSE,"H-C Cons"}</definedName>
    <definedName name="asfdsdf" localSheetId="14" hidden="1">{"summary",#N/A,FALSE,"2000 vs 1999";"detail",#N/A,FALSE,"2000 vs 1999"}</definedName>
    <definedName name="asfdsdf" localSheetId="7" hidden="1">{"summary",#N/A,FALSE,"2000 vs 1999";"detail",#N/A,FALSE,"2000 vs 1999"}</definedName>
    <definedName name="asfdsdf" localSheetId="25" hidden="1">{"summary",#N/A,FALSE,"2000 vs 1999";"detail",#N/A,FALSE,"2000 vs 1999"}</definedName>
    <definedName name="asfdsdf" localSheetId="21" hidden="1">{"summary",#N/A,FALSE,"2000 vs 1999";"detail",#N/A,FALSE,"2000 vs 1999"}</definedName>
    <definedName name="asfdsdf" localSheetId="22" hidden="1">{"summary",#N/A,FALSE,"2000 vs 1999";"detail",#N/A,FALSE,"2000 vs 1999"}</definedName>
    <definedName name="asfdsdf" localSheetId="19" hidden="1">{"summary",#N/A,FALSE,"2000 vs 1999";"detail",#N/A,FALSE,"2000 vs 1999"}</definedName>
    <definedName name="asfdsdf" hidden="1">{"summary",#N/A,FALSE,"2000 vs 1999";"detail",#N/A,FALSE,"2000 vs 1999"}</definedName>
    <definedName name="asffghujyki" localSheetId="14" hidden="1">{#N/A,#N/A,FALSE,"Pharm";#N/A,#N/A,FALSE,"WWCM"}</definedName>
    <definedName name="asffghujyki" localSheetId="7" hidden="1">{#N/A,#N/A,FALSE,"Pharm";#N/A,#N/A,FALSE,"WWCM"}</definedName>
    <definedName name="asffghujyki" localSheetId="25" hidden="1">{#N/A,#N/A,FALSE,"Pharm";#N/A,#N/A,FALSE,"WWCM"}</definedName>
    <definedName name="asffghujyki" localSheetId="21" hidden="1">{#N/A,#N/A,FALSE,"Pharm";#N/A,#N/A,FALSE,"WWCM"}</definedName>
    <definedName name="asffghujyki" localSheetId="22" hidden="1">{#N/A,#N/A,FALSE,"Pharm";#N/A,#N/A,FALSE,"WWCM"}</definedName>
    <definedName name="asffghujyki" localSheetId="19" hidden="1">{#N/A,#N/A,FALSE,"Pharm";#N/A,#N/A,FALSE,"WWCM"}</definedName>
    <definedName name="asffghujyki" hidden="1">{#N/A,#N/A,FALSE,"Pharm";#N/A,#N/A,FALSE,"WWCM"}</definedName>
    <definedName name="asfsagd" localSheetId="14"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asfsagd" localSheetId="7"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asfsagd" localSheetId="25"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asfsagd" localSheetId="21"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asfsagd" localSheetId="22"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asfsagd" localSheetId="19"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asfsagd"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asfsd" localSheetId="14" hidden="1">{"summary",#N/A,FALSE,"2000 vs 1999";"detail",#N/A,FALSE,"2000 vs 1999"}</definedName>
    <definedName name="asfsd" localSheetId="7" hidden="1">{"summary",#N/A,FALSE,"2000 vs 1999";"detail",#N/A,FALSE,"2000 vs 1999"}</definedName>
    <definedName name="asfsd" localSheetId="25" hidden="1">{"summary",#N/A,FALSE,"2000 vs 1999";"detail",#N/A,FALSE,"2000 vs 1999"}</definedName>
    <definedName name="asfsd" localSheetId="21" hidden="1">{"summary",#N/A,FALSE,"2000 vs 1999";"detail",#N/A,FALSE,"2000 vs 1999"}</definedName>
    <definedName name="asfsd" localSheetId="22" hidden="1">{"summary",#N/A,FALSE,"2000 vs 1999";"detail",#N/A,FALSE,"2000 vs 1999"}</definedName>
    <definedName name="asfsd" localSheetId="19" hidden="1">{"summary",#N/A,FALSE,"2000 vs 1999";"detail",#N/A,FALSE,"2000 vs 1999"}</definedName>
    <definedName name="asfsd" hidden="1">{"summary",#N/A,FALSE,"2000 vs 1999";"detail",#N/A,FALSE,"2000 vs 1999"}</definedName>
    <definedName name="asfsdsdf" localSheetId="14" hidden="1">{"summary",#N/A,FALSE,"2000 vs 1999";"detail",#N/A,FALSE,"2000 vs 1999"}</definedName>
    <definedName name="asfsdsdf" localSheetId="7" hidden="1">{"summary",#N/A,FALSE,"2000 vs 1999";"detail",#N/A,FALSE,"2000 vs 1999"}</definedName>
    <definedName name="asfsdsdf" localSheetId="25" hidden="1">{"summary",#N/A,FALSE,"2000 vs 1999";"detail",#N/A,FALSE,"2000 vs 1999"}</definedName>
    <definedName name="asfsdsdf" localSheetId="21" hidden="1">{"summary",#N/A,FALSE,"2000 vs 1999";"detail",#N/A,FALSE,"2000 vs 1999"}</definedName>
    <definedName name="asfsdsdf" localSheetId="22" hidden="1">{"summary",#N/A,FALSE,"2000 vs 1999";"detail",#N/A,FALSE,"2000 vs 1999"}</definedName>
    <definedName name="asfsdsdf" localSheetId="19" hidden="1">{"summary",#N/A,FALSE,"2000 vs 1999";"detail",#N/A,FALSE,"2000 vs 1999"}</definedName>
    <definedName name="asfsdsdf" hidden="1">{"summary",#N/A,FALSE,"2000 vs 1999";"detail",#N/A,FALSE,"2000 vs 1999"}</definedName>
    <definedName name="asgdagdsgfd" localSheetId="14" hidden="1">{"summary",#N/A,FALSE,"2000 vs 1999";"detail",#N/A,FALSE,"2000 vs 1999"}</definedName>
    <definedName name="asgdagdsgfd" localSheetId="7" hidden="1">{"summary",#N/A,FALSE,"2000 vs 1999";"detail",#N/A,FALSE,"2000 vs 1999"}</definedName>
    <definedName name="asgdagdsgfd" localSheetId="25" hidden="1">{"summary",#N/A,FALSE,"2000 vs 1999";"detail",#N/A,FALSE,"2000 vs 1999"}</definedName>
    <definedName name="asgdagdsgfd" localSheetId="21" hidden="1">{"summary",#N/A,FALSE,"2000 vs 1999";"detail",#N/A,FALSE,"2000 vs 1999"}</definedName>
    <definedName name="asgdagdsgfd" localSheetId="22" hidden="1">{"summary",#N/A,FALSE,"2000 vs 1999";"detail",#N/A,FALSE,"2000 vs 1999"}</definedName>
    <definedName name="asgdagdsgfd" localSheetId="19" hidden="1">{"summary",#N/A,FALSE,"2000 vs 1999";"detail",#N/A,FALSE,"2000 vs 1999"}</definedName>
    <definedName name="asgdagdsgfd" hidden="1">{"summary",#N/A,FALSE,"2000 vs 1999";"detail",#N/A,FALSE,"2000 vs 1999"}</definedName>
    <definedName name="asgsddgsa" localSheetId="14" hidden="1">{"summary",#N/A,FALSE,"2000 vs 1999";"detail",#N/A,FALSE,"2000 vs 1999"}</definedName>
    <definedName name="asgsddgsa" localSheetId="7" hidden="1">{"summary",#N/A,FALSE,"2000 vs 1999";"detail",#N/A,FALSE,"2000 vs 1999"}</definedName>
    <definedName name="asgsddgsa" localSheetId="25" hidden="1">{"summary",#N/A,FALSE,"2000 vs 1999";"detail",#N/A,FALSE,"2000 vs 1999"}</definedName>
    <definedName name="asgsddgsa" localSheetId="21" hidden="1">{"summary",#N/A,FALSE,"2000 vs 1999";"detail",#N/A,FALSE,"2000 vs 1999"}</definedName>
    <definedName name="asgsddgsa" localSheetId="22" hidden="1">{"summary",#N/A,FALSE,"2000 vs 1999";"detail",#N/A,FALSE,"2000 vs 1999"}</definedName>
    <definedName name="asgsddgsa" localSheetId="19" hidden="1">{"summary",#N/A,FALSE,"2000 vs 1999";"detail",#N/A,FALSE,"2000 vs 1999"}</definedName>
    <definedName name="asgsddgsa" hidden="1">{"summary",#N/A,FALSE,"2000 vs 1999";"detail",#N/A,FALSE,"2000 vs 1999"}</definedName>
    <definedName name="Asien">0</definedName>
    <definedName name="asj" localSheetId="14" hidden="1">1/EUReXToDEM</definedName>
    <definedName name="asj" localSheetId="7" hidden="1">1/EUReXToDEM</definedName>
    <definedName name="asj" localSheetId="25" hidden="1">1/EUReXToDEM</definedName>
    <definedName name="asj" localSheetId="21" hidden="1">1/EUReXToDEM</definedName>
    <definedName name="asj" localSheetId="22" hidden="1">1/EUReXToDEM</definedName>
    <definedName name="asj" localSheetId="19" hidden="1">1/EUReXToDEM</definedName>
    <definedName name="asj" hidden="1">1/EUReXToDEM</definedName>
    <definedName name="asjfaasjf" hidden="1">#REF!</definedName>
    <definedName name="asjfjaskf" hidden="1">#REF!</definedName>
    <definedName name="asqq" localSheetId="14" hidden="1">{"Performance Details",#N/A,FALSE,"Current Yr";"Performance Details",#N/A,FALSE,"Budget";"Performance Details",#N/A,FALSE,"Prior Year"}</definedName>
    <definedName name="asqq" localSheetId="7" hidden="1">{"Performance Details",#N/A,FALSE,"Current Yr";"Performance Details",#N/A,FALSE,"Budget";"Performance Details",#N/A,FALSE,"Prior Year"}</definedName>
    <definedName name="asqq" localSheetId="25" hidden="1">{"Performance Details",#N/A,FALSE,"Current Yr";"Performance Details",#N/A,FALSE,"Budget";"Performance Details",#N/A,FALSE,"Prior Year"}</definedName>
    <definedName name="asqq" localSheetId="21" hidden="1">{"Performance Details",#N/A,FALSE,"Current Yr";"Performance Details",#N/A,FALSE,"Budget";"Performance Details",#N/A,FALSE,"Prior Year"}</definedName>
    <definedName name="asqq" localSheetId="22" hidden="1">{"Performance Details",#N/A,FALSE,"Current Yr";"Performance Details",#N/A,FALSE,"Budget";"Performance Details",#N/A,FALSE,"Prior Year"}</definedName>
    <definedName name="asqq" localSheetId="19" hidden="1">{"Performance Details",#N/A,FALSE,"Current Yr";"Performance Details",#N/A,FALSE,"Budget";"Performance Details",#N/A,FALSE,"Prior Year"}</definedName>
    <definedName name="asqq" hidden="1">{"Performance Details",#N/A,FALSE,"Current Yr";"Performance Details",#N/A,FALSE,"Budget";"Performance Details",#N/A,FALSE,"Prior Year"}</definedName>
    <definedName name="ass">#REF!</definedName>
    <definedName name="ASSA" localSheetId="14" hidden="1">{#N/A,#N/A,FALSE,"1";#N/A,#N/A,FALSE,"2";#N/A,#N/A,FALSE,"16 - 17";#N/A,#N/A,FALSE,"18 - 19";#N/A,#N/A,FALSE,"26";#N/A,#N/A,FALSE,"27";#N/A,#N/A,FALSE,"28"}</definedName>
    <definedName name="ASSA" localSheetId="7" hidden="1">{#N/A,#N/A,FALSE,"1";#N/A,#N/A,FALSE,"2";#N/A,#N/A,FALSE,"16 - 17";#N/A,#N/A,FALSE,"18 - 19";#N/A,#N/A,FALSE,"26";#N/A,#N/A,FALSE,"27";#N/A,#N/A,FALSE,"28"}</definedName>
    <definedName name="ASSA" localSheetId="25" hidden="1">{#N/A,#N/A,FALSE,"1";#N/A,#N/A,FALSE,"2";#N/A,#N/A,FALSE,"16 - 17";#N/A,#N/A,FALSE,"18 - 19";#N/A,#N/A,FALSE,"26";#N/A,#N/A,FALSE,"27";#N/A,#N/A,FALSE,"28"}</definedName>
    <definedName name="ASSA" localSheetId="21" hidden="1">{#N/A,#N/A,FALSE,"1";#N/A,#N/A,FALSE,"2";#N/A,#N/A,FALSE,"16 - 17";#N/A,#N/A,FALSE,"18 - 19";#N/A,#N/A,FALSE,"26";#N/A,#N/A,FALSE,"27";#N/A,#N/A,FALSE,"28"}</definedName>
    <definedName name="ASSA" localSheetId="22" hidden="1">{#N/A,#N/A,FALSE,"1";#N/A,#N/A,FALSE,"2";#N/A,#N/A,FALSE,"16 - 17";#N/A,#N/A,FALSE,"18 - 19";#N/A,#N/A,FALSE,"26";#N/A,#N/A,FALSE,"27";#N/A,#N/A,FALSE,"28"}</definedName>
    <definedName name="ASSA" localSheetId="19" hidden="1">{#N/A,#N/A,FALSE,"1";#N/A,#N/A,FALSE,"2";#N/A,#N/A,FALSE,"16 - 17";#N/A,#N/A,FALSE,"18 - 19";#N/A,#N/A,FALSE,"26";#N/A,#N/A,FALSE,"27";#N/A,#N/A,FALSE,"28"}</definedName>
    <definedName name="ASSA" hidden="1">{#N/A,#N/A,FALSE,"1";#N/A,#N/A,FALSE,"2";#N/A,#N/A,FALSE,"16 - 17";#N/A,#N/A,FALSE,"18 - 19";#N/A,#N/A,FALSE,"26";#N/A,#N/A,FALSE,"27";#N/A,#N/A,FALSE,"28"}</definedName>
    <definedName name="assdewdwe" localSheetId="14" hidden="1">{#N/A,#N/A,FALSE,"단축1";#N/A,#N/A,FALSE,"단축2";#N/A,#N/A,FALSE,"단축3";#N/A,#N/A,FALSE,"장축";#N/A,#N/A,FALSE,"4WD"}</definedName>
    <definedName name="assdewdwe" localSheetId="7" hidden="1">{#N/A,#N/A,FALSE,"단축1";#N/A,#N/A,FALSE,"단축2";#N/A,#N/A,FALSE,"단축3";#N/A,#N/A,FALSE,"장축";#N/A,#N/A,FALSE,"4WD"}</definedName>
    <definedName name="assdewdwe" localSheetId="25" hidden="1">{#N/A,#N/A,FALSE,"단축1";#N/A,#N/A,FALSE,"단축2";#N/A,#N/A,FALSE,"단축3";#N/A,#N/A,FALSE,"장축";#N/A,#N/A,FALSE,"4WD"}</definedName>
    <definedName name="assdewdwe" localSheetId="21" hidden="1">{#N/A,#N/A,FALSE,"단축1";#N/A,#N/A,FALSE,"단축2";#N/A,#N/A,FALSE,"단축3";#N/A,#N/A,FALSE,"장축";#N/A,#N/A,FALSE,"4WD"}</definedName>
    <definedName name="assdewdwe" localSheetId="22" hidden="1">{#N/A,#N/A,FALSE,"단축1";#N/A,#N/A,FALSE,"단축2";#N/A,#N/A,FALSE,"단축3";#N/A,#N/A,FALSE,"장축";#N/A,#N/A,FALSE,"4WD"}</definedName>
    <definedName name="assdewdwe" localSheetId="19" hidden="1">{#N/A,#N/A,FALSE,"단축1";#N/A,#N/A,FALSE,"단축2";#N/A,#N/A,FALSE,"단축3";#N/A,#N/A,FALSE,"장축";#N/A,#N/A,FALSE,"4WD"}</definedName>
    <definedName name="assdewdwe" hidden="1">{#N/A,#N/A,FALSE,"단축1";#N/A,#N/A,FALSE,"단축2";#N/A,#N/A,FALSE,"단축3";#N/A,#N/A,FALSE,"장축";#N/A,#N/A,FALSE,"4WD"}</definedName>
    <definedName name="asset">#REF!</definedName>
    <definedName name="Asset_Closing">#REF!</definedName>
    <definedName name="asset1">#REF!</definedName>
    <definedName name="asset2">#REF!</definedName>
    <definedName name="ASSET3">#REF!</definedName>
    <definedName name="AssetCards">#REF!</definedName>
    <definedName name="Assignment_List">#REF!</definedName>
    <definedName name="assl" localSheetId="14" hidden="1">{#N/A,#N/A,FALSE,"CONTENTS";#N/A,#N/A,FALSE,"DR";#N/A,#N/A,FALSE,"PL";#N/A,#N/A,FALSE,"BS";#N/A,#N/A,FALSE,"Cash Flow";#N/A,#N/A,FALSE,"NOTES";#N/A,#N/A,FALSE,"NOTES (FA)";#N/A,#N/A,FALSE,"Notes(3)";#N/A,#N/A,FALSE,"NOTES (4)";#N/A,#N/A,FALSE,"DP&amp;L";#N/A,#N/A,FALSE,"EXPENSES";#N/A,#N/A,FALSE,"EXPENSES-1"}</definedName>
    <definedName name="assl" localSheetId="7" hidden="1">{#N/A,#N/A,FALSE,"CONTENTS";#N/A,#N/A,FALSE,"DR";#N/A,#N/A,FALSE,"PL";#N/A,#N/A,FALSE,"BS";#N/A,#N/A,FALSE,"Cash Flow";#N/A,#N/A,FALSE,"NOTES";#N/A,#N/A,FALSE,"NOTES (FA)";#N/A,#N/A,FALSE,"Notes(3)";#N/A,#N/A,FALSE,"NOTES (4)";#N/A,#N/A,FALSE,"DP&amp;L";#N/A,#N/A,FALSE,"EXPENSES";#N/A,#N/A,FALSE,"EXPENSES-1"}</definedName>
    <definedName name="assl" localSheetId="25" hidden="1">{#N/A,#N/A,FALSE,"CONTENTS";#N/A,#N/A,FALSE,"DR";#N/A,#N/A,FALSE,"PL";#N/A,#N/A,FALSE,"BS";#N/A,#N/A,FALSE,"Cash Flow";#N/A,#N/A,FALSE,"NOTES";#N/A,#N/A,FALSE,"NOTES (FA)";#N/A,#N/A,FALSE,"Notes(3)";#N/A,#N/A,FALSE,"NOTES (4)";#N/A,#N/A,FALSE,"DP&amp;L";#N/A,#N/A,FALSE,"EXPENSES";#N/A,#N/A,FALSE,"EXPENSES-1"}</definedName>
    <definedName name="assl" localSheetId="21" hidden="1">{#N/A,#N/A,FALSE,"CONTENTS";#N/A,#N/A,FALSE,"DR";#N/A,#N/A,FALSE,"PL";#N/A,#N/A,FALSE,"BS";#N/A,#N/A,FALSE,"Cash Flow";#N/A,#N/A,FALSE,"NOTES";#N/A,#N/A,FALSE,"NOTES (FA)";#N/A,#N/A,FALSE,"Notes(3)";#N/A,#N/A,FALSE,"NOTES (4)";#N/A,#N/A,FALSE,"DP&amp;L";#N/A,#N/A,FALSE,"EXPENSES";#N/A,#N/A,FALSE,"EXPENSES-1"}</definedName>
    <definedName name="assl" localSheetId="22" hidden="1">{#N/A,#N/A,FALSE,"CONTENTS";#N/A,#N/A,FALSE,"DR";#N/A,#N/A,FALSE,"PL";#N/A,#N/A,FALSE,"BS";#N/A,#N/A,FALSE,"Cash Flow";#N/A,#N/A,FALSE,"NOTES";#N/A,#N/A,FALSE,"NOTES (FA)";#N/A,#N/A,FALSE,"Notes(3)";#N/A,#N/A,FALSE,"NOTES (4)";#N/A,#N/A,FALSE,"DP&amp;L";#N/A,#N/A,FALSE,"EXPENSES";#N/A,#N/A,FALSE,"EXPENSES-1"}</definedName>
    <definedName name="assl" localSheetId="19" hidden="1">{#N/A,#N/A,FALSE,"CONTENTS";#N/A,#N/A,FALSE,"DR";#N/A,#N/A,FALSE,"PL";#N/A,#N/A,FALSE,"BS";#N/A,#N/A,FALSE,"Cash Flow";#N/A,#N/A,FALSE,"NOTES";#N/A,#N/A,FALSE,"NOTES (FA)";#N/A,#N/A,FALSE,"Notes(3)";#N/A,#N/A,FALSE,"NOTES (4)";#N/A,#N/A,FALSE,"DP&amp;L";#N/A,#N/A,FALSE,"EXPENSES";#N/A,#N/A,FALSE,"EXPENSES-1"}</definedName>
    <definedName name="assl" hidden="1">{#N/A,#N/A,FALSE,"CONTENTS";#N/A,#N/A,FALSE,"DR";#N/A,#N/A,FALSE,"PL";#N/A,#N/A,FALSE,"BS";#N/A,#N/A,FALSE,"Cash Flow";#N/A,#N/A,FALSE,"NOTES";#N/A,#N/A,FALSE,"NOTES (FA)";#N/A,#N/A,FALSE,"Notes(3)";#N/A,#N/A,FALSE,"NOTES (4)";#N/A,#N/A,FALSE,"DP&amp;L";#N/A,#N/A,FALSE,"EXPENSES";#N/A,#N/A,FALSE,"EXPENSES-1"}</definedName>
    <definedName name="asw" localSheetId="14" hidden="1">{#N/A,#N/A,FALSE,"现金"}</definedName>
    <definedName name="asw" localSheetId="7" hidden="1">{#N/A,#N/A,FALSE,"现金"}</definedName>
    <definedName name="asw" localSheetId="25" hidden="1">{#N/A,#N/A,FALSE,"现金"}</definedName>
    <definedName name="asw" localSheetId="21" hidden="1">{#N/A,#N/A,FALSE,"现金"}</definedName>
    <definedName name="asw" localSheetId="22" hidden="1">{#N/A,#N/A,FALSE,"现金"}</definedName>
    <definedName name="asw" localSheetId="19" hidden="1">{#N/A,#N/A,FALSE,"现金"}</definedName>
    <definedName name="asw" hidden="1">{#N/A,#N/A,FALSE,"现金"}</definedName>
    <definedName name="aswe" localSheetId="14" hidden="1">{"TXO2N2_GP",#N/A,FALSE,"MTHLYGP";"TXH2_GP",#N/A,FALSE,"MTHLYGP";"LOUIS_GP",#N/A,FALSE,"MTHLYGP";"H2_GP",#N/A,FALSE,"MTHLYGP";"O2N2_GP",#N/A,FALSE,"MTHLYGP";"PACKAGE_GP",#N/A,FALSE,"MTHLYGP";"OTHER_GP",#N/A,FALSE,"MTHLYGP"}</definedName>
    <definedName name="aswe" localSheetId="7" hidden="1">{"TXO2N2_GP",#N/A,FALSE,"MTHLYGP";"TXH2_GP",#N/A,FALSE,"MTHLYGP";"LOUIS_GP",#N/A,FALSE,"MTHLYGP";"H2_GP",#N/A,FALSE,"MTHLYGP";"O2N2_GP",#N/A,FALSE,"MTHLYGP";"PACKAGE_GP",#N/A,FALSE,"MTHLYGP";"OTHER_GP",#N/A,FALSE,"MTHLYGP"}</definedName>
    <definedName name="aswe" localSheetId="25" hidden="1">{"TXO2N2_GP",#N/A,FALSE,"MTHLYGP";"TXH2_GP",#N/A,FALSE,"MTHLYGP";"LOUIS_GP",#N/A,FALSE,"MTHLYGP";"H2_GP",#N/A,FALSE,"MTHLYGP";"O2N2_GP",#N/A,FALSE,"MTHLYGP";"PACKAGE_GP",#N/A,FALSE,"MTHLYGP";"OTHER_GP",#N/A,FALSE,"MTHLYGP"}</definedName>
    <definedName name="aswe" localSheetId="21" hidden="1">{"TXO2N2_GP",#N/A,FALSE,"MTHLYGP";"TXH2_GP",#N/A,FALSE,"MTHLYGP";"LOUIS_GP",#N/A,FALSE,"MTHLYGP";"H2_GP",#N/A,FALSE,"MTHLYGP";"O2N2_GP",#N/A,FALSE,"MTHLYGP";"PACKAGE_GP",#N/A,FALSE,"MTHLYGP";"OTHER_GP",#N/A,FALSE,"MTHLYGP"}</definedName>
    <definedName name="aswe" localSheetId="22" hidden="1">{"TXO2N2_GP",#N/A,FALSE,"MTHLYGP";"TXH2_GP",#N/A,FALSE,"MTHLYGP";"LOUIS_GP",#N/A,FALSE,"MTHLYGP";"H2_GP",#N/A,FALSE,"MTHLYGP";"O2N2_GP",#N/A,FALSE,"MTHLYGP";"PACKAGE_GP",#N/A,FALSE,"MTHLYGP";"OTHER_GP",#N/A,FALSE,"MTHLYGP"}</definedName>
    <definedName name="aswe" localSheetId="19" hidden="1">{"TXO2N2_GP",#N/A,FALSE,"MTHLYGP";"TXH2_GP",#N/A,FALSE,"MTHLYGP";"LOUIS_GP",#N/A,FALSE,"MTHLYGP";"H2_GP",#N/A,FALSE,"MTHLYGP";"O2N2_GP",#N/A,FALSE,"MTHLYGP";"PACKAGE_GP",#N/A,FALSE,"MTHLYGP";"OTHER_GP",#N/A,FALSE,"MTHLYGP"}</definedName>
    <definedName name="aswe" hidden="1">{"TXO2N2_GP",#N/A,FALSE,"MTHLYGP";"TXH2_GP",#N/A,FALSE,"MTHLYGP";"LOUIS_GP",#N/A,FALSE,"MTHLYGP";"H2_GP",#N/A,FALSE,"MTHLYGP";"O2N2_GP",#N/A,FALSE,"MTHLYGP";"PACKAGE_GP",#N/A,FALSE,"MTHLYGP";"OTHER_GP",#N/A,FALSE,"MTHLYGP"}</definedName>
    <definedName name="aT">#REF!</definedName>
    <definedName name="ATS">1/13.7603</definedName>
    <definedName name="ATSeXToEUR" localSheetId="14" hidden="1">1/EUReXToATS</definedName>
    <definedName name="ATSeXToEUR" localSheetId="7" hidden="1">1/EUReXToATS</definedName>
    <definedName name="ATSeXToEUR" localSheetId="25" hidden="1">1/EUReXToATS</definedName>
    <definedName name="ATSeXToEUR" localSheetId="21" hidden="1">1/EUReXToATS</definedName>
    <definedName name="ATSeXToEUR" localSheetId="22" hidden="1">1/EUReXToATS</definedName>
    <definedName name="ATSeXToEUR" localSheetId="19" hidden="1">1/EUReXToATS</definedName>
    <definedName name="ATSeXToEUR" hidden="1">1/EUReXToATS</definedName>
    <definedName name="audit">#REF!</definedName>
    <definedName name="auditeasy1">#REF!</definedName>
    <definedName name="AUDITEASY13">#REF!</definedName>
    <definedName name="auditee" localSheetId="25">'[1]基本资料(不打印)'!$B$3:$B$24</definedName>
    <definedName name="auditee" localSheetId="21">'[1]基本资料(不打印)'!$B$3:$B$24</definedName>
    <definedName name="auditee" localSheetId="22">'[1]基本资料(不打印)'!$B$3:$B$24</definedName>
    <definedName name="auditee">#REF!</definedName>
    <definedName name="AUG">#REF!</definedName>
    <definedName name="Aug2002HourlyCost">#REF!</definedName>
    <definedName name="Aug2002MonthlyCost">#REF!</definedName>
    <definedName name="Aug2003HourlyCost">#REF!</definedName>
    <definedName name="Aug2003MonthlyCost">#REF!</definedName>
    <definedName name="Aug2004HourlyCost">#REF!</definedName>
    <definedName name="Aug2004MonthlyCost">#REF!</definedName>
    <definedName name="Aug2005HourlyCost">#REF!</definedName>
    <definedName name="Aug2005MonthlyCost">#REF!</definedName>
    <definedName name="Aug2006HourlyCost">#REF!</definedName>
    <definedName name="Aug2006MonthlyCost">#REF!</definedName>
    <definedName name="AUGUST">#REF!</definedName>
    <definedName name="auswahl">#REF!</definedName>
    <definedName name="auswahl_art">#REF!</definedName>
    <definedName name="auswahl_Quartal">#REF!</definedName>
    <definedName name="auswahl_Umfang">#REF!</definedName>
    <definedName name="auto" localSheetId="14" hidden="1">{#N/A,#N/A,FALSE,"Bare Battery F.G."}</definedName>
    <definedName name="auto" localSheetId="7" hidden="1">{#N/A,#N/A,FALSE,"Bare Battery F.G."}</definedName>
    <definedName name="auto" localSheetId="25" hidden="1">{#N/A,#N/A,FALSE,"Bare Battery F.G."}</definedName>
    <definedName name="auto" localSheetId="21" hidden="1">{#N/A,#N/A,FALSE,"Bare Battery F.G."}</definedName>
    <definedName name="auto" localSheetId="22" hidden="1">{#N/A,#N/A,FALSE,"Bare Battery F.G."}</definedName>
    <definedName name="auto" localSheetId="19" hidden="1">{#N/A,#N/A,FALSE,"Bare Battery F.G."}</definedName>
    <definedName name="auto" hidden="1">{#N/A,#N/A,FALSE,"Bare Battery F.G."}</definedName>
    <definedName name="Auto_PPP">#N/A</definedName>
    <definedName name="automobile" localSheetId="14"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automobile" localSheetId="7"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automobile" localSheetId="25"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automobile" localSheetId="21"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automobile" localSheetId="22"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automobile" localSheetId="19"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automobile"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av" localSheetId="14" hidden="1">Main.SAPF4Help()</definedName>
    <definedName name="av" localSheetId="7" hidden="1">Main.SAPF4Help()</definedName>
    <definedName name="av" localSheetId="25" hidden="1">Main.SAPF4Help()</definedName>
    <definedName name="av" localSheetId="21" hidden="1">Main.SAPF4Help()</definedName>
    <definedName name="av" localSheetId="22" hidden="1">Main.SAPF4Help()</definedName>
    <definedName name="av" localSheetId="19" hidden="1">Main.SAPF4Help()</definedName>
    <definedName name="av" hidden="1">Main.SAPF4Help()</definedName>
    <definedName name="aw" hidden="1">#REF!</definedName>
    <definedName name="awq" localSheetId="14" hidden="1">{"YTD",#N/A,FALSE,"SUM"}</definedName>
    <definedName name="awq" localSheetId="7" hidden="1">{"YTD",#N/A,FALSE,"SUM"}</definedName>
    <definedName name="awq" localSheetId="25" hidden="1">{"YTD",#N/A,FALSE,"SUM"}</definedName>
    <definedName name="awq" localSheetId="21" hidden="1">{"YTD",#N/A,FALSE,"SUM"}</definedName>
    <definedName name="awq" localSheetId="22" hidden="1">{"YTD",#N/A,FALSE,"SUM"}</definedName>
    <definedName name="awq" localSheetId="19" hidden="1">{"YTD",#N/A,FALSE,"SUM"}</definedName>
    <definedName name="awq" hidden="1">{"YTD",#N/A,FALSE,"SUM"}</definedName>
    <definedName name="awqe" localSheetId="14" hidden="1">{"net assets",#N/A,FALSE,"summary";"asset turnover",#N/A,FALSE,"summary";"orona",#N/A,FALSE,"summary"}</definedName>
    <definedName name="awqe" localSheetId="7" hidden="1">{"net assets",#N/A,FALSE,"summary";"asset turnover",#N/A,FALSE,"summary";"orona",#N/A,FALSE,"summary"}</definedName>
    <definedName name="awqe" localSheetId="25" hidden="1">{"net assets",#N/A,FALSE,"summary";"asset turnover",#N/A,FALSE,"summary";"orona",#N/A,FALSE,"summary"}</definedName>
    <definedName name="awqe" localSheetId="21" hidden="1">{"net assets",#N/A,FALSE,"summary";"asset turnover",#N/A,FALSE,"summary";"orona",#N/A,FALSE,"summary"}</definedName>
    <definedName name="awqe" localSheetId="22" hidden="1">{"net assets",#N/A,FALSE,"summary";"asset turnover",#N/A,FALSE,"summary";"orona",#N/A,FALSE,"summary"}</definedName>
    <definedName name="awqe" localSheetId="19" hidden="1">{"net assets",#N/A,FALSE,"summary";"asset turnover",#N/A,FALSE,"summary";"orona",#N/A,FALSE,"summary"}</definedName>
    <definedName name="awqe" hidden="1">{"net assets",#N/A,FALSE,"summary";"asset turnover",#N/A,FALSE,"summary";"orona",#N/A,FALSE,"summary"}</definedName>
    <definedName name="awqx" localSheetId="14" hidden="1">{"Comp_of_Price_Effect",#N/A,FALSE,"QTRDPVAR"}</definedName>
    <definedName name="awqx" localSheetId="7" hidden="1">{"Comp_of_Price_Effect",#N/A,FALSE,"QTRDPVAR"}</definedName>
    <definedName name="awqx" localSheetId="25" hidden="1">{"Comp_of_Price_Effect",#N/A,FALSE,"QTRDPVAR"}</definedName>
    <definedName name="awqx" localSheetId="21" hidden="1">{"Comp_of_Price_Effect",#N/A,FALSE,"QTRDPVAR"}</definedName>
    <definedName name="awqx" localSheetId="22" hidden="1">{"Comp_of_Price_Effect",#N/A,FALSE,"QTRDPVAR"}</definedName>
    <definedName name="awqx" localSheetId="19" hidden="1">{"Comp_of_Price_Effect",#N/A,FALSE,"QTRDPVAR"}</definedName>
    <definedName name="awqx" hidden="1">{"Comp_of_Price_Effect",#N/A,FALSE,"QTRDPVAR"}</definedName>
    <definedName name="awrtart" hidden="1">#REF!</definedName>
    <definedName name="awsert" localSheetId="14" hidden="1">{#N/A,#N/A,TRUE,"COVER";#N/A,#N/A,TRUE,"DIR";#N/A,#N/A,TRUE,"AUDIT"}</definedName>
    <definedName name="awsert" localSheetId="7" hidden="1">{#N/A,#N/A,TRUE,"COVER";#N/A,#N/A,TRUE,"DIR";#N/A,#N/A,TRUE,"AUDIT"}</definedName>
    <definedName name="awsert" localSheetId="25" hidden="1">{#N/A,#N/A,TRUE,"COVER";#N/A,#N/A,TRUE,"DIR";#N/A,#N/A,TRUE,"AUDIT"}</definedName>
    <definedName name="awsert" localSheetId="21" hidden="1">{#N/A,#N/A,TRUE,"COVER";#N/A,#N/A,TRUE,"DIR";#N/A,#N/A,TRUE,"AUDIT"}</definedName>
    <definedName name="awsert" localSheetId="22" hidden="1">{#N/A,#N/A,TRUE,"COVER";#N/A,#N/A,TRUE,"DIR";#N/A,#N/A,TRUE,"AUDIT"}</definedName>
    <definedName name="awsert" localSheetId="19" hidden="1">{#N/A,#N/A,TRUE,"COVER";#N/A,#N/A,TRUE,"DIR";#N/A,#N/A,TRUE,"AUDIT"}</definedName>
    <definedName name="awsert" hidden="1">{#N/A,#N/A,TRUE,"COVER";#N/A,#N/A,TRUE,"DIR";#N/A,#N/A,TRUE,"AUDIT"}</definedName>
    <definedName name="awvrevrf" localSheetId="14"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awvrevrf" localSheetId="7"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awvrevrf" localSheetId="25"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awvrevrf" localSheetId="21"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awvrevrf" localSheetId="22"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awvrevrf" localSheetId="19"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awvrevrf"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axs" localSheetId="14" hidden="1">{"QTD",#N/A,FALSE,"SUM"}</definedName>
    <definedName name="axs" localSheetId="7" hidden="1">{"QTD",#N/A,FALSE,"SUM"}</definedName>
    <definedName name="axs" localSheetId="25" hidden="1">{"QTD",#N/A,FALSE,"SUM"}</definedName>
    <definedName name="axs" localSheetId="21" hidden="1">{"QTD",#N/A,FALSE,"SUM"}</definedName>
    <definedName name="axs" localSheetId="22" hidden="1">{"QTD",#N/A,FALSE,"SUM"}</definedName>
    <definedName name="axs" localSheetId="19" hidden="1">{"QTD",#N/A,FALSE,"SUM"}</definedName>
    <definedName name="axs" hidden="1">{"QTD",#N/A,FALSE,"SUM"}</definedName>
    <definedName name="axz" localSheetId="14" hidden="1">{#N/A,"PURCHM",FALSE,"Business Analysis";#N/A,"SPADD",FALSE,"Business Analysis"}</definedName>
    <definedName name="axz" localSheetId="7" hidden="1">{#N/A,"PURCHM",FALSE,"Business Analysis";#N/A,"SPADD",FALSE,"Business Analysis"}</definedName>
    <definedName name="axz" localSheetId="25" hidden="1">{#N/A,"PURCHM",FALSE,"Business Analysis";#N/A,"SPADD",FALSE,"Business Analysis"}</definedName>
    <definedName name="axz" localSheetId="21" hidden="1">{#N/A,"PURCHM",FALSE,"Business Analysis";#N/A,"SPADD",FALSE,"Business Analysis"}</definedName>
    <definedName name="axz" localSheetId="22" hidden="1">{#N/A,"PURCHM",FALSE,"Business Analysis";#N/A,"SPADD",FALSE,"Business Analysis"}</definedName>
    <definedName name="axz" localSheetId="19" hidden="1">{#N/A,"PURCHM",FALSE,"Business Analysis";#N/A,"SPADD",FALSE,"Business Analysis"}</definedName>
    <definedName name="axz" hidden="1">{#N/A,"PURCHM",FALSE,"Business Analysis";#N/A,"SPADD",FALSE,"Business Analysis"}</definedName>
    <definedName name="aYD">#REF!</definedName>
    <definedName name="ayman" localSheetId="14" hidden="1">{#N/A,#N/A,FALSE,"1";#N/A,#N/A,FALSE,"2";#N/A,#N/A,FALSE,"16 - 17";#N/A,#N/A,FALSE,"18 - 19";#N/A,#N/A,FALSE,"26";#N/A,#N/A,FALSE,"27";#N/A,#N/A,FALSE,"28"}</definedName>
    <definedName name="ayman" localSheetId="7" hidden="1">{#N/A,#N/A,FALSE,"1";#N/A,#N/A,FALSE,"2";#N/A,#N/A,FALSE,"16 - 17";#N/A,#N/A,FALSE,"18 - 19";#N/A,#N/A,FALSE,"26";#N/A,#N/A,FALSE,"27";#N/A,#N/A,FALSE,"28"}</definedName>
    <definedName name="ayman" localSheetId="25" hidden="1">{#N/A,#N/A,FALSE,"1";#N/A,#N/A,FALSE,"2";#N/A,#N/A,FALSE,"16 - 17";#N/A,#N/A,FALSE,"18 - 19";#N/A,#N/A,FALSE,"26";#N/A,#N/A,FALSE,"27";#N/A,#N/A,FALSE,"28"}</definedName>
    <definedName name="ayman" localSheetId="21" hidden="1">{#N/A,#N/A,FALSE,"1";#N/A,#N/A,FALSE,"2";#N/A,#N/A,FALSE,"16 - 17";#N/A,#N/A,FALSE,"18 - 19";#N/A,#N/A,FALSE,"26";#N/A,#N/A,FALSE,"27";#N/A,#N/A,FALSE,"28"}</definedName>
    <definedName name="ayman" localSheetId="22" hidden="1">{#N/A,#N/A,FALSE,"1";#N/A,#N/A,FALSE,"2";#N/A,#N/A,FALSE,"16 - 17";#N/A,#N/A,FALSE,"18 - 19";#N/A,#N/A,FALSE,"26";#N/A,#N/A,FALSE,"27";#N/A,#N/A,FALSE,"28"}</definedName>
    <definedName name="ayman" localSheetId="19" hidden="1">{#N/A,#N/A,FALSE,"1";#N/A,#N/A,FALSE,"2";#N/A,#N/A,FALSE,"16 - 17";#N/A,#N/A,FALSE,"18 - 19";#N/A,#N/A,FALSE,"26";#N/A,#N/A,FALSE,"27";#N/A,#N/A,FALSE,"28"}</definedName>
    <definedName name="ayman" hidden="1">{#N/A,#N/A,FALSE,"1";#N/A,#N/A,FALSE,"2";#N/A,#N/A,FALSE,"16 - 17";#N/A,#N/A,FALSE,"18 - 19";#N/A,#N/A,FALSE,"26";#N/A,#N/A,FALSE,"27";#N/A,#N/A,FALSE,"28"}</definedName>
    <definedName name="ayman1" localSheetId="14" hidden="1">{#N/A,#N/A,FALSE,"Pharm";#N/A,#N/A,FALSE,"WWCM"}</definedName>
    <definedName name="ayman1" localSheetId="7" hidden="1">{#N/A,#N/A,FALSE,"Pharm";#N/A,#N/A,FALSE,"WWCM"}</definedName>
    <definedName name="ayman1" localSheetId="25" hidden="1">{#N/A,#N/A,FALSE,"Pharm";#N/A,#N/A,FALSE,"WWCM"}</definedName>
    <definedName name="ayman1" localSheetId="21" hidden="1">{#N/A,#N/A,FALSE,"Pharm";#N/A,#N/A,FALSE,"WWCM"}</definedName>
    <definedName name="ayman1" localSheetId="22" hidden="1">{#N/A,#N/A,FALSE,"Pharm";#N/A,#N/A,FALSE,"WWCM"}</definedName>
    <definedName name="ayman1" localSheetId="19" hidden="1">{#N/A,#N/A,FALSE,"Pharm";#N/A,#N/A,FALSE,"WWCM"}</definedName>
    <definedName name="ayman1" hidden="1">{#N/A,#N/A,FALSE,"Pharm";#N/A,#N/A,FALSE,"WWCM"}</definedName>
    <definedName name="ayman2" localSheetId="14" hidden="1">{#N/A,#N/A,FALSE,"Pharm";#N/A,#N/A,FALSE,"WWCM"}</definedName>
    <definedName name="ayman2" localSheetId="7" hidden="1">{#N/A,#N/A,FALSE,"Pharm";#N/A,#N/A,FALSE,"WWCM"}</definedName>
    <definedName name="ayman2" localSheetId="25" hidden="1">{#N/A,#N/A,FALSE,"Pharm";#N/A,#N/A,FALSE,"WWCM"}</definedName>
    <definedName name="ayman2" localSheetId="21" hidden="1">{#N/A,#N/A,FALSE,"Pharm";#N/A,#N/A,FALSE,"WWCM"}</definedName>
    <definedName name="ayman2" localSheetId="22" hidden="1">{#N/A,#N/A,FALSE,"Pharm";#N/A,#N/A,FALSE,"WWCM"}</definedName>
    <definedName name="ayman2" localSheetId="19" hidden="1">{#N/A,#N/A,FALSE,"Pharm";#N/A,#N/A,FALSE,"WWCM"}</definedName>
    <definedName name="ayman2" hidden="1">{#N/A,#N/A,FALSE,"Pharm";#N/A,#N/A,FALSE,"WWCM"}</definedName>
    <definedName name="ayman7" localSheetId="14" hidden="1">{#N/A,#N/A,FALSE,"REPORT"}</definedName>
    <definedName name="ayman7" localSheetId="7" hidden="1">{#N/A,#N/A,FALSE,"REPORT"}</definedName>
    <definedName name="ayman7" localSheetId="25" hidden="1">{#N/A,#N/A,FALSE,"REPORT"}</definedName>
    <definedName name="ayman7" localSheetId="21" hidden="1">{#N/A,#N/A,FALSE,"REPORT"}</definedName>
    <definedName name="ayman7" localSheetId="22" hidden="1">{#N/A,#N/A,FALSE,"REPORT"}</definedName>
    <definedName name="ayman7" localSheetId="19" hidden="1">{#N/A,#N/A,FALSE,"REPORT"}</definedName>
    <definedName name="ayman7" hidden="1">{#N/A,#N/A,FALSE,"REPORT"}</definedName>
    <definedName name="ayman8" localSheetId="14" hidden="1">{#N/A,#N/A,FALSE,"REPORT"}</definedName>
    <definedName name="ayman8" localSheetId="7" hidden="1">{#N/A,#N/A,FALSE,"REPORT"}</definedName>
    <definedName name="ayman8" localSheetId="25" hidden="1">{#N/A,#N/A,FALSE,"REPORT"}</definedName>
    <definedName name="ayman8" localSheetId="21" hidden="1">{#N/A,#N/A,FALSE,"REPORT"}</definedName>
    <definedName name="ayman8" localSheetId="22" hidden="1">{#N/A,#N/A,FALSE,"REPORT"}</definedName>
    <definedName name="ayman8" localSheetId="19" hidden="1">{#N/A,#N/A,FALSE,"REPORT"}</definedName>
    <definedName name="ayman8" hidden="1">{#N/A,#N/A,FALSE,"REPORT"}</definedName>
    <definedName name="azeazr" localSheetId="14" hidden="1">{#N/A,#N/A,FALSE,"Sales Graph";#N/A,#N/A,FALSE,"BUC Graph";#N/A,#N/A,FALSE,"P&amp;L - YTD"}</definedName>
    <definedName name="azeazr" localSheetId="7" hidden="1">{#N/A,#N/A,FALSE,"Sales Graph";#N/A,#N/A,FALSE,"BUC Graph";#N/A,#N/A,FALSE,"P&amp;L - YTD"}</definedName>
    <definedName name="azeazr" localSheetId="25" hidden="1">{#N/A,#N/A,FALSE,"Sales Graph";#N/A,#N/A,FALSE,"BUC Graph";#N/A,#N/A,FALSE,"P&amp;L - YTD"}</definedName>
    <definedName name="azeazr" localSheetId="21" hidden="1">{#N/A,#N/A,FALSE,"Sales Graph";#N/A,#N/A,FALSE,"BUC Graph";#N/A,#N/A,FALSE,"P&amp;L - YTD"}</definedName>
    <definedName name="azeazr" localSheetId="22" hidden="1">{#N/A,#N/A,FALSE,"Sales Graph";#N/A,#N/A,FALSE,"BUC Graph";#N/A,#N/A,FALSE,"P&amp;L - YTD"}</definedName>
    <definedName name="azeazr" localSheetId="19" hidden="1">{#N/A,#N/A,FALSE,"Sales Graph";#N/A,#N/A,FALSE,"BUC Graph";#N/A,#N/A,FALSE,"P&amp;L - YTD"}</definedName>
    <definedName name="azeazr" hidden="1">{#N/A,#N/A,FALSE,"Sales Graph";#N/A,#N/A,FALSE,"BUC Graph";#N/A,#N/A,FALSE,"P&amp;L - YTD"}</definedName>
    <definedName name="azerety" localSheetId="14" hidden="1">{#N/A,#N/A,FALSE,"Pharm";#N/A,#N/A,FALSE,"WWCM"}</definedName>
    <definedName name="azerety" localSheetId="7" hidden="1">{#N/A,#N/A,FALSE,"Pharm";#N/A,#N/A,FALSE,"WWCM"}</definedName>
    <definedName name="azerety" localSheetId="25" hidden="1">{#N/A,#N/A,FALSE,"Pharm";#N/A,#N/A,FALSE,"WWCM"}</definedName>
    <definedName name="azerety" localSheetId="21" hidden="1">{#N/A,#N/A,FALSE,"Pharm";#N/A,#N/A,FALSE,"WWCM"}</definedName>
    <definedName name="azerety" localSheetId="22" hidden="1">{#N/A,#N/A,FALSE,"Pharm";#N/A,#N/A,FALSE,"WWCM"}</definedName>
    <definedName name="azerety" localSheetId="19" hidden="1">{#N/A,#N/A,FALSE,"Pharm";#N/A,#N/A,FALSE,"WWCM"}</definedName>
    <definedName name="azerety" hidden="1">{#N/A,#N/A,FALSE,"Pharm";#N/A,#N/A,FALSE,"WWCM"}</definedName>
    <definedName name="AZM">#REF!</definedName>
    <definedName name="azm_akt_budplz">#REF!</definedName>
    <definedName name="azm_akt_budplz2">#REF!</definedName>
    <definedName name="azm_budplz03">#REF!</definedName>
    <definedName name="azm_erl_veränd">#REF!</definedName>
    <definedName name="azma">#REF!</definedName>
    <definedName name="azmat">#REF!</definedName>
    <definedName name="azmoo">#REF!</definedName>
    <definedName name="azmuxt">#REF!</definedName>
    <definedName name="azmuxt2">#REF!</definedName>
    <definedName name="azmuxt3">#REF!</definedName>
    <definedName name="azmuxtt">#REF!</definedName>
    <definedName name="A产品">#REF!</definedName>
    <definedName name="a暗暗">#REF!</definedName>
    <definedName name="A贷方发生额_第5页">#REF!</definedName>
    <definedName name="A贷方发生额_第6页">#REF!</definedName>
    <definedName name="A贷方发生额_第7页">#REF!</definedName>
    <definedName name="b">#REF!</definedName>
    <definedName name="B.dbf">#REF!</definedName>
    <definedName name="B_CHOY">#N/A</definedName>
    <definedName name="B00_retrieve">#REF!</definedName>
    <definedName name="—B00符合性测试—采购与付款循环">#REF!</definedName>
    <definedName name="—B01预付账款">#REF!</definedName>
    <definedName name="—B02固定资产及减值准备">#REF!</definedName>
    <definedName name="B03_COSTCENTER">#REF!</definedName>
    <definedName name="B03_TYPE">#REF!</definedName>
    <definedName name="—B03累计折旧">#REF!</definedName>
    <definedName name="—B04在建工程">#REF!</definedName>
    <definedName name="—B05工程物资">#REF!</definedName>
    <definedName name="—B06固定资产清理">#REF!</definedName>
    <definedName name="—B07待处理固定资产净损失">#REF!</definedName>
    <definedName name="—B08应付票据">#REF!</definedName>
    <definedName name="—B09应付账款">#REF!</definedName>
    <definedName name="B11a" hidden="1">#REF!</definedName>
    <definedName name="B5GF" localSheetId="14" hidden="1">{#N/A,#N/A,FALSE,"Bare Battery F.G."}</definedName>
    <definedName name="B5GF" localSheetId="7" hidden="1">{#N/A,#N/A,FALSE,"Bare Battery F.G."}</definedName>
    <definedName name="B5GF" localSheetId="25" hidden="1">{#N/A,#N/A,FALSE,"Bare Battery F.G."}</definedName>
    <definedName name="B5GF" localSheetId="21" hidden="1">{#N/A,#N/A,FALSE,"Bare Battery F.G."}</definedName>
    <definedName name="B5GF" localSheetId="22" hidden="1">{#N/A,#N/A,FALSE,"Bare Battery F.G."}</definedName>
    <definedName name="B5GF" localSheetId="19" hidden="1">{#N/A,#N/A,FALSE,"Bare Battery F.G."}</definedName>
    <definedName name="B5GF" hidden="1">{#N/A,#N/A,FALSE,"Bare Battery F.G."}</definedName>
    <definedName name="baa" localSheetId="14" hidden="1">{#N/A,#N/A,FALSE,"Ocean";#N/A,#N/A,FALSE,"NewYork";#N/A,#N/A,FALSE,"Gateway";#N/A,#N/A,FALSE,"GVH";#N/A,#N/A,FALSE,"GVM";#N/A,#N/A,FALSE,"GVT"}</definedName>
    <definedName name="baa" localSheetId="7" hidden="1">{#N/A,#N/A,FALSE,"Ocean";#N/A,#N/A,FALSE,"NewYork";#N/A,#N/A,FALSE,"Gateway";#N/A,#N/A,FALSE,"GVH";#N/A,#N/A,FALSE,"GVM";#N/A,#N/A,FALSE,"GVT"}</definedName>
    <definedName name="baa" localSheetId="25" hidden="1">{#N/A,#N/A,FALSE,"Ocean";#N/A,#N/A,FALSE,"NewYork";#N/A,#N/A,FALSE,"Gateway";#N/A,#N/A,FALSE,"GVH";#N/A,#N/A,FALSE,"GVM";#N/A,#N/A,FALSE,"GVT"}</definedName>
    <definedName name="baa" localSheetId="21" hidden="1">{#N/A,#N/A,FALSE,"Ocean";#N/A,#N/A,FALSE,"NewYork";#N/A,#N/A,FALSE,"Gateway";#N/A,#N/A,FALSE,"GVH";#N/A,#N/A,FALSE,"GVM";#N/A,#N/A,FALSE,"GVT"}</definedName>
    <definedName name="baa" localSheetId="22" hidden="1">{#N/A,#N/A,FALSE,"Ocean";#N/A,#N/A,FALSE,"NewYork";#N/A,#N/A,FALSE,"Gateway";#N/A,#N/A,FALSE,"GVH";#N/A,#N/A,FALSE,"GVM";#N/A,#N/A,FALSE,"GVT"}</definedName>
    <definedName name="baa" localSheetId="19" hidden="1">{#N/A,#N/A,FALSE,"Ocean";#N/A,#N/A,FALSE,"NewYork";#N/A,#N/A,FALSE,"Gateway";#N/A,#N/A,FALSE,"GVH";#N/A,#N/A,FALSE,"GVM";#N/A,#N/A,FALSE,"GVT"}</definedName>
    <definedName name="baa" hidden="1">{#N/A,#N/A,FALSE,"Ocean";#N/A,#N/A,FALSE,"NewYork";#N/A,#N/A,FALSE,"Gateway";#N/A,#N/A,FALSE,"GVH";#N/A,#N/A,FALSE,"GVM";#N/A,#N/A,FALSE,"GVT"}</definedName>
    <definedName name="bacd1101bd" localSheetId="14" hidden="1">{#N/A,"PURCHM",FALSE,"Business Analysis";#N/A,"SPADD",FALSE,"Business Analysis"}</definedName>
    <definedName name="bacd1101bd" localSheetId="7" hidden="1">{#N/A,"PURCHM",FALSE,"Business Analysis";#N/A,"SPADD",FALSE,"Business Analysis"}</definedName>
    <definedName name="bacd1101bd" localSheetId="25" hidden="1">{#N/A,"PURCHM",FALSE,"Business Analysis";#N/A,"SPADD",FALSE,"Business Analysis"}</definedName>
    <definedName name="bacd1101bd" localSheetId="21" hidden="1">{#N/A,"PURCHM",FALSE,"Business Analysis";#N/A,"SPADD",FALSE,"Business Analysis"}</definedName>
    <definedName name="bacd1101bd" localSheetId="22" hidden="1">{#N/A,"PURCHM",FALSE,"Business Analysis";#N/A,"SPADD",FALSE,"Business Analysis"}</definedName>
    <definedName name="bacd1101bd" localSheetId="19" hidden="1">{#N/A,"PURCHM",FALSE,"Business Analysis";#N/A,"SPADD",FALSE,"Business Analysis"}</definedName>
    <definedName name="bacd1101bd" hidden="1">{#N/A,"PURCHM",FALSE,"Business Analysis";#N/A,"SPADD",FALSE,"Business Analysis"}</definedName>
    <definedName name="bacd31" localSheetId="14" hidden="1">{#N/A,"PURCHM",FALSE,"Business Analysis";#N/A,"SPADD",FALSE,"Business Analysis"}</definedName>
    <definedName name="bacd31" localSheetId="7" hidden="1">{#N/A,"PURCHM",FALSE,"Business Analysis";#N/A,"SPADD",FALSE,"Business Analysis"}</definedName>
    <definedName name="bacd31" localSheetId="25" hidden="1">{#N/A,"PURCHM",FALSE,"Business Analysis";#N/A,"SPADD",FALSE,"Business Analysis"}</definedName>
    <definedName name="bacd31" localSheetId="21" hidden="1">{#N/A,"PURCHM",FALSE,"Business Analysis";#N/A,"SPADD",FALSE,"Business Analysis"}</definedName>
    <definedName name="bacd31" localSheetId="22" hidden="1">{#N/A,"PURCHM",FALSE,"Business Analysis";#N/A,"SPADD",FALSE,"Business Analysis"}</definedName>
    <definedName name="bacd31" localSheetId="19" hidden="1">{#N/A,"PURCHM",FALSE,"Business Analysis";#N/A,"SPADD",FALSE,"Business Analysis"}</definedName>
    <definedName name="bacd31" hidden="1">{#N/A,"PURCHM",FALSE,"Business Analysis";#N/A,"SPADD",FALSE,"Business Analysis"}</definedName>
    <definedName name="bacd31bd" localSheetId="14" hidden="1">{#N/A,"PURCHM",FALSE,"Business Analysis";#N/A,"SPADD",FALSE,"Business Analysis"}</definedName>
    <definedName name="bacd31bd" localSheetId="7" hidden="1">{#N/A,"PURCHM",FALSE,"Business Analysis";#N/A,"SPADD",FALSE,"Business Analysis"}</definedName>
    <definedName name="bacd31bd" localSheetId="25" hidden="1">{#N/A,"PURCHM",FALSE,"Business Analysis";#N/A,"SPADD",FALSE,"Business Analysis"}</definedName>
    <definedName name="bacd31bd" localSheetId="21" hidden="1">{#N/A,"PURCHM",FALSE,"Business Analysis";#N/A,"SPADD",FALSE,"Business Analysis"}</definedName>
    <definedName name="bacd31bd" localSheetId="22" hidden="1">{#N/A,"PURCHM",FALSE,"Business Analysis";#N/A,"SPADD",FALSE,"Business Analysis"}</definedName>
    <definedName name="bacd31bd" localSheetId="19" hidden="1">{#N/A,"PURCHM",FALSE,"Business Analysis";#N/A,"SPADD",FALSE,"Business Analysis"}</definedName>
    <definedName name="bacd31bd" hidden="1">{#N/A,"PURCHM",FALSE,"Business Analysis";#N/A,"SPADD",FALSE,"Business Analysis"}</definedName>
    <definedName name="back3">#REF!</definedName>
    <definedName name="baichi" localSheetId="14" hidden="1">{"det (May)",#N/A,FALSE,"June";"sum (MAY YTD)",#N/A,FALSE,"June YTD"}</definedName>
    <definedName name="baichi" localSheetId="7" hidden="1">{"det (May)",#N/A,FALSE,"June";"sum (MAY YTD)",#N/A,FALSE,"June YTD"}</definedName>
    <definedName name="baichi" localSheetId="25" hidden="1">{"det (May)",#N/A,FALSE,"June";"sum (MAY YTD)",#N/A,FALSE,"June YTD"}</definedName>
    <definedName name="baichi" localSheetId="21" hidden="1">{"det (May)",#N/A,FALSE,"June";"sum (MAY YTD)",#N/A,FALSE,"June YTD"}</definedName>
    <definedName name="baichi" localSheetId="22" hidden="1">{"det (May)",#N/A,FALSE,"June";"sum (MAY YTD)",#N/A,FALSE,"June YTD"}</definedName>
    <definedName name="baichi" localSheetId="19" hidden="1">{"det (May)",#N/A,FALSE,"June";"sum (MAY YTD)",#N/A,FALSE,"June YTD"}</definedName>
    <definedName name="baichi" hidden="1">{"det (May)",#N/A,FALSE,"June";"sum (MAY YTD)",#N/A,FALSE,"June YTD"}</definedName>
    <definedName name="BAL_Min">#REF!</definedName>
    <definedName name="BALANCE.dbf">#REF!</definedName>
    <definedName name="balance_sheet">#REF!</definedName>
    <definedName name="balance_type">1</definedName>
    <definedName name="BALL" localSheetId="14" hidden="1">{#N/A,#N/A,FALSE,"TAXC.INDEX";#N/A,#N/A,FALSE,"Schedule I";#N/A,#N/A,FALSE,"Schedule  II";#N/A,#N/A,FALSE,"Schedule III"}</definedName>
    <definedName name="BALL" localSheetId="7" hidden="1">{#N/A,#N/A,FALSE,"TAXC.INDEX";#N/A,#N/A,FALSE,"Schedule I";#N/A,#N/A,FALSE,"Schedule  II";#N/A,#N/A,FALSE,"Schedule III"}</definedName>
    <definedName name="BALL" localSheetId="25" hidden="1">{#N/A,#N/A,FALSE,"TAXC.INDEX";#N/A,#N/A,FALSE,"Schedule I";#N/A,#N/A,FALSE,"Schedule  II";#N/A,#N/A,FALSE,"Schedule III"}</definedName>
    <definedName name="BALL" localSheetId="21" hidden="1">{#N/A,#N/A,FALSE,"TAXC.INDEX";#N/A,#N/A,FALSE,"Schedule I";#N/A,#N/A,FALSE,"Schedule  II";#N/A,#N/A,FALSE,"Schedule III"}</definedName>
    <definedName name="BALL" localSheetId="22" hidden="1">{#N/A,#N/A,FALSE,"TAXC.INDEX";#N/A,#N/A,FALSE,"Schedule I";#N/A,#N/A,FALSE,"Schedule  II";#N/A,#N/A,FALSE,"Schedule III"}</definedName>
    <definedName name="BALL" localSheetId="19" hidden="1">{#N/A,#N/A,FALSE,"TAXC.INDEX";#N/A,#N/A,FALSE,"Schedule I";#N/A,#N/A,FALSE,"Schedule  II";#N/A,#N/A,FALSE,"Schedule III"}</definedName>
    <definedName name="BALL" hidden="1">{#N/A,#N/A,FALSE,"TAXC.INDEX";#N/A,#N/A,FALSE,"Schedule I";#N/A,#N/A,FALSE,"Schedule  II";#N/A,#N/A,FALSE,"Schedule III"}</definedName>
    <definedName name="bank">#REF!</definedName>
    <definedName name="BANKINT">#REF!</definedName>
    <definedName name="bardejov" localSheetId="14" hidden="1">{#N/A,#N/A,FALSE,"BILANZ";#N/A,#N/A,FALSE,"GUV";#N/A,#N/A,FALSE,"ANLAGEN";#N/A,#N/A,FALSE,"ANHANG";#N/A,#N/A,FALSE,"FB-FORM";#N/A,#N/A,FALSE,"FB-ANTRAG"}</definedName>
    <definedName name="bardejov" localSheetId="7" hidden="1">{#N/A,#N/A,FALSE,"BILANZ";#N/A,#N/A,FALSE,"GUV";#N/A,#N/A,FALSE,"ANLAGEN";#N/A,#N/A,FALSE,"ANHANG";#N/A,#N/A,FALSE,"FB-FORM";#N/A,#N/A,FALSE,"FB-ANTRAG"}</definedName>
    <definedName name="bardejov" localSheetId="25" hidden="1">{#N/A,#N/A,FALSE,"BILANZ";#N/A,#N/A,FALSE,"GUV";#N/A,#N/A,FALSE,"ANLAGEN";#N/A,#N/A,FALSE,"ANHANG";#N/A,#N/A,FALSE,"FB-FORM";#N/A,#N/A,FALSE,"FB-ANTRAG"}</definedName>
    <definedName name="bardejov" localSheetId="21" hidden="1">{#N/A,#N/A,FALSE,"BILANZ";#N/A,#N/A,FALSE,"GUV";#N/A,#N/A,FALSE,"ANLAGEN";#N/A,#N/A,FALSE,"ANHANG";#N/A,#N/A,FALSE,"FB-FORM";#N/A,#N/A,FALSE,"FB-ANTRAG"}</definedName>
    <definedName name="bardejov" localSheetId="22" hidden="1">{#N/A,#N/A,FALSE,"BILANZ";#N/A,#N/A,FALSE,"GUV";#N/A,#N/A,FALSE,"ANLAGEN";#N/A,#N/A,FALSE,"ANHANG";#N/A,#N/A,FALSE,"FB-FORM";#N/A,#N/A,FALSE,"FB-ANTRAG"}</definedName>
    <definedName name="bardejov" localSheetId="19" hidden="1">{#N/A,#N/A,FALSE,"BILANZ";#N/A,#N/A,FALSE,"GUV";#N/A,#N/A,FALSE,"ANLAGEN";#N/A,#N/A,FALSE,"ANHANG";#N/A,#N/A,FALSE,"FB-FORM";#N/A,#N/A,FALSE,"FB-ANTRAG"}</definedName>
    <definedName name="bardejov" hidden="1">{#N/A,#N/A,FALSE,"BILANZ";#N/A,#N/A,FALSE,"GUV";#N/A,#N/A,FALSE,"ANLAGEN";#N/A,#N/A,FALSE,"ANHANG";#N/A,#N/A,FALSE,"FB-FORM";#N/A,#N/A,FALSE,"FB-ANTRAG"}</definedName>
    <definedName name="bardejov." localSheetId="14" hidden="1">{#N/A,#N/A,FALSE,"Grafik Vermögen";#N/A,#N/A,FALSE,"Grafik Finanz";#N/A,#N/A,FALSE,"Grafik Erfolg"}</definedName>
    <definedName name="bardejov." localSheetId="7" hidden="1">{#N/A,#N/A,FALSE,"Grafik Vermögen";#N/A,#N/A,FALSE,"Grafik Finanz";#N/A,#N/A,FALSE,"Grafik Erfolg"}</definedName>
    <definedName name="bardejov." localSheetId="25" hidden="1">{#N/A,#N/A,FALSE,"Grafik Vermögen";#N/A,#N/A,FALSE,"Grafik Finanz";#N/A,#N/A,FALSE,"Grafik Erfolg"}</definedName>
    <definedName name="bardejov." localSheetId="21" hidden="1">{#N/A,#N/A,FALSE,"Grafik Vermögen";#N/A,#N/A,FALSE,"Grafik Finanz";#N/A,#N/A,FALSE,"Grafik Erfolg"}</definedName>
    <definedName name="bardejov." localSheetId="22" hidden="1">{#N/A,#N/A,FALSE,"Grafik Vermögen";#N/A,#N/A,FALSE,"Grafik Finanz";#N/A,#N/A,FALSE,"Grafik Erfolg"}</definedName>
    <definedName name="bardejov." localSheetId="19" hidden="1">{#N/A,#N/A,FALSE,"Grafik Vermögen";#N/A,#N/A,FALSE,"Grafik Finanz";#N/A,#N/A,FALSE,"Grafik Erfolg"}</definedName>
    <definedName name="bardejov." hidden="1">{#N/A,#N/A,FALSE,"Grafik Vermögen";#N/A,#N/A,FALSE,"Grafik Finanz";#N/A,#N/A,FALSE,"Grafik Erfolg"}</definedName>
    <definedName name="BAS">#REF!</definedName>
    <definedName name="BASE">#REF!</definedName>
    <definedName name="BASE1">#REF!</definedName>
    <definedName name="BB">#REF!</definedName>
    <definedName name="bb.gb._98" localSheetId="14" hidden="1">{#N/A,#N/A,FALSE,"Umsatz 99";#N/A,#N/A,FALSE,"ER 99 "}</definedName>
    <definedName name="bb.gb._98" localSheetId="7" hidden="1">{#N/A,#N/A,FALSE,"Umsatz 99";#N/A,#N/A,FALSE,"ER 99 "}</definedName>
    <definedName name="bb.gb._98" localSheetId="25" hidden="1">{#N/A,#N/A,FALSE,"Umsatz 99";#N/A,#N/A,FALSE,"ER 99 "}</definedName>
    <definedName name="bb.gb._98" localSheetId="21" hidden="1">{#N/A,#N/A,FALSE,"Umsatz 99";#N/A,#N/A,FALSE,"ER 99 "}</definedName>
    <definedName name="bb.gb._98" localSheetId="22" hidden="1">{#N/A,#N/A,FALSE,"Umsatz 99";#N/A,#N/A,FALSE,"ER 99 "}</definedName>
    <definedName name="bb.gb._98" localSheetId="19" hidden="1">{#N/A,#N/A,FALSE,"Umsatz 99";#N/A,#N/A,FALSE,"ER 99 "}</definedName>
    <definedName name="bb.gb._98" hidden="1">{#N/A,#N/A,FALSE,"Umsatz 99";#N/A,#N/A,FALSE,"ER 99 "}</definedName>
    <definedName name="bb.gb._99" localSheetId="14" hidden="1">{#N/A,#N/A,FALSE,"Umsatz 99";#N/A,#N/A,FALSE,"ER 99 "}</definedName>
    <definedName name="bb.gb._99" localSheetId="7" hidden="1">{#N/A,#N/A,FALSE,"Umsatz 99";#N/A,#N/A,FALSE,"ER 99 "}</definedName>
    <definedName name="bb.gb._99" localSheetId="25" hidden="1">{#N/A,#N/A,FALSE,"Umsatz 99";#N/A,#N/A,FALSE,"ER 99 "}</definedName>
    <definedName name="bb.gb._99" localSheetId="21" hidden="1">{#N/A,#N/A,FALSE,"Umsatz 99";#N/A,#N/A,FALSE,"ER 99 "}</definedName>
    <definedName name="bb.gb._99" localSheetId="22" hidden="1">{#N/A,#N/A,FALSE,"Umsatz 99";#N/A,#N/A,FALSE,"ER 99 "}</definedName>
    <definedName name="bb.gb._99" localSheetId="19" hidden="1">{#N/A,#N/A,FALSE,"Umsatz 99";#N/A,#N/A,FALSE,"ER 99 "}</definedName>
    <definedName name="bb.gb._99" hidden="1">{#N/A,#N/A,FALSE,"Umsatz 99";#N/A,#N/A,FALSE,"ER 99 "}</definedName>
    <definedName name="bb_1" localSheetId="14" hidden="1">{"'AS,SEC'!$A$4:$J$25"}</definedName>
    <definedName name="bb_1" localSheetId="7" hidden="1">{"'AS,SEC'!$A$4:$J$25"}</definedName>
    <definedName name="bb_1" localSheetId="25" hidden="1">{"'AS,SEC'!$A$4:$J$25"}</definedName>
    <definedName name="bb_1" localSheetId="21" hidden="1">{"'AS,SEC'!$A$4:$J$25"}</definedName>
    <definedName name="bb_1" localSheetId="22" hidden="1">{"'AS,SEC'!$A$4:$J$25"}</definedName>
    <definedName name="bb_1" localSheetId="19" hidden="1">{"'AS,SEC'!$A$4:$J$25"}</definedName>
    <definedName name="bb_1" hidden="1">{"'AS,SEC'!$A$4:$J$25"}</definedName>
    <definedName name="BB1_">#REF!</definedName>
    <definedName name="BBB">#REF!</definedName>
    <definedName name="bbbb">#REF!</definedName>
    <definedName name="bbbbb" localSheetId="14" hidden="1">{#N/A,#N/A,FALSE,"COVER";#N/A,#N/A,FALSE,"0";#N/A,#N/A,FALSE,"1";#N/A,#N/A,FALSE,"2";#N/A,#N/A,FALSE,"3";#N/A,#N/A,FALSE,"4";#N/A,#N/A,FALSE,"5";#N/A,#N/A,FALSE,"6";#N/A,#N/A,FALSE,"7";#N/A,#N/A,FALSE,"8";#N/A,#N/A,FALSE,"9";#N/A,#N/A,FALSE,"10";#N/A,#N/A,FALSE,"11"}</definedName>
    <definedName name="bbbbb" localSheetId="7" hidden="1">{#N/A,#N/A,FALSE,"COVER";#N/A,#N/A,FALSE,"0";#N/A,#N/A,FALSE,"1";#N/A,#N/A,FALSE,"2";#N/A,#N/A,FALSE,"3";#N/A,#N/A,FALSE,"4";#N/A,#N/A,FALSE,"5";#N/A,#N/A,FALSE,"6";#N/A,#N/A,FALSE,"7";#N/A,#N/A,FALSE,"8";#N/A,#N/A,FALSE,"9";#N/A,#N/A,FALSE,"10";#N/A,#N/A,FALSE,"11"}</definedName>
    <definedName name="bbbbb" localSheetId="25" hidden="1">{#N/A,#N/A,FALSE,"COVER";#N/A,#N/A,FALSE,"0";#N/A,#N/A,FALSE,"1";#N/A,#N/A,FALSE,"2";#N/A,#N/A,FALSE,"3";#N/A,#N/A,FALSE,"4";#N/A,#N/A,FALSE,"5";#N/A,#N/A,FALSE,"6";#N/A,#N/A,FALSE,"7";#N/A,#N/A,FALSE,"8";#N/A,#N/A,FALSE,"9";#N/A,#N/A,FALSE,"10";#N/A,#N/A,FALSE,"11"}</definedName>
    <definedName name="bbbbb" localSheetId="21" hidden="1">{#N/A,#N/A,FALSE,"COVER";#N/A,#N/A,FALSE,"0";#N/A,#N/A,FALSE,"1";#N/A,#N/A,FALSE,"2";#N/A,#N/A,FALSE,"3";#N/A,#N/A,FALSE,"4";#N/A,#N/A,FALSE,"5";#N/A,#N/A,FALSE,"6";#N/A,#N/A,FALSE,"7";#N/A,#N/A,FALSE,"8";#N/A,#N/A,FALSE,"9";#N/A,#N/A,FALSE,"10";#N/A,#N/A,FALSE,"11"}</definedName>
    <definedName name="bbbbb" localSheetId="22" hidden="1">{#N/A,#N/A,FALSE,"COVER";#N/A,#N/A,FALSE,"0";#N/A,#N/A,FALSE,"1";#N/A,#N/A,FALSE,"2";#N/A,#N/A,FALSE,"3";#N/A,#N/A,FALSE,"4";#N/A,#N/A,FALSE,"5";#N/A,#N/A,FALSE,"6";#N/A,#N/A,FALSE,"7";#N/A,#N/A,FALSE,"8";#N/A,#N/A,FALSE,"9";#N/A,#N/A,FALSE,"10";#N/A,#N/A,FALSE,"11"}</definedName>
    <definedName name="bbbbb" localSheetId="19" hidden="1">{#N/A,#N/A,FALSE,"COVER";#N/A,#N/A,FALSE,"0";#N/A,#N/A,FALSE,"1";#N/A,#N/A,FALSE,"2";#N/A,#N/A,FALSE,"3";#N/A,#N/A,FALSE,"4";#N/A,#N/A,FALSE,"5";#N/A,#N/A,FALSE,"6";#N/A,#N/A,FALSE,"7";#N/A,#N/A,FALSE,"8";#N/A,#N/A,FALSE,"9";#N/A,#N/A,FALSE,"10";#N/A,#N/A,FALSE,"11"}</definedName>
    <definedName name="bbbbb" hidden="1">{#N/A,#N/A,FALSE,"COVER";#N/A,#N/A,FALSE,"0";#N/A,#N/A,FALSE,"1";#N/A,#N/A,FALSE,"2";#N/A,#N/A,FALSE,"3";#N/A,#N/A,FALSE,"4";#N/A,#N/A,FALSE,"5";#N/A,#N/A,FALSE,"6";#N/A,#N/A,FALSE,"7";#N/A,#N/A,FALSE,"8";#N/A,#N/A,FALSE,"9";#N/A,#N/A,FALSE,"10";#N/A,#N/A,FALSE,"11"}</definedName>
    <definedName name="bbbbbb">#REF!</definedName>
    <definedName name="bbbbbbb">#REF!</definedName>
    <definedName name="bbbbbbbbb" localSheetId="14" hidden="1">{#N/A,#N/A,FALSE,"OffAdvance";#N/A,#N/A,FALSE,"OffExpRprt";#N/A,#N/A,FALSE,"Entertmnt";#N/A,#N/A,FALSE,"Promotion";#N/A,#N/A,FALSE,"Travelling"}</definedName>
    <definedName name="bbbbbbbbb" localSheetId="7" hidden="1">{#N/A,#N/A,FALSE,"OffAdvance";#N/A,#N/A,FALSE,"OffExpRprt";#N/A,#N/A,FALSE,"Entertmnt";#N/A,#N/A,FALSE,"Promotion";#N/A,#N/A,FALSE,"Travelling"}</definedName>
    <definedName name="bbbbbbbbb" localSheetId="25" hidden="1">{#N/A,#N/A,FALSE,"OffAdvance";#N/A,#N/A,FALSE,"OffExpRprt";#N/A,#N/A,FALSE,"Entertmnt";#N/A,#N/A,FALSE,"Promotion";#N/A,#N/A,FALSE,"Travelling"}</definedName>
    <definedName name="bbbbbbbbb" localSheetId="21" hidden="1">{#N/A,#N/A,FALSE,"OffAdvance";#N/A,#N/A,FALSE,"OffExpRprt";#N/A,#N/A,FALSE,"Entertmnt";#N/A,#N/A,FALSE,"Promotion";#N/A,#N/A,FALSE,"Travelling"}</definedName>
    <definedName name="bbbbbbbbb" localSheetId="22" hidden="1">{#N/A,#N/A,FALSE,"OffAdvance";#N/A,#N/A,FALSE,"OffExpRprt";#N/A,#N/A,FALSE,"Entertmnt";#N/A,#N/A,FALSE,"Promotion";#N/A,#N/A,FALSE,"Travelling"}</definedName>
    <definedName name="bbbbbbbbb" localSheetId="19" hidden="1">{#N/A,#N/A,FALSE,"OffAdvance";#N/A,#N/A,FALSE,"OffExpRprt";#N/A,#N/A,FALSE,"Entertmnt";#N/A,#N/A,FALSE,"Promotion";#N/A,#N/A,FALSE,"Travelling"}</definedName>
    <definedName name="bbbbbbbbb" hidden="1">{#N/A,#N/A,FALSE,"OffAdvance";#N/A,#N/A,FALSE,"OffExpRprt";#N/A,#N/A,FALSE,"Entertmnt";#N/A,#N/A,FALSE,"Promotion";#N/A,#N/A,FALSE,"Travelling"}</definedName>
    <definedName name="bbbbbbbbbb" localSheetId="14" hidden="1">{"detail",#N/A,FALSE,"mfg";"summary",#N/A,FALSE,"mfg"}</definedName>
    <definedName name="bbbbbbbbbb" localSheetId="7" hidden="1">{"detail",#N/A,FALSE,"mfg";"summary",#N/A,FALSE,"mfg"}</definedName>
    <definedName name="bbbbbbbbbb" localSheetId="25" hidden="1">{"detail",#N/A,FALSE,"mfg";"summary",#N/A,FALSE,"mfg"}</definedName>
    <definedName name="bbbbbbbbbb" localSheetId="21" hidden="1">{"detail",#N/A,FALSE,"mfg";"summary",#N/A,FALSE,"mfg"}</definedName>
    <definedName name="bbbbbbbbbb" localSheetId="22" hidden="1">{"detail",#N/A,FALSE,"mfg";"summary",#N/A,FALSE,"mfg"}</definedName>
    <definedName name="bbbbbbbbbb" localSheetId="19" hidden="1">{"detail",#N/A,FALSE,"mfg";"summary",#N/A,FALSE,"mfg"}</definedName>
    <definedName name="bbbbbbbbbb" hidden="1">{"detail",#N/A,FALSE,"mfg";"summary",#N/A,FALSE,"mfg"}</definedName>
    <definedName name="bbbbbbbbbbbbb" localSheetId="14" hidden="1">{#N/A,#N/A,FALSE,"Pharm";#N/A,#N/A,FALSE,"WWCM"}</definedName>
    <definedName name="bbbbbbbbbbbbb" localSheetId="7" hidden="1">{#N/A,#N/A,FALSE,"Pharm";#N/A,#N/A,FALSE,"WWCM"}</definedName>
    <definedName name="bbbbbbbbbbbbb" localSheetId="25" hidden="1">{#N/A,#N/A,FALSE,"Pharm";#N/A,#N/A,FALSE,"WWCM"}</definedName>
    <definedName name="bbbbbbbbbbbbb" localSheetId="21" hidden="1">{#N/A,#N/A,FALSE,"Pharm";#N/A,#N/A,FALSE,"WWCM"}</definedName>
    <definedName name="bbbbbbbbbbbbb" localSheetId="22" hidden="1">{#N/A,#N/A,FALSE,"Pharm";#N/A,#N/A,FALSE,"WWCM"}</definedName>
    <definedName name="bbbbbbbbbbbbb" localSheetId="19" hidden="1">{#N/A,#N/A,FALSE,"Pharm";#N/A,#N/A,FALSE,"WWCM"}</definedName>
    <definedName name="bbbbbbbbbbbbb" hidden="1">{#N/A,#N/A,FALSE,"Pharm";#N/A,#N/A,FALSE,"WWCM"}</definedName>
    <definedName name="bbqj">#N/A</definedName>
    <definedName name="bbr">#REF!</definedName>
    <definedName name="bbvcx" localSheetId="14" hidden="1">{#N/A,#N/A,FALSE,"Umsatz HM";#N/A,#N/A,FALSE,"ER HM";#N/A,#N/A,FALSE,"EA HM  (2)";#N/A,#N/A,FALSE,"EA HM ";#N/A,#N/A,FALSE,"EA HM  (4)";#N/A,#N/A,FALSE,"EA HM  (3)";#N/A,#N/A,FALSE,"KA HM  (2)";#N/A,#N/A,FALSE,"KA HM";#N/A,#N/A,FALSE,"KA HM  (3)";#N/A,#N/A,FALSE,"KA HM (4)"}</definedName>
    <definedName name="bbvcx" localSheetId="7" hidden="1">{#N/A,#N/A,FALSE,"Umsatz HM";#N/A,#N/A,FALSE,"ER HM";#N/A,#N/A,FALSE,"EA HM  (2)";#N/A,#N/A,FALSE,"EA HM ";#N/A,#N/A,FALSE,"EA HM  (4)";#N/A,#N/A,FALSE,"EA HM  (3)";#N/A,#N/A,FALSE,"KA HM  (2)";#N/A,#N/A,FALSE,"KA HM";#N/A,#N/A,FALSE,"KA HM  (3)";#N/A,#N/A,FALSE,"KA HM (4)"}</definedName>
    <definedName name="bbvcx" localSheetId="25" hidden="1">{#N/A,#N/A,FALSE,"Umsatz HM";#N/A,#N/A,FALSE,"ER HM";#N/A,#N/A,FALSE,"EA HM  (2)";#N/A,#N/A,FALSE,"EA HM ";#N/A,#N/A,FALSE,"EA HM  (4)";#N/A,#N/A,FALSE,"EA HM  (3)";#N/A,#N/A,FALSE,"KA HM  (2)";#N/A,#N/A,FALSE,"KA HM";#N/A,#N/A,FALSE,"KA HM  (3)";#N/A,#N/A,FALSE,"KA HM (4)"}</definedName>
    <definedName name="bbvcx" localSheetId="21" hidden="1">{#N/A,#N/A,FALSE,"Umsatz HM";#N/A,#N/A,FALSE,"ER HM";#N/A,#N/A,FALSE,"EA HM  (2)";#N/A,#N/A,FALSE,"EA HM ";#N/A,#N/A,FALSE,"EA HM  (4)";#N/A,#N/A,FALSE,"EA HM  (3)";#N/A,#N/A,FALSE,"KA HM  (2)";#N/A,#N/A,FALSE,"KA HM";#N/A,#N/A,FALSE,"KA HM  (3)";#N/A,#N/A,FALSE,"KA HM (4)"}</definedName>
    <definedName name="bbvcx" localSheetId="22" hidden="1">{#N/A,#N/A,FALSE,"Umsatz HM";#N/A,#N/A,FALSE,"ER HM";#N/A,#N/A,FALSE,"EA HM  (2)";#N/A,#N/A,FALSE,"EA HM ";#N/A,#N/A,FALSE,"EA HM  (4)";#N/A,#N/A,FALSE,"EA HM  (3)";#N/A,#N/A,FALSE,"KA HM  (2)";#N/A,#N/A,FALSE,"KA HM";#N/A,#N/A,FALSE,"KA HM  (3)";#N/A,#N/A,FALSE,"KA HM (4)"}</definedName>
    <definedName name="bbvcx" localSheetId="19" hidden="1">{#N/A,#N/A,FALSE,"Umsatz HM";#N/A,#N/A,FALSE,"ER HM";#N/A,#N/A,FALSE,"EA HM  (2)";#N/A,#N/A,FALSE,"EA HM ";#N/A,#N/A,FALSE,"EA HM  (4)";#N/A,#N/A,FALSE,"EA HM  (3)";#N/A,#N/A,FALSE,"KA HM  (2)";#N/A,#N/A,FALSE,"KA HM";#N/A,#N/A,FALSE,"KA HM  (3)";#N/A,#N/A,FALSE,"KA HM (4)"}</definedName>
    <definedName name="bbvcx" hidden="1">{#N/A,#N/A,FALSE,"Umsatz HM";#N/A,#N/A,FALSE,"ER HM";#N/A,#N/A,FALSE,"EA HM  (2)";#N/A,#N/A,FALSE,"EA HM ";#N/A,#N/A,FALSE,"EA HM  (4)";#N/A,#N/A,FALSE,"EA HM  (3)";#N/A,#N/A,FALSE,"KA HM  (2)";#N/A,#N/A,FALSE,"KA HM";#N/A,#N/A,FALSE,"KA HM  (3)";#N/A,#N/A,FALSE,"KA HM (4)"}</definedName>
    <definedName name="bbxml">#REF!</definedName>
    <definedName name="BD">#REF!</definedName>
    <definedName name="BE">#REF!</definedName>
    <definedName name="BEF">1/40.3399</definedName>
    <definedName name="BEFeXToEUR" localSheetId="14" hidden="1">1/EUReXToBEF</definedName>
    <definedName name="BEFeXToEUR" localSheetId="7" hidden="1">1/EUReXToBEF</definedName>
    <definedName name="BEFeXToEUR" localSheetId="25" hidden="1">1/EUReXToBEF</definedName>
    <definedName name="BEFeXToEUR" localSheetId="21" hidden="1">1/EUReXToBEF</definedName>
    <definedName name="BEFeXToEUR" localSheetId="22" hidden="1">1/EUReXToBEF</definedName>
    <definedName name="BEFeXToEUR" localSheetId="19" hidden="1">1/EUReXToBEF</definedName>
    <definedName name="BEFeXToEUR" hidden="1">1/EUReXToBEF</definedName>
    <definedName name="before_tax">#REF!</definedName>
    <definedName name="Begin1">#REF!</definedName>
    <definedName name="belnew" localSheetId="14" hidden="1">{"IS",#N/A,FALSE,"IS";"RPTIS",#N/A,FALSE,"RPTIS";"STATS",#N/A,FALSE,"STATS";"CELL",#N/A,FALSE,"CELL";"BS",#N/A,FALSE,"BS"}</definedName>
    <definedName name="belnew" localSheetId="7" hidden="1">{"IS",#N/A,FALSE,"IS";"RPTIS",#N/A,FALSE,"RPTIS";"STATS",#N/A,FALSE,"STATS";"CELL",#N/A,FALSE,"CELL";"BS",#N/A,FALSE,"BS"}</definedName>
    <definedName name="belnew" localSheetId="25" hidden="1">{"IS",#N/A,FALSE,"IS";"RPTIS",#N/A,FALSE,"RPTIS";"STATS",#N/A,FALSE,"STATS";"CELL",#N/A,FALSE,"CELL";"BS",#N/A,FALSE,"BS"}</definedName>
    <definedName name="belnew" localSheetId="21" hidden="1">{"IS",#N/A,FALSE,"IS";"RPTIS",#N/A,FALSE,"RPTIS";"STATS",#N/A,FALSE,"STATS";"CELL",#N/A,FALSE,"CELL";"BS",#N/A,FALSE,"BS"}</definedName>
    <definedName name="belnew" localSheetId="22" hidden="1">{"IS",#N/A,FALSE,"IS";"RPTIS",#N/A,FALSE,"RPTIS";"STATS",#N/A,FALSE,"STATS";"CELL",#N/A,FALSE,"CELL";"BS",#N/A,FALSE,"BS"}</definedName>
    <definedName name="belnew" localSheetId="19" hidden="1">{"IS",#N/A,FALSE,"IS";"RPTIS",#N/A,FALSE,"RPTIS";"STATS",#N/A,FALSE,"STATS";"CELL",#N/A,FALSE,"CELL";"BS",#N/A,FALSE,"BS"}</definedName>
    <definedName name="belnew" hidden="1">{"IS",#N/A,FALSE,"IS";"RPTIS",#N/A,FALSE,"RPTIS";"STATS",#N/A,FALSE,"STATS";"CELL",#N/A,FALSE,"CELL";"BS",#N/A,FALSE,"BS"}</definedName>
    <definedName name="ben" localSheetId="14"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ben" localSheetId="7"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ben" localSheetId="25"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ben" localSheetId="21"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ben" localSheetId="22"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ben" localSheetId="19"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ben"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benefit">#REF!</definedName>
    <definedName name="benjaminayan" localSheetId="14" hidden="1">{"Acq_matrix",#N/A,FALSE,"Acquisition Matrix"}</definedName>
    <definedName name="benjaminayan" localSheetId="7" hidden="1">{"Acq_matrix",#N/A,FALSE,"Acquisition Matrix"}</definedName>
    <definedName name="benjaminayan" localSheetId="25" hidden="1">{"Acq_matrix",#N/A,FALSE,"Acquisition Matrix"}</definedName>
    <definedName name="benjaminayan" localSheetId="21" hidden="1">{"Acq_matrix",#N/A,FALSE,"Acquisition Matrix"}</definedName>
    <definedName name="benjaminayan" localSheetId="22" hidden="1">{"Acq_matrix",#N/A,FALSE,"Acquisition Matrix"}</definedName>
    <definedName name="benjaminayan" localSheetId="19" hidden="1">{"Acq_matrix",#N/A,FALSE,"Acquisition Matrix"}</definedName>
    <definedName name="benjaminayan" hidden="1">{"Acq_matrix",#N/A,FALSE,"Acquisition Matrix"}</definedName>
    <definedName name="BENQ">#REF!</definedName>
    <definedName name="Berechnung">#REF!</definedName>
    <definedName name="Berechnung_Serie_Std_FL">#REF!</definedName>
    <definedName name="BEx3O85IKWARA6NCJOLRBRJFMEWW" hidden="1">#REF!</definedName>
    <definedName name="BEx5MLQZM68YQSKARVWTTPINFQ2C" hidden="1">#REF!</definedName>
    <definedName name="BExERWCEBKQRYWRQLYJ4UCMMKTHG" hidden="1">#REF!</definedName>
    <definedName name="BExMBYPQDG9AYDQ5E8IECVFREPO6" hidden="1">#REF!</definedName>
    <definedName name="BExQ9ZLYHWABXAA9NJDW8ZS0UQ9P" hidden="1">#REF!</definedName>
    <definedName name="BExResultArea0001">#REF!</definedName>
    <definedName name="BExResultArea0002">#REF!</definedName>
    <definedName name="BExTUY9WNSJ91GV8CP0SKJTEIV82" hidden="1">#REF!</definedName>
    <definedName name="bfd" localSheetId="14" hidden="1">{"'毛利比较'!$A$4:$P$26"}</definedName>
    <definedName name="bfd" localSheetId="7" hidden="1">{"'毛利比较'!$A$4:$P$26"}</definedName>
    <definedName name="bfd" localSheetId="25" hidden="1">{"'毛利比较'!$A$4:$P$26"}</definedName>
    <definedName name="bfd" localSheetId="21" hidden="1">{"'毛利比较'!$A$4:$P$26"}</definedName>
    <definedName name="bfd" localSheetId="22" hidden="1">{"'毛利比较'!$A$4:$P$26"}</definedName>
    <definedName name="bfd" localSheetId="19" hidden="1">{"'毛利比较'!$A$4:$P$26"}</definedName>
    <definedName name="bfd" hidden="1">{"'毛利比较'!$A$4:$P$26"}</definedName>
    <definedName name="BFLINE">#REF!</definedName>
    <definedName name="BFRTWUEFARHPEOFRXJLYXXRUSW3" hidden="1">#REF!</definedName>
    <definedName name="BFRYHRFYJ" localSheetId="14" hidden="1">{#N/A,#N/A,FALSE,"단축1";#N/A,#N/A,FALSE,"단축2";#N/A,#N/A,FALSE,"단축3";#N/A,#N/A,FALSE,"장축";#N/A,#N/A,FALSE,"4WD"}</definedName>
    <definedName name="BFRYHRFYJ" localSheetId="7" hidden="1">{#N/A,#N/A,FALSE,"단축1";#N/A,#N/A,FALSE,"단축2";#N/A,#N/A,FALSE,"단축3";#N/A,#N/A,FALSE,"장축";#N/A,#N/A,FALSE,"4WD"}</definedName>
    <definedName name="BFRYHRFYJ" localSheetId="25" hidden="1">{#N/A,#N/A,FALSE,"단축1";#N/A,#N/A,FALSE,"단축2";#N/A,#N/A,FALSE,"단축3";#N/A,#N/A,FALSE,"장축";#N/A,#N/A,FALSE,"4WD"}</definedName>
    <definedName name="BFRYHRFYJ" localSheetId="21" hidden="1">{#N/A,#N/A,FALSE,"단축1";#N/A,#N/A,FALSE,"단축2";#N/A,#N/A,FALSE,"단축3";#N/A,#N/A,FALSE,"장축";#N/A,#N/A,FALSE,"4WD"}</definedName>
    <definedName name="BFRYHRFYJ" localSheetId="22" hidden="1">{#N/A,#N/A,FALSE,"단축1";#N/A,#N/A,FALSE,"단축2";#N/A,#N/A,FALSE,"단축3";#N/A,#N/A,FALSE,"장축";#N/A,#N/A,FALSE,"4WD"}</definedName>
    <definedName name="BFRYHRFYJ" localSheetId="19" hidden="1">{#N/A,#N/A,FALSE,"단축1";#N/A,#N/A,FALSE,"단축2";#N/A,#N/A,FALSE,"단축3";#N/A,#N/A,FALSE,"장축";#N/A,#N/A,FALSE,"4WD"}</definedName>
    <definedName name="BFRYHRFYJ" hidden="1">{#N/A,#N/A,FALSE,"단축1";#N/A,#N/A,FALSE,"단축2";#N/A,#N/A,FALSE,"단축3";#N/A,#N/A,FALSE,"장축";#N/A,#N/A,FALSE,"4WD"}</definedName>
    <definedName name="bg" hidden="1">#REF!</definedName>
    <definedName name="bg_charge">#REF!</definedName>
    <definedName name="BG_Del" hidden="1">15</definedName>
    <definedName name="BG_Ins" hidden="1">4</definedName>
    <definedName name="BG_Mod" hidden="1">6</definedName>
    <definedName name="bhljkbv" localSheetId="14" hidden="1">{#N/A,#N/A,FALSE,"TB";#N/A,#N/A,FALSE,"DR";#N/A,#N/A,FALSE,"AR";#N/A,#N/A,FALSE,"BS";#N/A,#N/A,FALSE,"PL";#N/A,#N/A,FALSE,"NOTES";#N/A,#N/A,FALSE,"NOTES (2)";#N/A,#N/A,FALSE,"NOTES (3)";#N/A,#N/A,FALSE,"DPL";#N/A,#N/A,FALSE,"DPL"}</definedName>
    <definedName name="bhljkbv" localSheetId="7" hidden="1">{#N/A,#N/A,FALSE,"TB";#N/A,#N/A,FALSE,"DR";#N/A,#N/A,FALSE,"AR";#N/A,#N/A,FALSE,"BS";#N/A,#N/A,FALSE,"PL";#N/A,#N/A,FALSE,"NOTES";#N/A,#N/A,FALSE,"NOTES (2)";#N/A,#N/A,FALSE,"NOTES (3)";#N/A,#N/A,FALSE,"DPL";#N/A,#N/A,FALSE,"DPL"}</definedName>
    <definedName name="bhljkbv" localSheetId="25" hidden="1">{#N/A,#N/A,FALSE,"TB";#N/A,#N/A,FALSE,"DR";#N/A,#N/A,FALSE,"AR";#N/A,#N/A,FALSE,"BS";#N/A,#N/A,FALSE,"PL";#N/A,#N/A,FALSE,"NOTES";#N/A,#N/A,FALSE,"NOTES (2)";#N/A,#N/A,FALSE,"NOTES (3)";#N/A,#N/A,FALSE,"DPL";#N/A,#N/A,FALSE,"DPL"}</definedName>
    <definedName name="bhljkbv" localSheetId="21" hidden="1">{#N/A,#N/A,FALSE,"TB";#N/A,#N/A,FALSE,"DR";#N/A,#N/A,FALSE,"AR";#N/A,#N/A,FALSE,"BS";#N/A,#N/A,FALSE,"PL";#N/A,#N/A,FALSE,"NOTES";#N/A,#N/A,FALSE,"NOTES (2)";#N/A,#N/A,FALSE,"NOTES (3)";#N/A,#N/A,FALSE,"DPL";#N/A,#N/A,FALSE,"DPL"}</definedName>
    <definedName name="bhljkbv" localSheetId="22" hidden="1">{#N/A,#N/A,FALSE,"TB";#N/A,#N/A,FALSE,"DR";#N/A,#N/A,FALSE,"AR";#N/A,#N/A,FALSE,"BS";#N/A,#N/A,FALSE,"PL";#N/A,#N/A,FALSE,"NOTES";#N/A,#N/A,FALSE,"NOTES (2)";#N/A,#N/A,FALSE,"NOTES (3)";#N/A,#N/A,FALSE,"DPL";#N/A,#N/A,FALSE,"DPL"}</definedName>
    <definedName name="bhljkbv" localSheetId="19" hidden="1">{#N/A,#N/A,FALSE,"TB";#N/A,#N/A,FALSE,"DR";#N/A,#N/A,FALSE,"AR";#N/A,#N/A,FALSE,"BS";#N/A,#N/A,FALSE,"PL";#N/A,#N/A,FALSE,"NOTES";#N/A,#N/A,FALSE,"NOTES (2)";#N/A,#N/A,FALSE,"NOTES (3)";#N/A,#N/A,FALSE,"DPL";#N/A,#N/A,FALSE,"DPL"}</definedName>
    <definedName name="bhljkbv" hidden="1">{#N/A,#N/A,FALSE,"TB";#N/A,#N/A,FALSE,"DR";#N/A,#N/A,FALSE,"AR";#N/A,#N/A,FALSE,"BS";#N/A,#N/A,FALSE,"PL";#N/A,#N/A,FALSE,"NOTES";#N/A,#N/A,FALSE,"NOTES (2)";#N/A,#N/A,FALSE,"NOTES (3)";#N/A,#N/A,FALSE,"DPL";#N/A,#N/A,FALSE,"DPL"}</definedName>
    <definedName name="bianzhi">#REF!</definedName>
    <definedName name="bianzhiriqi">#REF!</definedName>
    <definedName name="biao">#REF!</definedName>
    <definedName name="bikb" localSheetId="14" hidden="1">{#N/A,#N/A,FALSE,"TB";#N/A,#N/A,FALSE,"AR";#N/A,#N/A,FALSE,"BS";#N/A,#N/A,FALSE,"PL";#N/A,#N/A,FALSE,"NOTES";#N/A,#N/A,FALSE,"NOTES (2)";#N/A,#N/A,FALSE,"NOTES (3)";#N/A,#N/A,FALSE,"TAXC.INDEX";#N/A,#N/A,FALSE,"Schedule I";#N/A,#N/A,FALSE,"DPL";#N/A,#N/A,FALSE,"Schedule IV";#N/A,#N/A,FALSE,"Adjustments"}</definedName>
    <definedName name="bikb" localSheetId="7" hidden="1">{#N/A,#N/A,FALSE,"TB";#N/A,#N/A,FALSE,"AR";#N/A,#N/A,FALSE,"BS";#N/A,#N/A,FALSE,"PL";#N/A,#N/A,FALSE,"NOTES";#N/A,#N/A,FALSE,"NOTES (2)";#N/A,#N/A,FALSE,"NOTES (3)";#N/A,#N/A,FALSE,"TAXC.INDEX";#N/A,#N/A,FALSE,"Schedule I";#N/A,#N/A,FALSE,"DPL";#N/A,#N/A,FALSE,"Schedule IV";#N/A,#N/A,FALSE,"Adjustments"}</definedName>
    <definedName name="bikb" localSheetId="25" hidden="1">{#N/A,#N/A,FALSE,"TB";#N/A,#N/A,FALSE,"AR";#N/A,#N/A,FALSE,"BS";#N/A,#N/A,FALSE,"PL";#N/A,#N/A,FALSE,"NOTES";#N/A,#N/A,FALSE,"NOTES (2)";#N/A,#N/A,FALSE,"NOTES (3)";#N/A,#N/A,FALSE,"TAXC.INDEX";#N/A,#N/A,FALSE,"Schedule I";#N/A,#N/A,FALSE,"DPL";#N/A,#N/A,FALSE,"Schedule IV";#N/A,#N/A,FALSE,"Adjustments"}</definedName>
    <definedName name="bikb" localSheetId="21" hidden="1">{#N/A,#N/A,FALSE,"TB";#N/A,#N/A,FALSE,"AR";#N/A,#N/A,FALSE,"BS";#N/A,#N/A,FALSE,"PL";#N/A,#N/A,FALSE,"NOTES";#N/A,#N/A,FALSE,"NOTES (2)";#N/A,#N/A,FALSE,"NOTES (3)";#N/A,#N/A,FALSE,"TAXC.INDEX";#N/A,#N/A,FALSE,"Schedule I";#N/A,#N/A,FALSE,"DPL";#N/A,#N/A,FALSE,"Schedule IV";#N/A,#N/A,FALSE,"Adjustments"}</definedName>
    <definedName name="bikb" localSheetId="22" hidden="1">{#N/A,#N/A,FALSE,"TB";#N/A,#N/A,FALSE,"AR";#N/A,#N/A,FALSE,"BS";#N/A,#N/A,FALSE,"PL";#N/A,#N/A,FALSE,"NOTES";#N/A,#N/A,FALSE,"NOTES (2)";#N/A,#N/A,FALSE,"NOTES (3)";#N/A,#N/A,FALSE,"TAXC.INDEX";#N/A,#N/A,FALSE,"Schedule I";#N/A,#N/A,FALSE,"DPL";#N/A,#N/A,FALSE,"Schedule IV";#N/A,#N/A,FALSE,"Adjustments"}</definedName>
    <definedName name="bikb" localSheetId="19" hidden="1">{#N/A,#N/A,FALSE,"TB";#N/A,#N/A,FALSE,"AR";#N/A,#N/A,FALSE,"BS";#N/A,#N/A,FALSE,"PL";#N/A,#N/A,FALSE,"NOTES";#N/A,#N/A,FALSE,"NOTES (2)";#N/A,#N/A,FALSE,"NOTES (3)";#N/A,#N/A,FALSE,"TAXC.INDEX";#N/A,#N/A,FALSE,"Schedule I";#N/A,#N/A,FALSE,"DPL";#N/A,#N/A,FALSE,"Schedule IV";#N/A,#N/A,FALSE,"Adjustments"}</definedName>
    <definedName name="bikb" hidden="1">{#N/A,#N/A,FALSE,"TB";#N/A,#N/A,FALSE,"AR";#N/A,#N/A,FALSE,"BS";#N/A,#N/A,FALSE,"PL";#N/A,#N/A,FALSE,"NOTES";#N/A,#N/A,FALSE,"NOTES (2)";#N/A,#N/A,FALSE,"NOTES (3)";#N/A,#N/A,FALSE,"TAXC.INDEX";#N/A,#N/A,FALSE,"Schedule I";#N/A,#N/A,FALSE,"DPL";#N/A,#N/A,FALSE,"Schedule IV";#N/A,#N/A,FALSE,"Adjustments"}</definedName>
    <definedName name="BIL95ALT">#REF!</definedName>
    <definedName name="Bills_payable_1">OFFSET(#REF!,,,COUNTA(#REF!)-2,)</definedName>
    <definedName name="Bills_Receivable">#REF!</definedName>
    <definedName name="Bills_receivable_1">OFFSET(#REF!,,,COUNTA(#REF!)-2,)</definedName>
    <definedName name="bimdk2" localSheetId="14" hidden="1">{#N/A,"PURADD",FALSE,"Business Analysis";#N/A,"PURSPP",FALSE,"Business Analysis";#N/A,"CTGIND",FALSE,"Business Analysis";#N/A,"PURCHM",FALSE,"Business Analysis";#N/A,"SPADD",FALSE,"Business Analysis";#N/A,"EPOXY",FALSE,"Business Analysis";#N/A,"PURPER",FALSE,"Business Analysis"}</definedName>
    <definedName name="bimdk2" localSheetId="7" hidden="1">{#N/A,"PURADD",FALSE,"Business Analysis";#N/A,"PURSPP",FALSE,"Business Analysis";#N/A,"CTGIND",FALSE,"Business Analysis";#N/A,"PURCHM",FALSE,"Business Analysis";#N/A,"SPADD",FALSE,"Business Analysis";#N/A,"EPOXY",FALSE,"Business Analysis";#N/A,"PURPER",FALSE,"Business Analysis"}</definedName>
    <definedName name="bimdk2" localSheetId="25" hidden="1">{#N/A,"PURADD",FALSE,"Business Analysis";#N/A,"PURSPP",FALSE,"Business Analysis";#N/A,"CTGIND",FALSE,"Business Analysis";#N/A,"PURCHM",FALSE,"Business Analysis";#N/A,"SPADD",FALSE,"Business Analysis";#N/A,"EPOXY",FALSE,"Business Analysis";#N/A,"PURPER",FALSE,"Business Analysis"}</definedName>
    <definedName name="bimdk2" localSheetId="21" hidden="1">{#N/A,"PURADD",FALSE,"Business Analysis";#N/A,"PURSPP",FALSE,"Business Analysis";#N/A,"CTGIND",FALSE,"Business Analysis";#N/A,"PURCHM",FALSE,"Business Analysis";#N/A,"SPADD",FALSE,"Business Analysis";#N/A,"EPOXY",FALSE,"Business Analysis";#N/A,"PURPER",FALSE,"Business Analysis"}</definedName>
    <definedName name="bimdk2" localSheetId="22" hidden="1">{#N/A,"PURADD",FALSE,"Business Analysis";#N/A,"PURSPP",FALSE,"Business Analysis";#N/A,"CTGIND",FALSE,"Business Analysis";#N/A,"PURCHM",FALSE,"Business Analysis";#N/A,"SPADD",FALSE,"Business Analysis";#N/A,"EPOXY",FALSE,"Business Analysis";#N/A,"PURPER",FALSE,"Business Analysis"}</definedName>
    <definedName name="bimdk2" localSheetId="19" hidden="1">{#N/A,"PURADD",FALSE,"Business Analysis";#N/A,"PURSPP",FALSE,"Business Analysis";#N/A,"CTGIND",FALSE,"Business Analysis";#N/A,"PURCHM",FALSE,"Business Analysis";#N/A,"SPADD",FALSE,"Business Analysis";#N/A,"EPOXY",FALSE,"Business Analysis";#N/A,"PURPER",FALSE,"Business Analysis"}</definedName>
    <definedName name="bimdk2" hidden="1">{#N/A,"PURADD",FALSE,"Business Analysis";#N/A,"PURSPP",FALSE,"Business Analysis";#N/A,"CTGIND",FALSE,"Business Analysis";#N/A,"PURCHM",FALSE,"Business Analysis";#N/A,"SPADD",FALSE,"Business Analysis";#N/A,"EPOXY",FALSE,"Business Analysis";#N/A,"PURPER",FALSE,"Business Analysis"}</definedName>
    <definedName name="bimw09" localSheetId="14" hidden="1">{#N/A,"PURADD",FALSE,"Business Analysis";#N/A,"PURSPP",FALSE,"Business Analysis";#N/A,"CTGIND",FALSE,"Business Analysis";#N/A,"PURCHM",FALSE,"Business Analysis";#N/A,"SPADD",FALSE,"Business Analysis";#N/A,"EPOXY",FALSE,"Business Analysis";#N/A,"PURPER",FALSE,"Business Analysis"}</definedName>
    <definedName name="bimw09" localSheetId="7" hidden="1">{#N/A,"PURADD",FALSE,"Business Analysis";#N/A,"PURSPP",FALSE,"Business Analysis";#N/A,"CTGIND",FALSE,"Business Analysis";#N/A,"PURCHM",FALSE,"Business Analysis";#N/A,"SPADD",FALSE,"Business Analysis";#N/A,"EPOXY",FALSE,"Business Analysis";#N/A,"PURPER",FALSE,"Business Analysis"}</definedName>
    <definedName name="bimw09" localSheetId="25" hidden="1">{#N/A,"PURADD",FALSE,"Business Analysis";#N/A,"PURSPP",FALSE,"Business Analysis";#N/A,"CTGIND",FALSE,"Business Analysis";#N/A,"PURCHM",FALSE,"Business Analysis";#N/A,"SPADD",FALSE,"Business Analysis";#N/A,"EPOXY",FALSE,"Business Analysis";#N/A,"PURPER",FALSE,"Business Analysis"}</definedName>
    <definedName name="bimw09" localSheetId="21" hidden="1">{#N/A,"PURADD",FALSE,"Business Analysis";#N/A,"PURSPP",FALSE,"Business Analysis";#N/A,"CTGIND",FALSE,"Business Analysis";#N/A,"PURCHM",FALSE,"Business Analysis";#N/A,"SPADD",FALSE,"Business Analysis";#N/A,"EPOXY",FALSE,"Business Analysis";#N/A,"PURPER",FALSE,"Business Analysis"}</definedName>
    <definedName name="bimw09" localSheetId="22" hidden="1">{#N/A,"PURADD",FALSE,"Business Analysis";#N/A,"PURSPP",FALSE,"Business Analysis";#N/A,"CTGIND",FALSE,"Business Analysis";#N/A,"PURCHM",FALSE,"Business Analysis";#N/A,"SPADD",FALSE,"Business Analysis";#N/A,"EPOXY",FALSE,"Business Analysis";#N/A,"PURPER",FALSE,"Business Analysis"}</definedName>
    <definedName name="bimw09" localSheetId="19" hidden="1">{#N/A,"PURADD",FALSE,"Business Analysis";#N/A,"PURSPP",FALSE,"Business Analysis";#N/A,"CTGIND",FALSE,"Business Analysis";#N/A,"PURCHM",FALSE,"Business Analysis";#N/A,"SPADD",FALSE,"Business Analysis";#N/A,"EPOXY",FALSE,"Business Analysis";#N/A,"PURPER",FALSE,"Business Analysis"}</definedName>
    <definedName name="bimw09" hidden="1">{#N/A,"PURADD",FALSE,"Business Analysis";#N/A,"PURSPP",FALSE,"Business Analysis";#N/A,"CTGIND",FALSE,"Business Analysis";#N/A,"PURCHM",FALSE,"Business Analysis";#N/A,"SPADD",FALSE,"Business Analysis";#N/A,"EPOXY",FALSE,"Business Analysis";#N/A,"PURPER",FALSE,"Business Analysis"}</definedName>
    <definedName name="bjafo" localSheetId="14" hidden="1">{#N/A,#N/A,FALSE,"DIR-REP";#N/A,#N/A,FALSE,"AUD-REPORT";#N/A,#N/A,FALSE,"P7L&amp;BS";#N/A,#N/A,FALSE,"NOTES";#N/A,#N/A,FALSE,"FA";#N/A,#N/A,FALSE,"NOTES (2)";#N/A,#N/A,FALSE,"Schedule  IV";#N/A,#N/A,FALSE,"Schedule V"}</definedName>
    <definedName name="bjafo" localSheetId="7" hidden="1">{#N/A,#N/A,FALSE,"DIR-REP";#N/A,#N/A,FALSE,"AUD-REPORT";#N/A,#N/A,FALSE,"P7L&amp;BS";#N/A,#N/A,FALSE,"NOTES";#N/A,#N/A,FALSE,"FA";#N/A,#N/A,FALSE,"NOTES (2)";#N/A,#N/A,FALSE,"Schedule  IV";#N/A,#N/A,FALSE,"Schedule V"}</definedName>
    <definedName name="bjafo" localSheetId="25" hidden="1">{#N/A,#N/A,FALSE,"DIR-REP";#N/A,#N/A,FALSE,"AUD-REPORT";#N/A,#N/A,FALSE,"P7L&amp;BS";#N/A,#N/A,FALSE,"NOTES";#N/A,#N/A,FALSE,"FA";#N/A,#N/A,FALSE,"NOTES (2)";#N/A,#N/A,FALSE,"Schedule  IV";#N/A,#N/A,FALSE,"Schedule V"}</definedName>
    <definedName name="bjafo" localSheetId="21" hidden="1">{#N/A,#N/A,FALSE,"DIR-REP";#N/A,#N/A,FALSE,"AUD-REPORT";#N/A,#N/A,FALSE,"P7L&amp;BS";#N/A,#N/A,FALSE,"NOTES";#N/A,#N/A,FALSE,"FA";#N/A,#N/A,FALSE,"NOTES (2)";#N/A,#N/A,FALSE,"Schedule  IV";#N/A,#N/A,FALSE,"Schedule V"}</definedName>
    <definedName name="bjafo" localSheetId="22" hidden="1">{#N/A,#N/A,FALSE,"DIR-REP";#N/A,#N/A,FALSE,"AUD-REPORT";#N/A,#N/A,FALSE,"P7L&amp;BS";#N/A,#N/A,FALSE,"NOTES";#N/A,#N/A,FALSE,"FA";#N/A,#N/A,FALSE,"NOTES (2)";#N/A,#N/A,FALSE,"Schedule  IV";#N/A,#N/A,FALSE,"Schedule V"}</definedName>
    <definedName name="bjafo" localSheetId="19" hidden="1">{#N/A,#N/A,FALSE,"DIR-REP";#N/A,#N/A,FALSE,"AUD-REPORT";#N/A,#N/A,FALSE,"P7L&amp;BS";#N/A,#N/A,FALSE,"NOTES";#N/A,#N/A,FALSE,"FA";#N/A,#N/A,FALSE,"NOTES (2)";#N/A,#N/A,FALSE,"Schedule  IV";#N/A,#N/A,FALSE,"Schedule V"}</definedName>
    <definedName name="bjafo" hidden="1">{#N/A,#N/A,FALSE,"DIR-REP";#N/A,#N/A,FALSE,"AUD-REPORT";#N/A,#N/A,FALSE,"P7L&amp;BS";#N/A,#N/A,FALSE,"NOTES";#N/A,#N/A,FALSE,"FA";#N/A,#N/A,FALSE,"NOTES (2)";#N/A,#N/A,FALSE,"Schedule  IV";#N/A,#N/A,FALSE,"Schedule V"}</definedName>
    <definedName name="bjo" localSheetId="14" hidden="1">{#N/A,#N/A,FALSE,"TB";#N/A,#N/A,FALSE,"AR";#N/A,#N/A,FALSE,"BS";#N/A,#N/A,FALSE,"PL";#N/A,#N/A,FALSE,"NOTES";#N/A,#N/A,FALSE,"NOTES (2)";#N/A,#N/A,FALSE,"NOTES (3)";#N/A,#N/A,FALSE,"TAXC.INDEX";#N/A,#N/A,FALSE,"Schedule I";#N/A,#N/A,FALSE,"DPL";#N/A,#N/A,FALSE,"Schedule IV";#N/A,#N/A,FALSE,"Adjustments"}</definedName>
    <definedName name="bjo" localSheetId="7" hidden="1">{#N/A,#N/A,FALSE,"TB";#N/A,#N/A,FALSE,"AR";#N/A,#N/A,FALSE,"BS";#N/A,#N/A,FALSE,"PL";#N/A,#N/A,FALSE,"NOTES";#N/A,#N/A,FALSE,"NOTES (2)";#N/A,#N/A,FALSE,"NOTES (3)";#N/A,#N/A,FALSE,"TAXC.INDEX";#N/A,#N/A,FALSE,"Schedule I";#N/A,#N/A,FALSE,"DPL";#N/A,#N/A,FALSE,"Schedule IV";#N/A,#N/A,FALSE,"Adjustments"}</definedName>
    <definedName name="bjo" localSheetId="25" hidden="1">{#N/A,#N/A,FALSE,"TB";#N/A,#N/A,FALSE,"AR";#N/A,#N/A,FALSE,"BS";#N/A,#N/A,FALSE,"PL";#N/A,#N/A,FALSE,"NOTES";#N/A,#N/A,FALSE,"NOTES (2)";#N/A,#N/A,FALSE,"NOTES (3)";#N/A,#N/A,FALSE,"TAXC.INDEX";#N/A,#N/A,FALSE,"Schedule I";#N/A,#N/A,FALSE,"DPL";#N/A,#N/A,FALSE,"Schedule IV";#N/A,#N/A,FALSE,"Adjustments"}</definedName>
    <definedName name="bjo" localSheetId="21" hidden="1">{#N/A,#N/A,FALSE,"TB";#N/A,#N/A,FALSE,"AR";#N/A,#N/A,FALSE,"BS";#N/A,#N/A,FALSE,"PL";#N/A,#N/A,FALSE,"NOTES";#N/A,#N/A,FALSE,"NOTES (2)";#N/A,#N/A,FALSE,"NOTES (3)";#N/A,#N/A,FALSE,"TAXC.INDEX";#N/A,#N/A,FALSE,"Schedule I";#N/A,#N/A,FALSE,"DPL";#N/A,#N/A,FALSE,"Schedule IV";#N/A,#N/A,FALSE,"Adjustments"}</definedName>
    <definedName name="bjo" localSheetId="22" hidden="1">{#N/A,#N/A,FALSE,"TB";#N/A,#N/A,FALSE,"AR";#N/A,#N/A,FALSE,"BS";#N/A,#N/A,FALSE,"PL";#N/A,#N/A,FALSE,"NOTES";#N/A,#N/A,FALSE,"NOTES (2)";#N/A,#N/A,FALSE,"NOTES (3)";#N/A,#N/A,FALSE,"TAXC.INDEX";#N/A,#N/A,FALSE,"Schedule I";#N/A,#N/A,FALSE,"DPL";#N/A,#N/A,FALSE,"Schedule IV";#N/A,#N/A,FALSE,"Adjustments"}</definedName>
    <definedName name="bjo" localSheetId="19" hidden="1">{#N/A,#N/A,FALSE,"TB";#N/A,#N/A,FALSE,"AR";#N/A,#N/A,FALSE,"BS";#N/A,#N/A,FALSE,"PL";#N/A,#N/A,FALSE,"NOTES";#N/A,#N/A,FALSE,"NOTES (2)";#N/A,#N/A,FALSE,"NOTES (3)";#N/A,#N/A,FALSE,"TAXC.INDEX";#N/A,#N/A,FALSE,"Schedule I";#N/A,#N/A,FALSE,"DPL";#N/A,#N/A,FALSE,"Schedule IV";#N/A,#N/A,FALSE,"Adjustments"}</definedName>
    <definedName name="bjo" hidden="1">{#N/A,#N/A,FALSE,"TB";#N/A,#N/A,FALSE,"AR";#N/A,#N/A,FALSE,"BS";#N/A,#N/A,FALSE,"PL";#N/A,#N/A,FALSE,"NOTES";#N/A,#N/A,FALSE,"NOTES (2)";#N/A,#N/A,FALSE,"NOTES (3)";#N/A,#N/A,FALSE,"TAXC.INDEX";#N/A,#N/A,FALSE,"Schedule I";#N/A,#N/A,FALSE,"DPL";#N/A,#N/A,FALSE,"Schedule IV";#N/A,#N/A,FALSE,"Adjustments"}</definedName>
    <definedName name="bjoafjawe" localSheetId="14" hidden="1">{#N/A,#N/A,FALSE,"TB";#N/A,#N/A,FALSE,"DR";#N/A,#N/A,FALSE,"AR";#N/A,#N/A,FALSE,"PL";#N/A,#N/A,FALSE,"BS";#N/A,#N/A,FALSE,"NOTES";#N/A,#N/A,FALSE,"NOTES (2)";#N/A,#N/A,FALSE,"NOTES (3)";#N/A,#N/A,FALSE,"DPL";#N/A,#N/A,FALSE,"TAXC.INDEX";#N/A,#N/A,FALSE,"Schedule I";#N/A,#N/A,FALSE,"Adjustments"}</definedName>
    <definedName name="bjoafjawe" localSheetId="7" hidden="1">{#N/A,#N/A,FALSE,"TB";#N/A,#N/A,FALSE,"DR";#N/A,#N/A,FALSE,"AR";#N/A,#N/A,FALSE,"PL";#N/A,#N/A,FALSE,"BS";#N/A,#N/A,FALSE,"NOTES";#N/A,#N/A,FALSE,"NOTES (2)";#N/A,#N/A,FALSE,"NOTES (3)";#N/A,#N/A,FALSE,"DPL";#N/A,#N/A,FALSE,"TAXC.INDEX";#N/A,#N/A,FALSE,"Schedule I";#N/A,#N/A,FALSE,"Adjustments"}</definedName>
    <definedName name="bjoafjawe" localSheetId="25" hidden="1">{#N/A,#N/A,FALSE,"TB";#N/A,#N/A,FALSE,"DR";#N/A,#N/A,FALSE,"AR";#N/A,#N/A,FALSE,"PL";#N/A,#N/A,FALSE,"BS";#N/A,#N/A,FALSE,"NOTES";#N/A,#N/A,FALSE,"NOTES (2)";#N/A,#N/A,FALSE,"NOTES (3)";#N/A,#N/A,FALSE,"DPL";#N/A,#N/A,FALSE,"TAXC.INDEX";#N/A,#N/A,FALSE,"Schedule I";#N/A,#N/A,FALSE,"Adjustments"}</definedName>
    <definedName name="bjoafjawe" localSheetId="21" hidden="1">{#N/A,#N/A,FALSE,"TB";#N/A,#N/A,FALSE,"DR";#N/A,#N/A,FALSE,"AR";#N/A,#N/A,FALSE,"PL";#N/A,#N/A,FALSE,"BS";#N/A,#N/A,FALSE,"NOTES";#N/A,#N/A,FALSE,"NOTES (2)";#N/A,#N/A,FALSE,"NOTES (3)";#N/A,#N/A,FALSE,"DPL";#N/A,#N/A,FALSE,"TAXC.INDEX";#N/A,#N/A,FALSE,"Schedule I";#N/A,#N/A,FALSE,"Adjustments"}</definedName>
    <definedName name="bjoafjawe" localSheetId="22" hidden="1">{#N/A,#N/A,FALSE,"TB";#N/A,#N/A,FALSE,"DR";#N/A,#N/A,FALSE,"AR";#N/A,#N/A,FALSE,"PL";#N/A,#N/A,FALSE,"BS";#N/A,#N/A,FALSE,"NOTES";#N/A,#N/A,FALSE,"NOTES (2)";#N/A,#N/A,FALSE,"NOTES (3)";#N/A,#N/A,FALSE,"DPL";#N/A,#N/A,FALSE,"TAXC.INDEX";#N/A,#N/A,FALSE,"Schedule I";#N/A,#N/A,FALSE,"Adjustments"}</definedName>
    <definedName name="bjoafjawe" localSheetId="19" hidden="1">{#N/A,#N/A,FALSE,"TB";#N/A,#N/A,FALSE,"DR";#N/A,#N/A,FALSE,"AR";#N/A,#N/A,FALSE,"PL";#N/A,#N/A,FALSE,"BS";#N/A,#N/A,FALSE,"NOTES";#N/A,#N/A,FALSE,"NOTES (2)";#N/A,#N/A,FALSE,"NOTES (3)";#N/A,#N/A,FALSE,"DPL";#N/A,#N/A,FALSE,"TAXC.INDEX";#N/A,#N/A,FALSE,"Schedule I";#N/A,#N/A,FALSE,"Adjustments"}</definedName>
    <definedName name="bjoafjawe" hidden="1">{#N/A,#N/A,FALSE,"TB";#N/A,#N/A,FALSE,"DR";#N/A,#N/A,FALSE,"AR";#N/A,#N/A,FALSE,"PL";#N/A,#N/A,FALSE,"BS";#N/A,#N/A,FALSE,"NOTES";#N/A,#N/A,FALSE,"NOTES (2)";#N/A,#N/A,FALSE,"NOTES (3)";#N/A,#N/A,FALSE,"DPL";#N/A,#N/A,FALSE,"TAXC.INDEX";#N/A,#N/A,FALSE,"Schedule I";#N/A,#N/A,FALSE,"Adjustments"}</definedName>
    <definedName name="bjos" localSheetId="14" hidden="1">{#N/A,#N/A,FALSE,"DIR-REP";#N/A,#N/A,FALSE,"AUD-REPORT";#N/A,#N/A,FALSE,"P7L&amp;BS";#N/A,#N/A,FALSE,"NOTES";#N/A,#N/A,FALSE,"FA";#N/A,#N/A,FALSE,"NOTES (2)";#N/A,#N/A,FALSE,"Schedule  IV";#N/A,#N/A,FALSE,"Schedule V"}</definedName>
    <definedName name="bjos" localSheetId="7" hidden="1">{#N/A,#N/A,FALSE,"DIR-REP";#N/A,#N/A,FALSE,"AUD-REPORT";#N/A,#N/A,FALSE,"P7L&amp;BS";#N/A,#N/A,FALSE,"NOTES";#N/A,#N/A,FALSE,"FA";#N/A,#N/A,FALSE,"NOTES (2)";#N/A,#N/A,FALSE,"Schedule  IV";#N/A,#N/A,FALSE,"Schedule V"}</definedName>
    <definedName name="bjos" localSheetId="25" hidden="1">{#N/A,#N/A,FALSE,"DIR-REP";#N/A,#N/A,FALSE,"AUD-REPORT";#N/A,#N/A,FALSE,"P7L&amp;BS";#N/A,#N/A,FALSE,"NOTES";#N/A,#N/A,FALSE,"FA";#N/A,#N/A,FALSE,"NOTES (2)";#N/A,#N/A,FALSE,"Schedule  IV";#N/A,#N/A,FALSE,"Schedule V"}</definedName>
    <definedName name="bjos" localSheetId="21" hidden="1">{#N/A,#N/A,FALSE,"DIR-REP";#N/A,#N/A,FALSE,"AUD-REPORT";#N/A,#N/A,FALSE,"P7L&amp;BS";#N/A,#N/A,FALSE,"NOTES";#N/A,#N/A,FALSE,"FA";#N/A,#N/A,FALSE,"NOTES (2)";#N/A,#N/A,FALSE,"Schedule  IV";#N/A,#N/A,FALSE,"Schedule V"}</definedName>
    <definedName name="bjos" localSheetId="22" hidden="1">{#N/A,#N/A,FALSE,"DIR-REP";#N/A,#N/A,FALSE,"AUD-REPORT";#N/A,#N/A,FALSE,"P7L&amp;BS";#N/A,#N/A,FALSE,"NOTES";#N/A,#N/A,FALSE,"FA";#N/A,#N/A,FALSE,"NOTES (2)";#N/A,#N/A,FALSE,"Schedule  IV";#N/A,#N/A,FALSE,"Schedule V"}</definedName>
    <definedName name="bjos" localSheetId="19" hidden="1">{#N/A,#N/A,FALSE,"DIR-REP";#N/A,#N/A,FALSE,"AUD-REPORT";#N/A,#N/A,FALSE,"P7L&amp;BS";#N/A,#N/A,FALSE,"NOTES";#N/A,#N/A,FALSE,"FA";#N/A,#N/A,FALSE,"NOTES (2)";#N/A,#N/A,FALSE,"Schedule  IV";#N/A,#N/A,FALSE,"Schedule V"}</definedName>
    <definedName name="bjos" hidden="1">{#N/A,#N/A,FALSE,"DIR-REP";#N/A,#N/A,FALSE,"AUD-REPORT";#N/A,#N/A,FALSE,"P7L&amp;BS";#N/A,#N/A,FALSE,"NOTES";#N/A,#N/A,FALSE,"FA";#N/A,#N/A,FALSE,"NOTES (2)";#N/A,#N/A,FALSE,"Schedule  IV";#N/A,#N/A,FALSE,"Schedule V"}</definedName>
    <definedName name="bjosds" localSheetId="14" hidden="1">{#N/A,#N/A,FALSE,"TAXC.INDEX";#N/A,#N/A,FALSE,"Schedule I";#N/A,#N/A,FALSE,"Schedule  II";#N/A,#N/A,FALSE,"Schedule III";#N/A,#N/A,FALSE,"Schedule IV";#N/A,#N/A,FALSE,"Schedule IV (Cont'd)";#N/A,#N/A,FALSE,"Schedule V";#N/A,#N/A,FALSE,"Schedule VI";#N/A,#N/A,FALSE,"Schedule VII"}</definedName>
    <definedName name="bjosds" localSheetId="7" hidden="1">{#N/A,#N/A,FALSE,"TAXC.INDEX";#N/A,#N/A,FALSE,"Schedule I";#N/A,#N/A,FALSE,"Schedule  II";#N/A,#N/A,FALSE,"Schedule III";#N/A,#N/A,FALSE,"Schedule IV";#N/A,#N/A,FALSE,"Schedule IV (Cont'd)";#N/A,#N/A,FALSE,"Schedule V";#N/A,#N/A,FALSE,"Schedule VI";#N/A,#N/A,FALSE,"Schedule VII"}</definedName>
    <definedName name="bjosds" localSheetId="25" hidden="1">{#N/A,#N/A,FALSE,"TAXC.INDEX";#N/A,#N/A,FALSE,"Schedule I";#N/A,#N/A,FALSE,"Schedule  II";#N/A,#N/A,FALSE,"Schedule III";#N/A,#N/A,FALSE,"Schedule IV";#N/A,#N/A,FALSE,"Schedule IV (Cont'd)";#N/A,#N/A,FALSE,"Schedule V";#N/A,#N/A,FALSE,"Schedule VI";#N/A,#N/A,FALSE,"Schedule VII"}</definedName>
    <definedName name="bjosds" localSheetId="21" hidden="1">{#N/A,#N/A,FALSE,"TAXC.INDEX";#N/A,#N/A,FALSE,"Schedule I";#N/A,#N/A,FALSE,"Schedule  II";#N/A,#N/A,FALSE,"Schedule III";#N/A,#N/A,FALSE,"Schedule IV";#N/A,#N/A,FALSE,"Schedule IV (Cont'd)";#N/A,#N/A,FALSE,"Schedule V";#N/A,#N/A,FALSE,"Schedule VI";#N/A,#N/A,FALSE,"Schedule VII"}</definedName>
    <definedName name="bjosds" localSheetId="22" hidden="1">{#N/A,#N/A,FALSE,"TAXC.INDEX";#N/A,#N/A,FALSE,"Schedule I";#N/A,#N/A,FALSE,"Schedule  II";#N/A,#N/A,FALSE,"Schedule III";#N/A,#N/A,FALSE,"Schedule IV";#N/A,#N/A,FALSE,"Schedule IV (Cont'd)";#N/A,#N/A,FALSE,"Schedule V";#N/A,#N/A,FALSE,"Schedule VI";#N/A,#N/A,FALSE,"Schedule VII"}</definedName>
    <definedName name="bjosds" localSheetId="19" hidden="1">{#N/A,#N/A,FALSE,"TAXC.INDEX";#N/A,#N/A,FALSE,"Schedule I";#N/A,#N/A,FALSE,"Schedule  II";#N/A,#N/A,FALSE,"Schedule III";#N/A,#N/A,FALSE,"Schedule IV";#N/A,#N/A,FALSE,"Schedule IV (Cont'd)";#N/A,#N/A,FALSE,"Schedule V";#N/A,#N/A,FALSE,"Schedule VI";#N/A,#N/A,FALSE,"Schedule VII"}</definedName>
    <definedName name="bjosds" hidden="1">{#N/A,#N/A,FALSE,"TAXC.INDEX";#N/A,#N/A,FALSE,"Schedule I";#N/A,#N/A,FALSE,"Schedule  II";#N/A,#N/A,FALSE,"Schedule III";#N/A,#N/A,FALSE,"Schedule IV";#N/A,#N/A,FALSE,"Schedule IV (Cont'd)";#N/A,#N/A,FALSE,"Schedule V";#N/A,#N/A,FALSE,"Schedule VI";#N/A,#N/A,FALSE,"Schedule VII"}</definedName>
    <definedName name="bjosl" localSheetId="14" hidden="1">{#N/A,#N/A,FALSE,"TB";#N/A,#N/A,FALSE,"AR";#N/A,#N/A,FALSE,"BS";#N/A,#N/A,FALSE,"PL";#N/A,#N/A,FALSE,"NOTES";#N/A,#N/A,FALSE,"NOTES (2)";#N/A,#N/A,FALSE,"NOTES (3)";#N/A,#N/A,FALSE,"TAXC.INDEX";#N/A,#N/A,FALSE,"Schedule I";#N/A,#N/A,FALSE,"DPL";#N/A,#N/A,FALSE,"Schedule IV";#N/A,#N/A,FALSE,"Adjustments"}</definedName>
    <definedName name="bjosl" localSheetId="7" hidden="1">{#N/A,#N/A,FALSE,"TB";#N/A,#N/A,FALSE,"AR";#N/A,#N/A,FALSE,"BS";#N/A,#N/A,FALSE,"PL";#N/A,#N/A,FALSE,"NOTES";#N/A,#N/A,FALSE,"NOTES (2)";#N/A,#N/A,FALSE,"NOTES (3)";#N/A,#N/A,FALSE,"TAXC.INDEX";#N/A,#N/A,FALSE,"Schedule I";#N/A,#N/A,FALSE,"DPL";#N/A,#N/A,FALSE,"Schedule IV";#N/A,#N/A,FALSE,"Adjustments"}</definedName>
    <definedName name="bjosl" localSheetId="25" hidden="1">{#N/A,#N/A,FALSE,"TB";#N/A,#N/A,FALSE,"AR";#N/A,#N/A,FALSE,"BS";#N/A,#N/A,FALSE,"PL";#N/A,#N/A,FALSE,"NOTES";#N/A,#N/A,FALSE,"NOTES (2)";#N/A,#N/A,FALSE,"NOTES (3)";#N/A,#N/A,FALSE,"TAXC.INDEX";#N/A,#N/A,FALSE,"Schedule I";#N/A,#N/A,FALSE,"DPL";#N/A,#N/A,FALSE,"Schedule IV";#N/A,#N/A,FALSE,"Adjustments"}</definedName>
    <definedName name="bjosl" localSheetId="21" hidden="1">{#N/A,#N/A,FALSE,"TB";#N/A,#N/A,FALSE,"AR";#N/A,#N/A,FALSE,"BS";#N/A,#N/A,FALSE,"PL";#N/A,#N/A,FALSE,"NOTES";#N/A,#N/A,FALSE,"NOTES (2)";#N/A,#N/A,FALSE,"NOTES (3)";#N/A,#N/A,FALSE,"TAXC.INDEX";#N/A,#N/A,FALSE,"Schedule I";#N/A,#N/A,FALSE,"DPL";#N/A,#N/A,FALSE,"Schedule IV";#N/A,#N/A,FALSE,"Adjustments"}</definedName>
    <definedName name="bjosl" localSheetId="22" hidden="1">{#N/A,#N/A,FALSE,"TB";#N/A,#N/A,FALSE,"AR";#N/A,#N/A,FALSE,"BS";#N/A,#N/A,FALSE,"PL";#N/A,#N/A,FALSE,"NOTES";#N/A,#N/A,FALSE,"NOTES (2)";#N/A,#N/A,FALSE,"NOTES (3)";#N/A,#N/A,FALSE,"TAXC.INDEX";#N/A,#N/A,FALSE,"Schedule I";#N/A,#N/A,FALSE,"DPL";#N/A,#N/A,FALSE,"Schedule IV";#N/A,#N/A,FALSE,"Adjustments"}</definedName>
    <definedName name="bjosl" localSheetId="19" hidden="1">{#N/A,#N/A,FALSE,"TB";#N/A,#N/A,FALSE,"AR";#N/A,#N/A,FALSE,"BS";#N/A,#N/A,FALSE,"PL";#N/A,#N/A,FALSE,"NOTES";#N/A,#N/A,FALSE,"NOTES (2)";#N/A,#N/A,FALSE,"NOTES (3)";#N/A,#N/A,FALSE,"TAXC.INDEX";#N/A,#N/A,FALSE,"Schedule I";#N/A,#N/A,FALSE,"DPL";#N/A,#N/A,FALSE,"Schedule IV";#N/A,#N/A,FALSE,"Adjustments"}</definedName>
    <definedName name="bjosl" hidden="1">{#N/A,#N/A,FALSE,"TB";#N/A,#N/A,FALSE,"AR";#N/A,#N/A,FALSE,"BS";#N/A,#N/A,FALSE,"PL";#N/A,#N/A,FALSE,"NOTES";#N/A,#N/A,FALSE,"NOTES (2)";#N/A,#N/A,FALSE,"NOTES (3)";#N/A,#N/A,FALSE,"TAXC.INDEX";#N/A,#N/A,FALSE,"Schedule I";#N/A,#N/A,FALSE,"DPL";#N/A,#N/A,FALSE,"Schedule IV";#N/A,#N/A,FALSE,"Adjustments"}</definedName>
    <definedName name="bjosle" localSheetId="14" hidden="1">{#N/A,#N/A,FALSE,"TB";#N/A,#N/A,FALSE,"DR";#N/A,#N/A,FALSE,"AR";#N/A,#N/A,FALSE,"BS";#N/A,#N/A,FALSE,"PL";#N/A,#N/A,FALSE,"NOTES";#N/A,#N/A,FALSE,"NOTES (2)";#N/A,#N/A,FALSE,"NOTES (3)";#N/A,#N/A,FALSE,"DPL";#N/A,#N/A,FALSE,"DPL"}</definedName>
    <definedName name="bjosle" localSheetId="7" hidden="1">{#N/A,#N/A,FALSE,"TB";#N/A,#N/A,FALSE,"DR";#N/A,#N/A,FALSE,"AR";#N/A,#N/A,FALSE,"BS";#N/A,#N/A,FALSE,"PL";#N/A,#N/A,FALSE,"NOTES";#N/A,#N/A,FALSE,"NOTES (2)";#N/A,#N/A,FALSE,"NOTES (3)";#N/A,#N/A,FALSE,"DPL";#N/A,#N/A,FALSE,"DPL"}</definedName>
    <definedName name="bjosle" localSheetId="25" hidden="1">{#N/A,#N/A,FALSE,"TB";#N/A,#N/A,FALSE,"DR";#N/A,#N/A,FALSE,"AR";#N/A,#N/A,FALSE,"BS";#N/A,#N/A,FALSE,"PL";#N/A,#N/A,FALSE,"NOTES";#N/A,#N/A,FALSE,"NOTES (2)";#N/A,#N/A,FALSE,"NOTES (3)";#N/A,#N/A,FALSE,"DPL";#N/A,#N/A,FALSE,"DPL"}</definedName>
    <definedName name="bjosle" localSheetId="21" hidden="1">{#N/A,#N/A,FALSE,"TB";#N/A,#N/A,FALSE,"DR";#N/A,#N/A,FALSE,"AR";#N/A,#N/A,FALSE,"BS";#N/A,#N/A,FALSE,"PL";#N/A,#N/A,FALSE,"NOTES";#N/A,#N/A,FALSE,"NOTES (2)";#N/A,#N/A,FALSE,"NOTES (3)";#N/A,#N/A,FALSE,"DPL";#N/A,#N/A,FALSE,"DPL"}</definedName>
    <definedName name="bjosle" localSheetId="22" hidden="1">{#N/A,#N/A,FALSE,"TB";#N/A,#N/A,FALSE,"DR";#N/A,#N/A,FALSE,"AR";#N/A,#N/A,FALSE,"BS";#N/A,#N/A,FALSE,"PL";#N/A,#N/A,FALSE,"NOTES";#N/A,#N/A,FALSE,"NOTES (2)";#N/A,#N/A,FALSE,"NOTES (3)";#N/A,#N/A,FALSE,"DPL";#N/A,#N/A,FALSE,"DPL"}</definedName>
    <definedName name="bjosle" localSheetId="19" hidden="1">{#N/A,#N/A,FALSE,"TB";#N/A,#N/A,FALSE,"DR";#N/A,#N/A,FALSE,"AR";#N/A,#N/A,FALSE,"BS";#N/A,#N/A,FALSE,"PL";#N/A,#N/A,FALSE,"NOTES";#N/A,#N/A,FALSE,"NOTES (2)";#N/A,#N/A,FALSE,"NOTES (3)";#N/A,#N/A,FALSE,"DPL";#N/A,#N/A,FALSE,"DPL"}</definedName>
    <definedName name="bjosle" hidden="1">{#N/A,#N/A,FALSE,"TB";#N/A,#N/A,FALSE,"DR";#N/A,#N/A,FALSE,"AR";#N/A,#N/A,FALSE,"BS";#N/A,#N/A,FALSE,"PL";#N/A,#N/A,FALSE,"NOTES";#N/A,#N/A,FALSE,"NOTES (2)";#N/A,#N/A,FALSE,"NOTES (3)";#N/A,#N/A,FALSE,"DPL";#N/A,#N/A,FALSE,"DPL"}</definedName>
    <definedName name="bjoss" localSheetId="14" hidden="1">{#N/A,#N/A,FALSE,"TAXC.INDEX";#N/A,#N/A,FALSE,"Schedule I";#N/A,#N/A,FALSE,"Schedule  II";#N/A,#N/A,FALSE,"Schedule III";#N/A,#N/A,FALSE,"Schedule IV";#N/A,#N/A,FALSE,"Schedule IV (Cont'd)";#N/A,#N/A,FALSE,"Schedule V";#N/A,#N/A,FALSE,"Schedule VI";#N/A,#N/A,FALSE,"Schedule VII"}</definedName>
    <definedName name="bjoss" localSheetId="7" hidden="1">{#N/A,#N/A,FALSE,"TAXC.INDEX";#N/A,#N/A,FALSE,"Schedule I";#N/A,#N/A,FALSE,"Schedule  II";#N/A,#N/A,FALSE,"Schedule III";#N/A,#N/A,FALSE,"Schedule IV";#N/A,#N/A,FALSE,"Schedule IV (Cont'd)";#N/A,#N/A,FALSE,"Schedule V";#N/A,#N/A,FALSE,"Schedule VI";#N/A,#N/A,FALSE,"Schedule VII"}</definedName>
    <definedName name="bjoss" localSheetId="25" hidden="1">{#N/A,#N/A,FALSE,"TAXC.INDEX";#N/A,#N/A,FALSE,"Schedule I";#N/A,#N/A,FALSE,"Schedule  II";#N/A,#N/A,FALSE,"Schedule III";#N/A,#N/A,FALSE,"Schedule IV";#N/A,#N/A,FALSE,"Schedule IV (Cont'd)";#N/A,#N/A,FALSE,"Schedule V";#N/A,#N/A,FALSE,"Schedule VI";#N/A,#N/A,FALSE,"Schedule VII"}</definedName>
    <definedName name="bjoss" localSheetId="21" hidden="1">{#N/A,#N/A,FALSE,"TAXC.INDEX";#N/A,#N/A,FALSE,"Schedule I";#N/A,#N/A,FALSE,"Schedule  II";#N/A,#N/A,FALSE,"Schedule III";#N/A,#N/A,FALSE,"Schedule IV";#N/A,#N/A,FALSE,"Schedule IV (Cont'd)";#N/A,#N/A,FALSE,"Schedule V";#N/A,#N/A,FALSE,"Schedule VI";#N/A,#N/A,FALSE,"Schedule VII"}</definedName>
    <definedName name="bjoss" localSheetId="22" hidden="1">{#N/A,#N/A,FALSE,"TAXC.INDEX";#N/A,#N/A,FALSE,"Schedule I";#N/A,#N/A,FALSE,"Schedule  II";#N/A,#N/A,FALSE,"Schedule III";#N/A,#N/A,FALSE,"Schedule IV";#N/A,#N/A,FALSE,"Schedule IV (Cont'd)";#N/A,#N/A,FALSE,"Schedule V";#N/A,#N/A,FALSE,"Schedule VI";#N/A,#N/A,FALSE,"Schedule VII"}</definedName>
    <definedName name="bjoss" localSheetId="19" hidden="1">{#N/A,#N/A,FALSE,"TAXC.INDEX";#N/A,#N/A,FALSE,"Schedule I";#N/A,#N/A,FALSE,"Schedule  II";#N/A,#N/A,FALSE,"Schedule III";#N/A,#N/A,FALSE,"Schedule IV";#N/A,#N/A,FALSE,"Schedule IV (Cont'd)";#N/A,#N/A,FALSE,"Schedule V";#N/A,#N/A,FALSE,"Schedule VI";#N/A,#N/A,FALSE,"Schedule VII"}</definedName>
    <definedName name="bjoss" hidden="1">{#N/A,#N/A,FALSE,"TAXC.INDEX";#N/A,#N/A,FALSE,"Schedule I";#N/A,#N/A,FALSE,"Schedule  II";#N/A,#N/A,FALSE,"Schedule III";#N/A,#N/A,FALSE,"Schedule IV";#N/A,#N/A,FALSE,"Schedule IV (Cont'd)";#N/A,#N/A,FALSE,"Schedule V";#N/A,#N/A,FALSE,"Schedule VI";#N/A,#N/A,FALSE,"Schedule VII"}</definedName>
    <definedName name="bjpmbkslf" localSheetId="14" hidden="1">{#N/A,#N/A,FALSE,"TB";#N/A,#N/A,FALSE,"DR";#N/A,#N/A,FALSE,"AR";#N/A,#N/A,FALSE,"BS";#N/A,#N/A,FALSE,"PL";#N/A,#N/A,FALSE,"NOTES";#N/A,#N/A,FALSE,"NOTES (2)";#N/A,#N/A,FALSE,"NOTES (3)";#N/A,#N/A,FALSE,"DPL";#N/A,#N/A,FALSE,"DPL"}</definedName>
    <definedName name="bjpmbkslf" localSheetId="7" hidden="1">{#N/A,#N/A,FALSE,"TB";#N/A,#N/A,FALSE,"DR";#N/A,#N/A,FALSE,"AR";#N/A,#N/A,FALSE,"BS";#N/A,#N/A,FALSE,"PL";#N/A,#N/A,FALSE,"NOTES";#N/A,#N/A,FALSE,"NOTES (2)";#N/A,#N/A,FALSE,"NOTES (3)";#N/A,#N/A,FALSE,"DPL";#N/A,#N/A,FALSE,"DPL"}</definedName>
    <definedName name="bjpmbkslf" localSheetId="25" hidden="1">{#N/A,#N/A,FALSE,"TB";#N/A,#N/A,FALSE,"DR";#N/A,#N/A,FALSE,"AR";#N/A,#N/A,FALSE,"BS";#N/A,#N/A,FALSE,"PL";#N/A,#N/A,FALSE,"NOTES";#N/A,#N/A,FALSE,"NOTES (2)";#N/A,#N/A,FALSE,"NOTES (3)";#N/A,#N/A,FALSE,"DPL";#N/A,#N/A,FALSE,"DPL"}</definedName>
    <definedName name="bjpmbkslf" localSheetId="21" hidden="1">{#N/A,#N/A,FALSE,"TB";#N/A,#N/A,FALSE,"DR";#N/A,#N/A,FALSE,"AR";#N/A,#N/A,FALSE,"BS";#N/A,#N/A,FALSE,"PL";#N/A,#N/A,FALSE,"NOTES";#N/A,#N/A,FALSE,"NOTES (2)";#N/A,#N/A,FALSE,"NOTES (3)";#N/A,#N/A,FALSE,"DPL";#N/A,#N/A,FALSE,"DPL"}</definedName>
    <definedName name="bjpmbkslf" localSheetId="22" hidden="1">{#N/A,#N/A,FALSE,"TB";#N/A,#N/A,FALSE,"DR";#N/A,#N/A,FALSE,"AR";#N/A,#N/A,FALSE,"BS";#N/A,#N/A,FALSE,"PL";#N/A,#N/A,FALSE,"NOTES";#N/A,#N/A,FALSE,"NOTES (2)";#N/A,#N/A,FALSE,"NOTES (3)";#N/A,#N/A,FALSE,"DPL";#N/A,#N/A,FALSE,"DPL"}</definedName>
    <definedName name="bjpmbkslf" localSheetId="19" hidden="1">{#N/A,#N/A,FALSE,"TB";#N/A,#N/A,FALSE,"DR";#N/A,#N/A,FALSE,"AR";#N/A,#N/A,FALSE,"BS";#N/A,#N/A,FALSE,"PL";#N/A,#N/A,FALSE,"NOTES";#N/A,#N/A,FALSE,"NOTES (2)";#N/A,#N/A,FALSE,"NOTES (3)";#N/A,#N/A,FALSE,"DPL";#N/A,#N/A,FALSE,"DPL"}</definedName>
    <definedName name="bjpmbkslf" hidden="1">{#N/A,#N/A,FALSE,"TB";#N/A,#N/A,FALSE,"DR";#N/A,#N/A,FALSE,"AR";#N/A,#N/A,FALSE,"BS";#N/A,#N/A,FALSE,"PL";#N/A,#N/A,FALSE,"NOTES";#N/A,#N/A,FALSE,"NOTES (2)";#N/A,#N/A,FALSE,"NOTES (3)";#N/A,#N/A,FALSE,"DPL";#N/A,#N/A,FALSE,"DPL"}</definedName>
    <definedName name="bjs" localSheetId="14" hidden="1">{#N/A,#N/A,TRUE,"COVER";#N/A,#N/A,TRUE,"DIR";#N/A,#N/A,TRUE,"AUDIT"}</definedName>
    <definedName name="bjs" localSheetId="7" hidden="1">{#N/A,#N/A,TRUE,"COVER";#N/A,#N/A,TRUE,"DIR";#N/A,#N/A,TRUE,"AUDIT"}</definedName>
    <definedName name="bjs" localSheetId="25" hidden="1">{#N/A,#N/A,TRUE,"COVER";#N/A,#N/A,TRUE,"DIR";#N/A,#N/A,TRUE,"AUDIT"}</definedName>
    <definedName name="bjs" localSheetId="21" hidden="1">{#N/A,#N/A,TRUE,"COVER";#N/A,#N/A,TRUE,"DIR";#N/A,#N/A,TRUE,"AUDIT"}</definedName>
    <definedName name="bjs" localSheetId="22" hidden="1">{#N/A,#N/A,TRUE,"COVER";#N/A,#N/A,TRUE,"DIR";#N/A,#N/A,TRUE,"AUDIT"}</definedName>
    <definedName name="bjs" localSheetId="19" hidden="1">{#N/A,#N/A,TRUE,"COVER";#N/A,#N/A,TRUE,"DIR";#N/A,#N/A,TRUE,"AUDIT"}</definedName>
    <definedName name="bjs" hidden="1">{#N/A,#N/A,TRUE,"COVER";#N/A,#N/A,TRUE,"DIR";#N/A,#N/A,TRUE,"AUDIT"}</definedName>
    <definedName name="bkb" localSheetId="14" hidden="1">{#N/A,#N/A,TRUE,"COVER";#N/A,#N/A,TRUE,"DIR";#N/A,#N/A,TRUE,"AUDIT"}</definedName>
    <definedName name="bkb" localSheetId="7" hidden="1">{#N/A,#N/A,TRUE,"COVER";#N/A,#N/A,TRUE,"DIR";#N/A,#N/A,TRUE,"AUDIT"}</definedName>
    <definedName name="bkb" localSheetId="25" hidden="1">{#N/A,#N/A,TRUE,"COVER";#N/A,#N/A,TRUE,"DIR";#N/A,#N/A,TRUE,"AUDIT"}</definedName>
    <definedName name="bkb" localSheetId="21" hidden="1">{#N/A,#N/A,TRUE,"COVER";#N/A,#N/A,TRUE,"DIR";#N/A,#N/A,TRUE,"AUDIT"}</definedName>
    <definedName name="bkb" localSheetId="22" hidden="1">{#N/A,#N/A,TRUE,"COVER";#N/A,#N/A,TRUE,"DIR";#N/A,#N/A,TRUE,"AUDIT"}</definedName>
    <definedName name="bkb" localSheetId="19" hidden="1">{#N/A,#N/A,TRUE,"COVER";#N/A,#N/A,TRUE,"DIR";#N/A,#N/A,TRUE,"AUDIT"}</definedName>
    <definedName name="bkb" hidden="1">{#N/A,#N/A,TRUE,"COVER";#N/A,#N/A,TRUE,"DIR";#N/A,#N/A,TRUE,"AUDIT"}</definedName>
    <definedName name="bkiuygv" localSheetId="14" hidden="1">{#N/A,#N/A,FALSE,"DIR-REP";#N/A,#N/A,FALSE,"AUD-REPORT";#N/A,#N/A,FALSE,"P7L&amp;BS";#N/A,#N/A,FALSE,"NOTES";#N/A,#N/A,FALSE,"FA";#N/A,#N/A,FALSE,"NOTES (2)";#N/A,#N/A,FALSE,"Schedule  IV";#N/A,#N/A,FALSE,"Schedule V"}</definedName>
    <definedName name="bkiuygv" localSheetId="7" hidden="1">{#N/A,#N/A,FALSE,"DIR-REP";#N/A,#N/A,FALSE,"AUD-REPORT";#N/A,#N/A,FALSE,"P7L&amp;BS";#N/A,#N/A,FALSE,"NOTES";#N/A,#N/A,FALSE,"FA";#N/A,#N/A,FALSE,"NOTES (2)";#N/A,#N/A,FALSE,"Schedule  IV";#N/A,#N/A,FALSE,"Schedule V"}</definedName>
    <definedName name="bkiuygv" localSheetId="25" hidden="1">{#N/A,#N/A,FALSE,"DIR-REP";#N/A,#N/A,FALSE,"AUD-REPORT";#N/A,#N/A,FALSE,"P7L&amp;BS";#N/A,#N/A,FALSE,"NOTES";#N/A,#N/A,FALSE,"FA";#N/A,#N/A,FALSE,"NOTES (2)";#N/A,#N/A,FALSE,"Schedule  IV";#N/A,#N/A,FALSE,"Schedule V"}</definedName>
    <definedName name="bkiuygv" localSheetId="21" hidden="1">{#N/A,#N/A,FALSE,"DIR-REP";#N/A,#N/A,FALSE,"AUD-REPORT";#N/A,#N/A,FALSE,"P7L&amp;BS";#N/A,#N/A,FALSE,"NOTES";#N/A,#N/A,FALSE,"FA";#N/A,#N/A,FALSE,"NOTES (2)";#N/A,#N/A,FALSE,"Schedule  IV";#N/A,#N/A,FALSE,"Schedule V"}</definedName>
    <definedName name="bkiuygv" localSheetId="22" hidden="1">{#N/A,#N/A,FALSE,"DIR-REP";#N/A,#N/A,FALSE,"AUD-REPORT";#N/A,#N/A,FALSE,"P7L&amp;BS";#N/A,#N/A,FALSE,"NOTES";#N/A,#N/A,FALSE,"FA";#N/A,#N/A,FALSE,"NOTES (2)";#N/A,#N/A,FALSE,"Schedule  IV";#N/A,#N/A,FALSE,"Schedule V"}</definedName>
    <definedName name="bkiuygv" localSheetId="19" hidden="1">{#N/A,#N/A,FALSE,"DIR-REP";#N/A,#N/A,FALSE,"AUD-REPORT";#N/A,#N/A,FALSE,"P7L&amp;BS";#N/A,#N/A,FALSE,"NOTES";#N/A,#N/A,FALSE,"FA";#N/A,#N/A,FALSE,"NOTES (2)";#N/A,#N/A,FALSE,"Schedule  IV";#N/A,#N/A,FALSE,"Schedule V"}</definedName>
    <definedName name="bkiuygv" hidden="1">{#N/A,#N/A,FALSE,"DIR-REP";#N/A,#N/A,FALSE,"AUD-REPORT";#N/A,#N/A,FALSE,"P7L&amp;BS";#N/A,#N/A,FALSE,"NOTES";#N/A,#N/A,FALSE,"FA";#N/A,#N/A,FALSE,"NOTES (2)";#N/A,#N/A,FALSE,"Schedule  IV";#N/A,#N/A,FALSE,"Schedule V"}</definedName>
    <definedName name="BKK_list">#REF!</definedName>
    <definedName name="bkls" localSheetId="14" hidden="1">{#N/A,"PURCHM",FALSE,"Business Analysis";#N/A,"SPADD",FALSE,"Business Analysis"}</definedName>
    <definedName name="bkls" localSheetId="7" hidden="1">{#N/A,"PURCHM",FALSE,"Business Analysis";#N/A,"SPADD",FALSE,"Business Analysis"}</definedName>
    <definedName name="bkls" localSheetId="25" hidden="1">{#N/A,"PURCHM",FALSE,"Business Analysis";#N/A,"SPADD",FALSE,"Business Analysis"}</definedName>
    <definedName name="bkls" localSheetId="21" hidden="1">{#N/A,"PURCHM",FALSE,"Business Analysis";#N/A,"SPADD",FALSE,"Business Analysis"}</definedName>
    <definedName name="bkls" localSheetId="22" hidden="1">{#N/A,"PURCHM",FALSE,"Business Analysis";#N/A,"SPADD",FALSE,"Business Analysis"}</definedName>
    <definedName name="bkls" localSheetId="19" hidden="1">{#N/A,"PURCHM",FALSE,"Business Analysis";#N/A,"SPADD",FALSE,"Business Analysis"}</definedName>
    <definedName name="bkls" hidden="1">{#N/A,"PURCHM",FALSE,"Business Analysis";#N/A,"SPADD",FALSE,"Business Analysis"}</definedName>
    <definedName name="BLANK" localSheetId="1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2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2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2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localSheetId="19"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3" hidden="1">#REF!</definedName>
    <definedName name="Blank4" hidden="1">#REF!</definedName>
    <definedName name="Blank5" hidden="1">#REF!</definedName>
    <definedName name="Blank6" hidden="1">#REF!</definedName>
    <definedName name="Blank7" hidden="1">#REF!</definedName>
    <definedName name="Blank8" hidden="1">#REF!</definedName>
    <definedName name="Blatt_1">#REF!</definedName>
    <definedName name="BLBL" localSheetId="14" hidden="1">{#N/A,#N/A,FALSE,"단축1";#N/A,#N/A,FALSE,"단축2";#N/A,#N/A,FALSE,"단축3";#N/A,#N/A,FALSE,"장축";#N/A,#N/A,FALSE,"4WD"}</definedName>
    <definedName name="BLBL" localSheetId="7" hidden="1">{#N/A,#N/A,FALSE,"단축1";#N/A,#N/A,FALSE,"단축2";#N/A,#N/A,FALSE,"단축3";#N/A,#N/A,FALSE,"장축";#N/A,#N/A,FALSE,"4WD"}</definedName>
    <definedName name="BLBL" localSheetId="25" hidden="1">{#N/A,#N/A,FALSE,"단축1";#N/A,#N/A,FALSE,"단축2";#N/A,#N/A,FALSE,"단축3";#N/A,#N/A,FALSE,"장축";#N/A,#N/A,FALSE,"4WD"}</definedName>
    <definedName name="BLBL" localSheetId="21" hidden="1">{#N/A,#N/A,FALSE,"단축1";#N/A,#N/A,FALSE,"단축2";#N/A,#N/A,FALSE,"단축3";#N/A,#N/A,FALSE,"장축";#N/A,#N/A,FALSE,"4WD"}</definedName>
    <definedName name="BLBL" localSheetId="22" hidden="1">{#N/A,#N/A,FALSE,"단축1";#N/A,#N/A,FALSE,"단축2";#N/A,#N/A,FALSE,"단축3";#N/A,#N/A,FALSE,"장축";#N/A,#N/A,FALSE,"4WD"}</definedName>
    <definedName name="BLBL" localSheetId="19" hidden="1">{#N/A,#N/A,FALSE,"단축1";#N/A,#N/A,FALSE,"단축2";#N/A,#N/A,FALSE,"단축3";#N/A,#N/A,FALSE,"장축";#N/A,#N/A,FALSE,"4WD"}</definedName>
    <definedName name="BLBL" hidden="1">{#N/A,#N/A,FALSE,"단축1";#N/A,#N/A,FALSE,"단축2";#N/A,#N/A,FALSE,"단축3";#N/A,#N/A,FALSE,"장축";#N/A,#N/A,FALSE,"4WD"}</definedName>
    <definedName name="BLOCK" localSheetId="14" hidden="1">{#N/A,#N/A,FALSE,"단축1";#N/A,#N/A,FALSE,"단축2";#N/A,#N/A,FALSE,"단축3";#N/A,#N/A,FALSE,"장축";#N/A,#N/A,FALSE,"4WD"}</definedName>
    <definedName name="BLOCK" localSheetId="7" hidden="1">{#N/A,#N/A,FALSE,"단축1";#N/A,#N/A,FALSE,"단축2";#N/A,#N/A,FALSE,"단축3";#N/A,#N/A,FALSE,"장축";#N/A,#N/A,FALSE,"4WD"}</definedName>
    <definedName name="BLOCK" localSheetId="25" hidden="1">{#N/A,#N/A,FALSE,"단축1";#N/A,#N/A,FALSE,"단축2";#N/A,#N/A,FALSE,"단축3";#N/A,#N/A,FALSE,"장축";#N/A,#N/A,FALSE,"4WD"}</definedName>
    <definedName name="BLOCK" localSheetId="21" hidden="1">{#N/A,#N/A,FALSE,"단축1";#N/A,#N/A,FALSE,"단축2";#N/A,#N/A,FALSE,"단축3";#N/A,#N/A,FALSE,"장축";#N/A,#N/A,FALSE,"4WD"}</definedName>
    <definedName name="BLOCK" localSheetId="22" hidden="1">{#N/A,#N/A,FALSE,"단축1";#N/A,#N/A,FALSE,"단축2";#N/A,#N/A,FALSE,"단축3";#N/A,#N/A,FALSE,"장축";#N/A,#N/A,FALSE,"4WD"}</definedName>
    <definedName name="BLOCK" localSheetId="19" hidden="1">{#N/A,#N/A,FALSE,"단축1";#N/A,#N/A,FALSE,"단축2";#N/A,#N/A,FALSE,"단축3";#N/A,#N/A,FALSE,"장축";#N/A,#N/A,FALSE,"4WD"}</definedName>
    <definedName name="BLOCK" hidden="1">{#N/A,#N/A,FALSE,"단축1";#N/A,#N/A,FALSE,"단축2";#N/A,#N/A,FALSE,"단축3";#N/A,#N/A,FALSE,"장축";#N/A,#N/A,FALSE,"4WD"}</definedName>
    <definedName name="BLPB1" hidden="1">#REF!</definedName>
    <definedName name="BLPH1" hidden="1">#REF!</definedName>
    <definedName name="BLPH10" hidden="1">#REF!</definedName>
    <definedName name="BLPH11" hidden="1">#REF!</definedName>
    <definedName name="BLPH12" hidden="1">#REF!</definedName>
    <definedName name="BLPH13" hidden="1">#REF!</definedName>
    <definedName name="BLPH14" hidden="1">#REF!</definedName>
    <definedName name="BLPH2" hidden="1">#REF!</definedName>
    <definedName name="BLPH21" hidden="1">#REF!</definedName>
    <definedName name="BLPH22" hidden="1">#REF!</definedName>
    <definedName name="BLPH29" hidden="1">#REF!</definedName>
    <definedName name="BLPH3" hidden="1">#REF!</definedName>
    <definedName name="BLPH33" hidden="1">#REF!</definedName>
    <definedName name="BLPH4" hidden="1">#REF!</definedName>
    <definedName name="BLPH5" hidden="1">#REF!</definedName>
    <definedName name="BLPH6" hidden="1">#REF!</definedName>
    <definedName name="BLPH62" hidden="1">#REF!</definedName>
    <definedName name="BLPH63" hidden="1">#REF!</definedName>
    <definedName name="BLPH65" hidden="1">#REF!</definedName>
    <definedName name="BLPH66" hidden="1">#REF!</definedName>
    <definedName name="BLPH67" hidden="1">#REF!</definedName>
    <definedName name="BLPH68" hidden="1">#REF!</definedName>
    <definedName name="BLPH69" hidden="1">#REF!</definedName>
    <definedName name="BLPH7" hidden="1">#REF!</definedName>
    <definedName name="BLPH8" hidden="1">#REF!</definedName>
    <definedName name="BLPH9" hidden="1">#REF!</definedName>
    <definedName name="BLPI1" hidden="1">#REF!</definedName>
    <definedName name="BLPI3" hidden="1">#REF!</definedName>
    <definedName name="BLT">#REF!</definedName>
    <definedName name="bmbnmn" localSheetId="14" hidden="1">{#N/A,#N/A,FALSE,"KA CH  (2)"}</definedName>
    <definedName name="bmbnmn" localSheetId="7" hidden="1">{#N/A,#N/A,FALSE,"KA CH  (2)"}</definedName>
    <definedName name="bmbnmn" localSheetId="25" hidden="1">{#N/A,#N/A,FALSE,"KA CH  (2)"}</definedName>
    <definedName name="bmbnmn" localSheetId="21" hidden="1">{#N/A,#N/A,FALSE,"KA CH  (2)"}</definedName>
    <definedName name="bmbnmn" localSheetId="22" hidden="1">{#N/A,#N/A,FALSE,"KA CH  (2)"}</definedName>
    <definedName name="bmbnmn" localSheetId="19" hidden="1">{#N/A,#N/A,FALSE,"KA CH  (2)"}</definedName>
    <definedName name="bmbnmn" hidden="1">{#N/A,#N/A,FALSE,"KA CH  (2)"}</definedName>
    <definedName name="bnbn" localSheetId="14" hidden="1">{"oct_res_comm",#N/A,FALSE,"VarToBud"}</definedName>
    <definedName name="bnbn" localSheetId="7" hidden="1">{"oct_res_comm",#N/A,FALSE,"VarToBud"}</definedName>
    <definedName name="bnbn" localSheetId="25" hidden="1">{"oct_res_comm",#N/A,FALSE,"VarToBud"}</definedName>
    <definedName name="bnbn" localSheetId="21" hidden="1">{"oct_res_comm",#N/A,FALSE,"VarToBud"}</definedName>
    <definedName name="bnbn" localSheetId="22" hidden="1">{"oct_res_comm",#N/A,FALSE,"VarToBud"}</definedName>
    <definedName name="bnbn" localSheetId="19" hidden="1">{"oct_res_comm",#N/A,FALSE,"VarToBud"}</definedName>
    <definedName name="bnbn" hidden="1">{"oct_res_comm",#N/A,FALSE,"VarToBud"}</definedName>
    <definedName name="BNE_MESSAGES_HIDDEN" hidden="1">#REF!</definedName>
    <definedName name="bnmm" localSheetId="14" hidden="1">{"detail",#N/A,FALSE,"mfg";"summary",#N/A,FALSE,"mfg"}</definedName>
    <definedName name="bnmm" localSheetId="7" hidden="1">{"detail",#N/A,FALSE,"mfg";"summary",#N/A,FALSE,"mfg"}</definedName>
    <definedName name="bnmm" localSheetId="25" hidden="1">{"detail",#N/A,FALSE,"mfg";"summary",#N/A,FALSE,"mfg"}</definedName>
    <definedName name="bnmm" localSheetId="21" hidden="1">{"detail",#N/A,FALSE,"mfg";"summary",#N/A,FALSE,"mfg"}</definedName>
    <definedName name="bnmm" localSheetId="22" hidden="1">{"detail",#N/A,FALSE,"mfg";"summary",#N/A,FALSE,"mfg"}</definedName>
    <definedName name="bnmm" localSheetId="19" hidden="1">{"detail",#N/A,FALSE,"mfg";"summary",#N/A,FALSE,"mfg"}</definedName>
    <definedName name="bnmm" hidden="1">{"detail",#N/A,FALSE,"mfg";"summary",#N/A,FALSE,"mfg"}</definedName>
    <definedName name="bnn" localSheetId="14" hidden="1">{#N/A,#N/A,FALSE,"INPUTS";#N/A,#N/A,FALSE,"PROFORMA BSHEET";#N/A,#N/A,FALSE,"COMBINED";#N/A,#N/A,FALSE,"ACQUIROR";#N/A,#N/A,FALSE,"TARGET 1";#N/A,#N/A,FALSE,"TARGET 2";#N/A,#N/A,FALSE,"HIGH YIELD";#N/A,#N/A,FALSE,"OVERFUND"}</definedName>
    <definedName name="bnn" localSheetId="7" hidden="1">{#N/A,#N/A,FALSE,"INPUTS";#N/A,#N/A,FALSE,"PROFORMA BSHEET";#N/A,#N/A,FALSE,"COMBINED";#N/A,#N/A,FALSE,"ACQUIROR";#N/A,#N/A,FALSE,"TARGET 1";#N/A,#N/A,FALSE,"TARGET 2";#N/A,#N/A,FALSE,"HIGH YIELD";#N/A,#N/A,FALSE,"OVERFUND"}</definedName>
    <definedName name="bnn" localSheetId="25" hidden="1">{#N/A,#N/A,FALSE,"INPUTS";#N/A,#N/A,FALSE,"PROFORMA BSHEET";#N/A,#N/A,FALSE,"COMBINED";#N/A,#N/A,FALSE,"ACQUIROR";#N/A,#N/A,FALSE,"TARGET 1";#N/A,#N/A,FALSE,"TARGET 2";#N/A,#N/A,FALSE,"HIGH YIELD";#N/A,#N/A,FALSE,"OVERFUND"}</definedName>
    <definedName name="bnn" localSheetId="21" hidden="1">{#N/A,#N/A,FALSE,"INPUTS";#N/A,#N/A,FALSE,"PROFORMA BSHEET";#N/A,#N/A,FALSE,"COMBINED";#N/A,#N/A,FALSE,"ACQUIROR";#N/A,#N/A,FALSE,"TARGET 1";#N/A,#N/A,FALSE,"TARGET 2";#N/A,#N/A,FALSE,"HIGH YIELD";#N/A,#N/A,FALSE,"OVERFUND"}</definedName>
    <definedName name="bnn" localSheetId="22" hidden="1">{#N/A,#N/A,FALSE,"INPUTS";#N/A,#N/A,FALSE,"PROFORMA BSHEET";#N/A,#N/A,FALSE,"COMBINED";#N/A,#N/A,FALSE,"ACQUIROR";#N/A,#N/A,FALSE,"TARGET 1";#N/A,#N/A,FALSE,"TARGET 2";#N/A,#N/A,FALSE,"HIGH YIELD";#N/A,#N/A,FALSE,"OVERFUND"}</definedName>
    <definedName name="bnn" localSheetId="19" hidden="1">{#N/A,#N/A,FALSE,"INPUTS";#N/A,#N/A,FALSE,"PROFORMA BSHEET";#N/A,#N/A,FALSE,"COMBINED";#N/A,#N/A,FALSE,"ACQUIROR";#N/A,#N/A,FALSE,"TARGET 1";#N/A,#N/A,FALSE,"TARGET 2";#N/A,#N/A,FALSE,"HIGH YIELD";#N/A,#N/A,FALSE,"OVERFUND"}</definedName>
    <definedName name="bnn" hidden="1">{#N/A,#N/A,FALSE,"INPUTS";#N/A,#N/A,FALSE,"PROFORMA BSHEET";#N/A,#N/A,FALSE,"COMBINED";#N/A,#N/A,FALSE,"ACQUIROR";#N/A,#N/A,FALSE,"TARGET 1";#N/A,#N/A,FALSE,"TARGET 2";#N/A,#N/A,FALSE,"HIGH YIELD";#N/A,#N/A,FALSE,"OVERFUND"}</definedName>
    <definedName name="bnspifpsr" localSheetId="14" hidden="1">{#N/A,#N/A,FALSE,"TAXC.INDEX";#N/A,#N/A,FALSE,"Schedule I";#N/A,#N/A,FALSE,"Schedule  II";#N/A,#N/A,FALSE,"Schedule III";#N/A,#N/A,FALSE,"Schedule IV";#N/A,#N/A,FALSE,"Schedule IV (Cont'd)";#N/A,#N/A,FALSE,"Schedule V";#N/A,#N/A,FALSE,"Schedule VI";#N/A,#N/A,FALSE,"Schedule VII"}</definedName>
    <definedName name="bnspifpsr" localSheetId="7" hidden="1">{#N/A,#N/A,FALSE,"TAXC.INDEX";#N/A,#N/A,FALSE,"Schedule I";#N/A,#N/A,FALSE,"Schedule  II";#N/A,#N/A,FALSE,"Schedule III";#N/A,#N/A,FALSE,"Schedule IV";#N/A,#N/A,FALSE,"Schedule IV (Cont'd)";#N/A,#N/A,FALSE,"Schedule V";#N/A,#N/A,FALSE,"Schedule VI";#N/A,#N/A,FALSE,"Schedule VII"}</definedName>
    <definedName name="bnspifpsr" localSheetId="25" hidden="1">{#N/A,#N/A,FALSE,"TAXC.INDEX";#N/A,#N/A,FALSE,"Schedule I";#N/A,#N/A,FALSE,"Schedule  II";#N/A,#N/A,FALSE,"Schedule III";#N/A,#N/A,FALSE,"Schedule IV";#N/A,#N/A,FALSE,"Schedule IV (Cont'd)";#N/A,#N/A,FALSE,"Schedule V";#N/A,#N/A,FALSE,"Schedule VI";#N/A,#N/A,FALSE,"Schedule VII"}</definedName>
    <definedName name="bnspifpsr" localSheetId="21" hidden="1">{#N/A,#N/A,FALSE,"TAXC.INDEX";#N/A,#N/A,FALSE,"Schedule I";#N/A,#N/A,FALSE,"Schedule  II";#N/A,#N/A,FALSE,"Schedule III";#N/A,#N/A,FALSE,"Schedule IV";#N/A,#N/A,FALSE,"Schedule IV (Cont'd)";#N/A,#N/A,FALSE,"Schedule V";#N/A,#N/A,FALSE,"Schedule VI";#N/A,#N/A,FALSE,"Schedule VII"}</definedName>
    <definedName name="bnspifpsr" localSheetId="22" hidden="1">{#N/A,#N/A,FALSE,"TAXC.INDEX";#N/A,#N/A,FALSE,"Schedule I";#N/A,#N/A,FALSE,"Schedule  II";#N/A,#N/A,FALSE,"Schedule III";#N/A,#N/A,FALSE,"Schedule IV";#N/A,#N/A,FALSE,"Schedule IV (Cont'd)";#N/A,#N/A,FALSE,"Schedule V";#N/A,#N/A,FALSE,"Schedule VI";#N/A,#N/A,FALSE,"Schedule VII"}</definedName>
    <definedName name="bnspifpsr" localSheetId="19" hidden="1">{#N/A,#N/A,FALSE,"TAXC.INDEX";#N/A,#N/A,FALSE,"Schedule I";#N/A,#N/A,FALSE,"Schedule  II";#N/A,#N/A,FALSE,"Schedule III";#N/A,#N/A,FALSE,"Schedule IV";#N/A,#N/A,FALSE,"Schedule IV (Cont'd)";#N/A,#N/A,FALSE,"Schedule V";#N/A,#N/A,FALSE,"Schedule VI";#N/A,#N/A,FALSE,"Schedule VII"}</definedName>
    <definedName name="bnspifpsr" hidden="1">{#N/A,#N/A,FALSE,"TAXC.INDEX";#N/A,#N/A,FALSE,"Schedule I";#N/A,#N/A,FALSE,"Schedule  II";#N/A,#N/A,FALSE,"Schedule III";#N/A,#N/A,FALSE,"Schedule IV";#N/A,#N/A,FALSE,"Schedule IV (Cont'd)";#N/A,#N/A,FALSE,"Schedule V";#N/A,#N/A,FALSE,"Schedule VI";#N/A,#N/A,FALSE,"Schedule VII"}</definedName>
    <definedName name="bny" localSheetId="14" hidden="1">{"'毛利比较'!$A$4:$P$26"}</definedName>
    <definedName name="bny" localSheetId="7" hidden="1">{"'毛利比较'!$A$4:$P$26"}</definedName>
    <definedName name="bny" localSheetId="25" hidden="1">{"'毛利比较'!$A$4:$P$26"}</definedName>
    <definedName name="bny" localSheetId="21" hidden="1">{"'毛利比较'!$A$4:$P$26"}</definedName>
    <definedName name="bny" localSheetId="22" hidden="1">{"'毛利比较'!$A$4:$P$26"}</definedName>
    <definedName name="bny" localSheetId="19" hidden="1">{"'毛利比较'!$A$4:$P$26"}</definedName>
    <definedName name="bny" hidden="1">{"'毛利比较'!$A$4:$P$26"}</definedName>
    <definedName name="BO_Min">#REF!</definedName>
    <definedName name="bo_num">#REF!</definedName>
    <definedName name="body">#REF!</definedName>
    <definedName name="boel" localSheetId="14" hidden="1">{#N/A,#N/A,FALSE,"TB";#N/A,#N/A,FALSE,"DR";#N/A,#N/A,FALSE,"AR";#N/A,#N/A,FALSE,"PL";#N/A,#N/A,FALSE,"BS";#N/A,#N/A,FALSE,"NOTES";#N/A,#N/A,FALSE,"NOTES (2)";#N/A,#N/A,FALSE,"NOTES (3)";#N/A,#N/A,FALSE,"DPL";#N/A,#N/A,FALSE,"TAXC.INDEX";#N/A,#N/A,FALSE,"Schedule I";#N/A,#N/A,FALSE,"Adjustments"}</definedName>
    <definedName name="boel" localSheetId="7" hidden="1">{#N/A,#N/A,FALSE,"TB";#N/A,#N/A,FALSE,"DR";#N/A,#N/A,FALSE,"AR";#N/A,#N/A,FALSE,"PL";#N/A,#N/A,FALSE,"BS";#N/A,#N/A,FALSE,"NOTES";#N/A,#N/A,FALSE,"NOTES (2)";#N/A,#N/A,FALSE,"NOTES (3)";#N/A,#N/A,FALSE,"DPL";#N/A,#N/A,FALSE,"TAXC.INDEX";#N/A,#N/A,FALSE,"Schedule I";#N/A,#N/A,FALSE,"Adjustments"}</definedName>
    <definedName name="boel" localSheetId="25" hidden="1">{#N/A,#N/A,FALSE,"TB";#N/A,#N/A,FALSE,"DR";#N/A,#N/A,FALSE,"AR";#N/A,#N/A,FALSE,"PL";#N/A,#N/A,FALSE,"BS";#N/A,#N/A,FALSE,"NOTES";#N/A,#N/A,FALSE,"NOTES (2)";#N/A,#N/A,FALSE,"NOTES (3)";#N/A,#N/A,FALSE,"DPL";#N/A,#N/A,FALSE,"TAXC.INDEX";#N/A,#N/A,FALSE,"Schedule I";#N/A,#N/A,FALSE,"Adjustments"}</definedName>
    <definedName name="boel" localSheetId="21" hidden="1">{#N/A,#N/A,FALSE,"TB";#N/A,#N/A,FALSE,"DR";#N/A,#N/A,FALSE,"AR";#N/A,#N/A,FALSE,"PL";#N/A,#N/A,FALSE,"BS";#N/A,#N/A,FALSE,"NOTES";#N/A,#N/A,FALSE,"NOTES (2)";#N/A,#N/A,FALSE,"NOTES (3)";#N/A,#N/A,FALSE,"DPL";#N/A,#N/A,FALSE,"TAXC.INDEX";#N/A,#N/A,FALSE,"Schedule I";#N/A,#N/A,FALSE,"Adjustments"}</definedName>
    <definedName name="boel" localSheetId="22" hidden="1">{#N/A,#N/A,FALSE,"TB";#N/A,#N/A,FALSE,"DR";#N/A,#N/A,FALSE,"AR";#N/A,#N/A,FALSE,"PL";#N/A,#N/A,FALSE,"BS";#N/A,#N/A,FALSE,"NOTES";#N/A,#N/A,FALSE,"NOTES (2)";#N/A,#N/A,FALSE,"NOTES (3)";#N/A,#N/A,FALSE,"DPL";#N/A,#N/A,FALSE,"TAXC.INDEX";#N/A,#N/A,FALSE,"Schedule I";#N/A,#N/A,FALSE,"Adjustments"}</definedName>
    <definedName name="boel" localSheetId="19" hidden="1">{#N/A,#N/A,FALSE,"TB";#N/A,#N/A,FALSE,"DR";#N/A,#N/A,FALSE,"AR";#N/A,#N/A,FALSE,"PL";#N/A,#N/A,FALSE,"BS";#N/A,#N/A,FALSE,"NOTES";#N/A,#N/A,FALSE,"NOTES (2)";#N/A,#N/A,FALSE,"NOTES (3)";#N/A,#N/A,FALSE,"DPL";#N/A,#N/A,FALSE,"TAXC.INDEX";#N/A,#N/A,FALSE,"Schedule I";#N/A,#N/A,FALSE,"Adjustments"}</definedName>
    <definedName name="boel" hidden="1">{#N/A,#N/A,FALSE,"TB";#N/A,#N/A,FALSE,"DR";#N/A,#N/A,FALSE,"AR";#N/A,#N/A,FALSE,"PL";#N/A,#N/A,FALSE,"BS";#N/A,#N/A,FALSE,"NOTES";#N/A,#N/A,FALSE,"NOTES (2)";#N/A,#N/A,FALSE,"NOTES (3)";#N/A,#N/A,FALSE,"DPL";#N/A,#N/A,FALSE,"TAXC.INDEX";#N/A,#N/A,FALSE,"Schedule I";#N/A,#N/A,FALSE,"Adjustments"}</definedName>
    <definedName name="Book_Value">#REF!</definedName>
    <definedName name="book1" localSheetId="14" hidden="1">{#N/A,#N/A,FALSE,"UNIT";#N/A,#N/A,FALSE,"UNIT";#N/A,#N/A,FALSE,"계정"}</definedName>
    <definedName name="book1" localSheetId="7" hidden="1">{#N/A,#N/A,FALSE,"UNIT";#N/A,#N/A,FALSE,"UNIT";#N/A,#N/A,FALSE,"계정"}</definedName>
    <definedName name="book1" localSheetId="25" hidden="1">{#N/A,#N/A,FALSE,"UNIT";#N/A,#N/A,FALSE,"UNIT";#N/A,#N/A,FALSE,"계정"}</definedName>
    <definedName name="book1" localSheetId="21" hidden="1">{#N/A,#N/A,FALSE,"UNIT";#N/A,#N/A,FALSE,"UNIT";#N/A,#N/A,FALSE,"계정"}</definedName>
    <definedName name="book1" localSheetId="22" hidden="1">{#N/A,#N/A,FALSE,"UNIT";#N/A,#N/A,FALSE,"UNIT";#N/A,#N/A,FALSE,"계정"}</definedName>
    <definedName name="book1" localSheetId="19" hidden="1">{#N/A,#N/A,FALSE,"UNIT";#N/A,#N/A,FALSE,"UNIT";#N/A,#N/A,FALSE,"계정"}</definedName>
    <definedName name="book1" hidden="1">{#N/A,#N/A,FALSE,"UNIT";#N/A,#N/A,FALSE,"UNIT";#N/A,#N/A,FALSE,"계정"}</definedName>
    <definedName name="BORD">#REF!</definedName>
    <definedName name="BorrowerName">#REF!</definedName>
    <definedName name="bos" localSheetId="14" hidden="1">{#N/A,#N/A,FALSE,"TB";#N/A,#N/A,FALSE,"AR";#N/A,#N/A,FALSE,"BS";#N/A,#N/A,FALSE,"PL";#N/A,#N/A,FALSE,"NOTES";#N/A,#N/A,FALSE,"NOTES (2)";#N/A,#N/A,FALSE,"NOTES (3)";#N/A,#N/A,FALSE,"TAXC.INDEX";#N/A,#N/A,FALSE,"Schedule I";#N/A,#N/A,FALSE,"DPL";#N/A,#N/A,FALSE,"Schedule IV";#N/A,#N/A,FALSE,"Adjustments"}</definedName>
    <definedName name="bos" localSheetId="7" hidden="1">{#N/A,#N/A,FALSE,"TB";#N/A,#N/A,FALSE,"AR";#N/A,#N/A,FALSE,"BS";#N/A,#N/A,FALSE,"PL";#N/A,#N/A,FALSE,"NOTES";#N/A,#N/A,FALSE,"NOTES (2)";#N/A,#N/A,FALSE,"NOTES (3)";#N/A,#N/A,FALSE,"TAXC.INDEX";#N/A,#N/A,FALSE,"Schedule I";#N/A,#N/A,FALSE,"DPL";#N/A,#N/A,FALSE,"Schedule IV";#N/A,#N/A,FALSE,"Adjustments"}</definedName>
    <definedName name="bos" localSheetId="25" hidden="1">{#N/A,#N/A,FALSE,"TB";#N/A,#N/A,FALSE,"AR";#N/A,#N/A,FALSE,"BS";#N/A,#N/A,FALSE,"PL";#N/A,#N/A,FALSE,"NOTES";#N/A,#N/A,FALSE,"NOTES (2)";#N/A,#N/A,FALSE,"NOTES (3)";#N/A,#N/A,FALSE,"TAXC.INDEX";#N/A,#N/A,FALSE,"Schedule I";#N/A,#N/A,FALSE,"DPL";#N/A,#N/A,FALSE,"Schedule IV";#N/A,#N/A,FALSE,"Adjustments"}</definedName>
    <definedName name="bos" localSheetId="21" hidden="1">{#N/A,#N/A,FALSE,"TB";#N/A,#N/A,FALSE,"AR";#N/A,#N/A,FALSE,"BS";#N/A,#N/A,FALSE,"PL";#N/A,#N/A,FALSE,"NOTES";#N/A,#N/A,FALSE,"NOTES (2)";#N/A,#N/A,FALSE,"NOTES (3)";#N/A,#N/A,FALSE,"TAXC.INDEX";#N/A,#N/A,FALSE,"Schedule I";#N/A,#N/A,FALSE,"DPL";#N/A,#N/A,FALSE,"Schedule IV";#N/A,#N/A,FALSE,"Adjustments"}</definedName>
    <definedName name="bos" localSheetId="22" hidden="1">{#N/A,#N/A,FALSE,"TB";#N/A,#N/A,FALSE,"AR";#N/A,#N/A,FALSE,"BS";#N/A,#N/A,FALSE,"PL";#N/A,#N/A,FALSE,"NOTES";#N/A,#N/A,FALSE,"NOTES (2)";#N/A,#N/A,FALSE,"NOTES (3)";#N/A,#N/A,FALSE,"TAXC.INDEX";#N/A,#N/A,FALSE,"Schedule I";#N/A,#N/A,FALSE,"DPL";#N/A,#N/A,FALSE,"Schedule IV";#N/A,#N/A,FALSE,"Adjustments"}</definedName>
    <definedName name="bos" localSheetId="19" hidden="1">{#N/A,#N/A,FALSE,"TB";#N/A,#N/A,FALSE,"AR";#N/A,#N/A,FALSE,"BS";#N/A,#N/A,FALSE,"PL";#N/A,#N/A,FALSE,"NOTES";#N/A,#N/A,FALSE,"NOTES (2)";#N/A,#N/A,FALSE,"NOTES (3)";#N/A,#N/A,FALSE,"TAXC.INDEX";#N/A,#N/A,FALSE,"Schedule I";#N/A,#N/A,FALSE,"DPL";#N/A,#N/A,FALSE,"Schedule IV";#N/A,#N/A,FALSE,"Adjustments"}</definedName>
    <definedName name="bos" hidden="1">{#N/A,#N/A,FALSE,"TB";#N/A,#N/A,FALSE,"AR";#N/A,#N/A,FALSE,"BS";#N/A,#N/A,FALSE,"PL";#N/A,#N/A,FALSE,"NOTES";#N/A,#N/A,FALSE,"NOTES (2)";#N/A,#N/A,FALSE,"NOTES (3)";#N/A,#N/A,FALSE,"TAXC.INDEX";#N/A,#N/A,FALSE,"Schedule I";#N/A,#N/A,FALSE,"DPL";#N/A,#N/A,FALSE,"Schedule IV";#N/A,#N/A,FALSE,"Adjustments"}</definedName>
    <definedName name="both203" localSheetId="14" hidden="1">{"detail",#N/A,FALSE,"mfg";"summary",#N/A,FALSE,"mfg"}</definedName>
    <definedName name="both203" localSheetId="7" hidden="1">{"detail",#N/A,FALSE,"mfg";"summary",#N/A,FALSE,"mfg"}</definedName>
    <definedName name="both203" localSheetId="25" hidden="1">{"detail",#N/A,FALSE,"mfg";"summary",#N/A,FALSE,"mfg"}</definedName>
    <definedName name="both203" localSheetId="21" hidden="1">{"detail",#N/A,FALSE,"mfg";"summary",#N/A,FALSE,"mfg"}</definedName>
    <definedName name="both203" localSheetId="22" hidden="1">{"detail",#N/A,FALSE,"mfg";"summary",#N/A,FALSE,"mfg"}</definedName>
    <definedName name="both203" localSheetId="19" hidden="1">{"detail",#N/A,FALSE,"mfg";"summary",#N/A,FALSE,"mfg"}</definedName>
    <definedName name="both203" hidden="1">{"detail",#N/A,FALSE,"mfg";"summary",#N/A,FALSE,"mfg"}</definedName>
    <definedName name="both204" localSheetId="14" hidden="1">{"detail",#N/A,FALSE,"mfg";"summary",#N/A,FALSE,"mfg"}</definedName>
    <definedName name="both204" localSheetId="7" hidden="1">{"detail",#N/A,FALSE,"mfg";"summary",#N/A,FALSE,"mfg"}</definedName>
    <definedName name="both204" localSheetId="25" hidden="1">{"detail",#N/A,FALSE,"mfg";"summary",#N/A,FALSE,"mfg"}</definedName>
    <definedName name="both204" localSheetId="21" hidden="1">{"detail",#N/A,FALSE,"mfg";"summary",#N/A,FALSE,"mfg"}</definedName>
    <definedName name="both204" localSheetId="22" hidden="1">{"detail",#N/A,FALSE,"mfg";"summary",#N/A,FALSE,"mfg"}</definedName>
    <definedName name="both204" localSheetId="19" hidden="1">{"detail",#N/A,FALSE,"mfg";"summary",#N/A,FALSE,"mfg"}</definedName>
    <definedName name="both204" hidden="1">{"detail",#N/A,FALSE,"mfg";"summary",#N/A,FALSE,"mfg"}</definedName>
    <definedName name="both89n" localSheetId="14" hidden="1">{"detail",#N/A,FALSE,"mfg";"summary",#N/A,FALSE,"mfg"}</definedName>
    <definedName name="both89n" localSheetId="7" hidden="1">{"detail",#N/A,FALSE,"mfg";"summary",#N/A,FALSE,"mfg"}</definedName>
    <definedName name="both89n" localSheetId="25" hidden="1">{"detail",#N/A,FALSE,"mfg";"summary",#N/A,FALSE,"mfg"}</definedName>
    <definedName name="both89n" localSheetId="21" hidden="1">{"detail",#N/A,FALSE,"mfg";"summary",#N/A,FALSE,"mfg"}</definedName>
    <definedName name="both89n" localSheetId="22" hidden="1">{"detail",#N/A,FALSE,"mfg";"summary",#N/A,FALSE,"mfg"}</definedName>
    <definedName name="both89n" localSheetId="19" hidden="1">{"detail",#N/A,FALSE,"mfg";"summary",#N/A,FALSE,"mfg"}</definedName>
    <definedName name="both89n" hidden="1">{"detail",#N/A,FALSE,"mfg";"summary",#N/A,FALSE,"mfg"}</definedName>
    <definedName name="both8mj" localSheetId="14" hidden="1">{"detail",#N/A,FALSE,"mfg";"summary",#N/A,FALSE,"mfg"}</definedName>
    <definedName name="both8mj" localSheetId="7" hidden="1">{"detail",#N/A,FALSE,"mfg";"summary",#N/A,FALSE,"mfg"}</definedName>
    <definedName name="both8mj" localSheetId="25" hidden="1">{"detail",#N/A,FALSE,"mfg";"summary",#N/A,FALSE,"mfg"}</definedName>
    <definedName name="both8mj" localSheetId="21" hidden="1">{"detail",#N/A,FALSE,"mfg";"summary",#N/A,FALSE,"mfg"}</definedName>
    <definedName name="both8mj" localSheetId="22" hidden="1">{"detail",#N/A,FALSE,"mfg";"summary",#N/A,FALSE,"mfg"}</definedName>
    <definedName name="both8mj" localSheetId="19" hidden="1">{"detail",#N/A,FALSE,"mfg";"summary",#N/A,FALSE,"mfg"}</definedName>
    <definedName name="both8mj" hidden="1">{"detail",#N/A,FALSE,"mfg";"summary",#N/A,FALSE,"mfg"}</definedName>
    <definedName name="Bout_Annu">#REF!</definedName>
    <definedName name="bowl" localSheetId="14" hidden="1">{#N/A,#N/A,FALSE,"DIR-REP";#N/A,#N/A,FALSE,"AUD-REPORT";#N/A,#N/A,FALSE,"P7L&amp;BS";#N/A,#N/A,FALSE,"NOTES";#N/A,#N/A,FALSE,"FA";#N/A,#N/A,FALSE,"NOTES (2)";#N/A,#N/A,FALSE,"Schedule  IV";#N/A,#N/A,FALSE,"Schedule V"}</definedName>
    <definedName name="bowl" localSheetId="7" hidden="1">{#N/A,#N/A,FALSE,"DIR-REP";#N/A,#N/A,FALSE,"AUD-REPORT";#N/A,#N/A,FALSE,"P7L&amp;BS";#N/A,#N/A,FALSE,"NOTES";#N/A,#N/A,FALSE,"FA";#N/A,#N/A,FALSE,"NOTES (2)";#N/A,#N/A,FALSE,"Schedule  IV";#N/A,#N/A,FALSE,"Schedule V"}</definedName>
    <definedName name="bowl" localSheetId="25" hidden="1">{#N/A,#N/A,FALSE,"DIR-REP";#N/A,#N/A,FALSE,"AUD-REPORT";#N/A,#N/A,FALSE,"P7L&amp;BS";#N/A,#N/A,FALSE,"NOTES";#N/A,#N/A,FALSE,"FA";#N/A,#N/A,FALSE,"NOTES (2)";#N/A,#N/A,FALSE,"Schedule  IV";#N/A,#N/A,FALSE,"Schedule V"}</definedName>
    <definedName name="bowl" localSheetId="21" hidden="1">{#N/A,#N/A,FALSE,"DIR-REP";#N/A,#N/A,FALSE,"AUD-REPORT";#N/A,#N/A,FALSE,"P7L&amp;BS";#N/A,#N/A,FALSE,"NOTES";#N/A,#N/A,FALSE,"FA";#N/A,#N/A,FALSE,"NOTES (2)";#N/A,#N/A,FALSE,"Schedule  IV";#N/A,#N/A,FALSE,"Schedule V"}</definedName>
    <definedName name="bowl" localSheetId="22" hidden="1">{#N/A,#N/A,FALSE,"DIR-REP";#N/A,#N/A,FALSE,"AUD-REPORT";#N/A,#N/A,FALSE,"P7L&amp;BS";#N/A,#N/A,FALSE,"NOTES";#N/A,#N/A,FALSE,"FA";#N/A,#N/A,FALSE,"NOTES (2)";#N/A,#N/A,FALSE,"Schedule  IV";#N/A,#N/A,FALSE,"Schedule V"}</definedName>
    <definedName name="bowl" localSheetId="19" hidden="1">{#N/A,#N/A,FALSE,"DIR-REP";#N/A,#N/A,FALSE,"AUD-REPORT";#N/A,#N/A,FALSE,"P7L&amp;BS";#N/A,#N/A,FALSE,"NOTES";#N/A,#N/A,FALSE,"FA";#N/A,#N/A,FALSE,"NOTES (2)";#N/A,#N/A,FALSE,"Schedule  IV";#N/A,#N/A,FALSE,"Schedule V"}</definedName>
    <definedName name="bowl" hidden="1">{#N/A,#N/A,FALSE,"DIR-REP";#N/A,#N/A,FALSE,"AUD-REPORT";#N/A,#N/A,FALSE,"P7L&amp;BS";#N/A,#N/A,FALSE,"NOTES";#N/A,#N/A,FALSE,"FA";#N/A,#N/A,FALSE,"NOTES (2)";#N/A,#N/A,FALSE,"Schedule  IV";#N/A,#N/A,FALSE,"Schedule V"}</definedName>
    <definedName name="br">#REF!</definedName>
    <definedName name="BROWN" localSheetId="1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2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2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2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localSheetId="19"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r">#REF!</definedName>
    <definedName name="BRS" localSheetId="14" hidden="1">{"SchI1",#N/A,FALSE,"Schedules";"SchI2",#N/A,FALSE,"Schedules"}</definedName>
    <definedName name="BRS" localSheetId="7" hidden="1">{"SchI1",#N/A,FALSE,"Schedules";"SchI2",#N/A,FALSE,"Schedules"}</definedName>
    <definedName name="BRS" localSheetId="25" hidden="1">{"SchI1",#N/A,FALSE,"Schedules";"SchI2",#N/A,FALSE,"Schedules"}</definedName>
    <definedName name="BRS" localSheetId="21" hidden="1">{"SchI1",#N/A,FALSE,"Schedules";"SchI2",#N/A,FALSE,"Schedules"}</definedName>
    <definedName name="BRS" localSheetId="22" hidden="1">{"SchI1",#N/A,FALSE,"Schedules";"SchI2",#N/A,FALSE,"Schedules"}</definedName>
    <definedName name="BRS" localSheetId="19" hidden="1">{"SchI1",#N/A,FALSE,"Schedules";"SchI2",#N/A,FALSE,"Schedules"}</definedName>
    <definedName name="BRS" hidden="1">{"SchI1",#N/A,FALSE,"Schedules";"SchI2",#N/A,FALSE,"Schedules"}</definedName>
    <definedName name="brthe">#REF!</definedName>
    <definedName name="Bryan" localSheetId="14" hidden="1">{#N/A,"PURADD",FALSE,"Business Analysis";#N/A,"PURSPP",FALSE,"Business Analysis";#N/A,"CTGIND",FALSE,"Business Analysis";#N/A,"PURCHM",FALSE,"Business Analysis";#N/A,"SPADD",FALSE,"Business Analysis";#N/A,"EPOXY",FALSE,"Business Analysis";#N/A,"PURPER",FALSE,"Business Analysis"}</definedName>
    <definedName name="Bryan" localSheetId="7" hidden="1">{#N/A,"PURADD",FALSE,"Business Analysis";#N/A,"PURSPP",FALSE,"Business Analysis";#N/A,"CTGIND",FALSE,"Business Analysis";#N/A,"PURCHM",FALSE,"Business Analysis";#N/A,"SPADD",FALSE,"Business Analysis";#N/A,"EPOXY",FALSE,"Business Analysis";#N/A,"PURPER",FALSE,"Business Analysis"}</definedName>
    <definedName name="Bryan" localSheetId="25" hidden="1">{#N/A,"PURADD",FALSE,"Business Analysis";#N/A,"PURSPP",FALSE,"Business Analysis";#N/A,"CTGIND",FALSE,"Business Analysis";#N/A,"PURCHM",FALSE,"Business Analysis";#N/A,"SPADD",FALSE,"Business Analysis";#N/A,"EPOXY",FALSE,"Business Analysis";#N/A,"PURPER",FALSE,"Business Analysis"}</definedName>
    <definedName name="Bryan" localSheetId="21" hidden="1">{#N/A,"PURADD",FALSE,"Business Analysis";#N/A,"PURSPP",FALSE,"Business Analysis";#N/A,"CTGIND",FALSE,"Business Analysis";#N/A,"PURCHM",FALSE,"Business Analysis";#N/A,"SPADD",FALSE,"Business Analysis";#N/A,"EPOXY",FALSE,"Business Analysis";#N/A,"PURPER",FALSE,"Business Analysis"}</definedName>
    <definedName name="Bryan" localSheetId="22" hidden="1">{#N/A,"PURADD",FALSE,"Business Analysis";#N/A,"PURSPP",FALSE,"Business Analysis";#N/A,"CTGIND",FALSE,"Business Analysis";#N/A,"PURCHM",FALSE,"Business Analysis";#N/A,"SPADD",FALSE,"Business Analysis";#N/A,"EPOXY",FALSE,"Business Analysis";#N/A,"PURPER",FALSE,"Business Analysis"}</definedName>
    <definedName name="Bryan" localSheetId="19" hidden="1">{#N/A,"PURADD",FALSE,"Business Analysis";#N/A,"PURSPP",FALSE,"Business Analysis";#N/A,"CTGIND",FALSE,"Business Analysis";#N/A,"PURCHM",FALSE,"Business Analysis";#N/A,"SPADD",FALSE,"Business Analysis";#N/A,"EPOXY",FALSE,"Business Analysis";#N/A,"PURPER",FALSE,"Business Analysis"}</definedName>
    <definedName name="Bryan" hidden="1">{#N/A,"PURADD",FALSE,"Business Analysis";#N/A,"PURSPP",FALSE,"Business Analysis";#N/A,"CTGIND",FALSE,"Business Analysis";#N/A,"PURCHM",FALSE,"Business Analysis";#N/A,"SPADD",FALSE,"Business Analysis";#N/A,"EPOXY",FALSE,"Business Analysis";#N/A,"PURPER",FALSE,"Business Analysis"}</definedName>
    <definedName name="BS">#REF!</definedName>
    <definedName name="bs_1" localSheetId="14" hidden="1">{#N/A,#N/A,FALSE,"BBPREP"}</definedName>
    <definedName name="bs_1" localSheetId="7" hidden="1">{#N/A,#N/A,FALSE,"BBPREP"}</definedName>
    <definedName name="bs_1" localSheetId="25" hidden="1">{#N/A,#N/A,FALSE,"BBPREP"}</definedName>
    <definedName name="bs_1" localSheetId="21" hidden="1">{#N/A,#N/A,FALSE,"BBPREP"}</definedName>
    <definedName name="bs_1" localSheetId="22" hidden="1">{#N/A,#N/A,FALSE,"BBPREP"}</definedName>
    <definedName name="bs_1" localSheetId="19" hidden="1">{#N/A,#N/A,FALSE,"BBPREP"}</definedName>
    <definedName name="bs_1" hidden="1">{#N/A,#N/A,FALSE,"BBPREP"}</definedName>
    <definedName name="BS_CDMA" localSheetId="14"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BS_CDMA" localSheetId="7"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BS_CDMA" localSheetId="25"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BS_CDMA" localSheetId="21"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BS_CDMA" localSheetId="22"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BS_CDMA" localSheetId="19"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BS_CDMA"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BS_DIFF">#REF!</definedName>
    <definedName name="BSANAL">#REF!</definedName>
    <definedName name="bsap">#REF!</definedName>
    <definedName name="bsar">#REF!</definedName>
    <definedName name="BSaudited">#REF!</definedName>
    <definedName name="bsbank">#REF!</definedName>
    <definedName name="bsdepositr">#REF!</definedName>
    <definedName name="bsdw">"菲特科技"</definedName>
    <definedName name="bsfacost">#REF!</definedName>
    <definedName name="bsfadepn">#REF!</definedName>
    <definedName name="bsfd">#REF!</definedName>
    <definedName name="BSFWT" localSheetId="14"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BSFWT" localSheetId="7"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BSFWT" localSheetId="25"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BSFWT" localSheetId="2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BSFWT" localSheetId="22"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BSFWT" localSheetId="19"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BSFWT"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bsloanc">#REF!</definedName>
    <definedName name="bsloanlt">#REF!</definedName>
    <definedName name="bsmth">#REF!</definedName>
    <definedName name="bsop">#REF!</definedName>
    <definedName name="BSopening">#REF!</definedName>
    <definedName name="bsor">#REF!</definedName>
    <definedName name="bsperiod">#REF!</definedName>
    <definedName name="bssc">#REF!</definedName>
    <definedName name="bsstock">#REF!</definedName>
    <definedName name="bStratification">#REF!</definedName>
    <definedName name="BS지사" localSheetId="14" hidden="1">{#N/A,#N/A,TRUE,"Summary";#N/A,#N/A,TRUE,"IS";#N/A,#N/A,TRUE,"Adj";#N/A,#N/A,TRUE,"BS";#N/A,#N/A,TRUE,"CF";#N/A,#N/A,TRUE,"Debt";#N/A,#N/A,TRUE,"IRR"}</definedName>
    <definedName name="BS지사" localSheetId="7" hidden="1">{#N/A,#N/A,TRUE,"Summary";#N/A,#N/A,TRUE,"IS";#N/A,#N/A,TRUE,"Adj";#N/A,#N/A,TRUE,"BS";#N/A,#N/A,TRUE,"CF";#N/A,#N/A,TRUE,"Debt";#N/A,#N/A,TRUE,"IRR"}</definedName>
    <definedName name="BS지사" localSheetId="25" hidden="1">{#N/A,#N/A,TRUE,"Summary";#N/A,#N/A,TRUE,"IS";#N/A,#N/A,TRUE,"Adj";#N/A,#N/A,TRUE,"BS";#N/A,#N/A,TRUE,"CF";#N/A,#N/A,TRUE,"Debt";#N/A,#N/A,TRUE,"IRR"}</definedName>
    <definedName name="BS지사" localSheetId="21" hidden="1">{#N/A,#N/A,TRUE,"Summary";#N/A,#N/A,TRUE,"IS";#N/A,#N/A,TRUE,"Adj";#N/A,#N/A,TRUE,"BS";#N/A,#N/A,TRUE,"CF";#N/A,#N/A,TRUE,"Debt";#N/A,#N/A,TRUE,"IRR"}</definedName>
    <definedName name="BS지사" localSheetId="22" hidden="1">{#N/A,#N/A,TRUE,"Summary";#N/A,#N/A,TRUE,"IS";#N/A,#N/A,TRUE,"Adj";#N/A,#N/A,TRUE,"BS";#N/A,#N/A,TRUE,"CF";#N/A,#N/A,TRUE,"Debt";#N/A,#N/A,TRUE,"IRR"}</definedName>
    <definedName name="BS지사" localSheetId="19" hidden="1">{#N/A,#N/A,TRUE,"Summary";#N/A,#N/A,TRUE,"IS";#N/A,#N/A,TRUE,"Adj";#N/A,#N/A,TRUE,"BS";#N/A,#N/A,TRUE,"CF";#N/A,#N/A,TRUE,"Debt";#N/A,#N/A,TRUE,"IRR"}</definedName>
    <definedName name="BS지사" hidden="1">{#N/A,#N/A,TRUE,"Summary";#N/A,#N/A,TRUE,"IS";#N/A,#N/A,TRUE,"Adj";#N/A,#N/A,TRUE,"BS";#N/A,#N/A,TRUE,"CF";#N/A,#N/A,TRUE,"Debt";#N/A,#N/A,TRUE,"IRR"}</definedName>
    <definedName name="BUD">#REF!</definedName>
    <definedName name="BUD_NO">#REF!</definedName>
    <definedName name="BUD_NO1">#REF!</definedName>
    <definedName name="BUDAPREMP">#REF!</definedName>
    <definedName name="BUDAPRP1">#REF!</definedName>
    <definedName name="BUDAPRP2">#REF!</definedName>
    <definedName name="BUDAPRP3">#REF!</definedName>
    <definedName name="BUDAPRP4">#REF!</definedName>
    <definedName name="BUDAPRP5">#REF!</definedName>
    <definedName name="BUDAPRP6">#REF!</definedName>
    <definedName name="BUDAPRP7">#REF!</definedName>
    <definedName name="BUDAPRP8">#REF!</definedName>
    <definedName name="BUDAPRP9">#REF!</definedName>
    <definedName name="BUDAPRWC">#REF!</definedName>
    <definedName name="BUDAUGEMP">#REF!</definedName>
    <definedName name="BUDAUGP1">#REF!</definedName>
    <definedName name="BUDAUGP2">#REF!</definedName>
    <definedName name="BUDAUGP3">#REF!</definedName>
    <definedName name="BUDAUGP4">#REF!</definedName>
    <definedName name="BUDAUGP5">#REF!</definedName>
    <definedName name="BUDAUGP6">#REF!</definedName>
    <definedName name="BUDAUGP7">#REF!</definedName>
    <definedName name="BUDAUGP8">#REF!</definedName>
    <definedName name="BUDAUGP9">#REF!</definedName>
    <definedName name="BUDAUGWC">#REF!</definedName>
    <definedName name="BUDCOMDECP4">#REF!</definedName>
    <definedName name="BUDCUMAPRP1">#REF!</definedName>
    <definedName name="BUDCUMAPRP2">#REF!</definedName>
    <definedName name="BUDCUMAPRP3">#REF!</definedName>
    <definedName name="BUDCUMAPRP4">#REF!</definedName>
    <definedName name="BUDCUMAPRP5">#REF!</definedName>
    <definedName name="BUDCUMAPRP6">#REF!</definedName>
    <definedName name="BUDCUMAPRP9">#REF!</definedName>
    <definedName name="BUDCUMAUGP1">#REF!</definedName>
    <definedName name="BUDCUMAUGP2">#REF!</definedName>
    <definedName name="BUDCUMAUGP3">#REF!</definedName>
    <definedName name="BUDCUMAUGP4">#REF!</definedName>
    <definedName name="BUDCUMAUGP5">#REF!</definedName>
    <definedName name="BUDCUMAUGP6">#REF!</definedName>
    <definedName name="BUDCUMAUGP9">#REF!</definedName>
    <definedName name="BUDCUMDECP1">#REF!</definedName>
    <definedName name="BUDCUMDECP2">#REF!</definedName>
    <definedName name="BUDCUMDECP3">#REF!</definedName>
    <definedName name="BUDCUMDECP4">#REF!</definedName>
    <definedName name="BUDCUMDECP5">#REF!</definedName>
    <definedName name="BUDCUMDECP6">#REF!</definedName>
    <definedName name="BUDCUMDECP9">#REF!</definedName>
    <definedName name="BUDCUMFEBP1">#REF!</definedName>
    <definedName name="BUDCUMFEBP2">#REF!</definedName>
    <definedName name="BUDCUMFEBP3">#REF!</definedName>
    <definedName name="BUDCUMFEBP4">#REF!</definedName>
    <definedName name="BUDCUMFEBP5">#REF!</definedName>
    <definedName name="BUDCUMFEBP6">#REF!</definedName>
    <definedName name="BUDCUMFEBP9">#REF!</definedName>
    <definedName name="BUDCUMJANP1">#REF!</definedName>
    <definedName name="BUDCUMJANP2">#REF!</definedName>
    <definedName name="BUDCUMJANP3">#REF!</definedName>
    <definedName name="BUDCUMJANP4">#REF!</definedName>
    <definedName name="BUDCUMJANP5">#REF!</definedName>
    <definedName name="BUDCUMJANP6">#REF!</definedName>
    <definedName name="BUDCUMJANP9">#REF!</definedName>
    <definedName name="BUDCUMJULP1">#REF!</definedName>
    <definedName name="BUDCUMJULP2">#REF!</definedName>
    <definedName name="BUDCUMJULP3">#REF!</definedName>
    <definedName name="BUDCUMJULP4">#REF!</definedName>
    <definedName name="BUDCUMJULP5">#REF!</definedName>
    <definedName name="BUDCUMJULP6">#REF!</definedName>
    <definedName name="BUDCUMJULP9">#REF!</definedName>
    <definedName name="BUDCUMJUNP1">#REF!</definedName>
    <definedName name="BUDCUMJUNP2">#REF!</definedName>
    <definedName name="BUDCUMJUNP3">#REF!</definedName>
    <definedName name="BUDCUMJUNP4">#REF!</definedName>
    <definedName name="BUDCUMJUNP5">#REF!</definedName>
    <definedName name="BUDCUMJUNP6">#REF!</definedName>
    <definedName name="BUDCUMJUNP9">#REF!</definedName>
    <definedName name="BUDCUMMARP1">#REF!</definedName>
    <definedName name="BUDCUMMARP2">#REF!</definedName>
    <definedName name="BUDCUMMARP3">#REF!</definedName>
    <definedName name="BUDCUMMARP4">#REF!</definedName>
    <definedName name="BUDCUMMARP5">#REF!</definedName>
    <definedName name="BUDCUMMARP6">#REF!</definedName>
    <definedName name="BUDCUMMARP9">#REF!</definedName>
    <definedName name="BUDCUMMAYP1">#REF!</definedName>
    <definedName name="BUDCUMMAYP2">#REF!</definedName>
    <definedName name="BUDCUMMAYP3">#REF!</definedName>
    <definedName name="BUDCUMMAYP4">#REF!</definedName>
    <definedName name="BUDCUMMAYP5">#REF!</definedName>
    <definedName name="BUDCUMMAYP6">#REF!</definedName>
    <definedName name="BUDCUMMAYP9">#REF!</definedName>
    <definedName name="BUDCUMNOVP1">#REF!</definedName>
    <definedName name="BUDCUMNOVP2">#REF!</definedName>
    <definedName name="BUDCUMNOVP3">#REF!</definedName>
    <definedName name="BUDCUMNOVP4">#REF!</definedName>
    <definedName name="BUDCUMNOVP5">#REF!</definedName>
    <definedName name="BUDCUMNOVP6">#REF!</definedName>
    <definedName name="BUDCUMNOVP9">#REF!</definedName>
    <definedName name="BUDCUMOCTP1">#REF!</definedName>
    <definedName name="BUDCUMOCTP2">#REF!</definedName>
    <definedName name="BUDCUMOCTP3">#REF!</definedName>
    <definedName name="BUDCUMOCTP4">#REF!</definedName>
    <definedName name="BUDCUMOCTP5">#REF!</definedName>
    <definedName name="BUDCUMOCTP6">#REF!</definedName>
    <definedName name="BUDCUMOCTP9">#REF!</definedName>
    <definedName name="BUDCUMSEPP1">#REF!</definedName>
    <definedName name="BUDCUMSEPP2">#REF!</definedName>
    <definedName name="BUDCUMSEPP3">#REF!</definedName>
    <definedName name="BUDCUMSEPP4">#REF!</definedName>
    <definedName name="BUDCUMSEPP5">#REF!</definedName>
    <definedName name="BUDCUMSEPP6">#REF!</definedName>
    <definedName name="BUDCUMSEPP9">#REF!</definedName>
    <definedName name="BUDDECEMP">#REF!</definedName>
    <definedName name="BUDDECP1">#REF!</definedName>
    <definedName name="BUDDECP2">#REF!</definedName>
    <definedName name="BUDDECP3">#REF!</definedName>
    <definedName name="BUDDECP4">#REF!</definedName>
    <definedName name="BUDDECP5">#REF!</definedName>
    <definedName name="BUDDECP6">#REF!</definedName>
    <definedName name="BUDDECP7">#REF!</definedName>
    <definedName name="BUDDECP8">#REF!</definedName>
    <definedName name="BUDDECP9">#REF!</definedName>
    <definedName name="BUDDECWC">#REF!</definedName>
    <definedName name="BUDEMPMTH">#REF!</definedName>
    <definedName name="BUDEMPYTD">#REF!</definedName>
    <definedName name="BUDFEBEMP">#REF!</definedName>
    <definedName name="BUDFEBP1">#REF!</definedName>
    <definedName name="BUDFEBP2">#REF!</definedName>
    <definedName name="BUDFEBP3">#REF!</definedName>
    <definedName name="BUDFEBP4">#REF!</definedName>
    <definedName name="BUDFEBP5">#REF!</definedName>
    <definedName name="BUDFEBP6">#REF!</definedName>
    <definedName name="BUDFEBP7">#REF!</definedName>
    <definedName name="BUDFEBP8">#REF!</definedName>
    <definedName name="BUDFEBP9">#REF!</definedName>
    <definedName name="BUDFEBWC">#REF!</definedName>
    <definedName name="budg">#REF!</definedName>
    <definedName name="Budget">#REF!</definedName>
    <definedName name="BUDGET_MAJ">#REF!</definedName>
    <definedName name="Budget_Potential">#REF!</definedName>
    <definedName name="BudgetStart" hidden="1">#REF!</definedName>
    <definedName name="Budisov" localSheetId="14" hidden="1">{#N/A,#N/A,FALSE,"ERLBIL";#N/A,#N/A,FALSE,"ERLGUV"}</definedName>
    <definedName name="Budisov" localSheetId="7" hidden="1">{#N/A,#N/A,FALSE,"ERLBIL";#N/A,#N/A,FALSE,"ERLGUV"}</definedName>
    <definedName name="Budisov" localSheetId="25" hidden="1">{#N/A,#N/A,FALSE,"ERLBIL";#N/A,#N/A,FALSE,"ERLGUV"}</definedName>
    <definedName name="Budisov" localSheetId="21" hidden="1">{#N/A,#N/A,FALSE,"ERLBIL";#N/A,#N/A,FALSE,"ERLGUV"}</definedName>
    <definedName name="Budisov" localSheetId="22" hidden="1">{#N/A,#N/A,FALSE,"ERLBIL";#N/A,#N/A,FALSE,"ERLGUV"}</definedName>
    <definedName name="Budisov" localSheetId="19" hidden="1">{#N/A,#N/A,FALSE,"ERLBIL";#N/A,#N/A,FALSE,"ERLGUV"}</definedName>
    <definedName name="Budisov" hidden="1">{#N/A,#N/A,FALSE,"ERLBIL";#N/A,#N/A,FALSE,"ERLGUV"}</definedName>
    <definedName name="BUDJANEMP">#REF!</definedName>
    <definedName name="BUDJANP1">#REF!</definedName>
    <definedName name="BUDJANP2">#REF!</definedName>
    <definedName name="BUDJANP3">#REF!</definedName>
    <definedName name="BUDJANP4">#REF!</definedName>
    <definedName name="BUDJANP5">#REF!</definedName>
    <definedName name="BUDJANP6">#REF!</definedName>
    <definedName name="BUDJANP7">#REF!</definedName>
    <definedName name="BUDJANP8">#REF!</definedName>
    <definedName name="BUDJANP9">#REF!</definedName>
    <definedName name="BUDJANWC">#REF!</definedName>
    <definedName name="BUDJULEMP">#REF!</definedName>
    <definedName name="BUDJULP1">#REF!</definedName>
    <definedName name="BUDJULP2">#REF!</definedName>
    <definedName name="BUDJULP3">#REF!</definedName>
    <definedName name="BUDJULP4">#REF!</definedName>
    <definedName name="BUDJULP5">#REF!</definedName>
    <definedName name="BUDJULP6">#REF!</definedName>
    <definedName name="BUDJULP7">#REF!</definedName>
    <definedName name="BUDJULP8">#REF!</definedName>
    <definedName name="BUDJULP9">#REF!</definedName>
    <definedName name="BUDJULWC">#REF!</definedName>
    <definedName name="BUDJUNEMP">#REF!</definedName>
    <definedName name="BUDJUNP1">#REF!</definedName>
    <definedName name="BUDJUNP2">#REF!</definedName>
    <definedName name="BUDJUNP3">#REF!</definedName>
    <definedName name="BUDJUNP4">#REF!</definedName>
    <definedName name="BUDJUNP5">#REF!</definedName>
    <definedName name="BUDJUNP6">#REF!</definedName>
    <definedName name="BUDJUNP7">#REF!</definedName>
    <definedName name="BUDJUNP8">#REF!</definedName>
    <definedName name="BUDJUNP9">#REF!</definedName>
    <definedName name="BUDJUNWC">#REF!</definedName>
    <definedName name="budk">#REF!</definedName>
    <definedName name="budkg">#REF!</definedName>
    <definedName name="BUDMAREMP">#REF!</definedName>
    <definedName name="BUDMARP1">#REF!</definedName>
    <definedName name="BUDMARP2">#REF!</definedName>
    <definedName name="BUDMARP3">#REF!</definedName>
    <definedName name="BUDMARP4">#REF!</definedName>
    <definedName name="BUDMARP5">#REF!</definedName>
    <definedName name="BUDMARP6">#REF!</definedName>
    <definedName name="BUDMARP7">#REF!</definedName>
    <definedName name="BUDMARP8">#REF!</definedName>
    <definedName name="BUDMARP9">#REF!</definedName>
    <definedName name="BUDMARWC">#REF!</definedName>
    <definedName name="BUDMAYEMP">#REF!</definedName>
    <definedName name="BUDMAYP1">#REF!</definedName>
    <definedName name="BUDMAYP2">#REF!</definedName>
    <definedName name="BUDMAYP3">#REF!</definedName>
    <definedName name="BUDMAYP4">#REF!</definedName>
    <definedName name="BUDMAYP5">#REF!</definedName>
    <definedName name="BUDMAYP6">#REF!</definedName>
    <definedName name="BUDMAYP7">#REF!</definedName>
    <definedName name="BUDMAYP8">#REF!</definedName>
    <definedName name="BUDMAYP9">#REF!</definedName>
    <definedName name="BUDMAYWC">#REF!</definedName>
    <definedName name="BUDMBYM">#REF!</definedName>
    <definedName name="BUDNOVEMP">#REF!</definedName>
    <definedName name="BUDNOVP1">#REF!</definedName>
    <definedName name="BUDNOVP2">#REF!</definedName>
    <definedName name="BUDNOVP3">#REF!</definedName>
    <definedName name="BUDNOVP4">#REF!</definedName>
    <definedName name="BUDNOVP5">#REF!</definedName>
    <definedName name="BUDNOVP6">#REF!</definedName>
    <definedName name="BUDNOVP7">#REF!</definedName>
    <definedName name="BUDNOVP8">#REF!</definedName>
    <definedName name="BUDNOVP9">#REF!</definedName>
    <definedName name="BUDNOVWC">#REF!</definedName>
    <definedName name="BUDOCTEMP">#REF!</definedName>
    <definedName name="BUDOCTP1">#REF!</definedName>
    <definedName name="BUDOCTP2">#REF!</definedName>
    <definedName name="BUDOCTP3">#REF!</definedName>
    <definedName name="BUDOCTP4">#REF!</definedName>
    <definedName name="BUDOCTP5">#REF!</definedName>
    <definedName name="BUDOCTP6">#REF!</definedName>
    <definedName name="BUDOCTP7">#REF!</definedName>
    <definedName name="BUDOCTP8">#REF!</definedName>
    <definedName name="BUDOCTP9">#REF!</definedName>
    <definedName name="BUDOCTWC">#REF!</definedName>
    <definedName name="BUDP1">#REF!</definedName>
    <definedName name="BUDP2">#REF!</definedName>
    <definedName name="BUDP3">#REF!</definedName>
    <definedName name="BUDP4">#REF!</definedName>
    <definedName name="BUDP5">#REF!</definedName>
    <definedName name="BUDP6">#REF!</definedName>
    <definedName name="BUDP7">#REF!</definedName>
    <definedName name="BUDP8">#REF!</definedName>
    <definedName name="BUDP9">#REF!</definedName>
    <definedName name="BUDPRINT">#REF!</definedName>
    <definedName name="BUDSEPEMP">#REF!</definedName>
    <definedName name="BUDSEPP1">#REF!</definedName>
    <definedName name="BUDSEPP2">#REF!</definedName>
    <definedName name="BUDSEPP3">#REF!</definedName>
    <definedName name="BUDSEPP4">#REF!</definedName>
    <definedName name="BUDSEPP5">#REF!</definedName>
    <definedName name="BUDSEPP6">#REF!</definedName>
    <definedName name="BUDSEPP7">#REF!</definedName>
    <definedName name="BUDSEPP8">#REF!</definedName>
    <definedName name="BUDSEPP9">#REF!</definedName>
    <definedName name="BUDSEPWC">#REF!</definedName>
    <definedName name="BUDWCMTH">#REF!</definedName>
    <definedName name="BUDYTDP1">#REF!</definedName>
    <definedName name="BUDYTDP2">#REF!</definedName>
    <definedName name="BUDYTDP3">#REF!</definedName>
    <definedName name="BUDYTDP4">#REF!</definedName>
    <definedName name="BUDYTDP5">#REF!</definedName>
    <definedName name="BUDYTDP6">#REF!</definedName>
    <definedName name="BUDYTDP9">#REF!</definedName>
    <definedName name="buibd" localSheetId="1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ibd"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ibd" localSheetId="2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ibd" localSheetId="2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ibd" localSheetId="2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ibd" localSheetId="19"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ibd"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ild_Start">#REF!</definedName>
    <definedName name="bull" localSheetId="14" hidden="1">{"detail",#N/A,FALSE,"mfg";"summary",#N/A,FALSE,"mfg"}</definedName>
    <definedName name="bull" localSheetId="7" hidden="1">{"detail",#N/A,FALSE,"mfg";"summary",#N/A,FALSE,"mfg"}</definedName>
    <definedName name="bull" localSheetId="25" hidden="1">{"detail",#N/A,FALSE,"mfg";"summary",#N/A,FALSE,"mfg"}</definedName>
    <definedName name="bull" localSheetId="21" hidden="1">{"detail",#N/A,FALSE,"mfg";"summary",#N/A,FALSE,"mfg"}</definedName>
    <definedName name="bull" localSheetId="22" hidden="1">{"detail",#N/A,FALSE,"mfg";"summary",#N/A,FALSE,"mfg"}</definedName>
    <definedName name="bull" localSheetId="19" hidden="1">{"detail",#N/A,FALSE,"mfg";"summary",#N/A,FALSE,"mfg"}</definedName>
    <definedName name="bull" hidden="1">{"detail",#N/A,FALSE,"mfg";"summary",#N/A,FALSE,"mfg"}</definedName>
    <definedName name="bull2" localSheetId="14" hidden="1">{#N/A,"PURCHM",FALSE,"Business Analysis";#N/A,"SPADD",FALSE,"Business Analysis"}</definedName>
    <definedName name="bull2" localSheetId="7" hidden="1">{#N/A,"PURCHM",FALSE,"Business Analysis";#N/A,"SPADD",FALSE,"Business Analysis"}</definedName>
    <definedName name="bull2" localSheetId="25" hidden="1">{#N/A,"PURCHM",FALSE,"Business Analysis";#N/A,"SPADD",FALSE,"Business Analysis"}</definedName>
    <definedName name="bull2" localSheetId="21" hidden="1">{#N/A,"PURCHM",FALSE,"Business Analysis";#N/A,"SPADD",FALSE,"Business Analysis"}</definedName>
    <definedName name="bull2" localSheetId="22" hidden="1">{#N/A,"PURCHM",FALSE,"Business Analysis";#N/A,"SPADD",FALSE,"Business Analysis"}</definedName>
    <definedName name="bull2" localSheetId="19" hidden="1">{#N/A,"PURCHM",FALSE,"Business Analysis";#N/A,"SPADD",FALSE,"Business Analysis"}</definedName>
    <definedName name="bull2" hidden="1">{#N/A,"PURCHM",FALSE,"Business Analysis";#N/A,"SPADD",FALSE,"Business Analysis"}</definedName>
    <definedName name="bull3" localSheetId="14" hidden="1">{"detail",#N/A,FALSE,"mfg";"summary",#N/A,FALSE,"mfg"}</definedName>
    <definedName name="bull3" localSheetId="7" hidden="1">{"detail",#N/A,FALSE,"mfg";"summary",#N/A,FALSE,"mfg"}</definedName>
    <definedName name="bull3" localSheetId="25" hidden="1">{"detail",#N/A,FALSE,"mfg";"summary",#N/A,FALSE,"mfg"}</definedName>
    <definedName name="bull3" localSheetId="21" hidden="1">{"detail",#N/A,FALSE,"mfg";"summary",#N/A,FALSE,"mfg"}</definedName>
    <definedName name="bull3" localSheetId="22" hidden="1">{"detail",#N/A,FALSE,"mfg";"summary",#N/A,FALSE,"mfg"}</definedName>
    <definedName name="bull3" localSheetId="19" hidden="1">{"detail",#N/A,FALSE,"mfg";"summary",#N/A,FALSE,"mfg"}</definedName>
    <definedName name="bull3" hidden="1">{"detail",#N/A,FALSE,"mfg";"summary",#N/A,FALSE,"mfg"}</definedName>
    <definedName name="bull4" localSheetId="14" hidden="1">{#N/A,"PURCHM",FALSE,"Business Analysis";#N/A,"SPADD",FALSE,"Business Analysis"}</definedName>
    <definedName name="bull4" localSheetId="7" hidden="1">{#N/A,"PURCHM",FALSE,"Business Analysis";#N/A,"SPADD",FALSE,"Business Analysis"}</definedName>
    <definedName name="bull4" localSheetId="25" hidden="1">{#N/A,"PURCHM",FALSE,"Business Analysis";#N/A,"SPADD",FALSE,"Business Analysis"}</definedName>
    <definedName name="bull4" localSheetId="21" hidden="1">{#N/A,"PURCHM",FALSE,"Business Analysis";#N/A,"SPADD",FALSE,"Business Analysis"}</definedName>
    <definedName name="bull4" localSheetId="22" hidden="1">{#N/A,"PURCHM",FALSE,"Business Analysis";#N/A,"SPADD",FALSE,"Business Analysis"}</definedName>
    <definedName name="bull4" localSheetId="19" hidden="1">{#N/A,"PURCHM",FALSE,"Business Analysis";#N/A,"SPADD",FALSE,"Business Analysis"}</definedName>
    <definedName name="bull4" hidden="1">{#N/A,"PURCHM",FALSE,"Business Analysis";#N/A,"SPADD",FALSE,"Business Analysis"}</definedName>
    <definedName name="bull5" localSheetId="14" hidden="1">{#N/A,"PURADD",FALSE,"Business Analysis";#N/A,"PURSPP",FALSE,"Business Analysis";#N/A,"CTGIND",FALSE,"Business Analysis";#N/A,"PURCHM",FALSE,"Business Analysis";#N/A,"SPADD",FALSE,"Business Analysis";#N/A,"EPOXY",FALSE,"Business Analysis";#N/A,"PURPER",FALSE,"Business Analysis"}</definedName>
    <definedName name="bull5" localSheetId="7" hidden="1">{#N/A,"PURADD",FALSE,"Business Analysis";#N/A,"PURSPP",FALSE,"Business Analysis";#N/A,"CTGIND",FALSE,"Business Analysis";#N/A,"PURCHM",FALSE,"Business Analysis";#N/A,"SPADD",FALSE,"Business Analysis";#N/A,"EPOXY",FALSE,"Business Analysis";#N/A,"PURPER",FALSE,"Business Analysis"}</definedName>
    <definedName name="bull5" localSheetId="25" hidden="1">{#N/A,"PURADD",FALSE,"Business Analysis";#N/A,"PURSPP",FALSE,"Business Analysis";#N/A,"CTGIND",FALSE,"Business Analysis";#N/A,"PURCHM",FALSE,"Business Analysis";#N/A,"SPADD",FALSE,"Business Analysis";#N/A,"EPOXY",FALSE,"Business Analysis";#N/A,"PURPER",FALSE,"Business Analysis"}</definedName>
    <definedName name="bull5" localSheetId="21" hidden="1">{#N/A,"PURADD",FALSE,"Business Analysis";#N/A,"PURSPP",FALSE,"Business Analysis";#N/A,"CTGIND",FALSE,"Business Analysis";#N/A,"PURCHM",FALSE,"Business Analysis";#N/A,"SPADD",FALSE,"Business Analysis";#N/A,"EPOXY",FALSE,"Business Analysis";#N/A,"PURPER",FALSE,"Business Analysis"}</definedName>
    <definedName name="bull5" localSheetId="22" hidden="1">{#N/A,"PURADD",FALSE,"Business Analysis";#N/A,"PURSPP",FALSE,"Business Analysis";#N/A,"CTGIND",FALSE,"Business Analysis";#N/A,"PURCHM",FALSE,"Business Analysis";#N/A,"SPADD",FALSE,"Business Analysis";#N/A,"EPOXY",FALSE,"Business Analysis";#N/A,"PURPER",FALSE,"Business Analysis"}</definedName>
    <definedName name="bull5" localSheetId="19" hidden="1">{#N/A,"PURADD",FALSE,"Business Analysis";#N/A,"PURSPP",FALSE,"Business Analysis";#N/A,"CTGIND",FALSE,"Business Analysis";#N/A,"PURCHM",FALSE,"Business Analysis";#N/A,"SPADD",FALSE,"Business Analysis";#N/A,"EPOXY",FALSE,"Business Analysis";#N/A,"PURPER",FALSE,"Business Analysis"}</definedName>
    <definedName name="bull5" hidden="1">{#N/A,"PURADD",FALSE,"Business Analysis";#N/A,"PURSPP",FALSE,"Business Analysis";#N/A,"CTGIND",FALSE,"Business Analysis";#N/A,"PURCHM",FALSE,"Business Analysis";#N/A,"SPADD",FALSE,"Business Analysis";#N/A,"EPOXY",FALSE,"Business Analysis";#N/A,"PURPER",FALSE,"Business Analysis"}</definedName>
    <definedName name="buod" localSheetId="14" hidden="1">{#N/A,#N/A,FALSE,"TB";#N/A,#N/A,FALSE,"AR";#N/A,#N/A,FALSE,"BS";#N/A,#N/A,FALSE,"PL";#N/A,#N/A,FALSE,"NOTES";#N/A,#N/A,FALSE,"NOTES (2)";#N/A,#N/A,FALSE,"NOTES (3)";#N/A,#N/A,FALSE,"TAXC.INDEX";#N/A,#N/A,FALSE,"Schedule I";#N/A,#N/A,FALSE,"DPL";#N/A,#N/A,FALSE,"Schedule IV";#N/A,#N/A,FALSE,"Adjustments"}</definedName>
    <definedName name="buod" localSheetId="7" hidden="1">{#N/A,#N/A,FALSE,"TB";#N/A,#N/A,FALSE,"AR";#N/A,#N/A,FALSE,"BS";#N/A,#N/A,FALSE,"PL";#N/A,#N/A,FALSE,"NOTES";#N/A,#N/A,FALSE,"NOTES (2)";#N/A,#N/A,FALSE,"NOTES (3)";#N/A,#N/A,FALSE,"TAXC.INDEX";#N/A,#N/A,FALSE,"Schedule I";#N/A,#N/A,FALSE,"DPL";#N/A,#N/A,FALSE,"Schedule IV";#N/A,#N/A,FALSE,"Adjustments"}</definedName>
    <definedName name="buod" localSheetId="25" hidden="1">{#N/A,#N/A,FALSE,"TB";#N/A,#N/A,FALSE,"AR";#N/A,#N/A,FALSE,"BS";#N/A,#N/A,FALSE,"PL";#N/A,#N/A,FALSE,"NOTES";#N/A,#N/A,FALSE,"NOTES (2)";#N/A,#N/A,FALSE,"NOTES (3)";#N/A,#N/A,FALSE,"TAXC.INDEX";#N/A,#N/A,FALSE,"Schedule I";#N/A,#N/A,FALSE,"DPL";#N/A,#N/A,FALSE,"Schedule IV";#N/A,#N/A,FALSE,"Adjustments"}</definedName>
    <definedName name="buod" localSheetId="21" hidden="1">{#N/A,#N/A,FALSE,"TB";#N/A,#N/A,FALSE,"AR";#N/A,#N/A,FALSE,"BS";#N/A,#N/A,FALSE,"PL";#N/A,#N/A,FALSE,"NOTES";#N/A,#N/A,FALSE,"NOTES (2)";#N/A,#N/A,FALSE,"NOTES (3)";#N/A,#N/A,FALSE,"TAXC.INDEX";#N/A,#N/A,FALSE,"Schedule I";#N/A,#N/A,FALSE,"DPL";#N/A,#N/A,FALSE,"Schedule IV";#N/A,#N/A,FALSE,"Adjustments"}</definedName>
    <definedName name="buod" localSheetId="22" hidden="1">{#N/A,#N/A,FALSE,"TB";#N/A,#N/A,FALSE,"AR";#N/A,#N/A,FALSE,"BS";#N/A,#N/A,FALSE,"PL";#N/A,#N/A,FALSE,"NOTES";#N/A,#N/A,FALSE,"NOTES (2)";#N/A,#N/A,FALSE,"NOTES (3)";#N/A,#N/A,FALSE,"TAXC.INDEX";#N/A,#N/A,FALSE,"Schedule I";#N/A,#N/A,FALSE,"DPL";#N/A,#N/A,FALSE,"Schedule IV";#N/A,#N/A,FALSE,"Adjustments"}</definedName>
    <definedName name="buod" localSheetId="19" hidden="1">{#N/A,#N/A,FALSE,"TB";#N/A,#N/A,FALSE,"AR";#N/A,#N/A,FALSE,"BS";#N/A,#N/A,FALSE,"PL";#N/A,#N/A,FALSE,"NOTES";#N/A,#N/A,FALSE,"NOTES (2)";#N/A,#N/A,FALSE,"NOTES (3)";#N/A,#N/A,FALSE,"TAXC.INDEX";#N/A,#N/A,FALSE,"Schedule I";#N/A,#N/A,FALSE,"DPL";#N/A,#N/A,FALSE,"Schedule IV";#N/A,#N/A,FALSE,"Adjustments"}</definedName>
    <definedName name="buod" hidden="1">{#N/A,#N/A,FALSE,"TB";#N/A,#N/A,FALSE,"AR";#N/A,#N/A,FALSE,"BS";#N/A,#N/A,FALSE,"PL";#N/A,#N/A,FALSE,"NOTES";#N/A,#N/A,FALSE,"NOTES (2)";#N/A,#N/A,FALSE,"NOTES (3)";#N/A,#N/A,FALSE,"TAXC.INDEX";#N/A,#N/A,FALSE,"Schedule I";#N/A,#N/A,FALSE,"DPL";#N/A,#N/A,FALSE,"Schedule IV";#N/A,#N/A,FALSE,"Adjustments"}</definedName>
    <definedName name="busais" localSheetId="1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is"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is" localSheetId="2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is" localSheetId="2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is" localSheetId="2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is" localSheetId="19"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is"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 localSheetId="1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 localSheetId="2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 localSheetId="2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 localSheetId="2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 localSheetId="19"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localSheetId="1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localSheetId="2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localSheetId="2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localSheetId="2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localSheetId="19"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c" localSheetId="14" hidden="1">{#N/A,#N/A,FALSE,"P&amp;L Acc";#N/A,#N/A,FALSE,"P&amp;L Var";#N/A,#N/A,FALSE,"I-B Rep";#N/A,#N/A,FALSE,"BS";#N/A,#N/A,FALSE,"C'flw St";#N/A,#N/A,FALSE,"FA Rep";#N/A,#N/A,FALSE,"H-C Cons"}</definedName>
    <definedName name="busc" localSheetId="7" hidden="1">{#N/A,#N/A,FALSE,"P&amp;L Acc";#N/A,#N/A,FALSE,"P&amp;L Var";#N/A,#N/A,FALSE,"I-B Rep";#N/A,#N/A,FALSE,"BS";#N/A,#N/A,FALSE,"C'flw St";#N/A,#N/A,FALSE,"FA Rep";#N/A,#N/A,FALSE,"H-C Cons"}</definedName>
    <definedName name="busc" localSheetId="25" hidden="1">{#N/A,#N/A,FALSE,"P&amp;L Acc";#N/A,#N/A,FALSE,"P&amp;L Var";#N/A,#N/A,FALSE,"I-B Rep";#N/A,#N/A,FALSE,"BS";#N/A,#N/A,FALSE,"C'flw St";#N/A,#N/A,FALSE,"FA Rep";#N/A,#N/A,FALSE,"H-C Cons"}</definedName>
    <definedName name="busc" localSheetId="21" hidden="1">{#N/A,#N/A,FALSE,"P&amp;L Acc";#N/A,#N/A,FALSE,"P&amp;L Var";#N/A,#N/A,FALSE,"I-B Rep";#N/A,#N/A,FALSE,"BS";#N/A,#N/A,FALSE,"C'flw St";#N/A,#N/A,FALSE,"FA Rep";#N/A,#N/A,FALSE,"H-C Cons"}</definedName>
    <definedName name="busc" localSheetId="22" hidden="1">{#N/A,#N/A,FALSE,"P&amp;L Acc";#N/A,#N/A,FALSE,"P&amp;L Var";#N/A,#N/A,FALSE,"I-B Rep";#N/A,#N/A,FALSE,"BS";#N/A,#N/A,FALSE,"C'flw St";#N/A,#N/A,FALSE,"FA Rep";#N/A,#N/A,FALSE,"H-C Cons"}</definedName>
    <definedName name="busc" localSheetId="19" hidden="1">{#N/A,#N/A,FALSE,"P&amp;L Acc";#N/A,#N/A,FALSE,"P&amp;L Var";#N/A,#N/A,FALSE,"I-B Rep";#N/A,#N/A,FALSE,"BS";#N/A,#N/A,FALSE,"C'flw St";#N/A,#N/A,FALSE,"FA Rep";#N/A,#N/A,FALSE,"H-C Cons"}</definedName>
    <definedName name="busc" hidden="1">{#N/A,#N/A,FALSE,"P&amp;L Acc";#N/A,#N/A,FALSE,"P&amp;L Var";#N/A,#N/A,FALSE,"I-B Rep";#N/A,#N/A,FALSE,"BS";#N/A,#N/A,FALSE,"C'flw St";#N/A,#N/A,FALSE,"FA Rep";#N/A,#N/A,FALSE,"H-C Cons"}</definedName>
    <definedName name="BusDataArea">#REF!</definedName>
    <definedName name="BusDataLines">#REF!</definedName>
    <definedName name="BusEmpName">#REF!</definedName>
    <definedName name="BusExpAmt">#REF!</definedName>
    <definedName name="BusExpTotal">#REF!</definedName>
    <definedName name="Business_taxes_and_surcharges_1">OFFSET(#REF!,,,COUNTA(#REF!)-2,)</definedName>
    <definedName name="BusInsPoint">#REF!</definedName>
    <definedName name="BusPageArea">#REF!</definedName>
    <definedName name="BusPageLines">#REF!</definedName>
    <definedName name="BusPerEnd">#REF!</definedName>
    <definedName name="BusRefID">#REF!</definedName>
    <definedName name="BusUsedLines">#REF!</definedName>
    <definedName name="Buyer">#REF!</definedName>
    <definedName name="bv" localSheetId="14" hidden="1">{#N/A,#N/A,FALSE,"TB";#N/A,#N/A,FALSE,"AR";#N/A,#N/A,FALSE,"BS";#N/A,#N/A,FALSE,"PL";#N/A,#N/A,FALSE,"NOTES";#N/A,#N/A,FALSE,"NOTES (2)";#N/A,#N/A,FALSE,"NOTES (3)";#N/A,#N/A,FALSE,"TAXC.INDEX";#N/A,#N/A,FALSE,"Schedule I";#N/A,#N/A,FALSE,"DPL";#N/A,#N/A,FALSE,"Schedule IV";#N/A,#N/A,FALSE,"Adjustments"}</definedName>
    <definedName name="bv" localSheetId="7" hidden="1">{#N/A,#N/A,FALSE,"TB";#N/A,#N/A,FALSE,"AR";#N/A,#N/A,FALSE,"BS";#N/A,#N/A,FALSE,"PL";#N/A,#N/A,FALSE,"NOTES";#N/A,#N/A,FALSE,"NOTES (2)";#N/A,#N/A,FALSE,"NOTES (3)";#N/A,#N/A,FALSE,"TAXC.INDEX";#N/A,#N/A,FALSE,"Schedule I";#N/A,#N/A,FALSE,"DPL";#N/A,#N/A,FALSE,"Schedule IV";#N/A,#N/A,FALSE,"Adjustments"}</definedName>
    <definedName name="bv" localSheetId="25" hidden="1">{#N/A,#N/A,FALSE,"TB";#N/A,#N/A,FALSE,"AR";#N/A,#N/A,FALSE,"BS";#N/A,#N/A,FALSE,"PL";#N/A,#N/A,FALSE,"NOTES";#N/A,#N/A,FALSE,"NOTES (2)";#N/A,#N/A,FALSE,"NOTES (3)";#N/A,#N/A,FALSE,"TAXC.INDEX";#N/A,#N/A,FALSE,"Schedule I";#N/A,#N/A,FALSE,"DPL";#N/A,#N/A,FALSE,"Schedule IV";#N/A,#N/A,FALSE,"Adjustments"}</definedName>
    <definedName name="bv" localSheetId="21" hidden="1">{#N/A,#N/A,FALSE,"TB";#N/A,#N/A,FALSE,"AR";#N/A,#N/A,FALSE,"BS";#N/A,#N/A,FALSE,"PL";#N/A,#N/A,FALSE,"NOTES";#N/A,#N/A,FALSE,"NOTES (2)";#N/A,#N/A,FALSE,"NOTES (3)";#N/A,#N/A,FALSE,"TAXC.INDEX";#N/A,#N/A,FALSE,"Schedule I";#N/A,#N/A,FALSE,"DPL";#N/A,#N/A,FALSE,"Schedule IV";#N/A,#N/A,FALSE,"Adjustments"}</definedName>
    <definedName name="bv" localSheetId="22" hidden="1">{#N/A,#N/A,FALSE,"TB";#N/A,#N/A,FALSE,"AR";#N/A,#N/A,FALSE,"BS";#N/A,#N/A,FALSE,"PL";#N/A,#N/A,FALSE,"NOTES";#N/A,#N/A,FALSE,"NOTES (2)";#N/A,#N/A,FALSE,"NOTES (3)";#N/A,#N/A,FALSE,"TAXC.INDEX";#N/A,#N/A,FALSE,"Schedule I";#N/A,#N/A,FALSE,"DPL";#N/A,#N/A,FALSE,"Schedule IV";#N/A,#N/A,FALSE,"Adjustments"}</definedName>
    <definedName name="bv" localSheetId="19" hidden="1">{#N/A,#N/A,FALSE,"TB";#N/A,#N/A,FALSE,"AR";#N/A,#N/A,FALSE,"BS";#N/A,#N/A,FALSE,"PL";#N/A,#N/A,FALSE,"NOTES";#N/A,#N/A,FALSE,"NOTES (2)";#N/A,#N/A,FALSE,"NOTES (3)";#N/A,#N/A,FALSE,"TAXC.INDEX";#N/A,#N/A,FALSE,"Schedule I";#N/A,#N/A,FALSE,"DPL";#N/A,#N/A,FALSE,"Schedule IV";#N/A,#N/A,FALSE,"Adjustments"}</definedName>
    <definedName name="bv" hidden="1">{#N/A,#N/A,FALSE,"TB";#N/A,#N/A,FALSE,"AR";#N/A,#N/A,FALSE,"BS";#N/A,#N/A,FALSE,"PL";#N/A,#N/A,FALSE,"NOTES";#N/A,#N/A,FALSE,"NOTES (2)";#N/A,#N/A,FALSE,"NOTES (3)";#N/A,#N/A,FALSE,"TAXC.INDEX";#N/A,#N/A,FALSE,"Schedule I";#N/A,#N/A,FALSE,"DPL";#N/A,#N/A,FALSE,"Schedule IV";#N/A,#N/A,FALSE,"Adjustments"}</definedName>
    <definedName name="bvcx" localSheetId="14" hidden="1">{"apci",#N/A,FALSE,"Chem_CY";"eastman",#N/A,FALSE,"Eastman";"betz",#N/A,FALSE,"Betz";"great lakes",#N/A,FALSE,"Great_Lakes";"hercules",#N/A,FALSE,"Hercules Chem Seg Data";"rohm",#N/A,FALSE,"Rohm";"union carbide",#N/A,FALSE,"Union";"witco",#N/A,FALSE,"Witco"}</definedName>
    <definedName name="bvcx" localSheetId="7" hidden="1">{"apci",#N/A,FALSE,"Chem_CY";"eastman",#N/A,FALSE,"Eastman";"betz",#N/A,FALSE,"Betz";"great lakes",#N/A,FALSE,"Great_Lakes";"hercules",#N/A,FALSE,"Hercules Chem Seg Data";"rohm",#N/A,FALSE,"Rohm";"union carbide",#N/A,FALSE,"Union";"witco",#N/A,FALSE,"Witco"}</definedName>
    <definedName name="bvcx" localSheetId="25" hidden="1">{"apci",#N/A,FALSE,"Chem_CY";"eastman",#N/A,FALSE,"Eastman";"betz",#N/A,FALSE,"Betz";"great lakes",#N/A,FALSE,"Great_Lakes";"hercules",#N/A,FALSE,"Hercules Chem Seg Data";"rohm",#N/A,FALSE,"Rohm";"union carbide",#N/A,FALSE,"Union";"witco",#N/A,FALSE,"Witco"}</definedName>
    <definedName name="bvcx" localSheetId="21" hidden="1">{"apci",#N/A,FALSE,"Chem_CY";"eastman",#N/A,FALSE,"Eastman";"betz",#N/A,FALSE,"Betz";"great lakes",#N/A,FALSE,"Great_Lakes";"hercules",#N/A,FALSE,"Hercules Chem Seg Data";"rohm",#N/A,FALSE,"Rohm";"union carbide",#N/A,FALSE,"Union";"witco",#N/A,FALSE,"Witco"}</definedName>
    <definedName name="bvcx" localSheetId="22" hidden="1">{"apci",#N/A,FALSE,"Chem_CY";"eastman",#N/A,FALSE,"Eastman";"betz",#N/A,FALSE,"Betz";"great lakes",#N/A,FALSE,"Great_Lakes";"hercules",#N/A,FALSE,"Hercules Chem Seg Data";"rohm",#N/A,FALSE,"Rohm";"union carbide",#N/A,FALSE,"Union";"witco",#N/A,FALSE,"Witco"}</definedName>
    <definedName name="bvcx" localSheetId="19" hidden="1">{"apci",#N/A,FALSE,"Chem_CY";"eastman",#N/A,FALSE,"Eastman";"betz",#N/A,FALSE,"Betz";"great lakes",#N/A,FALSE,"Great_Lakes";"hercules",#N/A,FALSE,"Hercules Chem Seg Data";"rohm",#N/A,FALSE,"Rohm";"union carbide",#N/A,FALSE,"Union";"witco",#N/A,FALSE,"Witco"}</definedName>
    <definedName name="bvcx" hidden="1">{"apci",#N/A,FALSE,"Chem_CY";"eastman",#N/A,FALSE,"Eastman";"betz",#N/A,FALSE,"Betz";"great lakes",#N/A,FALSE,"Great_Lakes";"hercules",#N/A,FALSE,"Hercules Chem Seg Data";"rohm",#N/A,FALSE,"Rohm";"union carbide",#N/A,FALSE,"Union";"witco",#N/A,FALSE,"Witco"}</definedName>
    <definedName name="BWL" localSheetId="14" hidden="1">{#N/A,#N/A,FALSE,"Vermögen kurz";#N/A,#N/A,FALSE,"Finanz kurz";#N/A,#N/A,FALSE,"Erfolg";#N/A,#N/A,FALSE,"Kapitalfluß";#N/A,#N/A,FALSE,"KZ nach URG";#N/A,#N/A,FALSE,"Kennzahlen"}</definedName>
    <definedName name="BWL" localSheetId="7" hidden="1">{#N/A,#N/A,FALSE,"Vermögen kurz";#N/A,#N/A,FALSE,"Finanz kurz";#N/A,#N/A,FALSE,"Erfolg";#N/A,#N/A,FALSE,"Kapitalfluß";#N/A,#N/A,FALSE,"KZ nach URG";#N/A,#N/A,FALSE,"Kennzahlen"}</definedName>
    <definedName name="BWL" localSheetId="25" hidden="1">{#N/A,#N/A,FALSE,"Vermögen kurz";#N/A,#N/A,FALSE,"Finanz kurz";#N/A,#N/A,FALSE,"Erfolg";#N/A,#N/A,FALSE,"Kapitalfluß";#N/A,#N/A,FALSE,"KZ nach URG";#N/A,#N/A,FALSE,"Kennzahlen"}</definedName>
    <definedName name="BWL" localSheetId="21" hidden="1">{#N/A,#N/A,FALSE,"Vermögen kurz";#N/A,#N/A,FALSE,"Finanz kurz";#N/A,#N/A,FALSE,"Erfolg";#N/A,#N/A,FALSE,"Kapitalfluß";#N/A,#N/A,FALSE,"KZ nach URG";#N/A,#N/A,FALSE,"Kennzahlen"}</definedName>
    <definedName name="BWL" localSheetId="22" hidden="1">{#N/A,#N/A,FALSE,"Vermögen kurz";#N/A,#N/A,FALSE,"Finanz kurz";#N/A,#N/A,FALSE,"Erfolg";#N/A,#N/A,FALSE,"Kapitalfluß";#N/A,#N/A,FALSE,"KZ nach URG";#N/A,#N/A,FALSE,"Kennzahlen"}</definedName>
    <definedName name="BWL" localSheetId="19" hidden="1">{#N/A,#N/A,FALSE,"Vermögen kurz";#N/A,#N/A,FALSE,"Finanz kurz";#N/A,#N/A,FALSE,"Erfolg";#N/A,#N/A,FALSE,"Kapitalfluß";#N/A,#N/A,FALSE,"KZ nach URG";#N/A,#N/A,FALSE,"Kennzahlen"}</definedName>
    <definedName name="BWL" hidden="1">{#N/A,#N/A,FALSE,"Vermögen kurz";#N/A,#N/A,FALSE,"Finanz kurz";#N/A,#N/A,FALSE,"Erfolg";#N/A,#N/A,FALSE,"Kapitalfluß";#N/A,#N/A,FALSE,"KZ nach URG";#N/A,#N/A,FALSE,"Kennzahlen"}</definedName>
    <definedName name="bybye" localSheetId="14" hidden="1">{"10yp tariffs",#N/A,FALSE,"Celtel alternative 6"}</definedName>
    <definedName name="bybye" localSheetId="7" hidden="1">{"10yp tariffs",#N/A,FALSE,"Celtel alternative 6"}</definedName>
    <definedName name="bybye" localSheetId="25" hidden="1">{"10yp tariffs",#N/A,FALSE,"Celtel alternative 6"}</definedName>
    <definedName name="bybye" localSheetId="21" hidden="1">{"10yp tariffs",#N/A,FALSE,"Celtel alternative 6"}</definedName>
    <definedName name="bybye" localSheetId="22" hidden="1">{"10yp tariffs",#N/A,FALSE,"Celtel alternative 6"}</definedName>
    <definedName name="bybye" localSheetId="19" hidden="1">{"10yp tariffs",#N/A,FALSE,"Celtel alternative 6"}</definedName>
    <definedName name="bybye" hidden="1">{"10yp tariffs",#N/A,FALSE,"Celtel alternative 6"}</definedName>
    <definedName name="byu" localSheetId="14" hidden="1">{"'毛利比较'!$A$4:$P$26"}</definedName>
    <definedName name="byu" localSheetId="7" hidden="1">{"'毛利比较'!$A$4:$P$26"}</definedName>
    <definedName name="byu" localSheetId="25" hidden="1">{"'毛利比较'!$A$4:$P$26"}</definedName>
    <definedName name="byu" localSheetId="21" hidden="1">{"'毛利比较'!$A$4:$P$26"}</definedName>
    <definedName name="byu" localSheetId="22" hidden="1">{"'毛利比较'!$A$4:$P$26"}</definedName>
    <definedName name="byu" localSheetId="19" hidden="1">{"'毛利比较'!$A$4:$P$26"}</definedName>
    <definedName name="byu" hidden="1">{"'毛利比较'!$A$4:$P$26"}</definedName>
    <definedName name="bzfdhfdzh" localSheetId="14" hidden="1">{#N/A,#N/A,FALSE,"summary"}</definedName>
    <definedName name="bzfdhfdzh" localSheetId="7" hidden="1">{#N/A,#N/A,FALSE,"summary"}</definedName>
    <definedName name="bzfdhfdzh" localSheetId="25" hidden="1">{#N/A,#N/A,FALSE,"summary"}</definedName>
    <definedName name="bzfdhfdzh" localSheetId="21" hidden="1">{#N/A,#N/A,FALSE,"summary"}</definedName>
    <definedName name="bzfdhfdzh" localSheetId="22" hidden="1">{#N/A,#N/A,FALSE,"summary"}</definedName>
    <definedName name="bzfdhfdzh" localSheetId="19" hidden="1">{#N/A,#N/A,FALSE,"summary"}</definedName>
    <definedName name="bzfdhfdzh" hidden="1">{#N/A,#N/A,FALSE,"summary"}</definedName>
    <definedName name="B产品">#REF!</definedName>
    <definedName name="B借方发生额_第5页">#REF!</definedName>
    <definedName name="B借方发生额_第6页">#REF!</definedName>
    <definedName name="B借方发生额_第7页">#REF!</definedName>
    <definedName name="C_CHENG">#N/A</definedName>
    <definedName name="C_JUMP">#N/A</definedName>
    <definedName name="C_P1">#REF!</definedName>
    <definedName name="CA">#REF!</definedName>
    <definedName name="cadvsfghgjk" localSheetId="14" hidden="1">{#N/A,#N/A,FALSE,"TB";#N/A,#N/A,FALSE,"AR";#N/A,#N/A,FALSE,"BS";#N/A,#N/A,FALSE,"PL";#N/A,#N/A,FALSE,"NOTES";#N/A,#N/A,FALSE,"NOTES (2)";#N/A,#N/A,FALSE,"NOTES (3)";#N/A,#N/A,FALSE,"TAXC.INDEX";#N/A,#N/A,FALSE,"Schedule I";#N/A,#N/A,FALSE,"DPL";#N/A,#N/A,FALSE,"Schedule IV";#N/A,#N/A,FALSE,"Adjustments"}</definedName>
    <definedName name="cadvsfghgjk" localSheetId="7" hidden="1">{#N/A,#N/A,FALSE,"TB";#N/A,#N/A,FALSE,"AR";#N/A,#N/A,FALSE,"BS";#N/A,#N/A,FALSE,"PL";#N/A,#N/A,FALSE,"NOTES";#N/A,#N/A,FALSE,"NOTES (2)";#N/A,#N/A,FALSE,"NOTES (3)";#N/A,#N/A,FALSE,"TAXC.INDEX";#N/A,#N/A,FALSE,"Schedule I";#N/A,#N/A,FALSE,"DPL";#N/A,#N/A,FALSE,"Schedule IV";#N/A,#N/A,FALSE,"Adjustments"}</definedName>
    <definedName name="cadvsfghgjk" localSheetId="25" hidden="1">{#N/A,#N/A,FALSE,"TB";#N/A,#N/A,FALSE,"AR";#N/A,#N/A,FALSE,"BS";#N/A,#N/A,FALSE,"PL";#N/A,#N/A,FALSE,"NOTES";#N/A,#N/A,FALSE,"NOTES (2)";#N/A,#N/A,FALSE,"NOTES (3)";#N/A,#N/A,FALSE,"TAXC.INDEX";#N/A,#N/A,FALSE,"Schedule I";#N/A,#N/A,FALSE,"DPL";#N/A,#N/A,FALSE,"Schedule IV";#N/A,#N/A,FALSE,"Adjustments"}</definedName>
    <definedName name="cadvsfghgjk" localSheetId="21" hidden="1">{#N/A,#N/A,FALSE,"TB";#N/A,#N/A,FALSE,"AR";#N/A,#N/A,FALSE,"BS";#N/A,#N/A,FALSE,"PL";#N/A,#N/A,FALSE,"NOTES";#N/A,#N/A,FALSE,"NOTES (2)";#N/A,#N/A,FALSE,"NOTES (3)";#N/A,#N/A,FALSE,"TAXC.INDEX";#N/A,#N/A,FALSE,"Schedule I";#N/A,#N/A,FALSE,"DPL";#N/A,#N/A,FALSE,"Schedule IV";#N/A,#N/A,FALSE,"Adjustments"}</definedName>
    <definedName name="cadvsfghgjk" localSheetId="22" hidden="1">{#N/A,#N/A,FALSE,"TB";#N/A,#N/A,FALSE,"AR";#N/A,#N/A,FALSE,"BS";#N/A,#N/A,FALSE,"PL";#N/A,#N/A,FALSE,"NOTES";#N/A,#N/A,FALSE,"NOTES (2)";#N/A,#N/A,FALSE,"NOTES (3)";#N/A,#N/A,FALSE,"TAXC.INDEX";#N/A,#N/A,FALSE,"Schedule I";#N/A,#N/A,FALSE,"DPL";#N/A,#N/A,FALSE,"Schedule IV";#N/A,#N/A,FALSE,"Adjustments"}</definedName>
    <definedName name="cadvsfghgjk" localSheetId="19" hidden="1">{#N/A,#N/A,FALSE,"TB";#N/A,#N/A,FALSE,"AR";#N/A,#N/A,FALSE,"BS";#N/A,#N/A,FALSE,"PL";#N/A,#N/A,FALSE,"NOTES";#N/A,#N/A,FALSE,"NOTES (2)";#N/A,#N/A,FALSE,"NOTES (3)";#N/A,#N/A,FALSE,"TAXC.INDEX";#N/A,#N/A,FALSE,"Schedule I";#N/A,#N/A,FALSE,"DPL";#N/A,#N/A,FALSE,"Schedule IV";#N/A,#N/A,FALSE,"Adjustments"}</definedName>
    <definedName name="cadvsfghgjk" hidden="1">{#N/A,#N/A,FALSE,"TB";#N/A,#N/A,FALSE,"AR";#N/A,#N/A,FALSE,"BS";#N/A,#N/A,FALSE,"PL";#N/A,#N/A,FALSE,"NOTES";#N/A,#N/A,FALSE,"NOTES (2)";#N/A,#N/A,FALSE,"NOTES (3)";#N/A,#N/A,FALSE,"TAXC.INDEX";#N/A,#N/A,FALSE,"Schedule I";#N/A,#N/A,FALSE,"DPL";#N/A,#N/A,FALSE,"Schedule IV";#N/A,#N/A,FALSE,"Adjustments"}</definedName>
    <definedName name="CAE해석" localSheetId="14" hidden="1">{#N/A,#N/A,FALSE,"단축1";#N/A,#N/A,FALSE,"단축2";#N/A,#N/A,FALSE,"단축3";#N/A,#N/A,FALSE,"장축";#N/A,#N/A,FALSE,"4WD"}</definedName>
    <definedName name="CAE해석" localSheetId="7" hidden="1">{#N/A,#N/A,FALSE,"단축1";#N/A,#N/A,FALSE,"단축2";#N/A,#N/A,FALSE,"단축3";#N/A,#N/A,FALSE,"장축";#N/A,#N/A,FALSE,"4WD"}</definedName>
    <definedName name="CAE해석" localSheetId="25" hidden="1">{#N/A,#N/A,FALSE,"단축1";#N/A,#N/A,FALSE,"단축2";#N/A,#N/A,FALSE,"단축3";#N/A,#N/A,FALSE,"장축";#N/A,#N/A,FALSE,"4WD"}</definedName>
    <definedName name="CAE해석" localSheetId="21" hidden="1">{#N/A,#N/A,FALSE,"단축1";#N/A,#N/A,FALSE,"단축2";#N/A,#N/A,FALSE,"단축3";#N/A,#N/A,FALSE,"장축";#N/A,#N/A,FALSE,"4WD"}</definedName>
    <definedName name="CAE해석" localSheetId="22" hidden="1">{#N/A,#N/A,FALSE,"단축1";#N/A,#N/A,FALSE,"단축2";#N/A,#N/A,FALSE,"단축3";#N/A,#N/A,FALSE,"장축";#N/A,#N/A,FALSE,"4WD"}</definedName>
    <definedName name="CAE해석" localSheetId="19" hidden="1">{#N/A,#N/A,FALSE,"단축1";#N/A,#N/A,FALSE,"단축2";#N/A,#N/A,FALSE,"단축3";#N/A,#N/A,FALSE,"장축";#N/A,#N/A,FALSE,"4WD"}</definedName>
    <definedName name="CAE해석" hidden="1">{#N/A,#N/A,FALSE,"단축1";#N/A,#N/A,FALSE,"단축2";#N/A,#N/A,FALSE,"단축3";#N/A,#N/A,FALSE,"장축";#N/A,#N/A,FALSE,"4WD"}</definedName>
    <definedName name="CAE해석1" localSheetId="14" hidden="1">{#N/A,#N/A,FALSE,"단축1";#N/A,#N/A,FALSE,"단축2";#N/A,#N/A,FALSE,"단축3";#N/A,#N/A,FALSE,"장축";#N/A,#N/A,FALSE,"4WD"}</definedName>
    <definedName name="CAE해석1" localSheetId="7" hidden="1">{#N/A,#N/A,FALSE,"단축1";#N/A,#N/A,FALSE,"단축2";#N/A,#N/A,FALSE,"단축3";#N/A,#N/A,FALSE,"장축";#N/A,#N/A,FALSE,"4WD"}</definedName>
    <definedName name="CAE해석1" localSheetId="25" hidden="1">{#N/A,#N/A,FALSE,"단축1";#N/A,#N/A,FALSE,"단축2";#N/A,#N/A,FALSE,"단축3";#N/A,#N/A,FALSE,"장축";#N/A,#N/A,FALSE,"4WD"}</definedName>
    <definedName name="CAE해석1" localSheetId="21" hidden="1">{#N/A,#N/A,FALSE,"단축1";#N/A,#N/A,FALSE,"단축2";#N/A,#N/A,FALSE,"단축3";#N/A,#N/A,FALSE,"장축";#N/A,#N/A,FALSE,"4WD"}</definedName>
    <definedName name="CAE해석1" localSheetId="22" hidden="1">{#N/A,#N/A,FALSE,"단축1";#N/A,#N/A,FALSE,"단축2";#N/A,#N/A,FALSE,"단축3";#N/A,#N/A,FALSE,"장축";#N/A,#N/A,FALSE,"4WD"}</definedName>
    <definedName name="CAE해석1" localSheetId="19" hidden="1">{#N/A,#N/A,FALSE,"단축1";#N/A,#N/A,FALSE,"단축2";#N/A,#N/A,FALSE,"단축3";#N/A,#N/A,FALSE,"장축";#N/A,#N/A,FALSE,"4WD"}</definedName>
    <definedName name="CAE해석1" hidden="1">{#N/A,#N/A,FALSE,"단축1";#N/A,#N/A,FALSE,"단축2";#N/A,#N/A,FALSE,"단축3";#N/A,#N/A,FALSE,"장축";#N/A,#N/A,FALSE,"4WD"}</definedName>
    <definedName name="calc">1</definedName>
    <definedName name="Caltex0">#REF!</definedName>
    <definedName name="CANCEL">#N/A</definedName>
    <definedName name="CAPA" localSheetId="14" hidden="1">{#N/A,#N/A,FALSE,"인원";#N/A,#N/A,FALSE,"비용2";#N/A,#N/A,FALSE,"비용1";#N/A,#N/A,FALSE,"비용";#N/A,#N/A,FALSE,"보증2";#N/A,#N/A,FALSE,"보증1";#N/A,#N/A,FALSE,"보증";#N/A,#N/A,FALSE,"손익1";#N/A,#N/A,FALSE,"손익";#N/A,#N/A,FALSE,"부서별매출";#N/A,#N/A,FALSE,"매출"}</definedName>
    <definedName name="CAPA" localSheetId="7" hidden="1">{#N/A,#N/A,FALSE,"인원";#N/A,#N/A,FALSE,"비용2";#N/A,#N/A,FALSE,"비용1";#N/A,#N/A,FALSE,"비용";#N/A,#N/A,FALSE,"보증2";#N/A,#N/A,FALSE,"보증1";#N/A,#N/A,FALSE,"보증";#N/A,#N/A,FALSE,"손익1";#N/A,#N/A,FALSE,"손익";#N/A,#N/A,FALSE,"부서별매출";#N/A,#N/A,FALSE,"매출"}</definedName>
    <definedName name="CAPA" localSheetId="25" hidden="1">{#N/A,#N/A,FALSE,"인원";#N/A,#N/A,FALSE,"비용2";#N/A,#N/A,FALSE,"비용1";#N/A,#N/A,FALSE,"비용";#N/A,#N/A,FALSE,"보증2";#N/A,#N/A,FALSE,"보증1";#N/A,#N/A,FALSE,"보증";#N/A,#N/A,FALSE,"손익1";#N/A,#N/A,FALSE,"손익";#N/A,#N/A,FALSE,"부서별매출";#N/A,#N/A,FALSE,"매출"}</definedName>
    <definedName name="CAPA" localSheetId="21" hidden="1">{#N/A,#N/A,FALSE,"인원";#N/A,#N/A,FALSE,"비용2";#N/A,#N/A,FALSE,"비용1";#N/A,#N/A,FALSE,"비용";#N/A,#N/A,FALSE,"보증2";#N/A,#N/A,FALSE,"보증1";#N/A,#N/A,FALSE,"보증";#N/A,#N/A,FALSE,"손익1";#N/A,#N/A,FALSE,"손익";#N/A,#N/A,FALSE,"부서별매출";#N/A,#N/A,FALSE,"매출"}</definedName>
    <definedName name="CAPA" localSheetId="22" hidden="1">{#N/A,#N/A,FALSE,"인원";#N/A,#N/A,FALSE,"비용2";#N/A,#N/A,FALSE,"비용1";#N/A,#N/A,FALSE,"비용";#N/A,#N/A,FALSE,"보증2";#N/A,#N/A,FALSE,"보증1";#N/A,#N/A,FALSE,"보증";#N/A,#N/A,FALSE,"손익1";#N/A,#N/A,FALSE,"손익";#N/A,#N/A,FALSE,"부서별매출";#N/A,#N/A,FALSE,"매출"}</definedName>
    <definedName name="CAPA" localSheetId="19" hidden="1">{#N/A,#N/A,FALSE,"인원";#N/A,#N/A,FALSE,"비용2";#N/A,#N/A,FALSE,"비용1";#N/A,#N/A,FALSE,"비용";#N/A,#N/A,FALSE,"보증2";#N/A,#N/A,FALSE,"보증1";#N/A,#N/A,FALSE,"보증";#N/A,#N/A,FALSE,"손익1";#N/A,#N/A,FALSE,"손익";#N/A,#N/A,FALSE,"부서별매출";#N/A,#N/A,FALSE,"매출"}</definedName>
    <definedName name="CAPA" hidden="1">{#N/A,#N/A,FALSE,"인원";#N/A,#N/A,FALSE,"비용2";#N/A,#N/A,FALSE,"비용1";#N/A,#N/A,FALSE,"비용";#N/A,#N/A,FALSE,"보증2";#N/A,#N/A,FALSE,"보증1";#N/A,#N/A,FALSE,"보증";#N/A,#N/A,FALSE,"손익1";#N/A,#N/A,FALSE,"손익";#N/A,#N/A,FALSE,"부서별매출";#N/A,#N/A,FALSE,"매출"}</definedName>
    <definedName name="CapexAccrual" hidden="1">56</definedName>
    <definedName name="capital">#REF!</definedName>
    <definedName name="Capital_Reserves">#REF!</definedName>
    <definedName name="capitalized" localSheetId="14" hidden="1">{#N/A,#N/A,FALSE,"Title Page";#N/A,#N/A,FALSE,"Conclusions";#N/A,#N/A,FALSE,"Assum.";#N/A,#N/A,FALSE,"Sun  DCF-WC-Dep";#N/A,#N/A,FALSE,"MarketValue";#N/A,#N/A,FALSE,"BalSheet";#N/A,#N/A,FALSE,"WACC";#N/A,#N/A,FALSE,"PC+ Info.";#N/A,#N/A,FALSE,"PC+Info_2"}</definedName>
    <definedName name="capitalized" localSheetId="7" hidden="1">{#N/A,#N/A,FALSE,"Title Page";#N/A,#N/A,FALSE,"Conclusions";#N/A,#N/A,FALSE,"Assum.";#N/A,#N/A,FALSE,"Sun  DCF-WC-Dep";#N/A,#N/A,FALSE,"MarketValue";#N/A,#N/A,FALSE,"BalSheet";#N/A,#N/A,FALSE,"WACC";#N/A,#N/A,FALSE,"PC+ Info.";#N/A,#N/A,FALSE,"PC+Info_2"}</definedName>
    <definedName name="capitalized" localSheetId="25" hidden="1">{#N/A,#N/A,FALSE,"Title Page";#N/A,#N/A,FALSE,"Conclusions";#N/A,#N/A,FALSE,"Assum.";#N/A,#N/A,FALSE,"Sun  DCF-WC-Dep";#N/A,#N/A,FALSE,"MarketValue";#N/A,#N/A,FALSE,"BalSheet";#N/A,#N/A,FALSE,"WACC";#N/A,#N/A,FALSE,"PC+ Info.";#N/A,#N/A,FALSE,"PC+Info_2"}</definedName>
    <definedName name="capitalized" localSheetId="21" hidden="1">{#N/A,#N/A,FALSE,"Title Page";#N/A,#N/A,FALSE,"Conclusions";#N/A,#N/A,FALSE,"Assum.";#N/A,#N/A,FALSE,"Sun  DCF-WC-Dep";#N/A,#N/A,FALSE,"MarketValue";#N/A,#N/A,FALSE,"BalSheet";#N/A,#N/A,FALSE,"WACC";#N/A,#N/A,FALSE,"PC+ Info.";#N/A,#N/A,FALSE,"PC+Info_2"}</definedName>
    <definedName name="capitalized" localSheetId="22" hidden="1">{#N/A,#N/A,FALSE,"Title Page";#N/A,#N/A,FALSE,"Conclusions";#N/A,#N/A,FALSE,"Assum.";#N/A,#N/A,FALSE,"Sun  DCF-WC-Dep";#N/A,#N/A,FALSE,"MarketValue";#N/A,#N/A,FALSE,"BalSheet";#N/A,#N/A,FALSE,"WACC";#N/A,#N/A,FALSE,"PC+ Info.";#N/A,#N/A,FALSE,"PC+Info_2"}</definedName>
    <definedName name="capitalized" localSheetId="19" hidden="1">{#N/A,#N/A,FALSE,"Title Page";#N/A,#N/A,FALSE,"Conclusions";#N/A,#N/A,FALSE,"Assum.";#N/A,#N/A,FALSE,"Sun  DCF-WC-Dep";#N/A,#N/A,FALSE,"MarketValue";#N/A,#N/A,FALSE,"BalSheet";#N/A,#N/A,FALSE,"WACC";#N/A,#N/A,FALSE,"PC+ Info.";#N/A,#N/A,FALSE,"PC+Info_2"}</definedName>
    <definedName name="capitalized" hidden="1">{#N/A,#N/A,FALSE,"Title Page";#N/A,#N/A,FALSE,"Conclusions";#N/A,#N/A,FALSE,"Assum.";#N/A,#N/A,FALSE,"Sun  DCF-WC-Dep";#N/A,#N/A,FALSE,"MarketValue";#N/A,#N/A,FALSE,"BalSheet";#N/A,#N/A,FALSE,"WACC";#N/A,#N/A,FALSE,"PC+ Info.";#N/A,#N/A,FALSE,"PC+Info_2"}</definedName>
    <definedName name="CapRate">#REF!</definedName>
    <definedName name="CapSpendingExcludesSanFu" localSheetId="14" hidden="1">{"detail",#N/A,FALSE,"mfg";"summary",#N/A,FALSE,"mfg"}</definedName>
    <definedName name="CapSpendingExcludesSanFu" localSheetId="7" hidden="1">{"detail",#N/A,FALSE,"mfg";"summary",#N/A,FALSE,"mfg"}</definedName>
    <definedName name="CapSpendingExcludesSanFu" localSheetId="25" hidden="1">{"detail",#N/A,FALSE,"mfg";"summary",#N/A,FALSE,"mfg"}</definedName>
    <definedName name="CapSpendingExcludesSanFu" localSheetId="21" hidden="1">{"detail",#N/A,FALSE,"mfg";"summary",#N/A,FALSE,"mfg"}</definedName>
    <definedName name="CapSpendingExcludesSanFu" localSheetId="22" hidden="1">{"detail",#N/A,FALSE,"mfg";"summary",#N/A,FALSE,"mfg"}</definedName>
    <definedName name="CapSpendingExcludesSanFu" localSheetId="19" hidden="1">{"detail",#N/A,FALSE,"mfg";"summary",#N/A,FALSE,"mfg"}</definedName>
    <definedName name="CapSpendingExcludesSanFu" hidden="1">{"detail",#N/A,FALSE,"mfg";"summary",#N/A,FALSE,"mfg"}</definedName>
    <definedName name="CARMEN">#N/A</definedName>
    <definedName name="CARRIER" localSheetId="14" hidden="1">{#N/A,#N/A,FALSE,"단축1";#N/A,#N/A,FALSE,"단축2";#N/A,#N/A,FALSE,"단축3";#N/A,#N/A,FALSE,"장축";#N/A,#N/A,FALSE,"4WD"}</definedName>
    <definedName name="CARRIER" localSheetId="7" hidden="1">{#N/A,#N/A,FALSE,"단축1";#N/A,#N/A,FALSE,"단축2";#N/A,#N/A,FALSE,"단축3";#N/A,#N/A,FALSE,"장축";#N/A,#N/A,FALSE,"4WD"}</definedName>
    <definedName name="CARRIER" localSheetId="25" hidden="1">{#N/A,#N/A,FALSE,"단축1";#N/A,#N/A,FALSE,"단축2";#N/A,#N/A,FALSE,"단축3";#N/A,#N/A,FALSE,"장축";#N/A,#N/A,FALSE,"4WD"}</definedName>
    <definedName name="CARRIER" localSheetId="21" hidden="1">{#N/A,#N/A,FALSE,"단축1";#N/A,#N/A,FALSE,"단축2";#N/A,#N/A,FALSE,"단축3";#N/A,#N/A,FALSE,"장축";#N/A,#N/A,FALSE,"4WD"}</definedName>
    <definedName name="CARRIER" localSheetId="22" hidden="1">{#N/A,#N/A,FALSE,"단축1";#N/A,#N/A,FALSE,"단축2";#N/A,#N/A,FALSE,"단축3";#N/A,#N/A,FALSE,"장축";#N/A,#N/A,FALSE,"4WD"}</definedName>
    <definedName name="CARRIER" localSheetId="19" hidden="1">{#N/A,#N/A,FALSE,"단축1";#N/A,#N/A,FALSE,"단축2";#N/A,#N/A,FALSE,"단축3";#N/A,#N/A,FALSE,"장축";#N/A,#N/A,FALSE,"4WD"}</definedName>
    <definedName name="CARRIER" hidden="1">{#N/A,#N/A,FALSE,"단축1";#N/A,#N/A,FALSE,"단축2";#N/A,#N/A,FALSE,"단축3";#N/A,#N/A,FALSE,"장축";#N/A,#N/A,FALSE,"4WD"}</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ASE" localSheetId="14" hidden="1">{#N/A,#N/A,FALSE,"단축1";#N/A,#N/A,FALSE,"단축2";#N/A,#N/A,FALSE,"단축3";#N/A,#N/A,FALSE,"장축";#N/A,#N/A,FALSE,"4WD"}</definedName>
    <definedName name="CASE" localSheetId="7" hidden="1">{#N/A,#N/A,FALSE,"단축1";#N/A,#N/A,FALSE,"단축2";#N/A,#N/A,FALSE,"단축3";#N/A,#N/A,FALSE,"장축";#N/A,#N/A,FALSE,"4WD"}</definedName>
    <definedName name="CASE" localSheetId="25" hidden="1">{#N/A,#N/A,FALSE,"단축1";#N/A,#N/A,FALSE,"단축2";#N/A,#N/A,FALSE,"단축3";#N/A,#N/A,FALSE,"장축";#N/A,#N/A,FALSE,"4WD"}</definedName>
    <definedName name="CASE" localSheetId="21" hidden="1">{#N/A,#N/A,FALSE,"단축1";#N/A,#N/A,FALSE,"단축2";#N/A,#N/A,FALSE,"단축3";#N/A,#N/A,FALSE,"장축";#N/A,#N/A,FALSE,"4WD"}</definedName>
    <definedName name="CASE" localSheetId="22" hidden="1">{#N/A,#N/A,FALSE,"단축1";#N/A,#N/A,FALSE,"단축2";#N/A,#N/A,FALSE,"단축3";#N/A,#N/A,FALSE,"장축";#N/A,#N/A,FALSE,"4WD"}</definedName>
    <definedName name="CASE" localSheetId="19" hidden="1">{#N/A,#N/A,FALSE,"단축1";#N/A,#N/A,FALSE,"단축2";#N/A,#N/A,FALSE,"단축3";#N/A,#N/A,FALSE,"장축";#N/A,#N/A,FALSE,"4WD"}</definedName>
    <definedName name="CASE" hidden="1">{#N/A,#N/A,FALSE,"단축1";#N/A,#N/A,FALSE,"단축2";#N/A,#N/A,FALSE,"단축3";#N/A,#N/A,FALSE,"장축";#N/A,#N/A,FALSE,"4WD"}</definedName>
    <definedName name="CASH">#REF!</definedName>
    <definedName name="Cash_at_bank_1">OFFSET(#REF!,,,COUNTA(#REF!)-2,)</definedName>
    <definedName name="Cash_Closing">#REF!</definedName>
    <definedName name="CASH1">#REF!</definedName>
    <definedName name="CASH2">#REF!</definedName>
    <definedName name="CASH3">#REF!</definedName>
    <definedName name="CASHBOOK">#REF!</definedName>
    <definedName name="CASHFLOW1">#REF!</definedName>
    <definedName name="CASHFLOW2">#REF!</definedName>
    <definedName name="cashflow20030930" localSheetId="14" hidden="1">{"M1Print",#N/A,TRUE,"M1";"M2Print",#N/A,TRUE,"M2";"M1sPrint",#N/A,TRUE,"M1s";"M2aPrint",#N/A,TRUE,"M2a";"M4Print",#N/A,TRUE,"M4";"M5Print",#N/A,TRUE,"M5";"M6Print",#N/A,TRUE,"M6";"M6_1Print",#N/A,TRUE,"M6_1";"M6_2Print",#N/A,TRUE,"M6_2";"M7_1Print",#N/A,TRUE,"M7_1";"M7_2Print",#N/A,TRUE,"M7_2"}</definedName>
    <definedName name="cashflow20030930" localSheetId="7" hidden="1">{"M1Print",#N/A,TRUE,"M1";"M2Print",#N/A,TRUE,"M2";"M1sPrint",#N/A,TRUE,"M1s";"M2aPrint",#N/A,TRUE,"M2a";"M4Print",#N/A,TRUE,"M4";"M5Print",#N/A,TRUE,"M5";"M6Print",#N/A,TRUE,"M6";"M6_1Print",#N/A,TRUE,"M6_1";"M6_2Print",#N/A,TRUE,"M6_2";"M7_1Print",#N/A,TRUE,"M7_1";"M7_2Print",#N/A,TRUE,"M7_2"}</definedName>
    <definedName name="cashflow20030930" localSheetId="25" hidden="1">{"M1Print",#N/A,TRUE,"M1";"M2Print",#N/A,TRUE,"M2";"M1sPrint",#N/A,TRUE,"M1s";"M2aPrint",#N/A,TRUE,"M2a";"M4Print",#N/A,TRUE,"M4";"M5Print",#N/A,TRUE,"M5";"M6Print",#N/A,TRUE,"M6";"M6_1Print",#N/A,TRUE,"M6_1";"M6_2Print",#N/A,TRUE,"M6_2";"M7_1Print",#N/A,TRUE,"M7_1";"M7_2Print",#N/A,TRUE,"M7_2"}</definedName>
    <definedName name="cashflow20030930" localSheetId="21" hidden="1">{"M1Print",#N/A,TRUE,"M1";"M2Print",#N/A,TRUE,"M2";"M1sPrint",#N/A,TRUE,"M1s";"M2aPrint",#N/A,TRUE,"M2a";"M4Print",#N/A,TRUE,"M4";"M5Print",#N/A,TRUE,"M5";"M6Print",#N/A,TRUE,"M6";"M6_1Print",#N/A,TRUE,"M6_1";"M6_2Print",#N/A,TRUE,"M6_2";"M7_1Print",#N/A,TRUE,"M7_1";"M7_2Print",#N/A,TRUE,"M7_2"}</definedName>
    <definedName name="cashflow20030930" localSheetId="22" hidden="1">{"M1Print",#N/A,TRUE,"M1";"M2Print",#N/A,TRUE,"M2";"M1sPrint",#N/A,TRUE,"M1s";"M2aPrint",#N/A,TRUE,"M2a";"M4Print",#N/A,TRUE,"M4";"M5Print",#N/A,TRUE,"M5";"M6Print",#N/A,TRUE,"M6";"M6_1Print",#N/A,TRUE,"M6_1";"M6_2Print",#N/A,TRUE,"M6_2";"M7_1Print",#N/A,TRUE,"M7_1";"M7_2Print",#N/A,TRUE,"M7_2"}</definedName>
    <definedName name="cashflow20030930" localSheetId="19" hidden="1">{"M1Print",#N/A,TRUE,"M1";"M2Print",#N/A,TRUE,"M2";"M1sPrint",#N/A,TRUE,"M1s";"M2aPrint",#N/A,TRUE,"M2a";"M4Print",#N/A,TRUE,"M4";"M5Print",#N/A,TRUE,"M5";"M6Print",#N/A,TRUE,"M6";"M6_1Print",#N/A,TRUE,"M6_1";"M6_2Print",#N/A,TRUE,"M6_2";"M7_1Print",#N/A,TRUE,"M7_1";"M7_2Print",#N/A,TRUE,"M7_2"}</definedName>
    <definedName name="cashflow20030930" hidden="1">{"M1Print",#N/A,TRUE,"M1";"M2Print",#N/A,TRUE,"M2";"M1sPrint",#N/A,TRUE,"M1s";"M2aPrint",#N/A,TRUE,"M2a";"M4Print",#N/A,TRUE,"M4";"M5Print",#N/A,TRUE,"M5";"M6Print",#N/A,TRUE,"M6";"M6_1Print",#N/A,TRUE,"M6_1";"M6_2Print",#N/A,TRUE,"M6_2";"M7_1Print",#N/A,TRUE,"M7_1";"M7_2Print",#N/A,TRUE,"M7_2"}</definedName>
    <definedName name="cassets">#REF!</definedName>
    <definedName name="cat">#REF!</definedName>
    <definedName name="cay" localSheetId="14" hidden="1">{#N/A,#N/A,FALSE,"TB";#N/A,#N/A,FALSE,"AR";#N/A,#N/A,FALSE,"BS";#N/A,#N/A,FALSE,"PL";#N/A,#N/A,FALSE,"NOTES";#N/A,#N/A,FALSE,"NOTES (2)";#N/A,#N/A,FALSE,"NOTES (3)";#N/A,#N/A,FALSE,"TAXC.INDEX";#N/A,#N/A,FALSE,"Schedule I";#N/A,#N/A,FALSE,"DPL";#N/A,#N/A,FALSE,"Schedule IV";#N/A,#N/A,FALSE,"Adjustments"}</definedName>
    <definedName name="cay" localSheetId="7" hidden="1">{#N/A,#N/A,FALSE,"TB";#N/A,#N/A,FALSE,"AR";#N/A,#N/A,FALSE,"BS";#N/A,#N/A,FALSE,"PL";#N/A,#N/A,FALSE,"NOTES";#N/A,#N/A,FALSE,"NOTES (2)";#N/A,#N/A,FALSE,"NOTES (3)";#N/A,#N/A,FALSE,"TAXC.INDEX";#N/A,#N/A,FALSE,"Schedule I";#N/A,#N/A,FALSE,"DPL";#N/A,#N/A,FALSE,"Schedule IV";#N/A,#N/A,FALSE,"Adjustments"}</definedName>
    <definedName name="cay" localSheetId="25" hidden="1">{#N/A,#N/A,FALSE,"TB";#N/A,#N/A,FALSE,"AR";#N/A,#N/A,FALSE,"BS";#N/A,#N/A,FALSE,"PL";#N/A,#N/A,FALSE,"NOTES";#N/A,#N/A,FALSE,"NOTES (2)";#N/A,#N/A,FALSE,"NOTES (3)";#N/A,#N/A,FALSE,"TAXC.INDEX";#N/A,#N/A,FALSE,"Schedule I";#N/A,#N/A,FALSE,"DPL";#N/A,#N/A,FALSE,"Schedule IV";#N/A,#N/A,FALSE,"Adjustments"}</definedName>
    <definedName name="cay" localSheetId="21" hidden="1">{#N/A,#N/A,FALSE,"TB";#N/A,#N/A,FALSE,"AR";#N/A,#N/A,FALSE,"BS";#N/A,#N/A,FALSE,"PL";#N/A,#N/A,FALSE,"NOTES";#N/A,#N/A,FALSE,"NOTES (2)";#N/A,#N/A,FALSE,"NOTES (3)";#N/A,#N/A,FALSE,"TAXC.INDEX";#N/A,#N/A,FALSE,"Schedule I";#N/A,#N/A,FALSE,"DPL";#N/A,#N/A,FALSE,"Schedule IV";#N/A,#N/A,FALSE,"Adjustments"}</definedName>
    <definedName name="cay" localSheetId="22" hidden="1">{#N/A,#N/A,FALSE,"TB";#N/A,#N/A,FALSE,"AR";#N/A,#N/A,FALSE,"BS";#N/A,#N/A,FALSE,"PL";#N/A,#N/A,FALSE,"NOTES";#N/A,#N/A,FALSE,"NOTES (2)";#N/A,#N/A,FALSE,"NOTES (3)";#N/A,#N/A,FALSE,"TAXC.INDEX";#N/A,#N/A,FALSE,"Schedule I";#N/A,#N/A,FALSE,"DPL";#N/A,#N/A,FALSE,"Schedule IV";#N/A,#N/A,FALSE,"Adjustments"}</definedName>
    <definedName name="cay" localSheetId="19" hidden="1">{#N/A,#N/A,FALSE,"TB";#N/A,#N/A,FALSE,"AR";#N/A,#N/A,FALSE,"BS";#N/A,#N/A,FALSE,"PL";#N/A,#N/A,FALSE,"NOTES";#N/A,#N/A,FALSE,"NOTES (2)";#N/A,#N/A,FALSE,"NOTES (3)";#N/A,#N/A,FALSE,"TAXC.INDEX";#N/A,#N/A,FALSE,"Schedule I";#N/A,#N/A,FALSE,"DPL";#N/A,#N/A,FALSE,"Schedule IV";#N/A,#N/A,FALSE,"Adjustments"}</definedName>
    <definedName name="cay" hidden="1">{#N/A,#N/A,FALSE,"TB";#N/A,#N/A,FALSE,"AR";#N/A,#N/A,FALSE,"BS";#N/A,#N/A,FALSE,"PL";#N/A,#N/A,FALSE,"NOTES";#N/A,#N/A,FALSE,"NOTES (2)";#N/A,#N/A,FALSE,"NOTES (3)";#N/A,#N/A,FALSE,"TAXC.INDEX";#N/A,#N/A,FALSE,"Schedule I";#N/A,#N/A,FALSE,"DPL";#N/A,#N/A,FALSE,"Schedule IV";#N/A,#N/A,FALSE,"Adjustments"}</definedName>
    <definedName name="CB">#REF!</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1DBAAD_opts" hidden="1">"2, 1, 2, True, 2, False, False, , 0, False, True, 1, 2"</definedName>
    <definedName name="cb_sChart1DBB89_opts" hidden="1">"2, 1, 2, True, 2, False, False, , 0, False, True, 1, 1"</definedName>
    <definedName name="cb_sChart2DB05D6_opts" hidden="1">"1, 7, 1, False, 2, False, False, , 0, False, True, 1, 1"</definedName>
    <definedName name="cb_sChart2DBCB46_opts" hidden="1">"1, 7, 1, False, 2, False, False, , 0, False, True, 1, 1"</definedName>
    <definedName name="cb_sChart2F46DBE_opts" hidden="1">"2, 1, 1, True, 2, False, False, , 0, False, True, 1, 2"</definedName>
    <definedName name="cb_sChart34654DB_opts" hidden="1">"1, 8, 1, False, 2, False, False, , 0, False, False, 1, 2"</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WorkbookPriority" hidden="1">-822954238</definedName>
    <definedName name="CC" localSheetId="14">#REF!</definedName>
    <definedName name="CC" localSheetId="16">#REF!</definedName>
    <definedName name="cc" localSheetId="25">'[4]A37-2汇总表'!$B$8:$B$12</definedName>
    <definedName name="cc" localSheetId="21">'[4]A37-2汇总表'!$B$8:$B$12</definedName>
    <definedName name="cc" localSheetId="22">'[4]A37-2汇总表'!$B$8:$B$12</definedName>
    <definedName name="cc">#REF!</definedName>
    <definedName name="çç" localSheetId="14" hidden="1">{"Informes",#N/A,FALSE,"CA";"Informes",#N/A,FALSE,"CN";"Informes",#N/A,FALSE,"INVERSIONES";"Informes",#N/A,FALSE,"CN Oficial";"Informes",#N/A,FALSE,"CA Oficial";"Informes",#N/A,FALSE,"Res Datos Areas"}</definedName>
    <definedName name="çç" localSheetId="7" hidden="1">{"Informes",#N/A,FALSE,"CA";"Informes",#N/A,FALSE,"CN";"Informes",#N/A,FALSE,"INVERSIONES";"Informes",#N/A,FALSE,"CN Oficial";"Informes",#N/A,FALSE,"CA Oficial";"Informes",#N/A,FALSE,"Res Datos Areas"}</definedName>
    <definedName name="çç" localSheetId="25" hidden="1">{"Informes",#N/A,FALSE,"CA";"Informes",#N/A,FALSE,"CN";"Informes",#N/A,FALSE,"INVERSIONES";"Informes",#N/A,FALSE,"CN Oficial";"Informes",#N/A,FALSE,"CA Oficial";"Informes",#N/A,FALSE,"Res Datos Areas"}</definedName>
    <definedName name="çç" localSheetId="21" hidden="1">{"Informes",#N/A,FALSE,"CA";"Informes",#N/A,FALSE,"CN";"Informes",#N/A,FALSE,"INVERSIONES";"Informes",#N/A,FALSE,"CN Oficial";"Informes",#N/A,FALSE,"CA Oficial";"Informes",#N/A,FALSE,"Res Datos Areas"}</definedName>
    <definedName name="çç" localSheetId="22" hidden="1">{"Informes",#N/A,FALSE,"CA";"Informes",#N/A,FALSE,"CN";"Informes",#N/A,FALSE,"INVERSIONES";"Informes",#N/A,FALSE,"CN Oficial";"Informes",#N/A,FALSE,"CA Oficial";"Informes",#N/A,FALSE,"Res Datos Areas"}</definedName>
    <definedName name="çç" localSheetId="19" hidden="1">{"Informes",#N/A,FALSE,"CA";"Informes",#N/A,FALSE,"CN";"Informes",#N/A,FALSE,"INVERSIONES";"Informes",#N/A,FALSE,"CN Oficial";"Informes",#N/A,FALSE,"CA Oficial";"Informes",#N/A,FALSE,"Res Datos Areas"}</definedName>
    <definedName name="çç" hidden="1">{"Informes",#N/A,FALSE,"CA";"Informes",#N/A,FALSE,"CN";"Informes",#N/A,FALSE,"INVERSIONES";"Informes",#N/A,FALSE,"CN Oficial";"Informes",#N/A,FALSE,"CA Oficial";"Informes",#N/A,FALSE,"Res Datos Areas"}</definedName>
    <definedName name="cc_1" localSheetId="14" hidden="1">{"'AS,SEC'!$A$4:$J$25"}</definedName>
    <definedName name="cc_1" localSheetId="7" hidden="1">{"'AS,SEC'!$A$4:$J$25"}</definedName>
    <definedName name="cc_1" localSheetId="25" hidden="1">{"'AS,SEC'!$A$4:$J$25"}</definedName>
    <definedName name="cc_1" localSheetId="21" hidden="1">{"'AS,SEC'!$A$4:$J$25"}</definedName>
    <definedName name="cc_1" localSheetId="22" hidden="1">{"'AS,SEC'!$A$4:$J$25"}</definedName>
    <definedName name="cc_1" localSheetId="19" hidden="1">{"'AS,SEC'!$A$4:$J$25"}</definedName>
    <definedName name="cc_1" hidden="1">{"'AS,SEC'!$A$4:$J$25"}</definedName>
    <definedName name="CC_Instruction">#REF!</definedName>
    <definedName name="CC10C">#REF!</definedName>
    <definedName name="CC11C">#REF!</definedName>
    <definedName name="CC12C">#REF!</definedName>
    <definedName name="cc13c">#REF!</definedName>
    <definedName name="cc14c">#REF!</definedName>
    <definedName name="cc15c">#REF!</definedName>
    <definedName name="CC16C">#REF!</definedName>
    <definedName name="CC17C">#REF!</definedName>
    <definedName name="CC18C">#REF!</definedName>
    <definedName name="CC19C">#REF!</definedName>
    <definedName name="CC1C">#REF!</definedName>
    <definedName name="CC20C">#REF!</definedName>
    <definedName name="CC21C">#REF!</definedName>
    <definedName name="CC22C">#REF!</definedName>
    <definedName name="CC23C">#REF!</definedName>
    <definedName name="CC24C">#REF!</definedName>
    <definedName name="CC25C">#REF!</definedName>
    <definedName name="CC26C">#REF!</definedName>
    <definedName name="CC27C">#REF!</definedName>
    <definedName name="CC28C">#REF!</definedName>
    <definedName name="CC29C">#REF!</definedName>
    <definedName name="CC2C">#REF!</definedName>
    <definedName name="CC30C">#REF!</definedName>
    <definedName name="CC31C">#REF!</definedName>
    <definedName name="CC32C">#REF!</definedName>
    <definedName name="CC33C">#REF!</definedName>
    <definedName name="CC35C">#REF!</definedName>
    <definedName name="cc36c">#REF!</definedName>
    <definedName name="cc37c">#REF!</definedName>
    <definedName name="CC38C">#REF!</definedName>
    <definedName name="CC39C">#REF!</definedName>
    <definedName name="cc3c">#REF!</definedName>
    <definedName name="cc4c">#REF!</definedName>
    <definedName name="CC5C">#REF!</definedName>
    <definedName name="CC6C">#REF!</definedName>
    <definedName name="CC7C">#REF!</definedName>
    <definedName name="CC8C">#REF!</definedName>
    <definedName name="CC9C">#REF!</definedName>
    <definedName name="ccb" localSheetId="14" hidden="1">{#N/A,#N/A,FALSE,"TAXC.INDEX";#N/A,#N/A,FALSE,"Schedule I";#N/A,#N/A,FALSE,"Schedule  II";#N/A,#N/A,FALSE,"Schedule III"}</definedName>
    <definedName name="ccb" localSheetId="7" hidden="1">{#N/A,#N/A,FALSE,"TAXC.INDEX";#N/A,#N/A,FALSE,"Schedule I";#N/A,#N/A,FALSE,"Schedule  II";#N/A,#N/A,FALSE,"Schedule III"}</definedName>
    <definedName name="ccb" localSheetId="25" hidden="1">{#N/A,#N/A,FALSE,"TAXC.INDEX";#N/A,#N/A,FALSE,"Schedule I";#N/A,#N/A,FALSE,"Schedule  II";#N/A,#N/A,FALSE,"Schedule III"}</definedName>
    <definedName name="ccb" localSheetId="21" hidden="1">{#N/A,#N/A,FALSE,"TAXC.INDEX";#N/A,#N/A,FALSE,"Schedule I";#N/A,#N/A,FALSE,"Schedule  II";#N/A,#N/A,FALSE,"Schedule III"}</definedName>
    <definedName name="ccb" localSheetId="22" hidden="1">{#N/A,#N/A,FALSE,"TAXC.INDEX";#N/A,#N/A,FALSE,"Schedule I";#N/A,#N/A,FALSE,"Schedule  II";#N/A,#N/A,FALSE,"Schedule III"}</definedName>
    <definedName name="ccb" localSheetId="19" hidden="1">{#N/A,#N/A,FALSE,"TAXC.INDEX";#N/A,#N/A,FALSE,"Schedule I";#N/A,#N/A,FALSE,"Schedule  II";#N/A,#N/A,FALSE,"Schedule III"}</definedName>
    <definedName name="ccb" hidden="1">{#N/A,#N/A,FALSE,"TAXC.INDEX";#N/A,#N/A,FALSE,"Schedule I";#N/A,#N/A,FALSE,"Schedule  II";#N/A,#N/A,FALSE,"Schedule III"}</definedName>
    <definedName name="CCC">#REF!</definedName>
    <definedName name="ccccc" localSheetId="14" hidden="1">{"10yp key data",#N/A,FALSE,"Market Data"}</definedName>
    <definedName name="ccccc" localSheetId="7" hidden="1">{"10yp key data",#N/A,FALSE,"Market Data"}</definedName>
    <definedName name="ccccc" localSheetId="25" hidden="1">{"10yp key data",#N/A,FALSE,"Market Data"}</definedName>
    <definedName name="ccccc" localSheetId="21" hidden="1">{"10yp key data",#N/A,FALSE,"Market Data"}</definedName>
    <definedName name="ccccc" localSheetId="22" hidden="1">{"10yp key data",#N/A,FALSE,"Market Data"}</definedName>
    <definedName name="ccccc" localSheetId="19" hidden="1">{"10yp key data",#N/A,FALSE,"Market Data"}</definedName>
    <definedName name="ccccc" hidden="1">{"10yp key data",#N/A,FALSE,"Market Data"}</definedName>
    <definedName name="cccddd" localSheetId="14" hidden="1">{#N/A,#N/A,FALSE,"단축1";#N/A,#N/A,FALSE,"단축2";#N/A,#N/A,FALSE,"단축3";#N/A,#N/A,FALSE,"장축";#N/A,#N/A,FALSE,"4WD"}</definedName>
    <definedName name="cccddd" localSheetId="7" hidden="1">{#N/A,#N/A,FALSE,"단축1";#N/A,#N/A,FALSE,"단축2";#N/A,#N/A,FALSE,"단축3";#N/A,#N/A,FALSE,"장축";#N/A,#N/A,FALSE,"4WD"}</definedName>
    <definedName name="cccddd" localSheetId="25" hidden="1">{#N/A,#N/A,FALSE,"단축1";#N/A,#N/A,FALSE,"단축2";#N/A,#N/A,FALSE,"단축3";#N/A,#N/A,FALSE,"장축";#N/A,#N/A,FALSE,"4WD"}</definedName>
    <definedName name="cccddd" localSheetId="21" hidden="1">{#N/A,#N/A,FALSE,"단축1";#N/A,#N/A,FALSE,"단축2";#N/A,#N/A,FALSE,"단축3";#N/A,#N/A,FALSE,"장축";#N/A,#N/A,FALSE,"4WD"}</definedName>
    <definedName name="cccddd" localSheetId="22" hidden="1">{#N/A,#N/A,FALSE,"단축1";#N/A,#N/A,FALSE,"단축2";#N/A,#N/A,FALSE,"단축3";#N/A,#N/A,FALSE,"장축";#N/A,#N/A,FALSE,"4WD"}</definedName>
    <definedName name="cccddd" localSheetId="19" hidden="1">{#N/A,#N/A,FALSE,"단축1";#N/A,#N/A,FALSE,"단축2";#N/A,#N/A,FALSE,"단축3";#N/A,#N/A,FALSE,"장축";#N/A,#N/A,FALSE,"4WD"}</definedName>
    <definedName name="cccddd" hidden="1">{#N/A,#N/A,FALSE,"단축1";#N/A,#N/A,FALSE,"단축2";#N/A,#N/A,FALSE,"단축3";#N/A,#N/A,FALSE,"장축";#N/A,#N/A,FALSE,"4WD"}</definedName>
    <definedName name="CCD" hidden="1">#REF!</definedName>
    <definedName name="CCLOOKUP">#REF!</definedName>
    <definedName name="CCMGR">#REF!</definedName>
    <definedName name="ccsc" localSheetId="1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ccsc" localSheetId="7"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ccsc" localSheetId="25"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ccsc" localSheetId="2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ccsc" localSheetId="2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ccsc" localSheetId="19"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ccsc"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cdate">#REF!</definedName>
    <definedName name="cdcd" hidden="1">#REF!</definedName>
    <definedName name="cdds" localSheetId="14" hidden="1">{"detail",#N/A,FALSE,"mfg";"summary",#N/A,FALSE,"mfg"}</definedName>
    <definedName name="cdds" localSheetId="7" hidden="1">{"detail",#N/A,FALSE,"mfg";"summary",#N/A,FALSE,"mfg"}</definedName>
    <definedName name="cdds" localSheetId="25" hidden="1">{"detail",#N/A,FALSE,"mfg";"summary",#N/A,FALSE,"mfg"}</definedName>
    <definedName name="cdds" localSheetId="21" hidden="1">{"detail",#N/A,FALSE,"mfg";"summary",#N/A,FALSE,"mfg"}</definedName>
    <definedName name="cdds" localSheetId="22" hidden="1">{"detail",#N/A,FALSE,"mfg";"summary",#N/A,FALSE,"mfg"}</definedName>
    <definedName name="cdds" localSheetId="19" hidden="1">{"detail",#N/A,FALSE,"mfg";"summary",#N/A,FALSE,"mfg"}</definedName>
    <definedName name="cdds" hidden="1">{"detail",#N/A,FALSE,"mfg";"summary",#N/A,FALSE,"mfg"}</definedName>
    <definedName name="CDE" hidden="1">#REF!</definedName>
    <definedName name="cdf" localSheetId="14" hidden="1">{"sales growth",#N/A,FALSE,"summary";"oper income",#N/A,FALSE,"summary";"oros rank",#N/A,FALSE,"summary";"net assets",#N/A,FALSE,"summary";"asset turnover",#N/A,FALSE,"summary";"orona",#N/A,FALSE,"summary"}</definedName>
    <definedName name="cdf" localSheetId="7" hidden="1">{"sales growth",#N/A,FALSE,"summary";"oper income",#N/A,FALSE,"summary";"oros rank",#N/A,FALSE,"summary";"net assets",#N/A,FALSE,"summary";"asset turnover",#N/A,FALSE,"summary";"orona",#N/A,FALSE,"summary"}</definedName>
    <definedName name="cdf" localSheetId="25" hidden="1">{"sales growth",#N/A,FALSE,"summary";"oper income",#N/A,FALSE,"summary";"oros rank",#N/A,FALSE,"summary";"net assets",#N/A,FALSE,"summary";"asset turnover",#N/A,FALSE,"summary";"orona",#N/A,FALSE,"summary"}</definedName>
    <definedName name="cdf" localSheetId="21" hidden="1">{"sales growth",#N/A,FALSE,"summary";"oper income",#N/A,FALSE,"summary";"oros rank",#N/A,FALSE,"summary";"net assets",#N/A,FALSE,"summary";"asset turnover",#N/A,FALSE,"summary";"orona",#N/A,FALSE,"summary"}</definedName>
    <definedName name="cdf" localSheetId="22" hidden="1">{"sales growth",#N/A,FALSE,"summary";"oper income",#N/A,FALSE,"summary";"oros rank",#N/A,FALSE,"summary";"net assets",#N/A,FALSE,"summary";"asset turnover",#N/A,FALSE,"summary";"orona",#N/A,FALSE,"summary"}</definedName>
    <definedName name="cdf" localSheetId="19" hidden="1">{"sales growth",#N/A,FALSE,"summary";"oper income",#N/A,FALSE,"summary";"oros rank",#N/A,FALSE,"summary";"net assets",#N/A,FALSE,"summary";"asset turnover",#N/A,FALSE,"summary";"orona",#N/A,FALSE,"summary"}</definedName>
    <definedName name="cdf" hidden="1">{"sales growth",#N/A,FALSE,"summary";"oper income",#N/A,FALSE,"summary";"oros rank",#N/A,FALSE,"summary";"net assets",#N/A,FALSE,"summary";"asset turnover",#N/A,FALSE,"summary";"orona",#N/A,FALSE,"summary"}</definedName>
    <definedName name="CDIVISION">#REF!</definedName>
    <definedName name="CDOP">#REF!</definedName>
    <definedName name="CDOPP">#REF!</definedName>
    <definedName name="cds" localSheetId="14" hidden="1">{"detail",#N/A,FALSE,"mfg";"summary",#N/A,FALSE,"mfg"}</definedName>
    <definedName name="cds" localSheetId="7" hidden="1">{"detail",#N/A,FALSE,"mfg";"summary",#N/A,FALSE,"mfg"}</definedName>
    <definedName name="cds" localSheetId="25" hidden="1">{"detail",#N/A,FALSE,"mfg";"summary",#N/A,FALSE,"mfg"}</definedName>
    <definedName name="cds" localSheetId="21" hidden="1">{"detail",#N/A,FALSE,"mfg";"summary",#N/A,FALSE,"mfg"}</definedName>
    <definedName name="cds" localSheetId="22" hidden="1">{"detail",#N/A,FALSE,"mfg";"summary",#N/A,FALSE,"mfg"}</definedName>
    <definedName name="cds" localSheetId="19" hidden="1">{"detail",#N/A,FALSE,"mfg";"summary",#N/A,FALSE,"mfg"}</definedName>
    <definedName name="cds" hidden="1">{"detail",#N/A,FALSE,"mfg";"summary",#N/A,FALSE,"mfg"}</definedName>
    <definedName name="ce" localSheetId="14" hidden="1">{#N/A,#N/A,FALSE,"TB";#N/A,#N/A,FALSE,"AR";#N/A,#N/A,FALSE,"BS";#N/A,#N/A,FALSE,"PL";#N/A,#N/A,FALSE,"NOTES";#N/A,#N/A,FALSE,"NOTES (2)";#N/A,#N/A,FALSE,"NOTES (3)";#N/A,#N/A,FALSE,"TAXC.INDEX";#N/A,#N/A,FALSE,"Schedule I";#N/A,#N/A,FALSE,"DPL";#N/A,#N/A,FALSE,"Schedule IV";#N/A,#N/A,FALSE,"Adjustments"}</definedName>
    <definedName name="ce" localSheetId="7" hidden="1">{#N/A,#N/A,FALSE,"TB";#N/A,#N/A,FALSE,"AR";#N/A,#N/A,FALSE,"BS";#N/A,#N/A,FALSE,"PL";#N/A,#N/A,FALSE,"NOTES";#N/A,#N/A,FALSE,"NOTES (2)";#N/A,#N/A,FALSE,"NOTES (3)";#N/A,#N/A,FALSE,"TAXC.INDEX";#N/A,#N/A,FALSE,"Schedule I";#N/A,#N/A,FALSE,"DPL";#N/A,#N/A,FALSE,"Schedule IV";#N/A,#N/A,FALSE,"Adjustments"}</definedName>
    <definedName name="ce" localSheetId="25" hidden="1">{#N/A,#N/A,FALSE,"TB";#N/A,#N/A,FALSE,"AR";#N/A,#N/A,FALSE,"BS";#N/A,#N/A,FALSE,"PL";#N/A,#N/A,FALSE,"NOTES";#N/A,#N/A,FALSE,"NOTES (2)";#N/A,#N/A,FALSE,"NOTES (3)";#N/A,#N/A,FALSE,"TAXC.INDEX";#N/A,#N/A,FALSE,"Schedule I";#N/A,#N/A,FALSE,"DPL";#N/A,#N/A,FALSE,"Schedule IV";#N/A,#N/A,FALSE,"Adjustments"}</definedName>
    <definedName name="ce" localSheetId="21" hidden="1">{#N/A,#N/A,FALSE,"TB";#N/A,#N/A,FALSE,"AR";#N/A,#N/A,FALSE,"BS";#N/A,#N/A,FALSE,"PL";#N/A,#N/A,FALSE,"NOTES";#N/A,#N/A,FALSE,"NOTES (2)";#N/A,#N/A,FALSE,"NOTES (3)";#N/A,#N/A,FALSE,"TAXC.INDEX";#N/A,#N/A,FALSE,"Schedule I";#N/A,#N/A,FALSE,"DPL";#N/A,#N/A,FALSE,"Schedule IV";#N/A,#N/A,FALSE,"Adjustments"}</definedName>
    <definedName name="ce" localSheetId="22" hidden="1">{#N/A,#N/A,FALSE,"TB";#N/A,#N/A,FALSE,"AR";#N/A,#N/A,FALSE,"BS";#N/A,#N/A,FALSE,"PL";#N/A,#N/A,FALSE,"NOTES";#N/A,#N/A,FALSE,"NOTES (2)";#N/A,#N/A,FALSE,"NOTES (3)";#N/A,#N/A,FALSE,"TAXC.INDEX";#N/A,#N/A,FALSE,"Schedule I";#N/A,#N/A,FALSE,"DPL";#N/A,#N/A,FALSE,"Schedule IV";#N/A,#N/A,FALSE,"Adjustments"}</definedName>
    <definedName name="ce" localSheetId="19" hidden="1">{#N/A,#N/A,FALSE,"TB";#N/A,#N/A,FALSE,"AR";#N/A,#N/A,FALSE,"BS";#N/A,#N/A,FALSE,"PL";#N/A,#N/A,FALSE,"NOTES";#N/A,#N/A,FALSE,"NOTES (2)";#N/A,#N/A,FALSE,"NOTES (3)";#N/A,#N/A,FALSE,"TAXC.INDEX";#N/A,#N/A,FALSE,"Schedule I";#N/A,#N/A,FALSE,"DPL";#N/A,#N/A,FALSE,"Schedule IV";#N/A,#N/A,FALSE,"Adjustments"}</definedName>
    <definedName name="ce" hidden="1">{#N/A,#N/A,FALSE,"TB";#N/A,#N/A,FALSE,"AR";#N/A,#N/A,FALSE,"BS";#N/A,#N/A,FALSE,"PL";#N/A,#N/A,FALSE,"NOTES";#N/A,#N/A,FALSE,"NOTES (2)";#N/A,#N/A,FALSE,"NOTES (3)";#N/A,#N/A,FALSE,"TAXC.INDEX";#N/A,#N/A,FALSE,"Schedule I";#N/A,#N/A,FALSE,"DPL";#N/A,#N/A,FALSE,"Schedule IV";#N/A,#N/A,FALSE,"Adjustments"}</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lis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E10L">#REF!</definedName>
    <definedName name="CE10LL">#REF!</definedName>
    <definedName name="CE10T">#REF!</definedName>
    <definedName name="CE11L">#REF!</definedName>
    <definedName name="CE11T">#REF!</definedName>
    <definedName name="CE12L">#REF!</definedName>
    <definedName name="CE12T">#REF!</definedName>
    <definedName name="CE13L">#REF!</definedName>
    <definedName name="CE13T">#REF!</definedName>
    <definedName name="CE14L">#REF!</definedName>
    <definedName name="CE14T">#REF!</definedName>
    <definedName name="CE1L">#REF!</definedName>
    <definedName name="CE1T">#REF!</definedName>
    <definedName name="CE2L">#REF!</definedName>
    <definedName name="CE2T">#REF!</definedName>
    <definedName name="CE3L">#REF!</definedName>
    <definedName name="CE3T">#REF!</definedName>
    <definedName name="CE4L">#REF!</definedName>
    <definedName name="CE4T">#REF!</definedName>
    <definedName name="CE5L">#REF!</definedName>
    <definedName name="CE5T">#REF!</definedName>
    <definedName name="CE6L">#REF!</definedName>
    <definedName name="CE6T">#REF!</definedName>
    <definedName name="CE7L">#REF!</definedName>
    <definedName name="CE7T">#REF!</definedName>
    <definedName name="CE8L">#REF!</definedName>
    <definedName name="CE8T">#REF!</definedName>
    <definedName name="CE99T">#REF!</definedName>
    <definedName name="CE9L">#REF!</definedName>
    <definedName name="CE9T">#REF!</definedName>
    <definedName name="cea" localSheetId="14"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a" localSheetId="7"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a" localSheetId="25"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a" localSheetId="21"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a" localSheetId="22"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a" localSheetId="19"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a"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dt" localSheetId="14" hidden="1">{#N/A,#N/A,FALSE,"DIR-REP";#N/A,#N/A,FALSE,"AUD-REPORT";#N/A,#N/A,FALSE,"P7L&amp;BS";#N/A,#N/A,FALSE,"NOTES";#N/A,#N/A,FALSE,"FA";#N/A,#N/A,FALSE,"NOTES (2)";#N/A,#N/A,FALSE,"Schedule  IV";#N/A,#N/A,FALSE,"Schedule V"}</definedName>
    <definedName name="cedt" localSheetId="7" hidden="1">{#N/A,#N/A,FALSE,"DIR-REP";#N/A,#N/A,FALSE,"AUD-REPORT";#N/A,#N/A,FALSE,"P7L&amp;BS";#N/A,#N/A,FALSE,"NOTES";#N/A,#N/A,FALSE,"FA";#N/A,#N/A,FALSE,"NOTES (2)";#N/A,#N/A,FALSE,"Schedule  IV";#N/A,#N/A,FALSE,"Schedule V"}</definedName>
    <definedName name="cedt" localSheetId="25" hidden="1">{#N/A,#N/A,FALSE,"DIR-REP";#N/A,#N/A,FALSE,"AUD-REPORT";#N/A,#N/A,FALSE,"P7L&amp;BS";#N/A,#N/A,FALSE,"NOTES";#N/A,#N/A,FALSE,"FA";#N/A,#N/A,FALSE,"NOTES (2)";#N/A,#N/A,FALSE,"Schedule  IV";#N/A,#N/A,FALSE,"Schedule V"}</definedName>
    <definedName name="cedt" localSheetId="21" hidden="1">{#N/A,#N/A,FALSE,"DIR-REP";#N/A,#N/A,FALSE,"AUD-REPORT";#N/A,#N/A,FALSE,"P7L&amp;BS";#N/A,#N/A,FALSE,"NOTES";#N/A,#N/A,FALSE,"FA";#N/A,#N/A,FALSE,"NOTES (2)";#N/A,#N/A,FALSE,"Schedule  IV";#N/A,#N/A,FALSE,"Schedule V"}</definedName>
    <definedName name="cedt" localSheetId="22" hidden="1">{#N/A,#N/A,FALSE,"DIR-REP";#N/A,#N/A,FALSE,"AUD-REPORT";#N/A,#N/A,FALSE,"P7L&amp;BS";#N/A,#N/A,FALSE,"NOTES";#N/A,#N/A,FALSE,"FA";#N/A,#N/A,FALSE,"NOTES (2)";#N/A,#N/A,FALSE,"Schedule  IV";#N/A,#N/A,FALSE,"Schedule V"}</definedName>
    <definedName name="cedt" localSheetId="19" hidden="1">{#N/A,#N/A,FALSE,"DIR-REP";#N/A,#N/A,FALSE,"AUD-REPORT";#N/A,#N/A,FALSE,"P7L&amp;BS";#N/A,#N/A,FALSE,"NOTES";#N/A,#N/A,FALSE,"FA";#N/A,#N/A,FALSE,"NOTES (2)";#N/A,#N/A,FALSE,"Schedule  IV";#N/A,#N/A,FALSE,"Schedule V"}</definedName>
    <definedName name="cedt" hidden="1">{#N/A,#N/A,FALSE,"DIR-REP";#N/A,#N/A,FALSE,"AUD-REPORT";#N/A,#N/A,FALSE,"P7L&amp;BS";#N/A,#N/A,FALSE,"NOTES";#N/A,#N/A,FALSE,"FA";#N/A,#N/A,FALSE,"NOTES (2)";#N/A,#N/A,FALSE,"Schedule  IV";#N/A,#N/A,FALSE,"Schedule V"}</definedName>
    <definedName name="Celcom0">#REF!</definedName>
    <definedName name="cellIsStratified">#REF!</definedName>
    <definedName name="cellProjectedMisstatementWarning">#REF!</definedName>
    <definedName name="cellSampleSize">#REF!</definedName>
    <definedName name="cellSampleSizeWarning">#REF!</definedName>
    <definedName name="cellSSF">#REF!</definedName>
    <definedName name="Cellular_Sub" localSheetId="14" hidden="1">{"Outputs",#N/A,TRUE,"North America";"Outputs",#N/A,TRUE,"Europe";"Outputs",#N/A,TRUE,"Asia Pacific";"Outputs",#N/A,TRUE,"Latin America";"Outputs",#N/A,TRUE,"Wireless"}</definedName>
    <definedName name="Cellular_Sub" localSheetId="7" hidden="1">{"Outputs",#N/A,TRUE,"North America";"Outputs",#N/A,TRUE,"Europe";"Outputs",#N/A,TRUE,"Asia Pacific";"Outputs",#N/A,TRUE,"Latin America";"Outputs",#N/A,TRUE,"Wireless"}</definedName>
    <definedName name="Cellular_Sub" localSheetId="25" hidden="1">{"Outputs",#N/A,TRUE,"North America";"Outputs",#N/A,TRUE,"Europe";"Outputs",#N/A,TRUE,"Asia Pacific";"Outputs",#N/A,TRUE,"Latin America";"Outputs",#N/A,TRUE,"Wireless"}</definedName>
    <definedName name="Cellular_Sub" localSheetId="21" hidden="1">{"Outputs",#N/A,TRUE,"North America";"Outputs",#N/A,TRUE,"Europe";"Outputs",#N/A,TRUE,"Asia Pacific";"Outputs",#N/A,TRUE,"Latin America";"Outputs",#N/A,TRUE,"Wireless"}</definedName>
    <definedName name="Cellular_Sub" localSheetId="22" hidden="1">{"Outputs",#N/A,TRUE,"North America";"Outputs",#N/A,TRUE,"Europe";"Outputs",#N/A,TRUE,"Asia Pacific";"Outputs",#N/A,TRUE,"Latin America";"Outputs",#N/A,TRUE,"Wireless"}</definedName>
    <definedName name="Cellular_Sub" localSheetId="19" hidden="1">{"Outputs",#N/A,TRUE,"North America";"Outputs",#N/A,TRUE,"Europe";"Outputs",#N/A,TRUE,"Asia Pacific";"Outputs",#N/A,TRUE,"Latin America";"Outputs",#N/A,TRUE,"Wireless"}</definedName>
    <definedName name="Cellular_Sub" hidden="1">{"Outputs",#N/A,TRUE,"North America";"Outputs",#N/A,TRUE,"Europe";"Outputs",#N/A,TRUE,"Asia Pacific";"Outputs",#N/A,TRUE,"Latin America";"Outputs",#N/A,TRUE,"Wireless"}</definedName>
    <definedName name="CETotal">#REF!</definedName>
    <definedName name="cew" localSheetId="14" hidden="1">{"'毛利比较'!$A$4:$P$26"}</definedName>
    <definedName name="cew" localSheetId="7" hidden="1">{"'毛利比较'!$A$4:$P$26"}</definedName>
    <definedName name="cew" localSheetId="25" hidden="1">{"'毛利比较'!$A$4:$P$26"}</definedName>
    <definedName name="cew" localSheetId="21" hidden="1">{"'毛利比较'!$A$4:$P$26"}</definedName>
    <definedName name="cew" localSheetId="22" hidden="1">{"'毛利比较'!$A$4:$P$26"}</definedName>
    <definedName name="cew" localSheetId="19" hidden="1">{"'毛利比较'!$A$4:$P$26"}</definedName>
    <definedName name="cew" hidden="1">{"'毛利比较'!$A$4:$P$26"}</definedName>
    <definedName name="CF">#REF!</definedName>
    <definedName name="cfef" localSheetId="14" hidden="1">{#N/A,#N/A,FALSE,"Admin";#N/A,#N/A,FALSE,"Other"}</definedName>
    <definedName name="cfef" localSheetId="7" hidden="1">{#N/A,#N/A,FALSE,"Admin";#N/A,#N/A,FALSE,"Other"}</definedName>
    <definedName name="cfef" localSheetId="25" hidden="1">{#N/A,#N/A,FALSE,"Admin";#N/A,#N/A,FALSE,"Other"}</definedName>
    <definedName name="cfef" localSheetId="21" hidden="1">{#N/A,#N/A,FALSE,"Admin";#N/A,#N/A,FALSE,"Other"}</definedName>
    <definedName name="cfef" localSheetId="22" hidden="1">{#N/A,#N/A,FALSE,"Admin";#N/A,#N/A,FALSE,"Other"}</definedName>
    <definedName name="cfef" localSheetId="19" hidden="1">{#N/A,#N/A,FALSE,"Admin";#N/A,#N/A,FALSE,"Other"}</definedName>
    <definedName name="cfef" hidden="1">{#N/A,#N/A,FALSE,"Admin";#N/A,#N/A,FALSE,"Other"}</definedName>
    <definedName name="cfg" localSheetId="14" hidden="1">{"Act_vs_Budget",#N/A,FALSE,"QTRDPVAR";"Act_vs_Prior_Year",#N/A,FALSE,"QTRDPVAR"}</definedName>
    <definedName name="cfg" localSheetId="7" hidden="1">{"Act_vs_Budget",#N/A,FALSE,"QTRDPVAR";"Act_vs_Prior_Year",#N/A,FALSE,"QTRDPVAR"}</definedName>
    <definedName name="cfg" localSheetId="25" hidden="1">{"Act_vs_Budget",#N/A,FALSE,"QTRDPVAR";"Act_vs_Prior_Year",#N/A,FALSE,"QTRDPVAR"}</definedName>
    <definedName name="cfg" localSheetId="21" hidden="1">{"Act_vs_Budget",#N/A,FALSE,"QTRDPVAR";"Act_vs_Prior_Year",#N/A,FALSE,"QTRDPVAR"}</definedName>
    <definedName name="cfg" localSheetId="22" hidden="1">{"Act_vs_Budget",#N/A,FALSE,"QTRDPVAR";"Act_vs_Prior_Year",#N/A,FALSE,"QTRDPVAR"}</definedName>
    <definedName name="cfg" localSheetId="19" hidden="1">{"Act_vs_Budget",#N/A,FALSE,"QTRDPVAR";"Act_vs_Prior_Year",#N/A,FALSE,"QTRDPVAR"}</definedName>
    <definedName name="cfg" hidden="1">{"Act_vs_Budget",#N/A,FALSE,"QTRDPVAR";"Act_vs_Prior_Year",#N/A,FALSE,"QTRDPVAR"}</definedName>
    <definedName name="cfs" localSheetId="14" hidden="1">{"YD LOUISIANA",#N/A,FALSE,"YTD"}</definedName>
    <definedName name="cfs" localSheetId="7" hidden="1">{"YD LOUISIANA",#N/A,FALSE,"YTD"}</definedName>
    <definedName name="cfs" localSheetId="25" hidden="1">{"YD LOUISIANA",#N/A,FALSE,"YTD"}</definedName>
    <definedName name="cfs" localSheetId="21" hidden="1">{"YD LOUISIANA",#N/A,FALSE,"YTD"}</definedName>
    <definedName name="cfs" localSheetId="22" hidden="1">{"YD LOUISIANA",#N/A,FALSE,"YTD"}</definedName>
    <definedName name="cfs" localSheetId="19" hidden="1">{"YD LOUISIANA",#N/A,FALSE,"YTD"}</definedName>
    <definedName name="cfs" hidden="1">{"YD LOUISIANA",#N/A,FALSE,"YTD"}</definedName>
    <definedName name="CFWP1Q" localSheetId="14" hidden="1">{#N/A,#N/A,TRUE,"Summary";#N/A,#N/A,TRUE,"IS";#N/A,#N/A,TRUE,"Adj";#N/A,#N/A,TRUE,"BS";#N/A,#N/A,TRUE,"CF";#N/A,#N/A,TRUE,"Debt";#N/A,#N/A,TRUE,"IRR"}</definedName>
    <definedName name="CFWP1Q" localSheetId="7" hidden="1">{#N/A,#N/A,TRUE,"Summary";#N/A,#N/A,TRUE,"IS";#N/A,#N/A,TRUE,"Adj";#N/A,#N/A,TRUE,"BS";#N/A,#N/A,TRUE,"CF";#N/A,#N/A,TRUE,"Debt";#N/A,#N/A,TRUE,"IRR"}</definedName>
    <definedName name="CFWP1Q" localSheetId="25" hidden="1">{#N/A,#N/A,TRUE,"Summary";#N/A,#N/A,TRUE,"IS";#N/A,#N/A,TRUE,"Adj";#N/A,#N/A,TRUE,"BS";#N/A,#N/A,TRUE,"CF";#N/A,#N/A,TRUE,"Debt";#N/A,#N/A,TRUE,"IRR"}</definedName>
    <definedName name="CFWP1Q" localSheetId="21" hidden="1">{#N/A,#N/A,TRUE,"Summary";#N/A,#N/A,TRUE,"IS";#N/A,#N/A,TRUE,"Adj";#N/A,#N/A,TRUE,"BS";#N/A,#N/A,TRUE,"CF";#N/A,#N/A,TRUE,"Debt";#N/A,#N/A,TRUE,"IRR"}</definedName>
    <definedName name="CFWP1Q" localSheetId="22" hidden="1">{#N/A,#N/A,TRUE,"Summary";#N/A,#N/A,TRUE,"IS";#N/A,#N/A,TRUE,"Adj";#N/A,#N/A,TRUE,"BS";#N/A,#N/A,TRUE,"CF";#N/A,#N/A,TRUE,"Debt";#N/A,#N/A,TRUE,"IRR"}</definedName>
    <definedName name="CFWP1Q" localSheetId="19" hidden="1">{#N/A,#N/A,TRUE,"Summary";#N/A,#N/A,TRUE,"IS";#N/A,#N/A,TRUE,"Adj";#N/A,#N/A,TRUE,"BS";#N/A,#N/A,TRUE,"CF";#N/A,#N/A,TRUE,"Debt";#N/A,#N/A,TRUE,"IRR"}</definedName>
    <definedName name="CFWP1Q" hidden="1">{#N/A,#N/A,TRUE,"Summary";#N/A,#N/A,TRUE,"IS";#N/A,#N/A,TRUE,"Adj";#N/A,#N/A,TRUE,"BS";#N/A,#N/A,TRUE,"CF";#N/A,#N/A,TRUE,"Debt";#N/A,#N/A,TRUE,"IRR"}</definedName>
    <definedName name="cfy_CapChrgRate">#REF!</definedName>
    <definedName name="cfy_CommRate">#REF!</definedName>
    <definedName name="cfy_ComputeRate">#REF!</definedName>
    <definedName name="cfy_Mon_Disc">#REF!</definedName>
    <definedName name="cfy_NatlTaxRate">#REF!</definedName>
    <definedName name="cfy_Rate90604">#REF!</definedName>
    <definedName name="cfy_REAllocRate">#REF!</definedName>
    <definedName name="CF투입대기">#REF!</definedName>
    <definedName name="cgtat" localSheetId="14" hidden="1">{#N/A,#N/A,FALSE,"TB";#N/A,#N/A,FALSE,"DR";#N/A,#N/A,FALSE,"AR";#N/A,#N/A,FALSE,"BS";#N/A,#N/A,FALSE,"PL";#N/A,#N/A,FALSE,"NOTES";#N/A,#N/A,FALSE,"NOTES (2)";#N/A,#N/A,FALSE,"NOTES (3)";#N/A,#N/A,FALSE,"DPL";#N/A,#N/A,FALSE,"DPL"}</definedName>
    <definedName name="cgtat" localSheetId="7" hidden="1">{#N/A,#N/A,FALSE,"TB";#N/A,#N/A,FALSE,"DR";#N/A,#N/A,FALSE,"AR";#N/A,#N/A,FALSE,"BS";#N/A,#N/A,FALSE,"PL";#N/A,#N/A,FALSE,"NOTES";#N/A,#N/A,FALSE,"NOTES (2)";#N/A,#N/A,FALSE,"NOTES (3)";#N/A,#N/A,FALSE,"DPL";#N/A,#N/A,FALSE,"DPL"}</definedName>
    <definedName name="cgtat" localSheetId="25" hidden="1">{#N/A,#N/A,FALSE,"TB";#N/A,#N/A,FALSE,"DR";#N/A,#N/A,FALSE,"AR";#N/A,#N/A,FALSE,"BS";#N/A,#N/A,FALSE,"PL";#N/A,#N/A,FALSE,"NOTES";#N/A,#N/A,FALSE,"NOTES (2)";#N/A,#N/A,FALSE,"NOTES (3)";#N/A,#N/A,FALSE,"DPL";#N/A,#N/A,FALSE,"DPL"}</definedName>
    <definedName name="cgtat" localSheetId="21" hidden="1">{#N/A,#N/A,FALSE,"TB";#N/A,#N/A,FALSE,"DR";#N/A,#N/A,FALSE,"AR";#N/A,#N/A,FALSE,"BS";#N/A,#N/A,FALSE,"PL";#N/A,#N/A,FALSE,"NOTES";#N/A,#N/A,FALSE,"NOTES (2)";#N/A,#N/A,FALSE,"NOTES (3)";#N/A,#N/A,FALSE,"DPL";#N/A,#N/A,FALSE,"DPL"}</definedName>
    <definedName name="cgtat" localSheetId="22" hidden="1">{#N/A,#N/A,FALSE,"TB";#N/A,#N/A,FALSE,"DR";#N/A,#N/A,FALSE,"AR";#N/A,#N/A,FALSE,"BS";#N/A,#N/A,FALSE,"PL";#N/A,#N/A,FALSE,"NOTES";#N/A,#N/A,FALSE,"NOTES (2)";#N/A,#N/A,FALSE,"NOTES (3)";#N/A,#N/A,FALSE,"DPL";#N/A,#N/A,FALSE,"DPL"}</definedName>
    <definedName name="cgtat" localSheetId="19" hidden="1">{#N/A,#N/A,FALSE,"TB";#N/A,#N/A,FALSE,"DR";#N/A,#N/A,FALSE,"AR";#N/A,#N/A,FALSE,"BS";#N/A,#N/A,FALSE,"PL";#N/A,#N/A,FALSE,"NOTES";#N/A,#N/A,FALSE,"NOTES (2)";#N/A,#N/A,FALSE,"NOTES (3)";#N/A,#N/A,FALSE,"DPL";#N/A,#N/A,FALSE,"DPL"}</definedName>
    <definedName name="cgtat" hidden="1">{#N/A,#N/A,FALSE,"TB";#N/A,#N/A,FALSE,"DR";#N/A,#N/A,FALSE,"AR";#N/A,#N/A,FALSE,"BS";#N/A,#N/A,FALSE,"PL";#N/A,#N/A,FALSE,"NOTES";#N/A,#N/A,FALSE,"NOTES (2)";#N/A,#N/A,FALSE,"NOTES (3)";#N/A,#N/A,FALSE,"DPL";#N/A,#N/A,FALSE,"DPL"}</definedName>
    <definedName name="cgtg" localSheetId="14" hidden="1">{#N/A,#N/A,FALSE,"TB";#N/A,#N/A,FALSE,"DR";#N/A,#N/A,FALSE,"AR";#N/A,#N/A,FALSE,"PL";#N/A,#N/A,FALSE,"BS";#N/A,#N/A,FALSE,"NOTES";#N/A,#N/A,FALSE,"NOTES (2)";#N/A,#N/A,FALSE,"NOTES (3)";#N/A,#N/A,FALSE,"DPL";#N/A,#N/A,FALSE,"TAXC.INDEX";#N/A,#N/A,FALSE,"Schedule I";#N/A,#N/A,FALSE,"Adjustments"}</definedName>
    <definedName name="cgtg" localSheetId="7" hidden="1">{#N/A,#N/A,FALSE,"TB";#N/A,#N/A,FALSE,"DR";#N/A,#N/A,FALSE,"AR";#N/A,#N/A,FALSE,"PL";#N/A,#N/A,FALSE,"BS";#N/A,#N/A,FALSE,"NOTES";#N/A,#N/A,FALSE,"NOTES (2)";#N/A,#N/A,FALSE,"NOTES (3)";#N/A,#N/A,FALSE,"DPL";#N/A,#N/A,FALSE,"TAXC.INDEX";#N/A,#N/A,FALSE,"Schedule I";#N/A,#N/A,FALSE,"Adjustments"}</definedName>
    <definedName name="cgtg" localSheetId="25" hidden="1">{#N/A,#N/A,FALSE,"TB";#N/A,#N/A,FALSE,"DR";#N/A,#N/A,FALSE,"AR";#N/A,#N/A,FALSE,"PL";#N/A,#N/A,FALSE,"BS";#N/A,#N/A,FALSE,"NOTES";#N/A,#N/A,FALSE,"NOTES (2)";#N/A,#N/A,FALSE,"NOTES (3)";#N/A,#N/A,FALSE,"DPL";#N/A,#N/A,FALSE,"TAXC.INDEX";#N/A,#N/A,FALSE,"Schedule I";#N/A,#N/A,FALSE,"Adjustments"}</definedName>
    <definedName name="cgtg" localSheetId="21" hidden="1">{#N/A,#N/A,FALSE,"TB";#N/A,#N/A,FALSE,"DR";#N/A,#N/A,FALSE,"AR";#N/A,#N/A,FALSE,"PL";#N/A,#N/A,FALSE,"BS";#N/A,#N/A,FALSE,"NOTES";#N/A,#N/A,FALSE,"NOTES (2)";#N/A,#N/A,FALSE,"NOTES (3)";#N/A,#N/A,FALSE,"DPL";#N/A,#N/A,FALSE,"TAXC.INDEX";#N/A,#N/A,FALSE,"Schedule I";#N/A,#N/A,FALSE,"Adjustments"}</definedName>
    <definedName name="cgtg" localSheetId="22" hidden="1">{#N/A,#N/A,FALSE,"TB";#N/A,#N/A,FALSE,"DR";#N/A,#N/A,FALSE,"AR";#N/A,#N/A,FALSE,"PL";#N/A,#N/A,FALSE,"BS";#N/A,#N/A,FALSE,"NOTES";#N/A,#N/A,FALSE,"NOTES (2)";#N/A,#N/A,FALSE,"NOTES (3)";#N/A,#N/A,FALSE,"DPL";#N/A,#N/A,FALSE,"TAXC.INDEX";#N/A,#N/A,FALSE,"Schedule I";#N/A,#N/A,FALSE,"Adjustments"}</definedName>
    <definedName name="cgtg" localSheetId="19" hidden="1">{#N/A,#N/A,FALSE,"TB";#N/A,#N/A,FALSE,"DR";#N/A,#N/A,FALSE,"AR";#N/A,#N/A,FALSE,"PL";#N/A,#N/A,FALSE,"BS";#N/A,#N/A,FALSE,"NOTES";#N/A,#N/A,FALSE,"NOTES (2)";#N/A,#N/A,FALSE,"NOTES (3)";#N/A,#N/A,FALSE,"DPL";#N/A,#N/A,FALSE,"TAXC.INDEX";#N/A,#N/A,FALSE,"Schedule I";#N/A,#N/A,FALSE,"Adjustments"}</definedName>
    <definedName name="cgtg" hidden="1">{#N/A,#N/A,FALSE,"TB";#N/A,#N/A,FALSE,"DR";#N/A,#N/A,FALSE,"AR";#N/A,#N/A,FALSE,"PL";#N/A,#N/A,FALSE,"BS";#N/A,#N/A,FALSE,"NOTES";#N/A,#N/A,FALSE,"NOTES (2)";#N/A,#N/A,FALSE,"NOTES (3)";#N/A,#N/A,FALSE,"DPL";#N/A,#N/A,FALSE,"TAXC.INDEX";#N/A,#N/A,FALSE,"Schedule I";#N/A,#N/A,FALSE,"Adjustments"}</definedName>
    <definedName name="cgtjot" localSheetId="14" hidden="1">{#N/A,#N/A,FALSE,"TAXC.INDEX";#N/A,#N/A,FALSE,"Schedule I";#N/A,#N/A,FALSE,"Schedule  II";#N/A,#N/A,FALSE,"Schedule III"}</definedName>
    <definedName name="cgtjot" localSheetId="7" hidden="1">{#N/A,#N/A,FALSE,"TAXC.INDEX";#N/A,#N/A,FALSE,"Schedule I";#N/A,#N/A,FALSE,"Schedule  II";#N/A,#N/A,FALSE,"Schedule III"}</definedName>
    <definedName name="cgtjot" localSheetId="25" hidden="1">{#N/A,#N/A,FALSE,"TAXC.INDEX";#N/A,#N/A,FALSE,"Schedule I";#N/A,#N/A,FALSE,"Schedule  II";#N/A,#N/A,FALSE,"Schedule III"}</definedName>
    <definedName name="cgtjot" localSheetId="21" hidden="1">{#N/A,#N/A,FALSE,"TAXC.INDEX";#N/A,#N/A,FALSE,"Schedule I";#N/A,#N/A,FALSE,"Schedule  II";#N/A,#N/A,FALSE,"Schedule III"}</definedName>
    <definedName name="cgtjot" localSheetId="22" hidden="1">{#N/A,#N/A,FALSE,"TAXC.INDEX";#N/A,#N/A,FALSE,"Schedule I";#N/A,#N/A,FALSE,"Schedule  II";#N/A,#N/A,FALSE,"Schedule III"}</definedName>
    <definedName name="cgtjot" localSheetId="19" hidden="1">{#N/A,#N/A,FALSE,"TAXC.INDEX";#N/A,#N/A,FALSE,"Schedule I";#N/A,#N/A,FALSE,"Schedule  II";#N/A,#N/A,FALSE,"Schedule III"}</definedName>
    <definedName name="cgtjot" hidden="1">{#N/A,#N/A,FALSE,"TAXC.INDEX";#N/A,#N/A,FALSE,"Schedule I";#N/A,#N/A,FALSE,"Schedule  II";#N/A,#N/A,FALSE,"Schedule III"}</definedName>
    <definedName name="CH_D1">#REF!</definedName>
    <definedName name="CH_EC">#REF!</definedName>
    <definedName name="CH_EI">#REF!</definedName>
    <definedName name="CH_MC">#REF!</definedName>
    <definedName name="CH_MI">#REF!</definedName>
    <definedName name="CH_NHK">#REF!</definedName>
    <definedName name="CH_NTL">#REF!</definedName>
    <definedName name="CH_OC">#REF!</definedName>
    <definedName name="CH_OI">#REF!</definedName>
    <definedName name="CH_OP">#REF!</definedName>
    <definedName name="CHAN_JUMP">#N/A</definedName>
    <definedName name="CHANGE">#REF!</definedName>
    <definedName name="charity" hidden="1">#REF!</definedName>
    <definedName name="chart">#REF!</definedName>
    <definedName name="CHARTOFACCOUNTSID2">#REF!</definedName>
    <definedName name="CHARTOFACCOUNTSID3">#REF!</definedName>
    <definedName name="CHARTOFACCOUNTSID4">#REF!</definedName>
    <definedName name="CHARTOFACCOUNTSID5">#REF!</definedName>
    <definedName name="checkalert">#REF!</definedName>
    <definedName name="CheckBox">#REF!,#REF!</definedName>
    <definedName name="CheckBox1">#REF!</definedName>
    <definedName name="ChecklistQuestion1">#REF!</definedName>
    <definedName name="ChecklistQuestion2">#REF!</definedName>
    <definedName name="ChecklistQuestion3">#REF!</definedName>
    <definedName name="CHEL_CHAN">#N/A</definedName>
    <definedName name="Chinese____________Name">#REF!</definedName>
    <definedName name="chmxb">#REF!</definedName>
    <definedName name="CHN_Des">#REF!</definedName>
    <definedName name="Choices_Wrapper">#N/A</definedName>
    <definedName name="CHONG_1">#N/A</definedName>
    <definedName name="CHONG_ALL">#N/A</definedName>
    <definedName name="CHONG_CAL">#N/A</definedName>
    <definedName name="CHONG_COM">#N/A</definedName>
    <definedName name="CHONG_JUM">#N/A</definedName>
    <definedName name="CHONG_JUMP">#N/A</definedName>
    <definedName name="CHONG_RATE">#N/A</definedName>
    <definedName name="CHONG_TOT">#N/A</definedName>
    <definedName name="chosie" localSheetId="14" hidden="1">{#N/A,#N/A,FALSE,"Pharm";#N/A,#N/A,FALSE,"WWCM"}</definedName>
    <definedName name="chosie" localSheetId="7" hidden="1">{#N/A,#N/A,FALSE,"Pharm";#N/A,#N/A,FALSE,"WWCM"}</definedName>
    <definedName name="chosie" localSheetId="25" hidden="1">{#N/A,#N/A,FALSE,"Pharm";#N/A,#N/A,FALSE,"WWCM"}</definedName>
    <definedName name="chosie" localSheetId="21" hidden="1">{#N/A,#N/A,FALSE,"Pharm";#N/A,#N/A,FALSE,"WWCM"}</definedName>
    <definedName name="chosie" localSheetId="22" hidden="1">{#N/A,#N/A,FALSE,"Pharm";#N/A,#N/A,FALSE,"WWCM"}</definedName>
    <definedName name="chosie" localSheetId="19" hidden="1">{#N/A,#N/A,FALSE,"Pharm";#N/A,#N/A,FALSE,"WWCM"}</definedName>
    <definedName name="chosie" hidden="1">{#N/A,#N/A,FALSE,"Pharm";#N/A,#N/A,FALSE,"WWCM"}</definedName>
    <definedName name="CHOY_1">#N/A</definedName>
    <definedName name="CHOY_ALL">#N/A</definedName>
    <definedName name="CHOY_CAL">#N/A</definedName>
    <definedName name="CHOY_COM">#N/A</definedName>
    <definedName name="CHOY_JUMP">#N/A</definedName>
    <definedName name="CHOY_RATE">#N/A</definedName>
    <definedName name="CHOY_TOT">#N/A</definedName>
    <definedName name="ci" localSheetId="14" hidden="1">{#N/A,#N/A,FALSE,"단축1";#N/A,#N/A,FALSE,"단축2";#N/A,#N/A,FALSE,"단축3";#N/A,#N/A,FALSE,"장축";#N/A,#N/A,FALSE,"4WD"}</definedName>
    <definedName name="ci" localSheetId="7" hidden="1">{#N/A,#N/A,FALSE,"단축1";#N/A,#N/A,FALSE,"단축2";#N/A,#N/A,FALSE,"단축3";#N/A,#N/A,FALSE,"장축";#N/A,#N/A,FALSE,"4WD"}</definedName>
    <definedName name="ci" localSheetId="25" hidden="1">{#N/A,#N/A,FALSE,"단축1";#N/A,#N/A,FALSE,"단축2";#N/A,#N/A,FALSE,"단축3";#N/A,#N/A,FALSE,"장축";#N/A,#N/A,FALSE,"4WD"}</definedName>
    <definedName name="ci" localSheetId="21" hidden="1">{#N/A,#N/A,FALSE,"단축1";#N/A,#N/A,FALSE,"단축2";#N/A,#N/A,FALSE,"단축3";#N/A,#N/A,FALSE,"장축";#N/A,#N/A,FALSE,"4WD"}</definedName>
    <definedName name="ci" localSheetId="22" hidden="1">{#N/A,#N/A,FALSE,"단축1";#N/A,#N/A,FALSE,"단축2";#N/A,#N/A,FALSE,"단축3";#N/A,#N/A,FALSE,"장축";#N/A,#N/A,FALSE,"4WD"}</definedName>
    <definedName name="ci" localSheetId="19" hidden="1">{#N/A,#N/A,FALSE,"단축1";#N/A,#N/A,FALSE,"단축2";#N/A,#N/A,FALSE,"단축3";#N/A,#N/A,FALSE,"장축";#N/A,#N/A,FALSE,"4WD"}</definedName>
    <definedName name="ci" hidden="1">{#N/A,#N/A,FALSE,"단축1";#N/A,#N/A,FALSE,"단축2";#N/A,#N/A,FALSE,"단축3";#N/A,#N/A,FALSE,"장축";#N/A,#N/A,FALSE,"4WD"}</definedName>
    <definedName name="CIP">#REF!</definedName>
    <definedName name="CIP附件">#REF!</definedName>
    <definedName name="CIQWBGuid" localSheetId="14" hidden="1">"57f82e75-494a-4f88-bdbb-9dac10b1d39a"</definedName>
    <definedName name="CIQWBGuid" localSheetId="16" hidden="1">"57f82e75-494a-4f88-bdbb-9dac10b1d39a"</definedName>
    <definedName name="CIQWBGuid" hidden="1">"21b27eb7-60bd-484e-b2e8-c36c234ffbd8"</definedName>
    <definedName name="City">#REF!</definedName>
    <definedName name="cjbao" localSheetId="14" hidden="1">{#N/A,#N/A,FALSE,"TAXC.INDEX";#N/A,#N/A,FALSE,"Schedule I";#N/A,#N/A,FALSE,"Schedule  II";#N/A,#N/A,FALSE,"Schedule III"}</definedName>
    <definedName name="cjbao" localSheetId="7" hidden="1">{#N/A,#N/A,FALSE,"TAXC.INDEX";#N/A,#N/A,FALSE,"Schedule I";#N/A,#N/A,FALSE,"Schedule  II";#N/A,#N/A,FALSE,"Schedule III"}</definedName>
    <definedName name="cjbao" localSheetId="25" hidden="1">{#N/A,#N/A,FALSE,"TAXC.INDEX";#N/A,#N/A,FALSE,"Schedule I";#N/A,#N/A,FALSE,"Schedule  II";#N/A,#N/A,FALSE,"Schedule III"}</definedName>
    <definedName name="cjbao" localSheetId="21" hidden="1">{#N/A,#N/A,FALSE,"TAXC.INDEX";#N/A,#N/A,FALSE,"Schedule I";#N/A,#N/A,FALSE,"Schedule  II";#N/A,#N/A,FALSE,"Schedule III"}</definedName>
    <definedName name="cjbao" localSheetId="22" hidden="1">{#N/A,#N/A,FALSE,"TAXC.INDEX";#N/A,#N/A,FALSE,"Schedule I";#N/A,#N/A,FALSE,"Schedule  II";#N/A,#N/A,FALSE,"Schedule III"}</definedName>
    <definedName name="cjbao" localSheetId="19" hidden="1">{#N/A,#N/A,FALSE,"TAXC.INDEX";#N/A,#N/A,FALSE,"Schedule I";#N/A,#N/A,FALSE,"Schedule  II";#N/A,#N/A,FALSE,"Schedule III"}</definedName>
    <definedName name="cjbao" hidden="1">{#N/A,#N/A,FALSE,"TAXC.INDEX";#N/A,#N/A,FALSE,"Schedule I";#N/A,#N/A,FALSE,"Schedule  II";#N/A,#N/A,FALSE,"Schedule III"}</definedName>
    <definedName name="cjbg" localSheetId="14" hidden="1">{#N/A,#N/A,FALSE,"TB";#N/A,#N/A,FALSE,"DR";#N/A,#N/A,FALSE,"AR";#N/A,#N/A,FALSE,"BS";#N/A,#N/A,FALSE,"PL";#N/A,#N/A,FALSE,"NOTES";#N/A,#N/A,FALSE,"NOTES (2)";#N/A,#N/A,FALSE,"NOTES (3)";#N/A,#N/A,FALSE,"DPL";#N/A,#N/A,FALSE,"DPL"}</definedName>
    <definedName name="cjbg" localSheetId="7" hidden="1">{#N/A,#N/A,FALSE,"TB";#N/A,#N/A,FALSE,"DR";#N/A,#N/A,FALSE,"AR";#N/A,#N/A,FALSE,"BS";#N/A,#N/A,FALSE,"PL";#N/A,#N/A,FALSE,"NOTES";#N/A,#N/A,FALSE,"NOTES (2)";#N/A,#N/A,FALSE,"NOTES (3)";#N/A,#N/A,FALSE,"DPL";#N/A,#N/A,FALSE,"DPL"}</definedName>
    <definedName name="cjbg" localSheetId="25" hidden="1">{#N/A,#N/A,FALSE,"TB";#N/A,#N/A,FALSE,"DR";#N/A,#N/A,FALSE,"AR";#N/A,#N/A,FALSE,"BS";#N/A,#N/A,FALSE,"PL";#N/A,#N/A,FALSE,"NOTES";#N/A,#N/A,FALSE,"NOTES (2)";#N/A,#N/A,FALSE,"NOTES (3)";#N/A,#N/A,FALSE,"DPL";#N/A,#N/A,FALSE,"DPL"}</definedName>
    <definedName name="cjbg" localSheetId="21" hidden="1">{#N/A,#N/A,FALSE,"TB";#N/A,#N/A,FALSE,"DR";#N/A,#N/A,FALSE,"AR";#N/A,#N/A,FALSE,"BS";#N/A,#N/A,FALSE,"PL";#N/A,#N/A,FALSE,"NOTES";#N/A,#N/A,FALSE,"NOTES (2)";#N/A,#N/A,FALSE,"NOTES (3)";#N/A,#N/A,FALSE,"DPL";#N/A,#N/A,FALSE,"DPL"}</definedName>
    <definedName name="cjbg" localSheetId="22" hidden="1">{#N/A,#N/A,FALSE,"TB";#N/A,#N/A,FALSE,"DR";#N/A,#N/A,FALSE,"AR";#N/A,#N/A,FALSE,"BS";#N/A,#N/A,FALSE,"PL";#N/A,#N/A,FALSE,"NOTES";#N/A,#N/A,FALSE,"NOTES (2)";#N/A,#N/A,FALSE,"NOTES (3)";#N/A,#N/A,FALSE,"DPL";#N/A,#N/A,FALSE,"DPL"}</definedName>
    <definedName name="cjbg" localSheetId="19" hidden="1">{#N/A,#N/A,FALSE,"TB";#N/A,#N/A,FALSE,"DR";#N/A,#N/A,FALSE,"AR";#N/A,#N/A,FALSE,"BS";#N/A,#N/A,FALSE,"PL";#N/A,#N/A,FALSE,"NOTES";#N/A,#N/A,FALSE,"NOTES (2)";#N/A,#N/A,FALSE,"NOTES (3)";#N/A,#N/A,FALSE,"DPL";#N/A,#N/A,FALSE,"DPL"}</definedName>
    <definedName name="cjbg" hidden="1">{#N/A,#N/A,FALSE,"TB";#N/A,#N/A,FALSE,"DR";#N/A,#N/A,FALSE,"AR";#N/A,#N/A,FALSE,"BS";#N/A,#N/A,FALSE,"PL";#N/A,#N/A,FALSE,"NOTES";#N/A,#N/A,FALSE,"NOTES (2)";#N/A,#N/A,FALSE,"NOTES (3)";#N/A,#N/A,FALSE,"DPL";#N/A,#N/A,FALSE,"DPL"}</definedName>
    <definedName name="cjboag" localSheetId="14" hidden="1">{#N/A,#N/A,FALSE,"TB";#N/A,#N/A,FALSE,"AR";#N/A,#N/A,FALSE,"BS";#N/A,#N/A,FALSE,"PL";#N/A,#N/A,FALSE,"NOTES";#N/A,#N/A,FALSE,"NOTES (2)";#N/A,#N/A,FALSE,"NOTES (3)";#N/A,#N/A,FALSE,"TAXC.INDEX";#N/A,#N/A,FALSE,"Schedule I";#N/A,#N/A,FALSE,"DPL";#N/A,#N/A,FALSE,"Schedule IV";#N/A,#N/A,FALSE,"Adjustments"}</definedName>
    <definedName name="cjboag" localSheetId="7" hidden="1">{#N/A,#N/A,FALSE,"TB";#N/A,#N/A,FALSE,"AR";#N/A,#N/A,FALSE,"BS";#N/A,#N/A,FALSE,"PL";#N/A,#N/A,FALSE,"NOTES";#N/A,#N/A,FALSE,"NOTES (2)";#N/A,#N/A,FALSE,"NOTES (3)";#N/A,#N/A,FALSE,"TAXC.INDEX";#N/A,#N/A,FALSE,"Schedule I";#N/A,#N/A,FALSE,"DPL";#N/A,#N/A,FALSE,"Schedule IV";#N/A,#N/A,FALSE,"Adjustments"}</definedName>
    <definedName name="cjboag" localSheetId="25" hidden="1">{#N/A,#N/A,FALSE,"TB";#N/A,#N/A,FALSE,"AR";#N/A,#N/A,FALSE,"BS";#N/A,#N/A,FALSE,"PL";#N/A,#N/A,FALSE,"NOTES";#N/A,#N/A,FALSE,"NOTES (2)";#N/A,#N/A,FALSE,"NOTES (3)";#N/A,#N/A,FALSE,"TAXC.INDEX";#N/A,#N/A,FALSE,"Schedule I";#N/A,#N/A,FALSE,"DPL";#N/A,#N/A,FALSE,"Schedule IV";#N/A,#N/A,FALSE,"Adjustments"}</definedName>
    <definedName name="cjboag" localSheetId="21" hidden="1">{#N/A,#N/A,FALSE,"TB";#N/A,#N/A,FALSE,"AR";#N/A,#N/A,FALSE,"BS";#N/A,#N/A,FALSE,"PL";#N/A,#N/A,FALSE,"NOTES";#N/A,#N/A,FALSE,"NOTES (2)";#N/A,#N/A,FALSE,"NOTES (3)";#N/A,#N/A,FALSE,"TAXC.INDEX";#N/A,#N/A,FALSE,"Schedule I";#N/A,#N/A,FALSE,"DPL";#N/A,#N/A,FALSE,"Schedule IV";#N/A,#N/A,FALSE,"Adjustments"}</definedName>
    <definedName name="cjboag" localSheetId="22" hidden="1">{#N/A,#N/A,FALSE,"TB";#N/A,#N/A,FALSE,"AR";#N/A,#N/A,FALSE,"BS";#N/A,#N/A,FALSE,"PL";#N/A,#N/A,FALSE,"NOTES";#N/A,#N/A,FALSE,"NOTES (2)";#N/A,#N/A,FALSE,"NOTES (3)";#N/A,#N/A,FALSE,"TAXC.INDEX";#N/A,#N/A,FALSE,"Schedule I";#N/A,#N/A,FALSE,"DPL";#N/A,#N/A,FALSE,"Schedule IV";#N/A,#N/A,FALSE,"Adjustments"}</definedName>
    <definedName name="cjboag" localSheetId="19" hidden="1">{#N/A,#N/A,FALSE,"TB";#N/A,#N/A,FALSE,"AR";#N/A,#N/A,FALSE,"BS";#N/A,#N/A,FALSE,"PL";#N/A,#N/A,FALSE,"NOTES";#N/A,#N/A,FALSE,"NOTES (2)";#N/A,#N/A,FALSE,"NOTES (3)";#N/A,#N/A,FALSE,"TAXC.INDEX";#N/A,#N/A,FALSE,"Schedule I";#N/A,#N/A,FALSE,"DPL";#N/A,#N/A,FALSE,"Schedule IV";#N/A,#N/A,FALSE,"Adjustments"}</definedName>
    <definedName name="cjboag" hidden="1">{#N/A,#N/A,FALSE,"TB";#N/A,#N/A,FALSE,"AR";#N/A,#N/A,FALSE,"BS";#N/A,#N/A,FALSE,"PL";#N/A,#N/A,FALSE,"NOTES";#N/A,#N/A,FALSE,"NOTES (2)";#N/A,#N/A,FALSE,"NOTES (3)";#N/A,#N/A,FALSE,"TAXC.INDEX";#N/A,#N/A,FALSE,"Schedule I";#N/A,#N/A,FALSE,"DPL";#N/A,#N/A,FALSE,"Schedule IV";#N/A,#N/A,FALSE,"Adjustments"}</definedName>
    <definedName name="cjgboat" localSheetId="14" hidden="1">{#N/A,#N/A,FALSE,"TAXC.INDEX";#N/A,#N/A,FALSE,"Schedule I";#N/A,#N/A,FALSE,"Schedule  II";#N/A,#N/A,FALSE,"Schedule III"}</definedName>
    <definedName name="cjgboat" localSheetId="7" hidden="1">{#N/A,#N/A,FALSE,"TAXC.INDEX";#N/A,#N/A,FALSE,"Schedule I";#N/A,#N/A,FALSE,"Schedule  II";#N/A,#N/A,FALSE,"Schedule III"}</definedName>
    <definedName name="cjgboat" localSheetId="25" hidden="1">{#N/A,#N/A,FALSE,"TAXC.INDEX";#N/A,#N/A,FALSE,"Schedule I";#N/A,#N/A,FALSE,"Schedule  II";#N/A,#N/A,FALSE,"Schedule III"}</definedName>
    <definedName name="cjgboat" localSheetId="21" hidden="1">{#N/A,#N/A,FALSE,"TAXC.INDEX";#N/A,#N/A,FALSE,"Schedule I";#N/A,#N/A,FALSE,"Schedule  II";#N/A,#N/A,FALSE,"Schedule III"}</definedName>
    <definedName name="cjgboat" localSheetId="22" hidden="1">{#N/A,#N/A,FALSE,"TAXC.INDEX";#N/A,#N/A,FALSE,"Schedule I";#N/A,#N/A,FALSE,"Schedule  II";#N/A,#N/A,FALSE,"Schedule III"}</definedName>
    <definedName name="cjgboat" localSheetId="19" hidden="1">{#N/A,#N/A,FALSE,"TAXC.INDEX";#N/A,#N/A,FALSE,"Schedule I";#N/A,#N/A,FALSE,"Schedule  II";#N/A,#N/A,FALSE,"Schedule III"}</definedName>
    <definedName name="cjgboat" hidden="1">{#N/A,#N/A,FALSE,"TAXC.INDEX";#N/A,#N/A,FALSE,"Schedule I";#N/A,#N/A,FALSE,"Schedule  II";#N/A,#N/A,FALSE,"Schedule III"}</definedName>
    <definedName name="cjghjhj" localSheetId="14" hidden="1">{#N/A,#N/A,FALSE,"Umsatz CH";#N/A,#N/A,FALSE,"ER CH";#N/A,#N/A,FALSE,"EA CH (2) ";#N/A,#N/A,FALSE,"EA CH";#N/A,#N/A,FALSE,"EA CH (3) ";#N/A,#N/A,FALSE,"EA CH (4)";#N/A,#N/A,FALSE,"KA CH";#N/A,#N/A,FALSE,"KA CH  (2)";#N/A,#N/A,FALSE,"KA CH  (3)";#N/A,#N/A,FALSE,"KA CH (4)"}</definedName>
    <definedName name="cjghjhj" localSheetId="7" hidden="1">{#N/A,#N/A,FALSE,"Umsatz CH";#N/A,#N/A,FALSE,"ER CH";#N/A,#N/A,FALSE,"EA CH (2) ";#N/A,#N/A,FALSE,"EA CH";#N/A,#N/A,FALSE,"EA CH (3) ";#N/A,#N/A,FALSE,"EA CH (4)";#N/A,#N/A,FALSE,"KA CH";#N/A,#N/A,FALSE,"KA CH  (2)";#N/A,#N/A,FALSE,"KA CH  (3)";#N/A,#N/A,FALSE,"KA CH (4)"}</definedName>
    <definedName name="cjghjhj" localSheetId="25" hidden="1">{#N/A,#N/A,FALSE,"Umsatz CH";#N/A,#N/A,FALSE,"ER CH";#N/A,#N/A,FALSE,"EA CH (2) ";#N/A,#N/A,FALSE,"EA CH";#N/A,#N/A,FALSE,"EA CH (3) ";#N/A,#N/A,FALSE,"EA CH (4)";#N/A,#N/A,FALSE,"KA CH";#N/A,#N/A,FALSE,"KA CH  (2)";#N/A,#N/A,FALSE,"KA CH  (3)";#N/A,#N/A,FALSE,"KA CH (4)"}</definedName>
    <definedName name="cjghjhj" localSheetId="21" hidden="1">{#N/A,#N/A,FALSE,"Umsatz CH";#N/A,#N/A,FALSE,"ER CH";#N/A,#N/A,FALSE,"EA CH (2) ";#N/A,#N/A,FALSE,"EA CH";#N/A,#N/A,FALSE,"EA CH (3) ";#N/A,#N/A,FALSE,"EA CH (4)";#N/A,#N/A,FALSE,"KA CH";#N/A,#N/A,FALSE,"KA CH  (2)";#N/A,#N/A,FALSE,"KA CH  (3)";#N/A,#N/A,FALSE,"KA CH (4)"}</definedName>
    <definedName name="cjghjhj" localSheetId="22" hidden="1">{#N/A,#N/A,FALSE,"Umsatz CH";#N/A,#N/A,FALSE,"ER CH";#N/A,#N/A,FALSE,"EA CH (2) ";#N/A,#N/A,FALSE,"EA CH";#N/A,#N/A,FALSE,"EA CH (3) ";#N/A,#N/A,FALSE,"EA CH (4)";#N/A,#N/A,FALSE,"KA CH";#N/A,#N/A,FALSE,"KA CH  (2)";#N/A,#N/A,FALSE,"KA CH  (3)";#N/A,#N/A,FALSE,"KA CH (4)"}</definedName>
    <definedName name="cjghjhj" localSheetId="19" hidden="1">{#N/A,#N/A,FALSE,"Umsatz CH";#N/A,#N/A,FALSE,"ER CH";#N/A,#N/A,FALSE,"EA CH (2) ";#N/A,#N/A,FALSE,"EA CH";#N/A,#N/A,FALSE,"EA CH (3) ";#N/A,#N/A,FALSE,"EA CH (4)";#N/A,#N/A,FALSE,"KA CH";#N/A,#N/A,FALSE,"KA CH  (2)";#N/A,#N/A,FALSE,"KA CH  (3)";#N/A,#N/A,FALSE,"KA CH (4)"}</definedName>
    <definedName name="cjghjhj" hidden="1">{#N/A,#N/A,FALSE,"Umsatz CH";#N/A,#N/A,FALSE,"ER CH";#N/A,#N/A,FALSE,"EA CH (2) ";#N/A,#N/A,FALSE,"EA CH";#N/A,#N/A,FALSE,"EA CH (3) ";#N/A,#N/A,FALSE,"EA CH (4)";#N/A,#N/A,FALSE,"KA CH";#N/A,#N/A,FALSE,"KA CH  (2)";#N/A,#N/A,FALSE,"KA CH  (3)";#N/A,#N/A,FALSE,"KA CH (4)"}</definedName>
    <definedName name="cjjg" localSheetId="14" hidden="1">{#N/A,#N/A,FALSE,"DIR-REP";#N/A,#N/A,FALSE,"AUD-REPORT";#N/A,#N/A,FALSE,"P7L&amp;BS";#N/A,#N/A,FALSE,"NOTES";#N/A,#N/A,FALSE,"FA";#N/A,#N/A,FALSE,"NOTES (2)";#N/A,#N/A,FALSE,"Schedule  IV";#N/A,#N/A,FALSE,"Schedule V"}</definedName>
    <definedName name="cjjg" localSheetId="7" hidden="1">{#N/A,#N/A,FALSE,"DIR-REP";#N/A,#N/A,FALSE,"AUD-REPORT";#N/A,#N/A,FALSE,"P7L&amp;BS";#N/A,#N/A,FALSE,"NOTES";#N/A,#N/A,FALSE,"FA";#N/A,#N/A,FALSE,"NOTES (2)";#N/A,#N/A,FALSE,"Schedule  IV";#N/A,#N/A,FALSE,"Schedule V"}</definedName>
    <definedName name="cjjg" localSheetId="25" hidden="1">{#N/A,#N/A,FALSE,"DIR-REP";#N/A,#N/A,FALSE,"AUD-REPORT";#N/A,#N/A,FALSE,"P7L&amp;BS";#N/A,#N/A,FALSE,"NOTES";#N/A,#N/A,FALSE,"FA";#N/A,#N/A,FALSE,"NOTES (2)";#N/A,#N/A,FALSE,"Schedule  IV";#N/A,#N/A,FALSE,"Schedule V"}</definedName>
    <definedName name="cjjg" localSheetId="21" hidden="1">{#N/A,#N/A,FALSE,"DIR-REP";#N/A,#N/A,FALSE,"AUD-REPORT";#N/A,#N/A,FALSE,"P7L&amp;BS";#N/A,#N/A,FALSE,"NOTES";#N/A,#N/A,FALSE,"FA";#N/A,#N/A,FALSE,"NOTES (2)";#N/A,#N/A,FALSE,"Schedule  IV";#N/A,#N/A,FALSE,"Schedule V"}</definedName>
    <definedName name="cjjg" localSheetId="22" hidden="1">{#N/A,#N/A,FALSE,"DIR-REP";#N/A,#N/A,FALSE,"AUD-REPORT";#N/A,#N/A,FALSE,"P7L&amp;BS";#N/A,#N/A,FALSE,"NOTES";#N/A,#N/A,FALSE,"FA";#N/A,#N/A,FALSE,"NOTES (2)";#N/A,#N/A,FALSE,"Schedule  IV";#N/A,#N/A,FALSE,"Schedule V"}</definedName>
    <definedName name="cjjg" localSheetId="19" hidden="1">{#N/A,#N/A,FALSE,"DIR-REP";#N/A,#N/A,FALSE,"AUD-REPORT";#N/A,#N/A,FALSE,"P7L&amp;BS";#N/A,#N/A,FALSE,"NOTES";#N/A,#N/A,FALSE,"FA";#N/A,#N/A,FALSE,"NOTES (2)";#N/A,#N/A,FALSE,"Schedule  IV";#N/A,#N/A,FALSE,"Schedule V"}</definedName>
    <definedName name="cjjg" hidden="1">{#N/A,#N/A,FALSE,"DIR-REP";#N/A,#N/A,FALSE,"AUD-REPORT";#N/A,#N/A,FALSE,"P7L&amp;BS";#N/A,#N/A,FALSE,"NOTES";#N/A,#N/A,FALSE,"FA";#N/A,#N/A,FALSE,"NOTES (2)";#N/A,#N/A,FALSE,"Schedule  IV";#N/A,#N/A,FALSE,"Schedule V"}</definedName>
    <definedName name="cjlds" localSheetId="14" hidden="1">{#N/A,#N/A,FALSE,"CONTENTS";#N/A,#N/A,FALSE,"DR";#N/A,#N/A,FALSE,"PL";#N/A,#N/A,FALSE,"BS";#N/A,#N/A,FALSE,"Cash Flow";#N/A,#N/A,FALSE,"NOTES";#N/A,#N/A,FALSE,"NOTES (FA)";#N/A,#N/A,FALSE,"Notes(3)";#N/A,#N/A,FALSE,"NOTES (4)";#N/A,#N/A,FALSE,"DP&amp;L";#N/A,#N/A,FALSE,"EXPENSES";#N/A,#N/A,FALSE,"EXPENSES-1"}</definedName>
    <definedName name="cjlds" localSheetId="7" hidden="1">{#N/A,#N/A,FALSE,"CONTENTS";#N/A,#N/A,FALSE,"DR";#N/A,#N/A,FALSE,"PL";#N/A,#N/A,FALSE,"BS";#N/A,#N/A,FALSE,"Cash Flow";#N/A,#N/A,FALSE,"NOTES";#N/A,#N/A,FALSE,"NOTES (FA)";#N/A,#N/A,FALSE,"Notes(3)";#N/A,#N/A,FALSE,"NOTES (4)";#N/A,#N/A,FALSE,"DP&amp;L";#N/A,#N/A,FALSE,"EXPENSES";#N/A,#N/A,FALSE,"EXPENSES-1"}</definedName>
    <definedName name="cjlds" localSheetId="25" hidden="1">{#N/A,#N/A,FALSE,"CONTENTS";#N/A,#N/A,FALSE,"DR";#N/A,#N/A,FALSE,"PL";#N/A,#N/A,FALSE,"BS";#N/A,#N/A,FALSE,"Cash Flow";#N/A,#N/A,FALSE,"NOTES";#N/A,#N/A,FALSE,"NOTES (FA)";#N/A,#N/A,FALSE,"Notes(3)";#N/A,#N/A,FALSE,"NOTES (4)";#N/A,#N/A,FALSE,"DP&amp;L";#N/A,#N/A,FALSE,"EXPENSES";#N/A,#N/A,FALSE,"EXPENSES-1"}</definedName>
    <definedName name="cjlds" localSheetId="21" hidden="1">{#N/A,#N/A,FALSE,"CONTENTS";#N/A,#N/A,FALSE,"DR";#N/A,#N/A,FALSE,"PL";#N/A,#N/A,FALSE,"BS";#N/A,#N/A,FALSE,"Cash Flow";#N/A,#N/A,FALSE,"NOTES";#N/A,#N/A,FALSE,"NOTES (FA)";#N/A,#N/A,FALSE,"Notes(3)";#N/A,#N/A,FALSE,"NOTES (4)";#N/A,#N/A,FALSE,"DP&amp;L";#N/A,#N/A,FALSE,"EXPENSES";#N/A,#N/A,FALSE,"EXPENSES-1"}</definedName>
    <definedName name="cjlds" localSheetId="22" hidden="1">{#N/A,#N/A,FALSE,"CONTENTS";#N/A,#N/A,FALSE,"DR";#N/A,#N/A,FALSE,"PL";#N/A,#N/A,FALSE,"BS";#N/A,#N/A,FALSE,"Cash Flow";#N/A,#N/A,FALSE,"NOTES";#N/A,#N/A,FALSE,"NOTES (FA)";#N/A,#N/A,FALSE,"Notes(3)";#N/A,#N/A,FALSE,"NOTES (4)";#N/A,#N/A,FALSE,"DP&amp;L";#N/A,#N/A,FALSE,"EXPENSES";#N/A,#N/A,FALSE,"EXPENSES-1"}</definedName>
    <definedName name="cjlds" localSheetId="19" hidden="1">{#N/A,#N/A,FALSE,"CONTENTS";#N/A,#N/A,FALSE,"DR";#N/A,#N/A,FALSE,"PL";#N/A,#N/A,FALSE,"BS";#N/A,#N/A,FALSE,"Cash Flow";#N/A,#N/A,FALSE,"NOTES";#N/A,#N/A,FALSE,"NOTES (FA)";#N/A,#N/A,FALSE,"Notes(3)";#N/A,#N/A,FALSE,"NOTES (4)";#N/A,#N/A,FALSE,"DP&amp;L";#N/A,#N/A,FALSE,"EXPENSES";#N/A,#N/A,FALSE,"EXPENSES-1"}</definedName>
    <definedName name="cjlds" hidden="1">{#N/A,#N/A,FALSE,"CONTENTS";#N/A,#N/A,FALSE,"DR";#N/A,#N/A,FALSE,"PL";#N/A,#N/A,FALSE,"BS";#N/A,#N/A,FALSE,"Cash Flow";#N/A,#N/A,FALSE,"NOTES";#N/A,#N/A,FALSE,"NOTES (FA)";#N/A,#N/A,FALSE,"Notes(3)";#N/A,#N/A,FALSE,"NOTES (4)";#N/A,#N/A,FALSE,"DP&amp;L";#N/A,#N/A,FALSE,"EXPENSES";#N/A,#N/A,FALSE,"EXPENSES-1"}</definedName>
    <definedName name="cjlg" localSheetId="14" hidden="1">{#N/A,#N/A,FALSE,"DIR-REP";#N/A,#N/A,FALSE,"AUD-REPORT";#N/A,#N/A,FALSE,"P7L&amp;BS";#N/A,#N/A,FALSE,"NOTES";#N/A,#N/A,FALSE,"FA";#N/A,#N/A,FALSE,"NOTES (2)";#N/A,#N/A,FALSE,"Schedule  IV";#N/A,#N/A,FALSE,"Schedule V"}</definedName>
    <definedName name="cjlg" localSheetId="7" hidden="1">{#N/A,#N/A,FALSE,"DIR-REP";#N/A,#N/A,FALSE,"AUD-REPORT";#N/A,#N/A,FALSE,"P7L&amp;BS";#N/A,#N/A,FALSE,"NOTES";#N/A,#N/A,FALSE,"FA";#N/A,#N/A,FALSE,"NOTES (2)";#N/A,#N/A,FALSE,"Schedule  IV";#N/A,#N/A,FALSE,"Schedule V"}</definedName>
    <definedName name="cjlg" localSheetId="25" hidden="1">{#N/A,#N/A,FALSE,"DIR-REP";#N/A,#N/A,FALSE,"AUD-REPORT";#N/A,#N/A,FALSE,"P7L&amp;BS";#N/A,#N/A,FALSE,"NOTES";#N/A,#N/A,FALSE,"FA";#N/A,#N/A,FALSE,"NOTES (2)";#N/A,#N/A,FALSE,"Schedule  IV";#N/A,#N/A,FALSE,"Schedule V"}</definedName>
    <definedName name="cjlg" localSheetId="21" hidden="1">{#N/A,#N/A,FALSE,"DIR-REP";#N/A,#N/A,FALSE,"AUD-REPORT";#N/A,#N/A,FALSE,"P7L&amp;BS";#N/A,#N/A,FALSE,"NOTES";#N/A,#N/A,FALSE,"FA";#N/A,#N/A,FALSE,"NOTES (2)";#N/A,#N/A,FALSE,"Schedule  IV";#N/A,#N/A,FALSE,"Schedule V"}</definedName>
    <definedName name="cjlg" localSheetId="22" hidden="1">{#N/A,#N/A,FALSE,"DIR-REP";#N/A,#N/A,FALSE,"AUD-REPORT";#N/A,#N/A,FALSE,"P7L&amp;BS";#N/A,#N/A,FALSE,"NOTES";#N/A,#N/A,FALSE,"FA";#N/A,#N/A,FALSE,"NOTES (2)";#N/A,#N/A,FALSE,"Schedule  IV";#N/A,#N/A,FALSE,"Schedule V"}</definedName>
    <definedName name="cjlg" localSheetId="19" hidden="1">{#N/A,#N/A,FALSE,"DIR-REP";#N/A,#N/A,FALSE,"AUD-REPORT";#N/A,#N/A,FALSE,"P7L&amp;BS";#N/A,#N/A,FALSE,"NOTES";#N/A,#N/A,FALSE,"FA";#N/A,#N/A,FALSE,"NOTES (2)";#N/A,#N/A,FALSE,"Schedule  IV";#N/A,#N/A,FALSE,"Schedule V"}</definedName>
    <definedName name="cjlg" hidden="1">{#N/A,#N/A,FALSE,"DIR-REP";#N/A,#N/A,FALSE,"AUD-REPORT";#N/A,#N/A,FALSE,"P7L&amp;BS";#N/A,#N/A,FALSE,"NOTES";#N/A,#N/A,FALSE,"FA";#N/A,#N/A,FALSE,"NOTES (2)";#N/A,#N/A,FALSE,"Schedule  IV";#N/A,#N/A,FALSE,"Schedule V"}</definedName>
    <definedName name="cjoga" localSheetId="14" hidden="1">{#N/A,#N/A,FALSE,"TAXC.INDEX";#N/A,#N/A,FALSE,"Schedule I";#N/A,#N/A,FALSE,"Schedule  II";#N/A,#N/A,FALSE,"Schedule III";#N/A,#N/A,FALSE,"Schedule IV";#N/A,#N/A,FALSE,"Schedule IV (Cont'd)";#N/A,#N/A,FALSE,"Schedule V";#N/A,#N/A,FALSE,"Schedule VI";#N/A,#N/A,FALSE,"Schedule VII"}</definedName>
    <definedName name="cjoga" localSheetId="7" hidden="1">{#N/A,#N/A,FALSE,"TAXC.INDEX";#N/A,#N/A,FALSE,"Schedule I";#N/A,#N/A,FALSE,"Schedule  II";#N/A,#N/A,FALSE,"Schedule III";#N/A,#N/A,FALSE,"Schedule IV";#N/A,#N/A,FALSE,"Schedule IV (Cont'd)";#N/A,#N/A,FALSE,"Schedule V";#N/A,#N/A,FALSE,"Schedule VI";#N/A,#N/A,FALSE,"Schedule VII"}</definedName>
    <definedName name="cjoga" localSheetId="25" hidden="1">{#N/A,#N/A,FALSE,"TAXC.INDEX";#N/A,#N/A,FALSE,"Schedule I";#N/A,#N/A,FALSE,"Schedule  II";#N/A,#N/A,FALSE,"Schedule III";#N/A,#N/A,FALSE,"Schedule IV";#N/A,#N/A,FALSE,"Schedule IV (Cont'd)";#N/A,#N/A,FALSE,"Schedule V";#N/A,#N/A,FALSE,"Schedule VI";#N/A,#N/A,FALSE,"Schedule VII"}</definedName>
    <definedName name="cjoga" localSheetId="21" hidden="1">{#N/A,#N/A,FALSE,"TAXC.INDEX";#N/A,#N/A,FALSE,"Schedule I";#N/A,#N/A,FALSE,"Schedule  II";#N/A,#N/A,FALSE,"Schedule III";#N/A,#N/A,FALSE,"Schedule IV";#N/A,#N/A,FALSE,"Schedule IV (Cont'd)";#N/A,#N/A,FALSE,"Schedule V";#N/A,#N/A,FALSE,"Schedule VI";#N/A,#N/A,FALSE,"Schedule VII"}</definedName>
    <definedName name="cjoga" localSheetId="22" hidden="1">{#N/A,#N/A,FALSE,"TAXC.INDEX";#N/A,#N/A,FALSE,"Schedule I";#N/A,#N/A,FALSE,"Schedule  II";#N/A,#N/A,FALSE,"Schedule III";#N/A,#N/A,FALSE,"Schedule IV";#N/A,#N/A,FALSE,"Schedule IV (Cont'd)";#N/A,#N/A,FALSE,"Schedule V";#N/A,#N/A,FALSE,"Schedule VI";#N/A,#N/A,FALSE,"Schedule VII"}</definedName>
    <definedName name="cjoga" localSheetId="19" hidden="1">{#N/A,#N/A,FALSE,"TAXC.INDEX";#N/A,#N/A,FALSE,"Schedule I";#N/A,#N/A,FALSE,"Schedule  II";#N/A,#N/A,FALSE,"Schedule III";#N/A,#N/A,FALSE,"Schedule IV";#N/A,#N/A,FALSE,"Schedule IV (Cont'd)";#N/A,#N/A,FALSE,"Schedule V";#N/A,#N/A,FALSE,"Schedule VI";#N/A,#N/A,FALSE,"Schedule VII"}</definedName>
    <definedName name="cjoga" hidden="1">{#N/A,#N/A,FALSE,"TAXC.INDEX";#N/A,#N/A,FALSE,"Schedule I";#N/A,#N/A,FALSE,"Schedule  II";#N/A,#N/A,FALSE,"Schedule III";#N/A,#N/A,FALSE,"Schedule IV";#N/A,#N/A,FALSE,"Schedule IV (Cont'd)";#N/A,#N/A,FALSE,"Schedule V";#N/A,#N/A,FALSE,"Schedule VI";#N/A,#N/A,FALSE,"Schedule VII"}</definedName>
    <definedName name="cjtoat" localSheetId="14" hidden="1">{#N/A,#N/A,FALSE,"TB";#N/A,#N/A,FALSE,"AR";#N/A,#N/A,FALSE,"BS";#N/A,#N/A,FALSE,"PL";#N/A,#N/A,FALSE,"NOTES";#N/A,#N/A,FALSE,"NOTES (2)";#N/A,#N/A,FALSE,"NOTES (3)";#N/A,#N/A,FALSE,"TAXC.INDEX";#N/A,#N/A,FALSE,"Schedule I";#N/A,#N/A,FALSE,"DPL";#N/A,#N/A,FALSE,"Schedule IV";#N/A,#N/A,FALSE,"Adjustments"}</definedName>
    <definedName name="cjtoat" localSheetId="7" hidden="1">{#N/A,#N/A,FALSE,"TB";#N/A,#N/A,FALSE,"AR";#N/A,#N/A,FALSE,"BS";#N/A,#N/A,FALSE,"PL";#N/A,#N/A,FALSE,"NOTES";#N/A,#N/A,FALSE,"NOTES (2)";#N/A,#N/A,FALSE,"NOTES (3)";#N/A,#N/A,FALSE,"TAXC.INDEX";#N/A,#N/A,FALSE,"Schedule I";#N/A,#N/A,FALSE,"DPL";#N/A,#N/A,FALSE,"Schedule IV";#N/A,#N/A,FALSE,"Adjustments"}</definedName>
    <definedName name="cjtoat" localSheetId="25" hidden="1">{#N/A,#N/A,FALSE,"TB";#N/A,#N/A,FALSE,"AR";#N/A,#N/A,FALSE,"BS";#N/A,#N/A,FALSE,"PL";#N/A,#N/A,FALSE,"NOTES";#N/A,#N/A,FALSE,"NOTES (2)";#N/A,#N/A,FALSE,"NOTES (3)";#N/A,#N/A,FALSE,"TAXC.INDEX";#N/A,#N/A,FALSE,"Schedule I";#N/A,#N/A,FALSE,"DPL";#N/A,#N/A,FALSE,"Schedule IV";#N/A,#N/A,FALSE,"Adjustments"}</definedName>
    <definedName name="cjtoat" localSheetId="21" hidden="1">{#N/A,#N/A,FALSE,"TB";#N/A,#N/A,FALSE,"AR";#N/A,#N/A,FALSE,"BS";#N/A,#N/A,FALSE,"PL";#N/A,#N/A,FALSE,"NOTES";#N/A,#N/A,FALSE,"NOTES (2)";#N/A,#N/A,FALSE,"NOTES (3)";#N/A,#N/A,FALSE,"TAXC.INDEX";#N/A,#N/A,FALSE,"Schedule I";#N/A,#N/A,FALSE,"DPL";#N/A,#N/A,FALSE,"Schedule IV";#N/A,#N/A,FALSE,"Adjustments"}</definedName>
    <definedName name="cjtoat" localSheetId="22" hidden="1">{#N/A,#N/A,FALSE,"TB";#N/A,#N/A,FALSE,"AR";#N/A,#N/A,FALSE,"BS";#N/A,#N/A,FALSE,"PL";#N/A,#N/A,FALSE,"NOTES";#N/A,#N/A,FALSE,"NOTES (2)";#N/A,#N/A,FALSE,"NOTES (3)";#N/A,#N/A,FALSE,"TAXC.INDEX";#N/A,#N/A,FALSE,"Schedule I";#N/A,#N/A,FALSE,"DPL";#N/A,#N/A,FALSE,"Schedule IV";#N/A,#N/A,FALSE,"Adjustments"}</definedName>
    <definedName name="cjtoat" localSheetId="19" hidden="1">{#N/A,#N/A,FALSE,"TB";#N/A,#N/A,FALSE,"AR";#N/A,#N/A,FALSE,"BS";#N/A,#N/A,FALSE,"PL";#N/A,#N/A,FALSE,"NOTES";#N/A,#N/A,FALSE,"NOTES (2)";#N/A,#N/A,FALSE,"NOTES (3)";#N/A,#N/A,FALSE,"TAXC.INDEX";#N/A,#N/A,FALSE,"Schedule I";#N/A,#N/A,FALSE,"DPL";#N/A,#N/A,FALSE,"Schedule IV";#N/A,#N/A,FALSE,"Adjustments"}</definedName>
    <definedName name="cjtoat" hidden="1">{#N/A,#N/A,FALSE,"TB";#N/A,#N/A,FALSE,"AR";#N/A,#N/A,FALSE,"BS";#N/A,#N/A,FALSE,"PL";#N/A,#N/A,FALSE,"NOTES";#N/A,#N/A,FALSE,"NOTES (2)";#N/A,#N/A,FALSE,"NOTES (3)";#N/A,#N/A,FALSE,"TAXC.INDEX";#N/A,#N/A,FALSE,"Schedule I";#N/A,#N/A,FALSE,"DPL";#N/A,#N/A,FALSE,"Schedule IV";#N/A,#N/A,FALSE,"Adjustments"}</definedName>
    <definedName name="ckde" localSheetId="14" hidden="1">{#N/A,#N/A,FALSE,"TB";#N/A,#N/A,FALSE,"DR";#N/A,#N/A,FALSE,"AR";#N/A,#N/A,FALSE,"PL";#N/A,#N/A,FALSE,"BS";#N/A,#N/A,FALSE,"NOTES";#N/A,#N/A,FALSE,"NOTES (2)";#N/A,#N/A,FALSE,"NOTES (3)";#N/A,#N/A,FALSE,"DPL";#N/A,#N/A,FALSE,"TAXC.INDEX";#N/A,#N/A,FALSE,"Schedule I";#N/A,#N/A,FALSE,"Adjustments"}</definedName>
    <definedName name="ckde" localSheetId="7" hidden="1">{#N/A,#N/A,FALSE,"TB";#N/A,#N/A,FALSE,"DR";#N/A,#N/A,FALSE,"AR";#N/A,#N/A,FALSE,"PL";#N/A,#N/A,FALSE,"BS";#N/A,#N/A,FALSE,"NOTES";#N/A,#N/A,FALSE,"NOTES (2)";#N/A,#N/A,FALSE,"NOTES (3)";#N/A,#N/A,FALSE,"DPL";#N/A,#N/A,FALSE,"TAXC.INDEX";#N/A,#N/A,FALSE,"Schedule I";#N/A,#N/A,FALSE,"Adjustments"}</definedName>
    <definedName name="ckde" localSheetId="25" hidden="1">{#N/A,#N/A,FALSE,"TB";#N/A,#N/A,FALSE,"DR";#N/A,#N/A,FALSE,"AR";#N/A,#N/A,FALSE,"PL";#N/A,#N/A,FALSE,"BS";#N/A,#N/A,FALSE,"NOTES";#N/A,#N/A,FALSE,"NOTES (2)";#N/A,#N/A,FALSE,"NOTES (3)";#N/A,#N/A,FALSE,"DPL";#N/A,#N/A,FALSE,"TAXC.INDEX";#N/A,#N/A,FALSE,"Schedule I";#N/A,#N/A,FALSE,"Adjustments"}</definedName>
    <definedName name="ckde" localSheetId="21" hidden="1">{#N/A,#N/A,FALSE,"TB";#N/A,#N/A,FALSE,"DR";#N/A,#N/A,FALSE,"AR";#N/A,#N/A,FALSE,"PL";#N/A,#N/A,FALSE,"BS";#N/A,#N/A,FALSE,"NOTES";#N/A,#N/A,FALSE,"NOTES (2)";#N/A,#N/A,FALSE,"NOTES (3)";#N/A,#N/A,FALSE,"DPL";#N/A,#N/A,FALSE,"TAXC.INDEX";#N/A,#N/A,FALSE,"Schedule I";#N/A,#N/A,FALSE,"Adjustments"}</definedName>
    <definedName name="ckde" localSheetId="22" hidden="1">{#N/A,#N/A,FALSE,"TB";#N/A,#N/A,FALSE,"DR";#N/A,#N/A,FALSE,"AR";#N/A,#N/A,FALSE,"PL";#N/A,#N/A,FALSE,"BS";#N/A,#N/A,FALSE,"NOTES";#N/A,#N/A,FALSE,"NOTES (2)";#N/A,#N/A,FALSE,"NOTES (3)";#N/A,#N/A,FALSE,"DPL";#N/A,#N/A,FALSE,"TAXC.INDEX";#N/A,#N/A,FALSE,"Schedule I";#N/A,#N/A,FALSE,"Adjustments"}</definedName>
    <definedName name="ckde" localSheetId="19" hidden="1">{#N/A,#N/A,FALSE,"TB";#N/A,#N/A,FALSE,"DR";#N/A,#N/A,FALSE,"AR";#N/A,#N/A,FALSE,"PL";#N/A,#N/A,FALSE,"BS";#N/A,#N/A,FALSE,"NOTES";#N/A,#N/A,FALSE,"NOTES (2)";#N/A,#N/A,FALSE,"NOTES (3)";#N/A,#N/A,FALSE,"DPL";#N/A,#N/A,FALSE,"TAXC.INDEX";#N/A,#N/A,FALSE,"Schedule I";#N/A,#N/A,FALSE,"Adjustments"}</definedName>
    <definedName name="ckde" hidden="1">{#N/A,#N/A,FALSE,"TB";#N/A,#N/A,FALSE,"DR";#N/A,#N/A,FALSE,"AR";#N/A,#N/A,FALSE,"PL";#N/A,#N/A,FALSE,"BS";#N/A,#N/A,FALSE,"NOTES";#N/A,#N/A,FALSE,"NOTES (2)";#N/A,#N/A,FALSE,"NOTES (3)";#N/A,#N/A,FALSE,"DPL";#N/A,#N/A,FALSE,"TAXC.INDEX";#N/A,#N/A,FALSE,"Schedule I";#N/A,#N/A,FALSE,"Adjustments"}</definedName>
    <definedName name="cl">#REF!</definedName>
    <definedName name="cl_200402">#REF!</definedName>
    <definedName name="cl_200403">#REF!</definedName>
    <definedName name="cl_200404">#REF!</definedName>
    <definedName name="cl_200405">#REF!</definedName>
    <definedName name="cl_200406">#REF!</definedName>
    <definedName name="cl_200407">#REF!</definedName>
    <definedName name="CL121S1" localSheetId="14" hidden="1">{#N/A,#N/A,TRUE,"자재관리";#N/A,#N/A,TRUE,"품질"}</definedName>
    <definedName name="CL121S1" localSheetId="7" hidden="1">{#N/A,#N/A,TRUE,"자재관리";#N/A,#N/A,TRUE,"품질"}</definedName>
    <definedName name="CL121S1" localSheetId="25" hidden="1">{#N/A,#N/A,TRUE,"자재관리";#N/A,#N/A,TRUE,"품질"}</definedName>
    <definedName name="CL121S1" localSheetId="21" hidden="1">{#N/A,#N/A,TRUE,"자재관리";#N/A,#N/A,TRUE,"품질"}</definedName>
    <definedName name="CL121S1" localSheetId="22" hidden="1">{#N/A,#N/A,TRUE,"자재관리";#N/A,#N/A,TRUE,"품질"}</definedName>
    <definedName name="CL121S1" localSheetId="19" hidden="1">{#N/A,#N/A,TRUE,"자재관리";#N/A,#N/A,TRUE,"품질"}</definedName>
    <definedName name="CL121S1" hidden="1">{#N/A,#N/A,TRUE,"자재관리";#N/A,#N/A,TRUE,"품질"}</definedName>
    <definedName name="clah">#REF!</definedName>
    <definedName name="claims" localSheetId="14" hidden="1">{#N/A,#N/A,TRUE,"DIVISION-MTH";"MANUFACTURING",#N/A,TRUE,"MANUF-MTH";#N/A,#N/A,TRUE,"TRADING-MTH";#N/A,#N/A,TRUE,"DIV-COSTS-MTH"}</definedName>
    <definedName name="claims" localSheetId="7" hidden="1">{#N/A,#N/A,TRUE,"DIVISION-MTH";"MANUFACTURING",#N/A,TRUE,"MANUF-MTH";#N/A,#N/A,TRUE,"TRADING-MTH";#N/A,#N/A,TRUE,"DIV-COSTS-MTH"}</definedName>
    <definedName name="claims" localSheetId="25" hidden="1">{#N/A,#N/A,TRUE,"DIVISION-MTH";"MANUFACTURING",#N/A,TRUE,"MANUF-MTH";#N/A,#N/A,TRUE,"TRADING-MTH";#N/A,#N/A,TRUE,"DIV-COSTS-MTH"}</definedName>
    <definedName name="claims" localSheetId="21" hidden="1">{#N/A,#N/A,TRUE,"DIVISION-MTH";"MANUFACTURING",#N/A,TRUE,"MANUF-MTH";#N/A,#N/A,TRUE,"TRADING-MTH";#N/A,#N/A,TRUE,"DIV-COSTS-MTH"}</definedName>
    <definedName name="claims" localSheetId="22" hidden="1">{#N/A,#N/A,TRUE,"DIVISION-MTH";"MANUFACTURING",#N/A,TRUE,"MANUF-MTH";#N/A,#N/A,TRUE,"TRADING-MTH";#N/A,#N/A,TRUE,"DIV-COSTS-MTH"}</definedName>
    <definedName name="claims" localSheetId="19" hidden="1">{#N/A,#N/A,TRUE,"DIVISION-MTH";"MANUFACTURING",#N/A,TRUE,"MANUF-MTH";#N/A,#N/A,TRUE,"TRADING-MTH";#N/A,#N/A,TRUE,"DIV-COSTS-MTH"}</definedName>
    <definedName name="claims" hidden="1">{#N/A,#N/A,TRUE,"DIVISION-MTH";"MANUFACTURING",#N/A,TRUE,"MANUF-MTH";#N/A,#N/A,TRUE,"TRADING-MTH";#N/A,#N/A,TRUE,"DIV-COSTS-MTH"}</definedName>
    <definedName name="Classification">#REF!</definedName>
    <definedName name="CLC_1">#N/A</definedName>
    <definedName name="CLC_2">#N/A</definedName>
    <definedName name="CLC_CAL">#N/A</definedName>
    <definedName name="CLC_COM">#N/A</definedName>
    <definedName name="CLC_JUMP">#N/A</definedName>
    <definedName name="CLC_RATE1">#N/A</definedName>
    <definedName name="CLC_RATE2">#N/A</definedName>
    <definedName name="CLC_TOT1">#N/A</definedName>
    <definedName name="CLC_TOT2">#N/A</definedName>
    <definedName name="clear1">#REF!</definedName>
    <definedName name="clear10">#REF!</definedName>
    <definedName name="clear11">#REF!</definedName>
    <definedName name="clear12">#REF!</definedName>
    <definedName name="clear13">#REF!</definedName>
    <definedName name="clear14">#REF!</definedName>
    <definedName name="clear15">#REF!</definedName>
    <definedName name="clear16">#REF!</definedName>
    <definedName name="clear17">#REF!</definedName>
    <definedName name="clear18">#REF!</definedName>
    <definedName name="clear19">#REF!</definedName>
    <definedName name="clear2">#REF!</definedName>
    <definedName name="clear20">#REF!</definedName>
    <definedName name="clear21">#REF!</definedName>
    <definedName name="clear22">#REF!</definedName>
    <definedName name="Clear23">#REF!</definedName>
    <definedName name="clear24">#REF!</definedName>
    <definedName name="clear25">#REF!</definedName>
    <definedName name="clear26">#REF!</definedName>
    <definedName name="clear27">#REF!</definedName>
    <definedName name="clear28">#REF!</definedName>
    <definedName name="clear29">#REF!</definedName>
    <definedName name="clear3">#REF!</definedName>
    <definedName name="CLEAR30">#REF!</definedName>
    <definedName name="CLEAR32">#REF!</definedName>
    <definedName name="CLEAR35">#REF!</definedName>
    <definedName name="clear36">#REF!</definedName>
    <definedName name="clear37">#REF!</definedName>
    <definedName name="CLEAR38">#REF!</definedName>
    <definedName name="CLEAR39">#REF!</definedName>
    <definedName name="clear4">#REF!</definedName>
    <definedName name="clear5">#REF!</definedName>
    <definedName name="clear6">#REF!</definedName>
    <definedName name="clear7">#REF!</definedName>
    <definedName name="clear8">#REF!</definedName>
    <definedName name="clear9">#REF!</definedName>
    <definedName name="cleardata">#REF!</definedName>
    <definedName name="cliab">#REF!</definedName>
    <definedName name="client">#REF!</definedName>
    <definedName name="CLIENT_NAME">#REF!</definedName>
    <definedName name="Client_name_被审计单位名称">#REF!</definedName>
    <definedName name="ClientName">#REF!</definedName>
    <definedName name="close">#REF!</definedName>
    <definedName name="cls." localSheetId="14" hidden="1">{#N/A,#N/A,TRUE,"COVER";#N/A,#N/A,TRUE,"DIR";#N/A,#N/A,TRUE,"AUDIT"}</definedName>
    <definedName name="cls." localSheetId="7" hidden="1">{#N/A,#N/A,TRUE,"COVER";#N/A,#N/A,TRUE,"DIR";#N/A,#N/A,TRUE,"AUDIT"}</definedName>
    <definedName name="cls." localSheetId="25" hidden="1">{#N/A,#N/A,TRUE,"COVER";#N/A,#N/A,TRUE,"DIR";#N/A,#N/A,TRUE,"AUDIT"}</definedName>
    <definedName name="cls." localSheetId="21" hidden="1">{#N/A,#N/A,TRUE,"COVER";#N/A,#N/A,TRUE,"DIR";#N/A,#N/A,TRUE,"AUDIT"}</definedName>
    <definedName name="cls." localSheetId="22" hidden="1">{#N/A,#N/A,TRUE,"COVER";#N/A,#N/A,TRUE,"DIR";#N/A,#N/A,TRUE,"AUDIT"}</definedName>
    <definedName name="cls." localSheetId="19" hidden="1">{#N/A,#N/A,TRUE,"COVER";#N/A,#N/A,TRUE,"DIR";#N/A,#N/A,TRUE,"AUDIT"}</definedName>
    <definedName name="cls." hidden="1">{#N/A,#N/A,TRUE,"COVER";#N/A,#N/A,TRUE,"DIR";#N/A,#N/A,TRUE,"AUDIT"}</definedName>
    <definedName name="Cls_1">IF(#REF!="Number",#REF!,#REF!)</definedName>
    <definedName name="Cls_2">IF(#REF!="Number",#REF!,#REF!)</definedName>
    <definedName name="Cls_3">IF(#REF!="Number",#REF!,#REF!)</definedName>
    <definedName name="Cls_4">IF(#REF!="Number",#REF!,#REF!)</definedName>
    <definedName name="clz">#REF!</definedName>
    <definedName name="co">100</definedName>
    <definedName name="coa">#REF!</definedName>
    <definedName name="COCO">#REF!</definedName>
    <definedName name="cococo" localSheetId="14" hidden="1">{#N/A,#N/A,FALSE,"TAXC.INDEX";#N/A,#N/A,FALSE,"Schedule I";#N/A,#N/A,FALSE,"Schedule  II";#N/A,#N/A,FALSE,"Schedule III"}</definedName>
    <definedName name="cococo" localSheetId="7" hidden="1">{#N/A,#N/A,FALSE,"TAXC.INDEX";#N/A,#N/A,FALSE,"Schedule I";#N/A,#N/A,FALSE,"Schedule  II";#N/A,#N/A,FALSE,"Schedule III"}</definedName>
    <definedName name="cococo" localSheetId="25" hidden="1">{#N/A,#N/A,FALSE,"TAXC.INDEX";#N/A,#N/A,FALSE,"Schedule I";#N/A,#N/A,FALSE,"Schedule  II";#N/A,#N/A,FALSE,"Schedule III"}</definedName>
    <definedName name="cococo" localSheetId="21" hidden="1">{#N/A,#N/A,FALSE,"TAXC.INDEX";#N/A,#N/A,FALSE,"Schedule I";#N/A,#N/A,FALSE,"Schedule  II";#N/A,#N/A,FALSE,"Schedule III"}</definedName>
    <definedName name="cococo" localSheetId="22" hidden="1">{#N/A,#N/A,FALSE,"TAXC.INDEX";#N/A,#N/A,FALSE,"Schedule I";#N/A,#N/A,FALSE,"Schedule  II";#N/A,#N/A,FALSE,"Schedule III"}</definedName>
    <definedName name="cococo" localSheetId="19" hidden="1">{#N/A,#N/A,FALSE,"TAXC.INDEX";#N/A,#N/A,FALSE,"Schedule I";#N/A,#N/A,FALSE,"Schedule  II";#N/A,#N/A,FALSE,"Schedule III"}</definedName>
    <definedName name="cococo" hidden="1">{#N/A,#N/A,FALSE,"TAXC.INDEX";#N/A,#N/A,FALSE,"Schedule I";#N/A,#N/A,FALSE,"Schedule  II";#N/A,#N/A,FALSE,"Schedule III"}</definedName>
    <definedName name="CODE">#REF!</definedName>
    <definedName name="CodeRaise">#REF!</definedName>
    <definedName name="CodeRaise2">#REF!</definedName>
    <definedName name="Codes">#REF!</definedName>
    <definedName name="cogl" localSheetId="14" hidden="1">{#N/A,#N/A,FALSE,"TB";#N/A,#N/A,FALSE,"DR";#N/A,#N/A,FALSE,"AR";#N/A,#N/A,FALSE,"BS";#N/A,#N/A,FALSE,"PL";#N/A,#N/A,FALSE,"NOTES";#N/A,#N/A,FALSE,"NOTES (2)";#N/A,#N/A,FALSE,"NOTES (3)";#N/A,#N/A,FALSE,"DPL";#N/A,#N/A,FALSE,"DPL"}</definedName>
    <definedName name="cogl" localSheetId="7" hidden="1">{#N/A,#N/A,FALSE,"TB";#N/A,#N/A,FALSE,"DR";#N/A,#N/A,FALSE,"AR";#N/A,#N/A,FALSE,"BS";#N/A,#N/A,FALSE,"PL";#N/A,#N/A,FALSE,"NOTES";#N/A,#N/A,FALSE,"NOTES (2)";#N/A,#N/A,FALSE,"NOTES (3)";#N/A,#N/A,FALSE,"DPL";#N/A,#N/A,FALSE,"DPL"}</definedName>
    <definedName name="cogl" localSheetId="25" hidden="1">{#N/A,#N/A,FALSE,"TB";#N/A,#N/A,FALSE,"DR";#N/A,#N/A,FALSE,"AR";#N/A,#N/A,FALSE,"BS";#N/A,#N/A,FALSE,"PL";#N/A,#N/A,FALSE,"NOTES";#N/A,#N/A,FALSE,"NOTES (2)";#N/A,#N/A,FALSE,"NOTES (3)";#N/A,#N/A,FALSE,"DPL";#N/A,#N/A,FALSE,"DPL"}</definedName>
    <definedName name="cogl" localSheetId="21" hidden="1">{#N/A,#N/A,FALSE,"TB";#N/A,#N/A,FALSE,"DR";#N/A,#N/A,FALSE,"AR";#N/A,#N/A,FALSE,"BS";#N/A,#N/A,FALSE,"PL";#N/A,#N/A,FALSE,"NOTES";#N/A,#N/A,FALSE,"NOTES (2)";#N/A,#N/A,FALSE,"NOTES (3)";#N/A,#N/A,FALSE,"DPL";#N/A,#N/A,FALSE,"DPL"}</definedName>
    <definedName name="cogl" localSheetId="22" hidden="1">{#N/A,#N/A,FALSE,"TB";#N/A,#N/A,FALSE,"DR";#N/A,#N/A,FALSE,"AR";#N/A,#N/A,FALSE,"BS";#N/A,#N/A,FALSE,"PL";#N/A,#N/A,FALSE,"NOTES";#N/A,#N/A,FALSE,"NOTES (2)";#N/A,#N/A,FALSE,"NOTES (3)";#N/A,#N/A,FALSE,"DPL";#N/A,#N/A,FALSE,"DPL"}</definedName>
    <definedName name="cogl" localSheetId="19" hidden="1">{#N/A,#N/A,FALSE,"TB";#N/A,#N/A,FALSE,"DR";#N/A,#N/A,FALSE,"AR";#N/A,#N/A,FALSE,"BS";#N/A,#N/A,FALSE,"PL";#N/A,#N/A,FALSE,"NOTES";#N/A,#N/A,FALSE,"NOTES (2)";#N/A,#N/A,FALSE,"NOTES (3)";#N/A,#N/A,FALSE,"DPL";#N/A,#N/A,FALSE,"DPL"}</definedName>
    <definedName name="cogl" hidden="1">{#N/A,#N/A,FALSE,"TB";#N/A,#N/A,FALSE,"DR";#N/A,#N/A,FALSE,"AR";#N/A,#N/A,FALSE,"BS";#N/A,#N/A,FALSE,"PL";#N/A,#N/A,FALSE,"NOTES";#N/A,#N/A,FALSE,"NOTES (2)";#N/A,#N/A,FALSE,"NOTES (3)";#N/A,#N/A,FALSE,"DPL";#N/A,#N/A,FALSE,"DPL"}</definedName>
    <definedName name="COGstandard" localSheetId="14" hidden="1">{#N/A,#N/A,FALSE,"Pharm";#N/A,#N/A,FALSE,"WWCM"}</definedName>
    <definedName name="COGstandard" localSheetId="7" hidden="1">{#N/A,#N/A,FALSE,"Pharm";#N/A,#N/A,FALSE,"WWCM"}</definedName>
    <definedName name="COGstandard" localSheetId="25" hidden="1">{#N/A,#N/A,FALSE,"Pharm";#N/A,#N/A,FALSE,"WWCM"}</definedName>
    <definedName name="COGstandard" localSheetId="21" hidden="1">{#N/A,#N/A,FALSE,"Pharm";#N/A,#N/A,FALSE,"WWCM"}</definedName>
    <definedName name="COGstandard" localSheetId="22" hidden="1">{#N/A,#N/A,FALSE,"Pharm";#N/A,#N/A,FALSE,"WWCM"}</definedName>
    <definedName name="COGstandard" localSheetId="19" hidden="1">{#N/A,#N/A,FALSE,"Pharm";#N/A,#N/A,FALSE,"WWCM"}</definedName>
    <definedName name="COGstandard" hidden="1">{#N/A,#N/A,FALSE,"Pharm";#N/A,#N/A,FALSE,"WWCM"}</definedName>
    <definedName name="Col_B">COUNTA(#REF!)-1</definedName>
    <definedName name="col1ajust">#REF!</definedName>
    <definedName name="col2ajust">#REF!</definedName>
    <definedName name="col3ajust">#REF!</definedName>
    <definedName name="Coll" localSheetId="14" hidden="1">{#N/A,#N/A,FALSE,"970301";#N/A,#N/A,FALSE,"970302";#N/A,#N/A,FALSE,"970303";#N/A,#N/A,FALSE,"970304";#N/A,#N/A,FALSE,"COM1";#N/A,#N/A,FALSE,"COM2"}</definedName>
    <definedName name="Coll" localSheetId="7" hidden="1">{#N/A,#N/A,FALSE,"970301";#N/A,#N/A,FALSE,"970302";#N/A,#N/A,FALSE,"970303";#N/A,#N/A,FALSE,"970304";#N/A,#N/A,FALSE,"COM1";#N/A,#N/A,FALSE,"COM2"}</definedName>
    <definedName name="Coll" localSheetId="25" hidden="1">{#N/A,#N/A,FALSE,"970301";#N/A,#N/A,FALSE,"970302";#N/A,#N/A,FALSE,"970303";#N/A,#N/A,FALSE,"970304";#N/A,#N/A,FALSE,"COM1";#N/A,#N/A,FALSE,"COM2"}</definedName>
    <definedName name="Coll" localSheetId="21" hidden="1">{#N/A,#N/A,FALSE,"970301";#N/A,#N/A,FALSE,"970302";#N/A,#N/A,FALSE,"970303";#N/A,#N/A,FALSE,"970304";#N/A,#N/A,FALSE,"COM1";#N/A,#N/A,FALSE,"COM2"}</definedName>
    <definedName name="Coll" localSheetId="22" hidden="1">{#N/A,#N/A,FALSE,"970301";#N/A,#N/A,FALSE,"970302";#N/A,#N/A,FALSE,"970303";#N/A,#N/A,FALSE,"970304";#N/A,#N/A,FALSE,"COM1";#N/A,#N/A,FALSE,"COM2"}</definedName>
    <definedName name="Coll" localSheetId="19" hidden="1">{#N/A,#N/A,FALSE,"970301";#N/A,#N/A,FALSE,"970302";#N/A,#N/A,FALSE,"970303";#N/A,#N/A,FALSE,"970304";#N/A,#N/A,FALSE,"COM1";#N/A,#N/A,FALSE,"COM2"}</definedName>
    <definedName name="Coll" hidden="1">{#N/A,#N/A,FALSE,"970301";#N/A,#N/A,FALSE,"970302";#N/A,#N/A,FALSE,"970303";#N/A,#N/A,FALSE,"970304";#N/A,#N/A,FALSE,"COM1";#N/A,#N/A,FALSE,"COM2"}</definedName>
    <definedName name="Column_SCREV">#REF!</definedName>
    <definedName name="COM">#REF!</definedName>
    <definedName name="COM_DRIC">#REF!</definedName>
    <definedName name="COM_GZ">#REF!</definedName>
    <definedName name="COM_VALUE">#REF!</definedName>
    <definedName name="COM_XM">#REF!</definedName>
    <definedName name="comm">#REF!</definedName>
    <definedName name="Comments_CIG_FWT" localSheetId="14"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Comments_CIG_FWT" localSheetId="7"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Comments_CIG_FWT" localSheetId="25"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Comments_CIG_FWT" localSheetId="2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Comments_CIG_FWT" localSheetId="22"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Comments_CIG_FWT" localSheetId="19"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Comments_CIG_FWT"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Communications">#REF!</definedName>
    <definedName name="COMP">#REF!</definedName>
    <definedName name="comp1">#REF!</definedName>
    <definedName name="comp2">#REF!</definedName>
    <definedName name="Company">#REF!</definedName>
    <definedName name="company_name">#REF!</definedName>
    <definedName name="CompanyName" hidden="1">#REF!</definedName>
    <definedName name="CompanyName2" hidden="1">#REF!</definedName>
    <definedName name="COMPDATA">#REF!</definedName>
    <definedName name="CompName">#REF!</definedName>
    <definedName name="CompRange" localSheetId="14" hidden="1">OFFSET(CompRange1Main,9,0,COUNTA(CompRange1Main)-COUNTA(#REF!),1)</definedName>
    <definedName name="CompRange" localSheetId="7" hidden="1">OFFSET(CompRange1Main,9,0,COUNTA(CompRange1Main)-COUNTA(#REF!),1)</definedName>
    <definedName name="CompRange" localSheetId="25" hidden="1">OFFSET(CompRange1Main,9,0,COUNTA(CompRange1Main)-COUNTA(#REF!),1)</definedName>
    <definedName name="CompRange" localSheetId="21" hidden="1">OFFSET(CompRange1Main,9,0,COUNTA(CompRange1Main)-COUNTA(#REF!),1)</definedName>
    <definedName name="CompRange" localSheetId="22" hidden="1">OFFSET(CompRange1Main,9,0,COUNTA(CompRange1Main)-COUNTA(#REF!),1)</definedName>
    <definedName name="CompRange" localSheetId="19" hidden="1">OFFSET(CompRange1Main,9,0,COUNTA(CompRange1Main)-COUNTA(#REF!),1)</definedName>
    <definedName name="CompRange" hidden="1">OFFSET(CompRange1Main,9,0,COUNTA(CompRange1Main)-COUNTA(#REF!),1)</definedName>
    <definedName name="CompRange1" localSheetId="14" hidden="1">OFFSET(CompRange1Main,9,0,COUNTA(CompRange1Main)-COUNTA(#REF!),1)</definedName>
    <definedName name="CompRange1" localSheetId="7" hidden="1">OFFSET(CompRange1Main,9,0,COUNTA(CompRange1Main)-COUNTA(#REF!),1)</definedName>
    <definedName name="CompRange1" localSheetId="25" hidden="1">OFFSET(CompRange1Main,9,0,COUNTA(CompRange1Main)-COUNTA(#REF!),1)</definedName>
    <definedName name="CompRange1" localSheetId="21" hidden="1">OFFSET(CompRange1Main,9,0,COUNTA(CompRange1Main)-COUNTA(#REF!),1)</definedName>
    <definedName name="CompRange1" localSheetId="22" hidden="1">OFFSET(CompRange1Main,9,0,COUNTA(CompRange1Main)-COUNTA(#REF!),1)</definedName>
    <definedName name="CompRange1" localSheetId="19" hidden="1">OFFSET(CompRange1Main,9,0,COUNTA(CompRange1Main)-COUNTA(#REF!),1)</definedName>
    <definedName name="CompRange1" hidden="1">OFFSET(CompRange1Main,9,0,COUNTA(CompRange1Main)-COUNTA(#REF!),1)</definedName>
    <definedName name="CompRange1Main" hidden="1">#REF!</definedName>
    <definedName name="CompRange2" localSheetId="14" hidden="1">OFFSET(CompRange2Main,9,0,COUNTA(CompRange2Main)-COUNTA(#REF!),1)</definedName>
    <definedName name="CompRange2" localSheetId="7" hidden="1">OFFSET(CompRange2Main,9,0,COUNTA(CompRange2Main)-COUNTA(#REF!),1)</definedName>
    <definedName name="CompRange2" localSheetId="25" hidden="1">OFFSET(CompRange2Main,9,0,COUNTA(CompRange2Main)-COUNTA(#REF!),1)</definedName>
    <definedName name="CompRange2" localSheetId="21" hidden="1">OFFSET(CompRange2Main,9,0,COUNTA(CompRange2Main)-COUNTA(#REF!),1)</definedName>
    <definedName name="CompRange2" localSheetId="22" hidden="1">OFFSET(CompRange2Main,9,0,COUNTA(CompRange2Main)-COUNTA(#REF!),1)</definedName>
    <definedName name="CompRange2" localSheetId="19" hidden="1">OFFSET(CompRange2Main,9,0,COUNTA(CompRange2Main)-COUNTA(#REF!),1)</definedName>
    <definedName name="CompRange2" hidden="1">OFFSET(CompRange2Main,9,0,COUNTA(CompRange2Main)-COUNTA(#REF!),1)</definedName>
    <definedName name="CompRange2Main" hidden="1">#REF!</definedName>
    <definedName name="CONCEPT" localSheetId="14" hidden="1">{#N/A,#N/A,FALSE,"단축1";#N/A,#N/A,FALSE,"단축2";#N/A,#N/A,FALSE,"단축3";#N/A,#N/A,FALSE,"장축";#N/A,#N/A,FALSE,"4WD"}</definedName>
    <definedName name="CONCEPT" localSheetId="7" hidden="1">{#N/A,#N/A,FALSE,"단축1";#N/A,#N/A,FALSE,"단축2";#N/A,#N/A,FALSE,"단축3";#N/A,#N/A,FALSE,"장축";#N/A,#N/A,FALSE,"4WD"}</definedName>
    <definedName name="CONCEPT" localSheetId="25" hidden="1">{#N/A,#N/A,FALSE,"단축1";#N/A,#N/A,FALSE,"단축2";#N/A,#N/A,FALSE,"단축3";#N/A,#N/A,FALSE,"장축";#N/A,#N/A,FALSE,"4WD"}</definedName>
    <definedName name="CONCEPT" localSheetId="21" hidden="1">{#N/A,#N/A,FALSE,"단축1";#N/A,#N/A,FALSE,"단축2";#N/A,#N/A,FALSE,"단축3";#N/A,#N/A,FALSE,"장축";#N/A,#N/A,FALSE,"4WD"}</definedName>
    <definedName name="CONCEPT" localSheetId="22" hidden="1">{#N/A,#N/A,FALSE,"단축1";#N/A,#N/A,FALSE,"단축2";#N/A,#N/A,FALSE,"단축3";#N/A,#N/A,FALSE,"장축";#N/A,#N/A,FALSE,"4WD"}</definedName>
    <definedName name="CONCEPT" localSheetId="19" hidden="1">{#N/A,#N/A,FALSE,"단축1";#N/A,#N/A,FALSE,"단축2";#N/A,#N/A,FALSE,"단축3";#N/A,#N/A,FALSE,"장축";#N/A,#N/A,FALSE,"4WD"}</definedName>
    <definedName name="CONCEPT" hidden="1">{#N/A,#N/A,FALSE,"단축1";#N/A,#N/A,FALSE,"단축2";#N/A,#N/A,FALSE,"단축3";#N/A,#N/A,FALSE,"장축";#N/A,#N/A,FALSE,"4WD"}</definedName>
    <definedName name="CONCERN_1" localSheetId="14" hidden="1">{#N/A,#N/A,FALSE,"단축1";#N/A,#N/A,FALSE,"단축2";#N/A,#N/A,FALSE,"단축3";#N/A,#N/A,FALSE,"장축";#N/A,#N/A,FALSE,"4WD"}</definedName>
    <definedName name="CONCERN_1" localSheetId="7" hidden="1">{#N/A,#N/A,FALSE,"단축1";#N/A,#N/A,FALSE,"단축2";#N/A,#N/A,FALSE,"단축3";#N/A,#N/A,FALSE,"장축";#N/A,#N/A,FALSE,"4WD"}</definedName>
    <definedName name="CONCERN_1" localSheetId="25" hidden="1">{#N/A,#N/A,FALSE,"단축1";#N/A,#N/A,FALSE,"단축2";#N/A,#N/A,FALSE,"단축3";#N/A,#N/A,FALSE,"장축";#N/A,#N/A,FALSE,"4WD"}</definedName>
    <definedName name="CONCERN_1" localSheetId="21" hidden="1">{#N/A,#N/A,FALSE,"단축1";#N/A,#N/A,FALSE,"단축2";#N/A,#N/A,FALSE,"단축3";#N/A,#N/A,FALSE,"장축";#N/A,#N/A,FALSE,"4WD"}</definedName>
    <definedName name="CONCERN_1" localSheetId="22" hidden="1">{#N/A,#N/A,FALSE,"단축1";#N/A,#N/A,FALSE,"단축2";#N/A,#N/A,FALSE,"단축3";#N/A,#N/A,FALSE,"장축";#N/A,#N/A,FALSE,"4WD"}</definedName>
    <definedName name="CONCERN_1" localSheetId="19" hidden="1">{#N/A,#N/A,FALSE,"단축1";#N/A,#N/A,FALSE,"단축2";#N/A,#N/A,FALSE,"단축3";#N/A,#N/A,FALSE,"장축";#N/A,#N/A,FALSE,"4WD"}</definedName>
    <definedName name="CONCERN_1" hidden="1">{#N/A,#N/A,FALSE,"단축1";#N/A,#N/A,FALSE,"단축2";#N/A,#N/A,FALSE,"단축3";#N/A,#N/A,FALSE,"장축";#N/A,#N/A,FALSE,"4WD"}</definedName>
    <definedName name="conclusions">#REF!</definedName>
    <definedName name="Conclusions1">#REF!</definedName>
    <definedName name="Conclusions2">#REF!</definedName>
    <definedName name="Conclusions3">#REF!</definedName>
    <definedName name="Conclusions4">#REF!</definedName>
    <definedName name="confirmation" localSheetId="14">ShowUsrInfoDlg</definedName>
    <definedName name="confirmation" localSheetId="7">ShowUsrInfoDlg</definedName>
    <definedName name="confirmation" localSheetId="25">ShowUsrInfoDlg</definedName>
    <definedName name="confirmation" localSheetId="21">ShowUsrInfoDlg</definedName>
    <definedName name="confirmation" localSheetId="22">ShowUsrInfoDlg</definedName>
    <definedName name="confirmation" localSheetId="19">ShowUsrInfoDlg</definedName>
    <definedName name="confirmation">ShowUsrInfoDlg</definedName>
    <definedName name="conflict" localSheetId="14" hidden="1">{#N/A,#N/A,FALSE,"P&amp;L Acc";#N/A,#N/A,FALSE,"P&amp;L Var";#N/A,#N/A,FALSE,"I-B Rep";#N/A,#N/A,FALSE,"BS";#N/A,#N/A,FALSE,"C'flw St";#N/A,#N/A,FALSE,"FA Rep";#N/A,#N/A,FALSE,"H-C Cons"}</definedName>
    <definedName name="conflict" localSheetId="7" hidden="1">{#N/A,#N/A,FALSE,"P&amp;L Acc";#N/A,#N/A,FALSE,"P&amp;L Var";#N/A,#N/A,FALSE,"I-B Rep";#N/A,#N/A,FALSE,"BS";#N/A,#N/A,FALSE,"C'flw St";#N/A,#N/A,FALSE,"FA Rep";#N/A,#N/A,FALSE,"H-C Cons"}</definedName>
    <definedName name="conflict" localSheetId="25" hidden="1">{#N/A,#N/A,FALSE,"P&amp;L Acc";#N/A,#N/A,FALSE,"P&amp;L Var";#N/A,#N/A,FALSE,"I-B Rep";#N/A,#N/A,FALSE,"BS";#N/A,#N/A,FALSE,"C'flw St";#N/A,#N/A,FALSE,"FA Rep";#N/A,#N/A,FALSE,"H-C Cons"}</definedName>
    <definedName name="conflict" localSheetId="21" hidden="1">{#N/A,#N/A,FALSE,"P&amp;L Acc";#N/A,#N/A,FALSE,"P&amp;L Var";#N/A,#N/A,FALSE,"I-B Rep";#N/A,#N/A,FALSE,"BS";#N/A,#N/A,FALSE,"C'flw St";#N/A,#N/A,FALSE,"FA Rep";#N/A,#N/A,FALSE,"H-C Cons"}</definedName>
    <definedName name="conflict" localSheetId="22" hidden="1">{#N/A,#N/A,FALSE,"P&amp;L Acc";#N/A,#N/A,FALSE,"P&amp;L Var";#N/A,#N/A,FALSE,"I-B Rep";#N/A,#N/A,FALSE,"BS";#N/A,#N/A,FALSE,"C'flw St";#N/A,#N/A,FALSE,"FA Rep";#N/A,#N/A,FALSE,"H-C Cons"}</definedName>
    <definedName name="conflict" localSheetId="19" hidden="1">{#N/A,#N/A,FALSE,"P&amp;L Acc";#N/A,#N/A,FALSE,"P&amp;L Var";#N/A,#N/A,FALSE,"I-B Rep";#N/A,#N/A,FALSE,"BS";#N/A,#N/A,FALSE,"C'flw St";#N/A,#N/A,FALSE,"FA Rep";#N/A,#N/A,FALSE,"H-C Cons"}</definedName>
    <definedName name="conflict" hidden="1">{#N/A,#N/A,FALSE,"P&amp;L Acc";#N/A,#N/A,FALSE,"P&amp;L Var";#N/A,#N/A,FALSE,"I-B Rep";#N/A,#N/A,FALSE,"BS";#N/A,#N/A,FALSE,"C'flw St";#N/A,#N/A,FALSE,"FA Rep";#N/A,#N/A,FALSE,"H-C Cons"}</definedName>
    <definedName name="CONNECTSTRING2">#REF!</definedName>
    <definedName name="CONNECTSTRING3">#REF!</definedName>
    <definedName name="CONNECTSTRING4">#REF!</definedName>
    <definedName name="CONNECTSTRING5">#REF!</definedName>
    <definedName name="Consignment_Analysis">#REF!</definedName>
    <definedName name="Construction_in_progress_1">OFFSET(#REF!,,,COUNTA(#REF!)-2,)</definedName>
    <definedName name="Construction_material_1">OFFSET(#REF!,,,COUNTA(#REF!)-2,)</definedName>
    <definedName name="consultation">#REF!</definedName>
    <definedName name="ConsultationConsiderationArea">#REF!</definedName>
    <definedName name="Consumptive_biological_assets_1">OFFSET(#REF!,,,COUNTA(#REF!)-2,)</definedName>
    <definedName name="Contact">#REF!</definedName>
    <definedName name="CONTRACT">#REF!</definedName>
    <definedName name="ContractIDs">#REF!</definedName>
    <definedName name="Control_BS">#REF!</definedName>
    <definedName name="Control_Net_Income">#REF!</definedName>
    <definedName name="coocl" localSheetId="14" hidden="1">{#N/A,#N/A,FALSE,"DIR-REP";#N/A,#N/A,FALSE,"AUD-REPORT";#N/A,#N/A,FALSE,"P7L&amp;BS";#N/A,#N/A,FALSE,"NOTES";#N/A,#N/A,FALSE,"FA";#N/A,#N/A,FALSE,"NOTES (2)";#N/A,#N/A,FALSE,"Schedule  IV";#N/A,#N/A,FALSE,"Schedule V"}</definedName>
    <definedName name="coocl" localSheetId="7" hidden="1">{#N/A,#N/A,FALSE,"DIR-REP";#N/A,#N/A,FALSE,"AUD-REPORT";#N/A,#N/A,FALSE,"P7L&amp;BS";#N/A,#N/A,FALSE,"NOTES";#N/A,#N/A,FALSE,"FA";#N/A,#N/A,FALSE,"NOTES (2)";#N/A,#N/A,FALSE,"Schedule  IV";#N/A,#N/A,FALSE,"Schedule V"}</definedName>
    <definedName name="coocl" localSheetId="25" hidden="1">{#N/A,#N/A,FALSE,"DIR-REP";#N/A,#N/A,FALSE,"AUD-REPORT";#N/A,#N/A,FALSE,"P7L&amp;BS";#N/A,#N/A,FALSE,"NOTES";#N/A,#N/A,FALSE,"FA";#N/A,#N/A,FALSE,"NOTES (2)";#N/A,#N/A,FALSE,"Schedule  IV";#N/A,#N/A,FALSE,"Schedule V"}</definedName>
    <definedName name="coocl" localSheetId="21" hidden="1">{#N/A,#N/A,FALSE,"DIR-REP";#N/A,#N/A,FALSE,"AUD-REPORT";#N/A,#N/A,FALSE,"P7L&amp;BS";#N/A,#N/A,FALSE,"NOTES";#N/A,#N/A,FALSE,"FA";#N/A,#N/A,FALSE,"NOTES (2)";#N/A,#N/A,FALSE,"Schedule  IV";#N/A,#N/A,FALSE,"Schedule V"}</definedName>
    <definedName name="coocl" localSheetId="22" hidden="1">{#N/A,#N/A,FALSE,"DIR-REP";#N/A,#N/A,FALSE,"AUD-REPORT";#N/A,#N/A,FALSE,"P7L&amp;BS";#N/A,#N/A,FALSE,"NOTES";#N/A,#N/A,FALSE,"FA";#N/A,#N/A,FALSE,"NOTES (2)";#N/A,#N/A,FALSE,"Schedule  IV";#N/A,#N/A,FALSE,"Schedule V"}</definedName>
    <definedName name="coocl" localSheetId="19" hidden="1">{#N/A,#N/A,FALSE,"DIR-REP";#N/A,#N/A,FALSE,"AUD-REPORT";#N/A,#N/A,FALSE,"P7L&amp;BS";#N/A,#N/A,FALSE,"NOTES";#N/A,#N/A,FALSE,"FA";#N/A,#N/A,FALSE,"NOTES (2)";#N/A,#N/A,FALSE,"Schedule  IV";#N/A,#N/A,FALSE,"Schedule V"}</definedName>
    <definedName name="coocl" hidden="1">{#N/A,#N/A,FALSE,"DIR-REP";#N/A,#N/A,FALSE,"AUD-REPORT";#N/A,#N/A,FALSE,"P7L&amp;BS";#N/A,#N/A,FALSE,"NOTES";#N/A,#N/A,FALSE,"FA";#N/A,#N/A,FALSE,"NOTES (2)";#N/A,#N/A,FALSE,"Schedule  IV";#N/A,#N/A,FALSE,"Schedule V"}</definedName>
    <definedName name="cooo" localSheetId="14" hidden="1">{#N/A,#N/A,FALSE,"CONTENTS";#N/A,#N/A,FALSE,"DR";#N/A,#N/A,FALSE,"PL";#N/A,#N/A,FALSE,"BS";#N/A,#N/A,FALSE,"Cash Flow";#N/A,#N/A,FALSE,"NOTES";#N/A,#N/A,FALSE,"NOTES (FA)";#N/A,#N/A,FALSE,"Notes(3)";#N/A,#N/A,FALSE,"NOTES (4)";#N/A,#N/A,FALSE,"DP&amp;L";#N/A,#N/A,FALSE,"EXPENSES";#N/A,#N/A,FALSE,"EXPENSES-1"}</definedName>
    <definedName name="cooo" localSheetId="7" hidden="1">{#N/A,#N/A,FALSE,"CONTENTS";#N/A,#N/A,FALSE,"DR";#N/A,#N/A,FALSE,"PL";#N/A,#N/A,FALSE,"BS";#N/A,#N/A,FALSE,"Cash Flow";#N/A,#N/A,FALSE,"NOTES";#N/A,#N/A,FALSE,"NOTES (FA)";#N/A,#N/A,FALSE,"Notes(3)";#N/A,#N/A,FALSE,"NOTES (4)";#N/A,#N/A,FALSE,"DP&amp;L";#N/A,#N/A,FALSE,"EXPENSES";#N/A,#N/A,FALSE,"EXPENSES-1"}</definedName>
    <definedName name="cooo" localSheetId="25" hidden="1">{#N/A,#N/A,FALSE,"CONTENTS";#N/A,#N/A,FALSE,"DR";#N/A,#N/A,FALSE,"PL";#N/A,#N/A,FALSE,"BS";#N/A,#N/A,FALSE,"Cash Flow";#N/A,#N/A,FALSE,"NOTES";#N/A,#N/A,FALSE,"NOTES (FA)";#N/A,#N/A,FALSE,"Notes(3)";#N/A,#N/A,FALSE,"NOTES (4)";#N/A,#N/A,FALSE,"DP&amp;L";#N/A,#N/A,FALSE,"EXPENSES";#N/A,#N/A,FALSE,"EXPENSES-1"}</definedName>
    <definedName name="cooo" localSheetId="21" hidden="1">{#N/A,#N/A,FALSE,"CONTENTS";#N/A,#N/A,FALSE,"DR";#N/A,#N/A,FALSE,"PL";#N/A,#N/A,FALSE,"BS";#N/A,#N/A,FALSE,"Cash Flow";#N/A,#N/A,FALSE,"NOTES";#N/A,#N/A,FALSE,"NOTES (FA)";#N/A,#N/A,FALSE,"Notes(3)";#N/A,#N/A,FALSE,"NOTES (4)";#N/A,#N/A,FALSE,"DP&amp;L";#N/A,#N/A,FALSE,"EXPENSES";#N/A,#N/A,FALSE,"EXPENSES-1"}</definedName>
    <definedName name="cooo" localSheetId="22" hidden="1">{#N/A,#N/A,FALSE,"CONTENTS";#N/A,#N/A,FALSE,"DR";#N/A,#N/A,FALSE,"PL";#N/A,#N/A,FALSE,"BS";#N/A,#N/A,FALSE,"Cash Flow";#N/A,#N/A,FALSE,"NOTES";#N/A,#N/A,FALSE,"NOTES (FA)";#N/A,#N/A,FALSE,"Notes(3)";#N/A,#N/A,FALSE,"NOTES (4)";#N/A,#N/A,FALSE,"DP&amp;L";#N/A,#N/A,FALSE,"EXPENSES";#N/A,#N/A,FALSE,"EXPENSES-1"}</definedName>
    <definedName name="cooo" localSheetId="19" hidden="1">{#N/A,#N/A,FALSE,"CONTENTS";#N/A,#N/A,FALSE,"DR";#N/A,#N/A,FALSE,"PL";#N/A,#N/A,FALSE,"BS";#N/A,#N/A,FALSE,"Cash Flow";#N/A,#N/A,FALSE,"NOTES";#N/A,#N/A,FALSE,"NOTES (FA)";#N/A,#N/A,FALSE,"Notes(3)";#N/A,#N/A,FALSE,"NOTES (4)";#N/A,#N/A,FALSE,"DP&amp;L";#N/A,#N/A,FALSE,"EXPENSES";#N/A,#N/A,FALSE,"EXPENSES-1"}</definedName>
    <definedName name="cooo" hidden="1">{#N/A,#N/A,FALSE,"CONTENTS";#N/A,#N/A,FALSE,"DR";#N/A,#N/A,FALSE,"PL";#N/A,#N/A,FALSE,"BS";#N/A,#N/A,FALSE,"Cash Flow";#N/A,#N/A,FALSE,"NOTES";#N/A,#N/A,FALSE,"NOTES (FA)";#N/A,#N/A,FALSE,"Notes(3)";#N/A,#N/A,FALSE,"NOTES (4)";#N/A,#N/A,FALSE,"DP&amp;L";#N/A,#N/A,FALSE,"EXPENSES";#N/A,#N/A,FALSE,"EXPENSES-1"}</definedName>
    <definedName name="COPY" localSheetId="14" hidden="1">{#N/A,#N/A,FALSE,"단축1";#N/A,#N/A,FALSE,"단축2";#N/A,#N/A,FALSE,"단축3";#N/A,#N/A,FALSE,"장축";#N/A,#N/A,FALSE,"4WD"}</definedName>
    <definedName name="COPY" localSheetId="7" hidden="1">{#N/A,#N/A,FALSE,"단축1";#N/A,#N/A,FALSE,"단축2";#N/A,#N/A,FALSE,"단축3";#N/A,#N/A,FALSE,"장축";#N/A,#N/A,FALSE,"4WD"}</definedName>
    <definedName name="COPY" localSheetId="25" hidden="1">{#N/A,#N/A,FALSE,"단축1";#N/A,#N/A,FALSE,"단축2";#N/A,#N/A,FALSE,"단축3";#N/A,#N/A,FALSE,"장축";#N/A,#N/A,FALSE,"4WD"}</definedName>
    <definedName name="COPY" localSheetId="21" hidden="1">{#N/A,#N/A,FALSE,"단축1";#N/A,#N/A,FALSE,"단축2";#N/A,#N/A,FALSE,"단축3";#N/A,#N/A,FALSE,"장축";#N/A,#N/A,FALSE,"4WD"}</definedName>
    <definedName name="COPY" localSheetId="22" hidden="1">{#N/A,#N/A,FALSE,"단축1";#N/A,#N/A,FALSE,"단축2";#N/A,#N/A,FALSE,"단축3";#N/A,#N/A,FALSE,"장축";#N/A,#N/A,FALSE,"4WD"}</definedName>
    <definedName name="COPY" localSheetId="19" hidden="1">{#N/A,#N/A,FALSE,"단축1";#N/A,#N/A,FALSE,"단축2";#N/A,#N/A,FALSE,"단축3";#N/A,#N/A,FALSE,"장축";#N/A,#N/A,FALSE,"4WD"}</definedName>
    <definedName name="COPY" hidden="1">{#N/A,#N/A,FALSE,"단축1";#N/A,#N/A,FALSE,"단축2";#N/A,#N/A,FALSE,"단축3";#N/A,#N/A,FALSE,"장축";#N/A,#N/A,FALSE,"4WD"}</definedName>
    <definedName name="COPY1" localSheetId="14" hidden="1">{#N/A,#N/A,FALSE,"단축1";#N/A,#N/A,FALSE,"단축2";#N/A,#N/A,FALSE,"단축3";#N/A,#N/A,FALSE,"장축";#N/A,#N/A,FALSE,"4WD"}</definedName>
    <definedName name="COPY1" localSheetId="7" hidden="1">{#N/A,#N/A,FALSE,"단축1";#N/A,#N/A,FALSE,"단축2";#N/A,#N/A,FALSE,"단축3";#N/A,#N/A,FALSE,"장축";#N/A,#N/A,FALSE,"4WD"}</definedName>
    <definedName name="COPY1" localSheetId="25" hidden="1">{#N/A,#N/A,FALSE,"단축1";#N/A,#N/A,FALSE,"단축2";#N/A,#N/A,FALSE,"단축3";#N/A,#N/A,FALSE,"장축";#N/A,#N/A,FALSE,"4WD"}</definedName>
    <definedName name="COPY1" localSheetId="21" hidden="1">{#N/A,#N/A,FALSE,"단축1";#N/A,#N/A,FALSE,"단축2";#N/A,#N/A,FALSE,"단축3";#N/A,#N/A,FALSE,"장축";#N/A,#N/A,FALSE,"4WD"}</definedName>
    <definedName name="COPY1" localSheetId="22" hidden="1">{#N/A,#N/A,FALSE,"단축1";#N/A,#N/A,FALSE,"단축2";#N/A,#N/A,FALSE,"단축3";#N/A,#N/A,FALSE,"장축";#N/A,#N/A,FALSE,"4WD"}</definedName>
    <definedName name="COPY1" localSheetId="19" hidden="1">{#N/A,#N/A,FALSE,"단축1";#N/A,#N/A,FALSE,"단축2";#N/A,#N/A,FALSE,"단축3";#N/A,#N/A,FALSE,"장축";#N/A,#N/A,FALSE,"4WD"}</definedName>
    <definedName name="COPY1" hidden="1">{#N/A,#N/A,FALSE,"단축1";#N/A,#N/A,FALSE,"단축2";#N/A,#N/A,FALSE,"단축3";#N/A,#N/A,FALSE,"장축";#N/A,#N/A,FALSE,"4WD"}</definedName>
    <definedName name="COPY2" localSheetId="14" hidden="1">{#N/A,#N/A,FALSE,"Pharm";#N/A,#N/A,FALSE,"WWCM"}</definedName>
    <definedName name="COPY2" localSheetId="7" hidden="1">{#N/A,#N/A,FALSE,"Pharm";#N/A,#N/A,FALSE,"WWCM"}</definedName>
    <definedName name="COPY2" localSheetId="25" hidden="1">{#N/A,#N/A,FALSE,"Pharm";#N/A,#N/A,FALSE,"WWCM"}</definedName>
    <definedName name="COPY2" localSheetId="21" hidden="1">{#N/A,#N/A,FALSE,"Pharm";#N/A,#N/A,FALSE,"WWCM"}</definedName>
    <definedName name="COPY2" localSheetId="22" hidden="1">{#N/A,#N/A,FALSE,"Pharm";#N/A,#N/A,FALSE,"WWCM"}</definedName>
    <definedName name="COPY2" localSheetId="19" hidden="1">{#N/A,#N/A,FALSE,"Pharm";#N/A,#N/A,FALSE,"WWCM"}</definedName>
    <definedName name="COPY2" hidden="1">{#N/A,#N/A,FALSE,"Pharm";#N/A,#N/A,FALSE,"WWCM"}</definedName>
    <definedName name="copy233" localSheetId="14" hidden="1">{#N/A,#N/A,FALSE,"Pharm";#N/A,#N/A,FALSE,"WWCM"}</definedName>
    <definedName name="copy233" localSheetId="7" hidden="1">{#N/A,#N/A,FALSE,"Pharm";#N/A,#N/A,FALSE,"WWCM"}</definedName>
    <definedName name="copy233" localSheetId="25" hidden="1">{#N/A,#N/A,FALSE,"Pharm";#N/A,#N/A,FALSE,"WWCM"}</definedName>
    <definedName name="copy233" localSheetId="21" hidden="1">{#N/A,#N/A,FALSE,"Pharm";#N/A,#N/A,FALSE,"WWCM"}</definedName>
    <definedName name="copy233" localSheetId="22" hidden="1">{#N/A,#N/A,FALSE,"Pharm";#N/A,#N/A,FALSE,"WWCM"}</definedName>
    <definedName name="copy233" localSheetId="19" hidden="1">{#N/A,#N/A,FALSE,"Pharm";#N/A,#N/A,FALSE,"WWCM"}</definedName>
    <definedName name="copy233" hidden="1">{#N/A,#N/A,FALSE,"Pharm";#N/A,#N/A,FALSE,"WWCM"}</definedName>
    <definedName name="copy33" localSheetId="14" hidden="1">{#N/A,#N/A,FALSE,"Pharm";#N/A,#N/A,FALSE,"WWCM"}</definedName>
    <definedName name="copy33" localSheetId="7" hidden="1">{#N/A,#N/A,FALSE,"Pharm";#N/A,#N/A,FALSE,"WWCM"}</definedName>
    <definedName name="copy33" localSheetId="25" hidden="1">{#N/A,#N/A,FALSE,"Pharm";#N/A,#N/A,FALSE,"WWCM"}</definedName>
    <definedName name="copy33" localSheetId="21" hidden="1">{#N/A,#N/A,FALSE,"Pharm";#N/A,#N/A,FALSE,"WWCM"}</definedName>
    <definedName name="copy33" localSheetId="22" hidden="1">{#N/A,#N/A,FALSE,"Pharm";#N/A,#N/A,FALSE,"WWCM"}</definedName>
    <definedName name="copy33" localSheetId="19" hidden="1">{#N/A,#N/A,FALSE,"Pharm";#N/A,#N/A,FALSE,"WWCM"}</definedName>
    <definedName name="copy33" hidden="1">{#N/A,#N/A,FALSE,"Pharm";#N/A,#N/A,FALSE,"WWCM"}</definedName>
    <definedName name="copy38" localSheetId="14" hidden="1">{#N/A,#N/A,FALSE,"Pharm";#N/A,#N/A,FALSE,"WWCM"}</definedName>
    <definedName name="copy38" localSheetId="7" hidden="1">{#N/A,#N/A,FALSE,"Pharm";#N/A,#N/A,FALSE,"WWCM"}</definedName>
    <definedName name="copy38" localSheetId="25" hidden="1">{#N/A,#N/A,FALSE,"Pharm";#N/A,#N/A,FALSE,"WWCM"}</definedName>
    <definedName name="copy38" localSheetId="21" hidden="1">{#N/A,#N/A,FALSE,"Pharm";#N/A,#N/A,FALSE,"WWCM"}</definedName>
    <definedName name="copy38" localSheetId="22" hidden="1">{#N/A,#N/A,FALSE,"Pharm";#N/A,#N/A,FALSE,"WWCM"}</definedName>
    <definedName name="copy38" localSheetId="19" hidden="1">{#N/A,#N/A,FALSE,"Pharm";#N/A,#N/A,FALSE,"WWCM"}</definedName>
    <definedName name="copy38" hidden="1">{#N/A,#N/A,FALSE,"Pharm";#N/A,#N/A,FALSE,"WWCM"}</definedName>
    <definedName name="cOriginal_Cost">#REF!</definedName>
    <definedName name="Corporate">#REF!</definedName>
    <definedName name="CorrectKey">#REF!</definedName>
    <definedName name="COS">#REF!</definedName>
    <definedName name="cosls" localSheetId="14" hidden="1">{#N/A,#N/A,FALSE,"TAXC.INDEX";#N/A,#N/A,FALSE,"Schedule I";#N/A,#N/A,FALSE,"Schedule  II";#N/A,#N/A,FALSE,"Schedule III";#N/A,#N/A,FALSE,"Schedule IV";#N/A,#N/A,FALSE,"Schedule IV (Cont'd)";#N/A,#N/A,FALSE,"Schedule V";#N/A,#N/A,FALSE,"Schedule VI";#N/A,#N/A,FALSE,"Schedule VII"}</definedName>
    <definedName name="cosls" localSheetId="7" hidden="1">{#N/A,#N/A,FALSE,"TAXC.INDEX";#N/A,#N/A,FALSE,"Schedule I";#N/A,#N/A,FALSE,"Schedule  II";#N/A,#N/A,FALSE,"Schedule III";#N/A,#N/A,FALSE,"Schedule IV";#N/A,#N/A,FALSE,"Schedule IV (Cont'd)";#N/A,#N/A,FALSE,"Schedule V";#N/A,#N/A,FALSE,"Schedule VI";#N/A,#N/A,FALSE,"Schedule VII"}</definedName>
    <definedName name="cosls" localSheetId="25" hidden="1">{#N/A,#N/A,FALSE,"TAXC.INDEX";#N/A,#N/A,FALSE,"Schedule I";#N/A,#N/A,FALSE,"Schedule  II";#N/A,#N/A,FALSE,"Schedule III";#N/A,#N/A,FALSE,"Schedule IV";#N/A,#N/A,FALSE,"Schedule IV (Cont'd)";#N/A,#N/A,FALSE,"Schedule V";#N/A,#N/A,FALSE,"Schedule VI";#N/A,#N/A,FALSE,"Schedule VII"}</definedName>
    <definedName name="cosls" localSheetId="21" hidden="1">{#N/A,#N/A,FALSE,"TAXC.INDEX";#N/A,#N/A,FALSE,"Schedule I";#N/A,#N/A,FALSE,"Schedule  II";#N/A,#N/A,FALSE,"Schedule III";#N/A,#N/A,FALSE,"Schedule IV";#N/A,#N/A,FALSE,"Schedule IV (Cont'd)";#N/A,#N/A,FALSE,"Schedule V";#N/A,#N/A,FALSE,"Schedule VI";#N/A,#N/A,FALSE,"Schedule VII"}</definedName>
    <definedName name="cosls" localSheetId="22" hidden="1">{#N/A,#N/A,FALSE,"TAXC.INDEX";#N/A,#N/A,FALSE,"Schedule I";#N/A,#N/A,FALSE,"Schedule  II";#N/A,#N/A,FALSE,"Schedule III";#N/A,#N/A,FALSE,"Schedule IV";#N/A,#N/A,FALSE,"Schedule IV (Cont'd)";#N/A,#N/A,FALSE,"Schedule V";#N/A,#N/A,FALSE,"Schedule VI";#N/A,#N/A,FALSE,"Schedule VII"}</definedName>
    <definedName name="cosls" localSheetId="19" hidden="1">{#N/A,#N/A,FALSE,"TAXC.INDEX";#N/A,#N/A,FALSE,"Schedule I";#N/A,#N/A,FALSE,"Schedule  II";#N/A,#N/A,FALSE,"Schedule III";#N/A,#N/A,FALSE,"Schedule IV";#N/A,#N/A,FALSE,"Schedule IV (Cont'd)";#N/A,#N/A,FALSE,"Schedule V";#N/A,#N/A,FALSE,"Schedule VI";#N/A,#N/A,FALSE,"Schedule VII"}</definedName>
    <definedName name="cosls" hidden="1">{#N/A,#N/A,FALSE,"TAXC.INDEX";#N/A,#N/A,FALSE,"Schedule I";#N/A,#N/A,FALSE,"Schedule  II";#N/A,#N/A,FALSE,"Schedule III";#N/A,#N/A,FALSE,"Schedule IV";#N/A,#N/A,FALSE,"Schedule IV (Cont'd)";#N/A,#N/A,FALSE,"Schedule V";#N/A,#N/A,FALSE,"Schedule VI";#N/A,#N/A,FALSE,"Schedule VII"}</definedName>
    <definedName name="coslt" localSheetId="14" hidden="1">{#N/A,#N/A,FALSE,"TB";#N/A,#N/A,FALSE,"DR";#N/A,#N/A,FALSE,"AR";#N/A,#N/A,FALSE,"PL";#N/A,#N/A,FALSE,"BS";#N/A,#N/A,FALSE,"NOTES";#N/A,#N/A,FALSE,"NOTES (2)";#N/A,#N/A,FALSE,"NOTES (3)";#N/A,#N/A,FALSE,"DPL";#N/A,#N/A,FALSE,"TAXC.INDEX";#N/A,#N/A,FALSE,"Schedule I";#N/A,#N/A,FALSE,"Adjustments"}</definedName>
    <definedName name="coslt" localSheetId="7" hidden="1">{#N/A,#N/A,FALSE,"TB";#N/A,#N/A,FALSE,"DR";#N/A,#N/A,FALSE,"AR";#N/A,#N/A,FALSE,"PL";#N/A,#N/A,FALSE,"BS";#N/A,#N/A,FALSE,"NOTES";#N/A,#N/A,FALSE,"NOTES (2)";#N/A,#N/A,FALSE,"NOTES (3)";#N/A,#N/A,FALSE,"DPL";#N/A,#N/A,FALSE,"TAXC.INDEX";#N/A,#N/A,FALSE,"Schedule I";#N/A,#N/A,FALSE,"Adjustments"}</definedName>
    <definedName name="coslt" localSheetId="25" hidden="1">{#N/A,#N/A,FALSE,"TB";#N/A,#N/A,FALSE,"DR";#N/A,#N/A,FALSE,"AR";#N/A,#N/A,FALSE,"PL";#N/A,#N/A,FALSE,"BS";#N/A,#N/A,FALSE,"NOTES";#N/A,#N/A,FALSE,"NOTES (2)";#N/A,#N/A,FALSE,"NOTES (3)";#N/A,#N/A,FALSE,"DPL";#N/A,#N/A,FALSE,"TAXC.INDEX";#N/A,#N/A,FALSE,"Schedule I";#N/A,#N/A,FALSE,"Adjustments"}</definedName>
    <definedName name="coslt" localSheetId="21" hidden="1">{#N/A,#N/A,FALSE,"TB";#N/A,#N/A,FALSE,"DR";#N/A,#N/A,FALSE,"AR";#N/A,#N/A,FALSE,"PL";#N/A,#N/A,FALSE,"BS";#N/A,#N/A,FALSE,"NOTES";#N/A,#N/A,FALSE,"NOTES (2)";#N/A,#N/A,FALSE,"NOTES (3)";#N/A,#N/A,FALSE,"DPL";#N/A,#N/A,FALSE,"TAXC.INDEX";#N/A,#N/A,FALSE,"Schedule I";#N/A,#N/A,FALSE,"Adjustments"}</definedName>
    <definedName name="coslt" localSheetId="22" hidden="1">{#N/A,#N/A,FALSE,"TB";#N/A,#N/A,FALSE,"DR";#N/A,#N/A,FALSE,"AR";#N/A,#N/A,FALSE,"PL";#N/A,#N/A,FALSE,"BS";#N/A,#N/A,FALSE,"NOTES";#N/A,#N/A,FALSE,"NOTES (2)";#N/A,#N/A,FALSE,"NOTES (3)";#N/A,#N/A,FALSE,"DPL";#N/A,#N/A,FALSE,"TAXC.INDEX";#N/A,#N/A,FALSE,"Schedule I";#N/A,#N/A,FALSE,"Adjustments"}</definedName>
    <definedName name="coslt" localSheetId="19" hidden="1">{#N/A,#N/A,FALSE,"TB";#N/A,#N/A,FALSE,"DR";#N/A,#N/A,FALSE,"AR";#N/A,#N/A,FALSE,"PL";#N/A,#N/A,FALSE,"BS";#N/A,#N/A,FALSE,"NOTES";#N/A,#N/A,FALSE,"NOTES (2)";#N/A,#N/A,FALSE,"NOTES (3)";#N/A,#N/A,FALSE,"DPL";#N/A,#N/A,FALSE,"TAXC.INDEX";#N/A,#N/A,FALSE,"Schedule I";#N/A,#N/A,FALSE,"Adjustments"}</definedName>
    <definedName name="coslt" hidden="1">{#N/A,#N/A,FALSE,"TB";#N/A,#N/A,FALSE,"DR";#N/A,#N/A,FALSE,"AR";#N/A,#N/A,FALSE,"PL";#N/A,#N/A,FALSE,"BS";#N/A,#N/A,FALSE,"NOTES";#N/A,#N/A,FALSE,"NOTES (2)";#N/A,#N/A,FALSE,"NOTES (3)";#N/A,#N/A,FALSE,"DPL";#N/A,#N/A,FALSE,"TAXC.INDEX";#N/A,#N/A,FALSE,"Schedule I";#N/A,#N/A,FALSE,"Adjustments"}</definedName>
    <definedName name="COST">#REF!</definedName>
    <definedName name="cost_center">#REF!</definedName>
    <definedName name="costa" localSheetId="14" hidden="1">{#N/A,#N/A,FALSE,"TAXC.INDEX";#N/A,#N/A,FALSE,"Schedule I";#N/A,#N/A,FALSE,"Schedule  II";#N/A,#N/A,FALSE,"Schedule III";#N/A,#N/A,FALSE,"Schedule IV";#N/A,#N/A,FALSE,"Schedule IV (Cont'd)";#N/A,#N/A,FALSE,"Schedule V";#N/A,#N/A,FALSE,"Schedule VI";#N/A,#N/A,FALSE,"Schedule VII"}</definedName>
    <definedName name="costa" localSheetId="7" hidden="1">{#N/A,#N/A,FALSE,"TAXC.INDEX";#N/A,#N/A,FALSE,"Schedule I";#N/A,#N/A,FALSE,"Schedule  II";#N/A,#N/A,FALSE,"Schedule III";#N/A,#N/A,FALSE,"Schedule IV";#N/A,#N/A,FALSE,"Schedule IV (Cont'd)";#N/A,#N/A,FALSE,"Schedule V";#N/A,#N/A,FALSE,"Schedule VI";#N/A,#N/A,FALSE,"Schedule VII"}</definedName>
    <definedName name="costa" localSheetId="25" hidden="1">{#N/A,#N/A,FALSE,"TAXC.INDEX";#N/A,#N/A,FALSE,"Schedule I";#N/A,#N/A,FALSE,"Schedule  II";#N/A,#N/A,FALSE,"Schedule III";#N/A,#N/A,FALSE,"Schedule IV";#N/A,#N/A,FALSE,"Schedule IV (Cont'd)";#N/A,#N/A,FALSE,"Schedule V";#N/A,#N/A,FALSE,"Schedule VI";#N/A,#N/A,FALSE,"Schedule VII"}</definedName>
    <definedName name="costa" localSheetId="21" hidden="1">{#N/A,#N/A,FALSE,"TAXC.INDEX";#N/A,#N/A,FALSE,"Schedule I";#N/A,#N/A,FALSE,"Schedule  II";#N/A,#N/A,FALSE,"Schedule III";#N/A,#N/A,FALSE,"Schedule IV";#N/A,#N/A,FALSE,"Schedule IV (Cont'd)";#N/A,#N/A,FALSE,"Schedule V";#N/A,#N/A,FALSE,"Schedule VI";#N/A,#N/A,FALSE,"Schedule VII"}</definedName>
    <definedName name="costa" localSheetId="22" hidden="1">{#N/A,#N/A,FALSE,"TAXC.INDEX";#N/A,#N/A,FALSE,"Schedule I";#N/A,#N/A,FALSE,"Schedule  II";#N/A,#N/A,FALSE,"Schedule III";#N/A,#N/A,FALSE,"Schedule IV";#N/A,#N/A,FALSE,"Schedule IV (Cont'd)";#N/A,#N/A,FALSE,"Schedule V";#N/A,#N/A,FALSE,"Schedule VI";#N/A,#N/A,FALSE,"Schedule VII"}</definedName>
    <definedName name="costa" localSheetId="19" hidden="1">{#N/A,#N/A,FALSE,"TAXC.INDEX";#N/A,#N/A,FALSE,"Schedule I";#N/A,#N/A,FALSE,"Schedule  II";#N/A,#N/A,FALSE,"Schedule III";#N/A,#N/A,FALSE,"Schedule IV";#N/A,#N/A,FALSE,"Schedule IV (Cont'd)";#N/A,#N/A,FALSE,"Schedule V";#N/A,#N/A,FALSE,"Schedule VI";#N/A,#N/A,FALSE,"Schedule VII"}</definedName>
    <definedName name="costa" hidden="1">{#N/A,#N/A,FALSE,"TAXC.INDEX";#N/A,#N/A,FALSE,"Schedule I";#N/A,#N/A,FALSE,"Schedule  II";#N/A,#N/A,FALSE,"Schedule III";#N/A,#N/A,FALSE,"Schedule IV";#N/A,#N/A,FALSE,"Schedule IV (Cont'd)";#N/A,#N/A,FALSE,"Schedule V";#N/A,#N/A,FALSE,"Schedule VI";#N/A,#N/A,FALSE,"Schedule VII"}</definedName>
    <definedName name="costctl">#REF!</definedName>
    <definedName name="CostLevel" hidden="1">#REF!</definedName>
    <definedName name="cotalta" localSheetId="14" hidden="1">{#N/A,#N/A,FALSE,"DIR-REP";#N/A,#N/A,FALSE,"AUD-REPORT";#N/A,#N/A,FALSE,"P7L&amp;BS";#N/A,#N/A,FALSE,"NOTES";#N/A,#N/A,FALSE,"FA";#N/A,#N/A,FALSE,"NOTES (2)";#N/A,#N/A,FALSE,"Schedule  IV";#N/A,#N/A,FALSE,"Schedule V"}</definedName>
    <definedName name="cotalta" localSheetId="7" hidden="1">{#N/A,#N/A,FALSE,"DIR-REP";#N/A,#N/A,FALSE,"AUD-REPORT";#N/A,#N/A,FALSE,"P7L&amp;BS";#N/A,#N/A,FALSE,"NOTES";#N/A,#N/A,FALSE,"FA";#N/A,#N/A,FALSE,"NOTES (2)";#N/A,#N/A,FALSE,"Schedule  IV";#N/A,#N/A,FALSE,"Schedule V"}</definedName>
    <definedName name="cotalta" localSheetId="25" hidden="1">{#N/A,#N/A,FALSE,"DIR-REP";#N/A,#N/A,FALSE,"AUD-REPORT";#N/A,#N/A,FALSE,"P7L&amp;BS";#N/A,#N/A,FALSE,"NOTES";#N/A,#N/A,FALSE,"FA";#N/A,#N/A,FALSE,"NOTES (2)";#N/A,#N/A,FALSE,"Schedule  IV";#N/A,#N/A,FALSE,"Schedule V"}</definedName>
    <definedName name="cotalta" localSheetId="21" hidden="1">{#N/A,#N/A,FALSE,"DIR-REP";#N/A,#N/A,FALSE,"AUD-REPORT";#N/A,#N/A,FALSE,"P7L&amp;BS";#N/A,#N/A,FALSE,"NOTES";#N/A,#N/A,FALSE,"FA";#N/A,#N/A,FALSE,"NOTES (2)";#N/A,#N/A,FALSE,"Schedule  IV";#N/A,#N/A,FALSE,"Schedule V"}</definedName>
    <definedName name="cotalta" localSheetId="22" hidden="1">{#N/A,#N/A,FALSE,"DIR-REP";#N/A,#N/A,FALSE,"AUD-REPORT";#N/A,#N/A,FALSE,"P7L&amp;BS";#N/A,#N/A,FALSE,"NOTES";#N/A,#N/A,FALSE,"FA";#N/A,#N/A,FALSE,"NOTES (2)";#N/A,#N/A,FALSE,"Schedule  IV";#N/A,#N/A,FALSE,"Schedule V"}</definedName>
    <definedName name="cotalta" localSheetId="19" hidden="1">{#N/A,#N/A,FALSE,"DIR-REP";#N/A,#N/A,FALSE,"AUD-REPORT";#N/A,#N/A,FALSE,"P7L&amp;BS";#N/A,#N/A,FALSE,"NOTES";#N/A,#N/A,FALSE,"FA";#N/A,#N/A,FALSE,"NOTES (2)";#N/A,#N/A,FALSE,"Schedule  IV";#N/A,#N/A,FALSE,"Schedule V"}</definedName>
    <definedName name="cotalta" hidden="1">{#N/A,#N/A,FALSE,"DIR-REP";#N/A,#N/A,FALSE,"AUD-REPORT";#N/A,#N/A,FALSE,"P7L&amp;BS";#N/A,#N/A,FALSE,"NOTES";#N/A,#N/A,FALSE,"FA";#N/A,#N/A,FALSE,"NOTES (2)";#N/A,#N/A,FALSE,"Schedule  IV";#N/A,#N/A,FALSE,"Schedule V"}</definedName>
    <definedName name="cotalta." localSheetId="14" hidden="1">{#N/A,#N/A,FALSE,"TB";#N/A,#N/A,FALSE,"DR";#N/A,#N/A,FALSE,"AR";#N/A,#N/A,FALSE,"PL";#N/A,#N/A,FALSE,"BS";#N/A,#N/A,FALSE,"NOTES";#N/A,#N/A,FALSE,"NOTES (2)";#N/A,#N/A,FALSE,"NOTES (3)";#N/A,#N/A,FALSE,"DPL";#N/A,#N/A,FALSE,"TAXC.INDEX";#N/A,#N/A,FALSE,"Schedule I";#N/A,#N/A,FALSE,"Adjustments"}</definedName>
    <definedName name="cotalta." localSheetId="7" hidden="1">{#N/A,#N/A,FALSE,"TB";#N/A,#N/A,FALSE,"DR";#N/A,#N/A,FALSE,"AR";#N/A,#N/A,FALSE,"PL";#N/A,#N/A,FALSE,"BS";#N/A,#N/A,FALSE,"NOTES";#N/A,#N/A,FALSE,"NOTES (2)";#N/A,#N/A,FALSE,"NOTES (3)";#N/A,#N/A,FALSE,"DPL";#N/A,#N/A,FALSE,"TAXC.INDEX";#N/A,#N/A,FALSE,"Schedule I";#N/A,#N/A,FALSE,"Adjustments"}</definedName>
    <definedName name="cotalta." localSheetId="25" hidden="1">{#N/A,#N/A,FALSE,"TB";#N/A,#N/A,FALSE,"DR";#N/A,#N/A,FALSE,"AR";#N/A,#N/A,FALSE,"PL";#N/A,#N/A,FALSE,"BS";#N/A,#N/A,FALSE,"NOTES";#N/A,#N/A,FALSE,"NOTES (2)";#N/A,#N/A,FALSE,"NOTES (3)";#N/A,#N/A,FALSE,"DPL";#N/A,#N/A,FALSE,"TAXC.INDEX";#N/A,#N/A,FALSE,"Schedule I";#N/A,#N/A,FALSE,"Adjustments"}</definedName>
    <definedName name="cotalta." localSheetId="21" hidden="1">{#N/A,#N/A,FALSE,"TB";#N/A,#N/A,FALSE,"DR";#N/A,#N/A,FALSE,"AR";#N/A,#N/A,FALSE,"PL";#N/A,#N/A,FALSE,"BS";#N/A,#N/A,FALSE,"NOTES";#N/A,#N/A,FALSE,"NOTES (2)";#N/A,#N/A,FALSE,"NOTES (3)";#N/A,#N/A,FALSE,"DPL";#N/A,#N/A,FALSE,"TAXC.INDEX";#N/A,#N/A,FALSE,"Schedule I";#N/A,#N/A,FALSE,"Adjustments"}</definedName>
    <definedName name="cotalta." localSheetId="22" hidden="1">{#N/A,#N/A,FALSE,"TB";#N/A,#N/A,FALSE,"DR";#N/A,#N/A,FALSE,"AR";#N/A,#N/A,FALSE,"PL";#N/A,#N/A,FALSE,"BS";#N/A,#N/A,FALSE,"NOTES";#N/A,#N/A,FALSE,"NOTES (2)";#N/A,#N/A,FALSE,"NOTES (3)";#N/A,#N/A,FALSE,"DPL";#N/A,#N/A,FALSE,"TAXC.INDEX";#N/A,#N/A,FALSE,"Schedule I";#N/A,#N/A,FALSE,"Adjustments"}</definedName>
    <definedName name="cotalta." localSheetId="19" hidden="1">{#N/A,#N/A,FALSE,"TB";#N/A,#N/A,FALSE,"DR";#N/A,#N/A,FALSE,"AR";#N/A,#N/A,FALSE,"PL";#N/A,#N/A,FALSE,"BS";#N/A,#N/A,FALSE,"NOTES";#N/A,#N/A,FALSE,"NOTES (2)";#N/A,#N/A,FALSE,"NOTES (3)";#N/A,#N/A,FALSE,"DPL";#N/A,#N/A,FALSE,"TAXC.INDEX";#N/A,#N/A,FALSE,"Schedule I";#N/A,#N/A,FALSE,"Adjustments"}</definedName>
    <definedName name="cotalta." hidden="1">{#N/A,#N/A,FALSE,"TB";#N/A,#N/A,FALSE,"DR";#N/A,#N/A,FALSE,"AR";#N/A,#N/A,FALSE,"PL";#N/A,#N/A,FALSE,"BS";#N/A,#N/A,FALSE,"NOTES";#N/A,#N/A,FALSE,"NOTES (2)";#N/A,#N/A,FALSE,"NOTES (3)";#N/A,#N/A,FALSE,"DPL";#N/A,#N/A,FALSE,"TAXC.INDEX";#N/A,#N/A,FALSE,"Schedule I";#N/A,#N/A,FALSE,"Adjustments"}</definedName>
    <definedName name="cotl" localSheetId="14" hidden="1">{#N/A,#N/A,FALSE,"TAXC.INDEX";#N/A,#N/A,FALSE,"Schedule I";#N/A,#N/A,FALSE,"Schedule  II";#N/A,#N/A,FALSE,"Schedule III";#N/A,#N/A,FALSE,"Schedule IV";#N/A,#N/A,FALSE,"Schedule IV (Cont'd)";#N/A,#N/A,FALSE,"Schedule V";#N/A,#N/A,FALSE,"Schedule VI";#N/A,#N/A,FALSE,"Schedule VII"}</definedName>
    <definedName name="cotl" localSheetId="7" hidden="1">{#N/A,#N/A,FALSE,"TAXC.INDEX";#N/A,#N/A,FALSE,"Schedule I";#N/A,#N/A,FALSE,"Schedule  II";#N/A,#N/A,FALSE,"Schedule III";#N/A,#N/A,FALSE,"Schedule IV";#N/A,#N/A,FALSE,"Schedule IV (Cont'd)";#N/A,#N/A,FALSE,"Schedule V";#N/A,#N/A,FALSE,"Schedule VI";#N/A,#N/A,FALSE,"Schedule VII"}</definedName>
    <definedName name="cotl" localSheetId="25" hidden="1">{#N/A,#N/A,FALSE,"TAXC.INDEX";#N/A,#N/A,FALSE,"Schedule I";#N/A,#N/A,FALSE,"Schedule  II";#N/A,#N/A,FALSE,"Schedule III";#N/A,#N/A,FALSE,"Schedule IV";#N/A,#N/A,FALSE,"Schedule IV (Cont'd)";#N/A,#N/A,FALSE,"Schedule V";#N/A,#N/A,FALSE,"Schedule VI";#N/A,#N/A,FALSE,"Schedule VII"}</definedName>
    <definedName name="cotl" localSheetId="21" hidden="1">{#N/A,#N/A,FALSE,"TAXC.INDEX";#N/A,#N/A,FALSE,"Schedule I";#N/A,#N/A,FALSE,"Schedule  II";#N/A,#N/A,FALSE,"Schedule III";#N/A,#N/A,FALSE,"Schedule IV";#N/A,#N/A,FALSE,"Schedule IV (Cont'd)";#N/A,#N/A,FALSE,"Schedule V";#N/A,#N/A,FALSE,"Schedule VI";#N/A,#N/A,FALSE,"Schedule VII"}</definedName>
    <definedName name="cotl" localSheetId="22" hidden="1">{#N/A,#N/A,FALSE,"TAXC.INDEX";#N/A,#N/A,FALSE,"Schedule I";#N/A,#N/A,FALSE,"Schedule  II";#N/A,#N/A,FALSE,"Schedule III";#N/A,#N/A,FALSE,"Schedule IV";#N/A,#N/A,FALSE,"Schedule IV (Cont'd)";#N/A,#N/A,FALSE,"Schedule V";#N/A,#N/A,FALSE,"Schedule VI";#N/A,#N/A,FALSE,"Schedule VII"}</definedName>
    <definedName name="cotl" localSheetId="19" hidden="1">{#N/A,#N/A,FALSE,"TAXC.INDEX";#N/A,#N/A,FALSE,"Schedule I";#N/A,#N/A,FALSE,"Schedule  II";#N/A,#N/A,FALSE,"Schedule III";#N/A,#N/A,FALSE,"Schedule IV";#N/A,#N/A,FALSE,"Schedule IV (Cont'd)";#N/A,#N/A,FALSE,"Schedule V";#N/A,#N/A,FALSE,"Schedule VI";#N/A,#N/A,FALSE,"Schedule VII"}</definedName>
    <definedName name="cotl" hidden="1">{#N/A,#N/A,FALSE,"TAXC.INDEX";#N/A,#N/A,FALSE,"Schedule I";#N/A,#N/A,FALSE,"Schedule  II";#N/A,#N/A,FALSE,"Schedule III";#N/A,#N/A,FALSE,"Schedule IV";#N/A,#N/A,FALSE,"Schedule IV (Cont'd)";#N/A,#N/A,FALSE,"Schedule V";#N/A,#N/A,FALSE,"Schedule VI";#N/A,#N/A,FALSE,"Schedule VII"}</definedName>
    <definedName name="cotlam" localSheetId="14" hidden="1">{#N/A,#N/A,FALSE,"DIR-REP";#N/A,#N/A,FALSE,"AUD-REPORT";#N/A,#N/A,FALSE,"P7L&amp;BS";#N/A,#N/A,FALSE,"NOTES";#N/A,#N/A,FALSE,"FA";#N/A,#N/A,FALSE,"NOTES (2)";#N/A,#N/A,FALSE,"Schedule  IV";#N/A,#N/A,FALSE,"Schedule V"}</definedName>
    <definedName name="cotlam" localSheetId="7" hidden="1">{#N/A,#N/A,FALSE,"DIR-REP";#N/A,#N/A,FALSE,"AUD-REPORT";#N/A,#N/A,FALSE,"P7L&amp;BS";#N/A,#N/A,FALSE,"NOTES";#N/A,#N/A,FALSE,"FA";#N/A,#N/A,FALSE,"NOTES (2)";#N/A,#N/A,FALSE,"Schedule  IV";#N/A,#N/A,FALSE,"Schedule V"}</definedName>
    <definedName name="cotlam" localSheetId="25" hidden="1">{#N/A,#N/A,FALSE,"DIR-REP";#N/A,#N/A,FALSE,"AUD-REPORT";#N/A,#N/A,FALSE,"P7L&amp;BS";#N/A,#N/A,FALSE,"NOTES";#N/A,#N/A,FALSE,"FA";#N/A,#N/A,FALSE,"NOTES (2)";#N/A,#N/A,FALSE,"Schedule  IV";#N/A,#N/A,FALSE,"Schedule V"}</definedName>
    <definedName name="cotlam" localSheetId="21" hidden="1">{#N/A,#N/A,FALSE,"DIR-REP";#N/A,#N/A,FALSE,"AUD-REPORT";#N/A,#N/A,FALSE,"P7L&amp;BS";#N/A,#N/A,FALSE,"NOTES";#N/A,#N/A,FALSE,"FA";#N/A,#N/A,FALSE,"NOTES (2)";#N/A,#N/A,FALSE,"Schedule  IV";#N/A,#N/A,FALSE,"Schedule V"}</definedName>
    <definedName name="cotlam" localSheetId="22" hidden="1">{#N/A,#N/A,FALSE,"DIR-REP";#N/A,#N/A,FALSE,"AUD-REPORT";#N/A,#N/A,FALSE,"P7L&amp;BS";#N/A,#N/A,FALSE,"NOTES";#N/A,#N/A,FALSE,"FA";#N/A,#N/A,FALSE,"NOTES (2)";#N/A,#N/A,FALSE,"Schedule  IV";#N/A,#N/A,FALSE,"Schedule V"}</definedName>
    <definedName name="cotlam" localSheetId="19" hidden="1">{#N/A,#N/A,FALSE,"DIR-REP";#N/A,#N/A,FALSE,"AUD-REPORT";#N/A,#N/A,FALSE,"P7L&amp;BS";#N/A,#N/A,FALSE,"NOTES";#N/A,#N/A,FALSE,"FA";#N/A,#N/A,FALSE,"NOTES (2)";#N/A,#N/A,FALSE,"Schedule  IV";#N/A,#N/A,FALSE,"Schedule V"}</definedName>
    <definedName name="cotlam" hidden="1">{#N/A,#N/A,FALSE,"DIR-REP";#N/A,#N/A,FALSE,"AUD-REPORT";#N/A,#N/A,FALSE,"P7L&amp;BS";#N/A,#N/A,FALSE,"NOTES";#N/A,#N/A,FALSE,"FA";#N/A,#N/A,FALSE,"NOTES (2)";#N/A,#N/A,FALSE,"Schedule  IV";#N/A,#N/A,FALSE,"Schedule V"}</definedName>
    <definedName name="cotlat" localSheetId="14" hidden="1">{#N/A,#N/A,FALSE,"DIR-REP";#N/A,#N/A,FALSE,"AUD-REPORT";#N/A,#N/A,FALSE,"P7L&amp;BS";#N/A,#N/A,FALSE,"NOTES";#N/A,#N/A,FALSE,"FA";#N/A,#N/A,FALSE,"NOTES (2)";#N/A,#N/A,FALSE,"Schedule  IV";#N/A,#N/A,FALSE,"Schedule V"}</definedName>
    <definedName name="cotlat" localSheetId="7" hidden="1">{#N/A,#N/A,FALSE,"DIR-REP";#N/A,#N/A,FALSE,"AUD-REPORT";#N/A,#N/A,FALSE,"P7L&amp;BS";#N/A,#N/A,FALSE,"NOTES";#N/A,#N/A,FALSE,"FA";#N/A,#N/A,FALSE,"NOTES (2)";#N/A,#N/A,FALSE,"Schedule  IV";#N/A,#N/A,FALSE,"Schedule V"}</definedName>
    <definedName name="cotlat" localSheetId="25" hidden="1">{#N/A,#N/A,FALSE,"DIR-REP";#N/A,#N/A,FALSE,"AUD-REPORT";#N/A,#N/A,FALSE,"P7L&amp;BS";#N/A,#N/A,FALSE,"NOTES";#N/A,#N/A,FALSE,"FA";#N/A,#N/A,FALSE,"NOTES (2)";#N/A,#N/A,FALSE,"Schedule  IV";#N/A,#N/A,FALSE,"Schedule V"}</definedName>
    <definedName name="cotlat" localSheetId="21" hidden="1">{#N/A,#N/A,FALSE,"DIR-REP";#N/A,#N/A,FALSE,"AUD-REPORT";#N/A,#N/A,FALSE,"P7L&amp;BS";#N/A,#N/A,FALSE,"NOTES";#N/A,#N/A,FALSE,"FA";#N/A,#N/A,FALSE,"NOTES (2)";#N/A,#N/A,FALSE,"Schedule  IV";#N/A,#N/A,FALSE,"Schedule V"}</definedName>
    <definedName name="cotlat" localSheetId="22" hidden="1">{#N/A,#N/A,FALSE,"DIR-REP";#N/A,#N/A,FALSE,"AUD-REPORT";#N/A,#N/A,FALSE,"P7L&amp;BS";#N/A,#N/A,FALSE,"NOTES";#N/A,#N/A,FALSE,"FA";#N/A,#N/A,FALSE,"NOTES (2)";#N/A,#N/A,FALSE,"Schedule  IV";#N/A,#N/A,FALSE,"Schedule V"}</definedName>
    <definedName name="cotlat" localSheetId="19" hidden="1">{#N/A,#N/A,FALSE,"DIR-REP";#N/A,#N/A,FALSE,"AUD-REPORT";#N/A,#N/A,FALSE,"P7L&amp;BS";#N/A,#N/A,FALSE,"NOTES";#N/A,#N/A,FALSE,"FA";#N/A,#N/A,FALSE,"NOTES (2)";#N/A,#N/A,FALSE,"Schedule  IV";#N/A,#N/A,FALSE,"Schedule V"}</definedName>
    <definedName name="cotlat" hidden="1">{#N/A,#N/A,FALSE,"DIR-REP";#N/A,#N/A,FALSE,"AUD-REPORT";#N/A,#N/A,FALSE,"P7L&amp;BS";#N/A,#N/A,FALSE,"NOTES";#N/A,#N/A,FALSE,"FA";#N/A,#N/A,FALSE,"NOTES (2)";#N/A,#N/A,FALSE,"Schedule  IV";#N/A,#N/A,FALSE,"Schedule V"}</definedName>
    <definedName name="cotls" localSheetId="14" hidden="1">{#N/A,#N/A,TRUE,"COVER";#N/A,#N/A,TRUE,"DIR";#N/A,#N/A,TRUE,"AUDIT"}</definedName>
    <definedName name="cotls" localSheetId="7" hidden="1">{#N/A,#N/A,TRUE,"COVER";#N/A,#N/A,TRUE,"DIR";#N/A,#N/A,TRUE,"AUDIT"}</definedName>
    <definedName name="cotls" localSheetId="25" hidden="1">{#N/A,#N/A,TRUE,"COVER";#N/A,#N/A,TRUE,"DIR";#N/A,#N/A,TRUE,"AUDIT"}</definedName>
    <definedName name="cotls" localSheetId="21" hidden="1">{#N/A,#N/A,TRUE,"COVER";#N/A,#N/A,TRUE,"DIR";#N/A,#N/A,TRUE,"AUDIT"}</definedName>
    <definedName name="cotls" localSheetId="22" hidden="1">{#N/A,#N/A,TRUE,"COVER";#N/A,#N/A,TRUE,"DIR";#N/A,#N/A,TRUE,"AUDIT"}</definedName>
    <definedName name="cotls" localSheetId="19" hidden="1">{#N/A,#N/A,TRUE,"COVER";#N/A,#N/A,TRUE,"DIR";#N/A,#N/A,TRUE,"AUDIT"}</definedName>
    <definedName name="cotls" hidden="1">{#N/A,#N/A,TRUE,"COVER";#N/A,#N/A,TRUE,"DIR";#N/A,#N/A,TRUE,"AUDIT"}</definedName>
    <definedName name="cotlsot" localSheetId="14" hidden="1">{#N/A,#N/A,FALSE,"CONTENTS";#N/A,#N/A,FALSE,"DR";#N/A,#N/A,FALSE,"PL";#N/A,#N/A,FALSE,"BS";#N/A,#N/A,FALSE,"Cash Flow";#N/A,#N/A,FALSE,"NOTES";#N/A,#N/A,FALSE,"NOTES (FA)";#N/A,#N/A,FALSE,"Notes(3)";#N/A,#N/A,FALSE,"NOTES (4)";#N/A,#N/A,FALSE,"DP&amp;L";#N/A,#N/A,FALSE,"EXPENSES";#N/A,#N/A,FALSE,"EXPENSES-1"}</definedName>
    <definedName name="cotlsot" localSheetId="7" hidden="1">{#N/A,#N/A,FALSE,"CONTENTS";#N/A,#N/A,FALSE,"DR";#N/A,#N/A,FALSE,"PL";#N/A,#N/A,FALSE,"BS";#N/A,#N/A,FALSE,"Cash Flow";#N/A,#N/A,FALSE,"NOTES";#N/A,#N/A,FALSE,"NOTES (FA)";#N/A,#N/A,FALSE,"Notes(3)";#N/A,#N/A,FALSE,"NOTES (4)";#N/A,#N/A,FALSE,"DP&amp;L";#N/A,#N/A,FALSE,"EXPENSES";#N/A,#N/A,FALSE,"EXPENSES-1"}</definedName>
    <definedName name="cotlsot" localSheetId="25" hidden="1">{#N/A,#N/A,FALSE,"CONTENTS";#N/A,#N/A,FALSE,"DR";#N/A,#N/A,FALSE,"PL";#N/A,#N/A,FALSE,"BS";#N/A,#N/A,FALSE,"Cash Flow";#N/A,#N/A,FALSE,"NOTES";#N/A,#N/A,FALSE,"NOTES (FA)";#N/A,#N/A,FALSE,"Notes(3)";#N/A,#N/A,FALSE,"NOTES (4)";#N/A,#N/A,FALSE,"DP&amp;L";#N/A,#N/A,FALSE,"EXPENSES";#N/A,#N/A,FALSE,"EXPENSES-1"}</definedName>
    <definedName name="cotlsot" localSheetId="21" hidden="1">{#N/A,#N/A,FALSE,"CONTENTS";#N/A,#N/A,FALSE,"DR";#N/A,#N/A,FALSE,"PL";#N/A,#N/A,FALSE,"BS";#N/A,#N/A,FALSE,"Cash Flow";#N/A,#N/A,FALSE,"NOTES";#N/A,#N/A,FALSE,"NOTES (FA)";#N/A,#N/A,FALSE,"Notes(3)";#N/A,#N/A,FALSE,"NOTES (4)";#N/A,#N/A,FALSE,"DP&amp;L";#N/A,#N/A,FALSE,"EXPENSES";#N/A,#N/A,FALSE,"EXPENSES-1"}</definedName>
    <definedName name="cotlsot" localSheetId="22" hidden="1">{#N/A,#N/A,FALSE,"CONTENTS";#N/A,#N/A,FALSE,"DR";#N/A,#N/A,FALSE,"PL";#N/A,#N/A,FALSE,"BS";#N/A,#N/A,FALSE,"Cash Flow";#N/A,#N/A,FALSE,"NOTES";#N/A,#N/A,FALSE,"NOTES (FA)";#N/A,#N/A,FALSE,"Notes(3)";#N/A,#N/A,FALSE,"NOTES (4)";#N/A,#N/A,FALSE,"DP&amp;L";#N/A,#N/A,FALSE,"EXPENSES";#N/A,#N/A,FALSE,"EXPENSES-1"}</definedName>
    <definedName name="cotlsot" localSheetId="19" hidden="1">{#N/A,#N/A,FALSE,"CONTENTS";#N/A,#N/A,FALSE,"DR";#N/A,#N/A,FALSE,"PL";#N/A,#N/A,FALSE,"BS";#N/A,#N/A,FALSE,"Cash Flow";#N/A,#N/A,FALSE,"NOTES";#N/A,#N/A,FALSE,"NOTES (FA)";#N/A,#N/A,FALSE,"Notes(3)";#N/A,#N/A,FALSE,"NOTES (4)";#N/A,#N/A,FALSE,"DP&amp;L";#N/A,#N/A,FALSE,"EXPENSES";#N/A,#N/A,FALSE,"EXPENSES-1"}</definedName>
    <definedName name="cotlsot" hidden="1">{#N/A,#N/A,FALSE,"CONTENTS";#N/A,#N/A,FALSE,"DR";#N/A,#N/A,FALSE,"PL";#N/A,#N/A,FALSE,"BS";#N/A,#N/A,FALSE,"Cash Flow";#N/A,#N/A,FALSE,"NOTES";#N/A,#N/A,FALSE,"NOTES (FA)";#N/A,#N/A,FALSE,"Notes(3)";#N/A,#N/A,FALSE,"NOTES (4)";#N/A,#N/A,FALSE,"DP&amp;L";#N/A,#N/A,FALSE,"EXPENSES";#N/A,#N/A,FALSE,"EXPENSES-1"}</definedName>
    <definedName name="cotlt" localSheetId="14" hidden="1">{#N/A,#N/A,FALSE,"TB";#N/A,#N/A,FALSE,"AR";#N/A,#N/A,FALSE,"BS";#N/A,#N/A,FALSE,"PL";#N/A,#N/A,FALSE,"NOTES";#N/A,#N/A,FALSE,"NOTES (2)";#N/A,#N/A,FALSE,"NOTES (3)";#N/A,#N/A,FALSE,"TAXC.INDEX";#N/A,#N/A,FALSE,"Schedule I";#N/A,#N/A,FALSE,"DPL";#N/A,#N/A,FALSE,"Schedule IV";#N/A,#N/A,FALSE,"Adjustments"}</definedName>
    <definedName name="cotlt" localSheetId="7" hidden="1">{#N/A,#N/A,FALSE,"TB";#N/A,#N/A,FALSE,"AR";#N/A,#N/A,FALSE,"BS";#N/A,#N/A,FALSE,"PL";#N/A,#N/A,FALSE,"NOTES";#N/A,#N/A,FALSE,"NOTES (2)";#N/A,#N/A,FALSE,"NOTES (3)";#N/A,#N/A,FALSE,"TAXC.INDEX";#N/A,#N/A,FALSE,"Schedule I";#N/A,#N/A,FALSE,"DPL";#N/A,#N/A,FALSE,"Schedule IV";#N/A,#N/A,FALSE,"Adjustments"}</definedName>
    <definedName name="cotlt" localSheetId="25" hidden="1">{#N/A,#N/A,FALSE,"TB";#N/A,#N/A,FALSE,"AR";#N/A,#N/A,FALSE,"BS";#N/A,#N/A,FALSE,"PL";#N/A,#N/A,FALSE,"NOTES";#N/A,#N/A,FALSE,"NOTES (2)";#N/A,#N/A,FALSE,"NOTES (3)";#N/A,#N/A,FALSE,"TAXC.INDEX";#N/A,#N/A,FALSE,"Schedule I";#N/A,#N/A,FALSE,"DPL";#N/A,#N/A,FALSE,"Schedule IV";#N/A,#N/A,FALSE,"Adjustments"}</definedName>
    <definedName name="cotlt" localSheetId="21" hidden="1">{#N/A,#N/A,FALSE,"TB";#N/A,#N/A,FALSE,"AR";#N/A,#N/A,FALSE,"BS";#N/A,#N/A,FALSE,"PL";#N/A,#N/A,FALSE,"NOTES";#N/A,#N/A,FALSE,"NOTES (2)";#N/A,#N/A,FALSE,"NOTES (3)";#N/A,#N/A,FALSE,"TAXC.INDEX";#N/A,#N/A,FALSE,"Schedule I";#N/A,#N/A,FALSE,"DPL";#N/A,#N/A,FALSE,"Schedule IV";#N/A,#N/A,FALSE,"Adjustments"}</definedName>
    <definedName name="cotlt" localSheetId="22" hidden="1">{#N/A,#N/A,FALSE,"TB";#N/A,#N/A,FALSE,"AR";#N/A,#N/A,FALSE,"BS";#N/A,#N/A,FALSE,"PL";#N/A,#N/A,FALSE,"NOTES";#N/A,#N/A,FALSE,"NOTES (2)";#N/A,#N/A,FALSE,"NOTES (3)";#N/A,#N/A,FALSE,"TAXC.INDEX";#N/A,#N/A,FALSE,"Schedule I";#N/A,#N/A,FALSE,"DPL";#N/A,#N/A,FALSE,"Schedule IV";#N/A,#N/A,FALSE,"Adjustments"}</definedName>
    <definedName name="cotlt" localSheetId="19" hidden="1">{#N/A,#N/A,FALSE,"TB";#N/A,#N/A,FALSE,"AR";#N/A,#N/A,FALSE,"BS";#N/A,#N/A,FALSE,"PL";#N/A,#N/A,FALSE,"NOTES";#N/A,#N/A,FALSE,"NOTES (2)";#N/A,#N/A,FALSE,"NOTES (3)";#N/A,#N/A,FALSE,"TAXC.INDEX";#N/A,#N/A,FALSE,"Schedule I";#N/A,#N/A,FALSE,"DPL";#N/A,#N/A,FALSE,"Schedule IV";#N/A,#N/A,FALSE,"Adjustments"}</definedName>
    <definedName name="cotlt" hidden="1">{#N/A,#N/A,FALSE,"TB";#N/A,#N/A,FALSE,"AR";#N/A,#N/A,FALSE,"BS";#N/A,#N/A,FALSE,"PL";#N/A,#N/A,FALSE,"NOTES";#N/A,#N/A,FALSE,"NOTES (2)";#N/A,#N/A,FALSE,"NOTES (3)";#N/A,#N/A,FALSE,"TAXC.INDEX";#N/A,#N/A,FALSE,"Schedule I";#N/A,#N/A,FALSE,"DPL";#N/A,#N/A,FALSE,"Schedule IV";#N/A,#N/A,FALSE,"Adjustments"}</definedName>
    <definedName name="cots" localSheetId="14" hidden="1">{#N/A,#N/A,FALSE,"TB";#N/A,#N/A,FALSE,"DR";#N/A,#N/A,FALSE,"AR";#N/A,#N/A,FALSE,"BS";#N/A,#N/A,FALSE,"PL";#N/A,#N/A,FALSE,"NOTES";#N/A,#N/A,FALSE,"NOTES (2)";#N/A,#N/A,FALSE,"NOTES (3)";#N/A,#N/A,FALSE,"DPL";#N/A,#N/A,FALSE,"DPL"}</definedName>
    <definedName name="cots" localSheetId="7" hidden="1">{#N/A,#N/A,FALSE,"TB";#N/A,#N/A,FALSE,"DR";#N/A,#N/A,FALSE,"AR";#N/A,#N/A,FALSE,"BS";#N/A,#N/A,FALSE,"PL";#N/A,#N/A,FALSE,"NOTES";#N/A,#N/A,FALSE,"NOTES (2)";#N/A,#N/A,FALSE,"NOTES (3)";#N/A,#N/A,FALSE,"DPL";#N/A,#N/A,FALSE,"DPL"}</definedName>
    <definedName name="cots" localSheetId="25" hidden="1">{#N/A,#N/A,FALSE,"TB";#N/A,#N/A,FALSE,"DR";#N/A,#N/A,FALSE,"AR";#N/A,#N/A,FALSE,"BS";#N/A,#N/A,FALSE,"PL";#N/A,#N/A,FALSE,"NOTES";#N/A,#N/A,FALSE,"NOTES (2)";#N/A,#N/A,FALSE,"NOTES (3)";#N/A,#N/A,FALSE,"DPL";#N/A,#N/A,FALSE,"DPL"}</definedName>
    <definedName name="cots" localSheetId="21" hidden="1">{#N/A,#N/A,FALSE,"TB";#N/A,#N/A,FALSE,"DR";#N/A,#N/A,FALSE,"AR";#N/A,#N/A,FALSE,"BS";#N/A,#N/A,FALSE,"PL";#N/A,#N/A,FALSE,"NOTES";#N/A,#N/A,FALSE,"NOTES (2)";#N/A,#N/A,FALSE,"NOTES (3)";#N/A,#N/A,FALSE,"DPL";#N/A,#N/A,FALSE,"DPL"}</definedName>
    <definedName name="cots" localSheetId="22" hidden="1">{#N/A,#N/A,FALSE,"TB";#N/A,#N/A,FALSE,"DR";#N/A,#N/A,FALSE,"AR";#N/A,#N/A,FALSE,"BS";#N/A,#N/A,FALSE,"PL";#N/A,#N/A,FALSE,"NOTES";#N/A,#N/A,FALSE,"NOTES (2)";#N/A,#N/A,FALSE,"NOTES (3)";#N/A,#N/A,FALSE,"DPL";#N/A,#N/A,FALSE,"DPL"}</definedName>
    <definedName name="cots" localSheetId="19" hidden="1">{#N/A,#N/A,FALSE,"TB";#N/A,#N/A,FALSE,"DR";#N/A,#N/A,FALSE,"AR";#N/A,#N/A,FALSE,"BS";#N/A,#N/A,FALSE,"PL";#N/A,#N/A,FALSE,"NOTES";#N/A,#N/A,FALSE,"NOTES (2)";#N/A,#N/A,FALSE,"NOTES (3)";#N/A,#N/A,FALSE,"DPL";#N/A,#N/A,FALSE,"DPL"}</definedName>
    <definedName name="cots" hidden="1">{#N/A,#N/A,FALSE,"TB";#N/A,#N/A,FALSE,"DR";#N/A,#N/A,FALSE,"AR";#N/A,#N/A,FALSE,"BS";#N/A,#N/A,FALSE,"PL";#N/A,#N/A,FALSE,"NOTES";#N/A,#N/A,FALSE,"NOTES (2)";#N/A,#N/A,FALSE,"NOTES (3)";#N/A,#N/A,FALSE,"DPL";#N/A,#N/A,FALSE,"DPL"}</definedName>
    <definedName name="cotsl" localSheetId="14" hidden="1">{#N/A,#N/A,FALSE,"TB";#N/A,#N/A,FALSE,"AR";#N/A,#N/A,FALSE,"BS";#N/A,#N/A,FALSE,"PL";#N/A,#N/A,FALSE,"NOTES";#N/A,#N/A,FALSE,"NOTES (2)";#N/A,#N/A,FALSE,"NOTES (3)";#N/A,#N/A,FALSE,"TAXC.INDEX";#N/A,#N/A,FALSE,"Schedule I";#N/A,#N/A,FALSE,"DPL";#N/A,#N/A,FALSE,"Schedule IV";#N/A,#N/A,FALSE,"Adjustments"}</definedName>
    <definedName name="cotsl" localSheetId="7" hidden="1">{#N/A,#N/A,FALSE,"TB";#N/A,#N/A,FALSE,"AR";#N/A,#N/A,FALSE,"BS";#N/A,#N/A,FALSE,"PL";#N/A,#N/A,FALSE,"NOTES";#N/A,#N/A,FALSE,"NOTES (2)";#N/A,#N/A,FALSE,"NOTES (3)";#N/A,#N/A,FALSE,"TAXC.INDEX";#N/A,#N/A,FALSE,"Schedule I";#N/A,#N/A,FALSE,"DPL";#N/A,#N/A,FALSE,"Schedule IV";#N/A,#N/A,FALSE,"Adjustments"}</definedName>
    <definedName name="cotsl" localSheetId="25" hidden="1">{#N/A,#N/A,FALSE,"TB";#N/A,#N/A,FALSE,"AR";#N/A,#N/A,FALSE,"BS";#N/A,#N/A,FALSE,"PL";#N/A,#N/A,FALSE,"NOTES";#N/A,#N/A,FALSE,"NOTES (2)";#N/A,#N/A,FALSE,"NOTES (3)";#N/A,#N/A,FALSE,"TAXC.INDEX";#N/A,#N/A,FALSE,"Schedule I";#N/A,#N/A,FALSE,"DPL";#N/A,#N/A,FALSE,"Schedule IV";#N/A,#N/A,FALSE,"Adjustments"}</definedName>
    <definedName name="cotsl" localSheetId="21" hidden="1">{#N/A,#N/A,FALSE,"TB";#N/A,#N/A,FALSE,"AR";#N/A,#N/A,FALSE,"BS";#N/A,#N/A,FALSE,"PL";#N/A,#N/A,FALSE,"NOTES";#N/A,#N/A,FALSE,"NOTES (2)";#N/A,#N/A,FALSE,"NOTES (3)";#N/A,#N/A,FALSE,"TAXC.INDEX";#N/A,#N/A,FALSE,"Schedule I";#N/A,#N/A,FALSE,"DPL";#N/A,#N/A,FALSE,"Schedule IV";#N/A,#N/A,FALSE,"Adjustments"}</definedName>
    <definedName name="cotsl" localSheetId="22" hidden="1">{#N/A,#N/A,FALSE,"TB";#N/A,#N/A,FALSE,"AR";#N/A,#N/A,FALSE,"BS";#N/A,#N/A,FALSE,"PL";#N/A,#N/A,FALSE,"NOTES";#N/A,#N/A,FALSE,"NOTES (2)";#N/A,#N/A,FALSE,"NOTES (3)";#N/A,#N/A,FALSE,"TAXC.INDEX";#N/A,#N/A,FALSE,"Schedule I";#N/A,#N/A,FALSE,"DPL";#N/A,#N/A,FALSE,"Schedule IV";#N/A,#N/A,FALSE,"Adjustments"}</definedName>
    <definedName name="cotsl" localSheetId="19" hidden="1">{#N/A,#N/A,FALSE,"TB";#N/A,#N/A,FALSE,"AR";#N/A,#N/A,FALSE,"BS";#N/A,#N/A,FALSE,"PL";#N/A,#N/A,FALSE,"NOTES";#N/A,#N/A,FALSE,"NOTES (2)";#N/A,#N/A,FALSE,"NOTES (3)";#N/A,#N/A,FALSE,"TAXC.INDEX";#N/A,#N/A,FALSE,"Schedule I";#N/A,#N/A,FALSE,"DPL";#N/A,#N/A,FALSE,"Schedule IV";#N/A,#N/A,FALSE,"Adjustments"}</definedName>
    <definedName name="cotsl" hidden="1">{#N/A,#N/A,FALSE,"TB";#N/A,#N/A,FALSE,"AR";#N/A,#N/A,FALSE,"BS";#N/A,#N/A,FALSE,"PL";#N/A,#N/A,FALSE,"NOTES";#N/A,#N/A,FALSE,"NOTES (2)";#N/A,#N/A,FALSE,"NOTES (3)";#N/A,#N/A,FALSE,"TAXC.INDEX";#N/A,#N/A,FALSE,"Schedule I";#N/A,#N/A,FALSE,"DPL";#N/A,#N/A,FALSE,"Schedule IV";#N/A,#N/A,FALSE,"Adjustments"}</definedName>
    <definedName name="CountAChildrenswear" hidden="1">#REF!</definedName>
    <definedName name="CountAChildrenswearx" hidden="1">#REF!</definedName>
    <definedName name="CountACommunicationTech" hidden="1">#REF!</definedName>
    <definedName name="CountACommunicationTechx" hidden="1">#REF!</definedName>
    <definedName name="CountACookingDining" hidden="1">#REF!</definedName>
    <definedName name="CountACookingDiningx" hidden="1">#REF!</definedName>
    <definedName name="CountAEHT" hidden="1">#REF!</definedName>
    <definedName name="CountAElectricals" hidden="1">#REF!</definedName>
    <definedName name="CountAElectricalsx" hidden="1">#REF!</definedName>
    <definedName name="CountAFashion" hidden="1">#REF!</definedName>
    <definedName name="CountAFurniture" hidden="1">#REF!</definedName>
    <definedName name="CountAFurniturex" hidden="1">#REF!</definedName>
    <definedName name="CountAHome" hidden="1">#REF!</definedName>
    <definedName name="CountAHomeAccsGifts" hidden="1">#REF!</definedName>
    <definedName name="CountAHomeAccsGiftsx" hidden="1">#REF!</definedName>
    <definedName name="CountAMenswearSports" hidden="1">#REF!</definedName>
    <definedName name="CountAMenswearSportsx" hidden="1">#REF!</definedName>
    <definedName name="CountAOddments" hidden="1">#REF!</definedName>
    <definedName name="CountAOddmentsx" hidden="1">#REF!</definedName>
    <definedName name="CountATextilesCarpets" hidden="1">#REF!</definedName>
    <definedName name="CountATextilesCarpetsx" hidden="1">#REF!</definedName>
    <definedName name="CountAToysNurseryHaby" hidden="1">#REF!</definedName>
    <definedName name="CountAToysNurseryHabyx" hidden="1">#REF!</definedName>
    <definedName name="CountAWomensAccsBeauty" hidden="1">#REF!</definedName>
    <definedName name="CountAWomensAccsBeautyx" hidden="1">#REF!</definedName>
    <definedName name="CountAWomenswear" hidden="1">#REF!</definedName>
    <definedName name="CountAWomenswearx" hidden="1">#REF!</definedName>
    <definedName name="CountBudChildrenswear" hidden="1">#REF!</definedName>
    <definedName name="CountBudChildrenswearx" hidden="1">#REF!</definedName>
    <definedName name="CountBudCommunicationTech" hidden="1">#REF!</definedName>
    <definedName name="CountBudCommunicationTechx" hidden="1">#REF!</definedName>
    <definedName name="CountBudCookingDining" hidden="1">#REF!</definedName>
    <definedName name="CountBudCookingDiningx" hidden="1">#REF!</definedName>
    <definedName name="CountBudEHT" hidden="1">#REF!</definedName>
    <definedName name="CountBudElectricals" hidden="1">#REF!</definedName>
    <definedName name="CountBudElectricalsx" hidden="1">#REF!</definedName>
    <definedName name="CountBudFashion" hidden="1">#REF!</definedName>
    <definedName name="CountBudFurniture" hidden="1">#REF!</definedName>
    <definedName name="CountBudFurniturex" hidden="1">#REF!</definedName>
    <definedName name="CountBudHome" hidden="1">#REF!</definedName>
    <definedName name="CountBudHomeAccsGifts" hidden="1">#REF!</definedName>
    <definedName name="CountBudHomeAccsGiftsx" hidden="1">#REF!</definedName>
    <definedName name="CountBudMenswearSports" hidden="1">#REF!</definedName>
    <definedName name="CountBudMenswearSportsx" hidden="1">#REF!</definedName>
    <definedName name="CountBudOddments" hidden="1">#REF!</definedName>
    <definedName name="CountBudOddmentsx" hidden="1">#REF!</definedName>
    <definedName name="CountBudTextilesCarpets" hidden="1">#REF!</definedName>
    <definedName name="CountBudTextilesCarpetsx" hidden="1">#REF!</definedName>
    <definedName name="CountBudToysNurseryHaby" hidden="1">#REF!</definedName>
    <definedName name="CountBudToysNurseryHabyx" hidden="1">#REF!</definedName>
    <definedName name="CountBudWomensAccsBeauty" hidden="1">#REF!</definedName>
    <definedName name="CountBudWomensAccsBeautyx" hidden="1">#REF!</definedName>
    <definedName name="CountBudWomenswear" hidden="1">#REF!</definedName>
    <definedName name="CountBudWomenswearx" hidden="1">#REF!</definedName>
    <definedName name="CountDBud" hidden="1">#REF!</definedName>
    <definedName name="CountDLY" hidden="1">#REF!</definedName>
    <definedName name="CountDLY1" hidden="1">#REF!</definedName>
    <definedName name="CountDTY" hidden="1">#REF!</definedName>
    <definedName name="CountLY1Childrenswear" hidden="1">#REF!</definedName>
    <definedName name="CountLY1Childrenswearx" hidden="1">#REF!</definedName>
    <definedName name="CountLY1CommunicationTech" hidden="1">#REF!</definedName>
    <definedName name="CountLY1CommunicationTechx" hidden="1">#REF!</definedName>
    <definedName name="CountLY1CookingDining" hidden="1">#REF!</definedName>
    <definedName name="CountLY1CookingDiningx" hidden="1">#REF!</definedName>
    <definedName name="CountLY1EHT" hidden="1">#REF!</definedName>
    <definedName name="CountLY1Electricals" hidden="1">#REF!</definedName>
    <definedName name="CountLY1Electricalsx" hidden="1">#REF!</definedName>
    <definedName name="CountLY1Fashion" hidden="1">#REF!</definedName>
    <definedName name="CountLY1Furniture" hidden="1">#REF!</definedName>
    <definedName name="CountLY1Furniturex" hidden="1">#REF!</definedName>
    <definedName name="CountLY1Home" hidden="1">#REF!</definedName>
    <definedName name="CountLY1HomeAccsGifts" hidden="1">#REF!</definedName>
    <definedName name="CountLY1HomeAccsGiftsx" hidden="1">#REF!</definedName>
    <definedName name="CountLY1MenswearSports" hidden="1">#REF!</definedName>
    <definedName name="CountLY1MenswearSportsx" hidden="1">#REF!</definedName>
    <definedName name="CountLY1Oddments" hidden="1">#REF!</definedName>
    <definedName name="CountLY1Oddmentsx" hidden="1">#REF!</definedName>
    <definedName name="CountLY1TextilesCarpets" hidden="1">#REF!</definedName>
    <definedName name="CountLY1TextilesCarpetsx" hidden="1">#REF!</definedName>
    <definedName name="CountLY1ToysNurseryHaby" hidden="1">#REF!</definedName>
    <definedName name="CountLY1ToysNurseryHabyx" hidden="1">#REF!</definedName>
    <definedName name="CountLY1WomensAccsBeauty" hidden="1">#REF!</definedName>
    <definedName name="CountLY1WomensAccsBeautyx" hidden="1">#REF!</definedName>
    <definedName name="CountLY1Womenswear" hidden="1">#REF!</definedName>
    <definedName name="CountLY1Womenswearx" hidden="1">#REF!</definedName>
    <definedName name="CountLYChildrenswear" hidden="1">#REF!</definedName>
    <definedName name="CountLYChildrenswearx" hidden="1">#REF!</definedName>
    <definedName name="CountLYCommunicationTech" hidden="1">#REF!</definedName>
    <definedName name="CountLYCommunicationTechx" hidden="1">#REF!</definedName>
    <definedName name="CountLYCookingDining" hidden="1">#REF!</definedName>
    <definedName name="CountLYCookingDiningx" hidden="1">#REF!</definedName>
    <definedName name="CountLYEHT" hidden="1">#REF!</definedName>
    <definedName name="CountLYElectricals" hidden="1">#REF!</definedName>
    <definedName name="CountLYElectricalsx" hidden="1">#REF!</definedName>
    <definedName name="CountLYFashion" hidden="1">#REF!</definedName>
    <definedName name="CountLYFurniture" hidden="1">#REF!</definedName>
    <definedName name="CountLYFurniturex" hidden="1">#REF!</definedName>
    <definedName name="CountLYHome" hidden="1">#REF!</definedName>
    <definedName name="CountLYHomeAccsGifts" hidden="1">#REF!</definedName>
    <definedName name="CountLYHomeAccsGiftsx" hidden="1">#REF!</definedName>
    <definedName name="CountLYMenswearSports" hidden="1">#REF!</definedName>
    <definedName name="CountLYMenswearSportsx" hidden="1">#REF!</definedName>
    <definedName name="CountLYOddments" hidden="1">#REF!</definedName>
    <definedName name="CountLYOddmentsx" hidden="1">#REF!</definedName>
    <definedName name="CountLYTextilesCarpets" hidden="1">#REF!</definedName>
    <definedName name="CountLYTextilesCarpetsx" hidden="1">#REF!</definedName>
    <definedName name="CountLYToysNurseryHaby" hidden="1">#REF!</definedName>
    <definedName name="CountLYToysNurseryHabyx" hidden="1">#REF!</definedName>
    <definedName name="CountLYWomensAccsBeauty" hidden="1">#REF!</definedName>
    <definedName name="CountLYWomensAccsBeautyx" hidden="1">#REF!</definedName>
    <definedName name="CountLYWomenswear" hidden="1">#REF!</definedName>
    <definedName name="CountLYWomenswearx" hidden="1">#REF!</definedName>
    <definedName name="COUNTRIES">#REF!</definedName>
    <definedName name="COUNTRY">#REF!</definedName>
    <definedName name="cover" hidden="1">#REF!</definedName>
    <definedName name="COVERING">#REF!</definedName>
    <definedName name="Cp101.xls">#REF!</definedName>
    <definedName name="Cp102.xls">#REF!</definedName>
    <definedName name="crank" localSheetId="14" hidden="1">{#N/A,#N/A,FALSE,"단축1";#N/A,#N/A,FALSE,"단축2";#N/A,#N/A,FALSE,"단축3";#N/A,#N/A,FALSE,"장축";#N/A,#N/A,FALSE,"4WD"}</definedName>
    <definedName name="crank" localSheetId="7" hidden="1">{#N/A,#N/A,FALSE,"단축1";#N/A,#N/A,FALSE,"단축2";#N/A,#N/A,FALSE,"단축3";#N/A,#N/A,FALSE,"장축";#N/A,#N/A,FALSE,"4WD"}</definedName>
    <definedName name="crank" localSheetId="25" hidden="1">{#N/A,#N/A,FALSE,"단축1";#N/A,#N/A,FALSE,"단축2";#N/A,#N/A,FALSE,"단축3";#N/A,#N/A,FALSE,"장축";#N/A,#N/A,FALSE,"4WD"}</definedName>
    <definedName name="crank" localSheetId="21" hidden="1">{#N/A,#N/A,FALSE,"단축1";#N/A,#N/A,FALSE,"단축2";#N/A,#N/A,FALSE,"단축3";#N/A,#N/A,FALSE,"장축";#N/A,#N/A,FALSE,"4WD"}</definedName>
    <definedName name="crank" localSheetId="22" hidden="1">{#N/A,#N/A,FALSE,"단축1";#N/A,#N/A,FALSE,"단축2";#N/A,#N/A,FALSE,"단축3";#N/A,#N/A,FALSE,"장축";#N/A,#N/A,FALSE,"4WD"}</definedName>
    <definedName name="crank" localSheetId="19" hidden="1">{#N/A,#N/A,FALSE,"단축1";#N/A,#N/A,FALSE,"단축2";#N/A,#N/A,FALSE,"단축3";#N/A,#N/A,FALSE,"장축";#N/A,#N/A,FALSE,"4WD"}</definedName>
    <definedName name="crank" hidden="1">{#N/A,#N/A,FALSE,"단축1";#N/A,#N/A,FALSE,"단축2";#N/A,#N/A,FALSE,"단축3";#N/A,#N/A,FALSE,"장축";#N/A,#N/A,FALSE,"4WD"}</definedName>
    <definedName name="CRANKSHAFT" localSheetId="14" hidden="1">{#N/A,#N/A,FALSE,"단축1";#N/A,#N/A,FALSE,"단축2";#N/A,#N/A,FALSE,"단축3";#N/A,#N/A,FALSE,"장축";#N/A,#N/A,FALSE,"4WD"}</definedName>
    <definedName name="CRANKSHAFT" localSheetId="7" hidden="1">{#N/A,#N/A,FALSE,"단축1";#N/A,#N/A,FALSE,"단축2";#N/A,#N/A,FALSE,"단축3";#N/A,#N/A,FALSE,"장축";#N/A,#N/A,FALSE,"4WD"}</definedName>
    <definedName name="CRANKSHAFT" localSheetId="25" hidden="1">{#N/A,#N/A,FALSE,"단축1";#N/A,#N/A,FALSE,"단축2";#N/A,#N/A,FALSE,"단축3";#N/A,#N/A,FALSE,"장축";#N/A,#N/A,FALSE,"4WD"}</definedName>
    <definedName name="CRANKSHAFT" localSheetId="21" hidden="1">{#N/A,#N/A,FALSE,"단축1";#N/A,#N/A,FALSE,"단축2";#N/A,#N/A,FALSE,"단축3";#N/A,#N/A,FALSE,"장축";#N/A,#N/A,FALSE,"4WD"}</definedName>
    <definedName name="CRANKSHAFT" localSheetId="22" hidden="1">{#N/A,#N/A,FALSE,"단축1";#N/A,#N/A,FALSE,"단축2";#N/A,#N/A,FALSE,"단축3";#N/A,#N/A,FALSE,"장축";#N/A,#N/A,FALSE,"4WD"}</definedName>
    <definedName name="CRANKSHAFT" localSheetId="19" hidden="1">{#N/A,#N/A,FALSE,"단축1";#N/A,#N/A,FALSE,"단축2";#N/A,#N/A,FALSE,"단축3";#N/A,#N/A,FALSE,"장축";#N/A,#N/A,FALSE,"4WD"}</definedName>
    <definedName name="CRANKSHAFT" hidden="1">{#N/A,#N/A,FALSE,"단축1";#N/A,#N/A,FALSE,"단축2";#N/A,#N/A,FALSE,"단축3";#N/A,#N/A,FALSE,"장축";#N/A,#N/A,FALSE,"4WD"}</definedName>
    <definedName name="CRCaltex">#REF!</definedName>
    <definedName name="CRCelcom">#REF!</definedName>
    <definedName name="CRDOW">#REF!</definedName>
    <definedName name="CREATESUMMARYJNLS2">#REF!</definedName>
    <definedName name="CREATESUMMARYJNLS3">#REF!</definedName>
    <definedName name="CREATESUMMARYJNLS4">#REF!</definedName>
    <definedName name="CREATESUMMARYJNLS5">#REF!</definedName>
    <definedName name="CREON">#REF!</definedName>
    <definedName name="CREpic">#REF!</definedName>
    <definedName name="CREPICOS">#REF!</definedName>
    <definedName name="CREPICSC">#REF!</definedName>
    <definedName name="CRIT">#REF!</definedName>
    <definedName name="_xlnm.Criteria">#REF!</definedName>
    <definedName name="Criteria_MI">#REF!</definedName>
    <definedName name="CRITERIACOLUMN2">#REF!</definedName>
    <definedName name="CRITERIACOLUMN3">#REF!</definedName>
    <definedName name="CRITERIACOLUMN4">#REF!</definedName>
    <definedName name="CRITERIACOLUMN5">#REF!</definedName>
    <definedName name="CRITTEMP">#REF!</definedName>
    <definedName name="CRJusco">#REF!</definedName>
    <definedName name="CRK" localSheetId="14" hidden="1">{#N/A,#N/A,FALSE,"단축1";#N/A,#N/A,FALSE,"단축2";#N/A,#N/A,FALSE,"단축3";#N/A,#N/A,FALSE,"장축";#N/A,#N/A,FALSE,"4WD"}</definedName>
    <definedName name="CRK" localSheetId="7" hidden="1">{#N/A,#N/A,FALSE,"단축1";#N/A,#N/A,FALSE,"단축2";#N/A,#N/A,FALSE,"단축3";#N/A,#N/A,FALSE,"장축";#N/A,#N/A,FALSE,"4WD"}</definedName>
    <definedName name="CRK" localSheetId="25" hidden="1">{#N/A,#N/A,FALSE,"단축1";#N/A,#N/A,FALSE,"단축2";#N/A,#N/A,FALSE,"단축3";#N/A,#N/A,FALSE,"장축";#N/A,#N/A,FALSE,"4WD"}</definedName>
    <definedName name="CRK" localSheetId="21" hidden="1">{#N/A,#N/A,FALSE,"단축1";#N/A,#N/A,FALSE,"단축2";#N/A,#N/A,FALSE,"단축3";#N/A,#N/A,FALSE,"장축";#N/A,#N/A,FALSE,"4WD"}</definedName>
    <definedName name="CRK" localSheetId="22" hidden="1">{#N/A,#N/A,FALSE,"단축1";#N/A,#N/A,FALSE,"단축2";#N/A,#N/A,FALSE,"단축3";#N/A,#N/A,FALSE,"장축";#N/A,#N/A,FALSE,"4WD"}</definedName>
    <definedName name="CRK" localSheetId="19" hidden="1">{#N/A,#N/A,FALSE,"단축1";#N/A,#N/A,FALSE,"단축2";#N/A,#N/A,FALSE,"단축3";#N/A,#N/A,FALSE,"장축";#N/A,#N/A,FALSE,"4WD"}</definedName>
    <definedName name="CRK" hidden="1">{#N/A,#N/A,FALSE,"단축1";#N/A,#N/A,FALSE,"단축2";#N/A,#N/A,FALSE,"단축3";#N/A,#N/A,FALSE,"장축";#N/A,#N/A,FALSE,"4WD"}</definedName>
    <definedName name="CRMavcap">#REF!</definedName>
    <definedName name="CROSOngoing">#REF!</definedName>
    <definedName name="CROSOthers">#REF!</definedName>
    <definedName name="CROSProjects">#REF!</definedName>
    <definedName name="CROSTransformation">#REF!</definedName>
    <definedName name="CRPetronas">#REF!</definedName>
    <definedName name="CRSCOngoing">#REF!</definedName>
    <definedName name="CRSCProjects">#REF!</definedName>
    <definedName name="CRSKF">#REF!</definedName>
    <definedName name="CS" localSheetId="14" hidden="1">{#N/A,#N/A,FALSE,"BBPREP"}</definedName>
    <definedName name="CS" localSheetId="7" hidden="1">{#N/A,#N/A,FALSE,"BBPREP"}</definedName>
    <definedName name="CS" localSheetId="25" hidden="1">{#N/A,#N/A,FALSE,"BBPREP"}</definedName>
    <definedName name="CS" localSheetId="21" hidden="1">{#N/A,#N/A,FALSE,"BBPREP"}</definedName>
    <definedName name="CS" localSheetId="22" hidden="1">{#N/A,#N/A,FALSE,"BBPREP"}</definedName>
    <definedName name="CS" localSheetId="19" hidden="1">{#N/A,#N/A,FALSE,"BBPREP"}</definedName>
    <definedName name="CS" hidden="1">{#N/A,#N/A,FALSE,"BBPREP"}</definedName>
    <definedName name="csa" localSheetId="14" hidden="1">{"TXO2N2_GP",#N/A,FALSE,"MTHLYGP";"TXH2_GP",#N/A,FALSE,"MTHLYGP";"LOUIS_GP",#N/A,FALSE,"MTHLYGP";"H2_GP",#N/A,FALSE,"MTHLYGP";"O2N2_GP",#N/A,FALSE,"MTHLYGP";"PACKAGE_GP",#N/A,FALSE,"MTHLYGP";"OTHER_GP",#N/A,FALSE,"MTHLYGP"}</definedName>
    <definedName name="csa" localSheetId="7" hidden="1">{"TXO2N2_GP",#N/A,FALSE,"MTHLYGP";"TXH2_GP",#N/A,FALSE,"MTHLYGP";"LOUIS_GP",#N/A,FALSE,"MTHLYGP";"H2_GP",#N/A,FALSE,"MTHLYGP";"O2N2_GP",#N/A,FALSE,"MTHLYGP";"PACKAGE_GP",#N/A,FALSE,"MTHLYGP";"OTHER_GP",#N/A,FALSE,"MTHLYGP"}</definedName>
    <definedName name="csa" localSheetId="25" hidden="1">{"TXO2N2_GP",#N/A,FALSE,"MTHLYGP";"TXH2_GP",#N/A,FALSE,"MTHLYGP";"LOUIS_GP",#N/A,FALSE,"MTHLYGP";"H2_GP",#N/A,FALSE,"MTHLYGP";"O2N2_GP",#N/A,FALSE,"MTHLYGP";"PACKAGE_GP",#N/A,FALSE,"MTHLYGP";"OTHER_GP",#N/A,FALSE,"MTHLYGP"}</definedName>
    <definedName name="csa" localSheetId="21" hidden="1">{"TXO2N2_GP",#N/A,FALSE,"MTHLYGP";"TXH2_GP",#N/A,FALSE,"MTHLYGP";"LOUIS_GP",#N/A,FALSE,"MTHLYGP";"H2_GP",#N/A,FALSE,"MTHLYGP";"O2N2_GP",#N/A,FALSE,"MTHLYGP";"PACKAGE_GP",#N/A,FALSE,"MTHLYGP";"OTHER_GP",#N/A,FALSE,"MTHLYGP"}</definedName>
    <definedName name="csa" localSheetId="22" hidden="1">{"TXO2N2_GP",#N/A,FALSE,"MTHLYGP";"TXH2_GP",#N/A,FALSE,"MTHLYGP";"LOUIS_GP",#N/A,FALSE,"MTHLYGP";"H2_GP",#N/A,FALSE,"MTHLYGP";"O2N2_GP",#N/A,FALSE,"MTHLYGP";"PACKAGE_GP",#N/A,FALSE,"MTHLYGP";"OTHER_GP",#N/A,FALSE,"MTHLYGP"}</definedName>
    <definedName name="csa" localSheetId="19" hidden="1">{"TXO2N2_GP",#N/A,FALSE,"MTHLYGP";"TXH2_GP",#N/A,FALSE,"MTHLYGP";"LOUIS_GP",#N/A,FALSE,"MTHLYGP";"H2_GP",#N/A,FALSE,"MTHLYGP";"O2N2_GP",#N/A,FALSE,"MTHLYGP";"PACKAGE_GP",#N/A,FALSE,"MTHLYGP";"OTHER_GP",#N/A,FALSE,"MTHLYGP"}</definedName>
    <definedName name="csa" hidden="1">{"TXO2N2_GP",#N/A,FALSE,"MTHLYGP";"TXH2_GP",#N/A,FALSE,"MTHLYGP";"LOUIS_GP",#N/A,FALSE,"MTHLYGP";"H2_GP",#N/A,FALSE,"MTHLYGP";"O2N2_GP",#N/A,FALSE,"MTHLYGP";"PACKAGE_GP",#N/A,FALSE,"MTHLYGP";"OTHER_GP",#N/A,FALSE,"MTHLYGP"}</definedName>
    <definedName name="CSDFEFAED" localSheetId="14" hidden="1">{#N/A,#N/A,FALSE,"단축1";#N/A,#N/A,FALSE,"단축2";#N/A,#N/A,FALSE,"단축3";#N/A,#N/A,FALSE,"장축";#N/A,#N/A,FALSE,"4WD"}</definedName>
    <definedName name="CSDFEFAED" localSheetId="7" hidden="1">{#N/A,#N/A,FALSE,"단축1";#N/A,#N/A,FALSE,"단축2";#N/A,#N/A,FALSE,"단축3";#N/A,#N/A,FALSE,"장축";#N/A,#N/A,FALSE,"4WD"}</definedName>
    <definedName name="CSDFEFAED" localSheetId="25" hidden="1">{#N/A,#N/A,FALSE,"단축1";#N/A,#N/A,FALSE,"단축2";#N/A,#N/A,FALSE,"단축3";#N/A,#N/A,FALSE,"장축";#N/A,#N/A,FALSE,"4WD"}</definedName>
    <definedName name="CSDFEFAED" localSheetId="21" hidden="1">{#N/A,#N/A,FALSE,"단축1";#N/A,#N/A,FALSE,"단축2";#N/A,#N/A,FALSE,"단축3";#N/A,#N/A,FALSE,"장축";#N/A,#N/A,FALSE,"4WD"}</definedName>
    <definedName name="CSDFEFAED" localSheetId="22" hidden="1">{#N/A,#N/A,FALSE,"단축1";#N/A,#N/A,FALSE,"단축2";#N/A,#N/A,FALSE,"단축3";#N/A,#N/A,FALSE,"장축";#N/A,#N/A,FALSE,"4WD"}</definedName>
    <definedName name="CSDFEFAED" localSheetId="19" hidden="1">{#N/A,#N/A,FALSE,"단축1";#N/A,#N/A,FALSE,"단축2";#N/A,#N/A,FALSE,"단축3";#N/A,#N/A,FALSE,"장축";#N/A,#N/A,FALSE,"4WD"}</definedName>
    <definedName name="CSDFEFAED" hidden="1">{#N/A,#N/A,FALSE,"단축1";#N/A,#N/A,FALSE,"단축2";#N/A,#N/A,FALSE,"단축3";#N/A,#N/A,FALSE,"장축";#N/A,#N/A,FALSE,"4WD"}</definedName>
    <definedName name="ctatatat" localSheetId="14" hidden="1">{#N/A,#N/A,FALSE,"DIR-REP";#N/A,#N/A,FALSE,"AUD-REPORT";#N/A,#N/A,FALSE,"P7L&amp;BS";#N/A,#N/A,FALSE,"NOTES";#N/A,#N/A,FALSE,"FA";#N/A,#N/A,FALSE,"NOTES (2)";#N/A,#N/A,FALSE,"Schedule  IV";#N/A,#N/A,FALSE,"Schedule V"}</definedName>
    <definedName name="ctatatat" localSheetId="7" hidden="1">{#N/A,#N/A,FALSE,"DIR-REP";#N/A,#N/A,FALSE,"AUD-REPORT";#N/A,#N/A,FALSE,"P7L&amp;BS";#N/A,#N/A,FALSE,"NOTES";#N/A,#N/A,FALSE,"FA";#N/A,#N/A,FALSE,"NOTES (2)";#N/A,#N/A,FALSE,"Schedule  IV";#N/A,#N/A,FALSE,"Schedule V"}</definedName>
    <definedName name="ctatatat" localSheetId="25" hidden="1">{#N/A,#N/A,FALSE,"DIR-REP";#N/A,#N/A,FALSE,"AUD-REPORT";#N/A,#N/A,FALSE,"P7L&amp;BS";#N/A,#N/A,FALSE,"NOTES";#N/A,#N/A,FALSE,"FA";#N/A,#N/A,FALSE,"NOTES (2)";#N/A,#N/A,FALSE,"Schedule  IV";#N/A,#N/A,FALSE,"Schedule V"}</definedName>
    <definedName name="ctatatat" localSheetId="21" hidden="1">{#N/A,#N/A,FALSE,"DIR-REP";#N/A,#N/A,FALSE,"AUD-REPORT";#N/A,#N/A,FALSE,"P7L&amp;BS";#N/A,#N/A,FALSE,"NOTES";#N/A,#N/A,FALSE,"FA";#N/A,#N/A,FALSE,"NOTES (2)";#N/A,#N/A,FALSE,"Schedule  IV";#N/A,#N/A,FALSE,"Schedule V"}</definedName>
    <definedName name="ctatatat" localSheetId="22" hidden="1">{#N/A,#N/A,FALSE,"DIR-REP";#N/A,#N/A,FALSE,"AUD-REPORT";#N/A,#N/A,FALSE,"P7L&amp;BS";#N/A,#N/A,FALSE,"NOTES";#N/A,#N/A,FALSE,"FA";#N/A,#N/A,FALSE,"NOTES (2)";#N/A,#N/A,FALSE,"Schedule  IV";#N/A,#N/A,FALSE,"Schedule V"}</definedName>
    <definedName name="ctatatat" localSheetId="19" hidden="1">{#N/A,#N/A,FALSE,"DIR-REP";#N/A,#N/A,FALSE,"AUD-REPORT";#N/A,#N/A,FALSE,"P7L&amp;BS";#N/A,#N/A,FALSE,"NOTES";#N/A,#N/A,FALSE,"FA";#N/A,#N/A,FALSE,"NOTES (2)";#N/A,#N/A,FALSE,"Schedule  IV";#N/A,#N/A,FALSE,"Schedule V"}</definedName>
    <definedName name="ctatatat" hidden="1">{#N/A,#N/A,FALSE,"DIR-REP";#N/A,#N/A,FALSE,"AUD-REPORT";#N/A,#N/A,FALSE,"P7L&amp;BS";#N/A,#N/A,FALSE,"NOTES";#N/A,#N/A,FALSE,"FA";#N/A,#N/A,FALSE,"NOTES (2)";#N/A,#N/A,FALSE,"Schedule  IV";#N/A,#N/A,FALSE,"Schedule V"}</definedName>
    <definedName name="CTDINDEX">#REF!</definedName>
    <definedName name="ctf" localSheetId="14" hidden="1">{#N/A,#N/A,FALSE,"TB";#N/A,#N/A,FALSE,"DR";#N/A,#N/A,FALSE,"AR";#N/A,#N/A,FALSE,"PL";#N/A,#N/A,FALSE,"BS";#N/A,#N/A,FALSE,"NOTES";#N/A,#N/A,FALSE,"NOTES (2)";#N/A,#N/A,FALSE,"NOTES (3)";#N/A,#N/A,FALSE,"DPL";#N/A,#N/A,FALSE,"TAXC.INDEX";#N/A,#N/A,FALSE,"Schedule I";#N/A,#N/A,FALSE,"Adjustments"}</definedName>
    <definedName name="ctf" localSheetId="7" hidden="1">{#N/A,#N/A,FALSE,"TB";#N/A,#N/A,FALSE,"DR";#N/A,#N/A,FALSE,"AR";#N/A,#N/A,FALSE,"PL";#N/A,#N/A,FALSE,"BS";#N/A,#N/A,FALSE,"NOTES";#N/A,#N/A,FALSE,"NOTES (2)";#N/A,#N/A,FALSE,"NOTES (3)";#N/A,#N/A,FALSE,"DPL";#N/A,#N/A,FALSE,"TAXC.INDEX";#N/A,#N/A,FALSE,"Schedule I";#N/A,#N/A,FALSE,"Adjustments"}</definedName>
    <definedName name="ctf" localSheetId="25" hidden="1">{#N/A,#N/A,FALSE,"TB";#N/A,#N/A,FALSE,"DR";#N/A,#N/A,FALSE,"AR";#N/A,#N/A,FALSE,"PL";#N/A,#N/A,FALSE,"BS";#N/A,#N/A,FALSE,"NOTES";#N/A,#N/A,FALSE,"NOTES (2)";#N/A,#N/A,FALSE,"NOTES (3)";#N/A,#N/A,FALSE,"DPL";#N/A,#N/A,FALSE,"TAXC.INDEX";#N/A,#N/A,FALSE,"Schedule I";#N/A,#N/A,FALSE,"Adjustments"}</definedName>
    <definedName name="ctf" localSheetId="21" hidden="1">{#N/A,#N/A,FALSE,"TB";#N/A,#N/A,FALSE,"DR";#N/A,#N/A,FALSE,"AR";#N/A,#N/A,FALSE,"PL";#N/A,#N/A,FALSE,"BS";#N/A,#N/A,FALSE,"NOTES";#N/A,#N/A,FALSE,"NOTES (2)";#N/A,#N/A,FALSE,"NOTES (3)";#N/A,#N/A,FALSE,"DPL";#N/A,#N/A,FALSE,"TAXC.INDEX";#N/A,#N/A,FALSE,"Schedule I";#N/A,#N/A,FALSE,"Adjustments"}</definedName>
    <definedName name="ctf" localSheetId="22" hidden="1">{#N/A,#N/A,FALSE,"TB";#N/A,#N/A,FALSE,"DR";#N/A,#N/A,FALSE,"AR";#N/A,#N/A,FALSE,"PL";#N/A,#N/A,FALSE,"BS";#N/A,#N/A,FALSE,"NOTES";#N/A,#N/A,FALSE,"NOTES (2)";#N/A,#N/A,FALSE,"NOTES (3)";#N/A,#N/A,FALSE,"DPL";#N/A,#N/A,FALSE,"TAXC.INDEX";#N/A,#N/A,FALSE,"Schedule I";#N/A,#N/A,FALSE,"Adjustments"}</definedName>
    <definedName name="ctf" localSheetId="19" hidden="1">{#N/A,#N/A,FALSE,"TB";#N/A,#N/A,FALSE,"DR";#N/A,#N/A,FALSE,"AR";#N/A,#N/A,FALSE,"PL";#N/A,#N/A,FALSE,"BS";#N/A,#N/A,FALSE,"NOTES";#N/A,#N/A,FALSE,"NOTES (2)";#N/A,#N/A,FALSE,"NOTES (3)";#N/A,#N/A,FALSE,"DPL";#N/A,#N/A,FALSE,"TAXC.INDEX";#N/A,#N/A,FALSE,"Schedule I";#N/A,#N/A,FALSE,"Adjustments"}</definedName>
    <definedName name="ctf" hidden="1">{#N/A,#N/A,FALSE,"TB";#N/A,#N/A,FALSE,"DR";#N/A,#N/A,FALSE,"AR";#N/A,#N/A,FALSE,"PL";#N/A,#N/A,FALSE,"BS";#N/A,#N/A,FALSE,"NOTES";#N/A,#N/A,FALSE,"NOTES (2)";#N/A,#N/A,FALSE,"NOTES (3)";#N/A,#N/A,FALSE,"DPL";#N/A,#N/A,FALSE,"TAXC.INDEX";#N/A,#N/A,FALSE,"Schedule I";#N/A,#N/A,FALSE,"Adjustments"}</definedName>
    <definedName name="ctgtt" localSheetId="14" hidden="1">{#N/A,#N/A,TRUE,"COVER";#N/A,#N/A,TRUE,"DIR";#N/A,#N/A,TRUE,"AUDIT"}</definedName>
    <definedName name="ctgtt" localSheetId="7" hidden="1">{#N/A,#N/A,TRUE,"COVER";#N/A,#N/A,TRUE,"DIR";#N/A,#N/A,TRUE,"AUDIT"}</definedName>
    <definedName name="ctgtt" localSheetId="25" hidden="1">{#N/A,#N/A,TRUE,"COVER";#N/A,#N/A,TRUE,"DIR";#N/A,#N/A,TRUE,"AUDIT"}</definedName>
    <definedName name="ctgtt" localSheetId="21" hidden="1">{#N/A,#N/A,TRUE,"COVER";#N/A,#N/A,TRUE,"DIR";#N/A,#N/A,TRUE,"AUDIT"}</definedName>
    <definedName name="ctgtt" localSheetId="22" hidden="1">{#N/A,#N/A,TRUE,"COVER";#N/A,#N/A,TRUE,"DIR";#N/A,#N/A,TRUE,"AUDIT"}</definedName>
    <definedName name="ctgtt" localSheetId="19" hidden="1">{#N/A,#N/A,TRUE,"COVER";#N/A,#N/A,TRUE,"DIR";#N/A,#N/A,TRUE,"AUDIT"}</definedName>
    <definedName name="ctgtt" hidden="1">{#N/A,#N/A,TRUE,"COVER";#N/A,#N/A,TRUE,"DIR";#N/A,#N/A,TRUE,"AUDIT"}</definedName>
    <definedName name="ctlllo" localSheetId="14" hidden="1">{#N/A,#N/A,FALSE,"TB";#N/A,#N/A,FALSE,"DR";#N/A,#N/A,FALSE,"AR";#N/A,#N/A,FALSE,"PL";#N/A,#N/A,FALSE,"BS";#N/A,#N/A,FALSE,"NOTES";#N/A,#N/A,FALSE,"NOTES (2)";#N/A,#N/A,FALSE,"NOTES (3)";#N/A,#N/A,FALSE,"DPL";#N/A,#N/A,FALSE,"TAXC.INDEX";#N/A,#N/A,FALSE,"Schedule I";#N/A,#N/A,FALSE,"Adjustments"}</definedName>
    <definedName name="ctlllo" localSheetId="7" hidden="1">{#N/A,#N/A,FALSE,"TB";#N/A,#N/A,FALSE,"DR";#N/A,#N/A,FALSE,"AR";#N/A,#N/A,FALSE,"PL";#N/A,#N/A,FALSE,"BS";#N/A,#N/A,FALSE,"NOTES";#N/A,#N/A,FALSE,"NOTES (2)";#N/A,#N/A,FALSE,"NOTES (3)";#N/A,#N/A,FALSE,"DPL";#N/A,#N/A,FALSE,"TAXC.INDEX";#N/A,#N/A,FALSE,"Schedule I";#N/A,#N/A,FALSE,"Adjustments"}</definedName>
    <definedName name="ctlllo" localSheetId="25" hidden="1">{#N/A,#N/A,FALSE,"TB";#N/A,#N/A,FALSE,"DR";#N/A,#N/A,FALSE,"AR";#N/A,#N/A,FALSE,"PL";#N/A,#N/A,FALSE,"BS";#N/A,#N/A,FALSE,"NOTES";#N/A,#N/A,FALSE,"NOTES (2)";#N/A,#N/A,FALSE,"NOTES (3)";#N/A,#N/A,FALSE,"DPL";#N/A,#N/A,FALSE,"TAXC.INDEX";#N/A,#N/A,FALSE,"Schedule I";#N/A,#N/A,FALSE,"Adjustments"}</definedName>
    <definedName name="ctlllo" localSheetId="21" hidden="1">{#N/A,#N/A,FALSE,"TB";#N/A,#N/A,FALSE,"DR";#N/A,#N/A,FALSE,"AR";#N/A,#N/A,FALSE,"PL";#N/A,#N/A,FALSE,"BS";#N/A,#N/A,FALSE,"NOTES";#N/A,#N/A,FALSE,"NOTES (2)";#N/A,#N/A,FALSE,"NOTES (3)";#N/A,#N/A,FALSE,"DPL";#N/A,#N/A,FALSE,"TAXC.INDEX";#N/A,#N/A,FALSE,"Schedule I";#N/A,#N/A,FALSE,"Adjustments"}</definedName>
    <definedName name="ctlllo" localSheetId="22" hidden="1">{#N/A,#N/A,FALSE,"TB";#N/A,#N/A,FALSE,"DR";#N/A,#N/A,FALSE,"AR";#N/A,#N/A,FALSE,"PL";#N/A,#N/A,FALSE,"BS";#N/A,#N/A,FALSE,"NOTES";#N/A,#N/A,FALSE,"NOTES (2)";#N/A,#N/A,FALSE,"NOTES (3)";#N/A,#N/A,FALSE,"DPL";#N/A,#N/A,FALSE,"TAXC.INDEX";#N/A,#N/A,FALSE,"Schedule I";#N/A,#N/A,FALSE,"Adjustments"}</definedName>
    <definedName name="ctlllo" localSheetId="19" hidden="1">{#N/A,#N/A,FALSE,"TB";#N/A,#N/A,FALSE,"DR";#N/A,#N/A,FALSE,"AR";#N/A,#N/A,FALSE,"PL";#N/A,#N/A,FALSE,"BS";#N/A,#N/A,FALSE,"NOTES";#N/A,#N/A,FALSE,"NOTES (2)";#N/A,#N/A,FALSE,"NOTES (3)";#N/A,#N/A,FALSE,"DPL";#N/A,#N/A,FALSE,"TAXC.INDEX";#N/A,#N/A,FALSE,"Schedule I";#N/A,#N/A,FALSE,"Adjustments"}</definedName>
    <definedName name="ctlllo" hidden="1">{#N/A,#N/A,FALSE,"TB";#N/A,#N/A,FALSE,"DR";#N/A,#N/A,FALSE,"AR";#N/A,#N/A,FALSE,"PL";#N/A,#N/A,FALSE,"BS";#N/A,#N/A,FALSE,"NOTES";#N/A,#N/A,FALSE,"NOTES (2)";#N/A,#N/A,FALSE,"NOTES (3)";#N/A,#N/A,FALSE,"DPL";#N/A,#N/A,FALSE,"TAXC.INDEX";#N/A,#N/A,FALSE,"Schedule I";#N/A,#N/A,FALSE,"Adjustments"}</definedName>
    <definedName name="cu102.ShareScalingFactor" hidden="1">1000000</definedName>
    <definedName name="cu103.EmployeeScalingFactor" hidden="1">1000</definedName>
    <definedName name="cu107.EPSSymbol" hidden="1">"CHF"</definedName>
    <definedName name="cu71.ScalingFactor" hidden="1">1000000</definedName>
    <definedName name="cur_code">#REF!</definedName>
    <definedName name="cur_unit">#REF!</definedName>
    <definedName name="Currency">#REF!</definedName>
    <definedName name="Currency_1">#REF!</definedName>
    <definedName name="CurrencyUnit">#REF!</definedName>
    <definedName name="Current">#REF!</definedName>
    <definedName name="current_asset">#REF!</definedName>
    <definedName name="Current_Assets">#REF!</definedName>
    <definedName name="Current_Liabilities">#REF!</definedName>
    <definedName name="current_year">#REF!</definedName>
    <definedName name="Current_Year_Known_and_Likely_Misstatements">#REF!</definedName>
    <definedName name="CurrentBusDate">#REF!</definedName>
    <definedName name="CURRENTMONTH">#REF!</definedName>
    <definedName name="CurrentOrg">#REF!</definedName>
    <definedName name="CurrentYear_End">#REF!</definedName>
    <definedName name="cursource" hidden="1">"SQLServer"</definedName>
    <definedName name="CUSTOMER">#REF!</definedName>
    <definedName name="cutoff" hidden="1">#REF!</definedName>
    <definedName name="cvc" localSheetId="14" hidden="1">{#N/A,#N/A,FALSE,"KA CH  (2)"}</definedName>
    <definedName name="cvc" localSheetId="7" hidden="1">{#N/A,#N/A,FALSE,"KA CH  (2)"}</definedName>
    <definedName name="cvc" localSheetId="25" hidden="1">{#N/A,#N/A,FALSE,"KA CH  (2)"}</definedName>
    <definedName name="cvc" localSheetId="21" hidden="1">{#N/A,#N/A,FALSE,"KA CH  (2)"}</definedName>
    <definedName name="cvc" localSheetId="22" hidden="1">{#N/A,#N/A,FALSE,"KA CH  (2)"}</definedName>
    <definedName name="cvc" localSheetId="19" hidden="1">{#N/A,#N/A,FALSE,"KA CH  (2)"}</definedName>
    <definedName name="cvc" hidden="1">{#N/A,#N/A,FALSE,"KA CH  (2)"}</definedName>
    <definedName name="cvcv" localSheetId="14" hidden="1">{"AS REP",#N/A,FALSE,"EEFSNAP2";"PROP",#N/A,FALSE,"EEFSNAP2";"RISKS",#N/A,FALSE,"EEFSNAP2";"VIEW ALL",#N/A,FALSE,"EEFSNAP2"}</definedName>
    <definedName name="cvcv" localSheetId="7" hidden="1">{"AS REP",#N/A,FALSE,"EEFSNAP2";"PROP",#N/A,FALSE,"EEFSNAP2";"RISKS",#N/A,FALSE,"EEFSNAP2";"VIEW ALL",#N/A,FALSE,"EEFSNAP2"}</definedName>
    <definedName name="cvcv" localSheetId="25" hidden="1">{"AS REP",#N/A,FALSE,"EEFSNAP2";"PROP",#N/A,FALSE,"EEFSNAP2";"RISKS",#N/A,FALSE,"EEFSNAP2";"VIEW ALL",#N/A,FALSE,"EEFSNAP2"}</definedName>
    <definedName name="cvcv" localSheetId="21" hidden="1">{"AS REP",#N/A,FALSE,"EEFSNAP2";"PROP",#N/A,FALSE,"EEFSNAP2";"RISKS",#N/A,FALSE,"EEFSNAP2";"VIEW ALL",#N/A,FALSE,"EEFSNAP2"}</definedName>
    <definedName name="cvcv" localSheetId="22" hidden="1">{"AS REP",#N/A,FALSE,"EEFSNAP2";"PROP",#N/A,FALSE,"EEFSNAP2";"RISKS",#N/A,FALSE,"EEFSNAP2";"VIEW ALL",#N/A,FALSE,"EEFSNAP2"}</definedName>
    <definedName name="cvcv" localSheetId="19" hidden="1">{"AS REP",#N/A,FALSE,"EEFSNAP2";"PROP",#N/A,FALSE,"EEFSNAP2";"RISKS",#N/A,FALSE,"EEFSNAP2";"VIEW ALL",#N/A,FALSE,"EEFSNAP2"}</definedName>
    <definedName name="cvcv" hidden="1">{"AS REP",#N/A,FALSE,"EEFSNAP2";"PROP",#N/A,FALSE,"EEFSNAP2";"RISKS",#N/A,FALSE,"EEFSNAP2";"VIEW ALL",#N/A,FALSE,"EEFSNAP2"}</definedName>
    <definedName name="cvcvcvcv" localSheetId="14" hidden="1">{#N/A,#N/A,FALSE,"Hip.Bas";#N/A,#N/A,FALSE,"ventas";#N/A,#N/A,FALSE,"ingre-Año";#N/A,#N/A,FALSE,"ventas-Año";#N/A,#N/A,FALSE,"Costepro";#N/A,#N/A,FALSE,"inversion";#N/A,#N/A,FALSE,"personal";#N/A,#N/A,FALSE,"Gastos-V";#N/A,#N/A,FALSE,"Circulante";#N/A,#N/A,FALSE,"CONSOLI";#N/A,#N/A,FALSE,"Es-Fin";#N/A,#N/A,FALSE,"Margen-P"}</definedName>
    <definedName name="cvcvcvcv" localSheetId="7" hidden="1">{#N/A,#N/A,FALSE,"Hip.Bas";#N/A,#N/A,FALSE,"ventas";#N/A,#N/A,FALSE,"ingre-Año";#N/A,#N/A,FALSE,"ventas-Año";#N/A,#N/A,FALSE,"Costepro";#N/A,#N/A,FALSE,"inversion";#N/A,#N/A,FALSE,"personal";#N/A,#N/A,FALSE,"Gastos-V";#N/A,#N/A,FALSE,"Circulante";#N/A,#N/A,FALSE,"CONSOLI";#N/A,#N/A,FALSE,"Es-Fin";#N/A,#N/A,FALSE,"Margen-P"}</definedName>
    <definedName name="cvcvcvcv" localSheetId="25" hidden="1">{#N/A,#N/A,FALSE,"Hip.Bas";#N/A,#N/A,FALSE,"ventas";#N/A,#N/A,FALSE,"ingre-Año";#N/A,#N/A,FALSE,"ventas-Año";#N/A,#N/A,FALSE,"Costepro";#N/A,#N/A,FALSE,"inversion";#N/A,#N/A,FALSE,"personal";#N/A,#N/A,FALSE,"Gastos-V";#N/A,#N/A,FALSE,"Circulante";#N/A,#N/A,FALSE,"CONSOLI";#N/A,#N/A,FALSE,"Es-Fin";#N/A,#N/A,FALSE,"Margen-P"}</definedName>
    <definedName name="cvcvcvcv" localSheetId="21" hidden="1">{#N/A,#N/A,FALSE,"Hip.Bas";#N/A,#N/A,FALSE,"ventas";#N/A,#N/A,FALSE,"ingre-Año";#N/A,#N/A,FALSE,"ventas-Año";#N/A,#N/A,FALSE,"Costepro";#N/A,#N/A,FALSE,"inversion";#N/A,#N/A,FALSE,"personal";#N/A,#N/A,FALSE,"Gastos-V";#N/A,#N/A,FALSE,"Circulante";#N/A,#N/A,FALSE,"CONSOLI";#N/A,#N/A,FALSE,"Es-Fin";#N/A,#N/A,FALSE,"Margen-P"}</definedName>
    <definedName name="cvcvcvcv" localSheetId="22" hidden="1">{#N/A,#N/A,FALSE,"Hip.Bas";#N/A,#N/A,FALSE,"ventas";#N/A,#N/A,FALSE,"ingre-Año";#N/A,#N/A,FALSE,"ventas-Año";#N/A,#N/A,FALSE,"Costepro";#N/A,#N/A,FALSE,"inversion";#N/A,#N/A,FALSE,"personal";#N/A,#N/A,FALSE,"Gastos-V";#N/A,#N/A,FALSE,"Circulante";#N/A,#N/A,FALSE,"CONSOLI";#N/A,#N/A,FALSE,"Es-Fin";#N/A,#N/A,FALSE,"Margen-P"}</definedName>
    <definedName name="cvcvcvcv" localSheetId="19" hidden="1">{#N/A,#N/A,FALSE,"Hip.Bas";#N/A,#N/A,FALSE,"ventas";#N/A,#N/A,FALSE,"ingre-Año";#N/A,#N/A,FALSE,"ventas-Año";#N/A,#N/A,FALSE,"Costepro";#N/A,#N/A,FALSE,"inversion";#N/A,#N/A,FALSE,"personal";#N/A,#N/A,FALSE,"Gastos-V";#N/A,#N/A,FALSE,"Circulante";#N/A,#N/A,FALSE,"CONSOLI";#N/A,#N/A,FALSE,"Es-Fin";#N/A,#N/A,FALSE,"Margen-P"}</definedName>
    <definedName name="cvcvcvcv" hidden="1">{#N/A,#N/A,FALSE,"Hip.Bas";#N/A,#N/A,FALSE,"ventas";#N/A,#N/A,FALSE,"ingre-Año";#N/A,#N/A,FALSE,"ventas-Año";#N/A,#N/A,FALSE,"Costepro";#N/A,#N/A,FALSE,"inversion";#N/A,#N/A,FALSE,"personal";#N/A,#N/A,FALSE,"Gastos-V";#N/A,#N/A,FALSE,"Circulante";#N/A,#N/A,FALSE,"CONSOLI";#N/A,#N/A,FALSE,"Es-Fin";#N/A,#N/A,FALSE,"Margen-P"}</definedName>
    <definedName name="cvssdfgs" localSheetId="14" hidden="1">{#N/A,#N/A,FALSE,"TB";#N/A,#N/A,FALSE,"AR";#N/A,#N/A,FALSE,"BS";#N/A,#N/A,FALSE,"PL";#N/A,#N/A,FALSE,"NOTES";#N/A,#N/A,FALSE,"NOTES (2)";#N/A,#N/A,FALSE,"NOTES (3)";#N/A,#N/A,FALSE,"TAXC.INDEX";#N/A,#N/A,FALSE,"Schedule I";#N/A,#N/A,FALSE,"DPL";#N/A,#N/A,FALSE,"Schedule IV";#N/A,#N/A,FALSE,"Adjustments"}</definedName>
    <definedName name="cvssdfgs" localSheetId="7" hidden="1">{#N/A,#N/A,FALSE,"TB";#N/A,#N/A,FALSE,"AR";#N/A,#N/A,FALSE,"BS";#N/A,#N/A,FALSE,"PL";#N/A,#N/A,FALSE,"NOTES";#N/A,#N/A,FALSE,"NOTES (2)";#N/A,#N/A,FALSE,"NOTES (3)";#N/A,#N/A,FALSE,"TAXC.INDEX";#N/A,#N/A,FALSE,"Schedule I";#N/A,#N/A,FALSE,"DPL";#N/A,#N/A,FALSE,"Schedule IV";#N/A,#N/A,FALSE,"Adjustments"}</definedName>
    <definedName name="cvssdfgs" localSheetId="25" hidden="1">{#N/A,#N/A,FALSE,"TB";#N/A,#N/A,FALSE,"AR";#N/A,#N/A,FALSE,"BS";#N/A,#N/A,FALSE,"PL";#N/A,#N/A,FALSE,"NOTES";#N/A,#N/A,FALSE,"NOTES (2)";#N/A,#N/A,FALSE,"NOTES (3)";#N/A,#N/A,FALSE,"TAXC.INDEX";#N/A,#N/A,FALSE,"Schedule I";#N/A,#N/A,FALSE,"DPL";#N/A,#N/A,FALSE,"Schedule IV";#N/A,#N/A,FALSE,"Adjustments"}</definedName>
    <definedName name="cvssdfgs" localSheetId="21" hidden="1">{#N/A,#N/A,FALSE,"TB";#N/A,#N/A,FALSE,"AR";#N/A,#N/A,FALSE,"BS";#N/A,#N/A,FALSE,"PL";#N/A,#N/A,FALSE,"NOTES";#N/A,#N/A,FALSE,"NOTES (2)";#N/A,#N/A,FALSE,"NOTES (3)";#N/A,#N/A,FALSE,"TAXC.INDEX";#N/A,#N/A,FALSE,"Schedule I";#N/A,#N/A,FALSE,"DPL";#N/A,#N/A,FALSE,"Schedule IV";#N/A,#N/A,FALSE,"Adjustments"}</definedName>
    <definedName name="cvssdfgs" localSheetId="22" hidden="1">{#N/A,#N/A,FALSE,"TB";#N/A,#N/A,FALSE,"AR";#N/A,#N/A,FALSE,"BS";#N/A,#N/A,FALSE,"PL";#N/A,#N/A,FALSE,"NOTES";#N/A,#N/A,FALSE,"NOTES (2)";#N/A,#N/A,FALSE,"NOTES (3)";#N/A,#N/A,FALSE,"TAXC.INDEX";#N/A,#N/A,FALSE,"Schedule I";#N/A,#N/A,FALSE,"DPL";#N/A,#N/A,FALSE,"Schedule IV";#N/A,#N/A,FALSE,"Adjustments"}</definedName>
    <definedName name="cvssdfgs" localSheetId="19" hidden="1">{#N/A,#N/A,FALSE,"TB";#N/A,#N/A,FALSE,"AR";#N/A,#N/A,FALSE,"BS";#N/A,#N/A,FALSE,"PL";#N/A,#N/A,FALSE,"NOTES";#N/A,#N/A,FALSE,"NOTES (2)";#N/A,#N/A,FALSE,"NOTES (3)";#N/A,#N/A,FALSE,"TAXC.INDEX";#N/A,#N/A,FALSE,"Schedule I";#N/A,#N/A,FALSE,"DPL";#N/A,#N/A,FALSE,"Schedule IV";#N/A,#N/A,FALSE,"Adjustments"}</definedName>
    <definedName name="cvssdfgs" hidden="1">{#N/A,#N/A,FALSE,"TB";#N/A,#N/A,FALSE,"AR";#N/A,#N/A,FALSE,"BS";#N/A,#N/A,FALSE,"PL";#N/A,#N/A,FALSE,"NOTES";#N/A,#N/A,FALSE,"NOTES (2)";#N/A,#N/A,FALSE,"NOTES (3)";#N/A,#N/A,FALSE,"TAXC.INDEX";#N/A,#N/A,FALSE,"Schedule I";#N/A,#N/A,FALSE,"DPL";#N/A,#N/A,FALSE,"Schedule IV";#N/A,#N/A,FALSE,"Adjustments"}</definedName>
    <definedName name="cw" localSheetId="14" hidden="1">{"'毛利比较'!$A$4:$P$26"}</definedName>
    <definedName name="cw" localSheetId="7" hidden="1">{"'毛利比较'!$A$4:$P$26"}</definedName>
    <definedName name="cw" localSheetId="25" hidden="1">{"'毛利比较'!$A$4:$P$26"}</definedName>
    <definedName name="cw" localSheetId="21" hidden="1">{"'毛利比较'!$A$4:$P$26"}</definedName>
    <definedName name="cw" localSheetId="22" hidden="1">{"'毛利比较'!$A$4:$P$26"}</definedName>
    <definedName name="cw" localSheetId="19" hidden="1">{"'毛利比较'!$A$4:$P$26"}</definedName>
    <definedName name="cw" hidden="1">{"'毛利比较'!$A$4:$P$26"}</definedName>
    <definedName name="Cwvu.Bilancio." hidden="1">#REF!,#REF!,#REF!,#REF!,#REF!,#REF!,#REF!,#REF!,#REF!,#REF!,#REF!,#REF!,#REF!,#REF!,#REF!,#REF!,#REF!,#REF!,#REF!,#REF!,#REF!,#REF!,#REF!,#REF!,#REF!,#REF!,#REF!,#REF!,#REF!</definedName>
    <definedName name="Cwvu.Page1." hidden="1">#REF!,#REF!,#REF!,#REF!,#REF!,#REF!,#REF!,#REF!,#REF!</definedName>
    <definedName name="Cwvu.Page2." hidden="1">#REF!,#REF!,#REF!,#REF!,#REF!,#REF!,#REF!,#REF!,#REF!</definedName>
    <definedName name="Cwvu.Page3." hidden="1">#REF!,#REF!,#REF!,#REF!,#REF!,#REF!,#REF!,#REF!,#REF!</definedName>
    <definedName name="Cwvu.Page4." hidden="1">#REF!,#REF!,#REF!,#REF!,#REF!,#REF!,#REF!,#REF!,#REF!</definedName>
    <definedName name="Cwvu.Saisie." hidden="1">#REF!</definedName>
    <definedName name="cxftae" localSheetId="14" hidden="1">{#N/A,#N/A,FALSE,"TB";#N/A,#N/A,FALSE,"AR";#N/A,#N/A,FALSE,"BS";#N/A,#N/A,FALSE,"PL";#N/A,#N/A,FALSE,"NOTES";#N/A,#N/A,FALSE,"NOTES (2)";#N/A,#N/A,FALSE,"NOTES (3)";#N/A,#N/A,FALSE,"TAXC.INDEX";#N/A,#N/A,FALSE,"Schedule I";#N/A,#N/A,FALSE,"DPL";#N/A,#N/A,FALSE,"Schedule IV";#N/A,#N/A,FALSE,"Adjustments"}</definedName>
    <definedName name="cxftae" localSheetId="7" hidden="1">{#N/A,#N/A,FALSE,"TB";#N/A,#N/A,FALSE,"AR";#N/A,#N/A,FALSE,"BS";#N/A,#N/A,FALSE,"PL";#N/A,#N/A,FALSE,"NOTES";#N/A,#N/A,FALSE,"NOTES (2)";#N/A,#N/A,FALSE,"NOTES (3)";#N/A,#N/A,FALSE,"TAXC.INDEX";#N/A,#N/A,FALSE,"Schedule I";#N/A,#N/A,FALSE,"DPL";#N/A,#N/A,FALSE,"Schedule IV";#N/A,#N/A,FALSE,"Adjustments"}</definedName>
    <definedName name="cxftae" localSheetId="25" hidden="1">{#N/A,#N/A,FALSE,"TB";#N/A,#N/A,FALSE,"AR";#N/A,#N/A,FALSE,"BS";#N/A,#N/A,FALSE,"PL";#N/A,#N/A,FALSE,"NOTES";#N/A,#N/A,FALSE,"NOTES (2)";#N/A,#N/A,FALSE,"NOTES (3)";#N/A,#N/A,FALSE,"TAXC.INDEX";#N/A,#N/A,FALSE,"Schedule I";#N/A,#N/A,FALSE,"DPL";#N/A,#N/A,FALSE,"Schedule IV";#N/A,#N/A,FALSE,"Adjustments"}</definedName>
    <definedName name="cxftae" localSheetId="21" hidden="1">{#N/A,#N/A,FALSE,"TB";#N/A,#N/A,FALSE,"AR";#N/A,#N/A,FALSE,"BS";#N/A,#N/A,FALSE,"PL";#N/A,#N/A,FALSE,"NOTES";#N/A,#N/A,FALSE,"NOTES (2)";#N/A,#N/A,FALSE,"NOTES (3)";#N/A,#N/A,FALSE,"TAXC.INDEX";#N/A,#N/A,FALSE,"Schedule I";#N/A,#N/A,FALSE,"DPL";#N/A,#N/A,FALSE,"Schedule IV";#N/A,#N/A,FALSE,"Adjustments"}</definedName>
    <definedName name="cxftae" localSheetId="22" hidden="1">{#N/A,#N/A,FALSE,"TB";#N/A,#N/A,FALSE,"AR";#N/A,#N/A,FALSE,"BS";#N/A,#N/A,FALSE,"PL";#N/A,#N/A,FALSE,"NOTES";#N/A,#N/A,FALSE,"NOTES (2)";#N/A,#N/A,FALSE,"NOTES (3)";#N/A,#N/A,FALSE,"TAXC.INDEX";#N/A,#N/A,FALSE,"Schedule I";#N/A,#N/A,FALSE,"DPL";#N/A,#N/A,FALSE,"Schedule IV";#N/A,#N/A,FALSE,"Adjustments"}</definedName>
    <definedName name="cxftae" localSheetId="19" hidden="1">{#N/A,#N/A,FALSE,"TB";#N/A,#N/A,FALSE,"AR";#N/A,#N/A,FALSE,"BS";#N/A,#N/A,FALSE,"PL";#N/A,#N/A,FALSE,"NOTES";#N/A,#N/A,FALSE,"NOTES (2)";#N/A,#N/A,FALSE,"NOTES (3)";#N/A,#N/A,FALSE,"TAXC.INDEX";#N/A,#N/A,FALSE,"Schedule I";#N/A,#N/A,FALSE,"DPL";#N/A,#N/A,FALSE,"Schedule IV";#N/A,#N/A,FALSE,"Adjustments"}</definedName>
    <definedName name="cxftae" hidden="1">{#N/A,#N/A,FALSE,"TB";#N/A,#N/A,FALSE,"AR";#N/A,#N/A,FALSE,"BS";#N/A,#N/A,FALSE,"PL";#N/A,#N/A,FALSE,"NOTES";#N/A,#N/A,FALSE,"NOTES (2)";#N/A,#N/A,FALSE,"NOTES (3)";#N/A,#N/A,FALSE,"TAXC.INDEX";#N/A,#N/A,FALSE,"Schedule I";#N/A,#N/A,FALSE,"DPL";#N/A,#N/A,FALSE,"Schedule IV";#N/A,#N/A,FALSE,"Adjustments"}</definedName>
    <definedName name="cxv" localSheetId="14"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 localSheetId="7"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 localSheetId="2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 localSheetId="2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 localSheetId="22"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 localSheetId="19"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sd" localSheetId="1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xvsd" localSheetId="7"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xvsd" localSheetId="25"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xvsd" localSheetId="2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xvsd" localSheetId="22"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xvsd" localSheetId="19"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xvsd"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cYD">#REF!</definedName>
    <definedName name="cynthioa" localSheetId="14" hidden="1">{#N/A,#N/A,FALSE,"DIR-REP";#N/A,#N/A,FALSE,"AUD-REPORT";#N/A,#N/A,FALSE,"P7L&amp;BS";#N/A,#N/A,FALSE,"NOTES";#N/A,#N/A,FALSE,"FA";#N/A,#N/A,FALSE,"NOTES (2)";#N/A,#N/A,FALSE,"Schedule  IV";#N/A,#N/A,FALSE,"Schedule V"}</definedName>
    <definedName name="cynthioa" localSheetId="7" hidden="1">{#N/A,#N/A,FALSE,"DIR-REP";#N/A,#N/A,FALSE,"AUD-REPORT";#N/A,#N/A,FALSE,"P7L&amp;BS";#N/A,#N/A,FALSE,"NOTES";#N/A,#N/A,FALSE,"FA";#N/A,#N/A,FALSE,"NOTES (2)";#N/A,#N/A,FALSE,"Schedule  IV";#N/A,#N/A,FALSE,"Schedule V"}</definedName>
    <definedName name="cynthioa" localSheetId="25" hidden="1">{#N/A,#N/A,FALSE,"DIR-REP";#N/A,#N/A,FALSE,"AUD-REPORT";#N/A,#N/A,FALSE,"P7L&amp;BS";#N/A,#N/A,FALSE,"NOTES";#N/A,#N/A,FALSE,"FA";#N/A,#N/A,FALSE,"NOTES (2)";#N/A,#N/A,FALSE,"Schedule  IV";#N/A,#N/A,FALSE,"Schedule V"}</definedName>
    <definedName name="cynthioa" localSheetId="21" hidden="1">{#N/A,#N/A,FALSE,"DIR-REP";#N/A,#N/A,FALSE,"AUD-REPORT";#N/A,#N/A,FALSE,"P7L&amp;BS";#N/A,#N/A,FALSE,"NOTES";#N/A,#N/A,FALSE,"FA";#N/A,#N/A,FALSE,"NOTES (2)";#N/A,#N/A,FALSE,"Schedule  IV";#N/A,#N/A,FALSE,"Schedule V"}</definedName>
    <definedName name="cynthioa" localSheetId="22" hidden="1">{#N/A,#N/A,FALSE,"DIR-REP";#N/A,#N/A,FALSE,"AUD-REPORT";#N/A,#N/A,FALSE,"P7L&amp;BS";#N/A,#N/A,FALSE,"NOTES";#N/A,#N/A,FALSE,"FA";#N/A,#N/A,FALSE,"NOTES (2)";#N/A,#N/A,FALSE,"Schedule  IV";#N/A,#N/A,FALSE,"Schedule V"}</definedName>
    <definedName name="cynthioa" localSheetId="19" hidden="1">{#N/A,#N/A,FALSE,"DIR-REP";#N/A,#N/A,FALSE,"AUD-REPORT";#N/A,#N/A,FALSE,"P7L&amp;BS";#N/A,#N/A,FALSE,"NOTES";#N/A,#N/A,FALSE,"FA";#N/A,#N/A,FALSE,"NOTES (2)";#N/A,#N/A,FALSE,"Schedule  IV";#N/A,#N/A,FALSE,"Schedule V"}</definedName>
    <definedName name="cynthioa" hidden="1">{#N/A,#N/A,FALSE,"DIR-REP";#N/A,#N/A,FALSE,"AUD-REPORT";#N/A,#N/A,FALSE,"P7L&amp;BS";#N/A,#N/A,FALSE,"NOTES";#N/A,#N/A,FALSE,"FA";#N/A,#N/A,FALSE,"NOTES (2)";#N/A,#N/A,FALSE,"Schedule  IV";#N/A,#N/A,FALSE,"Schedule V"}</definedName>
    <definedName name="czf" localSheetId="14" hidden="1">{"AS REP",#N/A,FALSE,"EEFSNAP2";"PROP",#N/A,FALSE,"EEFSNAP2";"RISKS",#N/A,FALSE,"EEFSNAP2";"VIEW ALL",#N/A,FALSE,"EEFSNAP2"}</definedName>
    <definedName name="czf" localSheetId="7" hidden="1">{"AS REP",#N/A,FALSE,"EEFSNAP2";"PROP",#N/A,FALSE,"EEFSNAP2";"RISKS",#N/A,FALSE,"EEFSNAP2";"VIEW ALL",#N/A,FALSE,"EEFSNAP2"}</definedName>
    <definedName name="czf" localSheetId="25" hidden="1">{"AS REP",#N/A,FALSE,"EEFSNAP2";"PROP",#N/A,FALSE,"EEFSNAP2";"RISKS",#N/A,FALSE,"EEFSNAP2";"VIEW ALL",#N/A,FALSE,"EEFSNAP2"}</definedName>
    <definedName name="czf" localSheetId="21" hidden="1">{"AS REP",#N/A,FALSE,"EEFSNAP2";"PROP",#N/A,FALSE,"EEFSNAP2";"RISKS",#N/A,FALSE,"EEFSNAP2";"VIEW ALL",#N/A,FALSE,"EEFSNAP2"}</definedName>
    <definedName name="czf" localSheetId="22" hidden="1">{"AS REP",#N/A,FALSE,"EEFSNAP2";"PROP",#N/A,FALSE,"EEFSNAP2";"RISKS",#N/A,FALSE,"EEFSNAP2";"VIEW ALL",#N/A,FALSE,"EEFSNAP2"}</definedName>
    <definedName name="czf" localSheetId="19" hidden="1">{"AS REP",#N/A,FALSE,"EEFSNAP2";"PROP",#N/A,FALSE,"EEFSNAP2";"RISKS",#N/A,FALSE,"EEFSNAP2";"VIEW ALL",#N/A,FALSE,"EEFSNAP2"}</definedName>
    <definedName name="czf" hidden="1">{"AS REP",#N/A,FALSE,"EEFSNAP2";"PROP",#N/A,FALSE,"EEFSNAP2";"RISKS",#N/A,FALSE,"EEFSNAP2";"VIEW ALL",#N/A,FALSE,"EEFSNAP2"}</definedName>
    <definedName name="C产品">#REF!</definedName>
    <definedName name="C期后收款_第5页">#REF!</definedName>
    <definedName name="C期后收款_第6页">#REF!</definedName>
    <definedName name="C期后收款_第7页">#REF!</definedName>
    <definedName name="d" localSheetId="14">#N/A</definedName>
    <definedName name="d" localSheetId="16">#N/A</definedName>
    <definedName name="d">#REF!</definedName>
    <definedName name="d_1" localSheetId="14" hidden="1">{"'AS,SEC'!$A$4:$J$25"}</definedName>
    <definedName name="d_1" localSheetId="7" hidden="1">{"'AS,SEC'!$A$4:$J$25"}</definedName>
    <definedName name="d_1" localSheetId="25" hidden="1">{"'AS,SEC'!$A$4:$J$25"}</definedName>
    <definedName name="d_1" localSheetId="21" hidden="1">{"'AS,SEC'!$A$4:$J$25"}</definedName>
    <definedName name="d_1" localSheetId="22" hidden="1">{"'AS,SEC'!$A$4:$J$25"}</definedName>
    <definedName name="d_1" localSheetId="19" hidden="1">{"'AS,SEC'!$A$4:$J$25"}</definedName>
    <definedName name="d_1" hidden="1">{"'AS,SEC'!$A$4:$J$25"}</definedName>
    <definedName name="D_LIN">#N/A</definedName>
    <definedName name="D_Plan_CTL" hidden="1">#REF!</definedName>
    <definedName name="D_Plan_TL" hidden="1">#REF!</definedName>
    <definedName name="D_Real_CPL" hidden="1">#REF!</definedName>
    <definedName name="D_Real_CPPL" hidden="1">#REF!</definedName>
    <definedName name="D_Real_PL" hidden="1">#REF!</definedName>
    <definedName name="D_Real_TL" hidden="1">#REF!</definedName>
    <definedName name="D_YAN">#N/A</definedName>
    <definedName name="D126757F_8C22_4332_AE16_6A56D0626CD4_象限3_图表_11_ChartType" hidden="1">1</definedName>
    <definedName name="D126757F_8C22_4332_AE16_6A56D0626CD4_象限3_图表_11_distributionSingle" hidden="1">FALSE</definedName>
    <definedName name="D126757F_8C22_4332_AE16_6A56D0626CD4_象限3_图表_11_HorAxisGridlines" hidden="1">FALSE</definedName>
    <definedName name="D126757F_8C22_4332_AE16_6A56D0626CD4_象限3_图表_11_VerAxisGridlines" hidden="1">FALSE</definedName>
    <definedName name="Da_Plan_TL" hidden="1">#REF!</definedName>
    <definedName name="Da_Real_CPL" hidden="1">#REF!</definedName>
    <definedName name="Da_Real_CPPL" hidden="1">#REF!</definedName>
    <definedName name="Da_Real_PL" hidden="1">#REF!</definedName>
    <definedName name="Da_Real_TL" hidden="1">#REF!</definedName>
    <definedName name="dad">#REF!</definedName>
    <definedName name="DADF" localSheetId="14" hidden="1">{#N/A,#N/A,FALSE,"REPORT"}</definedName>
    <definedName name="DADF" localSheetId="7" hidden="1">{#N/A,#N/A,FALSE,"REPORT"}</definedName>
    <definedName name="DADF" localSheetId="25" hidden="1">{#N/A,#N/A,FALSE,"REPORT"}</definedName>
    <definedName name="DADF" localSheetId="21" hidden="1">{#N/A,#N/A,FALSE,"REPORT"}</definedName>
    <definedName name="DADF" localSheetId="22" hidden="1">{#N/A,#N/A,FALSE,"REPORT"}</definedName>
    <definedName name="DADF" localSheetId="19" hidden="1">{#N/A,#N/A,FALSE,"REPORT"}</definedName>
    <definedName name="DADF" hidden="1">{#N/A,#N/A,FALSE,"REPORT"}</definedName>
    <definedName name="daf" hidden="1">#REF!</definedName>
    <definedName name="dakfkjafgkeaj" localSheetId="14" hidden="1">{#N/A,#N/A,FALSE,"Pharm";#N/A,#N/A,FALSE,"WWCM"}</definedName>
    <definedName name="dakfkjafgkeaj" localSheetId="7" hidden="1">{#N/A,#N/A,FALSE,"Pharm";#N/A,#N/A,FALSE,"WWCM"}</definedName>
    <definedName name="dakfkjafgkeaj" localSheetId="25" hidden="1">{#N/A,#N/A,FALSE,"Pharm";#N/A,#N/A,FALSE,"WWCM"}</definedName>
    <definedName name="dakfkjafgkeaj" localSheetId="21" hidden="1">{#N/A,#N/A,FALSE,"Pharm";#N/A,#N/A,FALSE,"WWCM"}</definedName>
    <definedName name="dakfkjafgkeaj" localSheetId="22" hidden="1">{#N/A,#N/A,FALSE,"Pharm";#N/A,#N/A,FALSE,"WWCM"}</definedName>
    <definedName name="dakfkjafgkeaj" localSheetId="19" hidden="1">{#N/A,#N/A,FALSE,"Pharm";#N/A,#N/A,FALSE,"WWCM"}</definedName>
    <definedName name="dakfkjafgkeaj" hidden="1">{#N/A,#N/A,FALSE,"Pharm";#N/A,#N/A,FALSE,"WWCM"}</definedName>
    <definedName name="DAN_1">#N/A</definedName>
    <definedName name="DAN_2">#N/A</definedName>
    <definedName name="DAN_4">#N/A</definedName>
    <definedName name="DAN_CAL">#N/A</definedName>
    <definedName name="DAN_RATE1">#N/A</definedName>
    <definedName name="DAN_RATE2">#N/A</definedName>
    <definedName name="DAN_TOT1">#N/A</definedName>
    <definedName name="DAN_TOT2">#N/A</definedName>
    <definedName name="das" localSheetId="14" hidden="1">{#N/A,#N/A,FALSE,"Produkte Erw.";#N/A,#N/A,FALSE,"Produkte Plan";#N/A,#N/A,FALSE,"Leistungen Erw.";#N/A,#N/A,FALSE,"Leistungen Plan";#N/A,#N/A,FALSE,"KA Allg.Kosten (2)";#N/A,#N/A,FALSE,"KA All.Kosten"}</definedName>
    <definedName name="das" localSheetId="7" hidden="1">{#N/A,#N/A,FALSE,"Produkte Erw.";#N/A,#N/A,FALSE,"Produkte Plan";#N/A,#N/A,FALSE,"Leistungen Erw.";#N/A,#N/A,FALSE,"Leistungen Plan";#N/A,#N/A,FALSE,"KA Allg.Kosten (2)";#N/A,#N/A,FALSE,"KA All.Kosten"}</definedName>
    <definedName name="das" localSheetId="25" hidden="1">{#N/A,#N/A,FALSE,"Produkte Erw.";#N/A,#N/A,FALSE,"Produkte Plan";#N/A,#N/A,FALSE,"Leistungen Erw.";#N/A,#N/A,FALSE,"Leistungen Plan";#N/A,#N/A,FALSE,"KA Allg.Kosten (2)";#N/A,#N/A,FALSE,"KA All.Kosten"}</definedName>
    <definedName name="das" localSheetId="21" hidden="1">{#N/A,#N/A,FALSE,"Produkte Erw.";#N/A,#N/A,FALSE,"Produkte Plan";#N/A,#N/A,FALSE,"Leistungen Erw.";#N/A,#N/A,FALSE,"Leistungen Plan";#N/A,#N/A,FALSE,"KA Allg.Kosten (2)";#N/A,#N/A,FALSE,"KA All.Kosten"}</definedName>
    <definedName name="das" localSheetId="22" hidden="1">{#N/A,#N/A,FALSE,"Produkte Erw.";#N/A,#N/A,FALSE,"Produkte Plan";#N/A,#N/A,FALSE,"Leistungen Erw.";#N/A,#N/A,FALSE,"Leistungen Plan";#N/A,#N/A,FALSE,"KA Allg.Kosten (2)";#N/A,#N/A,FALSE,"KA All.Kosten"}</definedName>
    <definedName name="das" localSheetId="19" hidden="1">{#N/A,#N/A,FALSE,"Produkte Erw.";#N/A,#N/A,FALSE,"Produkte Plan";#N/A,#N/A,FALSE,"Leistungen Erw.";#N/A,#N/A,FALSE,"Leistungen Plan";#N/A,#N/A,FALSE,"KA Allg.Kosten (2)";#N/A,#N/A,FALSE,"KA All.Kosten"}</definedName>
    <definedName name="das" hidden="1">{#N/A,#N/A,FALSE,"Produkte Erw.";#N/A,#N/A,FALSE,"Produkte Plan";#N/A,#N/A,FALSE,"Leistungen Erw.";#N/A,#N/A,FALSE,"Leistungen Plan";#N/A,#N/A,FALSE,"KA Allg.Kosten (2)";#N/A,#N/A,FALSE,"KA All.Kosten"}</definedName>
    <definedName name="dasdas">#REF!</definedName>
    <definedName name="dasdasd" hidden="1">#REF!</definedName>
    <definedName name="DATA">#REF!</definedName>
    <definedName name="Data.Dump" hidden="1">OFFSET(#REF!,1,0)</definedName>
    <definedName name="Data___Borrower">#REF!</definedName>
    <definedName name="Data___Coll_Info">#REF!</definedName>
    <definedName name="Data___Coll_Scenario">#REF!</definedName>
    <definedName name="Data___Loan">#REF!</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3">#REF!</definedName>
    <definedName name="DATA4">#REF!</definedName>
    <definedName name="DATA5">#REF!</definedName>
    <definedName name="DATA6">#REF!</definedName>
    <definedName name="DATA7">#REF!</definedName>
    <definedName name="DATA8">#REF!</definedName>
    <definedName name="DATA9">#REF!</definedName>
    <definedName name="databaaa" hidden="1">#REF!</definedName>
    <definedName name="_xlnm.Database" hidden="1">#REF!</definedName>
    <definedName name="DATABASE_MI">#REF!</definedName>
    <definedName name="databass" hidden="1">#REF!</definedName>
    <definedName name="Databasss" hidden="1">#REF!</definedName>
    <definedName name="datacutoff" localSheetId="14" hidden="1">{#N/A,#N/A,FALSE,"Ocean";#N/A,#N/A,FALSE,"NewYork";#N/A,#N/A,FALSE,"Gateway";#N/A,#N/A,FALSE,"GVH";#N/A,#N/A,FALSE,"GVM";#N/A,#N/A,FALSE,"GVT"}</definedName>
    <definedName name="datacutoff" localSheetId="7" hidden="1">{#N/A,#N/A,FALSE,"Ocean";#N/A,#N/A,FALSE,"NewYork";#N/A,#N/A,FALSE,"Gateway";#N/A,#N/A,FALSE,"GVH";#N/A,#N/A,FALSE,"GVM";#N/A,#N/A,FALSE,"GVT"}</definedName>
    <definedName name="datacutoff" localSheetId="25" hidden="1">{#N/A,#N/A,FALSE,"Ocean";#N/A,#N/A,FALSE,"NewYork";#N/A,#N/A,FALSE,"Gateway";#N/A,#N/A,FALSE,"GVH";#N/A,#N/A,FALSE,"GVM";#N/A,#N/A,FALSE,"GVT"}</definedName>
    <definedName name="datacutoff" localSheetId="21" hidden="1">{#N/A,#N/A,FALSE,"Ocean";#N/A,#N/A,FALSE,"NewYork";#N/A,#N/A,FALSE,"Gateway";#N/A,#N/A,FALSE,"GVH";#N/A,#N/A,FALSE,"GVM";#N/A,#N/A,FALSE,"GVT"}</definedName>
    <definedName name="datacutoff" localSheetId="22" hidden="1">{#N/A,#N/A,FALSE,"Ocean";#N/A,#N/A,FALSE,"NewYork";#N/A,#N/A,FALSE,"Gateway";#N/A,#N/A,FALSE,"GVH";#N/A,#N/A,FALSE,"GVM";#N/A,#N/A,FALSE,"GVT"}</definedName>
    <definedName name="datacutoff" localSheetId="19" hidden="1">{#N/A,#N/A,FALSE,"Ocean";#N/A,#N/A,FALSE,"NewYork";#N/A,#N/A,FALSE,"Gateway";#N/A,#N/A,FALSE,"GVH";#N/A,#N/A,FALSE,"GVM";#N/A,#N/A,FALSE,"GVT"}</definedName>
    <definedName name="datacutoff" hidden="1">{#N/A,#N/A,FALSE,"Ocean";#N/A,#N/A,FALSE,"NewYork";#N/A,#N/A,FALSE,"Gateway";#N/A,#N/A,FALSE,"GVH";#N/A,#N/A,FALSE,"GVM";#N/A,#N/A,FALSE,"GVT"}</definedName>
    <definedName name="datarange">#REF!</definedName>
    <definedName name="date">#REF!</definedName>
    <definedName name="DATE10">#REF!</definedName>
    <definedName name="DATE112">#REF!</definedName>
    <definedName name="DateRangeComp" localSheetId="14" hidden="1">OFFSET(DateRangeCompMain,9,0,COUNTA(DateRangeCompMain)-COUNTA(#REF!),1)</definedName>
    <definedName name="DateRangeComp" localSheetId="7" hidden="1">OFFSET(DateRangeCompMain,9,0,COUNTA(DateRangeCompMain)-COUNTA(#REF!),1)</definedName>
    <definedName name="DateRangeComp" localSheetId="25" hidden="1">OFFSET(DateRangeCompMain,9,0,COUNTA(DateRangeCompMain)-COUNTA(#REF!),1)</definedName>
    <definedName name="DateRangeComp" localSheetId="21" hidden="1">OFFSET(DateRangeCompMain,9,0,COUNTA(DateRangeCompMain)-COUNTA(#REF!),1)</definedName>
    <definedName name="DateRangeComp" localSheetId="22" hidden="1">OFFSET(DateRangeCompMain,9,0,COUNTA(DateRangeCompMain)-COUNTA(#REF!),1)</definedName>
    <definedName name="DateRangeComp" localSheetId="19" hidden="1">OFFSET(DateRangeCompMain,9,0,COUNTA(DateRangeCompMain)-COUNTA(#REF!),1)</definedName>
    <definedName name="DateRangeComp" hidden="1">OFFSET(DateRangeCompMain,9,0,COUNTA(DateRangeCompMain)-COUNTA(#REF!),1)</definedName>
    <definedName name="DateRangeCompMain" hidden="1">#REF!</definedName>
    <definedName name="david" localSheetId="14" hidden="1">{"summary",#N/A,FALSE,"2000 vs 1999";"detail",#N/A,FALSE,"2000 vs 1999"}</definedName>
    <definedName name="david" localSheetId="7" hidden="1">{"summary",#N/A,FALSE,"2000 vs 1999";"detail",#N/A,FALSE,"2000 vs 1999"}</definedName>
    <definedName name="david" localSheetId="25" hidden="1">{"summary",#N/A,FALSE,"2000 vs 1999";"detail",#N/A,FALSE,"2000 vs 1999"}</definedName>
    <definedName name="david" localSheetId="21" hidden="1">{"summary",#N/A,FALSE,"2000 vs 1999";"detail",#N/A,FALSE,"2000 vs 1999"}</definedName>
    <definedName name="david" localSheetId="22" hidden="1">{"summary",#N/A,FALSE,"2000 vs 1999";"detail",#N/A,FALSE,"2000 vs 1999"}</definedName>
    <definedName name="david" localSheetId="19" hidden="1">{"summary",#N/A,FALSE,"2000 vs 1999";"detail",#N/A,FALSE,"2000 vs 1999"}</definedName>
    <definedName name="david" hidden="1">{"summary",#N/A,FALSE,"2000 vs 1999";"detail",#N/A,FALSE,"2000 vs 1999"}</definedName>
    <definedName name="david1" localSheetId="14" hidden="1">{"summary",#N/A,FALSE,"2000 vs 1999";"detail",#N/A,FALSE,"2000 vs 1999"}</definedName>
    <definedName name="david1" localSheetId="7" hidden="1">{"summary",#N/A,FALSE,"2000 vs 1999";"detail",#N/A,FALSE,"2000 vs 1999"}</definedName>
    <definedName name="david1" localSheetId="25" hidden="1">{"summary",#N/A,FALSE,"2000 vs 1999";"detail",#N/A,FALSE,"2000 vs 1999"}</definedName>
    <definedName name="david1" localSheetId="21" hidden="1">{"summary",#N/A,FALSE,"2000 vs 1999";"detail",#N/A,FALSE,"2000 vs 1999"}</definedName>
    <definedName name="david1" localSheetId="22" hidden="1">{"summary",#N/A,FALSE,"2000 vs 1999";"detail",#N/A,FALSE,"2000 vs 1999"}</definedName>
    <definedName name="david1" localSheetId="19" hidden="1">{"summary",#N/A,FALSE,"2000 vs 1999";"detail",#N/A,FALSE,"2000 vs 1999"}</definedName>
    <definedName name="david1" hidden="1">{"summary",#N/A,FALSE,"2000 vs 1999";"detail",#N/A,FALSE,"2000 vs 1999"}</definedName>
    <definedName name="dawn" hidden="1">#N/A</definedName>
    <definedName name="day" localSheetId="14" hidden="1">{#N/A,#N/A,FALSE,"DIR-REP";#N/A,#N/A,FALSE,"AUD-REPORT";#N/A,#N/A,FALSE,"P7L&amp;BS";#N/A,#N/A,FALSE,"NOTES";#N/A,#N/A,FALSE,"FA";#N/A,#N/A,FALSE,"NOTES (2)";#N/A,#N/A,FALSE,"Schedule  IV";#N/A,#N/A,FALSE,"Schedule V"}</definedName>
    <definedName name="day" localSheetId="7" hidden="1">{#N/A,#N/A,FALSE,"DIR-REP";#N/A,#N/A,FALSE,"AUD-REPORT";#N/A,#N/A,FALSE,"P7L&amp;BS";#N/A,#N/A,FALSE,"NOTES";#N/A,#N/A,FALSE,"FA";#N/A,#N/A,FALSE,"NOTES (2)";#N/A,#N/A,FALSE,"Schedule  IV";#N/A,#N/A,FALSE,"Schedule V"}</definedName>
    <definedName name="day" localSheetId="25" hidden="1">{#N/A,#N/A,FALSE,"DIR-REP";#N/A,#N/A,FALSE,"AUD-REPORT";#N/A,#N/A,FALSE,"P7L&amp;BS";#N/A,#N/A,FALSE,"NOTES";#N/A,#N/A,FALSE,"FA";#N/A,#N/A,FALSE,"NOTES (2)";#N/A,#N/A,FALSE,"Schedule  IV";#N/A,#N/A,FALSE,"Schedule V"}</definedName>
    <definedName name="day" localSheetId="21" hidden="1">{#N/A,#N/A,FALSE,"DIR-REP";#N/A,#N/A,FALSE,"AUD-REPORT";#N/A,#N/A,FALSE,"P7L&amp;BS";#N/A,#N/A,FALSE,"NOTES";#N/A,#N/A,FALSE,"FA";#N/A,#N/A,FALSE,"NOTES (2)";#N/A,#N/A,FALSE,"Schedule  IV";#N/A,#N/A,FALSE,"Schedule V"}</definedName>
    <definedName name="day" localSheetId="22" hidden="1">{#N/A,#N/A,FALSE,"DIR-REP";#N/A,#N/A,FALSE,"AUD-REPORT";#N/A,#N/A,FALSE,"P7L&amp;BS";#N/A,#N/A,FALSE,"NOTES";#N/A,#N/A,FALSE,"FA";#N/A,#N/A,FALSE,"NOTES (2)";#N/A,#N/A,FALSE,"Schedule  IV";#N/A,#N/A,FALSE,"Schedule V"}</definedName>
    <definedName name="day" localSheetId="19" hidden="1">{#N/A,#N/A,FALSE,"DIR-REP";#N/A,#N/A,FALSE,"AUD-REPORT";#N/A,#N/A,FALSE,"P7L&amp;BS";#N/A,#N/A,FALSE,"NOTES";#N/A,#N/A,FALSE,"FA";#N/A,#N/A,FALSE,"NOTES (2)";#N/A,#N/A,FALSE,"Schedule  IV";#N/A,#N/A,FALSE,"Schedule V"}</definedName>
    <definedName name="day" hidden="1">{#N/A,#N/A,FALSE,"DIR-REP";#N/A,#N/A,FALSE,"AUD-REPORT";#N/A,#N/A,FALSE,"P7L&amp;BS";#N/A,#N/A,FALSE,"NOTES";#N/A,#N/A,FALSE,"FA";#N/A,#N/A,FALSE,"NOTES (2)";#N/A,#N/A,FALSE,"Schedule  IV";#N/A,#N/A,FALSE,"Schedule V"}</definedName>
    <definedName name="db">#REF!</definedName>
    <definedName name="DB_Überleitungen">#REF!,#REF!</definedName>
    <definedName name="dbase_char_set" hidden="1">1</definedName>
    <definedName name="dbase_compatibility" hidden="1">1</definedName>
    <definedName name="dbase_dflt" hidden="1">TRUE</definedName>
    <definedName name="DBNAME2">#REF!</definedName>
    <definedName name="DBNAME3">#REF!</definedName>
    <definedName name="DBNAME4">#REF!</definedName>
    <definedName name="DBNAME5">#REF!</definedName>
    <definedName name="DBUSERNAME2">#REF!</definedName>
    <definedName name="DBUSERNAME3">#REF!</definedName>
    <definedName name="DBUSERNAME4">#REF!</definedName>
    <definedName name="DBUSERNAME5">#REF!</definedName>
    <definedName name="DC">#REF!</definedName>
    <definedName name="DCF_" localSheetId="1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7"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2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2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2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1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REV">#REF!</definedName>
    <definedName name="dcrutu" localSheetId="14"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dcrutu" localSheetId="7"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dcrutu" localSheetId="25"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dcrutu" localSheetId="21"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dcrutu" localSheetId="22"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dcrutu" localSheetId="19"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dcrutu"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dCutoffSignificant">#REF!</definedName>
    <definedName name="dCutoffStratification">#REF!</definedName>
    <definedName name="dd" hidden="1">#REF!</definedName>
    <definedName name="DDD">#REF!</definedName>
    <definedName name="ddda" localSheetId="14" hidden="1">{#N/A,#N/A,FALSE,"DIR-REP";#N/A,#N/A,FALSE,"AUD-REPORT";#N/A,#N/A,FALSE,"P7L&amp;BS";#N/A,#N/A,FALSE,"NOTES";#N/A,#N/A,FALSE,"FA";#N/A,#N/A,FALSE,"NOTES (2)";#N/A,#N/A,FALSE,"Schedule  IV";#N/A,#N/A,FALSE,"Schedule V"}</definedName>
    <definedName name="ddda" localSheetId="7" hidden="1">{#N/A,#N/A,FALSE,"DIR-REP";#N/A,#N/A,FALSE,"AUD-REPORT";#N/A,#N/A,FALSE,"P7L&amp;BS";#N/A,#N/A,FALSE,"NOTES";#N/A,#N/A,FALSE,"FA";#N/A,#N/A,FALSE,"NOTES (2)";#N/A,#N/A,FALSE,"Schedule  IV";#N/A,#N/A,FALSE,"Schedule V"}</definedName>
    <definedName name="ddda" localSheetId="25" hidden="1">{#N/A,#N/A,FALSE,"DIR-REP";#N/A,#N/A,FALSE,"AUD-REPORT";#N/A,#N/A,FALSE,"P7L&amp;BS";#N/A,#N/A,FALSE,"NOTES";#N/A,#N/A,FALSE,"FA";#N/A,#N/A,FALSE,"NOTES (2)";#N/A,#N/A,FALSE,"Schedule  IV";#N/A,#N/A,FALSE,"Schedule V"}</definedName>
    <definedName name="ddda" localSheetId="21" hidden="1">{#N/A,#N/A,FALSE,"DIR-REP";#N/A,#N/A,FALSE,"AUD-REPORT";#N/A,#N/A,FALSE,"P7L&amp;BS";#N/A,#N/A,FALSE,"NOTES";#N/A,#N/A,FALSE,"FA";#N/A,#N/A,FALSE,"NOTES (2)";#N/A,#N/A,FALSE,"Schedule  IV";#N/A,#N/A,FALSE,"Schedule V"}</definedName>
    <definedName name="ddda" localSheetId="22" hidden="1">{#N/A,#N/A,FALSE,"DIR-REP";#N/A,#N/A,FALSE,"AUD-REPORT";#N/A,#N/A,FALSE,"P7L&amp;BS";#N/A,#N/A,FALSE,"NOTES";#N/A,#N/A,FALSE,"FA";#N/A,#N/A,FALSE,"NOTES (2)";#N/A,#N/A,FALSE,"Schedule  IV";#N/A,#N/A,FALSE,"Schedule V"}</definedName>
    <definedName name="ddda" localSheetId="19" hidden="1">{#N/A,#N/A,FALSE,"DIR-REP";#N/A,#N/A,FALSE,"AUD-REPORT";#N/A,#N/A,FALSE,"P7L&amp;BS";#N/A,#N/A,FALSE,"NOTES";#N/A,#N/A,FALSE,"FA";#N/A,#N/A,FALSE,"NOTES (2)";#N/A,#N/A,FALSE,"Schedule  IV";#N/A,#N/A,FALSE,"Schedule V"}</definedName>
    <definedName name="ddda" hidden="1">{#N/A,#N/A,FALSE,"DIR-REP";#N/A,#N/A,FALSE,"AUD-REPORT";#N/A,#N/A,FALSE,"P7L&amp;BS";#N/A,#N/A,FALSE,"NOTES";#N/A,#N/A,FALSE,"FA";#N/A,#N/A,FALSE,"NOTES (2)";#N/A,#N/A,FALSE,"Schedule  IV";#N/A,#N/A,FALSE,"Schedule V"}</definedName>
    <definedName name="dddaz" localSheetId="14" hidden="1">{#N/A,#N/A,FALSE,"Pharm";#N/A,#N/A,FALSE,"WWCM"}</definedName>
    <definedName name="dddaz" localSheetId="7" hidden="1">{#N/A,#N/A,FALSE,"Pharm";#N/A,#N/A,FALSE,"WWCM"}</definedName>
    <definedName name="dddaz" localSheetId="25" hidden="1">{#N/A,#N/A,FALSE,"Pharm";#N/A,#N/A,FALSE,"WWCM"}</definedName>
    <definedName name="dddaz" localSheetId="21" hidden="1">{#N/A,#N/A,FALSE,"Pharm";#N/A,#N/A,FALSE,"WWCM"}</definedName>
    <definedName name="dddaz" localSheetId="22" hidden="1">{#N/A,#N/A,FALSE,"Pharm";#N/A,#N/A,FALSE,"WWCM"}</definedName>
    <definedName name="dddaz" localSheetId="19" hidden="1">{#N/A,#N/A,FALSE,"Pharm";#N/A,#N/A,FALSE,"WWCM"}</definedName>
    <definedName name="dddaz" hidden="1">{#N/A,#N/A,FALSE,"Pharm";#N/A,#N/A,FALSE,"WWCM"}</definedName>
    <definedName name="dddd" localSheetId="14" hidden="1">{#N/A,#N/A,FALSE,"UNIT";#N/A,#N/A,FALSE,"UNIT";#N/A,#N/A,FALSE,"계정"}</definedName>
    <definedName name="dddd" localSheetId="7" hidden="1">{#N/A,#N/A,FALSE,"UNIT";#N/A,#N/A,FALSE,"UNIT";#N/A,#N/A,FALSE,"계정"}</definedName>
    <definedName name="dddd" localSheetId="25" hidden="1">{#N/A,#N/A,FALSE,"UNIT";#N/A,#N/A,FALSE,"UNIT";#N/A,#N/A,FALSE,"계정"}</definedName>
    <definedName name="dddd" localSheetId="21" hidden="1">{#N/A,#N/A,FALSE,"UNIT";#N/A,#N/A,FALSE,"UNIT";#N/A,#N/A,FALSE,"계정"}</definedName>
    <definedName name="dddd" localSheetId="22" hidden="1">{#N/A,#N/A,FALSE,"UNIT";#N/A,#N/A,FALSE,"UNIT";#N/A,#N/A,FALSE,"계정"}</definedName>
    <definedName name="dddd" localSheetId="19" hidden="1">{#N/A,#N/A,FALSE,"UNIT";#N/A,#N/A,FALSE,"UNIT";#N/A,#N/A,FALSE,"계정"}</definedName>
    <definedName name="dddd" hidden="1">{#N/A,#N/A,FALSE,"UNIT";#N/A,#N/A,FALSE,"UNIT";#N/A,#N/A,FALSE,"계정"}</definedName>
    <definedName name="ddddd" localSheetId="14" hidden="1">{#N/A,#N/A,FALSE,"UNIT";#N/A,#N/A,FALSE,"UNIT";#N/A,#N/A,FALSE,"계정"}</definedName>
    <definedName name="ddddd" localSheetId="7" hidden="1">{#N/A,#N/A,FALSE,"UNIT";#N/A,#N/A,FALSE,"UNIT";#N/A,#N/A,FALSE,"계정"}</definedName>
    <definedName name="ddddd" localSheetId="25" hidden="1">{#N/A,#N/A,FALSE,"UNIT";#N/A,#N/A,FALSE,"UNIT";#N/A,#N/A,FALSE,"계정"}</definedName>
    <definedName name="ddddd" localSheetId="21" hidden="1">{#N/A,#N/A,FALSE,"UNIT";#N/A,#N/A,FALSE,"UNIT";#N/A,#N/A,FALSE,"계정"}</definedName>
    <definedName name="ddddd" localSheetId="22" hidden="1">{#N/A,#N/A,FALSE,"UNIT";#N/A,#N/A,FALSE,"UNIT";#N/A,#N/A,FALSE,"계정"}</definedName>
    <definedName name="ddddd" localSheetId="19" hidden="1">{#N/A,#N/A,FALSE,"UNIT";#N/A,#N/A,FALSE,"UNIT";#N/A,#N/A,FALSE,"계정"}</definedName>
    <definedName name="ddddd" hidden="1">{#N/A,#N/A,FALSE,"UNIT";#N/A,#N/A,FALSE,"UNIT";#N/A,#N/A,FALSE,"계정"}</definedName>
    <definedName name="dddddd" localSheetId="14" hidden="1">{#N/A,#N/A,FALSE,"UNIT";#N/A,#N/A,FALSE,"UNIT";#N/A,#N/A,FALSE,"계정"}</definedName>
    <definedName name="dddddd" localSheetId="7" hidden="1">{#N/A,#N/A,FALSE,"UNIT";#N/A,#N/A,FALSE,"UNIT";#N/A,#N/A,FALSE,"계정"}</definedName>
    <definedName name="dddddd" localSheetId="25" hidden="1">{#N/A,#N/A,FALSE,"UNIT";#N/A,#N/A,FALSE,"UNIT";#N/A,#N/A,FALSE,"계정"}</definedName>
    <definedName name="dddddd" localSheetId="21" hidden="1">{#N/A,#N/A,FALSE,"UNIT";#N/A,#N/A,FALSE,"UNIT";#N/A,#N/A,FALSE,"계정"}</definedName>
    <definedName name="dddddd" localSheetId="22" hidden="1">{#N/A,#N/A,FALSE,"UNIT";#N/A,#N/A,FALSE,"UNIT";#N/A,#N/A,FALSE,"계정"}</definedName>
    <definedName name="dddddd" localSheetId="19" hidden="1">{#N/A,#N/A,FALSE,"UNIT";#N/A,#N/A,FALSE,"UNIT";#N/A,#N/A,FALSE,"계정"}</definedName>
    <definedName name="dddddd" hidden="1">{#N/A,#N/A,FALSE,"UNIT";#N/A,#N/A,FALSE,"UNIT";#N/A,#N/A,FALSE,"계정"}</definedName>
    <definedName name="ddddddd" localSheetId="14" hidden="1">{#N/A,#N/A,FALSE,"970301";#N/A,#N/A,FALSE,"970302";#N/A,#N/A,FALSE,"970303";#N/A,#N/A,FALSE,"970304";#N/A,#N/A,FALSE,"COM1";#N/A,#N/A,FALSE,"COM2"}</definedName>
    <definedName name="ddddddd" localSheetId="7" hidden="1">{#N/A,#N/A,FALSE,"970301";#N/A,#N/A,FALSE,"970302";#N/A,#N/A,FALSE,"970303";#N/A,#N/A,FALSE,"970304";#N/A,#N/A,FALSE,"COM1";#N/A,#N/A,FALSE,"COM2"}</definedName>
    <definedName name="ddddddd" localSheetId="25" hidden="1">{#N/A,#N/A,FALSE,"970301";#N/A,#N/A,FALSE,"970302";#N/A,#N/A,FALSE,"970303";#N/A,#N/A,FALSE,"970304";#N/A,#N/A,FALSE,"COM1";#N/A,#N/A,FALSE,"COM2"}</definedName>
    <definedName name="ddddddd" localSheetId="21" hidden="1">{#N/A,#N/A,FALSE,"970301";#N/A,#N/A,FALSE,"970302";#N/A,#N/A,FALSE,"970303";#N/A,#N/A,FALSE,"970304";#N/A,#N/A,FALSE,"COM1";#N/A,#N/A,FALSE,"COM2"}</definedName>
    <definedName name="ddddddd" localSheetId="22" hidden="1">{#N/A,#N/A,FALSE,"970301";#N/A,#N/A,FALSE,"970302";#N/A,#N/A,FALSE,"970303";#N/A,#N/A,FALSE,"970304";#N/A,#N/A,FALSE,"COM1";#N/A,#N/A,FALSE,"COM2"}</definedName>
    <definedName name="ddddddd" localSheetId="19" hidden="1">{#N/A,#N/A,FALSE,"970301";#N/A,#N/A,FALSE,"970302";#N/A,#N/A,FALSE,"970303";#N/A,#N/A,FALSE,"970304";#N/A,#N/A,FALSE,"COM1";#N/A,#N/A,FALSE,"COM2"}</definedName>
    <definedName name="ddddddd" hidden="1">{#N/A,#N/A,FALSE,"970301";#N/A,#N/A,FALSE,"970302";#N/A,#N/A,FALSE,"970303";#N/A,#N/A,FALSE,"970304";#N/A,#N/A,FALSE,"COM1";#N/A,#N/A,FALSE,"COM2"}</definedName>
    <definedName name="ddddddddd" localSheetId="14" hidden="1">{#N/A,#N/A,FALSE,"UNIT";#N/A,#N/A,FALSE,"UNIT";#N/A,#N/A,FALSE,"계정"}</definedName>
    <definedName name="ddddddddd" localSheetId="7" hidden="1">{#N/A,#N/A,FALSE,"UNIT";#N/A,#N/A,FALSE,"UNIT";#N/A,#N/A,FALSE,"계정"}</definedName>
    <definedName name="ddddddddd" localSheetId="25" hidden="1">{#N/A,#N/A,FALSE,"UNIT";#N/A,#N/A,FALSE,"UNIT";#N/A,#N/A,FALSE,"계정"}</definedName>
    <definedName name="ddddddddd" localSheetId="21" hidden="1">{#N/A,#N/A,FALSE,"UNIT";#N/A,#N/A,FALSE,"UNIT";#N/A,#N/A,FALSE,"계정"}</definedName>
    <definedName name="ddddddddd" localSheetId="22" hidden="1">{#N/A,#N/A,FALSE,"UNIT";#N/A,#N/A,FALSE,"UNIT";#N/A,#N/A,FALSE,"계정"}</definedName>
    <definedName name="ddddddddd" localSheetId="19" hidden="1">{#N/A,#N/A,FALSE,"UNIT";#N/A,#N/A,FALSE,"UNIT";#N/A,#N/A,FALSE,"계정"}</definedName>
    <definedName name="ddddddddd" hidden="1">{#N/A,#N/A,FALSE,"UNIT";#N/A,#N/A,FALSE,"UNIT";#N/A,#N/A,FALSE,"계정"}</definedName>
    <definedName name="dddddddddd" localSheetId="14" hidden="1">{#N/A,#N/A,FALSE,"UNIT";#N/A,#N/A,FALSE,"UNIT";#N/A,#N/A,FALSE,"계정"}</definedName>
    <definedName name="dddddddddd" localSheetId="7" hidden="1">{#N/A,#N/A,FALSE,"UNIT";#N/A,#N/A,FALSE,"UNIT";#N/A,#N/A,FALSE,"계정"}</definedName>
    <definedName name="dddddddddd" localSheetId="25" hidden="1">{#N/A,#N/A,FALSE,"UNIT";#N/A,#N/A,FALSE,"UNIT";#N/A,#N/A,FALSE,"계정"}</definedName>
    <definedName name="dddddddddd" localSheetId="21" hidden="1">{#N/A,#N/A,FALSE,"UNIT";#N/A,#N/A,FALSE,"UNIT";#N/A,#N/A,FALSE,"계정"}</definedName>
    <definedName name="dddddddddd" localSheetId="22" hidden="1">{#N/A,#N/A,FALSE,"UNIT";#N/A,#N/A,FALSE,"UNIT";#N/A,#N/A,FALSE,"계정"}</definedName>
    <definedName name="dddddddddd" localSheetId="19" hidden="1">{#N/A,#N/A,FALSE,"UNIT";#N/A,#N/A,FALSE,"UNIT";#N/A,#N/A,FALSE,"계정"}</definedName>
    <definedName name="dddddddddd" hidden="1">{#N/A,#N/A,FALSE,"UNIT";#N/A,#N/A,FALSE,"UNIT";#N/A,#N/A,FALSE,"계정"}</definedName>
    <definedName name="dddddddddddddd" localSheetId="14" hidden="1">{"'FTPS16 - X3681'!$A$1:$C$162","'FTPS16 - X3681'!$G$11"}</definedName>
    <definedName name="dddddddddddddd" localSheetId="7" hidden="1">{"'FTPS16 - X3681'!$A$1:$C$162","'FTPS16 - X3681'!$G$11"}</definedName>
    <definedName name="dddddddddddddd" localSheetId="25" hidden="1">{"'FTPS16 - X3681'!$A$1:$C$162","'FTPS16 - X3681'!$G$11"}</definedName>
    <definedName name="dddddddddddddd" localSheetId="21" hidden="1">{"'FTPS16 - X3681'!$A$1:$C$162","'FTPS16 - X3681'!$G$11"}</definedName>
    <definedName name="dddddddddddddd" localSheetId="22" hidden="1">{"'FTPS16 - X3681'!$A$1:$C$162","'FTPS16 - X3681'!$G$11"}</definedName>
    <definedName name="dddddddddddddd" localSheetId="19" hidden="1">{"'FTPS16 - X3681'!$A$1:$C$162","'FTPS16 - X3681'!$G$11"}</definedName>
    <definedName name="dddddddddddddd" hidden="1">{"'FTPS16 - X3681'!$A$1:$C$162","'FTPS16 - X3681'!$G$11"}</definedName>
    <definedName name="dddddddddddddd_1" localSheetId="14" hidden="1">{"'FTPS16 - X3681'!$A$1:$C$162","'FTPS16 - X3681'!$G$11"}</definedName>
    <definedName name="dddddddddddddd_1" localSheetId="7" hidden="1">{"'FTPS16 - X3681'!$A$1:$C$162","'FTPS16 - X3681'!$G$11"}</definedName>
    <definedName name="dddddddddddddd_1" localSheetId="25" hidden="1">{"'FTPS16 - X3681'!$A$1:$C$162","'FTPS16 - X3681'!$G$11"}</definedName>
    <definedName name="dddddddddddddd_1" localSheetId="21" hidden="1">{"'FTPS16 - X3681'!$A$1:$C$162","'FTPS16 - X3681'!$G$11"}</definedName>
    <definedName name="dddddddddddddd_1" localSheetId="22" hidden="1">{"'FTPS16 - X3681'!$A$1:$C$162","'FTPS16 - X3681'!$G$11"}</definedName>
    <definedName name="dddddddddddddd_1" localSheetId="19" hidden="1">{"'FTPS16 - X3681'!$A$1:$C$162","'FTPS16 - X3681'!$G$11"}</definedName>
    <definedName name="dddddddddddddd_1" hidden="1">{"'FTPS16 - X3681'!$A$1:$C$162","'FTPS16 - X3681'!$G$11"}</definedName>
    <definedName name="dddddddddddddd_1_1" localSheetId="14" hidden="1">{"'FTPS16 - X3681'!$A$1:$C$162","'FTPS16 - X3681'!$G$11"}</definedName>
    <definedName name="dddddddddddddd_1_1" localSheetId="7" hidden="1">{"'FTPS16 - X3681'!$A$1:$C$162","'FTPS16 - X3681'!$G$11"}</definedName>
    <definedName name="dddddddddddddd_1_1" localSheetId="25" hidden="1">{"'FTPS16 - X3681'!$A$1:$C$162","'FTPS16 - X3681'!$G$11"}</definedName>
    <definedName name="dddddddddddddd_1_1" localSheetId="21" hidden="1">{"'FTPS16 - X3681'!$A$1:$C$162","'FTPS16 - X3681'!$G$11"}</definedName>
    <definedName name="dddddddddddddd_1_1" localSheetId="22" hidden="1">{"'FTPS16 - X3681'!$A$1:$C$162","'FTPS16 - X3681'!$G$11"}</definedName>
    <definedName name="dddddddddddddd_1_1" localSheetId="19" hidden="1">{"'FTPS16 - X3681'!$A$1:$C$162","'FTPS16 - X3681'!$G$11"}</definedName>
    <definedName name="dddddddddddddd_1_1" hidden="1">{"'FTPS16 - X3681'!$A$1:$C$162","'FTPS16 - X3681'!$G$11"}</definedName>
    <definedName name="dddddddddddddd_2" localSheetId="14" hidden="1">{"'FTPS16 - X3681'!$A$1:$C$162","'FTPS16 - X3681'!$G$11"}</definedName>
    <definedName name="dddddddddddddd_2" localSheetId="7" hidden="1">{"'FTPS16 - X3681'!$A$1:$C$162","'FTPS16 - X3681'!$G$11"}</definedName>
    <definedName name="dddddddddddddd_2" localSheetId="25" hidden="1">{"'FTPS16 - X3681'!$A$1:$C$162","'FTPS16 - X3681'!$G$11"}</definedName>
    <definedName name="dddddddddddddd_2" localSheetId="21" hidden="1">{"'FTPS16 - X3681'!$A$1:$C$162","'FTPS16 - X3681'!$G$11"}</definedName>
    <definedName name="dddddddddddddd_2" localSheetId="22" hidden="1">{"'FTPS16 - X3681'!$A$1:$C$162","'FTPS16 - X3681'!$G$11"}</definedName>
    <definedName name="dddddddddddddd_2" localSheetId="19" hidden="1">{"'FTPS16 - X3681'!$A$1:$C$162","'FTPS16 - X3681'!$G$11"}</definedName>
    <definedName name="dddddddddddddd_2" hidden="1">{"'FTPS16 - X3681'!$A$1:$C$162","'FTPS16 - X3681'!$G$11"}</definedName>
    <definedName name="dddddf" localSheetId="14" hidden="1">{#N/A,#N/A,FALSE,"단축1";#N/A,#N/A,FALSE,"단축2";#N/A,#N/A,FALSE,"단축3";#N/A,#N/A,FALSE,"장축";#N/A,#N/A,FALSE,"4WD"}</definedName>
    <definedName name="dddddf" localSheetId="7" hidden="1">{#N/A,#N/A,FALSE,"단축1";#N/A,#N/A,FALSE,"단축2";#N/A,#N/A,FALSE,"단축3";#N/A,#N/A,FALSE,"장축";#N/A,#N/A,FALSE,"4WD"}</definedName>
    <definedName name="dddddf" localSheetId="25" hidden="1">{#N/A,#N/A,FALSE,"단축1";#N/A,#N/A,FALSE,"단축2";#N/A,#N/A,FALSE,"단축3";#N/A,#N/A,FALSE,"장축";#N/A,#N/A,FALSE,"4WD"}</definedName>
    <definedName name="dddddf" localSheetId="21" hidden="1">{#N/A,#N/A,FALSE,"단축1";#N/A,#N/A,FALSE,"단축2";#N/A,#N/A,FALSE,"단축3";#N/A,#N/A,FALSE,"장축";#N/A,#N/A,FALSE,"4WD"}</definedName>
    <definedName name="dddddf" localSheetId="22" hidden="1">{#N/A,#N/A,FALSE,"단축1";#N/A,#N/A,FALSE,"단축2";#N/A,#N/A,FALSE,"단축3";#N/A,#N/A,FALSE,"장축";#N/A,#N/A,FALSE,"4WD"}</definedName>
    <definedName name="dddddf" localSheetId="19" hidden="1">{#N/A,#N/A,FALSE,"단축1";#N/A,#N/A,FALSE,"단축2";#N/A,#N/A,FALSE,"단축3";#N/A,#N/A,FALSE,"장축";#N/A,#N/A,FALSE,"4WD"}</definedName>
    <definedName name="dddddf" hidden="1">{#N/A,#N/A,FALSE,"단축1";#N/A,#N/A,FALSE,"단축2";#N/A,#N/A,FALSE,"단축3";#N/A,#N/A,FALSE,"장축";#N/A,#N/A,FALSE,"4WD"}</definedName>
    <definedName name="ddedd" localSheetId="14" hidden="1">{#N/A,#N/A,FALSE,"P&amp;L Acc";#N/A,#N/A,FALSE,"P&amp;L Var";#N/A,#N/A,FALSE,"I-B Rep";#N/A,#N/A,FALSE,"BS";#N/A,#N/A,FALSE,"C'flw St";#N/A,#N/A,FALSE,"H-C Cons";#N/A,#N/A,FALSE,"FA Rep"}</definedName>
    <definedName name="ddedd" localSheetId="7" hidden="1">{#N/A,#N/A,FALSE,"P&amp;L Acc";#N/A,#N/A,FALSE,"P&amp;L Var";#N/A,#N/A,FALSE,"I-B Rep";#N/A,#N/A,FALSE,"BS";#N/A,#N/A,FALSE,"C'flw St";#N/A,#N/A,FALSE,"H-C Cons";#N/A,#N/A,FALSE,"FA Rep"}</definedName>
    <definedName name="ddedd" localSheetId="25" hidden="1">{#N/A,#N/A,FALSE,"P&amp;L Acc";#N/A,#N/A,FALSE,"P&amp;L Var";#N/A,#N/A,FALSE,"I-B Rep";#N/A,#N/A,FALSE,"BS";#N/A,#N/A,FALSE,"C'flw St";#N/A,#N/A,FALSE,"H-C Cons";#N/A,#N/A,FALSE,"FA Rep"}</definedName>
    <definedName name="ddedd" localSheetId="21" hidden="1">{#N/A,#N/A,FALSE,"P&amp;L Acc";#N/A,#N/A,FALSE,"P&amp;L Var";#N/A,#N/A,FALSE,"I-B Rep";#N/A,#N/A,FALSE,"BS";#N/A,#N/A,FALSE,"C'flw St";#N/A,#N/A,FALSE,"H-C Cons";#N/A,#N/A,FALSE,"FA Rep"}</definedName>
    <definedName name="ddedd" localSheetId="22" hidden="1">{#N/A,#N/A,FALSE,"P&amp;L Acc";#N/A,#N/A,FALSE,"P&amp;L Var";#N/A,#N/A,FALSE,"I-B Rep";#N/A,#N/A,FALSE,"BS";#N/A,#N/A,FALSE,"C'flw St";#N/A,#N/A,FALSE,"H-C Cons";#N/A,#N/A,FALSE,"FA Rep"}</definedName>
    <definedName name="ddedd" localSheetId="19" hidden="1">{#N/A,#N/A,FALSE,"P&amp;L Acc";#N/A,#N/A,FALSE,"P&amp;L Var";#N/A,#N/A,FALSE,"I-B Rep";#N/A,#N/A,FALSE,"BS";#N/A,#N/A,FALSE,"C'flw St";#N/A,#N/A,FALSE,"H-C Cons";#N/A,#N/A,FALSE,"FA Rep"}</definedName>
    <definedName name="ddedd" hidden="1">{#N/A,#N/A,FALSE,"P&amp;L Acc";#N/A,#N/A,FALSE,"P&amp;L Var";#N/A,#N/A,FALSE,"I-B Rep";#N/A,#N/A,FALSE,"BS";#N/A,#N/A,FALSE,"C'flw St";#N/A,#N/A,FALSE,"H-C Cons";#N/A,#N/A,FALSE,"FA Rep"}</definedName>
    <definedName name="ddf" localSheetId="14" hidden="1">{#N/A,#N/A,FALSE,"KA CH  (2)"}</definedName>
    <definedName name="ddf" localSheetId="7" hidden="1">{#N/A,#N/A,FALSE,"KA CH  (2)"}</definedName>
    <definedName name="ddf" localSheetId="25" hidden="1">{#N/A,#N/A,FALSE,"KA CH  (2)"}</definedName>
    <definedName name="ddf" localSheetId="21" hidden="1">{#N/A,#N/A,FALSE,"KA CH  (2)"}</definedName>
    <definedName name="ddf" localSheetId="22" hidden="1">{#N/A,#N/A,FALSE,"KA CH  (2)"}</definedName>
    <definedName name="ddf" localSheetId="19" hidden="1">{#N/A,#N/A,FALSE,"KA CH  (2)"}</definedName>
    <definedName name="ddf" hidden="1">{#N/A,#N/A,FALSE,"KA CH  (2)"}</definedName>
    <definedName name="ddfff" localSheetId="14" hidden="1">{#N/A,#N/A,FALSE,"P&amp;L Acc";#N/A,#N/A,FALSE,"P&amp;L Var";#N/A,#N/A,FALSE,"I-B Rep";#N/A,#N/A,FALSE,"BS";#N/A,#N/A,FALSE,"C'flw St";#N/A,#N/A,FALSE,"FA Rep";#N/A,#N/A,FALSE,"H-C Cons"}</definedName>
    <definedName name="ddfff" localSheetId="7" hidden="1">{#N/A,#N/A,FALSE,"P&amp;L Acc";#N/A,#N/A,FALSE,"P&amp;L Var";#N/A,#N/A,FALSE,"I-B Rep";#N/A,#N/A,FALSE,"BS";#N/A,#N/A,FALSE,"C'flw St";#N/A,#N/A,FALSE,"FA Rep";#N/A,#N/A,FALSE,"H-C Cons"}</definedName>
    <definedName name="ddfff" localSheetId="25" hidden="1">{#N/A,#N/A,FALSE,"P&amp;L Acc";#N/A,#N/A,FALSE,"P&amp;L Var";#N/A,#N/A,FALSE,"I-B Rep";#N/A,#N/A,FALSE,"BS";#N/A,#N/A,FALSE,"C'flw St";#N/A,#N/A,FALSE,"FA Rep";#N/A,#N/A,FALSE,"H-C Cons"}</definedName>
    <definedName name="ddfff" localSheetId="21" hidden="1">{#N/A,#N/A,FALSE,"P&amp;L Acc";#N/A,#N/A,FALSE,"P&amp;L Var";#N/A,#N/A,FALSE,"I-B Rep";#N/A,#N/A,FALSE,"BS";#N/A,#N/A,FALSE,"C'flw St";#N/A,#N/A,FALSE,"FA Rep";#N/A,#N/A,FALSE,"H-C Cons"}</definedName>
    <definedName name="ddfff" localSheetId="22" hidden="1">{#N/A,#N/A,FALSE,"P&amp;L Acc";#N/A,#N/A,FALSE,"P&amp;L Var";#N/A,#N/A,FALSE,"I-B Rep";#N/A,#N/A,FALSE,"BS";#N/A,#N/A,FALSE,"C'flw St";#N/A,#N/A,FALSE,"FA Rep";#N/A,#N/A,FALSE,"H-C Cons"}</definedName>
    <definedName name="ddfff" localSheetId="19" hidden="1">{#N/A,#N/A,FALSE,"P&amp;L Acc";#N/A,#N/A,FALSE,"P&amp;L Var";#N/A,#N/A,FALSE,"I-B Rep";#N/A,#N/A,FALSE,"BS";#N/A,#N/A,FALSE,"C'flw St";#N/A,#N/A,FALSE,"FA Rep";#N/A,#N/A,FALSE,"H-C Cons"}</definedName>
    <definedName name="ddfff" hidden="1">{#N/A,#N/A,FALSE,"P&amp;L Acc";#N/A,#N/A,FALSE,"P&amp;L Var";#N/A,#N/A,FALSE,"I-B Rep";#N/A,#N/A,FALSE,"BS";#N/A,#N/A,FALSE,"C'flw St";#N/A,#N/A,FALSE,"FA Rep";#N/A,#N/A,FALSE,"H-C Cons"}</definedName>
    <definedName name="ddrtr">#REF!</definedName>
    <definedName name="de">#N/A</definedName>
    <definedName name="DEC">#REF!</definedName>
    <definedName name="Dec2002HourlyCost">#REF!</definedName>
    <definedName name="Dec2002MonthlyCost">#REF!</definedName>
    <definedName name="Dec2003HourlyCost">#REF!</definedName>
    <definedName name="Dec2003MonthlyCost">#REF!</definedName>
    <definedName name="Dec2004HourlyCost">#REF!</definedName>
    <definedName name="Dec2004MonthlyCost">#REF!</definedName>
    <definedName name="Dec2005HourlyCost">#REF!</definedName>
    <definedName name="Dec2005MonthlyCost">#REF!</definedName>
    <definedName name="Dec2006HourlyCost">#REF!</definedName>
    <definedName name="Dec2006MonthlyCost">#REF!</definedName>
    <definedName name="DECEMBER">#REF!</definedName>
    <definedName name="ded" localSheetId="14" hidden="1">{#N/A,#N/A,FALSE,"P&amp;L Acc";#N/A,#N/A,FALSE,"P&amp;L Var";#N/A,#N/A,FALSE,"I-B Rep";#N/A,#N/A,FALSE,"BS";#N/A,#N/A,FALSE,"C'flw St";#N/A,#N/A,FALSE,"H-C Cons";#N/A,#N/A,FALSE,"FA Rep"}</definedName>
    <definedName name="ded" localSheetId="7" hidden="1">{#N/A,#N/A,FALSE,"P&amp;L Acc";#N/A,#N/A,FALSE,"P&amp;L Var";#N/A,#N/A,FALSE,"I-B Rep";#N/A,#N/A,FALSE,"BS";#N/A,#N/A,FALSE,"C'flw St";#N/A,#N/A,FALSE,"H-C Cons";#N/A,#N/A,FALSE,"FA Rep"}</definedName>
    <definedName name="ded" localSheetId="25" hidden="1">{#N/A,#N/A,FALSE,"P&amp;L Acc";#N/A,#N/A,FALSE,"P&amp;L Var";#N/A,#N/A,FALSE,"I-B Rep";#N/A,#N/A,FALSE,"BS";#N/A,#N/A,FALSE,"C'flw St";#N/A,#N/A,FALSE,"H-C Cons";#N/A,#N/A,FALSE,"FA Rep"}</definedName>
    <definedName name="ded" localSheetId="21" hidden="1">{#N/A,#N/A,FALSE,"P&amp;L Acc";#N/A,#N/A,FALSE,"P&amp;L Var";#N/A,#N/A,FALSE,"I-B Rep";#N/A,#N/A,FALSE,"BS";#N/A,#N/A,FALSE,"C'flw St";#N/A,#N/A,FALSE,"H-C Cons";#N/A,#N/A,FALSE,"FA Rep"}</definedName>
    <definedName name="ded" localSheetId="22" hidden="1">{#N/A,#N/A,FALSE,"P&amp;L Acc";#N/A,#N/A,FALSE,"P&amp;L Var";#N/A,#N/A,FALSE,"I-B Rep";#N/A,#N/A,FALSE,"BS";#N/A,#N/A,FALSE,"C'flw St";#N/A,#N/A,FALSE,"H-C Cons";#N/A,#N/A,FALSE,"FA Rep"}</definedName>
    <definedName name="ded" localSheetId="19" hidden="1">{#N/A,#N/A,FALSE,"P&amp;L Acc";#N/A,#N/A,FALSE,"P&amp;L Var";#N/A,#N/A,FALSE,"I-B Rep";#N/A,#N/A,FALSE,"BS";#N/A,#N/A,FALSE,"C'flw St";#N/A,#N/A,FALSE,"H-C Cons";#N/A,#N/A,FALSE,"FA Rep"}</definedName>
    <definedName name="ded" hidden="1">{#N/A,#N/A,FALSE,"P&amp;L Acc";#N/A,#N/A,FALSE,"P&amp;L Var";#N/A,#N/A,FALSE,"I-B Rep";#N/A,#N/A,FALSE,"BS";#N/A,#N/A,FALSE,"C'flw St";#N/A,#N/A,FALSE,"H-C Cons";#N/A,#N/A,FALSE,"FA Rep"}</definedName>
    <definedName name="dede" localSheetId="14" hidden="1">{#N/A,#N/A,FALSE,"Pharm";#N/A,#N/A,FALSE,"WWCM"}</definedName>
    <definedName name="dede" localSheetId="7" hidden="1">{#N/A,#N/A,FALSE,"Pharm";#N/A,#N/A,FALSE,"WWCM"}</definedName>
    <definedName name="dede" localSheetId="25" hidden="1">{#N/A,#N/A,FALSE,"Pharm";#N/A,#N/A,FALSE,"WWCM"}</definedName>
    <definedName name="dede" localSheetId="21" hidden="1">{#N/A,#N/A,FALSE,"Pharm";#N/A,#N/A,FALSE,"WWCM"}</definedName>
    <definedName name="dede" localSheetId="22" hidden="1">{#N/A,#N/A,FALSE,"Pharm";#N/A,#N/A,FALSE,"WWCM"}</definedName>
    <definedName name="dede" localSheetId="19" hidden="1">{#N/A,#N/A,FALSE,"Pharm";#N/A,#N/A,FALSE,"WWCM"}</definedName>
    <definedName name="dede" hidden="1">{#N/A,#N/A,FALSE,"Pharm";#N/A,#N/A,FALSE,"WWCM"}</definedName>
    <definedName name="DEDED" localSheetId="14" hidden="1">{#N/A,#N/A,FALSE,"Card";#N/A,#N/A,FALSE,"Prav";#N/A,#N/A,FALSE,"Irbe";#N/A,#N/A,FALSE,"Plavix";#N/A,#N/A,FALSE,"Capt";#N/A,#N/A,FALSE,"Fosi"}</definedName>
    <definedName name="DEDED" localSheetId="7" hidden="1">{#N/A,#N/A,FALSE,"Card";#N/A,#N/A,FALSE,"Prav";#N/A,#N/A,FALSE,"Irbe";#N/A,#N/A,FALSE,"Plavix";#N/A,#N/A,FALSE,"Capt";#N/A,#N/A,FALSE,"Fosi"}</definedName>
    <definedName name="DEDED" localSheetId="25" hidden="1">{#N/A,#N/A,FALSE,"Card";#N/A,#N/A,FALSE,"Prav";#N/A,#N/A,FALSE,"Irbe";#N/A,#N/A,FALSE,"Plavix";#N/A,#N/A,FALSE,"Capt";#N/A,#N/A,FALSE,"Fosi"}</definedName>
    <definedName name="DEDED" localSheetId="21" hidden="1">{#N/A,#N/A,FALSE,"Card";#N/A,#N/A,FALSE,"Prav";#N/A,#N/A,FALSE,"Irbe";#N/A,#N/A,FALSE,"Plavix";#N/A,#N/A,FALSE,"Capt";#N/A,#N/A,FALSE,"Fosi"}</definedName>
    <definedName name="DEDED" localSheetId="22" hidden="1">{#N/A,#N/A,FALSE,"Card";#N/A,#N/A,FALSE,"Prav";#N/A,#N/A,FALSE,"Irbe";#N/A,#N/A,FALSE,"Plavix";#N/A,#N/A,FALSE,"Capt";#N/A,#N/A,FALSE,"Fosi"}</definedName>
    <definedName name="DEDED" localSheetId="19" hidden="1">{#N/A,#N/A,FALSE,"Card";#N/A,#N/A,FALSE,"Prav";#N/A,#N/A,FALSE,"Irbe";#N/A,#N/A,FALSE,"Plavix";#N/A,#N/A,FALSE,"Capt";#N/A,#N/A,FALSE,"Fosi"}</definedName>
    <definedName name="DEDED" hidden="1">{#N/A,#N/A,FALSE,"Card";#N/A,#N/A,FALSE,"Prav";#N/A,#N/A,FALSE,"Irbe";#N/A,#N/A,FALSE,"Plavix";#N/A,#N/A,FALSE,"Capt";#N/A,#N/A,FALSE,"Fosi"}</definedName>
    <definedName name="DEDEDZE" localSheetId="14" hidden="1">{#N/A,#N/A,FALSE,"Pharm";#N/A,#N/A,FALSE,"WWCM"}</definedName>
    <definedName name="DEDEDZE" localSheetId="7" hidden="1">{#N/A,#N/A,FALSE,"Pharm";#N/A,#N/A,FALSE,"WWCM"}</definedName>
    <definedName name="DEDEDZE" localSheetId="25" hidden="1">{#N/A,#N/A,FALSE,"Pharm";#N/A,#N/A,FALSE,"WWCM"}</definedName>
    <definedName name="DEDEDZE" localSheetId="21" hidden="1">{#N/A,#N/A,FALSE,"Pharm";#N/A,#N/A,FALSE,"WWCM"}</definedName>
    <definedName name="DEDEDZE" localSheetId="22" hidden="1">{#N/A,#N/A,FALSE,"Pharm";#N/A,#N/A,FALSE,"WWCM"}</definedName>
    <definedName name="DEDEDZE" localSheetId="19" hidden="1">{#N/A,#N/A,FALSE,"Pharm";#N/A,#N/A,FALSE,"WWCM"}</definedName>
    <definedName name="DEDEDZE" hidden="1">{#N/A,#N/A,FALSE,"Pharm";#N/A,#N/A,FALSE,"WWCM"}</definedName>
    <definedName name="deds" localSheetId="14" hidden="1">{#N/A,#N/A,FALSE,"Layout GuV"}</definedName>
    <definedName name="deds" localSheetId="7" hidden="1">{#N/A,#N/A,FALSE,"Layout GuV"}</definedName>
    <definedName name="deds" localSheetId="25" hidden="1">{#N/A,#N/A,FALSE,"Layout GuV"}</definedName>
    <definedName name="deds" localSheetId="21" hidden="1">{#N/A,#N/A,FALSE,"Layout GuV"}</definedName>
    <definedName name="deds" localSheetId="22" hidden="1">{#N/A,#N/A,FALSE,"Layout GuV"}</definedName>
    <definedName name="deds" localSheetId="19" hidden="1">{#N/A,#N/A,FALSE,"Layout GuV"}</definedName>
    <definedName name="deds" hidden="1">{#N/A,#N/A,FALSE,"Layout GuV"}</definedName>
    <definedName name="DEDZD" localSheetId="14" hidden="1">{#N/A,#N/A,FALSE,"Pharm";#N/A,#N/A,FALSE,"WWCM"}</definedName>
    <definedName name="DEDZD" localSheetId="7" hidden="1">{#N/A,#N/A,FALSE,"Pharm";#N/A,#N/A,FALSE,"WWCM"}</definedName>
    <definedName name="DEDZD" localSheetId="25" hidden="1">{#N/A,#N/A,FALSE,"Pharm";#N/A,#N/A,FALSE,"WWCM"}</definedName>
    <definedName name="DEDZD" localSheetId="21" hidden="1">{#N/A,#N/A,FALSE,"Pharm";#N/A,#N/A,FALSE,"WWCM"}</definedName>
    <definedName name="DEDZD" localSheetId="22" hidden="1">{#N/A,#N/A,FALSE,"Pharm";#N/A,#N/A,FALSE,"WWCM"}</definedName>
    <definedName name="DEDZD" localSheetId="19" hidden="1">{#N/A,#N/A,FALSE,"Pharm";#N/A,#N/A,FALSE,"WWCM"}</definedName>
    <definedName name="DEDZD" hidden="1">{#N/A,#N/A,FALSE,"Pharm";#N/A,#N/A,FALSE,"WWCM"}</definedName>
    <definedName name="DEE" localSheetId="14" hidden="1">{#N/A,#N/A,FALSE,"Pharm";#N/A,#N/A,FALSE,"WWCM"}</definedName>
    <definedName name="DEE" localSheetId="7" hidden="1">{#N/A,#N/A,FALSE,"Pharm";#N/A,#N/A,FALSE,"WWCM"}</definedName>
    <definedName name="DEE" localSheetId="25" hidden="1">{#N/A,#N/A,FALSE,"Pharm";#N/A,#N/A,FALSE,"WWCM"}</definedName>
    <definedName name="DEE" localSheetId="21" hidden="1">{#N/A,#N/A,FALSE,"Pharm";#N/A,#N/A,FALSE,"WWCM"}</definedName>
    <definedName name="DEE" localSheetId="22" hidden="1">{#N/A,#N/A,FALSE,"Pharm";#N/A,#N/A,FALSE,"WWCM"}</definedName>
    <definedName name="DEE" localSheetId="19" hidden="1">{#N/A,#N/A,FALSE,"Pharm";#N/A,#N/A,FALSE,"WWCM"}</definedName>
    <definedName name="DEE" hidden="1">{#N/A,#N/A,FALSE,"Pharm";#N/A,#N/A,FALSE,"WWCM"}</definedName>
    <definedName name="DEFD" localSheetId="14" hidden="1">{"mult96",#N/A,FALSE,"PETCOMP";"est96",#N/A,FALSE,"PETCOMP";"mult95",#N/A,FALSE,"PETCOMP";"est95",#N/A,FALSE,"PETCOMP";"multltm",#N/A,FALSE,"PETCOMP";"resultltm",#N/A,FALSE,"PETCOMP"}</definedName>
    <definedName name="DEFD" localSheetId="7" hidden="1">{"mult96",#N/A,FALSE,"PETCOMP";"est96",#N/A,FALSE,"PETCOMP";"mult95",#N/A,FALSE,"PETCOMP";"est95",#N/A,FALSE,"PETCOMP";"multltm",#N/A,FALSE,"PETCOMP";"resultltm",#N/A,FALSE,"PETCOMP"}</definedName>
    <definedName name="DEFD" localSheetId="25" hidden="1">{"mult96",#N/A,FALSE,"PETCOMP";"est96",#N/A,FALSE,"PETCOMP";"mult95",#N/A,FALSE,"PETCOMP";"est95",#N/A,FALSE,"PETCOMP";"multltm",#N/A,FALSE,"PETCOMP";"resultltm",#N/A,FALSE,"PETCOMP"}</definedName>
    <definedName name="DEFD" localSheetId="21" hidden="1">{"mult96",#N/A,FALSE,"PETCOMP";"est96",#N/A,FALSE,"PETCOMP";"mult95",#N/A,FALSE,"PETCOMP";"est95",#N/A,FALSE,"PETCOMP";"multltm",#N/A,FALSE,"PETCOMP";"resultltm",#N/A,FALSE,"PETCOMP"}</definedName>
    <definedName name="DEFD" localSheetId="22" hidden="1">{"mult96",#N/A,FALSE,"PETCOMP";"est96",#N/A,FALSE,"PETCOMP";"mult95",#N/A,FALSE,"PETCOMP";"est95",#N/A,FALSE,"PETCOMP";"multltm",#N/A,FALSE,"PETCOMP";"resultltm",#N/A,FALSE,"PETCOMP"}</definedName>
    <definedName name="DEFD" localSheetId="19" hidden="1">{"mult96",#N/A,FALSE,"PETCOMP";"est96",#N/A,FALSE,"PETCOMP";"mult95",#N/A,FALSE,"PETCOMP";"est95",#N/A,FALSE,"PETCOMP";"multltm",#N/A,FALSE,"PETCOMP";"resultltm",#N/A,FALSE,"PETCOMP"}</definedName>
    <definedName name="DEFD" hidden="1">{"mult96",#N/A,FALSE,"PETCOMP";"est96",#N/A,FALSE,"PETCOMP";"mult95",#N/A,FALSE,"PETCOMP";"est95",#N/A,FALSE,"PETCOMP";"multltm",#N/A,FALSE,"PETCOMP";"resultltm",#N/A,FALSE,"PETCOMP"}</definedName>
    <definedName name="DELETELOGICTYPE2">#REF!</definedName>
    <definedName name="DELETELOGICTYPE3">#REF!</definedName>
    <definedName name="DELETELOGICTYPE4">#REF!</definedName>
    <definedName name="DELETELOGICTYPE5">#REF!</definedName>
    <definedName name="delfl03AS1" hidden="1">#REF!</definedName>
    <definedName name="delfl03AS6" hidden="1">#REF!</definedName>
    <definedName name="delfl03AS7" hidden="1">#REF!</definedName>
    <definedName name="delfl04AS8" hidden="1">#REF!</definedName>
    <definedName name="delfl07AS2" hidden="1">#REF!</definedName>
    <definedName name="delfl07AS4" hidden="1">#REF!</definedName>
    <definedName name="delfl07AS5" hidden="1">#REF!</definedName>
    <definedName name="delfl09AS3" hidden="1">#REF!</definedName>
    <definedName name="delfl25AP23" hidden="1">#REF!</definedName>
    <definedName name="delfl51AF9" hidden="1">#REF!</definedName>
    <definedName name="delfl69AF6" hidden="1">#REF!</definedName>
    <definedName name="delfl74AF13" hidden="1">#REF!</definedName>
    <definedName name="delfl74AF14" hidden="1">#REF!</definedName>
    <definedName name="delfl74AF15" hidden="1">#REF!</definedName>
    <definedName name="delfl74AF16" hidden="1">#REF!</definedName>
    <definedName name="delfl75AF10" hidden="1">#REF!</definedName>
    <definedName name="delfl75AF11" hidden="1">#REF!</definedName>
    <definedName name="delfl75AF12" hidden="1">#REF!</definedName>
    <definedName name="delph" localSheetId="14" hidden="1">{#N/A,#N/A,FALSE,"P&amp;L Acc";#N/A,#N/A,FALSE,"P&amp;L Var";#N/A,#N/A,FALSE,"I-B Rep";#N/A,#N/A,FALSE,"BS";#N/A,#N/A,FALSE,"C'flw St";#N/A,#N/A,FALSE,"H-C Cons";#N/A,#N/A,FALSE,"FA Rep"}</definedName>
    <definedName name="delph" localSheetId="7" hidden="1">{#N/A,#N/A,FALSE,"P&amp;L Acc";#N/A,#N/A,FALSE,"P&amp;L Var";#N/A,#N/A,FALSE,"I-B Rep";#N/A,#N/A,FALSE,"BS";#N/A,#N/A,FALSE,"C'flw St";#N/A,#N/A,FALSE,"H-C Cons";#N/A,#N/A,FALSE,"FA Rep"}</definedName>
    <definedName name="delph" localSheetId="25" hidden="1">{#N/A,#N/A,FALSE,"P&amp;L Acc";#N/A,#N/A,FALSE,"P&amp;L Var";#N/A,#N/A,FALSE,"I-B Rep";#N/A,#N/A,FALSE,"BS";#N/A,#N/A,FALSE,"C'flw St";#N/A,#N/A,FALSE,"H-C Cons";#N/A,#N/A,FALSE,"FA Rep"}</definedName>
    <definedName name="delph" localSheetId="21" hidden="1">{#N/A,#N/A,FALSE,"P&amp;L Acc";#N/A,#N/A,FALSE,"P&amp;L Var";#N/A,#N/A,FALSE,"I-B Rep";#N/A,#N/A,FALSE,"BS";#N/A,#N/A,FALSE,"C'flw St";#N/A,#N/A,FALSE,"H-C Cons";#N/A,#N/A,FALSE,"FA Rep"}</definedName>
    <definedName name="delph" localSheetId="22" hidden="1">{#N/A,#N/A,FALSE,"P&amp;L Acc";#N/A,#N/A,FALSE,"P&amp;L Var";#N/A,#N/A,FALSE,"I-B Rep";#N/A,#N/A,FALSE,"BS";#N/A,#N/A,FALSE,"C'flw St";#N/A,#N/A,FALSE,"H-C Cons";#N/A,#N/A,FALSE,"FA Rep"}</definedName>
    <definedName name="delph" localSheetId="19" hidden="1">{#N/A,#N/A,FALSE,"P&amp;L Acc";#N/A,#N/A,FALSE,"P&amp;L Var";#N/A,#N/A,FALSE,"I-B Rep";#N/A,#N/A,FALSE,"BS";#N/A,#N/A,FALSE,"C'flw St";#N/A,#N/A,FALSE,"H-C Cons";#N/A,#N/A,FALSE,"FA Rep"}</definedName>
    <definedName name="delph" hidden="1">{#N/A,#N/A,FALSE,"P&amp;L Acc";#N/A,#N/A,FALSE,"P&amp;L Var";#N/A,#N/A,FALSE,"I-B Rep";#N/A,#N/A,FALSE,"BS";#N/A,#N/A,FALSE,"C'flw St";#N/A,#N/A,FALSE,"H-C Cons";#N/A,#N/A,FALSE,"FA Rep"}</definedName>
    <definedName name="DELPHIC">#REF!</definedName>
    <definedName name="DEM">#REF!</definedName>
    <definedName name="DEM_EUR">#REF!</definedName>
    <definedName name="DEMeXToEUR" localSheetId="14" hidden="1">1/EUReXToDEM</definedName>
    <definedName name="DEMeXToEUR" localSheetId="7" hidden="1">1/EUReXToDEM</definedName>
    <definedName name="DEMeXToEUR" localSheetId="25" hidden="1">1/EUReXToDEM</definedName>
    <definedName name="DEMeXToEUR" localSheetId="21" hidden="1">1/EUReXToDEM</definedName>
    <definedName name="DEMeXToEUR" localSheetId="22" hidden="1">1/EUReXToDEM</definedName>
    <definedName name="DEMeXToEUR" localSheetId="19" hidden="1">1/EUReXToDEM</definedName>
    <definedName name="DEMeXToEUR" hidden="1">1/EUReXToDEM</definedName>
    <definedName name="DENNIS">#N/A</definedName>
    <definedName name="DEP">#REF!</definedName>
    <definedName name="Depn_Month">#REF!</definedName>
    <definedName name="DepName" localSheetId="14">IF(#REF!=1,CELL("filename",#REF!),IF(#REF!=2,CELL("filename",#REF!),IF(#REF!=3,CELL("filename",#REF!),IF(#REF!=4,CELL("filename",#REF!),IF(#REF!=5,CELL("filename",#REF!),COGS_Breakdown_1231!DepName1)))))</definedName>
    <definedName name="DepName" localSheetId="7">IF(#REF!=1,CELL("filename",#REF!),IF(#REF!=2,CELL("filename",#REF!),IF(#REF!=3,CELL("filename",#REF!),IF(#REF!=4,CELL("filename",#REF!),IF(#REF!=5,CELL("filename",#REF!),'listing expense'!DepName1)))))</definedName>
    <definedName name="DepName" localSheetId="25">IF(#REF!=1,CELL("filename",#REF!),IF(#REF!=2,CELL("filename",#REF!),IF(#REF!=3,CELL("filename",#REF!),IF(#REF!=4,CELL("filename",#REF!),IF(#REF!=5,CELL("filename",#REF!),'Revenue-Autopilot AIGC_0318'!DepName1)))))</definedName>
    <definedName name="DepName" localSheetId="21">IF(#REF!=1,CELL("filename",#REF!),IF(#REF!=2,CELL("filename",#REF!),IF(#REF!=3,CELL("filename",#REF!),IF(#REF!=4,CELL("filename",#REF!),IF(#REF!=5,CELL("filename",#REF!),'Revenue-ICT_0328'!DepName1)))))</definedName>
    <definedName name="DepName" localSheetId="22">IF(#REF!=1,CELL("filename",#REF!),IF(#REF!=2,CELL("filename",#REF!),IF(#REF!=3,CELL("filename",#REF!),IF(#REF!=4,CELL("filename",#REF!),IF(#REF!=5,CELL("filename",#REF!),'Revenue-数字人智能服务_0318'!DepName1)))))</definedName>
    <definedName name="DepName" localSheetId="19">IF(#REF!=1,CELL("filename",#REF!),IF(#REF!=2,CELL("filename",#REF!),IF(#REF!=3,CELL("filename",#REF!),IF(#REF!=4,CELL("filename",#REF!),IF(#REF!=5,CELL("filename",#REF!),收入分类!DepName1)))))</definedName>
    <definedName name="DepName">IF(#REF!=1,CELL("filename",#REF!),IF(#REF!=2,CELL("filename",#REF!),IF(#REF!=3,CELL("filename",#REF!),IF(#REF!=4,CELL("filename",#REF!),IF(#REF!=5,CELL("filename",#REF!),DepName1)))))</definedName>
    <definedName name="DepName1" localSheetId="14">IF(#REF!=6,CELL("filename",#REF!),IF(#REF!=7,CELL("filename",#REF!),IF(#REF!=8,CELL("filename",#REF!),IF(#REF!=9,CELL("filename",#REF!),DepName2))))</definedName>
    <definedName name="DepName1" localSheetId="7">IF(#REF!=6,CELL("filename",#REF!),IF(#REF!=7,CELL("filename",#REF!),IF(#REF!=8,CELL("filename",#REF!),IF(#REF!=9,CELL("filename",#REF!),DepName2))))</definedName>
    <definedName name="DepName1" localSheetId="25">IF(#REF!=6,CELL("filename",#REF!),IF(#REF!=7,CELL("filename",#REF!),IF(#REF!=8,CELL("filename",#REF!),IF(#REF!=9,CELL("filename",#REF!),DepName2))))</definedName>
    <definedName name="DepName1" localSheetId="21">IF(#REF!=6,CELL("filename",#REF!),IF(#REF!=7,CELL("filename",#REF!),IF(#REF!=8,CELL("filename",#REF!),IF(#REF!=9,CELL("filename",#REF!),DepName2))))</definedName>
    <definedName name="DepName1" localSheetId="22">IF(#REF!=6,CELL("filename",#REF!),IF(#REF!=7,CELL("filename",#REF!),IF(#REF!=8,CELL("filename",#REF!),IF(#REF!=9,CELL("filename",#REF!),DepName2))))</definedName>
    <definedName name="DepName1" localSheetId="19">IF(#REF!=6,CELL("filename",#REF!),IF(#REF!=7,CELL("filename",#REF!),IF(#REF!=8,CELL("filename",#REF!),IF(#REF!=9,CELL("filename",#REF!),DepName2))))</definedName>
    <definedName name="DepName1">IF(#REF!=6,CELL("filename",#REF!),IF(#REF!=7,CELL("filename",#REF!),IF(#REF!=8,CELL("filename",#REF!),IF(#REF!=9,CELL("filename",#REF!),DepName2))))</definedName>
    <definedName name="DepName2">IF(#REF!=10,CELL("filename",#REF!),IF(#REF!=11,CELL("filename",#REF!)))</definedName>
    <definedName name="depnpl">#REF!</definedName>
    <definedName name="DEPT">#REF!</definedName>
    <definedName name="DEPT0698">#REF!</definedName>
    <definedName name="DEPT1">#REF!</definedName>
    <definedName name="DEPTSERV">#REF!</definedName>
    <definedName name="der" hidden="1">#REF!</definedName>
    <definedName name="des" localSheetId="14" hidden="1">{"QTR_ACT",#N/A,FALSE,"PROP_PBIT_DEV_Q3";"QTR_BUD",#N/A,FALSE,"PROP_PBIT_DEV_Q3";"YTD_BUD",#N/A,FALSE,"PROP_PBIT_DEV_Q3";"YTD_ACT",#N/A,FALSE,"PROP_PBIT_DEV_Q3";"FY95 SNAP3",#N/A,FALSE,"PROP_PBIT_DEV_Q3";"FY95_BUD",#N/A,FALSE,"PROP_PBIT_DEV_Q3";"FY96_BUD",#N/A,FALSE,"PROP_PBIT_DEV_Q3"}</definedName>
    <definedName name="des" localSheetId="7" hidden="1">{"QTR_ACT",#N/A,FALSE,"PROP_PBIT_DEV_Q3";"QTR_BUD",#N/A,FALSE,"PROP_PBIT_DEV_Q3";"YTD_BUD",#N/A,FALSE,"PROP_PBIT_DEV_Q3";"YTD_ACT",#N/A,FALSE,"PROP_PBIT_DEV_Q3";"FY95 SNAP3",#N/A,FALSE,"PROP_PBIT_DEV_Q3";"FY95_BUD",#N/A,FALSE,"PROP_PBIT_DEV_Q3";"FY96_BUD",#N/A,FALSE,"PROP_PBIT_DEV_Q3"}</definedName>
    <definedName name="des" localSheetId="25" hidden="1">{"QTR_ACT",#N/A,FALSE,"PROP_PBIT_DEV_Q3";"QTR_BUD",#N/A,FALSE,"PROP_PBIT_DEV_Q3";"YTD_BUD",#N/A,FALSE,"PROP_PBIT_DEV_Q3";"YTD_ACT",#N/A,FALSE,"PROP_PBIT_DEV_Q3";"FY95 SNAP3",#N/A,FALSE,"PROP_PBIT_DEV_Q3";"FY95_BUD",#N/A,FALSE,"PROP_PBIT_DEV_Q3";"FY96_BUD",#N/A,FALSE,"PROP_PBIT_DEV_Q3"}</definedName>
    <definedName name="des" localSheetId="21" hidden="1">{"QTR_ACT",#N/A,FALSE,"PROP_PBIT_DEV_Q3";"QTR_BUD",#N/A,FALSE,"PROP_PBIT_DEV_Q3";"YTD_BUD",#N/A,FALSE,"PROP_PBIT_DEV_Q3";"YTD_ACT",#N/A,FALSE,"PROP_PBIT_DEV_Q3";"FY95 SNAP3",#N/A,FALSE,"PROP_PBIT_DEV_Q3";"FY95_BUD",#N/A,FALSE,"PROP_PBIT_DEV_Q3";"FY96_BUD",#N/A,FALSE,"PROP_PBIT_DEV_Q3"}</definedName>
    <definedName name="des" localSheetId="22" hidden="1">{"QTR_ACT",#N/A,FALSE,"PROP_PBIT_DEV_Q3";"QTR_BUD",#N/A,FALSE,"PROP_PBIT_DEV_Q3";"YTD_BUD",#N/A,FALSE,"PROP_PBIT_DEV_Q3";"YTD_ACT",#N/A,FALSE,"PROP_PBIT_DEV_Q3";"FY95 SNAP3",#N/A,FALSE,"PROP_PBIT_DEV_Q3";"FY95_BUD",#N/A,FALSE,"PROP_PBIT_DEV_Q3";"FY96_BUD",#N/A,FALSE,"PROP_PBIT_DEV_Q3"}</definedName>
    <definedName name="des" localSheetId="19" hidden="1">{"QTR_ACT",#N/A,FALSE,"PROP_PBIT_DEV_Q3";"QTR_BUD",#N/A,FALSE,"PROP_PBIT_DEV_Q3";"YTD_BUD",#N/A,FALSE,"PROP_PBIT_DEV_Q3";"YTD_ACT",#N/A,FALSE,"PROP_PBIT_DEV_Q3";"FY95 SNAP3",#N/A,FALSE,"PROP_PBIT_DEV_Q3";"FY95_BUD",#N/A,FALSE,"PROP_PBIT_DEV_Q3";"FY96_BUD",#N/A,FALSE,"PROP_PBIT_DEV_Q3"}</definedName>
    <definedName name="des" hidden="1">{"QTR_ACT",#N/A,FALSE,"PROP_PBIT_DEV_Q3";"QTR_BUD",#N/A,FALSE,"PROP_PBIT_DEV_Q3";"YTD_BUD",#N/A,FALSE,"PROP_PBIT_DEV_Q3";"YTD_ACT",#N/A,FALSE,"PROP_PBIT_DEV_Q3";"FY95 SNAP3",#N/A,FALSE,"PROP_PBIT_DEV_Q3";"FY95_BUD",#N/A,FALSE,"PROP_PBIT_DEV_Q3";"FY96_BUD",#N/A,FALSE,"PROP_PBIT_DEV_Q3"}</definedName>
    <definedName name="desc">#REF!</definedName>
    <definedName name="Description">#REF!</definedName>
    <definedName name="DETAIL">#REF!</definedName>
    <definedName name="DETL_CO">#REF!</definedName>
    <definedName name="devc" localSheetId="14" hidden="1">{"TOTTEXAS",#N/A,FALSE,"CM"}</definedName>
    <definedName name="devc" localSheetId="7" hidden="1">{"TOTTEXAS",#N/A,FALSE,"CM"}</definedName>
    <definedName name="devc" localSheetId="25" hidden="1">{"TOTTEXAS",#N/A,FALSE,"CM"}</definedName>
    <definedName name="devc" localSheetId="21" hidden="1">{"TOTTEXAS",#N/A,FALSE,"CM"}</definedName>
    <definedName name="devc" localSheetId="22" hidden="1">{"TOTTEXAS",#N/A,FALSE,"CM"}</definedName>
    <definedName name="devc" localSheetId="19" hidden="1">{"TOTTEXAS",#N/A,FALSE,"CM"}</definedName>
    <definedName name="devc" hidden="1">{"TOTTEXAS",#N/A,FALSE,"CM"}</definedName>
    <definedName name="DEX" hidden="1">#REF!</definedName>
    <definedName name="DEZLFEZKLHF" localSheetId="14" hidden="1">{#N/A,#N/A,FALSE,"Pharm";#N/A,#N/A,FALSE,"WWCM"}</definedName>
    <definedName name="DEZLFEZKLHF" localSheetId="7" hidden="1">{#N/A,#N/A,FALSE,"Pharm";#N/A,#N/A,FALSE,"WWCM"}</definedName>
    <definedName name="DEZLFEZKLHF" localSheetId="25" hidden="1">{#N/A,#N/A,FALSE,"Pharm";#N/A,#N/A,FALSE,"WWCM"}</definedName>
    <definedName name="DEZLFEZKLHF" localSheetId="21" hidden="1">{#N/A,#N/A,FALSE,"Pharm";#N/A,#N/A,FALSE,"WWCM"}</definedName>
    <definedName name="DEZLFEZKLHF" localSheetId="22" hidden="1">{#N/A,#N/A,FALSE,"Pharm";#N/A,#N/A,FALSE,"WWCM"}</definedName>
    <definedName name="DEZLFEZKLHF" localSheetId="19" hidden="1">{#N/A,#N/A,FALSE,"Pharm";#N/A,#N/A,FALSE,"WWCM"}</definedName>
    <definedName name="DEZLFEZKLHF" hidden="1">{#N/A,#N/A,FALSE,"Pharm";#N/A,#N/A,FALSE,"WWCM"}</definedName>
    <definedName name="df" localSheetId="14" hidden="1">{#N/A,#N/A,FALSE,"Fix_C Repo (2)";#N/A,#N/A,FALSE,"INDICES&amp;RATES"}</definedName>
    <definedName name="df" localSheetId="7" hidden="1">{#N/A,#N/A,FALSE,"Fix_C Repo (2)";#N/A,#N/A,FALSE,"INDICES&amp;RATES"}</definedName>
    <definedName name="df" localSheetId="25" hidden="1">{#N/A,#N/A,FALSE,"Fix_C Repo (2)";#N/A,#N/A,FALSE,"INDICES&amp;RATES"}</definedName>
    <definedName name="df" localSheetId="21" hidden="1">{#N/A,#N/A,FALSE,"Fix_C Repo (2)";#N/A,#N/A,FALSE,"INDICES&amp;RATES"}</definedName>
    <definedName name="df" localSheetId="22" hidden="1">{#N/A,#N/A,FALSE,"Fix_C Repo (2)";#N/A,#N/A,FALSE,"INDICES&amp;RATES"}</definedName>
    <definedName name="df" localSheetId="19" hidden="1">{#N/A,#N/A,FALSE,"Fix_C Repo (2)";#N/A,#N/A,FALSE,"INDICES&amp;RATES"}</definedName>
    <definedName name="df" hidden="1">{#N/A,#N/A,FALSE,"Fix_C Repo (2)";#N/A,#N/A,FALSE,"INDICES&amp;RATES"}</definedName>
    <definedName name="dfadf" localSheetId="14" hidden="1">{#N/A,#N/A,FALSE,"Additional ARPU"}</definedName>
    <definedName name="dfadf" localSheetId="7" hidden="1">{#N/A,#N/A,FALSE,"Additional ARPU"}</definedName>
    <definedName name="dfadf" localSheetId="25" hidden="1">{#N/A,#N/A,FALSE,"Additional ARPU"}</definedName>
    <definedName name="dfadf" localSheetId="21" hidden="1">{#N/A,#N/A,FALSE,"Additional ARPU"}</definedName>
    <definedName name="dfadf" localSheetId="22" hidden="1">{#N/A,#N/A,FALSE,"Additional ARPU"}</definedName>
    <definedName name="dfadf" localSheetId="19" hidden="1">{#N/A,#N/A,FALSE,"Additional ARPU"}</definedName>
    <definedName name="dfadf" hidden="1">{#N/A,#N/A,FALSE,"Additional ARPU"}</definedName>
    <definedName name="dfas" hidden="1">#REF!</definedName>
    <definedName name="DFB" localSheetId="14"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DFB" localSheetId="7"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DFB" localSheetId="25"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DFB" localSheetId="21"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DFB" localSheetId="22"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DFB" localSheetId="19"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DFB"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dfd">#REF!</definedName>
    <definedName name="DFDD" localSheetId="14" hidden="1">{#N/A,#N/A,FALSE,"REPORT"}</definedName>
    <definedName name="DFDD" localSheetId="7" hidden="1">{#N/A,#N/A,FALSE,"REPORT"}</definedName>
    <definedName name="DFDD" localSheetId="25" hidden="1">{#N/A,#N/A,FALSE,"REPORT"}</definedName>
    <definedName name="DFDD" localSheetId="21" hidden="1">{#N/A,#N/A,FALSE,"REPORT"}</definedName>
    <definedName name="DFDD" localSheetId="22" hidden="1">{#N/A,#N/A,FALSE,"REPORT"}</definedName>
    <definedName name="DFDD" localSheetId="19" hidden="1">{#N/A,#N/A,FALSE,"REPORT"}</definedName>
    <definedName name="DFDD" hidden="1">{#N/A,#N/A,FALSE,"REPORT"}</definedName>
    <definedName name="DFDDDD" localSheetId="14" hidden="1">{#N/A,#N/A,FALSE,"단축1";#N/A,#N/A,FALSE,"단축2";#N/A,#N/A,FALSE,"단축3";#N/A,#N/A,FALSE,"장축";#N/A,#N/A,FALSE,"4WD"}</definedName>
    <definedName name="DFDDDD" localSheetId="7" hidden="1">{#N/A,#N/A,FALSE,"단축1";#N/A,#N/A,FALSE,"단축2";#N/A,#N/A,FALSE,"단축3";#N/A,#N/A,FALSE,"장축";#N/A,#N/A,FALSE,"4WD"}</definedName>
    <definedName name="DFDDDD" localSheetId="25" hidden="1">{#N/A,#N/A,FALSE,"단축1";#N/A,#N/A,FALSE,"단축2";#N/A,#N/A,FALSE,"단축3";#N/A,#N/A,FALSE,"장축";#N/A,#N/A,FALSE,"4WD"}</definedName>
    <definedName name="DFDDDD" localSheetId="21" hidden="1">{#N/A,#N/A,FALSE,"단축1";#N/A,#N/A,FALSE,"단축2";#N/A,#N/A,FALSE,"단축3";#N/A,#N/A,FALSE,"장축";#N/A,#N/A,FALSE,"4WD"}</definedName>
    <definedName name="DFDDDD" localSheetId="22" hidden="1">{#N/A,#N/A,FALSE,"단축1";#N/A,#N/A,FALSE,"단축2";#N/A,#N/A,FALSE,"단축3";#N/A,#N/A,FALSE,"장축";#N/A,#N/A,FALSE,"4WD"}</definedName>
    <definedName name="DFDDDD" localSheetId="19" hidden="1">{#N/A,#N/A,FALSE,"단축1";#N/A,#N/A,FALSE,"단축2";#N/A,#N/A,FALSE,"단축3";#N/A,#N/A,FALSE,"장축";#N/A,#N/A,FALSE,"4WD"}</definedName>
    <definedName name="DFDDDD" hidden="1">{#N/A,#N/A,FALSE,"단축1";#N/A,#N/A,FALSE,"단축2";#N/A,#N/A,FALSE,"단축3";#N/A,#N/A,FALSE,"장축";#N/A,#N/A,FALSE,"4WD"}</definedName>
    <definedName name="dfdf" localSheetId="14" hidden="1">{#N/A,#N/A,FALSE,"UNIT";#N/A,#N/A,FALSE,"UNIT";#N/A,#N/A,FALSE,"계정"}</definedName>
    <definedName name="dfdf" localSheetId="7" hidden="1">{#N/A,#N/A,FALSE,"UNIT";#N/A,#N/A,FALSE,"UNIT";#N/A,#N/A,FALSE,"계정"}</definedName>
    <definedName name="dfdf" localSheetId="25" hidden="1">{#N/A,#N/A,FALSE,"UNIT";#N/A,#N/A,FALSE,"UNIT";#N/A,#N/A,FALSE,"계정"}</definedName>
    <definedName name="dfdf" localSheetId="21" hidden="1">{#N/A,#N/A,FALSE,"UNIT";#N/A,#N/A,FALSE,"UNIT";#N/A,#N/A,FALSE,"계정"}</definedName>
    <definedName name="dfdf" localSheetId="22" hidden="1">{#N/A,#N/A,FALSE,"UNIT";#N/A,#N/A,FALSE,"UNIT";#N/A,#N/A,FALSE,"계정"}</definedName>
    <definedName name="dfdf" localSheetId="19" hidden="1">{#N/A,#N/A,FALSE,"UNIT";#N/A,#N/A,FALSE,"UNIT";#N/A,#N/A,FALSE,"계정"}</definedName>
    <definedName name="dfdf" hidden="1">{#N/A,#N/A,FALSE,"UNIT";#N/A,#N/A,FALSE,"UNIT";#N/A,#N/A,FALSE,"계정"}</definedName>
    <definedName name="dfertytru" hidden="1">#REF!</definedName>
    <definedName name="dffgsdgsdfg" hidden="1">#REF!</definedName>
    <definedName name="dfgderzeer5z" localSheetId="14"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dfgderzeer5z" localSheetId="7"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dfgderzeer5z" localSheetId="25"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dfgderzeer5z" localSheetId="21"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dfgderzeer5z" localSheetId="22"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dfgderzeer5z" localSheetId="19"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dfgderzeer5z"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dfgdsg" localSheetId="14" hidden="1">{"summary",#N/A,FALSE,"2000 vs 1999";"detail",#N/A,FALSE,"2000 vs 1999"}</definedName>
    <definedName name="dfgdsg" localSheetId="7" hidden="1">{"summary",#N/A,FALSE,"2000 vs 1999";"detail",#N/A,FALSE,"2000 vs 1999"}</definedName>
    <definedName name="dfgdsg" localSheetId="25" hidden="1">{"summary",#N/A,FALSE,"2000 vs 1999";"detail",#N/A,FALSE,"2000 vs 1999"}</definedName>
    <definedName name="dfgdsg" localSheetId="21" hidden="1">{"summary",#N/A,FALSE,"2000 vs 1999";"detail",#N/A,FALSE,"2000 vs 1999"}</definedName>
    <definedName name="dfgdsg" localSheetId="22" hidden="1">{"summary",#N/A,FALSE,"2000 vs 1999";"detail",#N/A,FALSE,"2000 vs 1999"}</definedName>
    <definedName name="dfgdsg" localSheetId="19" hidden="1">{"summary",#N/A,FALSE,"2000 vs 1999";"detail",#N/A,FALSE,"2000 vs 1999"}</definedName>
    <definedName name="dfgdsg" hidden="1">{"summary",#N/A,FALSE,"2000 vs 1999";"detail",#N/A,FALSE,"2000 vs 1999"}</definedName>
    <definedName name="dfgfdg" localSheetId="14" hidden="1">{#N/A,#N/A,FALSE,"Umsatz CH";#N/A,#N/A,FALSE,"ER CH";#N/A,#N/A,FALSE,"EA CH (2) ";#N/A,#N/A,FALSE,"EA CH";#N/A,#N/A,FALSE,"EA CH (3) ";#N/A,#N/A,FALSE,"EA CH (4)";#N/A,#N/A,FALSE,"KA CH";#N/A,#N/A,FALSE,"KA CH  (2)";#N/A,#N/A,FALSE,"KA CH  (3)";#N/A,#N/A,FALSE,"KA CH (4)"}</definedName>
    <definedName name="dfgfdg" localSheetId="7" hidden="1">{#N/A,#N/A,FALSE,"Umsatz CH";#N/A,#N/A,FALSE,"ER CH";#N/A,#N/A,FALSE,"EA CH (2) ";#N/A,#N/A,FALSE,"EA CH";#N/A,#N/A,FALSE,"EA CH (3) ";#N/A,#N/A,FALSE,"EA CH (4)";#N/A,#N/A,FALSE,"KA CH";#N/A,#N/A,FALSE,"KA CH  (2)";#N/A,#N/A,FALSE,"KA CH  (3)";#N/A,#N/A,FALSE,"KA CH (4)"}</definedName>
    <definedName name="dfgfdg" localSheetId="25" hidden="1">{#N/A,#N/A,FALSE,"Umsatz CH";#N/A,#N/A,FALSE,"ER CH";#N/A,#N/A,FALSE,"EA CH (2) ";#N/A,#N/A,FALSE,"EA CH";#N/A,#N/A,FALSE,"EA CH (3) ";#N/A,#N/A,FALSE,"EA CH (4)";#N/A,#N/A,FALSE,"KA CH";#N/A,#N/A,FALSE,"KA CH  (2)";#N/A,#N/A,FALSE,"KA CH  (3)";#N/A,#N/A,FALSE,"KA CH (4)"}</definedName>
    <definedName name="dfgfdg" localSheetId="21" hidden="1">{#N/A,#N/A,FALSE,"Umsatz CH";#N/A,#N/A,FALSE,"ER CH";#N/A,#N/A,FALSE,"EA CH (2) ";#N/A,#N/A,FALSE,"EA CH";#N/A,#N/A,FALSE,"EA CH (3) ";#N/A,#N/A,FALSE,"EA CH (4)";#N/A,#N/A,FALSE,"KA CH";#N/A,#N/A,FALSE,"KA CH  (2)";#N/A,#N/A,FALSE,"KA CH  (3)";#N/A,#N/A,FALSE,"KA CH (4)"}</definedName>
    <definedName name="dfgfdg" localSheetId="22" hidden="1">{#N/A,#N/A,FALSE,"Umsatz CH";#N/A,#N/A,FALSE,"ER CH";#N/A,#N/A,FALSE,"EA CH (2) ";#N/A,#N/A,FALSE,"EA CH";#N/A,#N/A,FALSE,"EA CH (3) ";#N/A,#N/A,FALSE,"EA CH (4)";#N/A,#N/A,FALSE,"KA CH";#N/A,#N/A,FALSE,"KA CH  (2)";#N/A,#N/A,FALSE,"KA CH  (3)";#N/A,#N/A,FALSE,"KA CH (4)"}</definedName>
    <definedName name="dfgfdg" localSheetId="19" hidden="1">{#N/A,#N/A,FALSE,"Umsatz CH";#N/A,#N/A,FALSE,"ER CH";#N/A,#N/A,FALSE,"EA CH (2) ";#N/A,#N/A,FALSE,"EA CH";#N/A,#N/A,FALSE,"EA CH (3) ";#N/A,#N/A,FALSE,"EA CH (4)";#N/A,#N/A,FALSE,"KA CH";#N/A,#N/A,FALSE,"KA CH  (2)";#N/A,#N/A,FALSE,"KA CH  (3)";#N/A,#N/A,FALSE,"KA CH (4)"}</definedName>
    <definedName name="dfgfdg" hidden="1">{#N/A,#N/A,FALSE,"Umsatz CH";#N/A,#N/A,FALSE,"ER CH";#N/A,#N/A,FALSE,"EA CH (2) ";#N/A,#N/A,FALSE,"EA CH";#N/A,#N/A,FALSE,"EA CH (3) ";#N/A,#N/A,FALSE,"EA CH (4)";#N/A,#N/A,FALSE,"KA CH";#N/A,#N/A,FALSE,"KA CH  (2)";#N/A,#N/A,FALSE,"KA CH  (3)";#N/A,#N/A,FALSE,"KA CH (4)"}</definedName>
    <definedName name="dfgfdgf" localSheetId="14" hidden="1">{#N/A,#N/A,FALSE,"Produkte Erw.";#N/A,#N/A,FALSE,"Produkte Plan";#N/A,#N/A,FALSE,"Leistungen Erw.";#N/A,#N/A,FALSE,"Leistungen Plan";#N/A,#N/A,FALSE,"KA Allg.Kosten (2)";#N/A,#N/A,FALSE,"KA All.Kosten"}</definedName>
    <definedName name="dfgfdgf" localSheetId="7" hidden="1">{#N/A,#N/A,FALSE,"Produkte Erw.";#N/A,#N/A,FALSE,"Produkte Plan";#N/A,#N/A,FALSE,"Leistungen Erw.";#N/A,#N/A,FALSE,"Leistungen Plan";#N/A,#N/A,FALSE,"KA Allg.Kosten (2)";#N/A,#N/A,FALSE,"KA All.Kosten"}</definedName>
    <definedName name="dfgfdgf" localSheetId="25" hidden="1">{#N/A,#N/A,FALSE,"Produkte Erw.";#N/A,#N/A,FALSE,"Produkte Plan";#N/A,#N/A,FALSE,"Leistungen Erw.";#N/A,#N/A,FALSE,"Leistungen Plan";#N/A,#N/A,FALSE,"KA Allg.Kosten (2)";#N/A,#N/A,FALSE,"KA All.Kosten"}</definedName>
    <definedName name="dfgfdgf" localSheetId="21" hidden="1">{#N/A,#N/A,FALSE,"Produkte Erw.";#N/A,#N/A,FALSE,"Produkte Plan";#N/A,#N/A,FALSE,"Leistungen Erw.";#N/A,#N/A,FALSE,"Leistungen Plan";#N/A,#N/A,FALSE,"KA Allg.Kosten (2)";#N/A,#N/A,FALSE,"KA All.Kosten"}</definedName>
    <definedName name="dfgfdgf" localSheetId="22" hidden="1">{#N/A,#N/A,FALSE,"Produkte Erw.";#N/A,#N/A,FALSE,"Produkte Plan";#N/A,#N/A,FALSE,"Leistungen Erw.";#N/A,#N/A,FALSE,"Leistungen Plan";#N/A,#N/A,FALSE,"KA Allg.Kosten (2)";#N/A,#N/A,FALSE,"KA All.Kosten"}</definedName>
    <definedName name="dfgfdgf" localSheetId="19" hidden="1">{#N/A,#N/A,FALSE,"Produkte Erw.";#N/A,#N/A,FALSE,"Produkte Plan";#N/A,#N/A,FALSE,"Leistungen Erw.";#N/A,#N/A,FALSE,"Leistungen Plan";#N/A,#N/A,FALSE,"KA Allg.Kosten (2)";#N/A,#N/A,FALSE,"KA All.Kosten"}</definedName>
    <definedName name="dfgfdgf" hidden="1">{#N/A,#N/A,FALSE,"Produkte Erw.";#N/A,#N/A,FALSE,"Produkte Plan";#N/A,#N/A,FALSE,"Leistungen Erw.";#N/A,#N/A,FALSE,"Leistungen Plan";#N/A,#N/A,FALSE,"KA Allg.Kosten (2)";#N/A,#N/A,FALSE,"KA All.Kosten"}</definedName>
    <definedName name="dfgfg" localSheetId="14" hidden="1">{#N/A,#N/A,FALSE,"Umsatz HM";#N/A,#N/A,FALSE,"ER HM";#N/A,#N/A,FALSE,"EA HM  (2)";#N/A,#N/A,FALSE,"EA HM ";#N/A,#N/A,FALSE,"EA HM  (4)";#N/A,#N/A,FALSE,"EA HM  (3)";#N/A,#N/A,FALSE,"KA HM  (2)";#N/A,#N/A,FALSE,"KA HM";#N/A,#N/A,FALSE,"KA HM  (3)";#N/A,#N/A,FALSE,"KA HM (4)"}</definedName>
    <definedName name="dfgfg" localSheetId="7" hidden="1">{#N/A,#N/A,FALSE,"Umsatz HM";#N/A,#N/A,FALSE,"ER HM";#N/A,#N/A,FALSE,"EA HM  (2)";#N/A,#N/A,FALSE,"EA HM ";#N/A,#N/A,FALSE,"EA HM  (4)";#N/A,#N/A,FALSE,"EA HM  (3)";#N/A,#N/A,FALSE,"KA HM  (2)";#N/A,#N/A,FALSE,"KA HM";#N/A,#N/A,FALSE,"KA HM  (3)";#N/A,#N/A,FALSE,"KA HM (4)"}</definedName>
    <definedName name="dfgfg" localSheetId="25" hidden="1">{#N/A,#N/A,FALSE,"Umsatz HM";#N/A,#N/A,FALSE,"ER HM";#N/A,#N/A,FALSE,"EA HM  (2)";#N/A,#N/A,FALSE,"EA HM ";#N/A,#N/A,FALSE,"EA HM  (4)";#N/A,#N/A,FALSE,"EA HM  (3)";#N/A,#N/A,FALSE,"KA HM  (2)";#N/A,#N/A,FALSE,"KA HM";#N/A,#N/A,FALSE,"KA HM  (3)";#N/A,#N/A,FALSE,"KA HM (4)"}</definedName>
    <definedName name="dfgfg" localSheetId="21" hidden="1">{#N/A,#N/A,FALSE,"Umsatz HM";#N/A,#N/A,FALSE,"ER HM";#N/A,#N/A,FALSE,"EA HM  (2)";#N/A,#N/A,FALSE,"EA HM ";#N/A,#N/A,FALSE,"EA HM  (4)";#N/A,#N/A,FALSE,"EA HM  (3)";#N/A,#N/A,FALSE,"KA HM  (2)";#N/A,#N/A,FALSE,"KA HM";#N/A,#N/A,FALSE,"KA HM  (3)";#N/A,#N/A,FALSE,"KA HM (4)"}</definedName>
    <definedName name="dfgfg" localSheetId="22" hidden="1">{#N/A,#N/A,FALSE,"Umsatz HM";#N/A,#N/A,FALSE,"ER HM";#N/A,#N/A,FALSE,"EA HM  (2)";#N/A,#N/A,FALSE,"EA HM ";#N/A,#N/A,FALSE,"EA HM  (4)";#N/A,#N/A,FALSE,"EA HM  (3)";#N/A,#N/A,FALSE,"KA HM  (2)";#N/A,#N/A,FALSE,"KA HM";#N/A,#N/A,FALSE,"KA HM  (3)";#N/A,#N/A,FALSE,"KA HM (4)"}</definedName>
    <definedName name="dfgfg" localSheetId="19" hidden="1">{#N/A,#N/A,FALSE,"Umsatz HM";#N/A,#N/A,FALSE,"ER HM";#N/A,#N/A,FALSE,"EA HM  (2)";#N/A,#N/A,FALSE,"EA HM ";#N/A,#N/A,FALSE,"EA HM  (4)";#N/A,#N/A,FALSE,"EA HM  (3)";#N/A,#N/A,FALSE,"KA HM  (2)";#N/A,#N/A,FALSE,"KA HM";#N/A,#N/A,FALSE,"KA HM  (3)";#N/A,#N/A,FALSE,"KA HM (4)"}</definedName>
    <definedName name="dfgfg" hidden="1">{#N/A,#N/A,FALSE,"Umsatz HM";#N/A,#N/A,FALSE,"ER HM";#N/A,#N/A,FALSE,"EA HM  (2)";#N/A,#N/A,FALSE,"EA HM ";#N/A,#N/A,FALSE,"EA HM  (4)";#N/A,#N/A,FALSE,"EA HM  (3)";#N/A,#N/A,FALSE,"KA HM  (2)";#N/A,#N/A,FALSE,"KA HM";#N/A,#N/A,FALSE,"KA HM  (3)";#N/A,#N/A,FALSE,"KA HM (4)"}</definedName>
    <definedName name="dfggfhhj" localSheetId="14" hidden="1">{#N/A,#N/A,FALSE,"Umsatz CH";#N/A,#N/A,FALSE,"ER CH";#N/A,#N/A,FALSE,"EA CH (2) ";#N/A,#N/A,FALSE,"EA CH";#N/A,#N/A,FALSE,"EA CH (3) ";#N/A,#N/A,FALSE,"EA CH (4)";#N/A,#N/A,FALSE,"KA CH";#N/A,#N/A,FALSE,"KA CH  (2)";#N/A,#N/A,FALSE,"KA CH  (3)";#N/A,#N/A,FALSE,"KA CH (4)"}</definedName>
    <definedName name="dfggfhhj" localSheetId="7" hidden="1">{#N/A,#N/A,FALSE,"Umsatz CH";#N/A,#N/A,FALSE,"ER CH";#N/A,#N/A,FALSE,"EA CH (2) ";#N/A,#N/A,FALSE,"EA CH";#N/A,#N/A,FALSE,"EA CH (3) ";#N/A,#N/A,FALSE,"EA CH (4)";#N/A,#N/A,FALSE,"KA CH";#N/A,#N/A,FALSE,"KA CH  (2)";#N/A,#N/A,FALSE,"KA CH  (3)";#N/A,#N/A,FALSE,"KA CH (4)"}</definedName>
    <definedName name="dfggfhhj" localSheetId="25" hidden="1">{#N/A,#N/A,FALSE,"Umsatz CH";#N/A,#N/A,FALSE,"ER CH";#N/A,#N/A,FALSE,"EA CH (2) ";#N/A,#N/A,FALSE,"EA CH";#N/A,#N/A,FALSE,"EA CH (3) ";#N/A,#N/A,FALSE,"EA CH (4)";#N/A,#N/A,FALSE,"KA CH";#N/A,#N/A,FALSE,"KA CH  (2)";#N/A,#N/A,FALSE,"KA CH  (3)";#N/A,#N/A,FALSE,"KA CH (4)"}</definedName>
    <definedName name="dfggfhhj" localSheetId="21" hidden="1">{#N/A,#N/A,FALSE,"Umsatz CH";#N/A,#N/A,FALSE,"ER CH";#N/A,#N/A,FALSE,"EA CH (2) ";#N/A,#N/A,FALSE,"EA CH";#N/A,#N/A,FALSE,"EA CH (3) ";#N/A,#N/A,FALSE,"EA CH (4)";#N/A,#N/A,FALSE,"KA CH";#N/A,#N/A,FALSE,"KA CH  (2)";#N/A,#N/A,FALSE,"KA CH  (3)";#N/A,#N/A,FALSE,"KA CH (4)"}</definedName>
    <definedName name="dfggfhhj" localSheetId="22" hidden="1">{#N/A,#N/A,FALSE,"Umsatz CH";#N/A,#N/A,FALSE,"ER CH";#N/A,#N/A,FALSE,"EA CH (2) ";#N/A,#N/A,FALSE,"EA CH";#N/A,#N/A,FALSE,"EA CH (3) ";#N/A,#N/A,FALSE,"EA CH (4)";#N/A,#N/A,FALSE,"KA CH";#N/A,#N/A,FALSE,"KA CH  (2)";#N/A,#N/A,FALSE,"KA CH  (3)";#N/A,#N/A,FALSE,"KA CH (4)"}</definedName>
    <definedName name="dfggfhhj" localSheetId="19" hidden="1">{#N/A,#N/A,FALSE,"Umsatz CH";#N/A,#N/A,FALSE,"ER CH";#N/A,#N/A,FALSE,"EA CH (2) ";#N/A,#N/A,FALSE,"EA CH";#N/A,#N/A,FALSE,"EA CH (3) ";#N/A,#N/A,FALSE,"EA CH (4)";#N/A,#N/A,FALSE,"KA CH";#N/A,#N/A,FALSE,"KA CH  (2)";#N/A,#N/A,FALSE,"KA CH  (3)";#N/A,#N/A,FALSE,"KA CH (4)"}</definedName>
    <definedName name="dfggfhhj" hidden="1">{#N/A,#N/A,FALSE,"Umsatz CH";#N/A,#N/A,FALSE,"ER CH";#N/A,#N/A,FALSE,"EA CH (2) ";#N/A,#N/A,FALSE,"EA CH";#N/A,#N/A,FALSE,"EA CH (3) ";#N/A,#N/A,FALSE,"EA CH (4)";#N/A,#N/A,FALSE,"KA CH";#N/A,#N/A,FALSE,"KA CH  (2)";#N/A,#N/A,FALSE,"KA CH  (3)";#N/A,#N/A,FALSE,"KA CH (4)"}</definedName>
    <definedName name="dfghdfhdg" localSheetId="14" hidden="1">{#N/A,#N/A,FALSE,"Umsatz 99";#N/A,#N/A,FALSE,"ER 99 "}</definedName>
    <definedName name="dfghdfhdg" localSheetId="7" hidden="1">{#N/A,#N/A,FALSE,"Umsatz 99";#N/A,#N/A,FALSE,"ER 99 "}</definedName>
    <definedName name="dfghdfhdg" localSheetId="25" hidden="1">{#N/A,#N/A,FALSE,"Umsatz 99";#N/A,#N/A,FALSE,"ER 99 "}</definedName>
    <definedName name="dfghdfhdg" localSheetId="21" hidden="1">{#N/A,#N/A,FALSE,"Umsatz 99";#N/A,#N/A,FALSE,"ER 99 "}</definedName>
    <definedName name="dfghdfhdg" localSheetId="22" hidden="1">{#N/A,#N/A,FALSE,"Umsatz 99";#N/A,#N/A,FALSE,"ER 99 "}</definedName>
    <definedName name="dfghdfhdg" localSheetId="19" hidden="1">{#N/A,#N/A,FALSE,"Umsatz 99";#N/A,#N/A,FALSE,"ER 99 "}</definedName>
    <definedName name="dfghdfhdg" hidden="1">{#N/A,#N/A,FALSE,"Umsatz 99";#N/A,#N/A,FALSE,"ER 99 "}</definedName>
    <definedName name="dfghh" localSheetId="14" hidden="1">{"'AS,SEC'!$A$4:$J$25"}</definedName>
    <definedName name="dfghh" localSheetId="7" hidden="1">{"'AS,SEC'!$A$4:$J$25"}</definedName>
    <definedName name="dfghh" localSheetId="25" hidden="1">{"'AS,SEC'!$A$4:$J$25"}</definedName>
    <definedName name="dfghh" localSheetId="21" hidden="1">{"'AS,SEC'!$A$4:$J$25"}</definedName>
    <definedName name="dfghh" localSheetId="22" hidden="1">{"'AS,SEC'!$A$4:$J$25"}</definedName>
    <definedName name="dfghh" localSheetId="19" hidden="1">{"'AS,SEC'!$A$4:$J$25"}</definedName>
    <definedName name="dfghh" hidden="1">{"'AS,SEC'!$A$4:$J$25"}</definedName>
    <definedName name="dfghh_1" localSheetId="14" hidden="1">{"'AS,SEC'!$A$4:$J$25"}</definedName>
    <definedName name="dfghh_1" localSheetId="7" hidden="1">{"'AS,SEC'!$A$4:$J$25"}</definedName>
    <definedName name="dfghh_1" localSheetId="25" hidden="1">{"'AS,SEC'!$A$4:$J$25"}</definedName>
    <definedName name="dfghh_1" localSheetId="21" hidden="1">{"'AS,SEC'!$A$4:$J$25"}</definedName>
    <definedName name="dfghh_1" localSheetId="22" hidden="1">{"'AS,SEC'!$A$4:$J$25"}</definedName>
    <definedName name="dfghh_1" localSheetId="19" hidden="1">{"'AS,SEC'!$A$4:$J$25"}</definedName>
    <definedName name="dfghh_1" hidden="1">{"'AS,SEC'!$A$4:$J$25"}</definedName>
    <definedName name="dfgsdgsdfgsdfg" localSheetId="14"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dfgsdgsdfgsdfg" localSheetId="7"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dfgsdgsdfgsdfg" localSheetId="25"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dfgsdgsdfgsdfg" localSheetId="21"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dfgsdgsdfgsdfg" localSheetId="22"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dfgsdgsdfgsdfg" localSheetId="19"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dfgsdgsdfgsdfg"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dfr" localSheetId="14" hidden="1">{#N/A,#N/A,FALSE,"Pharm";#N/A,#N/A,FALSE,"WWCM"}</definedName>
    <definedName name="dfr" localSheetId="7" hidden="1">{#N/A,#N/A,FALSE,"Pharm";#N/A,#N/A,FALSE,"WWCM"}</definedName>
    <definedName name="dfr" localSheetId="25" hidden="1">{#N/A,#N/A,FALSE,"Pharm";#N/A,#N/A,FALSE,"WWCM"}</definedName>
    <definedName name="dfr" localSheetId="21" hidden="1">{#N/A,#N/A,FALSE,"Pharm";#N/A,#N/A,FALSE,"WWCM"}</definedName>
    <definedName name="dfr" localSheetId="22" hidden="1">{#N/A,#N/A,FALSE,"Pharm";#N/A,#N/A,FALSE,"WWCM"}</definedName>
    <definedName name="dfr" localSheetId="19" hidden="1">{#N/A,#N/A,FALSE,"Pharm";#N/A,#N/A,FALSE,"WWCM"}</definedName>
    <definedName name="dfr" hidden="1">{#N/A,#N/A,FALSE,"Pharm";#N/A,#N/A,FALSE,"WWCM"}</definedName>
    <definedName name="dfre" localSheetId="14"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re" localSheetId="7"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re" localSheetId="25"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re" localSheetId="21"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re" localSheetId="22"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re" localSheetId="19"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re"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S" localSheetId="14" hidden="1">{#N/A,#N/A,FALSE,"단축1";#N/A,#N/A,FALSE,"단축2";#N/A,#N/A,FALSE,"단축3";#N/A,#N/A,FALSE,"장축";#N/A,#N/A,FALSE,"4WD"}</definedName>
    <definedName name="DFS" localSheetId="7" hidden="1">{#N/A,#N/A,FALSE,"단축1";#N/A,#N/A,FALSE,"단축2";#N/A,#N/A,FALSE,"단축3";#N/A,#N/A,FALSE,"장축";#N/A,#N/A,FALSE,"4WD"}</definedName>
    <definedName name="DFS" localSheetId="25" hidden="1">{#N/A,#N/A,FALSE,"단축1";#N/A,#N/A,FALSE,"단축2";#N/A,#N/A,FALSE,"단축3";#N/A,#N/A,FALSE,"장축";#N/A,#N/A,FALSE,"4WD"}</definedName>
    <definedName name="DFS" localSheetId="21" hidden="1">{#N/A,#N/A,FALSE,"단축1";#N/A,#N/A,FALSE,"단축2";#N/A,#N/A,FALSE,"단축3";#N/A,#N/A,FALSE,"장축";#N/A,#N/A,FALSE,"4WD"}</definedName>
    <definedName name="DFS" localSheetId="22" hidden="1">{#N/A,#N/A,FALSE,"단축1";#N/A,#N/A,FALSE,"단축2";#N/A,#N/A,FALSE,"단축3";#N/A,#N/A,FALSE,"장축";#N/A,#N/A,FALSE,"4WD"}</definedName>
    <definedName name="DFS" localSheetId="19" hidden="1">{#N/A,#N/A,FALSE,"단축1";#N/A,#N/A,FALSE,"단축2";#N/A,#N/A,FALSE,"단축3";#N/A,#N/A,FALSE,"장축";#N/A,#N/A,FALSE,"4WD"}</definedName>
    <definedName name="DFS" hidden="1">{#N/A,#N/A,FALSE,"단축1";#N/A,#N/A,FALSE,"단축2";#N/A,#N/A,FALSE,"단축3";#N/A,#N/A,FALSE,"장축";#N/A,#N/A,FALSE,"4WD"}</definedName>
    <definedName name="dfsc" localSheetId="14" hidden="1">{"Summary report",#N/A,FALSE,"BBH";"Details - chart",#N/A,FALSE,"BBH"}</definedName>
    <definedName name="dfsc" localSheetId="7" hidden="1">{"Summary report",#N/A,FALSE,"BBH";"Details - chart",#N/A,FALSE,"BBH"}</definedName>
    <definedName name="dfsc" localSheetId="25" hidden="1">{"Summary report",#N/A,FALSE,"BBH";"Details - chart",#N/A,FALSE,"BBH"}</definedName>
    <definedName name="dfsc" localSheetId="21" hidden="1">{"Summary report",#N/A,FALSE,"BBH";"Details - chart",#N/A,FALSE,"BBH"}</definedName>
    <definedName name="dfsc" localSheetId="22" hidden="1">{"Summary report",#N/A,FALSE,"BBH";"Details - chart",#N/A,FALSE,"BBH"}</definedName>
    <definedName name="dfsc" localSheetId="19" hidden="1">{"Summary report",#N/A,FALSE,"BBH";"Details - chart",#N/A,FALSE,"BBH"}</definedName>
    <definedName name="dfsc" hidden="1">{"Summary report",#N/A,FALSE,"BBH";"Details - chart",#N/A,FALSE,"BBH"}</definedName>
    <definedName name="dfsdd">#REF!</definedName>
    <definedName name="DFSDF" localSheetId="14" hidden="1">{#N/A,#N/A,FALSE,"단축1";#N/A,#N/A,FALSE,"단축2";#N/A,#N/A,FALSE,"단축3";#N/A,#N/A,FALSE,"장축";#N/A,#N/A,FALSE,"4WD"}</definedName>
    <definedName name="DFSDF" localSheetId="7" hidden="1">{#N/A,#N/A,FALSE,"단축1";#N/A,#N/A,FALSE,"단축2";#N/A,#N/A,FALSE,"단축3";#N/A,#N/A,FALSE,"장축";#N/A,#N/A,FALSE,"4WD"}</definedName>
    <definedName name="DFSDF" localSheetId="25" hidden="1">{#N/A,#N/A,FALSE,"단축1";#N/A,#N/A,FALSE,"단축2";#N/A,#N/A,FALSE,"단축3";#N/A,#N/A,FALSE,"장축";#N/A,#N/A,FALSE,"4WD"}</definedName>
    <definedName name="DFSDF" localSheetId="21" hidden="1">{#N/A,#N/A,FALSE,"단축1";#N/A,#N/A,FALSE,"단축2";#N/A,#N/A,FALSE,"단축3";#N/A,#N/A,FALSE,"장축";#N/A,#N/A,FALSE,"4WD"}</definedName>
    <definedName name="DFSDF" localSheetId="22" hidden="1">{#N/A,#N/A,FALSE,"단축1";#N/A,#N/A,FALSE,"단축2";#N/A,#N/A,FALSE,"단축3";#N/A,#N/A,FALSE,"장축";#N/A,#N/A,FALSE,"4WD"}</definedName>
    <definedName name="DFSDF" localSheetId="19" hidden="1">{#N/A,#N/A,FALSE,"단축1";#N/A,#N/A,FALSE,"단축2";#N/A,#N/A,FALSE,"단축3";#N/A,#N/A,FALSE,"장축";#N/A,#N/A,FALSE,"4WD"}</definedName>
    <definedName name="DFSDF" hidden="1">{#N/A,#N/A,FALSE,"단축1";#N/A,#N/A,FALSE,"단축2";#N/A,#N/A,FALSE,"단축3";#N/A,#N/A,FALSE,"장축";#N/A,#N/A,FALSE,"4WD"}</definedName>
    <definedName name="dfsdfasdf" localSheetId="14" hidden="1">{#N/A,#N/A,FALSE,"Hip.Bas";#N/A,#N/A,FALSE,"ventas";#N/A,#N/A,FALSE,"ingre-Año";#N/A,#N/A,FALSE,"ventas-Año";#N/A,#N/A,FALSE,"Costepro";#N/A,#N/A,FALSE,"inversion";#N/A,#N/A,FALSE,"personal";#N/A,#N/A,FALSE,"Gastos-V";#N/A,#N/A,FALSE,"Circulante";#N/A,#N/A,FALSE,"CONSOLI";#N/A,#N/A,FALSE,"Es-Fin";#N/A,#N/A,FALSE,"Margen-P"}</definedName>
    <definedName name="dfsdfasdf" localSheetId="7" hidden="1">{#N/A,#N/A,FALSE,"Hip.Bas";#N/A,#N/A,FALSE,"ventas";#N/A,#N/A,FALSE,"ingre-Año";#N/A,#N/A,FALSE,"ventas-Año";#N/A,#N/A,FALSE,"Costepro";#N/A,#N/A,FALSE,"inversion";#N/A,#N/A,FALSE,"personal";#N/A,#N/A,FALSE,"Gastos-V";#N/A,#N/A,FALSE,"Circulante";#N/A,#N/A,FALSE,"CONSOLI";#N/A,#N/A,FALSE,"Es-Fin";#N/A,#N/A,FALSE,"Margen-P"}</definedName>
    <definedName name="dfsdfasdf" localSheetId="25" hidden="1">{#N/A,#N/A,FALSE,"Hip.Bas";#N/A,#N/A,FALSE,"ventas";#N/A,#N/A,FALSE,"ingre-Año";#N/A,#N/A,FALSE,"ventas-Año";#N/A,#N/A,FALSE,"Costepro";#N/A,#N/A,FALSE,"inversion";#N/A,#N/A,FALSE,"personal";#N/A,#N/A,FALSE,"Gastos-V";#N/A,#N/A,FALSE,"Circulante";#N/A,#N/A,FALSE,"CONSOLI";#N/A,#N/A,FALSE,"Es-Fin";#N/A,#N/A,FALSE,"Margen-P"}</definedName>
    <definedName name="dfsdfasdf" localSheetId="21" hidden="1">{#N/A,#N/A,FALSE,"Hip.Bas";#N/A,#N/A,FALSE,"ventas";#N/A,#N/A,FALSE,"ingre-Año";#N/A,#N/A,FALSE,"ventas-Año";#N/A,#N/A,FALSE,"Costepro";#N/A,#N/A,FALSE,"inversion";#N/A,#N/A,FALSE,"personal";#N/A,#N/A,FALSE,"Gastos-V";#N/A,#N/A,FALSE,"Circulante";#N/A,#N/A,FALSE,"CONSOLI";#N/A,#N/A,FALSE,"Es-Fin";#N/A,#N/A,FALSE,"Margen-P"}</definedName>
    <definedName name="dfsdfasdf" localSheetId="22" hidden="1">{#N/A,#N/A,FALSE,"Hip.Bas";#N/A,#N/A,FALSE,"ventas";#N/A,#N/A,FALSE,"ingre-Año";#N/A,#N/A,FALSE,"ventas-Año";#N/A,#N/A,FALSE,"Costepro";#N/A,#N/A,FALSE,"inversion";#N/A,#N/A,FALSE,"personal";#N/A,#N/A,FALSE,"Gastos-V";#N/A,#N/A,FALSE,"Circulante";#N/A,#N/A,FALSE,"CONSOLI";#N/A,#N/A,FALSE,"Es-Fin";#N/A,#N/A,FALSE,"Margen-P"}</definedName>
    <definedName name="dfsdfasdf" localSheetId="19" hidden="1">{#N/A,#N/A,FALSE,"Hip.Bas";#N/A,#N/A,FALSE,"ventas";#N/A,#N/A,FALSE,"ingre-Año";#N/A,#N/A,FALSE,"ventas-Año";#N/A,#N/A,FALSE,"Costepro";#N/A,#N/A,FALSE,"inversion";#N/A,#N/A,FALSE,"personal";#N/A,#N/A,FALSE,"Gastos-V";#N/A,#N/A,FALSE,"Circulante";#N/A,#N/A,FALSE,"CONSOLI";#N/A,#N/A,FALSE,"Es-Fin";#N/A,#N/A,FALSE,"Margen-P"}</definedName>
    <definedName name="dfsdfasdf" hidden="1">{#N/A,#N/A,FALSE,"Hip.Bas";#N/A,#N/A,FALSE,"ventas";#N/A,#N/A,FALSE,"ingre-Año";#N/A,#N/A,FALSE,"ventas-Año";#N/A,#N/A,FALSE,"Costepro";#N/A,#N/A,FALSE,"inversion";#N/A,#N/A,FALSE,"personal";#N/A,#N/A,FALSE,"Gastos-V";#N/A,#N/A,FALSE,"Circulante";#N/A,#N/A,FALSE,"CONSOLI";#N/A,#N/A,FALSE,"Es-Fin";#N/A,#N/A,FALSE,"Margen-P"}</definedName>
    <definedName name="dfsdfdsf" localSheetId="14" hidden="1">{#N/A,#N/A,FALSE,"Umsatz CH";#N/A,#N/A,FALSE,"ER CH";#N/A,#N/A,FALSE,"EA CH (2) ";#N/A,#N/A,FALSE,"EA CH";#N/A,#N/A,FALSE,"EA CH (3) ";#N/A,#N/A,FALSE,"EA CH (4)";#N/A,#N/A,FALSE,"KA CH";#N/A,#N/A,FALSE,"KA CH  (2)";#N/A,#N/A,FALSE,"KA CH  (3)";#N/A,#N/A,FALSE,"KA CH (4)"}</definedName>
    <definedName name="dfsdfdsf" localSheetId="7" hidden="1">{#N/A,#N/A,FALSE,"Umsatz CH";#N/A,#N/A,FALSE,"ER CH";#N/A,#N/A,FALSE,"EA CH (2) ";#N/A,#N/A,FALSE,"EA CH";#N/A,#N/A,FALSE,"EA CH (3) ";#N/A,#N/A,FALSE,"EA CH (4)";#N/A,#N/A,FALSE,"KA CH";#N/A,#N/A,FALSE,"KA CH  (2)";#N/A,#N/A,FALSE,"KA CH  (3)";#N/A,#N/A,FALSE,"KA CH (4)"}</definedName>
    <definedName name="dfsdfdsf" localSheetId="25" hidden="1">{#N/A,#N/A,FALSE,"Umsatz CH";#N/A,#N/A,FALSE,"ER CH";#N/A,#N/A,FALSE,"EA CH (2) ";#N/A,#N/A,FALSE,"EA CH";#N/A,#N/A,FALSE,"EA CH (3) ";#N/A,#N/A,FALSE,"EA CH (4)";#N/A,#N/A,FALSE,"KA CH";#N/A,#N/A,FALSE,"KA CH  (2)";#N/A,#N/A,FALSE,"KA CH  (3)";#N/A,#N/A,FALSE,"KA CH (4)"}</definedName>
    <definedName name="dfsdfdsf" localSheetId="21" hidden="1">{#N/A,#N/A,FALSE,"Umsatz CH";#N/A,#N/A,FALSE,"ER CH";#N/A,#N/A,FALSE,"EA CH (2) ";#N/A,#N/A,FALSE,"EA CH";#N/A,#N/A,FALSE,"EA CH (3) ";#N/A,#N/A,FALSE,"EA CH (4)";#N/A,#N/A,FALSE,"KA CH";#N/A,#N/A,FALSE,"KA CH  (2)";#N/A,#N/A,FALSE,"KA CH  (3)";#N/A,#N/A,FALSE,"KA CH (4)"}</definedName>
    <definedName name="dfsdfdsf" localSheetId="22" hidden="1">{#N/A,#N/A,FALSE,"Umsatz CH";#N/A,#N/A,FALSE,"ER CH";#N/A,#N/A,FALSE,"EA CH (2) ";#N/A,#N/A,FALSE,"EA CH";#N/A,#N/A,FALSE,"EA CH (3) ";#N/A,#N/A,FALSE,"EA CH (4)";#N/A,#N/A,FALSE,"KA CH";#N/A,#N/A,FALSE,"KA CH  (2)";#N/A,#N/A,FALSE,"KA CH  (3)";#N/A,#N/A,FALSE,"KA CH (4)"}</definedName>
    <definedName name="dfsdfdsf" localSheetId="19" hidden="1">{#N/A,#N/A,FALSE,"Umsatz CH";#N/A,#N/A,FALSE,"ER CH";#N/A,#N/A,FALSE,"EA CH (2) ";#N/A,#N/A,FALSE,"EA CH";#N/A,#N/A,FALSE,"EA CH (3) ";#N/A,#N/A,FALSE,"EA CH (4)";#N/A,#N/A,FALSE,"KA CH";#N/A,#N/A,FALSE,"KA CH  (2)";#N/A,#N/A,FALSE,"KA CH  (3)";#N/A,#N/A,FALSE,"KA CH (4)"}</definedName>
    <definedName name="dfsdfdsf" hidden="1">{#N/A,#N/A,FALSE,"Umsatz CH";#N/A,#N/A,FALSE,"ER CH";#N/A,#N/A,FALSE,"EA CH (2) ";#N/A,#N/A,FALSE,"EA CH";#N/A,#N/A,FALSE,"EA CH (3) ";#N/A,#N/A,FALSE,"EA CH (4)";#N/A,#N/A,FALSE,"KA CH";#N/A,#N/A,FALSE,"KA CH  (2)";#N/A,#N/A,FALSE,"KA CH  (3)";#N/A,#N/A,FALSE,"KA CH (4)"}</definedName>
    <definedName name="dfsdsf">#REF!</definedName>
    <definedName name="dfsf" localSheetId="1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fsf" localSheetId="7"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fsf" localSheetId="2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fsf" localSheetId="2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fsf" localSheetId="2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fsf" localSheetId="19"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fsf"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fsffd">#REF!</definedName>
    <definedName name="dgdfhr" hidden="1">#REF!</definedName>
    <definedName name="dger" localSheetId="14" hidden="1">{#N/A,#N/A,FALSE,"现金"}</definedName>
    <definedName name="dger" localSheetId="7" hidden="1">{#N/A,#N/A,FALSE,"现金"}</definedName>
    <definedName name="dger" localSheetId="25" hidden="1">{#N/A,#N/A,FALSE,"现金"}</definedName>
    <definedName name="dger" localSheetId="21" hidden="1">{#N/A,#N/A,FALSE,"现金"}</definedName>
    <definedName name="dger" localSheetId="22" hidden="1">{#N/A,#N/A,FALSE,"现金"}</definedName>
    <definedName name="dger" localSheetId="19" hidden="1">{#N/A,#N/A,FALSE,"现金"}</definedName>
    <definedName name="dger" hidden="1">{#N/A,#N/A,FALSE,"现金"}</definedName>
    <definedName name="DGF" localSheetId="14" hidden="1">{#N/A,#N/A,FALSE,"단축1";#N/A,#N/A,FALSE,"단축2";#N/A,#N/A,FALSE,"단축3";#N/A,#N/A,FALSE,"장축";#N/A,#N/A,FALSE,"4WD"}</definedName>
    <definedName name="DGF" localSheetId="7" hidden="1">{#N/A,#N/A,FALSE,"단축1";#N/A,#N/A,FALSE,"단축2";#N/A,#N/A,FALSE,"단축3";#N/A,#N/A,FALSE,"장축";#N/A,#N/A,FALSE,"4WD"}</definedName>
    <definedName name="DGF" localSheetId="25" hidden="1">{#N/A,#N/A,FALSE,"단축1";#N/A,#N/A,FALSE,"단축2";#N/A,#N/A,FALSE,"단축3";#N/A,#N/A,FALSE,"장축";#N/A,#N/A,FALSE,"4WD"}</definedName>
    <definedName name="DGF" localSheetId="21" hidden="1">{#N/A,#N/A,FALSE,"단축1";#N/A,#N/A,FALSE,"단축2";#N/A,#N/A,FALSE,"단축3";#N/A,#N/A,FALSE,"장축";#N/A,#N/A,FALSE,"4WD"}</definedName>
    <definedName name="DGF" localSheetId="22" hidden="1">{#N/A,#N/A,FALSE,"단축1";#N/A,#N/A,FALSE,"단축2";#N/A,#N/A,FALSE,"단축3";#N/A,#N/A,FALSE,"장축";#N/A,#N/A,FALSE,"4WD"}</definedName>
    <definedName name="DGF" localSheetId="19" hidden="1">{#N/A,#N/A,FALSE,"단축1";#N/A,#N/A,FALSE,"단축2";#N/A,#N/A,FALSE,"단축3";#N/A,#N/A,FALSE,"장축";#N/A,#N/A,FALSE,"4WD"}</definedName>
    <definedName name="DGF" hidden="1">{#N/A,#N/A,FALSE,"단축1";#N/A,#N/A,FALSE,"단축2";#N/A,#N/A,FALSE,"단축3";#N/A,#N/A,FALSE,"장축";#N/A,#N/A,FALSE,"4WD"}</definedName>
    <definedName name="dghgh" localSheetId="14" hidden="1">{#N/A,#N/A,FALSE,"Produkte Erw.";#N/A,#N/A,FALSE,"Produkte Plan";#N/A,#N/A,FALSE,"Leistungen Erw.";#N/A,#N/A,FALSE,"Leistungen Plan";#N/A,#N/A,FALSE,"KA Allg.Kosten (2)";#N/A,#N/A,FALSE,"KA All.Kosten"}</definedName>
    <definedName name="dghgh" localSheetId="7" hidden="1">{#N/A,#N/A,FALSE,"Produkte Erw.";#N/A,#N/A,FALSE,"Produkte Plan";#N/A,#N/A,FALSE,"Leistungen Erw.";#N/A,#N/A,FALSE,"Leistungen Plan";#N/A,#N/A,FALSE,"KA Allg.Kosten (2)";#N/A,#N/A,FALSE,"KA All.Kosten"}</definedName>
    <definedName name="dghgh" localSheetId="25" hidden="1">{#N/A,#N/A,FALSE,"Produkte Erw.";#N/A,#N/A,FALSE,"Produkte Plan";#N/A,#N/A,FALSE,"Leistungen Erw.";#N/A,#N/A,FALSE,"Leistungen Plan";#N/A,#N/A,FALSE,"KA Allg.Kosten (2)";#N/A,#N/A,FALSE,"KA All.Kosten"}</definedName>
    <definedName name="dghgh" localSheetId="21" hidden="1">{#N/A,#N/A,FALSE,"Produkte Erw.";#N/A,#N/A,FALSE,"Produkte Plan";#N/A,#N/A,FALSE,"Leistungen Erw.";#N/A,#N/A,FALSE,"Leistungen Plan";#N/A,#N/A,FALSE,"KA Allg.Kosten (2)";#N/A,#N/A,FALSE,"KA All.Kosten"}</definedName>
    <definedName name="dghgh" localSheetId="22" hidden="1">{#N/A,#N/A,FALSE,"Produkte Erw.";#N/A,#N/A,FALSE,"Produkte Plan";#N/A,#N/A,FALSE,"Leistungen Erw.";#N/A,#N/A,FALSE,"Leistungen Plan";#N/A,#N/A,FALSE,"KA Allg.Kosten (2)";#N/A,#N/A,FALSE,"KA All.Kosten"}</definedName>
    <definedName name="dghgh" localSheetId="19" hidden="1">{#N/A,#N/A,FALSE,"Produkte Erw.";#N/A,#N/A,FALSE,"Produkte Plan";#N/A,#N/A,FALSE,"Leistungen Erw.";#N/A,#N/A,FALSE,"Leistungen Plan";#N/A,#N/A,FALSE,"KA Allg.Kosten (2)";#N/A,#N/A,FALSE,"KA All.Kosten"}</definedName>
    <definedName name="dghgh" hidden="1">{#N/A,#N/A,FALSE,"Produkte Erw.";#N/A,#N/A,FALSE,"Produkte Plan";#N/A,#N/A,FALSE,"Leistungen Erw.";#N/A,#N/A,FALSE,"Leistungen Plan";#N/A,#N/A,FALSE,"KA Allg.Kosten (2)";#N/A,#N/A,FALSE,"KA All.Kosten"}</definedName>
    <definedName name="DGPI">#REF!</definedName>
    <definedName name="dgsgafa" localSheetId="14" hidden="1">{#N/A,#N/A,TRUE,"COVER";#N/A,#N/A,TRUE,"DIR";#N/A,#N/A,TRUE,"AUDIT"}</definedName>
    <definedName name="dgsgafa" localSheetId="7" hidden="1">{#N/A,#N/A,TRUE,"COVER";#N/A,#N/A,TRUE,"DIR";#N/A,#N/A,TRUE,"AUDIT"}</definedName>
    <definedName name="dgsgafa" localSheetId="25" hidden="1">{#N/A,#N/A,TRUE,"COVER";#N/A,#N/A,TRUE,"DIR";#N/A,#N/A,TRUE,"AUDIT"}</definedName>
    <definedName name="dgsgafa" localSheetId="21" hidden="1">{#N/A,#N/A,TRUE,"COVER";#N/A,#N/A,TRUE,"DIR";#N/A,#N/A,TRUE,"AUDIT"}</definedName>
    <definedName name="dgsgafa" localSheetId="22" hidden="1">{#N/A,#N/A,TRUE,"COVER";#N/A,#N/A,TRUE,"DIR";#N/A,#N/A,TRUE,"AUDIT"}</definedName>
    <definedName name="dgsgafa" localSheetId="19" hidden="1">{#N/A,#N/A,TRUE,"COVER";#N/A,#N/A,TRUE,"DIR";#N/A,#N/A,TRUE,"AUDIT"}</definedName>
    <definedName name="dgsgafa" hidden="1">{#N/A,#N/A,TRUE,"COVER";#N/A,#N/A,TRUE,"DIR";#N/A,#N/A,TRUE,"AUDIT"}</definedName>
    <definedName name="di" localSheetId="14" hidden="1">{#N/A,#N/A,TRUE,"Overall";#N/A,#N/A,TRUE,"Region Wise ";#N/A,#N/A,TRUE,"Client Wise"}</definedName>
    <definedName name="di" localSheetId="7" hidden="1">{#N/A,#N/A,TRUE,"Overall";#N/A,#N/A,TRUE,"Region Wise ";#N/A,#N/A,TRUE,"Client Wise"}</definedName>
    <definedName name="di" localSheetId="25" hidden="1">{#N/A,#N/A,TRUE,"Overall";#N/A,#N/A,TRUE,"Region Wise ";#N/A,#N/A,TRUE,"Client Wise"}</definedName>
    <definedName name="di" localSheetId="21" hidden="1">{#N/A,#N/A,TRUE,"Overall";#N/A,#N/A,TRUE,"Region Wise ";#N/A,#N/A,TRUE,"Client Wise"}</definedName>
    <definedName name="di" localSheetId="22" hidden="1">{#N/A,#N/A,TRUE,"Overall";#N/A,#N/A,TRUE,"Region Wise ";#N/A,#N/A,TRUE,"Client Wise"}</definedName>
    <definedName name="di" localSheetId="19" hidden="1">{#N/A,#N/A,TRUE,"Overall";#N/A,#N/A,TRUE,"Region Wise ";#N/A,#N/A,TRUE,"Client Wise"}</definedName>
    <definedName name="di" hidden="1">{#N/A,#N/A,TRUE,"Overall";#N/A,#N/A,TRUE,"Region Wise ";#N/A,#N/A,TRUE,"Client Wise"}</definedName>
    <definedName name="Dia_1">#REF!</definedName>
    <definedName name="Dia_2">#REF!</definedName>
    <definedName name="Dia_3">#REF!</definedName>
    <definedName name="Dia_4">#REF!</definedName>
    <definedName name="dialogauswahl1">#REF!</definedName>
    <definedName name="dialogauswahl2">#REF!</definedName>
    <definedName name="didi">#REF!</definedName>
    <definedName name="DIE" localSheetId="14" hidden="1">{#N/A,#N/A,FALSE,"단축1";#N/A,#N/A,FALSE,"단축2";#N/A,#N/A,FALSE,"단축3";#N/A,#N/A,FALSE,"장축";#N/A,#N/A,FALSE,"4WD"}</definedName>
    <definedName name="DIE" localSheetId="7" hidden="1">{#N/A,#N/A,FALSE,"단축1";#N/A,#N/A,FALSE,"단축2";#N/A,#N/A,FALSE,"단축3";#N/A,#N/A,FALSE,"장축";#N/A,#N/A,FALSE,"4WD"}</definedName>
    <definedName name="DIE" localSheetId="25" hidden="1">{#N/A,#N/A,FALSE,"단축1";#N/A,#N/A,FALSE,"단축2";#N/A,#N/A,FALSE,"단축3";#N/A,#N/A,FALSE,"장축";#N/A,#N/A,FALSE,"4WD"}</definedName>
    <definedName name="DIE" localSheetId="21" hidden="1">{#N/A,#N/A,FALSE,"단축1";#N/A,#N/A,FALSE,"단축2";#N/A,#N/A,FALSE,"단축3";#N/A,#N/A,FALSE,"장축";#N/A,#N/A,FALSE,"4WD"}</definedName>
    <definedName name="DIE" localSheetId="22" hidden="1">{#N/A,#N/A,FALSE,"단축1";#N/A,#N/A,FALSE,"단축2";#N/A,#N/A,FALSE,"단축3";#N/A,#N/A,FALSE,"장축";#N/A,#N/A,FALSE,"4WD"}</definedName>
    <definedName name="DIE" localSheetId="19" hidden="1">{#N/A,#N/A,FALSE,"단축1";#N/A,#N/A,FALSE,"단축2";#N/A,#N/A,FALSE,"단축3";#N/A,#N/A,FALSE,"장축";#N/A,#N/A,FALSE,"4WD"}</definedName>
    <definedName name="DIE" hidden="1">{#N/A,#N/A,FALSE,"단축1";#N/A,#N/A,FALSE,"단축2";#N/A,#N/A,FALSE,"단축3";#N/A,#N/A,FALSE,"장축";#N/A,#N/A,FALSE,"4WD"}</definedName>
    <definedName name="DIESEL" localSheetId="14" hidden="1">{#N/A,#N/A,FALSE,"단축1";#N/A,#N/A,FALSE,"단축2";#N/A,#N/A,FALSE,"단축3";#N/A,#N/A,FALSE,"장축";#N/A,#N/A,FALSE,"4WD"}</definedName>
    <definedName name="DIESEL" localSheetId="7" hidden="1">{#N/A,#N/A,FALSE,"단축1";#N/A,#N/A,FALSE,"단축2";#N/A,#N/A,FALSE,"단축3";#N/A,#N/A,FALSE,"장축";#N/A,#N/A,FALSE,"4WD"}</definedName>
    <definedName name="DIESEL" localSheetId="25" hidden="1">{#N/A,#N/A,FALSE,"단축1";#N/A,#N/A,FALSE,"단축2";#N/A,#N/A,FALSE,"단축3";#N/A,#N/A,FALSE,"장축";#N/A,#N/A,FALSE,"4WD"}</definedName>
    <definedName name="DIESEL" localSheetId="21" hidden="1">{#N/A,#N/A,FALSE,"단축1";#N/A,#N/A,FALSE,"단축2";#N/A,#N/A,FALSE,"단축3";#N/A,#N/A,FALSE,"장축";#N/A,#N/A,FALSE,"4WD"}</definedName>
    <definedName name="DIESEL" localSheetId="22" hidden="1">{#N/A,#N/A,FALSE,"단축1";#N/A,#N/A,FALSE,"단축2";#N/A,#N/A,FALSE,"단축3";#N/A,#N/A,FALSE,"장축";#N/A,#N/A,FALSE,"4WD"}</definedName>
    <definedName name="DIESEL" localSheetId="19" hidden="1">{#N/A,#N/A,FALSE,"단축1";#N/A,#N/A,FALSE,"단축2";#N/A,#N/A,FALSE,"단축3";#N/A,#N/A,FALSE,"장축";#N/A,#N/A,FALSE,"4WD"}</definedName>
    <definedName name="DIESEL" hidden="1">{#N/A,#N/A,FALSE,"단축1";#N/A,#N/A,FALSE,"단축2";#N/A,#N/A,FALSE,"단축3";#N/A,#N/A,FALSE,"장축";#N/A,#N/A,FALSE,"4WD"}</definedName>
    <definedName name="DIESELLL" localSheetId="14" hidden="1">{#N/A,#N/A,FALSE,"단축1";#N/A,#N/A,FALSE,"단축2";#N/A,#N/A,FALSE,"단축3";#N/A,#N/A,FALSE,"장축";#N/A,#N/A,FALSE,"4WD"}</definedName>
    <definedName name="DIESELLL" localSheetId="7" hidden="1">{#N/A,#N/A,FALSE,"단축1";#N/A,#N/A,FALSE,"단축2";#N/A,#N/A,FALSE,"단축3";#N/A,#N/A,FALSE,"장축";#N/A,#N/A,FALSE,"4WD"}</definedName>
    <definedName name="DIESELLL" localSheetId="25" hidden="1">{#N/A,#N/A,FALSE,"단축1";#N/A,#N/A,FALSE,"단축2";#N/A,#N/A,FALSE,"단축3";#N/A,#N/A,FALSE,"장축";#N/A,#N/A,FALSE,"4WD"}</definedName>
    <definedName name="DIESELLL" localSheetId="21" hidden="1">{#N/A,#N/A,FALSE,"단축1";#N/A,#N/A,FALSE,"단축2";#N/A,#N/A,FALSE,"단축3";#N/A,#N/A,FALSE,"장축";#N/A,#N/A,FALSE,"4WD"}</definedName>
    <definedName name="DIESELLL" localSheetId="22" hidden="1">{#N/A,#N/A,FALSE,"단축1";#N/A,#N/A,FALSE,"단축2";#N/A,#N/A,FALSE,"단축3";#N/A,#N/A,FALSE,"장축";#N/A,#N/A,FALSE,"4WD"}</definedName>
    <definedName name="DIESELLL" localSheetId="19" hidden="1">{#N/A,#N/A,FALSE,"단축1";#N/A,#N/A,FALSE,"단축2";#N/A,#N/A,FALSE,"단축3";#N/A,#N/A,FALSE,"장축";#N/A,#N/A,FALSE,"4WD"}</definedName>
    <definedName name="DIESELLL" hidden="1">{#N/A,#N/A,FALSE,"단축1";#N/A,#N/A,FALSE,"단축2";#N/A,#N/A,FALSE,"단축3";#N/A,#N/A,FALSE,"장축";#N/A,#N/A,FALSE,"4WD"}</definedName>
    <definedName name="Diff">#REF!</definedName>
    <definedName name="Difference">#REF!</definedName>
    <definedName name="Differenzformel">#REF!</definedName>
    <definedName name="Dimsum">#REF!</definedName>
    <definedName name="dIndSigValue">#REF!</definedName>
    <definedName name="dinf" localSheetId="14" hidden="1">{#N/A,#N/A,FALSE,"TB";#N/A,#N/A,FALSE,"DR";#N/A,#N/A,FALSE,"AR";#N/A,#N/A,FALSE,"PL";#N/A,#N/A,FALSE,"BS";#N/A,#N/A,FALSE,"NOTES";#N/A,#N/A,FALSE,"NOTES (2)";#N/A,#N/A,FALSE,"NOTES (3)";#N/A,#N/A,FALSE,"DPL";#N/A,#N/A,FALSE,"TAXC.INDEX";#N/A,#N/A,FALSE,"Schedule I";#N/A,#N/A,FALSE,"Adjustments"}</definedName>
    <definedName name="dinf" localSheetId="7" hidden="1">{#N/A,#N/A,FALSE,"TB";#N/A,#N/A,FALSE,"DR";#N/A,#N/A,FALSE,"AR";#N/A,#N/A,FALSE,"PL";#N/A,#N/A,FALSE,"BS";#N/A,#N/A,FALSE,"NOTES";#N/A,#N/A,FALSE,"NOTES (2)";#N/A,#N/A,FALSE,"NOTES (3)";#N/A,#N/A,FALSE,"DPL";#N/A,#N/A,FALSE,"TAXC.INDEX";#N/A,#N/A,FALSE,"Schedule I";#N/A,#N/A,FALSE,"Adjustments"}</definedName>
    <definedName name="dinf" localSheetId="25" hidden="1">{#N/A,#N/A,FALSE,"TB";#N/A,#N/A,FALSE,"DR";#N/A,#N/A,FALSE,"AR";#N/A,#N/A,FALSE,"PL";#N/A,#N/A,FALSE,"BS";#N/A,#N/A,FALSE,"NOTES";#N/A,#N/A,FALSE,"NOTES (2)";#N/A,#N/A,FALSE,"NOTES (3)";#N/A,#N/A,FALSE,"DPL";#N/A,#N/A,FALSE,"TAXC.INDEX";#N/A,#N/A,FALSE,"Schedule I";#N/A,#N/A,FALSE,"Adjustments"}</definedName>
    <definedName name="dinf" localSheetId="21" hidden="1">{#N/A,#N/A,FALSE,"TB";#N/A,#N/A,FALSE,"DR";#N/A,#N/A,FALSE,"AR";#N/A,#N/A,FALSE,"PL";#N/A,#N/A,FALSE,"BS";#N/A,#N/A,FALSE,"NOTES";#N/A,#N/A,FALSE,"NOTES (2)";#N/A,#N/A,FALSE,"NOTES (3)";#N/A,#N/A,FALSE,"DPL";#N/A,#N/A,FALSE,"TAXC.INDEX";#N/A,#N/A,FALSE,"Schedule I";#N/A,#N/A,FALSE,"Adjustments"}</definedName>
    <definedName name="dinf" localSheetId="22" hidden="1">{#N/A,#N/A,FALSE,"TB";#N/A,#N/A,FALSE,"DR";#N/A,#N/A,FALSE,"AR";#N/A,#N/A,FALSE,"PL";#N/A,#N/A,FALSE,"BS";#N/A,#N/A,FALSE,"NOTES";#N/A,#N/A,FALSE,"NOTES (2)";#N/A,#N/A,FALSE,"NOTES (3)";#N/A,#N/A,FALSE,"DPL";#N/A,#N/A,FALSE,"TAXC.INDEX";#N/A,#N/A,FALSE,"Schedule I";#N/A,#N/A,FALSE,"Adjustments"}</definedName>
    <definedName name="dinf" localSheetId="19" hidden="1">{#N/A,#N/A,FALSE,"TB";#N/A,#N/A,FALSE,"DR";#N/A,#N/A,FALSE,"AR";#N/A,#N/A,FALSE,"PL";#N/A,#N/A,FALSE,"BS";#N/A,#N/A,FALSE,"NOTES";#N/A,#N/A,FALSE,"NOTES (2)";#N/A,#N/A,FALSE,"NOTES (3)";#N/A,#N/A,FALSE,"DPL";#N/A,#N/A,FALSE,"TAXC.INDEX";#N/A,#N/A,FALSE,"Schedule I";#N/A,#N/A,FALSE,"Adjustments"}</definedName>
    <definedName name="dinf" hidden="1">{#N/A,#N/A,FALSE,"TB";#N/A,#N/A,FALSE,"DR";#N/A,#N/A,FALSE,"AR";#N/A,#N/A,FALSE,"PL";#N/A,#N/A,FALSE,"BS";#N/A,#N/A,FALSE,"NOTES";#N/A,#N/A,FALSE,"NOTES (2)";#N/A,#N/A,FALSE,"NOTES (3)";#N/A,#N/A,FALSE,"DPL";#N/A,#N/A,FALSE,"TAXC.INDEX";#N/A,#N/A,FALSE,"Schedule I";#N/A,#N/A,FALSE,"Adjustments"}</definedName>
    <definedName name="DIODvAnalyst" hidden="1">#REF!</definedName>
    <definedName name="disagg">#REF!</definedName>
    <definedName name="Disaggregations">#REF!</definedName>
    <definedName name="discount">#REF!</definedName>
    <definedName name="display_area_2" hidden="1">#REF!</definedName>
    <definedName name="display_unit">"($MM)"</definedName>
    <definedName name="disposal" localSheetId="14" hidden="1">{#N/A,#N/A,FALSE,"970301";#N/A,#N/A,FALSE,"970302";#N/A,#N/A,FALSE,"970303";#N/A,#N/A,FALSE,"970304";#N/A,#N/A,FALSE,"COM1";#N/A,#N/A,FALSE,"COM2"}</definedName>
    <definedName name="disposal" localSheetId="7" hidden="1">{#N/A,#N/A,FALSE,"970301";#N/A,#N/A,FALSE,"970302";#N/A,#N/A,FALSE,"970303";#N/A,#N/A,FALSE,"970304";#N/A,#N/A,FALSE,"COM1";#N/A,#N/A,FALSE,"COM2"}</definedName>
    <definedName name="disposal" localSheetId="25" hidden="1">{#N/A,#N/A,FALSE,"970301";#N/A,#N/A,FALSE,"970302";#N/A,#N/A,FALSE,"970303";#N/A,#N/A,FALSE,"970304";#N/A,#N/A,FALSE,"COM1";#N/A,#N/A,FALSE,"COM2"}</definedName>
    <definedName name="disposal" localSheetId="21" hidden="1">{#N/A,#N/A,FALSE,"970301";#N/A,#N/A,FALSE,"970302";#N/A,#N/A,FALSE,"970303";#N/A,#N/A,FALSE,"970304";#N/A,#N/A,FALSE,"COM1";#N/A,#N/A,FALSE,"COM2"}</definedName>
    <definedName name="disposal" localSheetId="22" hidden="1">{#N/A,#N/A,FALSE,"970301";#N/A,#N/A,FALSE,"970302";#N/A,#N/A,FALSE,"970303";#N/A,#N/A,FALSE,"970304";#N/A,#N/A,FALSE,"COM1";#N/A,#N/A,FALSE,"COM2"}</definedName>
    <definedName name="disposal" localSheetId="19" hidden="1">{#N/A,#N/A,FALSE,"970301";#N/A,#N/A,FALSE,"970302";#N/A,#N/A,FALSE,"970303";#N/A,#N/A,FALSE,"970304";#N/A,#N/A,FALSE,"COM1";#N/A,#N/A,FALSE,"COM2"}</definedName>
    <definedName name="disposal" hidden="1">{#N/A,#N/A,FALSE,"970301";#N/A,#N/A,FALSE,"970302";#N/A,#N/A,FALSE,"970303";#N/A,#N/A,FALSE,"970304";#N/A,#N/A,FALSE,"COM1";#N/A,#N/A,FALSE,"COM2"}</definedName>
    <definedName name="disposal2" localSheetId="14" hidden="1">{#N/A,#N/A,FALSE,"970301";#N/A,#N/A,FALSE,"970302";#N/A,#N/A,FALSE,"970303";#N/A,#N/A,FALSE,"970304";#N/A,#N/A,FALSE,"COM1";#N/A,#N/A,FALSE,"COM2"}</definedName>
    <definedName name="disposal2" localSheetId="7" hidden="1">{#N/A,#N/A,FALSE,"970301";#N/A,#N/A,FALSE,"970302";#N/A,#N/A,FALSE,"970303";#N/A,#N/A,FALSE,"970304";#N/A,#N/A,FALSE,"COM1";#N/A,#N/A,FALSE,"COM2"}</definedName>
    <definedName name="disposal2" localSheetId="25" hidden="1">{#N/A,#N/A,FALSE,"970301";#N/A,#N/A,FALSE,"970302";#N/A,#N/A,FALSE,"970303";#N/A,#N/A,FALSE,"970304";#N/A,#N/A,FALSE,"COM1";#N/A,#N/A,FALSE,"COM2"}</definedName>
    <definedName name="disposal2" localSheetId="21" hidden="1">{#N/A,#N/A,FALSE,"970301";#N/A,#N/A,FALSE,"970302";#N/A,#N/A,FALSE,"970303";#N/A,#N/A,FALSE,"970304";#N/A,#N/A,FALSE,"COM1";#N/A,#N/A,FALSE,"COM2"}</definedName>
    <definedName name="disposal2" localSheetId="22" hidden="1">{#N/A,#N/A,FALSE,"970301";#N/A,#N/A,FALSE,"970302";#N/A,#N/A,FALSE,"970303";#N/A,#N/A,FALSE,"970304";#N/A,#N/A,FALSE,"COM1";#N/A,#N/A,FALSE,"COM2"}</definedName>
    <definedName name="disposal2" localSheetId="19" hidden="1">{#N/A,#N/A,FALSE,"970301";#N/A,#N/A,FALSE,"970302";#N/A,#N/A,FALSE,"970303";#N/A,#N/A,FALSE,"970304";#N/A,#N/A,FALSE,"COM1";#N/A,#N/A,FALSE,"COM2"}</definedName>
    <definedName name="disposal2" hidden="1">{#N/A,#N/A,FALSE,"970301";#N/A,#N/A,FALSE,"970302";#N/A,#N/A,FALSE,"970303";#N/A,#N/A,FALSE,"970304";#N/A,#N/A,FALSE,"COM1";#N/A,#N/A,FALSE,"COM2"}</definedName>
    <definedName name="dItemsToTest">#REF!</definedName>
    <definedName name="diva" localSheetId="14" hidden="1">{"PLAN 1999-1",#N/A,FALSE,"Sheet4";"PLAN 1999-2",#N/A,FALSE,"Sheet4";"PLAN 2000-1",#N/A,FALSE,"Sheet4";"PLAN 2000-2",#N/A,FALSE,"Sheet4"}</definedName>
    <definedName name="diva" localSheetId="7" hidden="1">{"PLAN 1999-1",#N/A,FALSE,"Sheet4";"PLAN 1999-2",#N/A,FALSE,"Sheet4";"PLAN 2000-1",#N/A,FALSE,"Sheet4";"PLAN 2000-2",#N/A,FALSE,"Sheet4"}</definedName>
    <definedName name="diva" localSheetId="25" hidden="1">{"PLAN 1999-1",#N/A,FALSE,"Sheet4";"PLAN 1999-2",#N/A,FALSE,"Sheet4";"PLAN 2000-1",#N/A,FALSE,"Sheet4";"PLAN 2000-2",#N/A,FALSE,"Sheet4"}</definedName>
    <definedName name="diva" localSheetId="21" hidden="1">{"PLAN 1999-1",#N/A,FALSE,"Sheet4";"PLAN 1999-2",#N/A,FALSE,"Sheet4";"PLAN 2000-1",#N/A,FALSE,"Sheet4";"PLAN 2000-2",#N/A,FALSE,"Sheet4"}</definedName>
    <definedName name="diva" localSheetId="22" hidden="1">{"PLAN 1999-1",#N/A,FALSE,"Sheet4";"PLAN 1999-2",#N/A,FALSE,"Sheet4";"PLAN 2000-1",#N/A,FALSE,"Sheet4";"PLAN 2000-2",#N/A,FALSE,"Sheet4"}</definedName>
    <definedName name="diva" localSheetId="19" hidden="1">{"PLAN 1999-1",#N/A,FALSE,"Sheet4";"PLAN 1999-2",#N/A,FALSE,"Sheet4";"PLAN 2000-1",#N/A,FALSE,"Sheet4";"PLAN 2000-2",#N/A,FALSE,"Sheet4"}</definedName>
    <definedName name="diva" hidden="1">{"PLAN 1999-1",#N/A,FALSE,"Sheet4";"PLAN 1999-2",#N/A,FALSE,"Sheet4";"PLAN 2000-1",#N/A,FALSE,"Sheet4";"PLAN 2000-2",#N/A,FALSE,"Sheet4"}</definedName>
    <definedName name="divi">#REF!</definedName>
    <definedName name="DJ" localSheetId="14" hidden="1">{#N/A,#N/A,FALSE,"단축1";#N/A,#N/A,FALSE,"단축2";#N/A,#N/A,FALSE,"단축3";#N/A,#N/A,FALSE,"장축";#N/A,#N/A,FALSE,"4WD"}</definedName>
    <definedName name="DJ" localSheetId="7" hidden="1">{#N/A,#N/A,FALSE,"단축1";#N/A,#N/A,FALSE,"단축2";#N/A,#N/A,FALSE,"단축3";#N/A,#N/A,FALSE,"장축";#N/A,#N/A,FALSE,"4WD"}</definedName>
    <definedName name="DJ" localSheetId="25" hidden="1">{#N/A,#N/A,FALSE,"단축1";#N/A,#N/A,FALSE,"단축2";#N/A,#N/A,FALSE,"단축3";#N/A,#N/A,FALSE,"장축";#N/A,#N/A,FALSE,"4WD"}</definedName>
    <definedName name="DJ" localSheetId="21" hidden="1">{#N/A,#N/A,FALSE,"단축1";#N/A,#N/A,FALSE,"단축2";#N/A,#N/A,FALSE,"단축3";#N/A,#N/A,FALSE,"장축";#N/A,#N/A,FALSE,"4WD"}</definedName>
    <definedName name="DJ" localSheetId="22" hidden="1">{#N/A,#N/A,FALSE,"단축1";#N/A,#N/A,FALSE,"단축2";#N/A,#N/A,FALSE,"단축3";#N/A,#N/A,FALSE,"장축";#N/A,#N/A,FALSE,"4WD"}</definedName>
    <definedName name="DJ" localSheetId="19" hidden="1">{#N/A,#N/A,FALSE,"단축1";#N/A,#N/A,FALSE,"단축2";#N/A,#N/A,FALSE,"단축3";#N/A,#N/A,FALSE,"장축";#N/A,#N/A,FALSE,"4WD"}</definedName>
    <definedName name="DJ" hidden="1">{#N/A,#N/A,FALSE,"단축1";#N/A,#N/A,FALSE,"단축2";#N/A,#N/A,FALSE,"단축3";#N/A,#N/A,FALSE,"장축";#N/A,#N/A,FALSE,"4WD"}</definedName>
    <definedName name="djksljd" localSheetId="14" hidden="1">{#N/A,#N/A,FALSE,"Other";#N/A,#N/A,FALSE,"Ace";#N/A,#N/A,FALSE,"Derm"}</definedName>
    <definedName name="djksljd" localSheetId="7" hidden="1">{#N/A,#N/A,FALSE,"Other";#N/A,#N/A,FALSE,"Ace";#N/A,#N/A,FALSE,"Derm"}</definedName>
    <definedName name="djksljd" localSheetId="25" hidden="1">{#N/A,#N/A,FALSE,"Other";#N/A,#N/A,FALSE,"Ace";#N/A,#N/A,FALSE,"Derm"}</definedName>
    <definedName name="djksljd" localSheetId="21" hidden="1">{#N/A,#N/A,FALSE,"Other";#N/A,#N/A,FALSE,"Ace";#N/A,#N/A,FALSE,"Derm"}</definedName>
    <definedName name="djksljd" localSheetId="22" hidden="1">{#N/A,#N/A,FALSE,"Other";#N/A,#N/A,FALSE,"Ace";#N/A,#N/A,FALSE,"Derm"}</definedName>
    <definedName name="djksljd" localSheetId="19" hidden="1">{#N/A,#N/A,FALSE,"Other";#N/A,#N/A,FALSE,"Ace";#N/A,#N/A,FALSE,"Derm"}</definedName>
    <definedName name="djksljd" hidden="1">{#N/A,#N/A,FALSE,"Other";#N/A,#N/A,FALSE,"Ace";#N/A,#N/A,FALSE,"Derm"}</definedName>
    <definedName name="djkvcirejfr4" localSheetId="1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jkvcirejfr4" localSheetId="7"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jkvcirejfr4" localSheetId="25"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jkvcirejfr4" localSheetId="2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jkvcirejfr4" localSheetId="2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jkvcirejfr4" localSheetId="19"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jkvcirejfr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kdjck" hidden="1">#REF!</definedName>
    <definedName name="dkgahirghigf" localSheetId="14" hidden="1">{#N/A,#N/A,FALSE,"Pharm";#N/A,#N/A,FALSE,"WWCM"}</definedName>
    <definedName name="dkgahirghigf" localSheetId="7" hidden="1">{#N/A,#N/A,FALSE,"Pharm";#N/A,#N/A,FALSE,"WWCM"}</definedName>
    <definedName name="dkgahirghigf" localSheetId="25" hidden="1">{#N/A,#N/A,FALSE,"Pharm";#N/A,#N/A,FALSE,"WWCM"}</definedName>
    <definedName name="dkgahirghigf" localSheetId="21" hidden="1">{#N/A,#N/A,FALSE,"Pharm";#N/A,#N/A,FALSE,"WWCM"}</definedName>
    <definedName name="dkgahirghigf" localSheetId="22" hidden="1">{#N/A,#N/A,FALSE,"Pharm";#N/A,#N/A,FALSE,"WWCM"}</definedName>
    <definedName name="dkgahirghigf" localSheetId="19" hidden="1">{#N/A,#N/A,FALSE,"Pharm";#N/A,#N/A,FALSE,"WWCM"}</definedName>
    <definedName name="dkgahirghigf" hidden="1">{#N/A,#N/A,FALSE,"Pharm";#N/A,#N/A,FALSE,"WWCM"}</definedName>
    <definedName name="DKHAFKGA" hidden="1">#REF!</definedName>
    <definedName name="dkkckckck" hidden="1">#REF!</definedName>
    <definedName name="dkksjkc" hidden="1">#REF!</definedName>
    <definedName name="DKO_1">#N/A</definedName>
    <definedName name="DKO_ALL">#N/A</definedName>
    <definedName name="DKO_CAL">#N/A</definedName>
    <definedName name="DKO_COM">#N/A</definedName>
    <definedName name="DKO_JUMP">#N/A</definedName>
    <definedName name="DKO_RATE">#N/A</definedName>
    <definedName name="DKO_TOT">#N/A</definedName>
    <definedName name="dkvnkefv" localSheetId="1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kvnkefv" localSheetId="7"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kvnkefv" localSheetId="25"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kvnkefv" localSheetId="2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kvnkefv" localSheetId="2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kvnkefv" localSheetId="19"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kvnkefv"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DL">#REF!</definedName>
    <definedName name="DL_COM">#N/A</definedName>
    <definedName name="DL_JUMP">#N/A</definedName>
    <definedName name="DLDL" localSheetId="14" hidden="1">{#N/A,#N/A,FALSE,"단축1";#N/A,#N/A,FALSE,"단축2";#N/A,#N/A,FALSE,"단축3";#N/A,#N/A,FALSE,"장축";#N/A,#N/A,FALSE,"4WD"}</definedName>
    <definedName name="DLDL" localSheetId="7" hidden="1">{#N/A,#N/A,FALSE,"단축1";#N/A,#N/A,FALSE,"단축2";#N/A,#N/A,FALSE,"단축3";#N/A,#N/A,FALSE,"장축";#N/A,#N/A,FALSE,"4WD"}</definedName>
    <definedName name="DLDL" localSheetId="25" hidden="1">{#N/A,#N/A,FALSE,"단축1";#N/A,#N/A,FALSE,"단축2";#N/A,#N/A,FALSE,"단축3";#N/A,#N/A,FALSE,"장축";#N/A,#N/A,FALSE,"4WD"}</definedName>
    <definedName name="DLDL" localSheetId="21" hidden="1">{#N/A,#N/A,FALSE,"단축1";#N/A,#N/A,FALSE,"단축2";#N/A,#N/A,FALSE,"단축3";#N/A,#N/A,FALSE,"장축";#N/A,#N/A,FALSE,"4WD"}</definedName>
    <definedName name="DLDL" localSheetId="22" hidden="1">{#N/A,#N/A,FALSE,"단축1";#N/A,#N/A,FALSE,"단축2";#N/A,#N/A,FALSE,"단축3";#N/A,#N/A,FALSE,"장축";#N/A,#N/A,FALSE,"4WD"}</definedName>
    <definedName name="DLDL" localSheetId="19" hidden="1">{#N/A,#N/A,FALSE,"단축1";#N/A,#N/A,FALSE,"단축2";#N/A,#N/A,FALSE,"단축3";#N/A,#N/A,FALSE,"장축";#N/A,#N/A,FALSE,"4WD"}</definedName>
    <definedName name="DLDL" hidden="1">{#N/A,#N/A,FALSE,"단축1";#N/A,#N/A,FALSE,"단축2";#N/A,#N/A,FALSE,"단축3";#N/A,#N/A,FALSE,"장축";#N/A,#N/A,FALSE,"4WD"}</definedName>
    <definedName name="dldld.sort">#N/A</definedName>
    <definedName name="dlkd" localSheetId="14" hidden="1">{#N/A,#N/A,FALSE,"UNIT";#N/A,#N/A,FALSE,"UNIT";#N/A,#N/A,FALSE,"계정"}</definedName>
    <definedName name="dlkd" localSheetId="7" hidden="1">{#N/A,#N/A,FALSE,"UNIT";#N/A,#N/A,FALSE,"UNIT";#N/A,#N/A,FALSE,"계정"}</definedName>
    <definedName name="dlkd" localSheetId="25" hidden="1">{#N/A,#N/A,FALSE,"UNIT";#N/A,#N/A,FALSE,"UNIT";#N/A,#N/A,FALSE,"계정"}</definedName>
    <definedName name="dlkd" localSheetId="21" hidden="1">{#N/A,#N/A,FALSE,"UNIT";#N/A,#N/A,FALSE,"UNIT";#N/A,#N/A,FALSE,"계정"}</definedName>
    <definedName name="dlkd" localSheetId="22" hidden="1">{#N/A,#N/A,FALSE,"UNIT";#N/A,#N/A,FALSE,"UNIT";#N/A,#N/A,FALSE,"계정"}</definedName>
    <definedName name="dlkd" localSheetId="19" hidden="1">{#N/A,#N/A,FALSE,"UNIT";#N/A,#N/A,FALSE,"UNIT";#N/A,#N/A,FALSE,"계정"}</definedName>
    <definedName name="dlkd" hidden="1">{#N/A,#N/A,FALSE,"UNIT";#N/A,#N/A,FALSE,"UNIT";#N/A,#N/A,FALSE,"계정"}</definedName>
    <definedName name="dllal" hidden="1">#REF!</definedName>
    <definedName name="dLowerSampleValue">#REF!</definedName>
    <definedName name="DLS" localSheetId="14" hidden="1">{#N/A,#N/A,TRUE,"Y생산";#N/A,#N/A,TRUE,"Y판매";#N/A,#N/A,TRUE,"Y총물량";#N/A,#N/A,TRUE,"Y능력";#N/A,#N/A,TRUE,"YKD"}</definedName>
    <definedName name="DLS" localSheetId="7" hidden="1">{#N/A,#N/A,TRUE,"Y생산";#N/A,#N/A,TRUE,"Y판매";#N/A,#N/A,TRUE,"Y총물량";#N/A,#N/A,TRUE,"Y능력";#N/A,#N/A,TRUE,"YKD"}</definedName>
    <definedName name="DLS" localSheetId="25" hidden="1">{#N/A,#N/A,TRUE,"Y생산";#N/A,#N/A,TRUE,"Y판매";#N/A,#N/A,TRUE,"Y총물량";#N/A,#N/A,TRUE,"Y능력";#N/A,#N/A,TRUE,"YKD"}</definedName>
    <definedName name="DLS" localSheetId="21" hidden="1">{#N/A,#N/A,TRUE,"Y생산";#N/A,#N/A,TRUE,"Y판매";#N/A,#N/A,TRUE,"Y총물량";#N/A,#N/A,TRUE,"Y능력";#N/A,#N/A,TRUE,"YKD"}</definedName>
    <definedName name="DLS" localSheetId="22" hidden="1">{#N/A,#N/A,TRUE,"Y생산";#N/A,#N/A,TRUE,"Y판매";#N/A,#N/A,TRUE,"Y총물량";#N/A,#N/A,TRUE,"Y능력";#N/A,#N/A,TRUE,"YKD"}</definedName>
    <definedName name="DLS" localSheetId="19" hidden="1">{#N/A,#N/A,TRUE,"Y생산";#N/A,#N/A,TRUE,"Y판매";#N/A,#N/A,TRUE,"Y총물량";#N/A,#N/A,TRUE,"Y능력";#N/A,#N/A,TRUE,"YKD"}</definedName>
    <definedName name="DLS" hidden="1">{#N/A,#N/A,TRUE,"Y생산";#N/A,#N/A,TRUE,"Y판매";#N/A,#N/A,TRUE,"Y총물량";#N/A,#N/A,TRUE,"Y능력";#N/A,#N/A,TRUE,"YKD"}</definedName>
    <definedName name="DMCO">#REF!</definedName>
    <definedName name="DME_BeforeCloseCompleted" hidden="1">"True"</definedName>
    <definedName name="DME_Dirty" hidden="1">"False"</definedName>
    <definedName name="DME_LocalFile" hidden="1">"True"</definedName>
    <definedName name="DMT" localSheetId="14" hidden="1">{#N/A,#N/A,FALSE,"Aging Summary";#N/A,#N/A,FALSE,"Ratio Analysis";#N/A,#N/A,FALSE,"Test 120 Day Accts";#N/A,#N/A,FALSE,"Tickmarks"}</definedName>
    <definedName name="DMT" localSheetId="7" hidden="1">{#N/A,#N/A,FALSE,"Aging Summary";#N/A,#N/A,FALSE,"Ratio Analysis";#N/A,#N/A,FALSE,"Test 120 Day Accts";#N/A,#N/A,FALSE,"Tickmarks"}</definedName>
    <definedName name="DMT" localSheetId="25" hidden="1">{#N/A,#N/A,FALSE,"Aging Summary";#N/A,#N/A,FALSE,"Ratio Analysis";#N/A,#N/A,FALSE,"Test 120 Day Accts";#N/A,#N/A,FALSE,"Tickmarks"}</definedName>
    <definedName name="DMT" localSheetId="21" hidden="1">{#N/A,#N/A,FALSE,"Aging Summary";#N/A,#N/A,FALSE,"Ratio Analysis";#N/A,#N/A,FALSE,"Test 120 Day Accts";#N/A,#N/A,FALSE,"Tickmarks"}</definedName>
    <definedName name="DMT" localSheetId="22" hidden="1">{#N/A,#N/A,FALSE,"Aging Summary";#N/A,#N/A,FALSE,"Ratio Analysis";#N/A,#N/A,FALSE,"Test 120 Day Accts";#N/A,#N/A,FALSE,"Tickmarks"}</definedName>
    <definedName name="DMT" localSheetId="19" hidden="1">{#N/A,#N/A,FALSE,"Aging Summary";#N/A,#N/A,FALSE,"Ratio Analysis";#N/A,#N/A,FALSE,"Test 120 Day Accts";#N/A,#N/A,FALSE,"Tickmarks"}</definedName>
    <definedName name="DMT" hidden="1">{#N/A,#N/A,FALSE,"Aging Summary";#N/A,#N/A,FALSE,"Ratio Analysis";#N/A,#N/A,FALSE,"Test 120 Day Accts";#N/A,#N/A,FALSE,"Tickmarks"}</definedName>
    <definedName name="dName">#REF!</definedName>
    <definedName name="doatla" localSheetId="14" hidden="1">{#N/A,#N/A,FALSE,"TB";#N/A,#N/A,FALSE,"DR";#N/A,#N/A,FALSE,"AR";#N/A,#N/A,FALSE,"BS";#N/A,#N/A,FALSE,"PL";#N/A,#N/A,FALSE,"NOTES";#N/A,#N/A,FALSE,"NOTES (2)";#N/A,#N/A,FALSE,"NOTES (3)";#N/A,#N/A,FALSE,"DPL";#N/A,#N/A,FALSE,"DPL"}</definedName>
    <definedName name="doatla" localSheetId="7" hidden="1">{#N/A,#N/A,FALSE,"TB";#N/A,#N/A,FALSE,"DR";#N/A,#N/A,FALSE,"AR";#N/A,#N/A,FALSE,"BS";#N/A,#N/A,FALSE,"PL";#N/A,#N/A,FALSE,"NOTES";#N/A,#N/A,FALSE,"NOTES (2)";#N/A,#N/A,FALSE,"NOTES (3)";#N/A,#N/A,FALSE,"DPL";#N/A,#N/A,FALSE,"DPL"}</definedName>
    <definedName name="doatla" localSheetId="25" hidden="1">{#N/A,#N/A,FALSE,"TB";#N/A,#N/A,FALSE,"DR";#N/A,#N/A,FALSE,"AR";#N/A,#N/A,FALSE,"BS";#N/A,#N/A,FALSE,"PL";#N/A,#N/A,FALSE,"NOTES";#N/A,#N/A,FALSE,"NOTES (2)";#N/A,#N/A,FALSE,"NOTES (3)";#N/A,#N/A,FALSE,"DPL";#N/A,#N/A,FALSE,"DPL"}</definedName>
    <definedName name="doatla" localSheetId="21" hidden="1">{#N/A,#N/A,FALSE,"TB";#N/A,#N/A,FALSE,"DR";#N/A,#N/A,FALSE,"AR";#N/A,#N/A,FALSE,"BS";#N/A,#N/A,FALSE,"PL";#N/A,#N/A,FALSE,"NOTES";#N/A,#N/A,FALSE,"NOTES (2)";#N/A,#N/A,FALSE,"NOTES (3)";#N/A,#N/A,FALSE,"DPL";#N/A,#N/A,FALSE,"DPL"}</definedName>
    <definedName name="doatla" localSheetId="22" hidden="1">{#N/A,#N/A,FALSE,"TB";#N/A,#N/A,FALSE,"DR";#N/A,#N/A,FALSE,"AR";#N/A,#N/A,FALSE,"BS";#N/A,#N/A,FALSE,"PL";#N/A,#N/A,FALSE,"NOTES";#N/A,#N/A,FALSE,"NOTES (2)";#N/A,#N/A,FALSE,"NOTES (3)";#N/A,#N/A,FALSE,"DPL";#N/A,#N/A,FALSE,"DPL"}</definedName>
    <definedName name="doatla" localSheetId="19" hidden="1">{#N/A,#N/A,FALSE,"TB";#N/A,#N/A,FALSE,"DR";#N/A,#N/A,FALSE,"AR";#N/A,#N/A,FALSE,"BS";#N/A,#N/A,FALSE,"PL";#N/A,#N/A,FALSE,"NOTES";#N/A,#N/A,FALSE,"NOTES (2)";#N/A,#N/A,FALSE,"NOTES (3)";#N/A,#N/A,FALSE,"DPL";#N/A,#N/A,FALSE,"DPL"}</definedName>
    <definedName name="doatla" hidden="1">{#N/A,#N/A,FALSE,"TB";#N/A,#N/A,FALSE,"DR";#N/A,#N/A,FALSE,"AR";#N/A,#N/A,FALSE,"BS";#N/A,#N/A,FALSE,"PL";#N/A,#N/A,FALSE,"NOTES";#N/A,#N/A,FALSE,"NOTES (2)";#N/A,#N/A,FALSE,"NOTES (3)";#N/A,#N/A,FALSE,"DPL";#N/A,#N/A,FALSE,"DPL"}</definedName>
    <definedName name="doc_cost">#REF!</definedName>
    <definedName name="DOR_1">#N/A</definedName>
    <definedName name="DOR_2">#N/A</definedName>
    <definedName name="DOR_3">#N/A</definedName>
    <definedName name="DOR_4">#N/A</definedName>
    <definedName name="DOR_ALL">#N/A</definedName>
    <definedName name="DOR_CAL">#N/A</definedName>
    <definedName name="DOR_COM">#N/A</definedName>
    <definedName name="DOR_RATE">#N/A</definedName>
    <definedName name="DOR_TOT">#N/A</definedName>
    <definedName name="DOR_TOT1">#N/A</definedName>
    <definedName name="DOR_TOT2">#N/A</definedName>
    <definedName name="DOW0">#REF!</definedName>
    <definedName name="dPlanningMateriality">#REF!</definedName>
    <definedName name="dPMInit">#REF!</definedName>
    <definedName name="dPopSampleValue">#REF!</definedName>
    <definedName name="dPopSubjectToSampling">#REF!</definedName>
    <definedName name="dPopTotValue">#REF!</definedName>
    <definedName name="dProjectedBookValue">#REF!</definedName>
    <definedName name="dProjectedBookValueStratified">#REF!</definedName>
    <definedName name="dProjectedNumbersOfItems">#REF!</definedName>
    <definedName name="dProjectedNumbersOfItemsStratified">#REF!</definedName>
    <definedName name="DP순간가동1차" localSheetId="14" hidden="1">{"'AS,SEC'!$A$4:$J$25"}</definedName>
    <definedName name="DP순간가동1차" localSheetId="7" hidden="1">{"'AS,SEC'!$A$4:$J$25"}</definedName>
    <definedName name="DP순간가동1차" localSheetId="25" hidden="1">{"'AS,SEC'!$A$4:$J$25"}</definedName>
    <definedName name="DP순간가동1차" localSheetId="21" hidden="1">{"'AS,SEC'!$A$4:$J$25"}</definedName>
    <definedName name="DP순간가동1차" localSheetId="22" hidden="1">{"'AS,SEC'!$A$4:$J$25"}</definedName>
    <definedName name="DP순간가동1차" localSheetId="19" hidden="1">{"'AS,SEC'!$A$4:$J$25"}</definedName>
    <definedName name="DP순간가동1차" hidden="1">{"'AS,SEC'!$A$4:$J$25"}</definedName>
    <definedName name="DP순간가동1차_1" localSheetId="14" hidden="1">{"'AS,SEC'!$A$4:$J$25"}</definedName>
    <definedName name="DP순간가동1차_1" localSheetId="7" hidden="1">{"'AS,SEC'!$A$4:$J$25"}</definedName>
    <definedName name="DP순간가동1차_1" localSheetId="25" hidden="1">{"'AS,SEC'!$A$4:$J$25"}</definedName>
    <definedName name="DP순간가동1차_1" localSheetId="21" hidden="1">{"'AS,SEC'!$A$4:$J$25"}</definedName>
    <definedName name="DP순간가동1차_1" localSheetId="22" hidden="1">{"'AS,SEC'!$A$4:$J$25"}</definedName>
    <definedName name="DP순간가동1차_1" localSheetId="19" hidden="1">{"'AS,SEC'!$A$4:$J$25"}</definedName>
    <definedName name="DP순간가동1차_1" hidden="1">{"'AS,SEC'!$A$4:$J$25"}</definedName>
    <definedName name="dre" localSheetId="14" hidden="1">{#N/A,"PURADD",FALSE,"Business Analysis";#N/A,"PURSPP",FALSE,"Business Analysis";#N/A,"CTGIND",FALSE,"Business Analysis";#N/A,"PURCHM",FALSE,"Business Analysis";#N/A,"SPADD",FALSE,"Business Analysis";#N/A,"EPOXY",FALSE,"Business Analysis";#N/A,"PURPER",FALSE,"Business Analysis"}</definedName>
    <definedName name="dre" localSheetId="7" hidden="1">{#N/A,"PURADD",FALSE,"Business Analysis";#N/A,"PURSPP",FALSE,"Business Analysis";#N/A,"CTGIND",FALSE,"Business Analysis";#N/A,"PURCHM",FALSE,"Business Analysis";#N/A,"SPADD",FALSE,"Business Analysis";#N/A,"EPOXY",FALSE,"Business Analysis";#N/A,"PURPER",FALSE,"Business Analysis"}</definedName>
    <definedName name="dre" localSheetId="25" hidden="1">{#N/A,"PURADD",FALSE,"Business Analysis";#N/A,"PURSPP",FALSE,"Business Analysis";#N/A,"CTGIND",FALSE,"Business Analysis";#N/A,"PURCHM",FALSE,"Business Analysis";#N/A,"SPADD",FALSE,"Business Analysis";#N/A,"EPOXY",FALSE,"Business Analysis";#N/A,"PURPER",FALSE,"Business Analysis"}</definedName>
    <definedName name="dre" localSheetId="21" hidden="1">{#N/A,"PURADD",FALSE,"Business Analysis";#N/A,"PURSPP",FALSE,"Business Analysis";#N/A,"CTGIND",FALSE,"Business Analysis";#N/A,"PURCHM",FALSE,"Business Analysis";#N/A,"SPADD",FALSE,"Business Analysis";#N/A,"EPOXY",FALSE,"Business Analysis";#N/A,"PURPER",FALSE,"Business Analysis"}</definedName>
    <definedName name="dre" localSheetId="22" hidden="1">{#N/A,"PURADD",FALSE,"Business Analysis";#N/A,"PURSPP",FALSE,"Business Analysis";#N/A,"CTGIND",FALSE,"Business Analysis";#N/A,"PURCHM",FALSE,"Business Analysis";#N/A,"SPADD",FALSE,"Business Analysis";#N/A,"EPOXY",FALSE,"Business Analysis";#N/A,"PURPER",FALSE,"Business Analysis"}</definedName>
    <definedName name="dre" localSheetId="19" hidden="1">{#N/A,"PURADD",FALSE,"Business Analysis";#N/A,"PURSPP",FALSE,"Business Analysis";#N/A,"CTGIND",FALSE,"Business Analysis";#N/A,"PURCHM",FALSE,"Business Analysis";#N/A,"SPADD",FALSE,"Business Analysis";#N/A,"EPOXY",FALSE,"Business Analysis";#N/A,"PURPER",FALSE,"Business Analysis"}</definedName>
    <definedName name="dre" hidden="1">{#N/A,"PURADD",FALSE,"Business Analysis";#N/A,"PURSPP",FALSE,"Business Analysis";#N/A,"CTGIND",FALSE,"Business Analysis";#N/A,"PURCHM",FALSE,"Business Analysis";#N/A,"SPADD",FALSE,"Business Analysis";#N/A,"EPOXY",FALSE,"Business Analysis";#N/A,"PURPER",FALSE,"Business Analysis"}</definedName>
    <definedName name="DRH0T">#REF!</definedName>
    <definedName name="DRH10T">#REF!</definedName>
    <definedName name="DRH11T">#REF!</definedName>
    <definedName name="DRH12T">#REF!</definedName>
    <definedName name="DRH13T">#REF!</definedName>
    <definedName name="DRH14T">#REF!</definedName>
    <definedName name="DRH15T">#REF!</definedName>
    <definedName name="DRH16T">#REF!</definedName>
    <definedName name="DRH17T">#REF!</definedName>
    <definedName name="DRH18T">#REF!</definedName>
    <definedName name="DRH19T">#REF!</definedName>
    <definedName name="DRH1T">#REF!</definedName>
    <definedName name="DRH20T">#REF!</definedName>
    <definedName name="DRH21T">#REF!</definedName>
    <definedName name="DRH22T">#REF!</definedName>
    <definedName name="DRH2T">#REF!</definedName>
    <definedName name="DRH3T">#REF!</definedName>
    <definedName name="DRH4T">#REF!</definedName>
    <definedName name="DRH5T">#REF!</definedName>
    <definedName name="DRH6T">#REF!</definedName>
    <definedName name="DRH7T">#REF!</definedName>
    <definedName name="DRH8T">#REF!</definedName>
    <definedName name="DRH9T">#REF!</definedName>
    <definedName name="DRHI">#REF!</definedName>
    <definedName name="DRIVEABILITY" localSheetId="14" hidden="1">{#N/A,#N/A,FALSE,"단축1";#N/A,#N/A,FALSE,"단축2";#N/A,#N/A,FALSE,"단축3";#N/A,#N/A,FALSE,"장축";#N/A,#N/A,FALSE,"4WD"}</definedName>
    <definedName name="DRIVEABILITY" localSheetId="7" hidden="1">{#N/A,#N/A,FALSE,"단축1";#N/A,#N/A,FALSE,"단축2";#N/A,#N/A,FALSE,"단축3";#N/A,#N/A,FALSE,"장축";#N/A,#N/A,FALSE,"4WD"}</definedName>
    <definedName name="DRIVEABILITY" localSheetId="25" hidden="1">{#N/A,#N/A,FALSE,"단축1";#N/A,#N/A,FALSE,"단축2";#N/A,#N/A,FALSE,"단축3";#N/A,#N/A,FALSE,"장축";#N/A,#N/A,FALSE,"4WD"}</definedName>
    <definedName name="DRIVEABILITY" localSheetId="21" hidden="1">{#N/A,#N/A,FALSE,"단축1";#N/A,#N/A,FALSE,"단축2";#N/A,#N/A,FALSE,"단축3";#N/A,#N/A,FALSE,"장축";#N/A,#N/A,FALSE,"4WD"}</definedName>
    <definedName name="DRIVEABILITY" localSheetId="22" hidden="1">{#N/A,#N/A,FALSE,"단축1";#N/A,#N/A,FALSE,"단축2";#N/A,#N/A,FALSE,"단축3";#N/A,#N/A,FALSE,"장축";#N/A,#N/A,FALSE,"4WD"}</definedName>
    <definedName name="DRIVEABILITY" localSheetId="19" hidden="1">{#N/A,#N/A,FALSE,"단축1";#N/A,#N/A,FALSE,"단축2";#N/A,#N/A,FALSE,"단축3";#N/A,#N/A,FALSE,"장축";#N/A,#N/A,FALSE,"4WD"}</definedName>
    <definedName name="DRIVEABILITY" hidden="1">{#N/A,#N/A,FALSE,"단축1";#N/A,#N/A,FALSE,"단축2";#N/A,#N/A,FALSE,"단축3";#N/A,#N/A,FALSE,"장축";#N/A,#N/A,FALSE,"4WD"}</definedName>
    <definedName name="DROPSHIPLOOKUP">#REF!</definedName>
    <definedName name="drtretw" hidden="1">#REF!</definedName>
    <definedName name="drw" localSheetId="14" hidden="1">{"PAGE 1",#N/A,FALSE,"COS";"PAGE 2",#N/A,FALSE,"COS";"PAGE 3",#N/A,FALSE,"COS"}</definedName>
    <definedName name="drw" localSheetId="7" hidden="1">{"PAGE 1",#N/A,FALSE,"COS";"PAGE 2",#N/A,FALSE,"COS";"PAGE 3",#N/A,FALSE,"COS"}</definedName>
    <definedName name="drw" localSheetId="25" hidden="1">{"PAGE 1",#N/A,FALSE,"COS";"PAGE 2",#N/A,FALSE,"COS";"PAGE 3",#N/A,FALSE,"COS"}</definedName>
    <definedName name="drw" localSheetId="21" hidden="1">{"PAGE 1",#N/A,FALSE,"COS";"PAGE 2",#N/A,FALSE,"COS";"PAGE 3",#N/A,FALSE,"COS"}</definedName>
    <definedName name="drw" localSheetId="22" hidden="1">{"PAGE 1",#N/A,FALSE,"COS";"PAGE 2",#N/A,FALSE,"COS";"PAGE 3",#N/A,FALSE,"COS"}</definedName>
    <definedName name="drw" localSheetId="19" hidden="1">{"PAGE 1",#N/A,FALSE,"COS";"PAGE 2",#N/A,FALSE,"COS";"PAGE 3",#N/A,FALSE,"COS"}</definedName>
    <definedName name="drw" hidden="1">{"PAGE 1",#N/A,FALSE,"COS";"PAGE 2",#N/A,FALSE,"COS";"PAGE 3",#N/A,FALSE,"COS"}</definedName>
    <definedName name="dsad">#REF!</definedName>
    <definedName name="dSampleSize">#REF!</definedName>
    <definedName name="dsdaa" hidden="1">#REF!</definedName>
    <definedName name="dsdafgsa" localSheetId="14" hidden="1">{"Performance Details",#N/A,FALSE,"Current Yr";"Performance Details",#N/A,FALSE,"Budget";"Performance Details",#N/A,FALSE,"Prior Year"}</definedName>
    <definedName name="dsdafgsa" localSheetId="7" hidden="1">{"Performance Details",#N/A,FALSE,"Current Yr";"Performance Details",#N/A,FALSE,"Budget";"Performance Details",#N/A,FALSE,"Prior Year"}</definedName>
    <definedName name="dsdafgsa" localSheetId="25" hidden="1">{"Performance Details",#N/A,FALSE,"Current Yr";"Performance Details",#N/A,FALSE,"Budget";"Performance Details",#N/A,FALSE,"Prior Year"}</definedName>
    <definedName name="dsdafgsa" localSheetId="21" hidden="1">{"Performance Details",#N/A,FALSE,"Current Yr";"Performance Details",#N/A,FALSE,"Budget";"Performance Details",#N/A,FALSE,"Prior Year"}</definedName>
    <definedName name="dsdafgsa" localSheetId="22" hidden="1">{"Performance Details",#N/A,FALSE,"Current Yr";"Performance Details",#N/A,FALSE,"Budget";"Performance Details",#N/A,FALSE,"Prior Year"}</definedName>
    <definedName name="dsdafgsa" localSheetId="19" hidden="1">{"Performance Details",#N/A,FALSE,"Current Yr";"Performance Details",#N/A,FALSE,"Budget";"Performance Details",#N/A,FALSE,"Prior Year"}</definedName>
    <definedName name="dsdafgsa" hidden="1">{"Performance Details",#N/A,FALSE,"Current Yr";"Performance Details",#N/A,FALSE,"Budget";"Performance Details",#N/A,FALSE,"Prior Year"}</definedName>
    <definedName name="DSDFSDF" localSheetId="14" hidden="1">{"summary",#N/A,FALSE,"2000 vs 1999";"detail",#N/A,FALSE,"2000 vs 1999"}</definedName>
    <definedName name="DSDFSDF" localSheetId="7" hidden="1">{"summary",#N/A,FALSE,"2000 vs 1999";"detail",#N/A,FALSE,"2000 vs 1999"}</definedName>
    <definedName name="DSDFSDF" localSheetId="25" hidden="1">{"summary",#N/A,FALSE,"2000 vs 1999";"detail",#N/A,FALSE,"2000 vs 1999"}</definedName>
    <definedName name="DSDFSDF" localSheetId="21" hidden="1">{"summary",#N/A,FALSE,"2000 vs 1999";"detail",#N/A,FALSE,"2000 vs 1999"}</definedName>
    <definedName name="DSDFSDF" localSheetId="22" hidden="1">{"summary",#N/A,FALSE,"2000 vs 1999";"detail",#N/A,FALSE,"2000 vs 1999"}</definedName>
    <definedName name="DSDFSDF" localSheetId="19" hidden="1">{"summary",#N/A,FALSE,"2000 vs 1999";"detail",#N/A,FALSE,"2000 vs 1999"}</definedName>
    <definedName name="DSDFSDF" hidden="1">{"summary",#N/A,FALSE,"2000 vs 1999";"detail",#N/A,FALSE,"2000 vs 1999"}</definedName>
    <definedName name="dsdsfa" hidden="1">#REF!</definedName>
    <definedName name="dse" localSheetId="14" hidden="1">{"YTDACT",#N/A,FALSE,"YTD Cum";"YTDBUD",#N/A,FALSE,"YTD Cum";"YTDPRIOR",#N/A,FALSE,"YTD Cum"}</definedName>
    <definedName name="dse" localSheetId="7" hidden="1">{"YTDACT",#N/A,FALSE,"YTD Cum";"YTDBUD",#N/A,FALSE,"YTD Cum";"YTDPRIOR",#N/A,FALSE,"YTD Cum"}</definedName>
    <definedName name="dse" localSheetId="25" hidden="1">{"YTDACT",#N/A,FALSE,"YTD Cum";"YTDBUD",#N/A,FALSE,"YTD Cum";"YTDPRIOR",#N/A,FALSE,"YTD Cum"}</definedName>
    <definedName name="dse" localSheetId="21" hidden="1">{"YTDACT",#N/A,FALSE,"YTD Cum";"YTDBUD",#N/A,FALSE,"YTD Cum";"YTDPRIOR",#N/A,FALSE,"YTD Cum"}</definedName>
    <definedName name="dse" localSheetId="22" hidden="1">{"YTDACT",#N/A,FALSE,"YTD Cum";"YTDBUD",#N/A,FALSE,"YTD Cum";"YTDPRIOR",#N/A,FALSE,"YTD Cum"}</definedName>
    <definedName name="dse" localSheetId="19" hidden="1">{"YTDACT",#N/A,FALSE,"YTD Cum";"YTDBUD",#N/A,FALSE,"YTD Cum";"YTDPRIOR",#N/A,FALSE,"YTD Cum"}</definedName>
    <definedName name="dse" hidden="1">{"YTDACT",#N/A,FALSE,"YTD Cum";"YTDBUD",#N/A,FALSE,"YTD Cum";"YTDPRIOR",#N/A,FALSE,"YTD Cum"}</definedName>
    <definedName name="dsfas" hidden="1">#REF!</definedName>
    <definedName name="dsfdsfd" localSheetId="14"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sfdsfd" localSheetId="7"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sfdsfd" localSheetId="25"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sfdsfd" localSheetId="21"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sfdsfd" localSheetId="22"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sfdsfd" localSheetId="19"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sfdsfd"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SFHDFL" hidden="1">#REF!</definedName>
    <definedName name="dsfsf" localSheetId="14" hidden="1">{"detail",#N/A,FALSE,"mfg";"summary",#N/A,FALSE,"mfg"}</definedName>
    <definedName name="dsfsf" localSheetId="7" hidden="1">{"detail",#N/A,FALSE,"mfg";"summary",#N/A,FALSE,"mfg"}</definedName>
    <definedName name="dsfsf" localSheetId="25" hidden="1">{"detail",#N/A,FALSE,"mfg";"summary",#N/A,FALSE,"mfg"}</definedName>
    <definedName name="dsfsf" localSheetId="21" hidden="1">{"detail",#N/A,FALSE,"mfg";"summary",#N/A,FALSE,"mfg"}</definedName>
    <definedName name="dsfsf" localSheetId="22" hidden="1">{"detail",#N/A,FALSE,"mfg";"summary",#N/A,FALSE,"mfg"}</definedName>
    <definedName name="dsfsf" localSheetId="19" hidden="1">{"detail",#N/A,FALSE,"mfg";"summary",#N/A,FALSE,"mfg"}</definedName>
    <definedName name="dsfsf" hidden="1">{"detail",#N/A,FALSE,"mfg";"summary",#N/A,FALSE,"mfg"}</definedName>
    <definedName name="dsfsffss" localSheetId="14" hidden="1">{#N/A,#N/A,FALSE,"Pharm";#N/A,#N/A,FALSE,"WWCM"}</definedName>
    <definedName name="dsfsffss" localSheetId="7" hidden="1">{#N/A,#N/A,FALSE,"Pharm";#N/A,#N/A,FALSE,"WWCM"}</definedName>
    <definedName name="dsfsffss" localSheetId="25" hidden="1">{#N/A,#N/A,FALSE,"Pharm";#N/A,#N/A,FALSE,"WWCM"}</definedName>
    <definedName name="dsfsffss" localSheetId="21" hidden="1">{#N/A,#N/A,FALSE,"Pharm";#N/A,#N/A,FALSE,"WWCM"}</definedName>
    <definedName name="dsfsffss" localSheetId="22" hidden="1">{#N/A,#N/A,FALSE,"Pharm";#N/A,#N/A,FALSE,"WWCM"}</definedName>
    <definedName name="dsfsffss" localSheetId="19" hidden="1">{#N/A,#N/A,FALSE,"Pharm";#N/A,#N/A,FALSE,"WWCM"}</definedName>
    <definedName name="dsfsffss" hidden="1">{#N/A,#N/A,FALSE,"Pharm";#N/A,#N/A,FALSE,"WWCM"}</definedName>
    <definedName name="dsg" localSheetId="14" hidden="1">{#N/A,#N/A,FALSE,"Aging Summary";#N/A,#N/A,FALSE,"Ratio Analysis";#N/A,#N/A,FALSE,"Test 120 Day Accts";#N/A,#N/A,FALSE,"Tickmarks"}</definedName>
    <definedName name="dsg" localSheetId="7" hidden="1">{#N/A,#N/A,FALSE,"Aging Summary";#N/A,#N/A,FALSE,"Ratio Analysis";#N/A,#N/A,FALSE,"Test 120 Day Accts";#N/A,#N/A,FALSE,"Tickmarks"}</definedName>
    <definedName name="dsg" localSheetId="25" hidden="1">{#N/A,#N/A,FALSE,"Aging Summary";#N/A,#N/A,FALSE,"Ratio Analysis";#N/A,#N/A,FALSE,"Test 120 Day Accts";#N/A,#N/A,FALSE,"Tickmarks"}</definedName>
    <definedName name="dsg" localSheetId="21" hidden="1">{#N/A,#N/A,FALSE,"Aging Summary";#N/A,#N/A,FALSE,"Ratio Analysis";#N/A,#N/A,FALSE,"Test 120 Day Accts";#N/A,#N/A,FALSE,"Tickmarks"}</definedName>
    <definedName name="dsg" localSheetId="22" hidden="1">{#N/A,#N/A,FALSE,"Aging Summary";#N/A,#N/A,FALSE,"Ratio Analysis";#N/A,#N/A,FALSE,"Test 120 Day Accts";#N/A,#N/A,FALSE,"Tickmarks"}</definedName>
    <definedName name="dsg" localSheetId="19" hidden="1">{#N/A,#N/A,FALSE,"Aging Summary";#N/A,#N/A,FALSE,"Ratio Analysis";#N/A,#N/A,FALSE,"Test 120 Day Accts";#N/A,#N/A,FALSE,"Tickmarks"}</definedName>
    <definedName name="dsg" hidden="1">{#N/A,#N/A,FALSE,"Aging Summary";#N/A,#N/A,FALSE,"Ratio Analysis";#N/A,#N/A,FALSE,"Test 120 Day Accts";#N/A,#N/A,FALSE,"Tickmarks"}</definedName>
    <definedName name="dsgfhgfv" localSheetId="14" hidden="1">{#N/A,"PURADD",FALSE,"Business Analysis";#N/A,"PURSPP",FALSE,"Business Analysis";#N/A,"CTGIND",FALSE,"Business Analysis";#N/A,"PURCHM",FALSE,"Business Analysis";#N/A,"SPADD",FALSE,"Business Analysis";#N/A,"EPOXY",FALSE,"Business Analysis";#N/A,"PURPER",FALSE,"Business Analysis"}</definedName>
    <definedName name="dsgfhgfv" localSheetId="7" hidden="1">{#N/A,"PURADD",FALSE,"Business Analysis";#N/A,"PURSPP",FALSE,"Business Analysis";#N/A,"CTGIND",FALSE,"Business Analysis";#N/A,"PURCHM",FALSE,"Business Analysis";#N/A,"SPADD",FALSE,"Business Analysis";#N/A,"EPOXY",FALSE,"Business Analysis";#N/A,"PURPER",FALSE,"Business Analysis"}</definedName>
    <definedName name="dsgfhgfv" localSheetId="25" hidden="1">{#N/A,"PURADD",FALSE,"Business Analysis";#N/A,"PURSPP",FALSE,"Business Analysis";#N/A,"CTGIND",FALSE,"Business Analysis";#N/A,"PURCHM",FALSE,"Business Analysis";#N/A,"SPADD",FALSE,"Business Analysis";#N/A,"EPOXY",FALSE,"Business Analysis";#N/A,"PURPER",FALSE,"Business Analysis"}</definedName>
    <definedName name="dsgfhgfv" localSheetId="21" hidden="1">{#N/A,"PURADD",FALSE,"Business Analysis";#N/A,"PURSPP",FALSE,"Business Analysis";#N/A,"CTGIND",FALSE,"Business Analysis";#N/A,"PURCHM",FALSE,"Business Analysis";#N/A,"SPADD",FALSE,"Business Analysis";#N/A,"EPOXY",FALSE,"Business Analysis";#N/A,"PURPER",FALSE,"Business Analysis"}</definedName>
    <definedName name="dsgfhgfv" localSheetId="22" hidden="1">{#N/A,"PURADD",FALSE,"Business Analysis";#N/A,"PURSPP",FALSE,"Business Analysis";#N/A,"CTGIND",FALSE,"Business Analysis";#N/A,"PURCHM",FALSE,"Business Analysis";#N/A,"SPADD",FALSE,"Business Analysis";#N/A,"EPOXY",FALSE,"Business Analysis";#N/A,"PURPER",FALSE,"Business Analysis"}</definedName>
    <definedName name="dsgfhgfv" localSheetId="19" hidden="1">{#N/A,"PURADD",FALSE,"Business Analysis";#N/A,"PURSPP",FALSE,"Business Analysis";#N/A,"CTGIND",FALSE,"Business Analysis";#N/A,"PURCHM",FALSE,"Business Analysis";#N/A,"SPADD",FALSE,"Business Analysis";#N/A,"EPOXY",FALSE,"Business Analysis";#N/A,"PURPER",FALSE,"Business Analysis"}</definedName>
    <definedName name="dsgfhgfv" hidden="1">{#N/A,"PURADD",FALSE,"Business Analysis";#N/A,"PURSPP",FALSE,"Business Analysis";#N/A,"CTGIND",FALSE,"Business Analysis";#N/A,"PURCHM",FALSE,"Business Analysis";#N/A,"SPADD",FALSE,"Business Analysis";#N/A,"EPOXY",FALSE,"Business Analysis";#N/A,"PURPER",FALSE,"Business Analysis"}</definedName>
    <definedName name="dsj" hidden="1">#REF!</definedName>
    <definedName name="DSL" localSheetId="14" hidden="1">{#N/A,#N/A,FALSE,"단축1";#N/A,#N/A,FALSE,"단축2";#N/A,#N/A,FALSE,"단축3";#N/A,#N/A,FALSE,"장축";#N/A,#N/A,FALSE,"4WD"}</definedName>
    <definedName name="DSL" localSheetId="7" hidden="1">{#N/A,#N/A,FALSE,"단축1";#N/A,#N/A,FALSE,"단축2";#N/A,#N/A,FALSE,"단축3";#N/A,#N/A,FALSE,"장축";#N/A,#N/A,FALSE,"4WD"}</definedName>
    <definedName name="DSL" localSheetId="25" hidden="1">{#N/A,#N/A,FALSE,"단축1";#N/A,#N/A,FALSE,"단축2";#N/A,#N/A,FALSE,"단축3";#N/A,#N/A,FALSE,"장축";#N/A,#N/A,FALSE,"4WD"}</definedName>
    <definedName name="DSL" localSheetId="21" hidden="1">{#N/A,#N/A,FALSE,"단축1";#N/A,#N/A,FALSE,"단축2";#N/A,#N/A,FALSE,"단축3";#N/A,#N/A,FALSE,"장축";#N/A,#N/A,FALSE,"4WD"}</definedName>
    <definedName name="DSL" localSheetId="22" hidden="1">{#N/A,#N/A,FALSE,"단축1";#N/A,#N/A,FALSE,"단축2";#N/A,#N/A,FALSE,"단축3";#N/A,#N/A,FALSE,"장축";#N/A,#N/A,FALSE,"4WD"}</definedName>
    <definedName name="DSL" localSheetId="19" hidden="1">{#N/A,#N/A,FALSE,"단축1";#N/A,#N/A,FALSE,"단축2";#N/A,#N/A,FALSE,"단축3";#N/A,#N/A,FALSE,"장축";#N/A,#N/A,FALSE,"4WD"}</definedName>
    <definedName name="DSL" hidden="1">{#N/A,#N/A,FALSE,"단축1";#N/A,#N/A,FALSE,"단축2";#N/A,#N/A,FALSE,"단축3";#N/A,#N/A,FALSE,"장축";#N/A,#N/A,FALSE,"4WD"}</definedName>
    <definedName name="DSREV">#REF!</definedName>
    <definedName name="dSSF">#REF!</definedName>
    <definedName name="dswe" localSheetId="14"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swe" localSheetId="7"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swe" localSheetId="2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swe" localSheetId="2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swe" localSheetId="22"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swe" localSheetId="19"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swe"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taot" localSheetId="14" hidden="1">{#N/A,#N/A,FALSE,"DIR-REP";#N/A,#N/A,FALSE,"AUD-REPORT";#N/A,#N/A,FALSE,"P7L&amp;BS";#N/A,#N/A,FALSE,"NOTES";#N/A,#N/A,FALSE,"FA";#N/A,#N/A,FALSE,"NOTES (2)";#N/A,#N/A,FALSE,"Schedule  IV";#N/A,#N/A,FALSE,"Schedule V"}</definedName>
    <definedName name="dtaot" localSheetId="7" hidden="1">{#N/A,#N/A,FALSE,"DIR-REP";#N/A,#N/A,FALSE,"AUD-REPORT";#N/A,#N/A,FALSE,"P7L&amp;BS";#N/A,#N/A,FALSE,"NOTES";#N/A,#N/A,FALSE,"FA";#N/A,#N/A,FALSE,"NOTES (2)";#N/A,#N/A,FALSE,"Schedule  IV";#N/A,#N/A,FALSE,"Schedule V"}</definedName>
    <definedName name="dtaot" localSheetId="25" hidden="1">{#N/A,#N/A,FALSE,"DIR-REP";#N/A,#N/A,FALSE,"AUD-REPORT";#N/A,#N/A,FALSE,"P7L&amp;BS";#N/A,#N/A,FALSE,"NOTES";#N/A,#N/A,FALSE,"FA";#N/A,#N/A,FALSE,"NOTES (2)";#N/A,#N/A,FALSE,"Schedule  IV";#N/A,#N/A,FALSE,"Schedule V"}</definedName>
    <definedName name="dtaot" localSheetId="21" hidden="1">{#N/A,#N/A,FALSE,"DIR-REP";#N/A,#N/A,FALSE,"AUD-REPORT";#N/A,#N/A,FALSE,"P7L&amp;BS";#N/A,#N/A,FALSE,"NOTES";#N/A,#N/A,FALSE,"FA";#N/A,#N/A,FALSE,"NOTES (2)";#N/A,#N/A,FALSE,"Schedule  IV";#N/A,#N/A,FALSE,"Schedule V"}</definedName>
    <definedName name="dtaot" localSheetId="22" hidden="1">{#N/A,#N/A,FALSE,"DIR-REP";#N/A,#N/A,FALSE,"AUD-REPORT";#N/A,#N/A,FALSE,"P7L&amp;BS";#N/A,#N/A,FALSE,"NOTES";#N/A,#N/A,FALSE,"FA";#N/A,#N/A,FALSE,"NOTES (2)";#N/A,#N/A,FALSE,"Schedule  IV";#N/A,#N/A,FALSE,"Schedule V"}</definedName>
    <definedName name="dtaot" localSheetId="19" hidden="1">{#N/A,#N/A,FALSE,"DIR-REP";#N/A,#N/A,FALSE,"AUD-REPORT";#N/A,#N/A,FALSE,"P7L&amp;BS";#N/A,#N/A,FALSE,"NOTES";#N/A,#N/A,FALSE,"FA";#N/A,#N/A,FALSE,"NOTES (2)";#N/A,#N/A,FALSE,"Schedule  IV";#N/A,#N/A,FALSE,"Schedule V"}</definedName>
    <definedName name="dtaot" hidden="1">{#N/A,#N/A,FALSE,"DIR-REP";#N/A,#N/A,FALSE,"AUD-REPORT";#N/A,#N/A,FALSE,"P7L&amp;BS";#N/A,#N/A,FALSE,"NOTES";#N/A,#N/A,FALSE,"FA";#N/A,#N/A,FALSE,"NOTES (2)";#N/A,#N/A,FALSE,"Schedule  IV";#N/A,#N/A,FALSE,"Schedule V"}</definedName>
    <definedName name="dTotalPopulationBookValue">#REF!</definedName>
    <definedName name="dTotalProjectedBookValue">#REF!</definedName>
    <definedName name="dTotalProjectedNumbersOfItems">#REF!</definedName>
    <definedName name="dTotIndSignItems">#REF!</definedName>
    <definedName name="du" hidden="1">#REF!</definedName>
    <definedName name="duashofiuadsfu" hidden="1">#REF!</definedName>
    <definedName name="Dummy_A_Kst">#REF!</definedName>
    <definedName name="Dummy_E">#REF!</definedName>
    <definedName name="Dummy_Kst">#REF!</definedName>
    <definedName name="dummyakstuxt">#REF!</definedName>
    <definedName name="dummyakstuxt2">#REF!</definedName>
    <definedName name="dummyakstuxtt">#REF!</definedName>
    <definedName name="dummyauxt2">#REF!</definedName>
    <definedName name="dummyauxt3">#REF!</definedName>
    <definedName name="dummykstuxt">#REF!</definedName>
    <definedName name="dummykstuxt3">#REF!</definedName>
    <definedName name="dummykstuxtt">#REF!</definedName>
    <definedName name="dUpperSampleValue">#REF!</definedName>
    <definedName name="dvc">#REF!</definedName>
    <definedName name="dwq" localSheetId="14" hidden="1">{"'毛利比较'!$A$4:$P$26"}</definedName>
    <definedName name="dwq" localSheetId="7" hidden="1">{"'毛利比较'!$A$4:$P$26"}</definedName>
    <definedName name="dwq" localSheetId="25" hidden="1">{"'毛利比较'!$A$4:$P$26"}</definedName>
    <definedName name="dwq" localSheetId="21" hidden="1">{"'毛利比较'!$A$4:$P$26"}</definedName>
    <definedName name="dwq" localSheetId="22" hidden="1">{"'毛利比较'!$A$4:$P$26"}</definedName>
    <definedName name="dwq" localSheetId="19" hidden="1">{"'毛利比较'!$A$4:$P$26"}</definedName>
    <definedName name="dwq" hidden="1">{"'毛利比较'!$A$4:$P$26"}</definedName>
    <definedName name="dwx" localSheetId="14" hidden="1">{"Comp_of_Price_Effect",#N/A,FALSE,"QTRDPVAR"}</definedName>
    <definedName name="dwx" localSheetId="7" hidden="1">{"Comp_of_Price_Effect",#N/A,FALSE,"QTRDPVAR"}</definedName>
    <definedName name="dwx" localSheetId="25" hidden="1">{"Comp_of_Price_Effect",#N/A,FALSE,"QTRDPVAR"}</definedName>
    <definedName name="dwx" localSheetId="21" hidden="1">{"Comp_of_Price_Effect",#N/A,FALSE,"QTRDPVAR"}</definedName>
    <definedName name="dwx" localSheetId="22" hidden="1">{"Comp_of_Price_Effect",#N/A,FALSE,"QTRDPVAR"}</definedName>
    <definedName name="dwx" localSheetId="19" hidden="1">{"Comp_of_Price_Effect",#N/A,FALSE,"QTRDPVAR"}</definedName>
    <definedName name="dwx" hidden="1">{"Comp_of_Price_Effect",#N/A,FALSE,"QTRDPVAR"}</definedName>
    <definedName name="DY_AR">#N/A</definedName>
    <definedName name="DY_AR_C">#N/A</definedName>
    <definedName name="DY_COLLECT">#N/A</definedName>
    <definedName name="DY_COLLECT_C">#N/A</definedName>
    <definedName name="DY_HIGH_SP">#N/A</definedName>
    <definedName name="DY_JUMP">#N/A</definedName>
    <definedName name="DY_LOW_SA">#N/A</definedName>
    <definedName name="DY_LOW_SP">#N/A</definedName>
    <definedName name="DY_MID_SP">#N/A</definedName>
    <definedName name="DY_NO_CO">#N/A</definedName>
    <definedName name="DY_NO_SA">#N/A</definedName>
    <definedName name="DY_NO_SP">#N/A</definedName>
    <definedName name="DY_SALES">#N/A</definedName>
    <definedName name="DY_SALES_C">#N/A</definedName>
    <definedName name="DYB0101AB2" hidden="1">#REF!</definedName>
    <definedName name="DYB0201AB2" hidden="1">#REF!</definedName>
    <definedName name="DYB0303AB1" hidden="1">#REF!</definedName>
    <definedName name="DYB1001AB2" hidden="1">#REF!</definedName>
    <definedName name="DYB1001AB8" hidden="1">#REF!</definedName>
    <definedName name="DYB1010AB10" hidden="1">#REF!</definedName>
    <definedName name="DYB1010AB11" hidden="1">#REF!</definedName>
    <definedName name="DYF1818AF1" hidden="1">#REF!</definedName>
    <definedName name="DYF1818AF14" hidden="1">#REF!</definedName>
    <definedName name="DYF1818AF2" hidden="1">#REF!</definedName>
    <definedName name="DYF1818AF3" hidden="1">#REF!</definedName>
    <definedName name="DYF1818AF4" hidden="1">#REF!</definedName>
    <definedName name="DYF1818AF5" hidden="1">#REF!</definedName>
    <definedName name="DYF1818AF6" hidden="1">#REF!</definedName>
    <definedName name="DYF1818AF7" hidden="1">#REF!</definedName>
    <definedName name="DYF1919AF15" hidden="1">#REF!</definedName>
    <definedName name="DYF1919AF8" hidden="1">#REF!</definedName>
    <definedName name="DYF3131AF21" hidden="1">#REF!</definedName>
    <definedName name="DYF3131AF28" hidden="1">#REF!</definedName>
    <definedName name="DYF3182AF24" hidden="1">#REF!</definedName>
    <definedName name="DYF4076AF13" hidden="1">#REF!</definedName>
    <definedName name="DYF5052AF10" hidden="1">#REF!</definedName>
    <definedName name="DYF5052AF11" hidden="1">#REF!</definedName>
    <definedName name="DYF5218AF14" hidden="1">#REF!</definedName>
    <definedName name="DYF5218AF3" hidden="1">#REF!</definedName>
    <definedName name="DYF5218AF4" hidden="1">#REF!</definedName>
    <definedName name="DYF5218AF5" hidden="1">#REF!</definedName>
    <definedName name="DYF5218AF6" hidden="1">#REF!</definedName>
    <definedName name="DYF5218AF7" hidden="1">#REF!</definedName>
    <definedName name="DYF5252AF10" hidden="1">#REF!</definedName>
    <definedName name="DYF5252AF11" hidden="1">#REF!</definedName>
    <definedName name="DYF5252AF9" hidden="1">#REF!</definedName>
    <definedName name="DYF5265AF7" hidden="1">#REF!</definedName>
    <definedName name="DYF6565AF3" hidden="1">#REF!</definedName>
    <definedName name="DYF6565AF6" hidden="1">#REF!</definedName>
    <definedName name="DYF6565AF7" hidden="1">#REF!</definedName>
    <definedName name="DYF6565AF9" hidden="1">#REF!</definedName>
    <definedName name="DYF6907AS4" hidden="1">#REF!</definedName>
    <definedName name="DYF6907AS5" hidden="1">#REF!</definedName>
    <definedName name="DYF6969AF6" hidden="1">#REF!</definedName>
    <definedName name="DYF7407AS4" hidden="1">#REF!</definedName>
    <definedName name="DYF7407AS5" hidden="1">#REF!</definedName>
    <definedName name="DYF7474AF13" hidden="1">#REF!</definedName>
    <definedName name="DYF7474AF14" hidden="1">#REF!</definedName>
    <definedName name="DYF7474AF15" hidden="1">#REF!</definedName>
    <definedName name="DYF7474AF16" hidden="1">#REF!</definedName>
    <definedName name="DYF7474AF17" hidden="1">#REF!</definedName>
    <definedName name="DYF7474AF25" hidden="1">#REF!</definedName>
    <definedName name="DYF7474AF27" hidden="1">#REF!</definedName>
    <definedName name="DYF7474AF28" hidden="1">#REF!</definedName>
    <definedName name="DYF7474AF4" hidden="1">#REF!</definedName>
    <definedName name="DYF7575AF10" hidden="1">#REF!</definedName>
    <definedName name="DYF7575AF11" hidden="1">#REF!</definedName>
    <definedName name="DYF7575AF12" hidden="1">#REF!</definedName>
    <definedName name="DYF7575AF26" hidden="1">#REF!</definedName>
    <definedName name="DYF7604AS8" hidden="1">#REF!</definedName>
    <definedName name="DYF7607AS20" hidden="1">#REF!</definedName>
    <definedName name="DYF7607AS4" hidden="1">#REF!</definedName>
    <definedName name="DYF7607AS5" hidden="1">#REF!</definedName>
    <definedName name="DYF7619AF15" hidden="1">#REF!</definedName>
    <definedName name="DYF7669AF6" hidden="1">#REF!</definedName>
    <definedName name="DYF7674AF13" hidden="1">#REF!</definedName>
    <definedName name="DYF7674AF14" hidden="1">#REF!</definedName>
    <definedName name="DYF7674AF17" hidden="1">#REF!</definedName>
    <definedName name="DYF7675AF10" hidden="1">#REF!</definedName>
    <definedName name="DYF7675AF11" hidden="1">#REF!</definedName>
    <definedName name="DYF7675AF12" hidden="1">#REF!</definedName>
    <definedName name="DYF7675AF26" hidden="1">#REF!</definedName>
    <definedName name="DYF7676AF13" hidden="1">#REF!</definedName>
    <definedName name="DYF8019AF8" hidden="1">#REF!</definedName>
    <definedName name="DYF8181AF1" hidden="1">#REF!</definedName>
    <definedName name="DYF8181AF2" hidden="1">#REF!</definedName>
    <definedName name="DYF8181AF4" hidden="1">#REF!</definedName>
    <definedName name="DYF8231AF21" hidden="1">#REF!</definedName>
    <definedName name="DYF8282AF24" hidden="1">#REF!</definedName>
    <definedName name="DYF8282AF29" hidden="1">#REF!</definedName>
    <definedName name="DYF8383AF3" hidden="1">#REF!</definedName>
    <definedName name="DYF8484AF4" hidden="1">#REF!</definedName>
    <definedName name="DYF8484AF5" hidden="1">#REF!</definedName>
    <definedName name="DYF8686AF22" hidden="1">#REF!</definedName>
    <definedName name="DYP0808AP20" hidden="1">#REF!</definedName>
    <definedName name="DYP2424AP33" hidden="1">#REF!</definedName>
    <definedName name="DYP2525AP2" hidden="1">#REF!</definedName>
    <definedName name="DYP2525AP30" hidden="1">#REF!</definedName>
    <definedName name="DYP2525AP32" hidden="1">#REF!</definedName>
    <definedName name="DYP2626AP17" hidden="1">#REF!</definedName>
    <definedName name="DYP2626AP26" hidden="1">#REF!</definedName>
    <definedName name="DYP2626AP27" hidden="1">#REF!</definedName>
    <definedName name="DYP2626AP31" hidden="1">#REF!</definedName>
    <definedName name="DYP2708AP20" hidden="1">#REF!</definedName>
    <definedName name="DYP2726AP17" hidden="1">#REF!</definedName>
    <definedName name="DYP2726AP31" hidden="1">#REF!</definedName>
    <definedName name="DYP2727AP18" hidden="1">#REF!</definedName>
    <definedName name="DYP2727AP19" hidden="1">#REF!</definedName>
    <definedName name="DYP2727AP25" hidden="1">#REF!</definedName>
    <definedName name="DYS0303AS1" hidden="1">#REF!</definedName>
    <definedName name="DYS0303AS2" hidden="1">#REF!</definedName>
    <definedName name="DYS0303AS21" hidden="1">#REF!</definedName>
    <definedName name="DYS0303AS4" hidden="1">#REF!</definedName>
    <definedName name="DYS0303AS5" hidden="1">#REF!</definedName>
    <definedName name="DYS0403AS1" hidden="1">#REF!</definedName>
    <definedName name="DYS0404AS4" hidden="1">#REF!</definedName>
    <definedName name="DYS0404AS8" hidden="1">#REF!</definedName>
    <definedName name="DYS0503AS1" hidden="1">#REF!</definedName>
    <definedName name="DYS0503AS2" hidden="1">#REF!</definedName>
    <definedName name="DYS0503AS21" hidden="1">#REF!</definedName>
    <definedName name="DYS0707AS20" hidden="1">#REF!</definedName>
    <definedName name="DYS0707AS23" hidden="1">#REF!</definedName>
    <definedName name="DYS0707AS24" hidden="1">#REF!</definedName>
    <definedName name="DYS0707AS4" hidden="1">#REF!</definedName>
    <definedName name="DYS0707AS5" hidden="1">#REF!</definedName>
    <definedName name="DYS0786AF22" hidden="1">#REF!</definedName>
    <definedName name="DYS0807AS24" hidden="1">#REF!</definedName>
    <definedName name="DYS0903AS2" hidden="1">#REF!</definedName>
    <definedName name="DYS0983AF3" hidden="1">#REF!</definedName>
    <definedName name="DYUJTIYTI" localSheetId="14" hidden="1">{"summary",#N/A,FALSE,"2000 vs 1999";"detail",#N/A,FALSE,"2000 vs 1999"}</definedName>
    <definedName name="DYUJTIYTI" localSheetId="7" hidden="1">{"summary",#N/A,FALSE,"2000 vs 1999";"detail",#N/A,FALSE,"2000 vs 1999"}</definedName>
    <definedName name="DYUJTIYTI" localSheetId="25" hidden="1">{"summary",#N/A,FALSE,"2000 vs 1999";"detail",#N/A,FALSE,"2000 vs 1999"}</definedName>
    <definedName name="DYUJTIYTI" localSheetId="21" hidden="1">{"summary",#N/A,FALSE,"2000 vs 1999";"detail",#N/A,FALSE,"2000 vs 1999"}</definedName>
    <definedName name="DYUJTIYTI" localSheetId="22" hidden="1">{"summary",#N/A,FALSE,"2000 vs 1999";"detail",#N/A,FALSE,"2000 vs 1999"}</definedName>
    <definedName name="DYUJTIYTI" localSheetId="19" hidden="1">{"summary",#N/A,FALSE,"2000 vs 1999";"detail",#N/A,FALSE,"2000 vs 1999"}</definedName>
    <definedName name="DYUJTIYTI" hidden="1">{"summary",#N/A,FALSE,"2000 vs 1999";"detail",#N/A,FALSE,"2000 vs 1999"}</definedName>
    <definedName name="D产品">#REF!</definedName>
    <definedName name="e" localSheetId="14" hidden="1">{#N/A,#N/A,FALSE,"COVER";#N/A,#N/A,FALSE,"0";#N/A,#N/A,FALSE,"1";#N/A,#N/A,FALSE,"2";#N/A,#N/A,FALSE,"3";#N/A,#N/A,FALSE,"4";#N/A,#N/A,FALSE,"5";#N/A,#N/A,FALSE,"6";#N/A,#N/A,FALSE,"7";#N/A,#N/A,FALSE,"8";#N/A,#N/A,FALSE,"9";#N/A,#N/A,FALSE,"10";#N/A,#N/A,FALSE,"11"}</definedName>
    <definedName name="e" localSheetId="7" hidden="1">{#N/A,#N/A,FALSE,"COVER";#N/A,#N/A,FALSE,"0";#N/A,#N/A,FALSE,"1";#N/A,#N/A,FALSE,"2";#N/A,#N/A,FALSE,"3";#N/A,#N/A,FALSE,"4";#N/A,#N/A,FALSE,"5";#N/A,#N/A,FALSE,"6";#N/A,#N/A,FALSE,"7";#N/A,#N/A,FALSE,"8";#N/A,#N/A,FALSE,"9";#N/A,#N/A,FALSE,"10";#N/A,#N/A,FALSE,"11"}</definedName>
    <definedName name="e" localSheetId="25" hidden="1">{#N/A,#N/A,FALSE,"COVER";#N/A,#N/A,FALSE,"0";#N/A,#N/A,FALSE,"1";#N/A,#N/A,FALSE,"2";#N/A,#N/A,FALSE,"3";#N/A,#N/A,FALSE,"4";#N/A,#N/A,FALSE,"5";#N/A,#N/A,FALSE,"6";#N/A,#N/A,FALSE,"7";#N/A,#N/A,FALSE,"8";#N/A,#N/A,FALSE,"9";#N/A,#N/A,FALSE,"10";#N/A,#N/A,FALSE,"11"}</definedName>
    <definedName name="e" localSheetId="21" hidden="1">{#N/A,#N/A,FALSE,"COVER";#N/A,#N/A,FALSE,"0";#N/A,#N/A,FALSE,"1";#N/A,#N/A,FALSE,"2";#N/A,#N/A,FALSE,"3";#N/A,#N/A,FALSE,"4";#N/A,#N/A,FALSE,"5";#N/A,#N/A,FALSE,"6";#N/A,#N/A,FALSE,"7";#N/A,#N/A,FALSE,"8";#N/A,#N/A,FALSE,"9";#N/A,#N/A,FALSE,"10";#N/A,#N/A,FALSE,"11"}</definedName>
    <definedName name="e" localSheetId="22" hidden="1">{#N/A,#N/A,FALSE,"COVER";#N/A,#N/A,FALSE,"0";#N/A,#N/A,FALSE,"1";#N/A,#N/A,FALSE,"2";#N/A,#N/A,FALSE,"3";#N/A,#N/A,FALSE,"4";#N/A,#N/A,FALSE,"5";#N/A,#N/A,FALSE,"6";#N/A,#N/A,FALSE,"7";#N/A,#N/A,FALSE,"8";#N/A,#N/A,FALSE,"9";#N/A,#N/A,FALSE,"10";#N/A,#N/A,FALSE,"11"}</definedName>
    <definedName name="e" localSheetId="19" hidden="1">{#N/A,#N/A,FALSE,"COVER";#N/A,#N/A,FALSE,"0";#N/A,#N/A,FALSE,"1";#N/A,#N/A,FALSE,"2";#N/A,#N/A,FALSE,"3";#N/A,#N/A,FALSE,"4";#N/A,#N/A,FALSE,"5";#N/A,#N/A,FALSE,"6";#N/A,#N/A,FALSE,"7";#N/A,#N/A,FALSE,"8";#N/A,#N/A,FALSE,"9";#N/A,#N/A,FALSE,"10";#N/A,#N/A,FALSE,"11"}</definedName>
    <definedName name="e" hidden="1">{#N/A,#N/A,FALSE,"COVER";#N/A,#N/A,FALSE,"0";#N/A,#N/A,FALSE,"1";#N/A,#N/A,FALSE,"2";#N/A,#N/A,FALSE,"3";#N/A,#N/A,FALSE,"4";#N/A,#N/A,FALSE,"5";#N/A,#N/A,FALSE,"6";#N/A,#N/A,FALSE,"7";#N/A,#N/A,FALSE,"8";#N/A,#N/A,FALSE,"9";#N/A,#N/A,FALSE,"10";#N/A,#N/A,FALSE,"11"}</definedName>
    <definedName name="E_1">#N/A</definedName>
    <definedName name="E_4">#N/A</definedName>
    <definedName name="E_5">#N/A</definedName>
    <definedName name="E_KO">#N/A</definedName>
    <definedName name="E_LEE">#N/A</definedName>
    <definedName name="E_Trend">#REF!</definedName>
    <definedName name="E_WONG">#N/A</definedName>
    <definedName name="E101arpa">#REF!</definedName>
    <definedName name="E101arpb">#REF!</definedName>
    <definedName name="E1888\">#REF!</definedName>
    <definedName name="e1index">#REF!</definedName>
    <definedName name="e4index">#REF!</definedName>
    <definedName name="E8n8">#REF!</definedName>
    <definedName name="Ea" localSheetId="14" hidden="1">{"Act Vs Fcst YTD",#N/A,TRUE,"Monthly PL"}</definedName>
    <definedName name="Ea" localSheetId="7" hidden="1">{"Act Vs Fcst YTD",#N/A,TRUE,"Monthly PL"}</definedName>
    <definedName name="Ea" localSheetId="25" hidden="1">{"Act Vs Fcst YTD",#N/A,TRUE,"Monthly PL"}</definedName>
    <definedName name="Ea" localSheetId="21" hidden="1">{"Act Vs Fcst YTD",#N/A,TRUE,"Monthly PL"}</definedName>
    <definedName name="Ea" localSheetId="22" hidden="1">{"Act Vs Fcst YTD",#N/A,TRUE,"Monthly PL"}</definedName>
    <definedName name="Ea" localSheetId="19" hidden="1">{"Act Vs Fcst YTD",#N/A,TRUE,"Monthly PL"}</definedName>
    <definedName name="Ea" hidden="1">{"Act Vs Fcst YTD",#N/A,TRUE,"Monthly PL"}</definedName>
    <definedName name="EAIConsultationReq">#REF!</definedName>
    <definedName name="eaifioeahfianefiharf" localSheetId="14" hidden="1">{#N/A,#N/A,FALSE,"DIR-REP";#N/A,#N/A,FALSE,"AUD-REPORT";#N/A,#N/A,FALSE,"P7L&amp;BS";#N/A,#N/A,FALSE,"NOTES";#N/A,#N/A,FALSE,"FA";#N/A,#N/A,FALSE,"NOTES (2)";#N/A,#N/A,FALSE,"Schedule  IV";#N/A,#N/A,FALSE,"Schedule V"}</definedName>
    <definedName name="eaifioeahfianefiharf" localSheetId="7" hidden="1">{#N/A,#N/A,FALSE,"DIR-REP";#N/A,#N/A,FALSE,"AUD-REPORT";#N/A,#N/A,FALSE,"P7L&amp;BS";#N/A,#N/A,FALSE,"NOTES";#N/A,#N/A,FALSE,"FA";#N/A,#N/A,FALSE,"NOTES (2)";#N/A,#N/A,FALSE,"Schedule  IV";#N/A,#N/A,FALSE,"Schedule V"}</definedName>
    <definedName name="eaifioeahfianefiharf" localSheetId="25" hidden="1">{#N/A,#N/A,FALSE,"DIR-REP";#N/A,#N/A,FALSE,"AUD-REPORT";#N/A,#N/A,FALSE,"P7L&amp;BS";#N/A,#N/A,FALSE,"NOTES";#N/A,#N/A,FALSE,"FA";#N/A,#N/A,FALSE,"NOTES (2)";#N/A,#N/A,FALSE,"Schedule  IV";#N/A,#N/A,FALSE,"Schedule V"}</definedName>
    <definedName name="eaifioeahfianefiharf" localSheetId="21" hidden="1">{#N/A,#N/A,FALSE,"DIR-REP";#N/A,#N/A,FALSE,"AUD-REPORT";#N/A,#N/A,FALSE,"P7L&amp;BS";#N/A,#N/A,FALSE,"NOTES";#N/A,#N/A,FALSE,"FA";#N/A,#N/A,FALSE,"NOTES (2)";#N/A,#N/A,FALSE,"Schedule  IV";#N/A,#N/A,FALSE,"Schedule V"}</definedName>
    <definedName name="eaifioeahfianefiharf" localSheetId="22" hidden="1">{#N/A,#N/A,FALSE,"DIR-REP";#N/A,#N/A,FALSE,"AUD-REPORT";#N/A,#N/A,FALSE,"P7L&amp;BS";#N/A,#N/A,FALSE,"NOTES";#N/A,#N/A,FALSE,"FA";#N/A,#N/A,FALSE,"NOTES (2)";#N/A,#N/A,FALSE,"Schedule  IV";#N/A,#N/A,FALSE,"Schedule V"}</definedName>
    <definedName name="eaifioeahfianefiharf" localSheetId="19" hidden="1">{#N/A,#N/A,FALSE,"DIR-REP";#N/A,#N/A,FALSE,"AUD-REPORT";#N/A,#N/A,FALSE,"P7L&amp;BS";#N/A,#N/A,FALSE,"NOTES";#N/A,#N/A,FALSE,"FA";#N/A,#N/A,FALSE,"NOTES (2)";#N/A,#N/A,FALSE,"Schedule  IV";#N/A,#N/A,FALSE,"Schedule V"}</definedName>
    <definedName name="eaifioeahfianefiharf" hidden="1">{#N/A,#N/A,FALSE,"DIR-REP";#N/A,#N/A,FALSE,"AUD-REPORT";#N/A,#N/A,FALSE,"P7L&amp;BS";#N/A,#N/A,FALSE,"NOTES";#N/A,#N/A,FALSE,"FA";#N/A,#N/A,FALSE,"NOTES (2)";#N/A,#N/A,FALSE,"Schedule  IV";#N/A,#N/A,FALSE,"Schedule V"}</definedName>
    <definedName name="earfe" localSheetId="14"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earfe" localSheetId="7"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earfe" localSheetId="25"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earfe" localSheetId="2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earfe" localSheetId="22"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earfe" localSheetId="19"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earfe"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eay" localSheetId="14" hidden="1">{#N/A,#N/A,TRUE,"COVER";#N/A,#N/A,TRUE,"DIR";#N/A,#N/A,TRUE,"AUDIT"}</definedName>
    <definedName name="eay" localSheetId="7" hidden="1">{#N/A,#N/A,TRUE,"COVER";#N/A,#N/A,TRUE,"DIR";#N/A,#N/A,TRUE,"AUDIT"}</definedName>
    <definedName name="eay" localSheetId="25" hidden="1">{#N/A,#N/A,TRUE,"COVER";#N/A,#N/A,TRUE,"DIR";#N/A,#N/A,TRUE,"AUDIT"}</definedName>
    <definedName name="eay" localSheetId="21" hidden="1">{#N/A,#N/A,TRUE,"COVER";#N/A,#N/A,TRUE,"DIR";#N/A,#N/A,TRUE,"AUDIT"}</definedName>
    <definedName name="eay" localSheetId="22" hidden="1">{#N/A,#N/A,TRUE,"COVER";#N/A,#N/A,TRUE,"DIR";#N/A,#N/A,TRUE,"AUDIT"}</definedName>
    <definedName name="eay" localSheetId="19" hidden="1">{#N/A,#N/A,TRUE,"COVER";#N/A,#N/A,TRUE,"DIR";#N/A,#N/A,TRUE,"AUDIT"}</definedName>
    <definedName name="eay" hidden="1">{#N/A,#N/A,TRUE,"COVER";#N/A,#N/A,TRUE,"DIR";#N/A,#N/A,TRUE,"AUDIT"}</definedName>
    <definedName name="EBIT" localSheetId="14" hidden="1">1/EUReXToDEM</definedName>
    <definedName name="EBIT" localSheetId="7" hidden="1">1/EUReXToDEM</definedName>
    <definedName name="EBIT" localSheetId="25" hidden="1">1/EUReXToDEM</definedName>
    <definedName name="EBIT" localSheetId="21" hidden="1">1/EUReXToDEM</definedName>
    <definedName name="EBIT" localSheetId="22" hidden="1">1/EUReXToDEM</definedName>
    <definedName name="EBIT" localSheetId="19" hidden="1">1/EUReXToDEM</definedName>
    <definedName name="EBIT" hidden="1">1/EUReXToDEM</definedName>
    <definedName name="Eckdaten_des_Konzerns">#REF!</definedName>
    <definedName name="ecs">#REF!</definedName>
    <definedName name="ed" localSheetId="14" hidden="1">{#N/A,#N/A,FALSE,"DIR-REP";#N/A,#N/A,FALSE,"AUD-REPORT";#N/A,#N/A,FALSE,"P7L&amp;BS";#N/A,#N/A,FALSE,"NOTES";#N/A,#N/A,FALSE,"FA";#N/A,#N/A,FALSE,"NOTES (2)";#N/A,#N/A,FALSE,"Schedule  IV";#N/A,#N/A,FALSE,"Schedule V"}</definedName>
    <definedName name="ed" localSheetId="7" hidden="1">{#N/A,#N/A,FALSE,"DIR-REP";#N/A,#N/A,FALSE,"AUD-REPORT";#N/A,#N/A,FALSE,"P7L&amp;BS";#N/A,#N/A,FALSE,"NOTES";#N/A,#N/A,FALSE,"FA";#N/A,#N/A,FALSE,"NOTES (2)";#N/A,#N/A,FALSE,"Schedule  IV";#N/A,#N/A,FALSE,"Schedule V"}</definedName>
    <definedName name="ed" localSheetId="25" hidden="1">{#N/A,#N/A,FALSE,"DIR-REP";#N/A,#N/A,FALSE,"AUD-REPORT";#N/A,#N/A,FALSE,"P7L&amp;BS";#N/A,#N/A,FALSE,"NOTES";#N/A,#N/A,FALSE,"FA";#N/A,#N/A,FALSE,"NOTES (2)";#N/A,#N/A,FALSE,"Schedule  IV";#N/A,#N/A,FALSE,"Schedule V"}</definedName>
    <definedName name="ed" localSheetId="21" hidden="1">{#N/A,#N/A,FALSE,"DIR-REP";#N/A,#N/A,FALSE,"AUD-REPORT";#N/A,#N/A,FALSE,"P7L&amp;BS";#N/A,#N/A,FALSE,"NOTES";#N/A,#N/A,FALSE,"FA";#N/A,#N/A,FALSE,"NOTES (2)";#N/A,#N/A,FALSE,"Schedule  IV";#N/A,#N/A,FALSE,"Schedule V"}</definedName>
    <definedName name="ed" localSheetId="22" hidden="1">{#N/A,#N/A,FALSE,"DIR-REP";#N/A,#N/A,FALSE,"AUD-REPORT";#N/A,#N/A,FALSE,"P7L&amp;BS";#N/A,#N/A,FALSE,"NOTES";#N/A,#N/A,FALSE,"FA";#N/A,#N/A,FALSE,"NOTES (2)";#N/A,#N/A,FALSE,"Schedule  IV";#N/A,#N/A,FALSE,"Schedule V"}</definedName>
    <definedName name="ed" localSheetId="19" hidden="1">{#N/A,#N/A,FALSE,"DIR-REP";#N/A,#N/A,FALSE,"AUD-REPORT";#N/A,#N/A,FALSE,"P7L&amp;BS";#N/A,#N/A,FALSE,"NOTES";#N/A,#N/A,FALSE,"FA";#N/A,#N/A,FALSE,"NOTES (2)";#N/A,#N/A,FALSE,"Schedule  IV";#N/A,#N/A,FALSE,"Schedule V"}</definedName>
    <definedName name="ed" hidden="1">{#N/A,#N/A,FALSE,"DIR-REP";#N/A,#N/A,FALSE,"AUD-REPORT";#N/A,#N/A,FALSE,"P7L&amp;BS";#N/A,#N/A,FALSE,"NOTES";#N/A,#N/A,FALSE,"FA";#N/A,#N/A,FALSE,"NOTES (2)";#N/A,#N/A,FALSE,"Schedule  IV";#N/A,#N/A,FALSE,"Schedule V"}</definedName>
    <definedName name="EDC" hidden="1">#REF!</definedName>
    <definedName name="EDchoice">#REF!</definedName>
    <definedName name="EDRTUERUTY" localSheetId="14" hidden="1">{"summary",#N/A,FALSE,"2000 vs 1999";"detail",#N/A,FALSE,"2000 vs 1999"}</definedName>
    <definedName name="EDRTUERUTY" localSheetId="7" hidden="1">{"summary",#N/A,FALSE,"2000 vs 1999";"detail",#N/A,FALSE,"2000 vs 1999"}</definedName>
    <definedName name="EDRTUERUTY" localSheetId="25" hidden="1">{"summary",#N/A,FALSE,"2000 vs 1999";"detail",#N/A,FALSE,"2000 vs 1999"}</definedName>
    <definedName name="EDRTUERUTY" localSheetId="21" hidden="1">{"summary",#N/A,FALSE,"2000 vs 1999";"detail",#N/A,FALSE,"2000 vs 1999"}</definedName>
    <definedName name="EDRTUERUTY" localSheetId="22" hidden="1">{"summary",#N/A,FALSE,"2000 vs 1999";"detail",#N/A,FALSE,"2000 vs 1999"}</definedName>
    <definedName name="EDRTUERUTY" localSheetId="19" hidden="1">{"summary",#N/A,FALSE,"2000 vs 1999";"detail",#N/A,FALSE,"2000 vs 1999"}</definedName>
    <definedName name="EDRTUERUTY" hidden="1">{"summary",#N/A,FALSE,"2000 vs 1999";"detail",#N/A,FALSE,"2000 vs 1999"}</definedName>
    <definedName name="EDS1C">#REF!</definedName>
    <definedName name="edt" localSheetId="14" hidden="1">{"'毛利比较'!$A$4:$P$26"}</definedName>
    <definedName name="edt" localSheetId="7" hidden="1">{"'毛利比较'!$A$4:$P$26"}</definedName>
    <definedName name="edt" localSheetId="25" hidden="1">{"'毛利比较'!$A$4:$P$26"}</definedName>
    <definedName name="edt" localSheetId="21" hidden="1">{"'毛利比较'!$A$4:$P$26"}</definedName>
    <definedName name="edt" localSheetId="22" hidden="1">{"'毛利比较'!$A$4:$P$26"}</definedName>
    <definedName name="edt" localSheetId="19" hidden="1">{"'毛利比较'!$A$4:$P$26"}</definedName>
    <definedName name="edt" hidden="1">{"'毛利比较'!$A$4:$P$26"}</definedName>
    <definedName name="ee" hidden="1">#REF!</definedName>
    <definedName name="eee">#REF!</definedName>
    <definedName name="eee.lll" localSheetId="14" hidden="1">{#N/A,#N/A,FALSE,"PMW Gruppe 99_98";#N/A,#N/A,FALSE,"PMW KG 98_99";#N/A,#N/A,FALSE,"PMW Inc. 99_98";#N/A,#N/A,FALSE,"PMW VTECH 99_98";#N/A,#N/A,FALSE,"PMW Thail. 99_98";#N/A,#N/A,FALSE,"PMW Canada 99_98";#N/A,#N/A,FALSE,"Währungsabw. 99_98"}</definedName>
    <definedName name="eee.lll" localSheetId="7" hidden="1">{#N/A,#N/A,FALSE,"PMW Gruppe 99_98";#N/A,#N/A,FALSE,"PMW KG 98_99";#N/A,#N/A,FALSE,"PMW Inc. 99_98";#N/A,#N/A,FALSE,"PMW VTECH 99_98";#N/A,#N/A,FALSE,"PMW Thail. 99_98";#N/A,#N/A,FALSE,"PMW Canada 99_98";#N/A,#N/A,FALSE,"Währungsabw. 99_98"}</definedName>
    <definedName name="eee.lll" localSheetId="25" hidden="1">{#N/A,#N/A,FALSE,"PMW Gruppe 99_98";#N/A,#N/A,FALSE,"PMW KG 98_99";#N/A,#N/A,FALSE,"PMW Inc. 99_98";#N/A,#N/A,FALSE,"PMW VTECH 99_98";#N/A,#N/A,FALSE,"PMW Thail. 99_98";#N/A,#N/A,FALSE,"PMW Canada 99_98";#N/A,#N/A,FALSE,"Währungsabw. 99_98"}</definedName>
    <definedName name="eee.lll" localSheetId="21" hidden="1">{#N/A,#N/A,FALSE,"PMW Gruppe 99_98";#N/A,#N/A,FALSE,"PMW KG 98_99";#N/A,#N/A,FALSE,"PMW Inc. 99_98";#N/A,#N/A,FALSE,"PMW VTECH 99_98";#N/A,#N/A,FALSE,"PMW Thail. 99_98";#N/A,#N/A,FALSE,"PMW Canada 99_98";#N/A,#N/A,FALSE,"Währungsabw. 99_98"}</definedName>
    <definedName name="eee.lll" localSheetId="22" hidden="1">{#N/A,#N/A,FALSE,"PMW Gruppe 99_98";#N/A,#N/A,FALSE,"PMW KG 98_99";#N/A,#N/A,FALSE,"PMW Inc. 99_98";#N/A,#N/A,FALSE,"PMW VTECH 99_98";#N/A,#N/A,FALSE,"PMW Thail. 99_98";#N/A,#N/A,FALSE,"PMW Canada 99_98";#N/A,#N/A,FALSE,"Währungsabw. 99_98"}</definedName>
    <definedName name="eee.lll" localSheetId="19" hidden="1">{#N/A,#N/A,FALSE,"PMW Gruppe 99_98";#N/A,#N/A,FALSE,"PMW KG 98_99";#N/A,#N/A,FALSE,"PMW Inc. 99_98";#N/A,#N/A,FALSE,"PMW VTECH 99_98";#N/A,#N/A,FALSE,"PMW Thail. 99_98";#N/A,#N/A,FALSE,"PMW Canada 99_98";#N/A,#N/A,FALSE,"Währungsabw. 99_98"}</definedName>
    <definedName name="eee.lll" hidden="1">{#N/A,#N/A,FALSE,"PMW Gruppe 99_98";#N/A,#N/A,FALSE,"PMW KG 98_99";#N/A,#N/A,FALSE,"PMW Inc. 99_98";#N/A,#N/A,FALSE,"PMW VTECH 99_98";#N/A,#N/A,FALSE,"PMW Thail. 99_98";#N/A,#N/A,FALSE,"PMW Canada 99_98";#N/A,#N/A,FALSE,"Währungsabw. 99_98"}</definedName>
    <definedName name="eeee" localSheetId="14" hidden="1">{#N/A,#N/A,FALSE,"UNIT";#N/A,#N/A,FALSE,"UNIT";#N/A,#N/A,FALSE,"계정"}</definedName>
    <definedName name="eeee" localSheetId="7" hidden="1">{#N/A,#N/A,FALSE,"UNIT";#N/A,#N/A,FALSE,"UNIT";#N/A,#N/A,FALSE,"계정"}</definedName>
    <definedName name="eeee" localSheetId="25" hidden="1">{#N/A,#N/A,FALSE,"UNIT";#N/A,#N/A,FALSE,"UNIT";#N/A,#N/A,FALSE,"계정"}</definedName>
    <definedName name="eeee" localSheetId="21" hidden="1">{#N/A,#N/A,FALSE,"UNIT";#N/A,#N/A,FALSE,"UNIT";#N/A,#N/A,FALSE,"계정"}</definedName>
    <definedName name="eeee" localSheetId="22" hidden="1">{#N/A,#N/A,FALSE,"UNIT";#N/A,#N/A,FALSE,"UNIT";#N/A,#N/A,FALSE,"계정"}</definedName>
    <definedName name="eeee" localSheetId="19" hidden="1">{#N/A,#N/A,FALSE,"UNIT";#N/A,#N/A,FALSE,"UNIT";#N/A,#N/A,FALSE,"계정"}</definedName>
    <definedName name="eeee" hidden="1">{#N/A,#N/A,FALSE,"UNIT";#N/A,#N/A,FALSE,"UNIT";#N/A,#N/A,FALSE,"계정"}</definedName>
    <definedName name="eeeeee">#REF!</definedName>
    <definedName name="eeeeeee" localSheetId="14" hidden="1">{"YD LPH2",#N/A,FALSE,"YTD"}</definedName>
    <definedName name="eeeeeee" localSheetId="7" hidden="1">{"YD LPH2",#N/A,FALSE,"YTD"}</definedName>
    <definedName name="eeeeeee" localSheetId="25" hidden="1">{"YD LPH2",#N/A,FALSE,"YTD"}</definedName>
    <definedName name="eeeeeee" localSheetId="21" hidden="1">{"YD LPH2",#N/A,FALSE,"YTD"}</definedName>
    <definedName name="eeeeeee" localSheetId="22" hidden="1">{"YD LPH2",#N/A,FALSE,"YTD"}</definedName>
    <definedName name="eeeeeee" localSheetId="19" hidden="1">{"YD LPH2",#N/A,FALSE,"YTD"}</definedName>
    <definedName name="eeeeeee" hidden="1">{"YD LPH2",#N/A,FALSE,"YTD"}</definedName>
    <definedName name="eeeeeeee" localSheetId="14" hidden="1">{"Pg1",#N/A,FALSE,"OpExYTDvsBud";"Pg2",#N/A,FALSE,"OpExYTDvsBud"}</definedName>
    <definedName name="eeeeeeee" localSheetId="7" hidden="1">{"Pg1",#N/A,FALSE,"OpExYTDvsBud";"Pg2",#N/A,FALSE,"OpExYTDvsBud"}</definedName>
    <definedName name="eeeeeeee" localSheetId="25" hidden="1">{"Pg1",#N/A,FALSE,"OpExYTDvsBud";"Pg2",#N/A,FALSE,"OpExYTDvsBud"}</definedName>
    <definedName name="eeeeeeee" localSheetId="21" hidden="1">{"Pg1",#N/A,FALSE,"OpExYTDvsBud";"Pg2",#N/A,FALSE,"OpExYTDvsBud"}</definedName>
    <definedName name="eeeeeeee" localSheetId="22" hidden="1">{"Pg1",#N/A,FALSE,"OpExYTDvsBud";"Pg2",#N/A,FALSE,"OpExYTDvsBud"}</definedName>
    <definedName name="eeeeeeee" localSheetId="19" hidden="1">{"Pg1",#N/A,FALSE,"OpExYTDvsBud";"Pg2",#N/A,FALSE,"OpExYTDvsBud"}</definedName>
    <definedName name="eeeeeeee" hidden="1">{"Pg1",#N/A,FALSE,"OpExYTDvsBud";"Pg2",#N/A,FALSE,"OpExYTDvsBud"}</definedName>
    <definedName name="eeeeeeeeee" localSheetId="1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 localSheetId="7"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 localSheetId="25"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 localSheetId="2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 localSheetId="22"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 localSheetId="19"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e" localSheetId="14" hidden="1">{#N/A,"PURCHM",FALSE,"Business Analysis";#N/A,"SPADD",FALSE,"Business Analysis"}</definedName>
    <definedName name="eeeeeeeeeee" localSheetId="7" hidden="1">{#N/A,"PURCHM",FALSE,"Business Analysis";#N/A,"SPADD",FALSE,"Business Analysis"}</definedName>
    <definedName name="eeeeeeeeeee" localSheetId="25" hidden="1">{#N/A,"PURCHM",FALSE,"Business Analysis";#N/A,"SPADD",FALSE,"Business Analysis"}</definedName>
    <definedName name="eeeeeeeeeee" localSheetId="21" hidden="1">{#N/A,"PURCHM",FALSE,"Business Analysis";#N/A,"SPADD",FALSE,"Business Analysis"}</definedName>
    <definedName name="eeeeeeeeeee" localSheetId="22" hidden="1">{#N/A,"PURCHM",FALSE,"Business Analysis";#N/A,"SPADD",FALSE,"Business Analysis"}</definedName>
    <definedName name="eeeeeeeeeee" localSheetId="19" hidden="1">{#N/A,"PURCHM",FALSE,"Business Analysis";#N/A,"SPADD",FALSE,"Business Analysis"}</definedName>
    <definedName name="eeeeeeeeeee" hidden="1">{#N/A,"PURCHM",FALSE,"Business Analysis";#N/A,"SPADD",FALSE,"Business Analysis"}</definedName>
    <definedName name="eeeeeeeeeeee" localSheetId="14" hidden="1">{"pro_view",#N/A,FALSE,"EEFSNAP2";"rep_view",#N/A,FALSE,"EEFSNAP2"}</definedName>
    <definedName name="eeeeeeeeeeee" localSheetId="7" hidden="1">{"pro_view",#N/A,FALSE,"EEFSNAP2";"rep_view",#N/A,FALSE,"EEFSNAP2"}</definedName>
    <definedName name="eeeeeeeeeeee" localSheetId="25" hidden="1">{"pro_view",#N/A,FALSE,"EEFSNAP2";"rep_view",#N/A,FALSE,"EEFSNAP2"}</definedName>
    <definedName name="eeeeeeeeeeee" localSheetId="21" hidden="1">{"pro_view",#N/A,FALSE,"EEFSNAP2";"rep_view",#N/A,FALSE,"EEFSNAP2"}</definedName>
    <definedName name="eeeeeeeeeeee" localSheetId="22" hidden="1">{"pro_view",#N/A,FALSE,"EEFSNAP2";"rep_view",#N/A,FALSE,"EEFSNAP2"}</definedName>
    <definedName name="eeeeeeeeeeee" localSheetId="19" hidden="1">{"pro_view",#N/A,FALSE,"EEFSNAP2";"rep_view",#N/A,FALSE,"EEFSNAP2"}</definedName>
    <definedName name="eeeeeeeeeeee" hidden="1">{"pro_view",#N/A,FALSE,"EEFSNAP2";"rep_view",#N/A,FALSE,"EEFSNAP2"}</definedName>
    <definedName name="eeeeeeeeeeeeeee" localSheetId="14" hidden="1">{#N/A,"PURADD",FALSE,"Business Analysis";#N/A,"PURSPP",FALSE,"Business Analysis";#N/A,"CTGIND",FALSE,"Business Analysis";#N/A,"PURCHM",FALSE,"Business Analysis";#N/A,"SPADD",FALSE,"Business Analysis";#N/A,"EPOXY",FALSE,"Business Analysis";#N/A,"PURPER",FALSE,"Business Analysis"}</definedName>
    <definedName name="eeeeeeeeeeeeeee" localSheetId="7" hidden="1">{#N/A,"PURADD",FALSE,"Business Analysis";#N/A,"PURSPP",FALSE,"Business Analysis";#N/A,"CTGIND",FALSE,"Business Analysis";#N/A,"PURCHM",FALSE,"Business Analysis";#N/A,"SPADD",FALSE,"Business Analysis";#N/A,"EPOXY",FALSE,"Business Analysis";#N/A,"PURPER",FALSE,"Business Analysis"}</definedName>
    <definedName name="eeeeeeeeeeeeeee" localSheetId="25" hidden="1">{#N/A,"PURADD",FALSE,"Business Analysis";#N/A,"PURSPP",FALSE,"Business Analysis";#N/A,"CTGIND",FALSE,"Business Analysis";#N/A,"PURCHM",FALSE,"Business Analysis";#N/A,"SPADD",FALSE,"Business Analysis";#N/A,"EPOXY",FALSE,"Business Analysis";#N/A,"PURPER",FALSE,"Business Analysis"}</definedName>
    <definedName name="eeeeeeeeeeeeeee" localSheetId="21" hidden="1">{#N/A,"PURADD",FALSE,"Business Analysis";#N/A,"PURSPP",FALSE,"Business Analysis";#N/A,"CTGIND",FALSE,"Business Analysis";#N/A,"PURCHM",FALSE,"Business Analysis";#N/A,"SPADD",FALSE,"Business Analysis";#N/A,"EPOXY",FALSE,"Business Analysis";#N/A,"PURPER",FALSE,"Business Analysis"}</definedName>
    <definedName name="eeeeeeeeeeeeeee" localSheetId="22" hidden="1">{#N/A,"PURADD",FALSE,"Business Analysis";#N/A,"PURSPP",FALSE,"Business Analysis";#N/A,"CTGIND",FALSE,"Business Analysis";#N/A,"PURCHM",FALSE,"Business Analysis";#N/A,"SPADD",FALSE,"Business Analysis";#N/A,"EPOXY",FALSE,"Business Analysis";#N/A,"PURPER",FALSE,"Business Analysis"}</definedName>
    <definedName name="eeeeeeeeeeeeeee" localSheetId="19" hidden="1">{#N/A,"PURADD",FALSE,"Business Analysis";#N/A,"PURSPP",FALSE,"Business Analysis";#N/A,"CTGIND",FALSE,"Business Analysis";#N/A,"PURCHM",FALSE,"Business Analysis";#N/A,"SPADD",FALSE,"Business Analysis";#N/A,"EPOXY",FALSE,"Business Analysis";#N/A,"PURPER",FALSE,"Business Analysis"}</definedName>
    <definedName name="eeeeeeeeeeeeeee" hidden="1">{#N/A,"PURADD",FALSE,"Business Analysis";#N/A,"PURSPP",FALSE,"Business Analysis";#N/A,"CTGIND",FALSE,"Business Analysis";#N/A,"PURCHM",FALSE,"Business Analysis";#N/A,"SPADD",FALSE,"Business Analysis";#N/A,"EPOXY",FALSE,"Business Analysis";#N/A,"PURPER",FALSE,"Business Analysis"}</definedName>
    <definedName name="eeir" localSheetId="14" hidden="1">{#N/A,#N/A,FALSE,"TB";#N/A,#N/A,FALSE,"DR";#N/A,#N/A,FALSE,"AR";#N/A,#N/A,FALSE,"BS";#N/A,#N/A,FALSE,"PL";#N/A,#N/A,FALSE,"NOTES";#N/A,#N/A,FALSE,"NOTES (2)";#N/A,#N/A,FALSE,"NOTES (3)";#N/A,#N/A,FALSE,"DPL";#N/A,#N/A,FALSE,"DPL"}</definedName>
    <definedName name="eeir" localSheetId="7" hidden="1">{#N/A,#N/A,FALSE,"TB";#N/A,#N/A,FALSE,"DR";#N/A,#N/A,FALSE,"AR";#N/A,#N/A,FALSE,"BS";#N/A,#N/A,FALSE,"PL";#N/A,#N/A,FALSE,"NOTES";#N/A,#N/A,FALSE,"NOTES (2)";#N/A,#N/A,FALSE,"NOTES (3)";#N/A,#N/A,FALSE,"DPL";#N/A,#N/A,FALSE,"DPL"}</definedName>
    <definedName name="eeir" localSheetId="25" hidden="1">{#N/A,#N/A,FALSE,"TB";#N/A,#N/A,FALSE,"DR";#N/A,#N/A,FALSE,"AR";#N/A,#N/A,FALSE,"BS";#N/A,#N/A,FALSE,"PL";#N/A,#N/A,FALSE,"NOTES";#N/A,#N/A,FALSE,"NOTES (2)";#N/A,#N/A,FALSE,"NOTES (3)";#N/A,#N/A,FALSE,"DPL";#N/A,#N/A,FALSE,"DPL"}</definedName>
    <definedName name="eeir" localSheetId="21" hidden="1">{#N/A,#N/A,FALSE,"TB";#N/A,#N/A,FALSE,"DR";#N/A,#N/A,FALSE,"AR";#N/A,#N/A,FALSE,"BS";#N/A,#N/A,FALSE,"PL";#N/A,#N/A,FALSE,"NOTES";#N/A,#N/A,FALSE,"NOTES (2)";#N/A,#N/A,FALSE,"NOTES (3)";#N/A,#N/A,FALSE,"DPL";#N/A,#N/A,FALSE,"DPL"}</definedName>
    <definedName name="eeir" localSheetId="22" hidden="1">{#N/A,#N/A,FALSE,"TB";#N/A,#N/A,FALSE,"DR";#N/A,#N/A,FALSE,"AR";#N/A,#N/A,FALSE,"BS";#N/A,#N/A,FALSE,"PL";#N/A,#N/A,FALSE,"NOTES";#N/A,#N/A,FALSE,"NOTES (2)";#N/A,#N/A,FALSE,"NOTES (3)";#N/A,#N/A,FALSE,"DPL";#N/A,#N/A,FALSE,"DPL"}</definedName>
    <definedName name="eeir" localSheetId="19" hidden="1">{#N/A,#N/A,FALSE,"TB";#N/A,#N/A,FALSE,"DR";#N/A,#N/A,FALSE,"AR";#N/A,#N/A,FALSE,"BS";#N/A,#N/A,FALSE,"PL";#N/A,#N/A,FALSE,"NOTES";#N/A,#N/A,FALSE,"NOTES (2)";#N/A,#N/A,FALSE,"NOTES (3)";#N/A,#N/A,FALSE,"DPL";#N/A,#N/A,FALSE,"DPL"}</definedName>
    <definedName name="eeir" hidden="1">{#N/A,#N/A,FALSE,"TB";#N/A,#N/A,FALSE,"DR";#N/A,#N/A,FALSE,"AR";#N/A,#N/A,FALSE,"BS";#N/A,#N/A,FALSE,"PL";#N/A,#N/A,FALSE,"NOTES";#N/A,#N/A,FALSE,"NOTES (2)";#N/A,#N/A,FALSE,"NOTES (3)";#N/A,#N/A,FALSE,"DPL";#N/A,#N/A,FALSE,"DPL"}</definedName>
    <definedName name="eert" localSheetId="14" hidden="1">{#N/A,#N/A,FALSE,"Umsatz EO BP";#N/A,#N/A,FALSE,"Umsatz EO OP";#N/A,#N/A,FALSE,"ER EO BP";#N/A,#N/A,FALSE,"ER EO OP";#N/A,#N/A,FALSE,"EA EO (2)";#N/A,#N/A,FALSE,"EA EO";#N/A,#N/A,FALSE,"EA EO (3)";#N/A,#N/A,FALSE,"EA EO (4)";#N/A,#N/A,FALSE,"KA EO  (2)";#N/A,#N/A,FALSE,"KA EO";#N/A,#N/A,FALSE,"KA EO  (3)";#N/A,#N/A,FALSE,"KA EO (4)"}</definedName>
    <definedName name="eert" localSheetId="7" hidden="1">{#N/A,#N/A,FALSE,"Umsatz EO BP";#N/A,#N/A,FALSE,"Umsatz EO OP";#N/A,#N/A,FALSE,"ER EO BP";#N/A,#N/A,FALSE,"ER EO OP";#N/A,#N/A,FALSE,"EA EO (2)";#N/A,#N/A,FALSE,"EA EO";#N/A,#N/A,FALSE,"EA EO (3)";#N/A,#N/A,FALSE,"EA EO (4)";#N/A,#N/A,FALSE,"KA EO  (2)";#N/A,#N/A,FALSE,"KA EO";#N/A,#N/A,FALSE,"KA EO  (3)";#N/A,#N/A,FALSE,"KA EO (4)"}</definedName>
    <definedName name="eert" localSheetId="25" hidden="1">{#N/A,#N/A,FALSE,"Umsatz EO BP";#N/A,#N/A,FALSE,"Umsatz EO OP";#N/A,#N/A,FALSE,"ER EO BP";#N/A,#N/A,FALSE,"ER EO OP";#N/A,#N/A,FALSE,"EA EO (2)";#N/A,#N/A,FALSE,"EA EO";#N/A,#N/A,FALSE,"EA EO (3)";#N/A,#N/A,FALSE,"EA EO (4)";#N/A,#N/A,FALSE,"KA EO  (2)";#N/A,#N/A,FALSE,"KA EO";#N/A,#N/A,FALSE,"KA EO  (3)";#N/A,#N/A,FALSE,"KA EO (4)"}</definedName>
    <definedName name="eert" localSheetId="21" hidden="1">{#N/A,#N/A,FALSE,"Umsatz EO BP";#N/A,#N/A,FALSE,"Umsatz EO OP";#N/A,#N/A,FALSE,"ER EO BP";#N/A,#N/A,FALSE,"ER EO OP";#N/A,#N/A,FALSE,"EA EO (2)";#N/A,#N/A,FALSE,"EA EO";#N/A,#N/A,FALSE,"EA EO (3)";#N/A,#N/A,FALSE,"EA EO (4)";#N/A,#N/A,FALSE,"KA EO  (2)";#N/A,#N/A,FALSE,"KA EO";#N/A,#N/A,FALSE,"KA EO  (3)";#N/A,#N/A,FALSE,"KA EO (4)"}</definedName>
    <definedName name="eert" localSheetId="22" hidden="1">{#N/A,#N/A,FALSE,"Umsatz EO BP";#N/A,#N/A,FALSE,"Umsatz EO OP";#N/A,#N/A,FALSE,"ER EO BP";#N/A,#N/A,FALSE,"ER EO OP";#N/A,#N/A,FALSE,"EA EO (2)";#N/A,#N/A,FALSE,"EA EO";#N/A,#N/A,FALSE,"EA EO (3)";#N/A,#N/A,FALSE,"EA EO (4)";#N/A,#N/A,FALSE,"KA EO  (2)";#N/A,#N/A,FALSE,"KA EO";#N/A,#N/A,FALSE,"KA EO  (3)";#N/A,#N/A,FALSE,"KA EO (4)"}</definedName>
    <definedName name="eert" localSheetId="19" hidden="1">{#N/A,#N/A,FALSE,"Umsatz EO BP";#N/A,#N/A,FALSE,"Umsatz EO OP";#N/A,#N/A,FALSE,"ER EO BP";#N/A,#N/A,FALSE,"ER EO OP";#N/A,#N/A,FALSE,"EA EO (2)";#N/A,#N/A,FALSE,"EA EO";#N/A,#N/A,FALSE,"EA EO (3)";#N/A,#N/A,FALSE,"EA EO (4)";#N/A,#N/A,FALSE,"KA EO  (2)";#N/A,#N/A,FALSE,"KA EO";#N/A,#N/A,FALSE,"KA EO  (3)";#N/A,#N/A,FALSE,"KA EO (4)"}</definedName>
    <definedName name="eert" hidden="1">{#N/A,#N/A,FALSE,"Umsatz EO BP";#N/A,#N/A,FALSE,"Umsatz EO OP";#N/A,#N/A,FALSE,"ER EO BP";#N/A,#N/A,FALSE,"ER EO OP";#N/A,#N/A,FALSE,"EA EO (2)";#N/A,#N/A,FALSE,"EA EO";#N/A,#N/A,FALSE,"EA EO (3)";#N/A,#N/A,FALSE,"EA EO (4)";#N/A,#N/A,FALSE,"KA EO  (2)";#N/A,#N/A,FALSE,"KA EO";#N/A,#N/A,FALSE,"KA EO  (3)";#N/A,#N/A,FALSE,"KA EO (4)"}</definedName>
    <definedName name="eewewewe" localSheetId="14" hidden="1">{#N/A,#N/A,FALSE,"UNIT";#N/A,#N/A,FALSE,"UNIT";#N/A,#N/A,FALSE,"계정"}</definedName>
    <definedName name="eewewewe" localSheetId="7" hidden="1">{#N/A,#N/A,FALSE,"UNIT";#N/A,#N/A,FALSE,"UNIT";#N/A,#N/A,FALSE,"계정"}</definedName>
    <definedName name="eewewewe" localSheetId="25" hidden="1">{#N/A,#N/A,FALSE,"UNIT";#N/A,#N/A,FALSE,"UNIT";#N/A,#N/A,FALSE,"계정"}</definedName>
    <definedName name="eewewewe" localSheetId="21" hidden="1">{#N/A,#N/A,FALSE,"UNIT";#N/A,#N/A,FALSE,"UNIT";#N/A,#N/A,FALSE,"계정"}</definedName>
    <definedName name="eewewewe" localSheetId="22" hidden="1">{#N/A,#N/A,FALSE,"UNIT";#N/A,#N/A,FALSE,"UNIT";#N/A,#N/A,FALSE,"계정"}</definedName>
    <definedName name="eewewewe" localSheetId="19" hidden="1">{#N/A,#N/A,FALSE,"UNIT";#N/A,#N/A,FALSE,"UNIT";#N/A,#N/A,FALSE,"계정"}</definedName>
    <definedName name="eewewewe" hidden="1">{#N/A,#N/A,FALSE,"UNIT";#N/A,#N/A,FALSE,"UNIT";#N/A,#N/A,FALSE,"계정"}</definedName>
    <definedName name="efeefe" hidden="1">#REF!</definedName>
    <definedName name="Effective_Tax_Rate">#REF!</definedName>
    <definedName name="efg">#REF!</definedName>
    <definedName name="efnedvcne" localSheetId="1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nedvcne" localSheetId="7"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nedvcne" localSheetId="25"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nedvcne" localSheetId="2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nedvcne" localSheetId="2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nedvcne" localSheetId="19"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nedvcne"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rpoekf" localSheetId="1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rpoekf" localSheetId="7"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rpoekf" localSheetId="25"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rpoekf" localSheetId="2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rpoekf" localSheetId="2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rpoekf" localSheetId="19"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rpoekf"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F제동" localSheetId="14" hidden="1">{#N/A,#N/A,FALSE,"단축1";#N/A,#N/A,FALSE,"단축2";#N/A,#N/A,FALSE,"단축3";#N/A,#N/A,FALSE,"장축";#N/A,#N/A,FALSE,"4WD"}</definedName>
    <definedName name="EF제동" localSheetId="7" hidden="1">{#N/A,#N/A,FALSE,"단축1";#N/A,#N/A,FALSE,"단축2";#N/A,#N/A,FALSE,"단축3";#N/A,#N/A,FALSE,"장축";#N/A,#N/A,FALSE,"4WD"}</definedName>
    <definedName name="EF제동" localSheetId="25" hidden="1">{#N/A,#N/A,FALSE,"단축1";#N/A,#N/A,FALSE,"단축2";#N/A,#N/A,FALSE,"단축3";#N/A,#N/A,FALSE,"장축";#N/A,#N/A,FALSE,"4WD"}</definedName>
    <definedName name="EF제동" localSheetId="21" hidden="1">{#N/A,#N/A,FALSE,"단축1";#N/A,#N/A,FALSE,"단축2";#N/A,#N/A,FALSE,"단축3";#N/A,#N/A,FALSE,"장축";#N/A,#N/A,FALSE,"4WD"}</definedName>
    <definedName name="EF제동" localSheetId="22" hidden="1">{#N/A,#N/A,FALSE,"단축1";#N/A,#N/A,FALSE,"단축2";#N/A,#N/A,FALSE,"단축3";#N/A,#N/A,FALSE,"장축";#N/A,#N/A,FALSE,"4WD"}</definedName>
    <definedName name="EF제동" localSheetId="19" hidden="1">{#N/A,#N/A,FALSE,"단축1";#N/A,#N/A,FALSE,"단축2";#N/A,#N/A,FALSE,"단축3";#N/A,#N/A,FALSE,"장축";#N/A,#N/A,FALSE,"4WD"}</definedName>
    <definedName name="EF제동" hidden="1">{#N/A,#N/A,FALSE,"단축1";#N/A,#N/A,FALSE,"단축2";#N/A,#N/A,FALSE,"단축3";#N/A,#N/A,FALSE,"장축";#N/A,#N/A,FALSE,"4WD"}</definedName>
    <definedName name="eifnadnfd" localSheetId="14" hidden="1">{#N/A,#N/A,FALSE,"CONTENTS";#N/A,#N/A,FALSE,"DR";#N/A,#N/A,FALSE,"PL";#N/A,#N/A,FALSE,"BS";#N/A,#N/A,FALSE,"Cash Flow";#N/A,#N/A,FALSE,"NOTES";#N/A,#N/A,FALSE,"NOTES (FA)";#N/A,#N/A,FALSE,"Notes(3)";#N/A,#N/A,FALSE,"NOTES (4)";#N/A,#N/A,FALSE,"DP&amp;L";#N/A,#N/A,FALSE,"EXPENSES";#N/A,#N/A,FALSE,"EXPENSES-1"}</definedName>
    <definedName name="eifnadnfd" localSheetId="7" hidden="1">{#N/A,#N/A,FALSE,"CONTENTS";#N/A,#N/A,FALSE,"DR";#N/A,#N/A,FALSE,"PL";#N/A,#N/A,FALSE,"BS";#N/A,#N/A,FALSE,"Cash Flow";#N/A,#N/A,FALSE,"NOTES";#N/A,#N/A,FALSE,"NOTES (FA)";#N/A,#N/A,FALSE,"Notes(3)";#N/A,#N/A,FALSE,"NOTES (4)";#N/A,#N/A,FALSE,"DP&amp;L";#N/A,#N/A,FALSE,"EXPENSES";#N/A,#N/A,FALSE,"EXPENSES-1"}</definedName>
    <definedName name="eifnadnfd" localSheetId="25" hidden="1">{#N/A,#N/A,FALSE,"CONTENTS";#N/A,#N/A,FALSE,"DR";#N/A,#N/A,FALSE,"PL";#N/A,#N/A,FALSE,"BS";#N/A,#N/A,FALSE,"Cash Flow";#N/A,#N/A,FALSE,"NOTES";#N/A,#N/A,FALSE,"NOTES (FA)";#N/A,#N/A,FALSE,"Notes(3)";#N/A,#N/A,FALSE,"NOTES (4)";#N/A,#N/A,FALSE,"DP&amp;L";#N/A,#N/A,FALSE,"EXPENSES";#N/A,#N/A,FALSE,"EXPENSES-1"}</definedName>
    <definedName name="eifnadnfd" localSheetId="21" hidden="1">{#N/A,#N/A,FALSE,"CONTENTS";#N/A,#N/A,FALSE,"DR";#N/A,#N/A,FALSE,"PL";#N/A,#N/A,FALSE,"BS";#N/A,#N/A,FALSE,"Cash Flow";#N/A,#N/A,FALSE,"NOTES";#N/A,#N/A,FALSE,"NOTES (FA)";#N/A,#N/A,FALSE,"Notes(3)";#N/A,#N/A,FALSE,"NOTES (4)";#N/A,#N/A,FALSE,"DP&amp;L";#N/A,#N/A,FALSE,"EXPENSES";#N/A,#N/A,FALSE,"EXPENSES-1"}</definedName>
    <definedName name="eifnadnfd" localSheetId="22" hidden="1">{#N/A,#N/A,FALSE,"CONTENTS";#N/A,#N/A,FALSE,"DR";#N/A,#N/A,FALSE,"PL";#N/A,#N/A,FALSE,"BS";#N/A,#N/A,FALSE,"Cash Flow";#N/A,#N/A,FALSE,"NOTES";#N/A,#N/A,FALSE,"NOTES (FA)";#N/A,#N/A,FALSE,"Notes(3)";#N/A,#N/A,FALSE,"NOTES (4)";#N/A,#N/A,FALSE,"DP&amp;L";#N/A,#N/A,FALSE,"EXPENSES";#N/A,#N/A,FALSE,"EXPENSES-1"}</definedName>
    <definedName name="eifnadnfd" localSheetId="19" hidden="1">{#N/A,#N/A,FALSE,"CONTENTS";#N/A,#N/A,FALSE,"DR";#N/A,#N/A,FALSE,"PL";#N/A,#N/A,FALSE,"BS";#N/A,#N/A,FALSE,"Cash Flow";#N/A,#N/A,FALSE,"NOTES";#N/A,#N/A,FALSE,"NOTES (FA)";#N/A,#N/A,FALSE,"Notes(3)";#N/A,#N/A,FALSE,"NOTES (4)";#N/A,#N/A,FALSE,"DP&amp;L";#N/A,#N/A,FALSE,"EXPENSES";#N/A,#N/A,FALSE,"EXPENSES-1"}</definedName>
    <definedName name="eifnadnfd" hidden="1">{#N/A,#N/A,FALSE,"CONTENTS";#N/A,#N/A,FALSE,"DR";#N/A,#N/A,FALSE,"PL";#N/A,#N/A,FALSE,"BS";#N/A,#N/A,FALSE,"Cash Flow";#N/A,#N/A,FALSE,"NOTES";#N/A,#N/A,FALSE,"NOTES (FA)";#N/A,#N/A,FALSE,"Notes(3)";#N/A,#N/A,FALSE,"NOTES (4)";#N/A,#N/A,FALSE,"DP&amp;L";#N/A,#N/A,FALSE,"EXPENSES";#N/A,#N/A,FALSE,"EXPENSES-1"}</definedName>
    <definedName name="eings" localSheetId="14" hidden="1">{#N/A,"PURCHM",FALSE,"Business Analysis";#N/A,"SPADD",FALSE,"Business Analysis"}</definedName>
    <definedName name="eings" localSheetId="7" hidden="1">{#N/A,"PURCHM",FALSE,"Business Analysis";#N/A,"SPADD",FALSE,"Business Analysis"}</definedName>
    <definedName name="eings" localSheetId="25" hidden="1">{#N/A,"PURCHM",FALSE,"Business Analysis";#N/A,"SPADD",FALSE,"Business Analysis"}</definedName>
    <definedName name="eings" localSheetId="21" hidden="1">{#N/A,"PURCHM",FALSE,"Business Analysis";#N/A,"SPADD",FALSE,"Business Analysis"}</definedName>
    <definedName name="eings" localSheetId="22" hidden="1">{#N/A,"PURCHM",FALSE,"Business Analysis";#N/A,"SPADD",FALSE,"Business Analysis"}</definedName>
    <definedName name="eings" localSheetId="19" hidden="1">{#N/A,"PURCHM",FALSE,"Business Analysis";#N/A,"SPADD",FALSE,"Business Analysis"}</definedName>
    <definedName name="eings" hidden="1">{#N/A,"PURCHM",FALSE,"Business Analysis";#N/A,"SPADD",FALSE,"Business Analysis"}</definedName>
    <definedName name="EInheiten" localSheetId="14"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EInheiten" localSheetId="7"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EInheiten" localSheetId="25"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EInheiten" localSheetId="21"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EInheiten" localSheetId="22"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EInheiten" localSheetId="19"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EInheiten"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ejkfgkjze" localSheetId="14" hidden="1">{#N/A,#N/A,FALSE,"Pharm";#N/A,#N/A,FALSE,"WWCM"}</definedName>
    <definedName name="ejkfgkjze" localSheetId="7" hidden="1">{#N/A,#N/A,FALSE,"Pharm";#N/A,#N/A,FALSE,"WWCM"}</definedName>
    <definedName name="ejkfgkjze" localSheetId="25" hidden="1">{#N/A,#N/A,FALSE,"Pharm";#N/A,#N/A,FALSE,"WWCM"}</definedName>
    <definedName name="ejkfgkjze" localSheetId="21" hidden="1">{#N/A,#N/A,FALSE,"Pharm";#N/A,#N/A,FALSE,"WWCM"}</definedName>
    <definedName name="ejkfgkjze" localSheetId="22" hidden="1">{#N/A,#N/A,FALSE,"Pharm";#N/A,#N/A,FALSE,"WWCM"}</definedName>
    <definedName name="ejkfgkjze" localSheetId="19" hidden="1">{#N/A,#N/A,FALSE,"Pharm";#N/A,#N/A,FALSE,"WWCM"}</definedName>
    <definedName name="ejkfgkjze" hidden="1">{#N/A,#N/A,FALSE,"Pharm";#N/A,#N/A,FALSE,"WWCM"}</definedName>
    <definedName name="ekkcx" hidden="1">#REF!</definedName>
    <definedName name="ekspo" localSheetId="14" hidden="1">{#N/A,#N/A,FALSE,"DIR-REP";#N/A,#N/A,FALSE,"AUD-REPORT";#N/A,#N/A,FALSE,"P7L&amp;BS";#N/A,#N/A,FALSE,"NOTES";#N/A,#N/A,FALSE,"FA";#N/A,#N/A,FALSE,"NOTES (2)";#N/A,#N/A,FALSE,"Schedule  IV";#N/A,#N/A,FALSE,"Schedule V"}</definedName>
    <definedName name="ekspo" localSheetId="7" hidden="1">{#N/A,#N/A,FALSE,"DIR-REP";#N/A,#N/A,FALSE,"AUD-REPORT";#N/A,#N/A,FALSE,"P7L&amp;BS";#N/A,#N/A,FALSE,"NOTES";#N/A,#N/A,FALSE,"FA";#N/A,#N/A,FALSE,"NOTES (2)";#N/A,#N/A,FALSE,"Schedule  IV";#N/A,#N/A,FALSE,"Schedule V"}</definedName>
    <definedName name="ekspo" localSheetId="25" hidden="1">{#N/A,#N/A,FALSE,"DIR-REP";#N/A,#N/A,FALSE,"AUD-REPORT";#N/A,#N/A,FALSE,"P7L&amp;BS";#N/A,#N/A,FALSE,"NOTES";#N/A,#N/A,FALSE,"FA";#N/A,#N/A,FALSE,"NOTES (2)";#N/A,#N/A,FALSE,"Schedule  IV";#N/A,#N/A,FALSE,"Schedule V"}</definedName>
    <definedName name="ekspo" localSheetId="21" hidden="1">{#N/A,#N/A,FALSE,"DIR-REP";#N/A,#N/A,FALSE,"AUD-REPORT";#N/A,#N/A,FALSE,"P7L&amp;BS";#N/A,#N/A,FALSE,"NOTES";#N/A,#N/A,FALSE,"FA";#N/A,#N/A,FALSE,"NOTES (2)";#N/A,#N/A,FALSE,"Schedule  IV";#N/A,#N/A,FALSE,"Schedule V"}</definedName>
    <definedName name="ekspo" localSheetId="22" hidden="1">{#N/A,#N/A,FALSE,"DIR-REP";#N/A,#N/A,FALSE,"AUD-REPORT";#N/A,#N/A,FALSE,"P7L&amp;BS";#N/A,#N/A,FALSE,"NOTES";#N/A,#N/A,FALSE,"FA";#N/A,#N/A,FALSE,"NOTES (2)";#N/A,#N/A,FALSE,"Schedule  IV";#N/A,#N/A,FALSE,"Schedule V"}</definedName>
    <definedName name="ekspo" localSheetId="19" hidden="1">{#N/A,#N/A,FALSE,"DIR-REP";#N/A,#N/A,FALSE,"AUD-REPORT";#N/A,#N/A,FALSE,"P7L&amp;BS";#N/A,#N/A,FALSE,"NOTES";#N/A,#N/A,FALSE,"FA";#N/A,#N/A,FALSE,"NOTES (2)";#N/A,#N/A,FALSE,"Schedule  IV";#N/A,#N/A,FALSE,"Schedule V"}</definedName>
    <definedName name="ekspo" hidden="1">{#N/A,#N/A,FALSE,"DIR-REP";#N/A,#N/A,FALSE,"AUD-REPORT";#N/A,#N/A,FALSE,"P7L&amp;BS";#N/A,#N/A,FALSE,"NOTES";#N/A,#N/A,FALSE,"FA";#N/A,#N/A,FALSE,"NOTES (2)";#N/A,#N/A,FALSE,"Schedule  IV";#N/A,#N/A,FALSE,"Schedule V"}</definedName>
    <definedName name="ELM_1">#REF!</definedName>
    <definedName name="ELM_2">#REF!</definedName>
    <definedName name="ELM_3">#REF!</definedName>
    <definedName name="EMIL_1">#N/A</definedName>
    <definedName name="EMIL_ALL">#N/A</definedName>
    <definedName name="EMIL_CAL">#N/A</definedName>
    <definedName name="EMIL_COM">#N/A</definedName>
    <definedName name="EMIL_JUMP">#N/A</definedName>
    <definedName name="EMIL_RATE">#N/A</definedName>
    <definedName name="EMIL_TOT">#N/A</definedName>
    <definedName name="Employee_benefits_payable_1">OFFSET(#REF!,,,COUNTA(#REF!)-2,)</definedName>
    <definedName name="Employee_benefits_payable_2">OFFSET(#REF!,,,COUNTA(#REF!)-2,)</definedName>
    <definedName name="Employee_benefits_payable_3_1">OFFSET(#REF!,,,COUNTA(#REF!)-2,)</definedName>
    <definedName name="ENC6A">#REF!</definedName>
    <definedName name="ENC6B">#REF!</definedName>
    <definedName name="ENC6C">#REF!</definedName>
    <definedName name="ENC6D">#REF!</definedName>
    <definedName name="ENC9A">#REF!</definedName>
    <definedName name="ENC9B">#REF!</definedName>
    <definedName name="ENC9C">#REF!</definedName>
    <definedName name="ENC9D">#REF!</definedName>
    <definedName name="ENC9E">#REF!</definedName>
    <definedName name="ENC9F">#REF!</definedName>
    <definedName name="end">#REF!</definedName>
    <definedName name="EndDate">#REF!</definedName>
    <definedName name="Enginsatz">#REF!</definedName>
    <definedName name="enigma" localSheetId="14" hidden="1">{#N/A,#N/A,FALSE,"P&amp;L Acc";#N/A,#N/A,FALSE,"P&amp;L Var";#N/A,#N/A,FALSE,"I-B Rep";#N/A,#N/A,FALSE,"BS";#N/A,#N/A,FALSE,"C'flw St";#N/A,#N/A,FALSE,"H-C Cons";#N/A,#N/A,FALSE,"FA Rep"}</definedName>
    <definedName name="enigma" localSheetId="7" hidden="1">{#N/A,#N/A,FALSE,"P&amp;L Acc";#N/A,#N/A,FALSE,"P&amp;L Var";#N/A,#N/A,FALSE,"I-B Rep";#N/A,#N/A,FALSE,"BS";#N/A,#N/A,FALSE,"C'flw St";#N/A,#N/A,FALSE,"H-C Cons";#N/A,#N/A,FALSE,"FA Rep"}</definedName>
    <definedName name="enigma" localSheetId="25" hidden="1">{#N/A,#N/A,FALSE,"P&amp;L Acc";#N/A,#N/A,FALSE,"P&amp;L Var";#N/A,#N/A,FALSE,"I-B Rep";#N/A,#N/A,FALSE,"BS";#N/A,#N/A,FALSE,"C'flw St";#N/A,#N/A,FALSE,"H-C Cons";#N/A,#N/A,FALSE,"FA Rep"}</definedName>
    <definedName name="enigma" localSheetId="21" hidden="1">{#N/A,#N/A,FALSE,"P&amp;L Acc";#N/A,#N/A,FALSE,"P&amp;L Var";#N/A,#N/A,FALSE,"I-B Rep";#N/A,#N/A,FALSE,"BS";#N/A,#N/A,FALSE,"C'flw St";#N/A,#N/A,FALSE,"H-C Cons";#N/A,#N/A,FALSE,"FA Rep"}</definedName>
    <definedName name="enigma" localSheetId="22" hidden="1">{#N/A,#N/A,FALSE,"P&amp;L Acc";#N/A,#N/A,FALSE,"P&amp;L Var";#N/A,#N/A,FALSE,"I-B Rep";#N/A,#N/A,FALSE,"BS";#N/A,#N/A,FALSE,"C'flw St";#N/A,#N/A,FALSE,"H-C Cons";#N/A,#N/A,FALSE,"FA Rep"}</definedName>
    <definedName name="enigma" localSheetId="19" hidden="1">{#N/A,#N/A,FALSE,"P&amp;L Acc";#N/A,#N/A,FALSE,"P&amp;L Var";#N/A,#N/A,FALSE,"I-B Rep";#N/A,#N/A,FALSE,"BS";#N/A,#N/A,FALSE,"C'flw St";#N/A,#N/A,FALSE,"H-C Cons";#N/A,#N/A,FALSE,"FA Rep"}</definedName>
    <definedName name="enigma" hidden="1">{#N/A,#N/A,FALSE,"P&amp;L Acc";#N/A,#N/A,FALSE,"P&amp;L Var";#N/A,#N/A,FALSE,"I-B Rep";#N/A,#N/A,FALSE,"BS";#N/A,#N/A,FALSE,"C'flw St";#N/A,#N/A,FALSE,"H-C Cons";#N/A,#N/A,FALSE,"FA Rep"}</definedName>
    <definedName name="entity">#REF!</definedName>
    <definedName name="entsperrt">#REF!,#REF!,#REF!,#REF!,#REF!,#REF!,#REF!,#REF!,#REF!,#REF!</definedName>
    <definedName name="eo0t" localSheetId="14" hidden="1">{#N/A,#N/A,FALSE,"TB";#N/A,#N/A,FALSE,"DR";#N/A,#N/A,FALSE,"AR";#N/A,#N/A,FALSE,"PL";#N/A,#N/A,FALSE,"BS";#N/A,#N/A,FALSE,"NOTES";#N/A,#N/A,FALSE,"NOTES (2)";#N/A,#N/A,FALSE,"NOTES (3)";#N/A,#N/A,FALSE,"DPL";#N/A,#N/A,FALSE,"TAXC.INDEX";#N/A,#N/A,FALSE,"Schedule I";#N/A,#N/A,FALSE,"Adjustments"}</definedName>
    <definedName name="eo0t" localSheetId="7" hidden="1">{#N/A,#N/A,FALSE,"TB";#N/A,#N/A,FALSE,"DR";#N/A,#N/A,FALSE,"AR";#N/A,#N/A,FALSE,"PL";#N/A,#N/A,FALSE,"BS";#N/A,#N/A,FALSE,"NOTES";#N/A,#N/A,FALSE,"NOTES (2)";#N/A,#N/A,FALSE,"NOTES (3)";#N/A,#N/A,FALSE,"DPL";#N/A,#N/A,FALSE,"TAXC.INDEX";#N/A,#N/A,FALSE,"Schedule I";#N/A,#N/A,FALSE,"Adjustments"}</definedName>
    <definedName name="eo0t" localSheetId="25" hidden="1">{#N/A,#N/A,FALSE,"TB";#N/A,#N/A,FALSE,"DR";#N/A,#N/A,FALSE,"AR";#N/A,#N/A,FALSE,"PL";#N/A,#N/A,FALSE,"BS";#N/A,#N/A,FALSE,"NOTES";#N/A,#N/A,FALSE,"NOTES (2)";#N/A,#N/A,FALSE,"NOTES (3)";#N/A,#N/A,FALSE,"DPL";#N/A,#N/A,FALSE,"TAXC.INDEX";#N/A,#N/A,FALSE,"Schedule I";#N/A,#N/A,FALSE,"Adjustments"}</definedName>
    <definedName name="eo0t" localSheetId="21" hidden="1">{#N/A,#N/A,FALSE,"TB";#N/A,#N/A,FALSE,"DR";#N/A,#N/A,FALSE,"AR";#N/A,#N/A,FALSE,"PL";#N/A,#N/A,FALSE,"BS";#N/A,#N/A,FALSE,"NOTES";#N/A,#N/A,FALSE,"NOTES (2)";#N/A,#N/A,FALSE,"NOTES (3)";#N/A,#N/A,FALSE,"DPL";#N/A,#N/A,FALSE,"TAXC.INDEX";#N/A,#N/A,FALSE,"Schedule I";#N/A,#N/A,FALSE,"Adjustments"}</definedName>
    <definedName name="eo0t" localSheetId="22" hidden="1">{#N/A,#N/A,FALSE,"TB";#N/A,#N/A,FALSE,"DR";#N/A,#N/A,FALSE,"AR";#N/A,#N/A,FALSE,"PL";#N/A,#N/A,FALSE,"BS";#N/A,#N/A,FALSE,"NOTES";#N/A,#N/A,FALSE,"NOTES (2)";#N/A,#N/A,FALSE,"NOTES (3)";#N/A,#N/A,FALSE,"DPL";#N/A,#N/A,FALSE,"TAXC.INDEX";#N/A,#N/A,FALSE,"Schedule I";#N/A,#N/A,FALSE,"Adjustments"}</definedName>
    <definedName name="eo0t" localSheetId="19" hidden="1">{#N/A,#N/A,FALSE,"TB";#N/A,#N/A,FALSE,"DR";#N/A,#N/A,FALSE,"AR";#N/A,#N/A,FALSE,"PL";#N/A,#N/A,FALSE,"BS";#N/A,#N/A,FALSE,"NOTES";#N/A,#N/A,FALSE,"NOTES (2)";#N/A,#N/A,FALSE,"NOTES (3)";#N/A,#N/A,FALSE,"DPL";#N/A,#N/A,FALSE,"TAXC.INDEX";#N/A,#N/A,FALSE,"Schedule I";#N/A,#N/A,FALSE,"Adjustments"}</definedName>
    <definedName name="eo0t" hidden="1">{#N/A,#N/A,FALSE,"TB";#N/A,#N/A,FALSE,"DR";#N/A,#N/A,FALSE,"AR";#N/A,#N/A,FALSE,"PL";#N/A,#N/A,FALSE,"BS";#N/A,#N/A,FALSE,"NOTES";#N/A,#N/A,FALSE,"NOTES (2)";#N/A,#N/A,FALSE,"NOTES (3)";#N/A,#N/A,FALSE,"DPL";#N/A,#N/A,FALSE,"TAXC.INDEX";#N/A,#N/A,FALSE,"Schedule I";#N/A,#N/A,FALSE,"Adjustments"}</definedName>
    <definedName name="eofjae" localSheetId="14" hidden="1">{#N/A,#N/A,TRUE,"COVER";#N/A,#N/A,TRUE,"DIR";#N/A,#N/A,TRUE,"AUDIT"}</definedName>
    <definedName name="eofjae" localSheetId="7" hidden="1">{#N/A,#N/A,TRUE,"COVER";#N/A,#N/A,TRUE,"DIR";#N/A,#N/A,TRUE,"AUDIT"}</definedName>
    <definedName name="eofjae" localSheetId="25" hidden="1">{#N/A,#N/A,TRUE,"COVER";#N/A,#N/A,TRUE,"DIR";#N/A,#N/A,TRUE,"AUDIT"}</definedName>
    <definedName name="eofjae" localSheetId="21" hidden="1">{#N/A,#N/A,TRUE,"COVER";#N/A,#N/A,TRUE,"DIR";#N/A,#N/A,TRUE,"AUDIT"}</definedName>
    <definedName name="eofjae" localSheetId="22" hidden="1">{#N/A,#N/A,TRUE,"COVER";#N/A,#N/A,TRUE,"DIR";#N/A,#N/A,TRUE,"AUDIT"}</definedName>
    <definedName name="eofjae" localSheetId="19" hidden="1">{#N/A,#N/A,TRUE,"COVER";#N/A,#N/A,TRUE,"DIR";#N/A,#N/A,TRUE,"AUDIT"}</definedName>
    <definedName name="eofjae" hidden="1">{#N/A,#N/A,TRUE,"COVER";#N/A,#N/A,TRUE,"DIR";#N/A,#N/A,TRUE,"AUDIT"}</definedName>
    <definedName name="eoflsru" localSheetId="14" hidden="1">{"QTD",#N/A,FALSE,"SUM"}</definedName>
    <definedName name="eoflsru" localSheetId="7" hidden="1">{"QTD",#N/A,FALSE,"SUM"}</definedName>
    <definedName name="eoflsru" localSheetId="25" hidden="1">{"QTD",#N/A,FALSE,"SUM"}</definedName>
    <definedName name="eoflsru" localSheetId="21" hidden="1">{"QTD",#N/A,FALSE,"SUM"}</definedName>
    <definedName name="eoflsru" localSheetId="22" hidden="1">{"QTD",#N/A,FALSE,"SUM"}</definedName>
    <definedName name="eoflsru" localSheetId="19" hidden="1">{"QTD",#N/A,FALSE,"SUM"}</definedName>
    <definedName name="eoflsru" hidden="1">{"QTD",#N/A,FALSE,"SUM"}</definedName>
    <definedName name="EOGH" localSheetId="14" hidden="1">{#N/A,#N/A,FALSE,"단축1";#N/A,#N/A,FALSE,"단축2";#N/A,#N/A,FALSE,"단축3";#N/A,#N/A,FALSE,"장축";#N/A,#N/A,FALSE,"4WD"}</definedName>
    <definedName name="EOGH" localSheetId="7" hidden="1">{#N/A,#N/A,FALSE,"단축1";#N/A,#N/A,FALSE,"단축2";#N/A,#N/A,FALSE,"단축3";#N/A,#N/A,FALSE,"장축";#N/A,#N/A,FALSE,"4WD"}</definedName>
    <definedName name="EOGH" localSheetId="25" hidden="1">{#N/A,#N/A,FALSE,"단축1";#N/A,#N/A,FALSE,"단축2";#N/A,#N/A,FALSE,"단축3";#N/A,#N/A,FALSE,"장축";#N/A,#N/A,FALSE,"4WD"}</definedName>
    <definedName name="EOGH" localSheetId="21" hidden="1">{#N/A,#N/A,FALSE,"단축1";#N/A,#N/A,FALSE,"단축2";#N/A,#N/A,FALSE,"단축3";#N/A,#N/A,FALSE,"장축";#N/A,#N/A,FALSE,"4WD"}</definedName>
    <definedName name="EOGH" localSheetId="22" hidden="1">{#N/A,#N/A,FALSE,"단축1";#N/A,#N/A,FALSE,"단축2";#N/A,#N/A,FALSE,"단축3";#N/A,#N/A,FALSE,"장축";#N/A,#N/A,FALSE,"4WD"}</definedName>
    <definedName name="EOGH" localSheetId="19" hidden="1">{#N/A,#N/A,FALSE,"단축1";#N/A,#N/A,FALSE,"단축2";#N/A,#N/A,FALSE,"단축3";#N/A,#N/A,FALSE,"장축";#N/A,#N/A,FALSE,"4WD"}</definedName>
    <definedName name="EOGH" hidden="1">{#N/A,#N/A,FALSE,"단축1";#N/A,#N/A,FALSE,"단축2";#N/A,#N/A,FALSE,"단축3";#N/A,#N/A,FALSE,"장축";#N/A,#N/A,FALSE,"4WD"}</definedName>
    <definedName name="EOH">#REF!</definedName>
    <definedName name="eoil" localSheetId="14" hidden="1">{"detail",#N/A,FALSE,"mfg";"summary",#N/A,FALSE,"mfg"}</definedName>
    <definedName name="eoil" localSheetId="7" hidden="1">{"detail",#N/A,FALSE,"mfg";"summary",#N/A,FALSE,"mfg"}</definedName>
    <definedName name="eoil" localSheetId="25" hidden="1">{"detail",#N/A,FALSE,"mfg";"summary",#N/A,FALSE,"mfg"}</definedName>
    <definedName name="eoil" localSheetId="21" hidden="1">{"detail",#N/A,FALSE,"mfg";"summary",#N/A,FALSE,"mfg"}</definedName>
    <definedName name="eoil" localSheetId="22" hidden="1">{"detail",#N/A,FALSE,"mfg";"summary",#N/A,FALSE,"mfg"}</definedName>
    <definedName name="eoil" localSheetId="19" hidden="1">{"detail",#N/A,FALSE,"mfg";"summary",#N/A,FALSE,"mfg"}</definedName>
    <definedName name="eoil" hidden="1">{"detail",#N/A,FALSE,"mfg";"summary",#N/A,FALSE,"mfg"}</definedName>
    <definedName name="EON0">#REF!</definedName>
    <definedName name="eOriginal_Cost">#REF!</definedName>
    <definedName name="eotl" localSheetId="14" hidden="1">{#N/A,#N/A,FALSE,"DIR-REP";#N/A,#N/A,FALSE,"AUD-REPORT";#N/A,#N/A,FALSE,"P7L&amp;BS";#N/A,#N/A,FALSE,"NOTES";#N/A,#N/A,FALSE,"FA";#N/A,#N/A,FALSE,"NOTES (2)";#N/A,#N/A,FALSE,"Schedule  IV";#N/A,#N/A,FALSE,"Schedule V"}</definedName>
    <definedName name="eotl" localSheetId="7" hidden="1">{#N/A,#N/A,FALSE,"DIR-REP";#N/A,#N/A,FALSE,"AUD-REPORT";#N/A,#N/A,FALSE,"P7L&amp;BS";#N/A,#N/A,FALSE,"NOTES";#N/A,#N/A,FALSE,"FA";#N/A,#N/A,FALSE,"NOTES (2)";#N/A,#N/A,FALSE,"Schedule  IV";#N/A,#N/A,FALSE,"Schedule V"}</definedName>
    <definedName name="eotl" localSheetId="25" hidden="1">{#N/A,#N/A,FALSE,"DIR-REP";#N/A,#N/A,FALSE,"AUD-REPORT";#N/A,#N/A,FALSE,"P7L&amp;BS";#N/A,#N/A,FALSE,"NOTES";#N/A,#N/A,FALSE,"FA";#N/A,#N/A,FALSE,"NOTES (2)";#N/A,#N/A,FALSE,"Schedule  IV";#N/A,#N/A,FALSE,"Schedule V"}</definedName>
    <definedName name="eotl" localSheetId="21" hidden="1">{#N/A,#N/A,FALSE,"DIR-REP";#N/A,#N/A,FALSE,"AUD-REPORT";#N/A,#N/A,FALSE,"P7L&amp;BS";#N/A,#N/A,FALSE,"NOTES";#N/A,#N/A,FALSE,"FA";#N/A,#N/A,FALSE,"NOTES (2)";#N/A,#N/A,FALSE,"Schedule  IV";#N/A,#N/A,FALSE,"Schedule V"}</definedName>
    <definedName name="eotl" localSheetId="22" hidden="1">{#N/A,#N/A,FALSE,"DIR-REP";#N/A,#N/A,FALSE,"AUD-REPORT";#N/A,#N/A,FALSE,"P7L&amp;BS";#N/A,#N/A,FALSE,"NOTES";#N/A,#N/A,FALSE,"FA";#N/A,#N/A,FALSE,"NOTES (2)";#N/A,#N/A,FALSE,"Schedule  IV";#N/A,#N/A,FALSE,"Schedule V"}</definedName>
    <definedName name="eotl" localSheetId="19" hidden="1">{#N/A,#N/A,FALSE,"DIR-REP";#N/A,#N/A,FALSE,"AUD-REPORT";#N/A,#N/A,FALSE,"P7L&amp;BS";#N/A,#N/A,FALSE,"NOTES";#N/A,#N/A,FALSE,"FA";#N/A,#N/A,FALSE,"NOTES (2)";#N/A,#N/A,FALSE,"Schedule  IV";#N/A,#N/A,FALSE,"Schedule V"}</definedName>
    <definedName name="eotl" hidden="1">{#N/A,#N/A,FALSE,"DIR-REP";#N/A,#N/A,FALSE,"AUD-REPORT";#N/A,#N/A,FALSE,"P7L&amp;BS";#N/A,#N/A,FALSE,"NOTES";#N/A,#N/A,FALSE,"FA";#N/A,#N/A,FALSE,"NOTES (2)";#N/A,#N/A,FALSE,"Schedule  IV";#N/A,#N/A,FALSE,"Schedule V"}</definedName>
    <definedName name="eotlajt" localSheetId="14" hidden="1">{#N/A,#N/A,TRUE,"COVER";#N/A,#N/A,TRUE,"DIR";#N/A,#N/A,TRUE,"AUDIT"}</definedName>
    <definedName name="eotlajt" localSheetId="7" hidden="1">{#N/A,#N/A,TRUE,"COVER";#N/A,#N/A,TRUE,"DIR";#N/A,#N/A,TRUE,"AUDIT"}</definedName>
    <definedName name="eotlajt" localSheetId="25" hidden="1">{#N/A,#N/A,TRUE,"COVER";#N/A,#N/A,TRUE,"DIR";#N/A,#N/A,TRUE,"AUDIT"}</definedName>
    <definedName name="eotlajt" localSheetId="21" hidden="1">{#N/A,#N/A,TRUE,"COVER";#N/A,#N/A,TRUE,"DIR";#N/A,#N/A,TRUE,"AUDIT"}</definedName>
    <definedName name="eotlajt" localSheetId="22" hidden="1">{#N/A,#N/A,TRUE,"COVER";#N/A,#N/A,TRUE,"DIR";#N/A,#N/A,TRUE,"AUDIT"}</definedName>
    <definedName name="eotlajt" localSheetId="19" hidden="1">{#N/A,#N/A,TRUE,"COVER";#N/A,#N/A,TRUE,"DIR";#N/A,#N/A,TRUE,"AUDIT"}</definedName>
    <definedName name="eotlajt" hidden="1">{#N/A,#N/A,TRUE,"COVER";#N/A,#N/A,TRUE,"DIR";#N/A,#N/A,TRUE,"AUDIT"}</definedName>
    <definedName name="eotlse" localSheetId="14" hidden="1">{#N/A,#N/A,FALSE,"TB";#N/A,#N/A,FALSE,"DR";#N/A,#N/A,FALSE,"AR";#N/A,#N/A,FALSE,"BS";#N/A,#N/A,FALSE,"PL";#N/A,#N/A,FALSE,"NOTES";#N/A,#N/A,FALSE,"NOTES (2)";#N/A,#N/A,FALSE,"NOTES (3)";#N/A,#N/A,FALSE,"DPL";#N/A,#N/A,FALSE,"DPL"}</definedName>
    <definedName name="eotlse" localSheetId="7" hidden="1">{#N/A,#N/A,FALSE,"TB";#N/A,#N/A,FALSE,"DR";#N/A,#N/A,FALSE,"AR";#N/A,#N/A,FALSE,"BS";#N/A,#N/A,FALSE,"PL";#N/A,#N/A,FALSE,"NOTES";#N/A,#N/A,FALSE,"NOTES (2)";#N/A,#N/A,FALSE,"NOTES (3)";#N/A,#N/A,FALSE,"DPL";#N/A,#N/A,FALSE,"DPL"}</definedName>
    <definedName name="eotlse" localSheetId="25" hidden="1">{#N/A,#N/A,FALSE,"TB";#N/A,#N/A,FALSE,"DR";#N/A,#N/A,FALSE,"AR";#N/A,#N/A,FALSE,"BS";#N/A,#N/A,FALSE,"PL";#N/A,#N/A,FALSE,"NOTES";#N/A,#N/A,FALSE,"NOTES (2)";#N/A,#N/A,FALSE,"NOTES (3)";#N/A,#N/A,FALSE,"DPL";#N/A,#N/A,FALSE,"DPL"}</definedName>
    <definedName name="eotlse" localSheetId="21" hidden="1">{#N/A,#N/A,FALSE,"TB";#N/A,#N/A,FALSE,"DR";#N/A,#N/A,FALSE,"AR";#N/A,#N/A,FALSE,"BS";#N/A,#N/A,FALSE,"PL";#N/A,#N/A,FALSE,"NOTES";#N/A,#N/A,FALSE,"NOTES (2)";#N/A,#N/A,FALSE,"NOTES (3)";#N/A,#N/A,FALSE,"DPL";#N/A,#N/A,FALSE,"DPL"}</definedName>
    <definedName name="eotlse" localSheetId="22" hidden="1">{#N/A,#N/A,FALSE,"TB";#N/A,#N/A,FALSE,"DR";#N/A,#N/A,FALSE,"AR";#N/A,#N/A,FALSE,"BS";#N/A,#N/A,FALSE,"PL";#N/A,#N/A,FALSE,"NOTES";#N/A,#N/A,FALSE,"NOTES (2)";#N/A,#N/A,FALSE,"NOTES (3)";#N/A,#N/A,FALSE,"DPL";#N/A,#N/A,FALSE,"DPL"}</definedName>
    <definedName name="eotlse" localSheetId="19" hidden="1">{#N/A,#N/A,FALSE,"TB";#N/A,#N/A,FALSE,"DR";#N/A,#N/A,FALSE,"AR";#N/A,#N/A,FALSE,"BS";#N/A,#N/A,FALSE,"PL";#N/A,#N/A,FALSE,"NOTES";#N/A,#N/A,FALSE,"NOTES (2)";#N/A,#N/A,FALSE,"NOTES (3)";#N/A,#N/A,FALSE,"DPL";#N/A,#N/A,FALSE,"DPL"}</definedName>
    <definedName name="eotlse" hidden="1">{#N/A,#N/A,FALSE,"TB";#N/A,#N/A,FALSE,"DR";#N/A,#N/A,FALSE,"AR";#N/A,#N/A,FALSE,"BS";#N/A,#N/A,FALSE,"PL";#N/A,#N/A,FALSE,"NOTES";#N/A,#N/A,FALSE,"NOTES (2)";#N/A,#N/A,FALSE,"NOTES (3)";#N/A,#N/A,FALSE,"DPL";#N/A,#N/A,FALSE,"DPL"}</definedName>
    <definedName name="eots" localSheetId="14" hidden="1">{#N/A,#N/A,FALSE,"DIR-REP";#N/A,#N/A,FALSE,"AUD-REPORT";#N/A,#N/A,FALSE,"P7L&amp;BS";#N/A,#N/A,FALSE,"NOTES";#N/A,#N/A,FALSE,"FA";#N/A,#N/A,FALSE,"NOTES (2)";#N/A,#N/A,FALSE,"Schedule  IV";#N/A,#N/A,FALSE,"Schedule V"}</definedName>
    <definedName name="eots" localSheetId="7" hidden="1">{#N/A,#N/A,FALSE,"DIR-REP";#N/A,#N/A,FALSE,"AUD-REPORT";#N/A,#N/A,FALSE,"P7L&amp;BS";#N/A,#N/A,FALSE,"NOTES";#N/A,#N/A,FALSE,"FA";#N/A,#N/A,FALSE,"NOTES (2)";#N/A,#N/A,FALSE,"Schedule  IV";#N/A,#N/A,FALSE,"Schedule V"}</definedName>
    <definedName name="eots" localSheetId="25" hidden="1">{#N/A,#N/A,FALSE,"DIR-REP";#N/A,#N/A,FALSE,"AUD-REPORT";#N/A,#N/A,FALSE,"P7L&amp;BS";#N/A,#N/A,FALSE,"NOTES";#N/A,#N/A,FALSE,"FA";#N/A,#N/A,FALSE,"NOTES (2)";#N/A,#N/A,FALSE,"Schedule  IV";#N/A,#N/A,FALSE,"Schedule V"}</definedName>
    <definedName name="eots" localSheetId="21" hidden="1">{#N/A,#N/A,FALSE,"DIR-REP";#N/A,#N/A,FALSE,"AUD-REPORT";#N/A,#N/A,FALSE,"P7L&amp;BS";#N/A,#N/A,FALSE,"NOTES";#N/A,#N/A,FALSE,"FA";#N/A,#N/A,FALSE,"NOTES (2)";#N/A,#N/A,FALSE,"Schedule  IV";#N/A,#N/A,FALSE,"Schedule V"}</definedName>
    <definedName name="eots" localSheetId="22" hidden="1">{#N/A,#N/A,FALSE,"DIR-REP";#N/A,#N/A,FALSE,"AUD-REPORT";#N/A,#N/A,FALSE,"P7L&amp;BS";#N/A,#N/A,FALSE,"NOTES";#N/A,#N/A,FALSE,"FA";#N/A,#N/A,FALSE,"NOTES (2)";#N/A,#N/A,FALSE,"Schedule  IV";#N/A,#N/A,FALSE,"Schedule V"}</definedName>
    <definedName name="eots" localSheetId="19" hidden="1">{#N/A,#N/A,FALSE,"DIR-REP";#N/A,#N/A,FALSE,"AUD-REPORT";#N/A,#N/A,FALSE,"P7L&amp;BS";#N/A,#N/A,FALSE,"NOTES";#N/A,#N/A,FALSE,"FA";#N/A,#N/A,FALSE,"NOTES (2)";#N/A,#N/A,FALSE,"Schedule  IV";#N/A,#N/A,FALSE,"Schedule V"}</definedName>
    <definedName name="eots" hidden="1">{#N/A,#N/A,FALSE,"DIR-REP";#N/A,#N/A,FALSE,"AUD-REPORT";#N/A,#N/A,FALSE,"P7L&amp;BS";#N/A,#N/A,FALSE,"NOTES";#N/A,#N/A,FALSE,"FA";#N/A,#N/A,FALSE,"NOTES (2)";#N/A,#N/A,FALSE,"Schedule  IV";#N/A,#N/A,FALSE,"Schedule V"}</definedName>
    <definedName name="equity" localSheetId="14" hidden="1">{#N/A,#N/A,FALSE,"late version";#N/A,#N/A,FALSE,"Sheet3"}</definedName>
    <definedName name="equity" localSheetId="7" hidden="1">{#N/A,#N/A,FALSE,"late version";#N/A,#N/A,FALSE,"Sheet3"}</definedName>
    <definedName name="equity" localSheetId="25" hidden="1">{#N/A,#N/A,FALSE,"late version";#N/A,#N/A,FALSE,"Sheet3"}</definedName>
    <definedName name="equity" localSheetId="21" hidden="1">{#N/A,#N/A,FALSE,"late version";#N/A,#N/A,FALSE,"Sheet3"}</definedName>
    <definedName name="equity" localSheetId="22" hidden="1">{#N/A,#N/A,FALSE,"late version";#N/A,#N/A,FALSE,"Sheet3"}</definedName>
    <definedName name="equity" localSheetId="19" hidden="1">{#N/A,#N/A,FALSE,"late version";#N/A,#N/A,FALSE,"Sheet3"}</definedName>
    <definedName name="equity" hidden="1">{#N/A,#N/A,FALSE,"late version";#N/A,#N/A,FALSE,"Sheet3"}</definedName>
    <definedName name="erd" localSheetId="14" hidden="1">{#N/A,#N/A,FALSE,"Pharm";#N/A,#N/A,FALSE,"WWCM"}</definedName>
    <definedName name="erd" localSheetId="7" hidden="1">{#N/A,#N/A,FALSE,"Pharm";#N/A,#N/A,FALSE,"WWCM"}</definedName>
    <definedName name="erd" localSheetId="25" hidden="1">{#N/A,#N/A,FALSE,"Pharm";#N/A,#N/A,FALSE,"WWCM"}</definedName>
    <definedName name="erd" localSheetId="21" hidden="1">{#N/A,#N/A,FALSE,"Pharm";#N/A,#N/A,FALSE,"WWCM"}</definedName>
    <definedName name="erd" localSheetId="22" hidden="1">{#N/A,#N/A,FALSE,"Pharm";#N/A,#N/A,FALSE,"WWCM"}</definedName>
    <definedName name="erd" localSheetId="19" hidden="1">{#N/A,#N/A,FALSE,"Pharm";#N/A,#N/A,FALSE,"WWCM"}</definedName>
    <definedName name="erd" hidden="1">{#N/A,#N/A,FALSE,"Pharm";#N/A,#N/A,FALSE,"WWCM"}</definedName>
    <definedName name="ere" hidden="1">#REF!</definedName>
    <definedName name="erer" localSheetId="1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rer" localSheetId="7"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rer" localSheetId="25"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rer" localSheetId="2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rer" localSheetId="2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rer" localSheetId="19"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rer"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Erev" localSheetId="14" hidden="1">{#N/A,#N/A,FALSE,"CONTENTS";#N/A,#N/A,FALSE,"DR";#N/A,#N/A,FALSE,"PL";#N/A,#N/A,FALSE,"BS";#N/A,#N/A,FALSE,"Cash Flow";#N/A,#N/A,FALSE,"NOTES";#N/A,#N/A,FALSE,"NOTES (FA)";#N/A,#N/A,FALSE,"Notes(3)";#N/A,#N/A,FALSE,"NOTES (4)";#N/A,#N/A,FALSE,"DP&amp;L";#N/A,#N/A,FALSE,"EXPENSES";#N/A,#N/A,FALSE,"EXPENSES-1"}</definedName>
    <definedName name="Erev" localSheetId="7" hidden="1">{#N/A,#N/A,FALSE,"CONTENTS";#N/A,#N/A,FALSE,"DR";#N/A,#N/A,FALSE,"PL";#N/A,#N/A,FALSE,"BS";#N/A,#N/A,FALSE,"Cash Flow";#N/A,#N/A,FALSE,"NOTES";#N/A,#N/A,FALSE,"NOTES (FA)";#N/A,#N/A,FALSE,"Notes(3)";#N/A,#N/A,FALSE,"NOTES (4)";#N/A,#N/A,FALSE,"DP&amp;L";#N/A,#N/A,FALSE,"EXPENSES";#N/A,#N/A,FALSE,"EXPENSES-1"}</definedName>
    <definedName name="Erev" localSheetId="25" hidden="1">{#N/A,#N/A,FALSE,"CONTENTS";#N/A,#N/A,FALSE,"DR";#N/A,#N/A,FALSE,"PL";#N/A,#N/A,FALSE,"BS";#N/A,#N/A,FALSE,"Cash Flow";#N/A,#N/A,FALSE,"NOTES";#N/A,#N/A,FALSE,"NOTES (FA)";#N/A,#N/A,FALSE,"Notes(3)";#N/A,#N/A,FALSE,"NOTES (4)";#N/A,#N/A,FALSE,"DP&amp;L";#N/A,#N/A,FALSE,"EXPENSES";#N/A,#N/A,FALSE,"EXPENSES-1"}</definedName>
    <definedName name="Erev" localSheetId="21" hidden="1">{#N/A,#N/A,FALSE,"CONTENTS";#N/A,#N/A,FALSE,"DR";#N/A,#N/A,FALSE,"PL";#N/A,#N/A,FALSE,"BS";#N/A,#N/A,FALSE,"Cash Flow";#N/A,#N/A,FALSE,"NOTES";#N/A,#N/A,FALSE,"NOTES (FA)";#N/A,#N/A,FALSE,"Notes(3)";#N/A,#N/A,FALSE,"NOTES (4)";#N/A,#N/A,FALSE,"DP&amp;L";#N/A,#N/A,FALSE,"EXPENSES";#N/A,#N/A,FALSE,"EXPENSES-1"}</definedName>
    <definedName name="Erev" localSheetId="22" hidden="1">{#N/A,#N/A,FALSE,"CONTENTS";#N/A,#N/A,FALSE,"DR";#N/A,#N/A,FALSE,"PL";#N/A,#N/A,FALSE,"BS";#N/A,#N/A,FALSE,"Cash Flow";#N/A,#N/A,FALSE,"NOTES";#N/A,#N/A,FALSE,"NOTES (FA)";#N/A,#N/A,FALSE,"Notes(3)";#N/A,#N/A,FALSE,"NOTES (4)";#N/A,#N/A,FALSE,"DP&amp;L";#N/A,#N/A,FALSE,"EXPENSES";#N/A,#N/A,FALSE,"EXPENSES-1"}</definedName>
    <definedName name="Erev" localSheetId="19" hidden="1">{#N/A,#N/A,FALSE,"CONTENTS";#N/A,#N/A,FALSE,"DR";#N/A,#N/A,FALSE,"PL";#N/A,#N/A,FALSE,"BS";#N/A,#N/A,FALSE,"Cash Flow";#N/A,#N/A,FALSE,"NOTES";#N/A,#N/A,FALSE,"NOTES (FA)";#N/A,#N/A,FALSE,"Notes(3)";#N/A,#N/A,FALSE,"NOTES (4)";#N/A,#N/A,FALSE,"DP&amp;L";#N/A,#N/A,FALSE,"EXPENSES";#N/A,#N/A,FALSE,"EXPENSES-1"}</definedName>
    <definedName name="Erev" hidden="1">{#N/A,#N/A,FALSE,"CONTENTS";#N/A,#N/A,FALSE,"DR";#N/A,#N/A,FALSE,"PL";#N/A,#N/A,FALSE,"BS";#N/A,#N/A,FALSE,"Cash Flow";#N/A,#N/A,FALSE,"NOTES";#N/A,#N/A,FALSE,"NOTES (FA)";#N/A,#N/A,FALSE,"Notes(3)";#N/A,#N/A,FALSE,"NOTES (4)";#N/A,#N/A,FALSE,"DP&amp;L";#N/A,#N/A,FALSE,"EXPENSES";#N/A,#N/A,FALSE,"EXPENSES-1"}</definedName>
    <definedName name="erf" localSheetId="14" hidden="1">{"QTR_ACT",#N/A,FALSE,"PROP_PBIT_DEV_Q3";"QTR_BUD",#N/A,FALSE,"PROP_PBIT_DEV_Q3";"YTD_BUD",#N/A,FALSE,"PROP_PBIT_DEV_Q3";"YTD_ACT",#N/A,FALSE,"PROP_PBIT_DEV_Q3";"FY95 SNAP3",#N/A,FALSE,"PROP_PBIT_DEV_Q3";"FY95_BUD",#N/A,FALSE,"PROP_PBIT_DEV_Q3";"FY96_BUD",#N/A,FALSE,"PROP_PBIT_DEV_Q3"}</definedName>
    <definedName name="erf" localSheetId="7" hidden="1">{"QTR_ACT",#N/A,FALSE,"PROP_PBIT_DEV_Q3";"QTR_BUD",#N/A,FALSE,"PROP_PBIT_DEV_Q3";"YTD_BUD",#N/A,FALSE,"PROP_PBIT_DEV_Q3";"YTD_ACT",#N/A,FALSE,"PROP_PBIT_DEV_Q3";"FY95 SNAP3",#N/A,FALSE,"PROP_PBIT_DEV_Q3";"FY95_BUD",#N/A,FALSE,"PROP_PBIT_DEV_Q3";"FY96_BUD",#N/A,FALSE,"PROP_PBIT_DEV_Q3"}</definedName>
    <definedName name="erf" localSheetId="25" hidden="1">{"QTR_ACT",#N/A,FALSE,"PROP_PBIT_DEV_Q3";"QTR_BUD",#N/A,FALSE,"PROP_PBIT_DEV_Q3";"YTD_BUD",#N/A,FALSE,"PROP_PBIT_DEV_Q3";"YTD_ACT",#N/A,FALSE,"PROP_PBIT_DEV_Q3";"FY95 SNAP3",#N/A,FALSE,"PROP_PBIT_DEV_Q3";"FY95_BUD",#N/A,FALSE,"PROP_PBIT_DEV_Q3";"FY96_BUD",#N/A,FALSE,"PROP_PBIT_DEV_Q3"}</definedName>
    <definedName name="erf" localSheetId="21" hidden="1">{"QTR_ACT",#N/A,FALSE,"PROP_PBIT_DEV_Q3";"QTR_BUD",#N/A,FALSE,"PROP_PBIT_DEV_Q3";"YTD_BUD",#N/A,FALSE,"PROP_PBIT_DEV_Q3";"YTD_ACT",#N/A,FALSE,"PROP_PBIT_DEV_Q3";"FY95 SNAP3",#N/A,FALSE,"PROP_PBIT_DEV_Q3";"FY95_BUD",#N/A,FALSE,"PROP_PBIT_DEV_Q3";"FY96_BUD",#N/A,FALSE,"PROP_PBIT_DEV_Q3"}</definedName>
    <definedName name="erf" localSheetId="22" hidden="1">{"QTR_ACT",#N/A,FALSE,"PROP_PBIT_DEV_Q3";"QTR_BUD",#N/A,FALSE,"PROP_PBIT_DEV_Q3";"YTD_BUD",#N/A,FALSE,"PROP_PBIT_DEV_Q3";"YTD_ACT",#N/A,FALSE,"PROP_PBIT_DEV_Q3";"FY95 SNAP3",#N/A,FALSE,"PROP_PBIT_DEV_Q3";"FY95_BUD",#N/A,FALSE,"PROP_PBIT_DEV_Q3";"FY96_BUD",#N/A,FALSE,"PROP_PBIT_DEV_Q3"}</definedName>
    <definedName name="erf" localSheetId="19" hidden="1">{"QTR_ACT",#N/A,FALSE,"PROP_PBIT_DEV_Q3";"QTR_BUD",#N/A,FALSE,"PROP_PBIT_DEV_Q3";"YTD_BUD",#N/A,FALSE,"PROP_PBIT_DEV_Q3";"YTD_ACT",#N/A,FALSE,"PROP_PBIT_DEV_Q3";"FY95 SNAP3",#N/A,FALSE,"PROP_PBIT_DEV_Q3";"FY95_BUD",#N/A,FALSE,"PROP_PBIT_DEV_Q3";"FY96_BUD",#N/A,FALSE,"PROP_PBIT_DEV_Q3"}</definedName>
    <definedName name="erf" hidden="1">{"QTR_ACT",#N/A,FALSE,"PROP_PBIT_DEV_Q3";"QTR_BUD",#N/A,FALSE,"PROP_PBIT_DEV_Q3";"YTD_BUD",#N/A,FALSE,"PROP_PBIT_DEV_Q3";"YTD_ACT",#N/A,FALSE,"PROP_PBIT_DEV_Q3";"FY95 SNAP3",#N/A,FALSE,"PROP_PBIT_DEV_Q3";"FY95_BUD",#N/A,FALSE,"PROP_PBIT_DEV_Q3";"FY96_BUD",#N/A,FALSE,"PROP_PBIT_DEV_Q3"}</definedName>
    <definedName name="erfdsf" localSheetId="14" hidden="1">{#N/A,#N/A,FALSE,"现金"}</definedName>
    <definedName name="erfdsf" localSheetId="7" hidden="1">{#N/A,#N/A,FALSE,"现金"}</definedName>
    <definedName name="erfdsf" localSheetId="25" hidden="1">{#N/A,#N/A,FALSE,"现金"}</definedName>
    <definedName name="erfdsf" localSheetId="21" hidden="1">{#N/A,#N/A,FALSE,"现金"}</definedName>
    <definedName name="erfdsf" localSheetId="22" hidden="1">{#N/A,#N/A,FALSE,"现金"}</definedName>
    <definedName name="erfdsf" localSheetId="19" hidden="1">{#N/A,#N/A,FALSE,"现金"}</definedName>
    <definedName name="erfdsf" hidden="1">{#N/A,#N/A,FALSE,"现金"}</definedName>
    <definedName name="erfgfg" hidden="1">#REF!</definedName>
    <definedName name="erg" localSheetId="14" hidden="1">{"summary",#N/A,FALSE,"2000 vs 1999";"detail",#N/A,FALSE,"2000 vs 1999"}</definedName>
    <definedName name="erg" localSheetId="7" hidden="1">{"summary",#N/A,FALSE,"2000 vs 1999";"detail",#N/A,FALSE,"2000 vs 1999"}</definedName>
    <definedName name="erg" localSheetId="25" hidden="1">{"summary",#N/A,FALSE,"2000 vs 1999";"detail",#N/A,FALSE,"2000 vs 1999"}</definedName>
    <definedName name="erg" localSheetId="21" hidden="1">{"summary",#N/A,FALSE,"2000 vs 1999";"detail",#N/A,FALSE,"2000 vs 1999"}</definedName>
    <definedName name="erg" localSheetId="22" hidden="1">{"summary",#N/A,FALSE,"2000 vs 1999";"detail",#N/A,FALSE,"2000 vs 1999"}</definedName>
    <definedName name="erg" localSheetId="19" hidden="1">{"summary",#N/A,FALSE,"2000 vs 1999";"detail",#N/A,FALSE,"2000 vs 1999"}</definedName>
    <definedName name="erg" hidden="1">{"summary",#N/A,FALSE,"2000 vs 1999";"detail",#N/A,FALSE,"2000 vs 1999"}</definedName>
    <definedName name="ergebnis" localSheetId="14"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ergebnis" localSheetId="7"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ergebnis" localSheetId="25"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ergebnis" localSheetId="21"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ergebnis" localSheetId="22"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ergebnis" localSheetId="19"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ergebnis"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ergegdb" localSheetId="14"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Analysis";#N/A,#N/A,FALSE,"Dpc Tango";#N/A,#N/A,FALSE,"Startac Analog";#N/A,#N/A,FALSE,"Mercury CDMA";#N/A,#N/A,FALSE,"Startac CDMA";#N/A,#N/A,FALSE,"Startac TDMA";#N/A,#N/A,FALSE,"Modulus TDMA";#N/A,#N/A,FALSE,"PCS Credit"}</definedName>
    <definedName name="ergegdb" localSheetId="7"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Analysis";#N/A,#N/A,FALSE,"Dpc Tango";#N/A,#N/A,FALSE,"Startac Analog";#N/A,#N/A,FALSE,"Mercury CDMA";#N/A,#N/A,FALSE,"Startac CDMA";#N/A,#N/A,FALSE,"Startac TDMA";#N/A,#N/A,FALSE,"Modulus TDMA";#N/A,#N/A,FALSE,"PCS Credit"}</definedName>
    <definedName name="ergegdb" localSheetId="25"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Analysis";#N/A,#N/A,FALSE,"Dpc Tango";#N/A,#N/A,FALSE,"Startac Analog";#N/A,#N/A,FALSE,"Mercury CDMA";#N/A,#N/A,FALSE,"Startac CDMA";#N/A,#N/A,FALSE,"Startac TDMA";#N/A,#N/A,FALSE,"Modulus TDMA";#N/A,#N/A,FALSE,"PCS Credit"}</definedName>
    <definedName name="ergegdb" localSheetId="21"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Analysis";#N/A,#N/A,FALSE,"Dpc Tango";#N/A,#N/A,FALSE,"Startac Analog";#N/A,#N/A,FALSE,"Mercury CDMA";#N/A,#N/A,FALSE,"Startac CDMA";#N/A,#N/A,FALSE,"Startac TDMA";#N/A,#N/A,FALSE,"Modulus TDMA";#N/A,#N/A,FALSE,"PCS Credit"}</definedName>
    <definedName name="ergegdb" localSheetId="22"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Analysis";#N/A,#N/A,FALSE,"Dpc Tango";#N/A,#N/A,FALSE,"Startac Analog";#N/A,#N/A,FALSE,"Mercury CDMA";#N/A,#N/A,FALSE,"Startac CDMA";#N/A,#N/A,FALSE,"Startac TDMA";#N/A,#N/A,FALSE,"Modulus TDMA";#N/A,#N/A,FALSE,"PCS Credit"}</definedName>
    <definedName name="ergegdb" localSheetId="19"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Analysis";#N/A,#N/A,FALSE,"Dpc Tango";#N/A,#N/A,FALSE,"Startac Analog";#N/A,#N/A,FALSE,"Mercury CDMA";#N/A,#N/A,FALSE,"Startac CDMA";#N/A,#N/A,FALSE,"Startac TDMA";#N/A,#N/A,FALSE,"Modulus TDMA";#N/A,#N/A,FALSE,"PCS Credit"}</definedName>
    <definedName name="ergegdb"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Analysis";#N/A,#N/A,FALSE,"Dpc Tango";#N/A,#N/A,FALSE,"Startac Analog";#N/A,#N/A,FALSE,"Mercury CDMA";#N/A,#N/A,FALSE,"Startac CDMA";#N/A,#N/A,FALSE,"Startac TDMA";#N/A,#N/A,FALSE,"Modulus TDMA";#N/A,#N/A,FALSE,"PCS Credit"}</definedName>
    <definedName name="ergerg" localSheetId="14" hidden="1">{"summary",#N/A,FALSE,"2000 vs 1999";"detail",#N/A,FALSE,"2000 vs 1999"}</definedName>
    <definedName name="ergerg" localSheetId="7" hidden="1">{"summary",#N/A,FALSE,"2000 vs 1999";"detail",#N/A,FALSE,"2000 vs 1999"}</definedName>
    <definedName name="ergerg" localSheetId="25" hidden="1">{"summary",#N/A,FALSE,"2000 vs 1999";"detail",#N/A,FALSE,"2000 vs 1999"}</definedName>
    <definedName name="ergerg" localSheetId="21" hidden="1">{"summary",#N/A,FALSE,"2000 vs 1999";"detail",#N/A,FALSE,"2000 vs 1999"}</definedName>
    <definedName name="ergerg" localSheetId="22" hidden="1">{"summary",#N/A,FALSE,"2000 vs 1999";"detail",#N/A,FALSE,"2000 vs 1999"}</definedName>
    <definedName name="ergerg" localSheetId="19" hidden="1">{"summary",#N/A,FALSE,"2000 vs 1999";"detail",#N/A,FALSE,"2000 vs 1999"}</definedName>
    <definedName name="ergerg" hidden="1">{"summary",#N/A,FALSE,"2000 vs 1999";"detail",#N/A,FALSE,"2000 vs 1999"}</definedName>
    <definedName name="ERI_1">#N/A</definedName>
    <definedName name="ERI_2">#N/A</definedName>
    <definedName name="ERI_ALL">#N/A</definedName>
    <definedName name="ERI_CAL">#N/A</definedName>
    <definedName name="ERI_COM">#N/A</definedName>
    <definedName name="ERI_JUMP">#N/A</definedName>
    <definedName name="ERI_RATE">#N/A</definedName>
    <definedName name="ERI_TOT">#N/A</definedName>
    <definedName name="err.g." localSheetId="14" hidden="1">{#N/A,#N/A,FALSE,"KA CH  (2)"}</definedName>
    <definedName name="err.g." localSheetId="7" hidden="1">{#N/A,#N/A,FALSE,"KA CH  (2)"}</definedName>
    <definedName name="err.g." localSheetId="25" hidden="1">{#N/A,#N/A,FALSE,"KA CH  (2)"}</definedName>
    <definedName name="err.g." localSheetId="21" hidden="1">{#N/A,#N/A,FALSE,"KA CH  (2)"}</definedName>
    <definedName name="err.g." localSheetId="22" hidden="1">{#N/A,#N/A,FALSE,"KA CH  (2)"}</definedName>
    <definedName name="err.g." localSheetId="19" hidden="1">{#N/A,#N/A,FALSE,"KA CH  (2)"}</definedName>
    <definedName name="err.g." hidden="1">{#N/A,#N/A,FALSE,"KA CH  (2)"}</definedName>
    <definedName name="ERRE" localSheetId="14" hidden="1">{#N/A,#N/A,FALSE,"단축1";#N/A,#N/A,FALSE,"단축2";#N/A,#N/A,FALSE,"단축3";#N/A,#N/A,FALSE,"장축";#N/A,#N/A,FALSE,"4WD"}</definedName>
    <definedName name="ERRE" localSheetId="7" hidden="1">{#N/A,#N/A,FALSE,"단축1";#N/A,#N/A,FALSE,"단축2";#N/A,#N/A,FALSE,"단축3";#N/A,#N/A,FALSE,"장축";#N/A,#N/A,FALSE,"4WD"}</definedName>
    <definedName name="ERRE" localSheetId="25" hidden="1">{#N/A,#N/A,FALSE,"단축1";#N/A,#N/A,FALSE,"단축2";#N/A,#N/A,FALSE,"단축3";#N/A,#N/A,FALSE,"장축";#N/A,#N/A,FALSE,"4WD"}</definedName>
    <definedName name="ERRE" localSheetId="21" hidden="1">{#N/A,#N/A,FALSE,"단축1";#N/A,#N/A,FALSE,"단축2";#N/A,#N/A,FALSE,"단축3";#N/A,#N/A,FALSE,"장축";#N/A,#N/A,FALSE,"4WD"}</definedName>
    <definedName name="ERRE" localSheetId="22" hidden="1">{#N/A,#N/A,FALSE,"단축1";#N/A,#N/A,FALSE,"단축2";#N/A,#N/A,FALSE,"단축3";#N/A,#N/A,FALSE,"장축";#N/A,#N/A,FALSE,"4WD"}</definedName>
    <definedName name="ERRE" localSheetId="19" hidden="1">{#N/A,#N/A,FALSE,"단축1";#N/A,#N/A,FALSE,"단축2";#N/A,#N/A,FALSE,"단축3";#N/A,#N/A,FALSE,"장축";#N/A,#N/A,FALSE,"4WD"}</definedName>
    <definedName name="ERRE" hidden="1">{#N/A,#N/A,FALSE,"단축1";#N/A,#N/A,FALSE,"단축2";#N/A,#N/A,FALSE,"단축3";#N/A,#N/A,FALSE,"장축";#N/A,#N/A,FALSE,"4WD"}</definedName>
    <definedName name="errerere">#N/A</definedName>
    <definedName name="errr.g" localSheetId="14" hidden="1">{#N/A,#N/A,FALSE,"KA CH  (2)"}</definedName>
    <definedName name="errr.g" localSheetId="7" hidden="1">{#N/A,#N/A,FALSE,"KA CH  (2)"}</definedName>
    <definedName name="errr.g" localSheetId="25" hidden="1">{#N/A,#N/A,FALSE,"KA CH  (2)"}</definedName>
    <definedName name="errr.g" localSheetId="21" hidden="1">{#N/A,#N/A,FALSE,"KA CH  (2)"}</definedName>
    <definedName name="errr.g" localSheetId="22" hidden="1">{#N/A,#N/A,FALSE,"KA CH  (2)"}</definedName>
    <definedName name="errr.g" localSheetId="19" hidden="1">{#N/A,#N/A,FALSE,"KA CH  (2)"}</definedName>
    <definedName name="errr.g" hidden="1">{#N/A,#N/A,FALSE,"KA CH  (2)"}</definedName>
    <definedName name="erryeyetyuu" localSheetId="14" hidden="1">{#N/A,#N/A,FALSE,"Pharm";#N/A,#N/A,FALSE,"WWCM"}</definedName>
    <definedName name="erryeyetyuu" localSheetId="7" hidden="1">{#N/A,#N/A,FALSE,"Pharm";#N/A,#N/A,FALSE,"WWCM"}</definedName>
    <definedName name="erryeyetyuu" localSheetId="25" hidden="1">{#N/A,#N/A,FALSE,"Pharm";#N/A,#N/A,FALSE,"WWCM"}</definedName>
    <definedName name="erryeyetyuu" localSheetId="21" hidden="1">{#N/A,#N/A,FALSE,"Pharm";#N/A,#N/A,FALSE,"WWCM"}</definedName>
    <definedName name="erryeyetyuu" localSheetId="22" hidden="1">{#N/A,#N/A,FALSE,"Pharm";#N/A,#N/A,FALSE,"WWCM"}</definedName>
    <definedName name="erryeyetyuu" localSheetId="19" hidden="1">{#N/A,#N/A,FALSE,"Pharm";#N/A,#N/A,FALSE,"WWCM"}</definedName>
    <definedName name="erryeyetyuu" hidden="1">{#N/A,#N/A,FALSE,"Pharm";#N/A,#N/A,FALSE,"WWCM"}</definedName>
    <definedName name="ert" localSheetId="14" hidden="1">{#N/A,#N/A,TRUE,"Overall";#N/A,#N/A,TRUE,"Region Wise ";#N/A,#N/A,TRUE,"Client Wise"}</definedName>
    <definedName name="ert" localSheetId="7" hidden="1">{#N/A,#N/A,TRUE,"Overall";#N/A,#N/A,TRUE,"Region Wise ";#N/A,#N/A,TRUE,"Client Wise"}</definedName>
    <definedName name="ert" localSheetId="25" hidden="1">{#N/A,#N/A,TRUE,"Overall";#N/A,#N/A,TRUE,"Region Wise ";#N/A,#N/A,TRUE,"Client Wise"}</definedName>
    <definedName name="ert" localSheetId="21" hidden="1">{#N/A,#N/A,TRUE,"Overall";#N/A,#N/A,TRUE,"Region Wise ";#N/A,#N/A,TRUE,"Client Wise"}</definedName>
    <definedName name="ert" localSheetId="22" hidden="1">{#N/A,#N/A,TRUE,"Overall";#N/A,#N/A,TRUE,"Region Wise ";#N/A,#N/A,TRUE,"Client Wise"}</definedName>
    <definedName name="ert" localSheetId="19" hidden="1">{#N/A,#N/A,TRUE,"Overall";#N/A,#N/A,TRUE,"Region Wise ";#N/A,#N/A,TRUE,"Client Wise"}</definedName>
    <definedName name="ert" hidden="1">{#N/A,#N/A,TRUE,"Overall";#N/A,#N/A,TRUE,"Region Wise ";#N/A,#N/A,TRUE,"Client Wise"}</definedName>
    <definedName name="ertert" localSheetId="14" hidden="1">{"summary",#N/A,FALSE,"2000 vs 1999";"detail",#N/A,FALSE,"2000 vs 1999"}</definedName>
    <definedName name="ertert" localSheetId="7" hidden="1">{"summary",#N/A,FALSE,"2000 vs 1999";"detail",#N/A,FALSE,"2000 vs 1999"}</definedName>
    <definedName name="ertert" localSheetId="25" hidden="1">{"summary",#N/A,FALSE,"2000 vs 1999";"detail",#N/A,FALSE,"2000 vs 1999"}</definedName>
    <definedName name="ertert" localSheetId="21" hidden="1">{"summary",#N/A,FALSE,"2000 vs 1999";"detail",#N/A,FALSE,"2000 vs 1999"}</definedName>
    <definedName name="ertert" localSheetId="22" hidden="1">{"summary",#N/A,FALSE,"2000 vs 1999";"detail",#N/A,FALSE,"2000 vs 1999"}</definedName>
    <definedName name="ertert" localSheetId="19" hidden="1">{"summary",#N/A,FALSE,"2000 vs 1999";"detail",#N/A,FALSE,"2000 vs 1999"}</definedName>
    <definedName name="ertert" hidden="1">{"summary",#N/A,FALSE,"2000 vs 1999";"detail",#N/A,FALSE,"2000 vs 1999"}</definedName>
    <definedName name="erterter" localSheetId="14" hidden="1">{"summary",#N/A,FALSE,"2000 vs 1999";"detail",#N/A,FALSE,"2000 vs 1999"}</definedName>
    <definedName name="erterter" localSheetId="7" hidden="1">{"summary",#N/A,FALSE,"2000 vs 1999";"detail",#N/A,FALSE,"2000 vs 1999"}</definedName>
    <definedName name="erterter" localSheetId="25" hidden="1">{"summary",#N/A,FALSE,"2000 vs 1999";"detail",#N/A,FALSE,"2000 vs 1999"}</definedName>
    <definedName name="erterter" localSheetId="21" hidden="1">{"summary",#N/A,FALSE,"2000 vs 1999";"detail",#N/A,FALSE,"2000 vs 1999"}</definedName>
    <definedName name="erterter" localSheetId="22" hidden="1">{"summary",#N/A,FALSE,"2000 vs 1999";"detail",#N/A,FALSE,"2000 vs 1999"}</definedName>
    <definedName name="erterter" localSheetId="19" hidden="1">{"summary",#N/A,FALSE,"2000 vs 1999";"detail",#N/A,FALSE,"2000 vs 1999"}</definedName>
    <definedName name="erterter" hidden="1">{"summary",#N/A,FALSE,"2000 vs 1999";"detail",#N/A,FALSE,"2000 vs 1999"}</definedName>
    <definedName name="erth" localSheetId="14" hidden="1">{#N/A,#N/A,FALSE,"Fix_C Repo (2)";#N/A,#N/A,FALSE,"INDICES&amp;RATES"}</definedName>
    <definedName name="erth" localSheetId="7" hidden="1">{#N/A,#N/A,FALSE,"Fix_C Repo (2)";#N/A,#N/A,FALSE,"INDICES&amp;RATES"}</definedName>
    <definedName name="erth" localSheetId="25" hidden="1">{#N/A,#N/A,FALSE,"Fix_C Repo (2)";#N/A,#N/A,FALSE,"INDICES&amp;RATES"}</definedName>
    <definedName name="erth" localSheetId="21" hidden="1">{#N/A,#N/A,FALSE,"Fix_C Repo (2)";#N/A,#N/A,FALSE,"INDICES&amp;RATES"}</definedName>
    <definedName name="erth" localSheetId="22" hidden="1">{#N/A,#N/A,FALSE,"Fix_C Repo (2)";#N/A,#N/A,FALSE,"INDICES&amp;RATES"}</definedName>
    <definedName name="erth" localSheetId="19" hidden="1">{#N/A,#N/A,FALSE,"Fix_C Repo (2)";#N/A,#N/A,FALSE,"INDICES&amp;RATES"}</definedName>
    <definedName name="erth" hidden="1">{#N/A,#N/A,FALSE,"Fix_C Repo (2)";#N/A,#N/A,FALSE,"INDICES&amp;RATES"}</definedName>
    <definedName name="ertr" localSheetId="14" hidden="1">{#N/A,#N/A,FALSE,"Umsatz 99";#N/A,#N/A,FALSE,"ER 99 "}</definedName>
    <definedName name="ertr" localSheetId="7" hidden="1">{#N/A,#N/A,FALSE,"Umsatz 99";#N/A,#N/A,FALSE,"ER 99 "}</definedName>
    <definedName name="ertr" localSheetId="25" hidden="1">{#N/A,#N/A,FALSE,"Umsatz 99";#N/A,#N/A,FALSE,"ER 99 "}</definedName>
    <definedName name="ertr" localSheetId="21" hidden="1">{#N/A,#N/A,FALSE,"Umsatz 99";#N/A,#N/A,FALSE,"ER 99 "}</definedName>
    <definedName name="ertr" localSheetId="22" hidden="1">{#N/A,#N/A,FALSE,"Umsatz 99";#N/A,#N/A,FALSE,"ER 99 "}</definedName>
    <definedName name="ertr" localSheetId="19" hidden="1">{#N/A,#N/A,FALSE,"Umsatz 99";#N/A,#N/A,FALSE,"ER 99 "}</definedName>
    <definedName name="ertr" hidden="1">{#N/A,#N/A,FALSE,"Umsatz 99";#N/A,#N/A,FALSE,"ER 99 "}</definedName>
    <definedName name="ertt" localSheetId="14" hidden="1">{#N/A,#N/A,FALSE,"P&amp;L Acc";#N/A,#N/A,FALSE,"P&amp;L Var";#N/A,#N/A,FALSE,"I-B Rep";#N/A,#N/A,FALSE,"BS";#N/A,#N/A,FALSE,"C'flw St";#N/A,#N/A,FALSE,"FA Rep";#N/A,#N/A,FALSE,"H-C Cons"}</definedName>
    <definedName name="ertt" localSheetId="7" hidden="1">{#N/A,#N/A,FALSE,"P&amp;L Acc";#N/A,#N/A,FALSE,"P&amp;L Var";#N/A,#N/A,FALSE,"I-B Rep";#N/A,#N/A,FALSE,"BS";#N/A,#N/A,FALSE,"C'flw St";#N/A,#N/A,FALSE,"FA Rep";#N/A,#N/A,FALSE,"H-C Cons"}</definedName>
    <definedName name="ertt" localSheetId="25" hidden="1">{#N/A,#N/A,FALSE,"P&amp;L Acc";#N/A,#N/A,FALSE,"P&amp;L Var";#N/A,#N/A,FALSE,"I-B Rep";#N/A,#N/A,FALSE,"BS";#N/A,#N/A,FALSE,"C'flw St";#N/A,#N/A,FALSE,"FA Rep";#N/A,#N/A,FALSE,"H-C Cons"}</definedName>
    <definedName name="ertt" localSheetId="21" hidden="1">{#N/A,#N/A,FALSE,"P&amp;L Acc";#N/A,#N/A,FALSE,"P&amp;L Var";#N/A,#N/A,FALSE,"I-B Rep";#N/A,#N/A,FALSE,"BS";#N/A,#N/A,FALSE,"C'flw St";#N/A,#N/A,FALSE,"FA Rep";#N/A,#N/A,FALSE,"H-C Cons"}</definedName>
    <definedName name="ertt" localSheetId="22" hidden="1">{#N/A,#N/A,FALSE,"P&amp;L Acc";#N/A,#N/A,FALSE,"P&amp;L Var";#N/A,#N/A,FALSE,"I-B Rep";#N/A,#N/A,FALSE,"BS";#N/A,#N/A,FALSE,"C'flw St";#N/A,#N/A,FALSE,"FA Rep";#N/A,#N/A,FALSE,"H-C Cons"}</definedName>
    <definedName name="ertt" localSheetId="19" hidden="1">{#N/A,#N/A,FALSE,"P&amp;L Acc";#N/A,#N/A,FALSE,"P&amp;L Var";#N/A,#N/A,FALSE,"I-B Rep";#N/A,#N/A,FALSE,"BS";#N/A,#N/A,FALSE,"C'flw St";#N/A,#N/A,FALSE,"FA Rep";#N/A,#N/A,FALSE,"H-C Cons"}</definedName>
    <definedName name="ertt" hidden="1">{#N/A,#N/A,FALSE,"P&amp;L Acc";#N/A,#N/A,FALSE,"P&amp;L Var";#N/A,#N/A,FALSE,"I-B Rep";#N/A,#N/A,FALSE,"BS";#N/A,#N/A,FALSE,"C'flw St";#N/A,#N/A,FALSE,"FA Rep";#N/A,#N/A,FALSE,"H-C Cons"}</definedName>
    <definedName name="ertwtre" localSheetId="14" hidden="1">{"summary",#N/A,FALSE,"2000 vs 1999";"detail",#N/A,FALSE,"2000 vs 1999"}</definedName>
    <definedName name="ertwtre" localSheetId="7" hidden="1">{"summary",#N/A,FALSE,"2000 vs 1999";"detail",#N/A,FALSE,"2000 vs 1999"}</definedName>
    <definedName name="ertwtre" localSheetId="25" hidden="1">{"summary",#N/A,FALSE,"2000 vs 1999";"detail",#N/A,FALSE,"2000 vs 1999"}</definedName>
    <definedName name="ertwtre" localSheetId="21" hidden="1">{"summary",#N/A,FALSE,"2000 vs 1999";"detail",#N/A,FALSE,"2000 vs 1999"}</definedName>
    <definedName name="ertwtre" localSheetId="22" hidden="1">{"summary",#N/A,FALSE,"2000 vs 1999";"detail",#N/A,FALSE,"2000 vs 1999"}</definedName>
    <definedName name="ertwtre" localSheetId="19" hidden="1">{"summary",#N/A,FALSE,"2000 vs 1999";"detail",#N/A,FALSE,"2000 vs 1999"}</definedName>
    <definedName name="ertwtre" hidden="1">{"summary",#N/A,FALSE,"2000 vs 1999";"detail",#N/A,FALSE,"2000 vs 1999"}</definedName>
    <definedName name="ervnj" localSheetId="14" hidden="1">{"YTDACT",#N/A,FALSE,"YTD Cum";"YTDBUD",#N/A,FALSE,"YTD Cum";"YTDPRIOR",#N/A,FALSE,"YTD Cum"}</definedName>
    <definedName name="ervnj" localSheetId="7" hidden="1">{"YTDACT",#N/A,FALSE,"YTD Cum";"YTDBUD",#N/A,FALSE,"YTD Cum";"YTDPRIOR",#N/A,FALSE,"YTD Cum"}</definedName>
    <definedName name="ervnj" localSheetId="25" hidden="1">{"YTDACT",#N/A,FALSE,"YTD Cum";"YTDBUD",#N/A,FALSE,"YTD Cum";"YTDPRIOR",#N/A,FALSE,"YTD Cum"}</definedName>
    <definedName name="ervnj" localSheetId="21" hidden="1">{"YTDACT",#N/A,FALSE,"YTD Cum";"YTDBUD",#N/A,FALSE,"YTD Cum";"YTDPRIOR",#N/A,FALSE,"YTD Cum"}</definedName>
    <definedName name="ervnj" localSheetId="22" hidden="1">{"YTDACT",#N/A,FALSE,"YTD Cum";"YTDBUD",#N/A,FALSE,"YTD Cum";"YTDPRIOR",#N/A,FALSE,"YTD Cum"}</definedName>
    <definedName name="ervnj" localSheetId="19" hidden="1">{"YTDACT",#N/A,FALSE,"YTD Cum";"YTDBUD",#N/A,FALSE,"YTD Cum";"YTDPRIOR",#N/A,FALSE,"YTD Cum"}</definedName>
    <definedName name="ervnj" hidden="1">{"YTDACT",#N/A,FALSE,"YTD Cum";"YTDBUD",#N/A,FALSE,"YTD Cum";"YTDPRIOR",#N/A,FALSE,"YTD Cum"}</definedName>
    <definedName name="erw" hidden="1">#REF!</definedName>
    <definedName name="erwef" hidden="1">#REF!</definedName>
    <definedName name="erwer" hidden="1">#REF!</definedName>
    <definedName name="erwf" hidden="1">#REF!</definedName>
    <definedName name="erwftgh" localSheetId="14" hidden="1">{#N/A,#N/A,FALSE,"TB";#N/A,#N/A,FALSE,"DR";#N/A,#N/A,FALSE,"AR";#N/A,#N/A,FALSE,"BS";#N/A,#N/A,FALSE,"PL";#N/A,#N/A,FALSE,"NOTES";#N/A,#N/A,FALSE,"NOTES (2)";#N/A,#N/A,FALSE,"NOTES (3)";#N/A,#N/A,FALSE,"DPL";#N/A,#N/A,FALSE,"DPL"}</definedName>
    <definedName name="erwftgh" localSheetId="7" hidden="1">{#N/A,#N/A,FALSE,"TB";#N/A,#N/A,FALSE,"DR";#N/A,#N/A,FALSE,"AR";#N/A,#N/A,FALSE,"BS";#N/A,#N/A,FALSE,"PL";#N/A,#N/A,FALSE,"NOTES";#N/A,#N/A,FALSE,"NOTES (2)";#N/A,#N/A,FALSE,"NOTES (3)";#N/A,#N/A,FALSE,"DPL";#N/A,#N/A,FALSE,"DPL"}</definedName>
    <definedName name="erwftgh" localSheetId="25" hidden="1">{#N/A,#N/A,FALSE,"TB";#N/A,#N/A,FALSE,"DR";#N/A,#N/A,FALSE,"AR";#N/A,#N/A,FALSE,"BS";#N/A,#N/A,FALSE,"PL";#N/A,#N/A,FALSE,"NOTES";#N/A,#N/A,FALSE,"NOTES (2)";#N/A,#N/A,FALSE,"NOTES (3)";#N/A,#N/A,FALSE,"DPL";#N/A,#N/A,FALSE,"DPL"}</definedName>
    <definedName name="erwftgh" localSheetId="21" hidden="1">{#N/A,#N/A,FALSE,"TB";#N/A,#N/A,FALSE,"DR";#N/A,#N/A,FALSE,"AR";#N/A,#N/A,FALSE,"BS";#N/A,#N/A,FALSE,"PL";#N/A,#N/A,FALSE,"NOTES";#N/A,#N/A,FALSE,"NOTES (2)";#N/A,#N/A,FALSE,"NOTES (3)";#N/A,#N/A,FALSE,"DPL";#N/A,#N/A,FALSE,"DPL"}</definedName>
    <definedName name="erwftgh" localSheetId="22" hidden="1">{#N/A,#N/A,FALSE,"TB";#N/A,#N/A,FALSE,"DR";#N/A,#N/A,FALSE,"AR";#N/A,#N/A,FALSE,"BS";#N/A,#N/A,FALSE,"PL";#N/A,#N/A,FALSE,"NOTES";#N/A,#N/A,FALSE,"NOTES (2)";#N/A,#N/A,FALSE,"NOTES (3)";#N/A,#N/A,FALSE,"DPL";#N/A,#N/A,FALSE,"DPL"}</definedName>
    <definedName name="erwftgh" localSheetId="19" hidden="1">{#N/A,#N/A,FALSE,"TB";#N/A,#N/A,FALSE,"DR";#N/A,#N/A,FALSE,"AR";#N/A,#N/A,FALSE,"BS";#N/A,#N/A,FALSE,"PL";#N/A,#N/A,FALSE,"NOTES";#N/A,#N/A,FALSE,"NOTES (2)";#N/A,#N/A,FALSE,"NOTES (3)";#N/A,#N/A,FALSE,"DPL";#N/A,#N/A,FALSE,"DPL"}</definedName>
    <definedName name="erwftgh" hidden="1">{#N/A,#N/A,FALSE,"TB";#N/A,#N/A,FALSE,"DR";#N/A,#N/A,FALSE,"AR";#N/A,#N/A,FALSE,"BS";#N/A,#N/A,FALSE,"PL";#N/A,#N/A,FALSE,"NOTES";#N/A,#N/A,FALSE,"NOTES (2)";#N/A,#N/A,FALSE,"NOTES (3)";#N/A,#N/A,FALSE,"DPL";#N/A,#N/A,FALSE,"DPL"}</definedName>
    <definedName name="es" localSheetId="14" hidden="1">{"QTR_ACT",#N/A,FALSE,"PROP_PBIT_DEV_Q3";"QTR_BUD",#N/A,FALSE,"PROP_PBIT_DEV_Q3";"YTD_BUD",#N/A,FALSE,"PROP_PBIT_DEV_Q3";"YTD_ACT",#N/A,FALSE,"PROP_PBIT_DEV_Q3";"FY95 SNAP3",#N/A,FALSE,"PROP_PBIT_DEV_Q3";"FY95_BUD",#N/A,FALSE,"PROP_PBIT_DEV_Q3";"FY96_BUD",#N/A,FALSE,"PROP_PBIT_DEV_Q3"}</definedName>
    <definedName name="es" localSheetId="7" hidden="1">{"QTR_ACT",#N/A,FALSE,"PROP_PBIT_DEV_Q3";"QTR_BUD",#N/A,FALSE,"PROP_PBIT_DEV_Q3";"YTD_BUD",#N/A,FALSE,"PROP_PBIT_DEV_Q3";"YTD_ACT",#N/A,FALSE,"PROP_PBIT_DEV_Q3";"FY95 SNAP3",#N/A,FALSE,"PROP_PBIT_DEV_Q3";"FY95_BUD",#N/A,FALSE,"PROP_PBIT_DEV_Q3";"FY96_BUD",#N/A,FALSE,"PROP_PBIT_DEV_Q3"}</definedName>
    <definedName name="es" localSheetId="25" hidden="1">{"QTR_ACT",#N/A,FALSE,"PROP_PBIT_DEV_Q3";"QTR_BUD",#N/A,FALSE,"PROP_PBIT_DEV_Q3";"YTD_BUD",#N/A,FALSE,"PROP_PBIT_DEV_Q3";"YTD_ACT",#N/A,FALSE,"PROP_PBIT_DEV_Q3";"FY95 SNAP3",#N/A,FALSE,"PROP_PBIT_DEV_Q3";"FY95_BUD",#N/A,FALSE,"PROP_PBIT_DEV_Q3";"FY96_BUD",#N/A,FALSE,"PROP_PBIT_DEV_Q3"}</definedName>
    <definedName name="es" localSheetId="21" hidden="1">{"QTR_ACT",#N/A,FALSE,"PROP_PBIT_DEV_Q3";"QTR_BUD",#N/A,FALSE,"PROP_PBIT_DEV_Q3";"YTD_BUD",#N/A,FALSE,"PROP_PBIT_DEV_Q3";"YTD_ACT",#N/A,FALSE,"PROP_PBIT_DEV_Q3";"FY95 SNAP3",#N/A,FALSE,"PROP_PBIT_DEV_Q3";"FY95_BUD",#N/A,FALSE,"PROP_PBIT_DEV_Q3";"FY96_BUD",#N/A,FALSE,"PROP_PBIT_DEV_Q3"}</definedName>
    <definedName name="es" localSheetId="22" hidden="1">{"QTR_ACT",#N/A,FALSE,"PROP_PBIT_DEV_Q3";"QTR_BUD",#N/A,FALSE,"PROP_PBIT_DEV_Q3";"YTD_BUD",#N/A,FALSE,"PROP_PBIT_DEV_Q3";"YTD_ACT",#N/A,FALSE,"PROP_PBIT_DEV_Q3";"FY95 SNAP3",#N/A,FALSE,"PROP_PBIT_DEV_Q3";"FY95_BUD",#N/A,FALSE,"PROP_PBIT_DEV_Q3";"FY96_BUD",#N/A,FALSE,"PROP_PBIT_DEV_Q3"}</definedName>
    <definedName name="es" localSheetId="19" hidden="1">{"QTR_ACT",#N/A,FALSE,"PROP_PBIT_DEV_Q3";"QTR_BUD",#N/A,FALSE,"PROP_PBIT_DEV_Q3";"YTD_BUD",#N/A,FALSE,"PROP_PBIT_DEV_Q3";"YTD_ACT",#N/A,FALSE,"PROP_PBIT_DEV_Q3";"FY95 SNAP3",#N/A,FALSE,"PROP_PBIT_DEV_Q3";"FY95_BUD",#N/A,FALSE,"PROP_PBIT_DEV_Q3";"FY96_BUD",#N/A,FALSE,"PROP_PBIT_DEV_Q3"}</definedName>
    <definedName name="es" hidden="1">{"QTR_ACT",#N/A,FALSE,"PROP_PBIT_DEV_Q3";"QTR_BUD",#N/A,FALSE,"PROP_PBIT_DEV_Q3";"YTD_BUD",#N/A,FALSE,"PROP_PBIT_DEV_Q3";"YTD_ACT",#N/A,FALSE,"PROP_PBIT_DEV_Q3";"FY95 SNAP3",#N/A,FALSE,"PROP_PBIT_DEV_Q3";"FY95_BUD",#N/A,FALSE,"PROP_PBIT_DEV_Q3";"FY96_BUD",#N/A,FALSE,"PROP_PBIT_DEV_Q3"}</definedName>
    <definedName name="eseoe" localSheetId="14" hidden="1">{#N/A,#N/A,FALSE,"TAXC.INDEX";#N/A,#N/A,FALSE,"Schedule I";#N/A,#N/A,FALSE,"Schedule  II";#N/A,#N/A,FALSE,"Schedule III";#N/A,#N/A,FALSE,"Schedule IV";#N/A,#N/A,FALSE,"Schedule IV (Cont'd)";#N/A,#N/A,FALSE,"Schedule V";#N/A,#N/A,FALSE,"Schedule VI";#N/A,#N/A,FALSE,"Schedule VII"}</definedName>
    <definedName name="eseoe" localSheetId="7" hidden="1">{#N/A,#N/A,FALSE,"TAXC.INDEX";#N/A,#N/A,FALSE,"Schedule I";#N/A,#N/A,FALSE,"Schedule  II";#N/A,#N/A,FALSE,"Schedule III";#N/A,#N/A,FALSE,"Schedule IV";#N/A,#N/A,FALSE,"Schedule IV (Cont'd)";#N/A,#N/A,FALSE,"Schedule V";#N/A,#N/A,FALSE,"Schedule VI";#N/A,#N/A,FALSE,"Schedule VII"}</definedName>
    <definedName name="eseoe" localSheetId="25" hidden="1">{#N/A,#N/A,FALSE,"TAXC.INDEX";#N/A,#N/A,FALSE,"Schedule I";#N/A,#N/A,FALSE,"Schedule  II";#N/A,#N/A,FALSE,"Schedule III";#N/A,#N/A,FALSE,"Schedule IV";#N/A,#N/A,FALSE,"Schedule IV (Cont'd)";#N/A,#N/A,FALSE,"Schedule V";#N/A,#N/A,FALSE,"Schedule VI";#N/A,#N/A,FALSE,"Schedule VII"}</definedName>
    <definedName name="eseoe" localSheetId="21" hidden="1">{#N/A,#N/A,FALSE,"TAXC.INDEX";#N/A,#N/A,FALSE,"Schedule I";#N/A,#N/A,FALSE,"Schedule  II";#N/A,#N/A,FALSE,"Schedule III";#N/A,#N/A,FALSE,"Schedule IV";#N/A,#N/A,FALSE,"Schedule IV (Cont'd)";#N/A,#N/A,FALSE,"Schedule V";#N/A,#N/A,FALSE,"Schedule VI";#N/A,#N/A,FALSE,"Schedule VII"}</definedName>
    <definedName name="eseoe" localSheetId="22" hidden="1">{#N/A,#N/A,FALSE,"TAXC.INDEX";#N/A,#N/A,FALSE,"Schedule I";#N/A,#N/A,FALSE,"Schedule  II";#N/A,#N/A,FALSE,"Schedule III";#N/A,#N/A,FALSE,"Schedule IV";#N/A,#N/A,FALSE,"Schedule IV (Cont'd)";#N/A,#N/A,FALSE,"Schedule V";#N/A,#N/A,FALSE,"Schedule VI";#N/A,#N/A,FALSE,"Schedule VII"}</definedName>
    <definedName name="eseoe" localSheetId="19" hidden="1">{#N/A,#N/A,FALSE,"TAXC.INDEX";#N/A,#N/A,FALSE,"Schedule I";#N/A,#N/A,FALSE,"Schedule  II";#N/A,#N/A,FALSE,"Schedule III";#N/A,#N/A,FALSE,"Schedule IV";#N/A,#N/A,FALSE,"Schedule IV (Cont'd)";#N/A,#N/A,FALSE,"Schedule V";#N/A,#N/A,FALSE,"Schedule VI";#N/A,#N/A,FALSE,"Schedule VII"}</definedName>
    <definedName name="eseoe" hidden="1">{#N/A,#N/A,FALSE,"TAXC.INDEX";#N/A,#N/A,FALSE,"Schedule I";#N/A,#N/A,FALSE,"Schedule  II";#N/A,#N/A,FALSE,"Schedule III";#N/A,#N/A,FALSE,"Schedule IV";#N/A,#N/A,FALSE,"Schedule IV (Cont'd)";#N/A,#N/A,FALSE,"Schedule V";#N/A,#N/A,FALSE,"Schedule VI";#N/A,#N/A,FALSE,"Schedule VII"}</definedName>
    <definedName name="esla" localSheetId="14" hidden="1">{#N/A,#N/A,FALSE,"DIR-REP";#N/A,#N/A,FALSE,"AUD-REPORT";#N/A,#N/A,FALSE,"P7L&amp;BS";#N/A,#N/A,FALSE,"NOTES";#N/A,#N/A,FALSE,"FA";#N/A,#N/A,FALSE,"NOTES (2)";#N/A,#N/A,FALSE,"Schedule  IV";#N/A,#N/A,FALSE,"Schedule V"}</definedName>
    <definedName name="esla" localSheetId="7" hidden="1">{#N/A,#N/A,FALSE,"DIR-REP";#N/A,#N/A,FALSE,"AUD-REPORT";#N/A,#N/A,FALSE,"P7L&amp;BS";#N/A,#N/A,FALSE,"NOTES";#N/A,#N/A,FALSE,"FA";#N/A,#N/A,FALSE,"NOTES (2)";#N/A,#N/A,FALSE,"Schedule  IV";#N/A,#N/A,FALSE,"Schedule V"}</definedName>
    <definedName name="esla" localSheetId="25" hidden="1">{#N/A,#N/A,FALSE,"DIR-REP";#N/A,#N/A,FALSE,"AUD-REPORT";#N/A,#N/A,FALSE,"P7L&amp;BS";#N/A,#N/A,FALSE,"NOTES";#N/A,#N/A,FALSE,"FA";#N/A,#N/A,FALSE,"NOTES (2)";#N/A,#N/A,FALSE,"Schedule  IV";#N/A,#N/A,FALSE,"Schedule V"}</definedName>
    <definedName name="esla" localSheetId="21" hidden="1">{#N/A,#N/A,FALSE,"DIR-REP";#N/A,#N/A,FALSE,"AUD-REPORT";#N/A,#N/A,FALSE,"P7L&amp;BS";#N/A,#N/A,FALSE,"NOTES";#N/A,#N/A,FALSE,"FA";#N/A,#N/A,FALSE,"NOTES (2)";#N/A,#N/A,FALSE,"Schedule  IV";#N/A,#N/A,FALSE,"Schedule V"}</definedName>
    <definedName name="esla" localSheetId="22" hidden="1">{#N/A,#N/A,FALSE,"DIR-REP";#N/A,#N/A,FALSE,"AUD-REPORT";#N/A,#N/A,FALSE,"P7L&amp;BS";#N/A,#N/A,FALSE,"NOTES";#N/A,#N/A,FALSE,"FA";#N/A,#N/A,FALSE,"NOTES (2)";#N/A,#N/A,FALSE,"Schedule  IV";#N/A,#N/A,FALSE,"Schedule V"}</definedName>
    <definedName name="esla" localSheetId="19" hidden="1">{#N/A,#N/A,FALSE,"DIR-REP";#N/A,#N/A,FALSE,"AUD-REPORT";#N/A,#N/A,FALSE,"P7L&amp;BS";#N/A,#N/A,FALSE,"NOTES";#N/A,#N/A,FALSE,"FA";#N/A,#N/A,FALSE,"NOTES (2)";#N/A,#N/A,FALSE,"Schedule  IV";#N/A,#N/A,FALSE,"Schedule V"}</definedName>
    <definedName name="esla" hidden="1">{#N/A,#N/A,FALSE,"DIR-REP";#N/A,#N/A,FALSE,"AUD-REPORT";#N/A,#N/A,FALSE,"P7L&amp;BS";#N/A,#N/A,FALSE,"NOTES";#N/A,#N/A,FALSE,"FA";#N/A,#N/A,FALSE,"NOTES (2)";#N/A,#N/A,FALSE,"Schedule  IV";#N/A,#N/A,FALSE,"Schedule V"}</definedName>
    <definedName name="esot" localSheetId="14" hidden="1">{#N/A,#N/A,FALSE,"CONTENTS";#N/A,#N/A,FALSE,"DR";#N/A,#N/A,FALSE,"PL";#N/A,#N/A,FALSE,"BS";#N/A,#N/A,FALSE,"Cash Flow";#N/A,#N/A,FALSE,"NOTES";#N/A,#N/A,FALSE,"NOTES (FA)";#N/A,#N/A,FALSE,"Notes(3)";#N/A,#N/A,FALSE,"NOTES (4)";#N/A,#N/A,FALSE,"DP&amp;L";#N/A,#N/A,FALSE,"EXPENSES";#N/A,#N/A,FALSE,"EXPENSES-1"}</definedName>
    <definedName name="esot" localSheetId="7" hidden="1">{#N/A,#N/A,FALSE,"CONTENTS";#N/A,#N/A,FALSE,"DR";#N/A,#N/A,FALSE,"PL";#N/A,#N/A,FALSE,"BS";#N/A,#N/A,FALSE,"Cash Flow";#N/A,#N/A,FALSE,"NOTES";#N/A,#N/A,FALSE,"NOTES (FA)";#N/A,#N/A,FALSE,"Notes(3)";#N/A,#N/A,FALSE,"NOTES (4)";#N/A,#N/A,FALSE,"DP&amp;L";#N/A,#N/A,FALSE,"EXPENSES";#N/A,#N/A,FALSE,"EXPENSES-1"}</definedName>
    <definedName name="esot" localSheetId="25" hidden="1">{#N/A,#N/A,FALSE,"CONTENTS";#N/A,#N/A,FALSE,"DR";#N/A,#N/A,FALSE,"PL";#N/A,#N/A,FALSE,"BS";#N/A,#N/A,FALSE,"Cash Flow";#N/A,#N/A,FALSE,"NOTES";#N/A,#N/A,FALSE,"NOTES (FA)";#N/A,#N/A,FALSE,"Notes(3)";#N/A,#N/A,FALSE,"NOTES (4)";#N/A,#N/A,FALSE,"DP&amp;L";#N/A,#N/A,FALSE,"EXPENSES";#N/A,#N/A,FALSE,"EXPENSES-1"}</definedName>
    <definedName name="esot" localSheetId="21" hidden="1">{#N/A,#N/A,FALSE,"CONTENTS";#N/A,#N/A,FALSE,"DR";#N/A,#N/A,FALSE,"PL";#N/A,#N/A,FALSE,"BS";#N/A,#N/A,FALSE,"Cash Flow";#N/A,#N/A,FALSE,"NOTES";#N/A,#N/A,FALSE,"NOTES (FA)";#N/A,#N/A,FALSE,"Notes(3)";#N/A,#N/A,FALSE,"NOTES (4)";#N/A,#N/A,FALSE,"DP&amp;L";#N/A,#N/A,FALSE,"EXPENSES";#N/A,#N/A,FALSE,"EXPENSES-1"}</definedName>
    <definedName name="esot" localSheetId="22" hidden="1">{#N/A,#N/A,FALSE,"CONTENTS";#N/A,#N/A,FALSE,"DR";#N/A,#N/A,FALSE,"PL";#N/A,#N/A,FALSE,"BS";#N/A,#N/A,FALSE,"Cash Flow";#N/A,#N/A,FALSE,"NOTES";#N/A,#N/A,FALSE,"NOTES (FA)";#N/A,#N/A,FALSE,"Notes(3)";#N/A,#N/A,FALSE,"NOTES (4)";#N/A,#N/A,FALSE,"DP&amp;L";#N/A,#N/A,FALSE,"EXPENSES";#N/A,#N/A,FALSE,"EXPENSES-1"}</definedName>
    <definedName name="esot" localSheetId="19" hidden="1">{#N/A,#N/A,FALSE,"CONTENTS";#N/A,#N/A,FALSE,"DR";#N/A,#N/A,FALSE,"PL";#N/A,#N/A,FALSE,"BS";#N/A,#N/A,FALSE,"Cash Flow";#N/A,#N/A,FALSE,"NOTES";#N/A,#N/A,FALSE,"NOTES (FA)";#N/A,#N/A,FALSE,"Notes(3)";#N/A,#N/A,FALSE,"NOTES (4)";#N/A,#N/A,FALSE,"DP&amp;L";#N/A,#N/A,FALSE,"EXPENSES";#N/A,#N/A,FALSE,"EXPENSES-1"}</definedName>
    <definedName name="esot" hidden="1">{#N/A,#N/A,FALSE,"CONTENTS";#N/A,#N/A,FALSE,"DR";#N/A,#N/A,FALSE,"PL";#N/A,#N/A,FALSE,"BS";#N/A,#N/A,FALSE,"Cash Flow";#N/A,#N/A,FALSE,"NOTES";#N/A,#N/A,FALSE,"NOTES (FA)";#N/A,#N/A,FALSE,"Notes(3)";#N/A,#N/A,FALSE,"NOTES (4)";#N/A,#N/A,FALSE,"DP&amp;L";#N/A,#N/A,FALSE,"EXPENSES";#N/A,#N/A,FALSE,"EXPENSES-1"}</definedName>
    <definedName name="ESP">1/166.386</definedName>
    <definedName name="ESPeXToEUR" localSheetId="14" hidden="1">1/EUReXToESP</definedName>
    <definedName name="ESPeXToEUR" localSheetId="7" hidden="1">1/EUReXToESP</definedName>
    <definedName name="ESPeXToEUR" localSheetId="25" hidden="1">1/EUReXToESP</definedName>
    <definedName name="ESPeXToEUR" localSheetId="21" hidden="1">1/EUReXToESP</definedName>
    <definedName name="ESPeXToEUR" localSheetId="22" hidden="1">1/EUReXToESP</definedName>
    <definedName name="ESPeXToEUR" localSheetId="19" hidden="1">1/EUReXToESP</definedName>
    <definedName name="ESPeXToEUR" hidden="1">1/EUReXToESP</definedName>
    <definedName name="ESSAI" localSheetId="14" hidden="1">{#N/A,#N/A,FALSE,"Pharm";#N/A,#N/A,FALSE,"WWCM"}</definedName>
    <definedName name="ESSAI" localSheetId="7" hidden="1">{#N/A,#N/A,FALSE,"Pharm";#N/A,#N/A,FALSE,"WWCM"}</definedName>
    <definedName name="ESSAI" localSheetId="25" hidden="1">{#N/A,#N/A,FALSE,"Pharm";#N/A,#N/A,FALSE,"WWCM"}</definedName>
    <definedName name="ESSAI" localSheetId="21" hidden="1">{#N/A,#N/A,FALSE,"Pharm";#N/A,#N/A,FALSE,"WWCM"}</definedName>
    <definedName name="ESSAI" localSheetId="22" hidden="1">{#N/A,#N/A,FALSE,"Pharm";#N/A,#N/A,FALSE,"WWCM"}</definedName>
    <definedName name="ESSAI" localSheetId="19" hidden="1">{#N/A,#N/A,FALSE,"Pharm";#N/A,#N/A,FALSE,"WWCM"}</definedName>
    <definedName name="ESSAI" hidden="1">{#N/A,#N/A,FALSE,"Pharm";#N/A,#N/A,FALSE,"WWCM"}</definedName>
    <definedName name="EssLatest">"Month 01"</definedName>
    <definedName name="EssOptions">"A2100000000111000011001100000_01000"</definedName>
    <definedName name="est" localSheetId="14" hidden="1">{"EVA",#N/A,FALSE,"EVA";"WACC",#N/A,FALSE,"WACC"}</definedName>
    <definedName name="est" localSheetId="7" hidden="1">{"EVA",#N/A,FALSE,"EVA";"WACC",#N/A,FALSE,"WACC"}</definedName>
    <definedName name="est" localSheetId="25" hidden="1">{"EVA",#N/A,FALSE,"EVA";"WACC",#N/A,FALSE,"WACC"}</definedName>
    <definedName name="est" localSheetId="21" hidden="1">{"EVA",#N/A,FALSE,"EVA";"WACC",#N/A,FALSE,"WACC"}</definedName>
    <definedName name="est" localSheetId="22" hidden="1">{"EVA",#N/A,FALSE,"EVA";"WACC",#N/A,FALSE,"WACC"}</definedName>
    <definedName name="est" localSheetId="19" hidden="1">{"EVA",#N/A,FALSE,"EVA";"WACC",#N/A,FALSE,"WACC"}</definedName>
    <definedName name="est" hidden="1">{"EVA",#N/A,FALSE,"EVA";"WACC",#N/A,FALSE,"WACC"}</definedName>
    <definedName name="et" localSheetId="14" hidden="1">{"DCF","UPSIDE CASE",FALSE,"Sheet1";"DCF","BASE CASE",FALSE,"Sheet1";"DCF","DOWNSIDE CASE",FALSE,"Sheet1"}</definedName>
    <definedName name="et" localSheetId="7" hidden="1">{"DCF","UPSIDE CASE",FALSE,"Sheet1";"DCF","BASE CASE",FALSE,"Sheet1";"DCF","DOWNSIDE CASE",FALSE,"Sheet1"}</definedName>
    <definedName name="et" localSheetId="25" hidden="1">{"DCF","UPSIDE CASE",FALSE,"Sheet1";"DCF","BASE CASE",FALSE,"Sheet1";"DCF","DOWNSIDE CASE",FALSE,"Sheet1"}</definedName>
    <definedName name="et" localSheetId="21" hidden="1">{"DCF","UPSIDE CASE",FALSE,"Sheet1";"DCF","BASE CASE",FALSE,"Sheet1";"DCF","DOWNSIDE CASE",FALSE,"Sheet1"}</definedName>
    <definedName name="et" localSheetId="22" hidden="1">{"DCF","UPSIDE CASE",FALSE,"Sheet1";"DCF","BASE CASE",FALSE,"Sheet1";"DCF","DOWNSIDE CASE",FALSE,"Sheet1"}</definedName>
    <definedName name="et" localSheetId="19" hidden="1">{"DCF","UPSIDE CASE",FALSE,"Sheet1";"DCF","BASE CASE",FALSE,"Sheet1";"DCF","DOWNSIDE CASE",FALSE,"Sheet1"}</definedName>
    <definedName name="et" hidden="1">{"DCF","UPSIDE CASE",FALSE,"Sheet1";"DCF","BASE CASE",FALSE,"Sheet1";"DCF","DOWNSIDE CASE",FALSE,"Sheet1"}</definedName>
    <definedName name="etet" localSheetId="14" hidden="1">{#N/A,#N/A,FALSE,"Umsatz CH";#N/A,#N/A,FALSE,"ER CH";#N/A,#N/A,FALSE,"EA CH (2) ";#N/A,#N/A,FALSE,"EA CH";#N/A,#N/A,FALSE,"EA CH (3) ";#N/A,#N/A,FALSE,"EA CH (4)";#N/A,#N/A,FALSE,"KA CH";#N/A,#N/A,FALSE,"KA CH  (2)";#N/A,#N/A,FALSE,"KA CH  (3)";#N/A,#N/A,FALSE,"KA CH (4)"}</definedName>
    <definedName name="etet" localSheetId="7" hidden="1">{#N/A,#N/A,FALSE,"Umsatz CH";#N/A,#N/A,FALSE,"ER CH";#N/A,#N/A,FALSE,"EA CH (2) ";#N/A,#N/A,FALSE,"EA CH";#N/A,#N/A,FALSE,"EA CH (3) ";#N/A,#N/A,FALSE,"EA CH (4)";#N/A,#N/A,FALSE,"KA CH";#N/A,#N/A,FALSE,"KA CH  (2)";#N/A,#N/A,FALSE,"KA CH  (3)";#N/A,#N/A,FALSE,"KA CH (4)"}</definedName>
    <definedName name="etet" localSheetId="25" hidden="1">{#N/A,#N/A,FALSE,"Umsatz CH";#N/A,#N/A,FALSE,"ER CH";#N/A,#N/A,FALSE,"EA CH (2) ";#N/A,#N/A,FALSE,"EA CH";#N/A,#N/A,FALSE,"EA CH (3) ";#N/A,#N/A,FALSE,"EA CH (4)";#N/A,#N/A,FALSE,"KA CH";#N/A,#N/A,FALSE,"KA CH  (2)";#N/A,#N/A,FALSE,"KA CH  (3)";#N/A,#N/A,FALSE,"KA CH (4)"}</definedName>
    <definedName name="etet" localSheetId="21" hidden="1">{#N/A,#N/A,FALSE,"Umsatz CH";#N/A,#N/A,FALSE,"ER CH";#N/A,#N/A,FALSE,"EA CH (2) ";#N/A,#N/A,FALSE,"EA CH";#N/A,#N/A,FALSE,"EA CH (3) ";#N/A,#N/A,FALSE,"EA CH (4)";#N/A,#N/A,FALSE,"KA CH";#N/A,#N/A,FALSE,"KA CH  (2)";#N/A,#N/A,FALSE,"KA CH  (3)";#N/A,#N/A,FALSE,"KA CH (4)"}</definedName>
    <definedName name="etet" localSheetId="22" hidden="1">{#N/A,#N/A,FALSE,"Umsatz CH";#N/A,#N/A,FALSE,"ER CH";#N/A,#N/A,FALSE,"EA CH (2) ";#N/A,#N/A,FALSE,"EA CH";#N/A,#N/A,FALSE,"EA CH (3) ";#N/A,#N/A,FALSE,"EA CH (4)";#N/A,#N/A,FALSE,"KA CH";#N/A,#N/A,FALSE,"KA CH  (2)";#N/A,#N/A,FALSE,"KA CH  (3)";#N/A,#N/A,FALSE,"KA CH (4)"}</definedName>
    <definedName name="etet" localSheetId="19" hidden="1">{#N/A,#N/A,FALSE,"Umsatz CH";#N/A,#N/A,FALSE,"ER CH";#N/A,#N/A,FALSE,"EA CH (2) ";#N/A,#N/A,FALSE,"EA CH";#N/A,#N/A,FALSE,"EA CH (3) ";#N/A,#N/A,FALSE,"EA CH (4)";#N/A,#N/A,FALSE,"KA CH";#N/A,#N/A,FALSE,"KA CH  (2)";#N/A,#N/A,FALSE,"KA CH  (3)";#N/A,#N/A,FALSE,"KA CH (4)"}</definedName>
    <definedName name="etet" hidden="1">{#N/A,#N/A,FALSE,"Umsatz CH";#N/A,#N/A,FALSE,"ER CH";#N/A,#N/A,FALSE,"EA CH (2) ";#N/A,#N/A,FALSE,"EA CH";#N/A,#N/A,FALSE,"EA CH (3) ";#N/A,#N/A,FALSE,"EA CH (4)";#N/A,#N/A,FALSE,"KA CH";#N/A,#N/A,FALSE,"KA CH  (2)";#N/A,#N/A,FALSE,"KA CH  (3)";#N/A,#N/A,FALSE,"KA CH (4)"}</definedName>
    <definedName name="etlst" localSheetId="14" hidden="1">{#N/A,#N/A,FALSE,"TB";#N/A,#N/A,FALSE,"AR";#N/A,#N/A,FALSE,"BS";#N/A,#N/A,FALSE,"PL";#N/A,#N/A,FALSE,"NOTES";#N/A,#N/A,FALSE,"NOTES (2)";#N/A,#N/A,FALSE,"NOTES (3)";#N/A,#N/A,FALSE,"TAXC.INDEX";#N/A,#N/A,FALSE,"Schedule I";#N/A,#N/A,FALSE,"DPL";#N/A,#N/A,FALSE,"Schedule IV";#N/A,#N/A,FALSE,"Adjustments"}</definedName>
    <definedName name="etlst" localSheetId="7" hidden="1">{#N/A,#N/A,FALSE,"TB";#N/A,#N/A,FALSE,"AR";#N/A,#N/A,FALSE,"BS";#N/A,#N/A,FALSE,"PL";#N/A,#N/A,FALSE,"NOTES";#N/A,#N/A,FALSE,"NOTES (2)";#N/A,#N/A,FALSE,"NOTES (3)";#N/A,#N/A,FALSE,"TAXC.INDEX";#N/A,#N/A,FALSE,"Schedule I";#N/A,#N/A,FALSE,"DPL";#N/A,#N/A,FALSE,"Schedule IV";#N/A,#N/A,FALSE,"Adjustments"}</definedName>
    <definedName name="etlst" localSheetId="25" hidden="1">{#N/A,#N/A,FALSE,"TB";#N/A,#N/A,FALSE,"AR";#N/A,#N/A,FALSE,"BS";#N/A,#N/A,FALSE,"PL";#N/A,#N/A,FALSE,"NOTES";#N/A,#N/A,FALSE,"NOTES (2)";#N/A,#N/A,FALSE,"NOTES (3)";#N/A,#N/A,FALSE,"TAXC.INDEX";#N/A,#N/A,FALSE,"Schedule I";#N/A,#N/A,FALSE,"DPL";#N/A,#N/A,FALSE,"Schedule IV";#N/A,#N/A,FALSE,"Adjustments"}</definedName>
    <definedName name="etlst" localSheetId="21" hidden="1">{#N/A,#N/A,FALSE,"TB";#N/A,#N/A,FALSE,"AR";#N/A,#N/A,FALSE,"BS";#N/A,#N/A,FALSE,"PL";#N/A,#N/A,FALSE,"NOTES";#N/A,#N/A,FALSE,"NOTES (2)";#N/A,#N/A,FALSE,"NOTES (3)";#N/A,#N/A,FALSE,"TAXC.INDEX";#N/A,#N/A,FALSE,"Schedule I";#N/A,#N/A,FALSE,"DPL";#N/A,#N/A,FALSE,"Schedule IV";#N/A,#N/A,FALSE,"Adjustments"}</definedName>
    <definedName name="etlst" localSheetId="22" hidden="1">{#N/A,#N/A,FALSE,"TB";#N/A,#N/A,FALSE,"AR";#N/A,#N/A,FALSE,"BS";#N/A,#N/A,FALSE,"PL";#N/A,#N/A,FALSE,"NOTES";#N/A,#N/A,FALSE,"NOTES (2)";#N/A,#N/A,FALSE,"NOTES (3)";#N/A,#N/A,FALSE,"TAXC.INDEX";#N/A,#N/A,FALSE,"Schedule I";#N/A,#N/A,FALSE,"DPL";#N/A,#N/A,FALSE,"Schedule IV";#N/A,#N/A,FALSE,"Adjustments"}</definedName>
    <definedName name="etlst" localSheetId="19" hidden="1">{#N/A,#N/A,FALSE,"TB";#N/A,#N/A,FALSE,"AR";#N/A,#N/A,FALSE,"BS";#N/A,#N/A,FALSE,"PL";#N/A,#N/A,FALSE,"NOTES";#N/A,#N/A,FALSE,"NOTES (2)";#N/A,#N/A,FALSE,"NOTES (3)";#N/A,#N/A,FALSE,"TAXC.INDEX";#N/A,#N/A,FALSE,"Schedule I";#N/A,#N/A,FALSE,"DPL";#N/A,#N/A,FALSE,"Schedule IV";#N/A,#N/A,FALSE,"Adjustments"}</definedName>
    <definedName name="etlst" hidden="1">{#N/A,#N/A,FALSE,"TB";#N/A,#N/A,FALSE,"AR";#N/A,#N/A,FALSE,"BS";#N/A,#N/A,FALSE,"PL";#N/A,#N/A,FALSE,"NOTES";#N/A,#N/A,FALSE,"NOTES (2)";#N/A,#N/A,FALSE,"NOTES (3)";#N/A,#N/A,FALSE,"TAXC.INDEX";#N/A,#N/A,FALSE,"Schedule I";#N/A,#N/A,FALSE,"DPL";#N/A,#N/A,FALSE,"Schedule IV";#N/A,#N/A,FALSE,"Adjustments"}</definedName>
    <definedName name="eu" localSheetId="14" hidden="1">{"apci",#N/A,FALSE,"Chem_CY";"eastman",#N/A,FALSE,"Eastman";"betz",#N/A,FALSE,"Betz";"great lakes",#N/A,FALSE,"Great_Lakes";"hercules",#N/A,FALSE,"Hercules Chem Seg Data";"rohm",#N/A,FALSE,"Rohm";"union carbide",#N/A,FALSE,"Union";"witco",#N/A,FALSE,"Witco"}</definedName>
    <definedName name="eu" localSheetId="7" hidden="1">{"apci",#N/A,FALSE,"Chem_CY";"eastman",#N/A,FALSE,"Eastman";"betz",#N/A,FALSE,"Betz";"great lakes",#N/A,FALSE,"Great_Lakes";"hercules",#N/A,FALSE,"Hercules Chem Seg Data";"rohm",#N/A,FALSE,"Rohm";"union carbide",#N/A,FALSE,"Union";"witco",#N/A,FALSE,"Witco"}</definedName>
    <definedName name="eu" localSheetId="25" hidden="1">{"apci",#N/A,FALSE,"Chem_CY";"eastman",#N/A,FALSE,"Eastman";"betz",#N/A,FALSE,"Betz";"great lakes",#N/A,FALSE,"Great_Lakes";"hercules",#N/A,FALSE,"Hercules Chem Seg Data";"rohm",#N/A,FALSE,"Rohm";"union carbide",#N/A,FALSE,"Union";"witco",#N/A,FALSE,"Witco"}</definedName>
    <definedName name="eu" localSheetId="21" hidden="1">{"apci",#N/A,FALSE,"Chem_CY";"eastman",#N/A,FALSE,"Eastman";"betz",#N/A,FALSE,"Betz";"great lakes",#N/A,FALSE,"Great_Lakes";"hercules",#N/A,FALSE,"Hercules Chem Seg Data";"rohm",#N/A,FALSE,"Rohm";"union carbide",#N/A,FALSE,"Union";"witco",#N/A,FALSE,"Witco"}</definedName>
    <definedName name="eu" localSheetId="22" hidden="1">{"apci",#N/A,FALSE,"Chem_CY";"eastman",#N/A,FALSE,"Eastman";"betz",#N/A,FALSE,"Betz";"great lakes",#N/A,FALSE,"Great_Lakes";"hercules",#N/A,FALSE,"Hercules Chem Seg Data";"rohm",#N/A,FALSE,"Rohm";"union carbide",#N/A,FALSE,"Union";"witco",#N/A,FALSE,"Witco"}</definedName>
    <definedName name="eu" localSheetId="19" hidden="1">{"apci",#N/A,FALSE,"Chem_CY";"eastman",#N/A,FALSE,"Eastman";"betz",#N/A,FALSE,"Betz";"great lakes",#N/A,FALSE,"Great_Lakes";"hercules",#N/A,FALSE,"Hercules Chem Seg Data";"rohm",#N/A,FALSE,"Rohm";"union carbide",#N/A,FALSE,"Union";"witco",#N/A,FALSE,"Witco"}</definedName>
    <definedName name="eu" hidden="1">{"apci",#N/A,FALSE,"Chem_CY";"eastman",#N/A,FALSE,"Eastman";"betz",#N/A,FALSE,"Betz";"great lakes",#N/A,FALSE,"Great_Lakes";"hercules",#N/A,FALSE,"Hercules Chem Seg Data";"rohm",#N/A,FALSE,"Rohm";"union carbide",#N/A,FALSE,"Union";"witco",#N/A,FALSE,"Witco"}</definedName>
    <definedName name="eundsa" localSheetId="14" hidden="1">{#N/A,#N/A,FALSE,"现金"}</definedName>
    <definedName name="eundsa" localSheetId="7" hidden="1">{#N/A,#N/A,FALSE,"现金"}</definedName>
    <definedName name="eundsa" localSheetId="25" hidden="1">{#N/A,#N/A,FALSE,"现金"}</definedName>
    <definedName name="eundsa" localSheetId="21" hidden="1">{#N/A,#N/A,FALSE,"现金"}</definedName>
    <definedName name="eundsa" localSheetId="22" hidden="1">{#N/A,#N/A,FALSE,"现金"}</definedName>
    <definedName name="eundsa" localSheetId="19" hidden="1">{#N/A,#N/A,FALSE,"现金"}</definedName>
    <definedName name="eundsa" hidden="1">{#N/A,#N/A,FALSE,"现金"}</definedName>
    <definedName name="Eur">#REF!</definedName>
    <definedName name="Europa">1</definedName>
    <definedName name="ev.Calculation" hidden="1">-4135</definedName>
    <definedName name="ev.Initialized" hidden="1">FALSE</definedName>
    <definedName name="EV__ALLOWSTOPEXPAND__" hidden="1">1</definedName>
    <definedName name="EV__DECIMALSYMBOL__" hidden="1">"."</definedName>
    <definedName name="EV__EVCOM_OPTIONS__" hidden="1">8</definedName>
    <definedName name="EV__EXPOPTIONS__" hidden="1">1</definedName>
    <definedName name="EV__LASTREFTIME__" hidden="1">38572.5804976852</definedName>
    <definedName name="EV__LOCKEDCVW__FINANCE" hidden="1">"NONFLOW_F,actual,UKGAAP,id,VALIDATION,gbp,2013.aug,YTD,"</definedName>
    <definedName name="EV__LOCKEDCVW__INTERCO" hidden="1">"ACTUAL,UKGAAP,fei,PL1100,ALL,LC,2014.apr,YTD,"</definedName>
    <definedName name="EV__LOCKEDCVW__RATE" hidden="1">"ACTUAL,GBP,AVG,GLOBAL,2008.TOTAL,YTD,"</definedName>
    <definedName name="EV__LOCKEDCVW__SBU" hidden="1">"ACTUAL,UKGAAP,ULTRA,LC,SBU11000,Sales,2008.TOTAL,YTD,"</definedName>
    <definedName name="EV__LOCKEDCVW__SUPPLYCHAIN" hidden="1">"CC4HO,ACTUAL,e450,EUR,psFrozen,lNone,sDEL,2010.SEP,YTD,"</definedName>
    <definedName name="EV__LOCKSTATUS__" hidden="1">4</definedName>
    <definedName name="EV__MAXEXPCOLS__" hidden="1">100</definedName>
    <definedName name="EV__MAXEXPROWS__" hidden="1">1000</definedName>
    <definedName name="EV__MEMORYCVW__" hidden="1">0</definedName>
    <definedName name="EV__WBEVMODE__" hidden="1">1</definedName>
    <definedName name="EV__WBREFOPTIONS__" hidden="1">134217759</definedName>
    <definedName name="EV__WBVERSION__" hidden="1">0</definedName>
    <definedName name="EV__WSINFO__" hidden="1">"bpmadmin"</definedName>
    <definedName name="ew">#REF!</definedName>
    <definedName name="ewaw" localSheetId="14" hidden="1">{"Act_vs_Budget",#N/A,FALSE,"QTRDPVAR";"Act_vs_Prior_Year",#N/A,FALSE,"QTRDPVAR"}</definedName>
    <definedName name="ewaw" localSheetId="7" hidden="1">{"Act_vs_Budget",#N/A,FALSE,"QTRDPVAR";"Act_vs_Prior_Year",#N/A,FALSE,"QTRDPVAR"}</definedName>
    <definedName name="ewaw" localSheetId="25" hidden="1">{"Act_vs_Budget",#N/A,FALSE,"QTRDPVAR";"Act_vs_Prior_Year",#N/A,FALSE,"QTRDPVAR"}</definedName>
    <definedName name="ewaw" localSheetId="21" hidden="1">{"Act_vs_Budget",#N/A,FALSE,"QTRDPVAR";"Act_vs_Prior_Year",#N/A,FALSE,"QTRDPVAR"}</definedName>
    <definedName name="ewaw" localSheetId="22" hidden="1">{"Act_vs_Budget",#N/A,FALSE,"QTRDPVAR";"Act_vs_Prior_Year",#N/A,FALSE,"QTRDPVAR"}</definedName>
    <definedName name="ewaw" localSheetId="19" hidden="1">{"Act_vs_Budget",#N/A,FALSE,"QTRDPVAR";"Act_vs_Prior_Year",#N/A,FALSE,"QTRDPVAR"}</definedName>
    <definedName name="ewaw" hidden="1">{"Act_vs_Budget",#N/A,FALSE,"QTRDPVAR";"Act_vs_Prior_Year",#N/A,FALSE,"QTRDPVAR"}</definedName>
    <definedName name="ewdwqd" localSheetId="14" hidden="1">{#N/A,"PURCHM",FALSE,"Business Analysis";#N/A,"SPADD",FALSE,"Business Analysis"}</definedName>
    <definedName name="ewdwqd" localSheetId="7" hidden="1">{#N/A,"PURCHM",FALSE,"Business Analysis";#N/A,"SPADD",FALSE,"Business Analysis"}</definedName>
    <definedName name="ewdwqd" localSheetId="25" hidden="1">{#N/A,"PURCHM",FALSE,"Business Analysis";#N/A,"SPADD",FALSE,"Business Analysis"}</definedName>
    <definedName name="ewdwqd" localSheetId="21" hidden="1">{#N/A,"PURCHM",FALSE,"Business Analysis";#N/A,"SPADD",FALSE,"Business Analysis"}</definedName>
    <definedName name="ewdwqd" localSheetId="22" hidden="1">{#N/A,"PURCHM",FALSE,"Business Analysis";#N/A,"SPADD",FALSE,"Business Analysis"}</definedName>
    <definedName name="ewdwqd" localSheetId="19" hidden="1">{#N/A,"PURCHM",FALSE,"Business Analysis";#N/A,"SPADD",FALSE,"Business Analysis"}</definedName>
    <definedName name="ewdwqd" hidden="1">{#N/A,"PURCHM",FALSE,"Business Analysis";#N/A,"SPADD",FALSE,"Business Analysis"}</definedName>
    <definedName name="ewer">#REF!</definedName>
    <definedName name="ewgw" localSheetId="14" hidden="1">{#N/A,#N/A,FALSE,"Admin";#N/A,#N/A,FALSE,"Other"}</definedName>
    <definedName name="ewgw" localSheetId="7" hidden="1">{#N/A,#N/A,FALSE,"Admin";#N/A,#N/A,FALSE,"Other"}</definedName>
    <definedName name="ewgw" localSheetId="25" hidden="1">{#N/A,#N/A,FALSE,"Admin";#N/A,#N/A,FALSE,"Other"}</definedName>
    <definedName name="ewgw" localSheetId="21" hidden="1">{#N/A,#N/A,FALSE,"Admin";#N/A,#N/A,FALSE,"Other"}</definedName>
    <definedName name="ewgw" localSheetId="22" hidden="1">{#N/A,#N/A,FALSE,"Admin";#N/A,#N/A,FALSE,"Other"}</definedName>
    <definedName name="ewgw" localSheetId="19" hidden="1">{#N/A,#N/A,FALSE,"Admin";#N/A,#N/A,FALSE,"Other"}</definedName>
    <definedName name="ewgw" hidden="1">{#N/A,#N/A,FALSE,"Admin";#N/A,#N/A,FALSE,"Other"}</definedName>
    <definedName name="ewq" localSheetId="14" hidden="1">{"oct_res_comm",#N/A,FALSE,"VarToBud"}</definedName>
    <definedName name="ewq" localSheetId="7" hidden="1">{"oct_res_comm",#N/A,FALSE,"VarToBud"}</definedName>
    <definedName name="ewq" localSheetId="25" hidden="1">{"oct_res_comm",#N/A,FALSE,"VarToBud"}</definedName>
    <definedName name="ewq" localSheetId="21" hidden="1">{"oct_res_comm",#N/A,FALSE,"VarToBud"}</definedName>
    <definedName name="ewq" localSheetId="22" hidden="1">{"oct_res_comm",#N/A,FALSE,"VarToBud"}</definedName>
    <definedName name="ewq" localSheetId="19" hidden="1">{"oct_res_comm",#N/A,FALSE,"VarToBud"}</definedName>
    <definedName name="ewq" hidden="1">{"oct_res_comm",#N/A,FALSE,"VarToBud"}</definedName>
    <definedName name="ewrgt" localSheetId="14" hidden="1">{"summary",#N/A,FALSE,"2000 vs 1999";"detail",#N/A,FALSE,"2000 vs 1999"}</definedName>
    <definedName name="ewrgt" localSheetId="7" hidden="1">{"summary",#N/A,FALSE,"2000 vs 1999";"detail",#N/A,FALSE,"2000 vs 1999"}</definedName>
    <definedName name="ewrgt" localSheetId="25" hidden="1">{"summary",#N/A,FALSE,"2000 vs 1999";"detail",#N/A,FALSE,"2000 vs 1999"}</definedName>
    <definedName name="ewrgt" localSheetId="21" hidden="1">{"summary",#N/A,FALSE,"2000 vs 1999";"detail",#N/A,FALSE,"2000 vs 1999"}</definedName>
    <definedName name="ewrgt" localSheetId="22" hidden="1">{"summary",#N/A,FALSE,"2000 vs 1999";"detail",#N/A,FALSE,"2000 vs 1999"}</definedName>
    <definedName name="ewrgt" localSheetId="19" hidden="1">{"summary",#N/A,FALSE,"2000 vs 1999";"detail",#N/A,FALSE,"2000 vs 1999"}</definedName>
    <definedName name="ewrgt" hidden="1">{"summary",#N/A,FALSE,"2000 vs 1999";"detail",#N/A,FALSE,"2000 vs 1999"}</definedName>
    <definedName name="ewrrer" hidden="1">#REF!</definedName>
    <definedName name="ewrweteyh" hidden="1">#REF!</definedName>
    <definedName name="ewteert" localSheetId="14"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ewteert" localSheetId="7"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ewteert" localSheetId="25"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ewteert" localSheetId="21"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ewteert" localSheetId="22"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ewteert" localSheetId="19"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ewteert"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ewterwtre" localSheetId="14" hidden="1">{"summary",#N/A,FALSE,"2000 vs 1999";"detail",#N/A,FALSE,"2000 vs 1999"}</definedName>
    <definedName name="ewterwtre" localSheetId="7" hidden="1">{"summary",#N/A,FALSE,"2000 vs 1999";"detail",#N/A,FALSE,"2000 vs 1999"}</definedName>
    <definedName name="ewterwtre" localSheetId="25" hidden="1">{"summary",#N/A,FALSE,"2000 vs 1999";"detail",#N/A,FALSE,"2000 vs 1999"}</definedName>
    <definedName name="ewterwtre" localSheetId="21" hidden="1">{"summary",#N/A,FALSE,"2000 vs 1999";"detail",#N/A,FALSE,"2000 vs 1999"}</definedName>
    <definedName name="ewterwtre" localSheetId="22" hidden="1">{"summary",#N/A,FALSE,"2000 vs 1999";"detail",#N/A,FALSE,"2000 vs 1999"}</definedName>
    <definedName name="ewterwtre" localSheetId="19" hidden="1">{"summary",#N/A,FALSE,"2000 vs 1999";"detail",#N/A,FALSE,"2000 vs 1999"}</definedName>
    <definedName name="ewterwtre" hidden="1">{"summary",#N/A,FALSE,"2000 vs 1999";"detail",#N/A,FALSE,"2000 vs 1999"}</definedName>
    <definedName name="ewv" localSheetId="14" hidden="1">{"Page1",#N/A,FALSE,"OpExJanvsBud";"Page2",#N/A,FALSE,"OpExJanvsBud"}</definedName>
    <definedName name="ewv" localSheetId="7" hidden="1">{"Page1",#N/A,FALSE,"OpExJanvsBud";"Page2",#N/A,FALSE,"OpExJanvsBud"}</definedName>
    <definedName name="ewv" localSheetId="25" hidden="1">{"Page1",#N/A,FALSE,"OpExJanvsBud";"Page2",#N/A,FALSE,"OpExJanvsBud"}</definedName>
    <definedName name="ewv" localSheetId="21" hidden="1">{"Page1",#N/A,FALSE,"OpExJanvsBud";"Page2",#N/A,FALSE,"OpExJanvsBud"}</definedName>
    <definedName name="ewv" localSheetId="22" hidden="1">{"Page1",#N/A,FALSE,"OpExJanvsBud";"Page2",#N/A,FALSE,"OpExJanvsBud"}</definedName>
    <definedName name="ewv" localSheetId="19" hidden="1">{"Page1",#N/A,FALSE,"OpExJanvsBud";"Page2",#N/A,FALSE,"OpExJanvsBud"}</definedName>
    <definedName name="ewv" hidden="1">{"Page1",#N/A,FALSE,"OpExJanvsBud";"Page2",#N/A,FALSE,"OpExJanvsBud"}</definedName>
    <definedName name="ewwaf">#REF!</definedName>
    <definedName name="ewwe" localSheetId="14" hidden="1">{#N/A,#N/A,FALSE,"REPORT"}</definedName>
    <definedName name="ewwe" localSheetId="7" hidden="1">{#N/A,#N/A,FALSE,"REPORT"}</definedName>
    <definedName name="ewwe" localSheetId="25" hidden="1">{#N/A,#N/A,FALSE,"REPORT"}</definedName>
    <definedName name="ewwe" localSheetId="21" hidden="1">{#N/A,#N/A,FALSE,"REPORT"}</definedName>
    <definedName name="ewwe" localSheetId="22" hidden="1">{#N/A,#N/A,FALSE,"REPORT"}</definedName>
    <definedName name="ewwe" localSheetId="19" hidden="1">{#N/A,#N/A,FALSE,"REPORT"}</definedName>
    <definedName name="ewwe" hidden="1">{#N/A,#N/A,FALSE,"REPORT"}</definedName>
    <definedName name="ExactAddinConnection" hidden="1">"500"</definedName>
    <definedName name="ExactAddinConnection.001" hidden="1">"EXACTSRV;001;IulianaC;1"</definedName>
    <definedName name="ExactAddinConnection.003" hidden="1">"KEVIN32887-2;003;Kevin;1"</definedName>
    <definedName name="ExactAddinConnection.005" hidden="1">"10.11.50.200\\FINANCE;005;Zuzka;1"</definedName>
    <definedName name="ExactAddinConnection.100" hidden="1">"EXACTSRV;100;assafkhalil;1"</definedName>
    <definedName name="ExactAddinConnection.110" hidden="1">"exact2011srv;110;msocha;1"</definedName>
    <definedName name="ExactAddinConnection.300" hidden="1">"EXACTSRV;900;Joanna;1"</definedName>
    <definedName name="ExactAddinConnection.400" hidden="1">"NLDMNSA009;400;bakkumt;1"</definedName>
    <definedName name="ExactAddinConnection.500" hidden="1">"macola01;500;cmonro;1"</definedName>
    <definedName name="ExactAddinReports" hidden="1">2</definedName>
    <definedName name="example" localSheetId="14" hidden="1">{"Graphic",#N/A,TRUE,"Graphic"}</definedName>
    <definedName name="example" localSheetId="7" hidden="1">{"Graphic",#N/A,TRUE,"Graphic"}</definedName>
    <definedName name="example" localSheetId="25" hidden="1">{"Graphic",#N/A,TRUE,"Graphic"}</definedName>
    <definedName name="example" localSheetId="21" hidden="1">{"Graphic",#N/A,TRUE,"Graphic"}</definedName>
    <definedName name="example" localSheetId="22" hidden="1">{"Graphic",#N/A,TRUE,"Graphic"}</definedName>
    <definedName name="example" localSheetId="19" hidden="1">{"Graphic",#N/A,TRUE,"Graphic"}</definedName>
    <definedName name="example" hidden="1">{"Graphic",#N/A,TRUE,"Graphic"}</definedName>
    <definedName name="exch">#REF!</definedName>
    <definedName name="ExpenseItem6">OFFSET(#REF!,1,,32)</definedName>
    <definedName name="EXRATE01">#REF!</definedName>
    <definedName name="EXT" localSheetId="14" hidden="1">{#N/A,#N/A,TRUE,"일정"}</definedName>
    <definedName name="EXT" localSheetId="7" hidden="1">{#N/A,#N/A,TRUE,"일정"}</definedName>
    <definedName name="EXT" localSheetId="25" hidden="1">{#N/A,#N/A,TRUE,"일정"}</definedName>
    <definedName name="EXT" localSheetId="21" hidden="1">{#N/A,#N/A,TRUE,"일정"}</definedName>
    <definedName name="EXT" localSheetId="22" hidden="1">{#N/A,#N/A,TRUE,"일정"}</definedName>
    <definedName name="EXT" localSheetId="19" hidden="1">{#N/A,#N/A,TRUE,"일정"}</definedName>
    <definedName name="EXT" hidden="1">{#N/A,#N/A,TRUE,"일정"}</definedName>
    <definedName name="_xlnm.Extract">#REF!</definedName>
    <definedName name="Extract_MI">#REF!</definedName>
    <definedName name="extrapolations">#REF!</definedName>
    <definedName name="ExtraRows">#REF!</definedName>
    <definedName name="EXTT" localSheetId="14" hidden="1">{#N/A,#N/A,TRUE,"일정"}</definedName>
    <definedName name="EXTT" localSheetId="7" hidden="1">{#N/A,#N/A,TRUE,"일정"}</definedName>
    <definedName name="EXTT" localSheetId="25" hidden="1">{#N/A,#N/A,TRUE,"일정"}</definedName>
    <definedName name="EXTT" localSheetId="21" hidden="1">{#N/A,#N/A,TRUE,"일정"}</definedName>
    <definedName name="EXTT" localSheetId="22" hidden="1">{#N/A,#N/A,TRUE,"일정"}</definedName>
    <definedName name="EXTT" localSheetId="19" hidden="1">{#N/A,#N/A,TRUE,"일정"}</definedName>
    <definedName name="EXTT" hidden="1">{#N/A,#N/A,TRUE,"일정"}</definedName>
    <definedName name="eYD">#REF!</definedName>
    <definedName name="eydsr" localSheetId="14" hidden="1">{#N/A,"PURCHM",FALSE,"Business Analysis";#N/A,"SPADD",FALSE,"Business Analysis"}</definedName>
    <definedName name="eydsr" localSheetId="7" hidden="1">{#N/A,"PURCHM",FALSE,"Business Analysis";#N/A,"SPADD",FALSE,"Business Analysis"}</definedName>
    <definedName name="eydsr" localSheetId="25" hidden="1">{#N/A,"PURCHM",FALSE,"Business Analysis";#N/A,"SPADD",FALSE,"Business Analysis"}</definedName>
    <definedName name="eydsr" localSheetId="21" hidden="1">{#N/A,"PURCHM",FALSE,"Business Analysis";#N/A,"SPADD",FALSE,"Business Analysis"}</definedName>
    <definedName name="eydsr" localSheetId="22" hidden="1">{#N/A,"PURCHM",FALSE,"Business Analysis";#N/A,"SPADD",FALSE,"Business Analysis"}</definedName>
    <definedName name="eydsr" localSheetId="19" hidden="1">{#N/A,"PURCHM",FALSE,"Business Analysis";#N/A,"SPADD",FALSE,"Business Analysis"}</definedName>
    <definedName name="eydsr" hidden="1">{#N/A,"PURCHM",FALSE,"Business Analysis";#N/A,"SPADD",FALSE,"Business Analysis"}</definedName>
    <definedName name="eylogo">#REF!</definedName>
    <definedName name="E产品">#REF!</definedName>
    <definedName name="f">#REF!</definedName>
    <definedName name="f.ffff" localSheetId="14" hidden="1">{#N/A,#N/A,FALSE,"Umsatz 99";#N/A,#N/A,FALSE,"ER 99 "}</definedName>
    <definedName name="f.ffff" localSheetId="7" hidden="1">{#N/A,#N/A,FALSE,"Umsatz 99";#N/A,#N/A,FALSE,"ER 99 "}</definedName>
    <definedName name="f.ffff" localSheetId="25" hidden="1">{#N/A,#N/A,FALSE,"Umsatz 99";#N/A,#N/A,FALSE,"ER 99 "}</definedName>
    <definedName name="f.ffff" localSheetId="21" hidden="1">{#N/A,#N/A,FALSE,"Umsatz 99";#N/A,#N/A,FALSE,"ER 99 "}</definedName>
    <definedName name="f.ffff" localSheetId="22" hidden="1">{#N/A,#N/A,FALSE,"Umsatz 99";#N/A,#N/A,FALSE,"ER 99 "}</definedName>
    <definedName name="f.ffff" localSheetId="19" hidden="1">{#N/A,#N/A,FALSE,"Umsatz 99";#N/A,#N/A,FALSE,"ER 99 "}</definedName>
    <definedName name="f.ffff" hidden="1">{#N/A,#N/A,FALSE,"Umsatz 99";#N/A,#N/A,FALSE,"ER 99 "}</definedName>
    <definedName name="F_YIU">#N/A</definedName>
    <definedName name="—F02短期投资">#REF!</definedName>
    <definedName name="—F03短期投资跌价准备">#REF!</definedName>
    <definedName name="—F04应收股利">#REF!</definedName>
    <definedName name="—F05应收利息">#REF!</definedName>
    <definedName name="—F06应收补贴款">#REF!</definedName>
    <definedName name="—F07其他应收款">#REF!</definedName>
    <definedName name="F101arpa">#REF!</definedName>
    <definedName name="F101arpb">#REF!</definedName>
    <definedName name="F101arpc">#REF!</definedName>
    <definedName name="—F10长期债权投资">#REF!</definedName>
    <definedName name="—F11长期投资减值准备">#REF!</definedName>
    <definedName name="—F12无形资产">#REF!</definedName>
    <definedName name="—F14长期待摊费用">#REF!</definedName>
    <definedName name="—F15短期借款">#REF!</definedName>
    <definedName name="—F16应付股利">#REF!</definedName>
    <definedName name="—F17其他应付款">#REF!</definedName>
    <definedName name="—F18长期借款">#REF!</definedName>
    <definedName name="—F19应付债券">#REF!</definedName>
    <definedName name="f1assets">#REF!</definedName>
    <definedName name="—F20长期应付款">#REF!</definedName>
    <definedName name="—F21待转销汇兑损益">#REF!</definedName>
    <definedName name="—F22递延税款">#REF!</definedName>
    <definedName name="—F23股本">#REF!</definedName>
    <definedName name="—F24上级拨入资金">#REF!</definedName>
    <definedName name="—F25资本公积">#REF!</definedName>
    <definedName name="—F26盈余公积">#REF!</definedName>
    <definedName name="—F27未分配利润">#REF!</definedName>
    <definedName name="—F28管理费用">#REF!</definedName>
    <definedName name="—F29财务费用">#REF!</definedName>
    <definedName name="f2dept">#REF!</definedName>
    <definedName name="f2f232f" localSheetId="14" hidden="1">{#N/A,#N/A,FALSE,"Virgin Flightdeck"}</definedName>
    <definedName name="f2f232f" localSheetId="7" hidden="1">{#N/A,#N/A,FALSE,"Virgin Flightdeck"}</definedName>
    <definedName name="f2f232f" localSheetId="25" hidden="1">{#N/A,#N/A,FALSE,"Virgin Flightdeck"}</definedName>
    <definedName name="f2f232f" localSheetId="21" hidden="1">{#N/A,#N/A,FALSE,"Virgin Flightdeck"}</definedName>
    <definedName name="f2f232f" localSheetId="22" hidden="1">{#N/A,#N/A,FALSE,"Virgin Flightdeck"}</definedName>
    <definedName name="f2f232f" localSheetId="19" hidden="1">{#N/A,#N/A,FALSE,"Virgin Flightdeck"}</definedName>
    <definedName name="f2f232f" hidden="1">{#N/A,#N/A,FALSE,"Virgin Flightdeck"}</definedName>
    <definedName name="—F30投资收益">#REF!</definedName>
    <definedName name="—F31补贴收入">#REF!</definedName>
    <definedName name="—F32营业外收入">#REF!</definedName>
    <definedName name="—F33营业外支出">#REF!</definedName>
    <definedName name="—F34所得税">#REF!</definedName>
    <definedName name="f3location">#REF!</definedName>
    <definedName name="FA">#REF!</definedName>
    <definedName name="Fa.xls">#REF!</definedName>
    <definedName name="faa" localSheetId="1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a"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a" localSheetId="2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a" localSheetId="2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a" localSheetId="2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a" localSheetId="19"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a"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B2_1" localSheetId="14" hidden="1">{"'AS,SEC'!$A$4:$J$25"}</definedName>
    <definedName name="FAB2_1" localSheetId="7" hidden="1">{"'AS,SEC'!$A$4:$J$25"}</definedName>
    <definedName name="FAB2_1" localSheetId="25" hidden="1">{"'AS,SEC'!$A$4:$J$25"}</definedName>
    <definedName name="FAB2_1" localSheetId="21" hidden="1">{"'AS,SEC'!$A$4:$J$25"}</definedName>
    <definedName name="FAB2_1" localSheetId="22" hidden="1">{"'AS,SEC'!$A$4:$J$25"}</definedName>
    <definedName name="FAB2_1" localSheetId="19" hidden="1">{"'AS,SEC'!$A$4:$J$25"}</definedName>
    <definedName name="FAB2_1" hidden="1">{"'AS,SEC'!$A$4:$J$25"}</definedName>
    <definedName name="factor">#REF!</definedName>
    <definedName name="FAD" hidden="1">#REF!</definedName>
    <definedName name="FADJUSTRS1" hidden="1">"ENCODE_"</definedName>
    <definedName name="fafa">#REF!</definedName>
    <definedName name="fag" localSheetId="14" hidden="1">{#N/A,#N/A,FALSE,"MD";#N/A,#N/A,FALSE,"AL";#N/A,#N/A,FALSE,"PR";#N/A,#N/A,FALSE,"RU";#N/A,#N/A,FALSE,"SP";#N/A,#N/A,FALSE,"Z"}</definedName>
    <definedName name="fag" localSheetId="7" hidden="1">{#N/A,#N/A,FALSE,"MD";#N/A,#N/A,FALSE,"AL";#N/A,#N/A,FALSE,"PR";#N/A,#N/A,FALSE,"RU";#N/A,#N/A,FALSE,"SP";#N/A,#N/A,FALSE,"Z"}</definedName>
    <definedName name="fag" localSheetId="25" hidden="1">{#N/A,#N/A,FALSE,"MD";#N/A,#N/A,FALSE,"AL";#N/A,#N/A,FALSE,"PR";#N/A,#N/A,FALSE,"RU";#N/A,#N/A,FALSE,"SP";#N/A,#N/A,FALSE,"Z"}</definedName>
    <definedName name="fag" localSheetId="21" hidden="1">{#N/A,#N/A,FALSE,"MD";#N/A,#N/A,FALSE,"AL";#N/A,#N/A,FALSE,"PR";#N/A,#N/A,FALSE,"RU";#N/A,#N/A,FALSE,"SP";#N/A,#N/A,FALSE,"Z"}</definedName>
    <definedName name="fag" localSheetId="22" hidden="1">{#N/A,#N/A,FALSE,"MD";#N/A,#N/A,FALSE,"AL";#N/A,#N/A,FALSE,"PR";#N/A,#N/A,FALSE,"RU";#N/A,#N/A,FALSE,"SP";#N/A,#N/A,FALSE,"Z"}</definedName>
    <definedName name="fag" localSheetId="19" hidden="1">{#N/A,#N/A,FALSE,"MD";#N/A,#N/A,FALSE,"AL";#N/A,#N/A,FALSE,"PR";#N/A,#N/A,FALSE,"RU";#N/A,#N/A,FALSE,"SP";#N/A,#N/A,FALSE,"Z"}</definedName>
    <definedName name="fag" hidden="1">{#N/A,#N/A,FALSE,"MD";#N/A,#N/A,FALSE,"AL";#N/A,#N/A,FALSE,"PR";#N/A,#N/A,FALSE,"RU";#N/A,#N/A,FALSE,"SP";#N/A,#N/A,FALSE,"Z"}</definedName>
    <definedName name="fagwetyuki" localSheetId="14" hidden="1">{#N/A,#N/A,TRUE,"COVER";#N/A,#N/A,TRUE,"DIR";#N/A,#N/A,TRUE,"AUDIT"}</definedName>
    <definedName name="fagwetyuki" localSheetId="7" hidden="1">{#N/A,#N/A,TRUE,"COVER";#N/A,#N/A,TRUE,"DIR";#N/A,#N/A,TRUE,"AUDIT"}</definedName>
    <definedName name="fagwetyuki" localSheetId="25" hidden="1">{#N/A,#N/A,TRUE,"COVER";#N/A,#N/A,TRUE,"DIR";#N/A,#N/A,TRUE,"AUDIT"}</definedName>
    <definedName name="fagwetyuki" localSheetId="21" hidden="1">{#N/A,#N/A,TRUE,"COVER";#N/A,#N/A,TRUE,"DIR";#N/A,#N/A,TRUE,"AUDIT"}</definedName>
    <definedName name="fagwetyuki" localSheetId="22" hidden="1">{#N/A,#N/A,TRUE,"COVER";#N/A,#N/A,TRUE,"DIR";#N/A,#N/A,TRUE,"AUDIT"}</definedName>
    <definedName name="fagwetyuki" localSheetId="19" hidden="1">{#N/A,#N/A,TRUE,"COVER";#N/A,#N/A,TRUE,"DIR";#N/A,#N/A,TRUE,"AUDIT"}</definedName>
    <definedName name="fagwetyuki" hidden="1">{#N/A,#N/A,TRUE,"COVER";#N/A,#N/A,TRUE,"DIR";#N/A,#N/A,TRUE,"AUDIT"}</definedName>
    <definedName name="Faktor">#REF!</definedName>
    <definedName name="fapjkf" localSheetId="14" hidden="1">{#N/A,#N/A,FALSE,"B1_B4 Restated";#N/A,#N/A,FALSE,"R2002";#N/A,#N/A,FALSE,"R2003"}</definedName>
    <definedName name="fapjkf" localSheetId="7" hidden="1">{#N/A,#N/A,FALSE,"B1_B4 Restated";#N/A,#N/A,FALSE,"R2002";#N/A,#N/A,FALSE,"R2003"}</definedName>
    <definedName name="fapjkf" localSheetId="25" hidden="1">{#N/A,#N/A,FALSE,"B1_B4 Restated";#N/A,#N/A,FALSE,"R2002";#N/A,#N/A,FALSE,"R2003"}</definedName>
    <definedName name="fapjkf" localSheetId="21" hidden="1">{#N/A,#N/A,FALSE,"B1_B4 Restated";#N/A,#N/A,FALSE,"R2002";#N/A,#N/A,FALSE,"R2003"}</definedName>
    <definedName name="fapjkf" localSheetId="22" hidden="1">{#N/A,#N/A,FALSE,"B1_B4 Restated";#N/A,#N/A,FALSE,"R2002";#N/A,#N/A,FALSE,"R2003"}</definedName>
    <definedName name="fapjkf" localSheetId="19" hidden="1">{#N/A,#N/A,FALSE,"B1_B4 Restated";#N/A,#N/A,FALSE,"R2002";#N/A,#N/A,FALSE,"R2003"}</definedName>
    <definedName name="fapjkf" hidden="1">{#N/A,#N/A,FALSE,"B1_B4 Restated";#N/A,#N/A,FALSE,"R2002";#N/A,#N/A,FALSE,"R2003"}</definedName>
    <definedName name="fapjkf1" localSheetId="14" hidden="1">{#N/A,#N/A,FALSE,"B1_B4 Restated";#N/A,#N/A,FALSE,"R2002";#N/A,#N/A,FALSE,"R2003"}</definedName>
    <definedName name="fapjkf1" localSheetId="7" hidden="1">{#N/A,#N/A,FALSE,"B1_B4 Restated";#N/A,#N/A,FALSE,"R2002";#N/A,#N/A,FALSE,"R2003"}</definedName>
    <definedName name="fapjkf1" localSheetId="25" hidden="1">{#N/A,#N/A,FALSE,"B1_B4 Restated";#N/A,#N/A,FALSE,"R2002";#N/A,#N/A,FALSE,"R2003"}</definedName>
    <definedName name="fapjkf1" localSheetId="21" hidden="1">{#N/A,#N/A,FALSE,"B1_B4 Restated";#N/A,#N/A,FALSE,"R2002";#N/A,#N/A,FALSE,"R2003"}</definedName>
    <definedName name="fapjkf1" localSheetId="22" hidden="1">{#N/A,#N/A,FALSE,"B1_B4 Restated";#N/A,#N/A,FALSE,"R2002";#N/A,#N/A,FALSE,"R2003"}</definedName>
    <definedName name="fapjkf1" localSheetId="19" hidden="1">{#N/A,#N/A,FALSE,"B1_B4 Restated";#N/A,#N/A,FALSE,"R2002";#N/A,#N/A,FALSE,"R2003"}</definedName>
    <definedName name="fapjkf1" hidden="1">{#N/A,#N/A,FALSE,"B1_B4 Restated";#N/A,#N/A,FALSE,"R2002";#N/A,#N/A,FALSE,"R2003"}</definedName>
    <definedName name="FAR">#REF!</definedName>
    <definedName name="FASD" hidden="1">#REF!</definedName>
    <definedName name="fasfew" localSheetId="14" hidden="1">{"summary",#N/A,FALSE,"2000 vs 1999";"detail",#N/A,FALSE,"2000 vs 1999"}</definedName>
    <definedName name="fasfew" localSheetId="7" hidden="1">{"summary",#N/A,FALSE,"2000 vs 1999";"detail",#N/A,FALSE,"2000 vs 1999"}</definedName>
    <definedName name="fasfew" localSheetId="25" hidden="1">{"summary",#N/A,FALSE,"2000 vs 1999";"detail",#N/A,FALSE,"2000 vs 1999"}</definedName>
    <definedName name="fasfew" localSheetId="21" hidden="1">{"summary",#N/A,FALSE,"2000 vs 1999";"detail",#N/A,FALSE,"2000 vs 1999"}</definedName>
    <definedName name="fasfew" localSheetId="22" hidden="1">{"summary",#N/A,FALSE,"2000 vs 1999";"detail",#N/A,FALSE,"2000 vs 1999"}</definedName>
    <definedName name="fasfew" localSheetId="19" hidden="1">{"summary",#N/A,FALSE,"2000 vs 1999";"detail",#N/A,FALSE,"2000 vs 1999"}</definedName>
    <definedName name="fasfew" hidden="1">{"summary",#N/A,FALSE,"2000 vs 1999";"detail",#N/A,FALSE,"2000 vs 1999"}</definedName>
    <definedName name="fassets">#REF!</definedName>
    <definedName name="fay" localSheetId="14" hidden="1">{#N/A,#N/A,FALSE,"CONTENTS";#N/A,#N/A,FALSE,"DR";#N/A,#N/A,FALSE,"PL";#N/A,#N/A,FALSE,"BS";#N/A,#N/A,FALSE,"Cash Flow";#N/A,#N/A,FALSE,"NOTES";#N/A,#N/A,FALSE,"NOTES (FA)";#N/A,#N/A,FALSE,"Notes(3)";#N/A,#N/A,FALSE,"NOTES (4)";#N/A,#N/A,FALSE,"DP&amp;L";#N/A,#N/A,FALSE,"EXPENSES";#N/A,#N/A,FALSE,"EXPENSES-1"}</definedName>
    <definedName name="fay" localSheetId="7" hidden="1">{#N/A,#N/A,FALSE,"CONTENTS";#N/A,#N/A,FALSE,"DR";#N/A,#N/A,FALSE,"PL";#N/A,#N/A,FALSE,"BS";#N/A,#N/A,FALSE,"Cash Flow";#N/A,#N/A,FALSE,"NOTES";#N/A,#N/A,FALSE,"NOTES (FA)";#N/A,#N/A,FALSE,"Notes(3)";#N/A,#N/A,FALSE,"NOTES (4)";#N/A,#N/A,FALSE,"DP&amp;L";#N/A,#N/A,FALSE,"EXPENSES";#N/A,#N/A,FALSE,"EXPENSES-1"}</definedName>
    <definedName name="fay" localSheetId="25" hidden="1">{#N/A,#N/A,FALSE,"CONTENTS";#N/A,#N/A,FALSE,"DR";#N/A,#N/A,FALSE,"PL";#N/A,#N/A,FALSE,"BS";#N/A,#N/A,FALSE,"Cash Flow";#N/A,#N/A,FALSE,"NOTES";#N/A,#N/A,FALSE,"NOTES (FA)";#N/A,#N/A,FALSE,"Notes(3)";#N/A,#N/A,FALSE,"NOTES (4)";#N/A,#N/A,FALSE,"DP&amp;L";#N/A,#N/A,FALSE,"EXPENSES";#N/A,#N/A,FALSE,"EXPENSES-1"}</definedName>
    <definedName name="fay" localSheetId="21" hidden="1">{#N/A,#N/A,FALSE,"CONTENTS";#N/A,#N/A,FALSE,"DR";#N/A,#N/A,FALSE,"PL";#N/A,#N/A,FALSE,"BS";#N/A,#N/A,FALSE,"Cash Flow";#N/A,#N/A,FALSE,"NOTES";#N/A,#N/A,FALSE,"NOTES (FA)";#N/A,#N/A,FALSE,"Notes(3)";#N/A,#N/A,FALSE,"NOTES (4)";#N/A,#N/A,FALSE,"DP&amp;L";#N/A,#N/A,FALSE,"EXPENSES";#N/A,#N/A,FALSE,"EXPENSES-1"}</definedName>
    <definedName name="fay" localSheetId="22" hidden="1">{#N/A,#N/A,FALSE,"CONTENTS";#N/A,#N/A,FALSE,"DR";#N/A,#N/A,FALSE,"PL";#N/A,#N/A,FALSE,"BS";#N/A,#N/A,FALSE,"Cash Flow";#N/A,#N/A,FALSE,"NOTES";#N/A,#N/A,FALSE,"NOTES (FA)";#N/A,#N/A,FALSE,"Notes(3)";#N/A,#N/A,FALSE,"NOTES (4)";#N/A,#N/A,FALSE,"DP&amp;L";#N/A,#N/A,FALSE,"EXPENSES";#N/A,#N/A,FALSE,"EXPENSES-1"}</definedName>
    <definedName name="fay" localSheetId="19" hidden="1">{#N/A,#N/A,FALSE,"CONTENTS";#N/A,#N/A,FALSE,"DR";#N/A,#N/A,FALSE,"PL";#N/A,#N/A,FALSE,"BS";#N/A,#N/A,FALSE,"Cash Flow";#N/A,#N/A,FALSE,"NOTES";#N/A,#N/A,FALSE,"NOTES (FA)";#N/A,#N/A,FALSE,"Notes(3)";#N/A,#N/A,FALSE,"NOTES (4)";#N/A,#N/A,FALSE,"DP&amp;L";#N/A,#N/A,FALSE,"EXPENSES";#N/A,#N/A,FALSE,"EXPENSES-1"}</definedName>
    <definedName name="fay" hidden="1">{#N/A,#N/A,FALSE,"CONTENTS";#N/A,#N/A,FALSE,"DR";#N/A,#N/A,FALSE,"PL";#N/A,#N/A,FALSE,"BS";#N/A,#N/A,FALSE,"Cash Flow";#N/A,#N/A,FALSE,"NOTES";#N/A,#N/A,FALSE,"NOTES (FA)";#N/A,#N/A,FALSE,"Notes(3)";#N/A,#N/A,FALSE,"NOTES (4)";#N/A,#N/A,FALSE,"DP&amp;L";#N/A,#N/A,FALSE,"EXPENSES";#N/A,#N/A,FALSE,"EXPENSES-1"}</definedName>
    <definedName name="FC">#REF!</definedName>
    <definedName name="fc_a_1">#REF!</definedName>
    <definedName name="fc_a_2">#REF!</definedName>
    <definedName name="FCAbw">#N/A</definedName>
    <definedName name="FCALCSEQUENCE" hidden="1">"ENCODE_RI2nTh+NOlBoiCwAKVKmbcpTKVKmbQZSTZFoiCwAsHPRkUFtz5FoiCwAoXsGdDmNKHUOZsZ+aIgsAM9+JYQ5jSh1DmbGfmiILACUXqROnlg8UA56DmbGfmiILACUXgpOpE7KU5ReJV9liD5reZgFbpd7aIg="</definedName>
    <definedName name="FCHECKOUTBY" hidden="1">-5</definedName>
    <definedName name="FCLASSID" hidden="1">-1</definedName>
    <definedName name="FCLASSVERNUMBER" hidden="1">-1</definedName>
    <definedName name="FCode" hidden="1">#REF!</definedName>
    <definedName name="FCOMPANYID" hidden="1">2</definedName>
    <definedName name="FCOMPANYID_1" hidden="1">1</definedName>
    <definedName name="FCRRPTSHEETORDER" hidden="1">"ENCODE_RI2nTh+NOlBoiHwAfAAjACMAfAB8AClSpm3KUylSpm0GUk2RaIh8AHwAIwAjAHwAfACwc9GRQW3PkWiIfAB8ACMAIwB8AHwAoXsGdDmNKHUOZsZ+aIh8AHwAIwAjAHwAfADPfiWEOY0odQ5mxn5oiHwAfAAjACMAfAB8AJRepE6eWDxQDnoOZsZ+aIh8AHwAIwAjAHwAfACUXgpOpE7KU5ReJV9liD5reZgFbpd7aIg="</definedName>
    <definedName name="FCURRENCYID" hidden="1">1</definedName>
    <definedName name="FCYCLEID" hidden="1">2</definedName>
    <definedName name="fd" localSheetId="14">{"X","L"}</definedName>
    <definedName name="fd" localSheetId="7">{"X","L"}</definedName>
    <definedName name="fd" localSheetId="25">{"X","L"}</definedName>
    <definedName name="fd" localSheetId="21">{"X","L"}</definedName>
    <definedName name="fd" localSheetId="22">{"X","L"}</definedName>
    <definedName name="fd" localSheetId="19">{"X","L"}</definedName>
    <definedName name="fd">{"X","L"}</definedName>
    <definedName name="fdcperiod">#REF!</definedName>
    <definedName name="FDDF" localSheetId="14" hidden="1">{#N/A,#N/A,FALSE,"Bare Battery F.G."}</definedName>
    <definedName name="FDDF" localSheetId="7" hidden="1">{#N/A,#N/A,FALSE,"Bare Battery F.G."}</definedName>
    <definedName name="FDDF" localSheetId="25" hidden="1">{#N/A,#N/A,FALSE,"Bare Battery F.G."}</definedName>
    <definedName name="FDDF" localSheetId="21" hidden="1">{#N/A,#N/A,FALSE,"Bare Battery F.G."}</definedName>
    <definedName name="FDDF" localSheetId="22" hidden="1">{#N/A,#N/A,FALSE,"Bare Battery F.G."}</definedName>
    <definedName name="FDDF" localSheetId="19" hidden="1">{#N/A,#N/A,FALSE,"Bare Battery F.G."}</definedName>
    <definedName name="FDDF" hidden="1">{#N/A,#N/A,FALSE,"Bare Battery F.G."}</definedName>
    <definedName name="fdef" localSheetId="14" hidden="1">{#N/A,"PURADD",FALSE,"Business Analysis";#N/A,"PURSPP",FALSE,"Business Analysis";#N/A,"CTGIND",FALSE,"Business Analysis";#N/A,"PURCHM",FALSE,"Business Analysis";#N/A,"SPADD",FALSE,"Business Analysis";#N/A,"EPOXY",FALSE,"Business Analysis";#N/A,"PURPER",FALSE,"Business Analysis"}</definedName>
    <definedName name="fdef" localSheetId="7" hidden="1">{#N/A,"PURADD",FALSE,"Business Analysis";#N/A,"PURSPP",FALSE,"Business Analysis";#N/A,"CTGIND",FALSE,"Business Analysis";#N/A,"PURCHM",FALSE,"Business Analysis";#N/A,"SPADD",FALSE,"Business Analysis";#N/A,"EPOXY",FALSE,"Business Analysis";#N/A,"PURPER",FALSE,"Business Analysis"}</definedName>
    <definedName name="fdef" localSheetId="25" hidden="1">{#N/A,"PURADD",FALSE,"Business Analysis";#N/A,"PURSPP",FALSE,"Business Analysis";#N/A,"CTGIND",FALSE,"Business Analysis";#N/A,"PURCHM",FALSE,"Business Analysis";#N/A,"SPADD",FALSE,"Business Analysis";#N/A,"EPOXY",FALSE,"Business Analysis";#N/A,"PURPER",FALSE,"Business Analysis"}</definedName>
    <definedName name="fdef" localSheetId="21" hidden="1">{#N/A,"PURADD",FALSE,"Business Analysis";#N/A,"PURSPP",FALSE,"Business Analysis";#N/A,"CTGIND",FALSE,"Business Analysis";#N/A,"PURCHM",FALSE,"Business Analysis";#N/A,"SPADD",FALSE,"Business Analysis";#N/A,"EPOXY",FALSE,"Business Analysis";#N/A,"PURPER",FALSE,"Business Analysis"}</definedName>
    <definedName name="fdef" localSheetId="22" hidden="1">{#N/A,"PURADD",FALSE,"Business Analysis";#N/A,"PURSPP",FALSE,"Business Analysis";#N/A,"CTGIND",FALSE,"Business Analysis";#N/A,"PURCHM",FALSE,"Business Analysis";#N/A,"SPADD",FALSE,"Business Analysis";#N/A,"EPOXY",FALSE,"Business Analysis";#N/A,"PURPER",FALSE,"Business Analysis"}</definedName>
    <definedName name="fdef" localSheetId="19" hidden="1">{#N/A,"PURADD",FALSE,"Business Analysis";#N/A,"PURSPP",FALSE,"Business Analysis";#N/A,"CTGIND",FALSE,"Business Analysis";#N/A,"PURCHM",FALSE,"Business Analysis";#N/A,"SPADD",FALSE,"Business Analysis";#N/A,"EPOXY",FALSE,"Business Analysis";#N/A,"PURPER",FALSE,"Business Analysis"}</definedName>
    <definedName name="fdef" hidden="1">{#N/A,"PURADD",FALSE,"Business Analysis";#N/A,"PURSPP",FALSE,"Business Analysis";#N/A,"CTGIND",FALSE,"Business Analysis";#N/A,"PURCHM",FALSE,"Business Analysis";#N/A,"SPADD",FALSE,"Business Analysis";#N/A,"EPOXY",FALSE,"Business Analysis";#N/A,"PURPER",FALSE,"Business Analysis"}</definedName>
    <definedName name="fdf" localSheetId="14" hidden="1">{"'FTPS16 - X3681'!$A$1:$C$162","'FTPS16 - X3681'!$G$11"}</definedName>
    <definedName name="fdf" localSheetId="7" hidden="1">{"'FTPS16 - X3681'!$A$1:$C$162","'FTPS16 - X3681'!$G$11"}</definedName>
    <definedName name="fdf" localSheetId="25" hidden="1">{"'FTPS16 - X3681'!$A$1:$C$162","'FTPS16 - X3681'!$G$11"}</definedName>
    <definedName name="fdf" localSheetId="21" hidden="1">{"'FTPS16 - X3681'!$A$1:$C$162","'FTPS16 - X3681'!$G$11"}</definedName>
    <definedName name="fdf" localSheetId="22" hidden="1">{"'FTPS16 - X3681'!$A$1:$C$162","'FTPS16 - X3681'!$G$11"}</definedName>
    <definedName name="fdf" localSheetId="19" hidden="1">{"'FTPS16 - X3681'!$A$1:$C$162","'FTPS16 - X3681'!$G$11"}</definedName>
    <definedName name="fdf" hidden="1">{"'FTPS16 - X3681'!$A$1:$C$162","'FTPS16 - X3681'!$G$11"}</definedName>
    <definedName name="fdfd">#REF!</definedName>
    <definedName name="fdfss" localSheetId="14" hidden="1">{"GLI-Income Statement",#N/A,FALSE,"gli";"GLI - Balance Sheet Wksht",#N/A,FALSE,"gli";"GLI-Cash Flow",#N/A,FALSE,"gli";"GLI Qtrly Stats",#N/A,FALSE,"gli"}</definedName>
    <definedName name="fdfss" localSheetId="7" hidden="1">{"GLI-Income Statement",#N/A,FALSE,"gli";"GLI - Balance Sheet Wksht",#N/A,FALSE,"gli";"GLI-Cash Flow",#N/A,FALSE,"gli";"GLI Qtrly Stats",#N/A,FALSE,"gli"}</definedName>
    <definedName name="fdfss" localSheetId="25" hidden="1">{"GLI-Income Statement",#N/A,FALSE,"gli";"GLI - Balance Sheet Wksht",#N/A,FALSE,"gli";"GLI-Cash Flow",#N/A,FALSE,"gli";"GLI Qtrly Stats",#N/A,FALSE,"gli"}</definedName>
    <definedName name="fdfss" localSheetId="21" hidden="1">{"GLI-Income Statement",#N/A,FALSE,"gli";"GLI - Balance Sheet Wksht",#N/A,FALSE,"gli";"GLI-Cash Flow",#N/A,FALSE,"gli";"GLI Qtrly Stats",#N/A,FALSE,"gli"}</definedName>
    <definedName name="fdfss" localSheetId="22" hidden="1">{"GLI-Income Statement",#N/A,FALSE,"gli";"GLI - Balance Sheet Wksht",#N/A,FALSE,"gli";"GLI-Cash Flow",#N/A,FALSE,"gli";"GLI Qtrly Stats",#N/A,FALSE,"gli"}</definedName>
    <definedName name="fdfss" localSheetId="19" hidden="1">{"GLI-Income Statement",#N/A,FALSE,"gli";"GLI - Balance Sheet Wksht",#N/A,FALSE,"gli";"GLI-Cash Flow",#N/A,FALSE,"gli";"GLI Qtrly Stats",#N/A,FALSE,"gli"}</definedName>
    <definedName name="fdfss" hidden="1">{"GLI-Income Statement",#N/A,FALSE,"gli";"GLI - Balance Sheet Wksht",#N/A,FALSE,"gli";"GLI-Cash Flow",#N/A,FALSE,"gli";"GLI Qtrly Stats",#N/A,FALSE,"gli"}</definedName>
    <definedName name="fdgdfg" localSheetId="14" hidden="1">{"summary",#N/A,FALSE,"2000 vs 1999";"detail",#N/A,FALSE,"2000 vs 1999"}</definedName>
    <definedName name="fdgdfg" localSheetId="7" hidden="1">{"summary",#N/A,FALSE,"2000 vs 1999";"detail",#N/A,FALSE,"2000 vs 1999"}</definedName>
    <definedName name="fdgdfg" localSheetId="25" hidden="1">{"summary",#N/A,FALSE,"2000 vs 1999";"detail",#N/A,FALSE,"2000 vs 1999"}</definedName>
    <definedName name="fdgdfg" localSheetId="21" hidden="1">{"summary",#N/A,FALSE,"2000 vs 1999";"detail",#N/A,FALSE,"2000 vs 1999"}</definedName>
    <definedName name="fdgdfg" localSheetId="22" hidden="1">{"summary",#N/A,FALSE,"2000 vs 1999";"detail",#N/A,FALSE,"2000 vs 1999"}</definedName>
    <definedName name="fdgdfg" localSheetId="19" hidden="1">{"summary",#N/A,FALSE,"2000 vs 1999";"detail",#N/A,FALSE,"2000 vs 1999"}</definedName>
    <definedName name="fdgdfg" hidden="1">{"summary",#N/A,FALSE,"2000 vs 1999";"detail",#N/A,FALSE,"2000 vs 1999"}</definedName>
    <definedName name="fdgdfgfdgf" localSheetId="14" hidden="1">{#N/A,#N/A,FALSE,"Produkte Erw.";#N/A,#N/A,FALSE,"Produkte Plan";#N/A,#N/A,FALSE,"Leistungen Erw.";#N/A,#N/A,FALSE,"Leistungen Plan";#N/A,#N/A,FALSE,"KA Allg.Kosten (2)";#N/A,#N/A,FALSE,"KA All.Kosten"}</definedName>
    <definedName name="fdgdfgfdgf" localSheetId="7" hidden="1">{#N/A,#N/A,FALSE,"Produkte Erw.";#N/A,#N/A,FALSE,"Produkte Plan";#N/A,#N/A,FALSE,"Leistungen Erw.";#N/A,#N/A,FALSE,"Leistungen Plan";#N/A,#N/A,FALSE,"KA Allg.Kosten (2)";#N/A,#N/A,FALSE,"KA All.Kosten"}</definedName>
    <definedName name="fdgdfgfdgf" localSheetId="25" hidden="1">{#N/A,#N/A,FALSE,"Produkte Erw.";#N/A,#N/A,FALSE,"Produkte Plan";#N/A,#N/A,FALSE,"Leistungen Erw.";#N/A,#N/A,FALSE,"Leistungen Plan";#N/A,#N/A,FALSE,"KA Allg.Kosten (2)";#N/A,#N/A,FALSE,"KA All.Kosten"}</definedName>
    <definedName name="fdgdfgfdgf" localSheetId="21" hidden="1">{#N/A,#N/A,FALSE,"Produkte Erw.";#N/A,#N/A,FALSE,"Produkte Plan";#N/A,#N/A,FALSE,"Leistungen Erw.";#N/A,#N/A,FALSE,"Leistungen Plan";#N/A,#N/A,FALSE,"KA Allg.Kosten (2)";#N/A,#N/A,FALSE,"KA All.Kosten"}</definedName>
    <definedName name="fdgdfgfdgf" localSheetId="22" hidden="1">{#N/A,#N/A,FALSE,"Produkte Erw.";#N/A,#N/A,FALSE,"Produkte Plan";#N/A,#N/A,FALSE,"Leistungen Erw.";#N/A,#N/A,FALSE,"Leistungen Plan";#N/A,#N/A,FALSE,"KA Allg.Kosten (2)";#N/A,#N/A,FALSE,"KA All.Kosten"}</definedName>
    <definedName name="fdgdfgfdgf" localSheetId="19" hidden="1">{#N/A,#N/A,FALSE,"Produkte Erw.";#N/A,#N/A,FALSE,"Produkte Plan";#N/A,#N/A,FALSE,"Leistungen Erw.";#N/A,#N/A,FALSE,"Leistungen Plan";#N/A,#N/A,FALSE,"KA Allg.Kosten (2)";#N/A,#N/A,FALSE,"KA All.Kosten"}</definedName>
    <definedName name="fdgdfgfdgf" hidden="1">{#N/A,#N/A,FALSE,"Produkte Erw.";#N/A,#N/A,FALSE,"Produkte Plan";#N/A,#N/A,FALSE,"Leistungen Erw.";#N/A,#N/A,FALSE,"Leistungen Plan";#N/A,#N/A,FALSE,"KA Allg.Kosten (2)";#N/A,#N/A,FALSE,"KA All.Kosten"}</definedName>
    <definedName name="fdgfdg" localSheetId="14" hidden="1">{#N/A,#N/A,FALSE,"Umsatz EO BP";#N/A,#N/A,FALSE,"Umsatz EO OP";#N/A,#N/A,FALSE,"ER EO BP";#N/A,#N/A,FALSE,"ER EO OP";#N/A,#N/A,FALSE,"EA EO (2)";#N/A,#N/A,FALSE,"EA EO";#N/A,#N/A,FALSE,"EA EO (3)";#N/A,#N/A,FALSE,"EA EO (4)";#N/A,#N/A,FALSE,"KA EO  (2)";#N/A,#N/A,FALSE,"KA EO";#N/A,#N/A,FALSE,"KA EO  (3)";#N/A,#N/A,FALSE,"KA EO (4)"}</definedName>
    <definedName name="fdgfdg" localSheetId="7" hidden="1">{#N/A,#N/A,FALSE,"Umsatz EO BP";#N/A,#N/A,FALSE,"Umsatz EO OP";#N/A,#N/A,FALSE,"ER EO BP";#N/A,#N/A,FALSE,"ER EO OP";#N/A,#N/A,FALSE,"EA EO (2)";#N/A,#N/A,FALSE,"EA EO";#N/A,#N/A,FALSE,"EA EO (3)";#N/A,#N/A,FALSE,"EA EO (4)";#N/A,#N/A,FALSE,"KA EO  (2)";#N/A,#N/A,FALSE,"KA EO";#N/A,#N/A,FALSE,"KA EO  (3)";#N/A,#N/A,FALSE,"KA EO (4)"}</definedName>
    <definedName name="fdgfdg" localSheetId="25" hidden="1">{#N/A,#N/A,FALSE,"Umsatz EO BP";#N/A,#N/A,FALSE,"Umsatz EO OP";#N/A,#N/A,FALSE,"ER EO BP";#N/A,#N/A,FALSE,"ER EO OP";#N/A,#N/A,FALSE,"EA EO (2)";#N/A,#N/A,FALSE,"EA EO";#N/A,#N/A,FALSE,"EA EO (3)";#N/A,#N/A,FALSE,"EA EO (4)";#N/A,#N/A,FALSE,"KA EO  (2)";#N/A,#N/A,FALSE,"KA EO";#N/A,#N/A,FALSE,"KA EO  (3)";#N/A,#N/A,FALSE,"KA EO (4)"}</definedName>
    <definedName name="fdgfdg" localSheetId="21" hidden="1">{#N/A,#N/A,FALSE,"Umsatz EO BP";#N/A,#N/A,FALSE,"Umsatz EO OP";#N/A,#N/A,FALSE,"ER EO BP";#N/A,#N/A,FALSE,"ER EO OP";#N/A,#N/A,FALSE,"EA EO (2)";#N/A,#N/A,FALSE,"EA EO";#N/A,#N/A,FALSE,"EA EO (3)";#N/A,#N/A,FALSE,"EA EO (4)";#N/A,#N/A,FALSE,"KA EO  (2)";#N/A,#N/A,FALSE,"KA EO";#N/A,#N/A,FALSE,"KA EO  (3)";#N/A,#N/A,FALSE,"KA EO (4)"}</definedName>
    <definedName name="fdgfdg" localSheetId="22" hidden="1">{#N/A,#N/A,FALSE,"Umsatz EO BP";#N/A,#N/A,FALSE,"Umsatz EO OP";#N/A,#N/A,FALSE,"ER EO BP";#N/A,#N/A,FALSE,"ER EO OP";#N/A,#N/A,FALSE,"EA EO (2)";#N/A,#N/A,FALSE,"EA EO";#N/A,#N/A,FALSE,"EA EO (3)";#N/A,#N/A,FALSE,"EA EO (4)";#N/A,#N/A,FALSE,"KA EO  (2)";#N/A,#N/A,FALSE,"KA EO";#N/A,#N/A,FALSE,"KA EO  (3)";#N/A,#N/A,FALSE,"KA EO (4)"}</definedName>
    <definedName name="fdgfdg" localSheetId="19" hidden="1">{#N/A,#N/A,FALSE,"Umsatz EO BP";#N/A,#N/A,FALSE,"Umsatz EO OP";#N/A,#N/A,FALSE,"ER EO BP";#N/A,#N/A,FALSE,"ER EO OP";#N/A,#N/A,FALSE,"EA EO (2)";#N/A,#N/A,FALSE,"EA EO";#N/A,#N/A,FALSE,"EA EO (3)";#N/A,#N/A,FALSE,"EA EO (4)";#N/A,#N/A,FALSE,"KA EO  (2)";#N/A,#N/A,FALSE,"KA EO";#N/A,#N/A,FALSE,"KA EO  (3)";#N/A,#N/A,FALSE,"KA EO (4)"}</definedName>
    <definedName name="fdgfdg" hidden="1">{#N/A,#N/A,FALSE,"Umsatz EO BP";#N/A,#N/A,FALSE,"Umsatz EO OP";#N/A,#N/A,FALSE,"ER EO BP";#N/A,#N/A,FALSE,"ER EO OP";#N/A,#N/A,FALSE,"EA EO (2)";#N/A,#N/A,FALSE,"EA EO";#N/A,#N/A,FALSE,"EA EO (3)";#N/A,#N/A,FALSE,"EA EO (4)";#N/A,#N/A,FALSE,"KA EO  (2)";#N/A,#N/A,FALSE,"KA EO";#N/A,#N/A,FALSE,"KA EO  (3)";#N/A,#N/A,FALSE,"KA EO (4)"}</definedName>
    <definedName name="fdgfdgfdgfdg" localSheetId="14" hidden="1">{#N/A,#N/A,FALSE,"KA CH  (2)"}</definedName>
    <definedName name="fdgfdgfdgfdg" localSheetId="7" hidden="1">{#N/A,#N/A,FALSE,"KA CH  (2)"}</definedName>
    <definedName name="fdgfdgfdgfdg" localSheetId="25" hidden="1">{#N/A,#N/A,FALSE,"KA CH  (2)"}</definedName>
    <definedName name="fdgfdgfdgfdg" localSheetId="21" hidden="1">{#N/A,#N/A,FALSE,"KA CH  (2)"}</definedName>
    <definedName name="fdgfdgfdgfdg" localSheetId="22" hidden="1">{#N/A,#N/A,FALSE,"KA CH  (2)"}</definedName>
    <definedName name="fdgfdgfdgfdg" localSheetId="19" hidden="1">{#N/A,#N/A,FALSE,"KA CH  (2)"}</definedName>
    <definedName name="fdgfdgfdgfdg" hidden="1">{#N/A,#N/A,FALSE,"KA CH  (2)"}</definedName>
    <definedName name="fdgfdgsdgsdgs" localSheetId="14" hidden="1">{#N/A,#N/A,FALSE,"KA CH  (2)"}</definedName>
    <definedName name="fdgfdgsdgsdgs" localSheetId="7" hidden="1">{#N/A,#N/A,FALSE,"KA CH  (2)"}</definedName>
    <definedName name="fdgfdgsdgsdgs" localSheetId="25" hidden="1">{#N/A,#N/A,FALSE,"KA CH  (2)"}</definedName>
    <definedName name="fdgfdgsdgsdgs" localSheetId="21" hidden="1">{#N/A,#N/A,FALSE,"KA CH  (2)"}</definedName>
    <definedName name="fdgfdgsdgsdgs" localSheetId="22" hidden="1">{#N/A,#N/A,FALSE,"KA CH  (2)"}</definedName>
    <definedName name="fdgfdgsdgsdgs" localSheetId="19" hidden="1">{#N/A,#N/A,FALSE,"KA CH  (2)"}</definedName>
    <definedName name="fdgfdgsdgsdgs" hidden="1">{#N/A,#N/A,FALSE,"KA CH  (2)"}</definedName>
    <definedName name="FDQ" localSheetId="14" hidden="1">{"detail",#N/A,FALSE,"mfg";"summary",#N/A,FALSE,"mfg"}</definedName>
    <definedName name="FDQ" localSheetId="7" hidden="1">{"detail",#N/A,FALSE,"mfg";"summary",#N/A,FALSE,"mfg"}</definedName>
    <definedName name="FDQ" localSheetId="25" hidden="1">{"detail",#N/A,FALSE,"mfg";"summary",#N/A,FALSE,"mfg"}</definedName>
    <definedName name="FDQ" localSheetId="21" hidden="1">{"detail",#N/A,FALSE,"mfg";"summary",#N/A,FALSE,"mfg"}</definedName>
    <definedName name="FDQ" localSheetId="22" hidden="1">{"detail",#N/A,FALSE,"mfg";"summary",#N/A,FALSE,"mfg"}</definedName>
    <definedName name="FDQ" localSheetId="19" hidden="1">{"detail",#N/A,FALSE,"mfg";"summary",#N/A,FALSE,"mfg"}</definedName>
    <definedName name="FDQ" hidden="1">{"detail",#N/A,FALSE,"mfg";"summary",#N/A,FALSE,"mfg"}</definedName>
    <definedName name="fds" hidden="1">#REF!</definedName>
    <definedName name="fdsa" localSheetId="14" hidden="1">{"'AS,SEC'!$A$4:$J$25"}</definedName>
    <definedName name="fdsa" localSheetId="7" hidden="1">{"'AS,SEC'!$A$4:$J$25"}</definedName>
    <definedName name="fdsa" localSheetId="25" hidden="1">{"'AS,SEC'!$A$4:$J$25"}</definedName>
    <definedName name="fdsa" localSheetId="21" hidden="1">{"'AS,SEC'!$A$4:$J$25"}</definedName>
    <definedName name="fdsa" localSheetId="22" hidden="1">{"'AS,SEC'!$A$4:$J$25"}</definedName>
    <definedName name="fdsa" localSheetId="19" hidden="1">{"'AS,SEC'!$A$4:$J$25"}</definedName>
    <definedName name="fdsa" hidden="1">{"'AS,SEC'!$A$4:$J$25"}</definedName>
    <definedName name="fdsa_1" localSheetId="14" hidden="1">{"'AS,SEC'!$A$4:$J$25"}</definedName>
    <definedName name="fdsa_1" localSheetId="7" hidden="1">{"'AS,SEC'!$A$4:$J$25"}</definedName>
    <definedName name="fdsa_1" localSheetId="25" hidden="1">{"'AS,SEC'!$A$4:$J$25"}</definedName>
    <definedName name="fdsa_1" localSheetId="21" hidden="1">{"'AS,SEC'!$A$4:$J$25"}</definedName>
    <definedName name="fdsa_1" localSheetId="22" hidden="1">{"'AS,SEC'!$A$4:$J$25"}</definedName>
    <definedName name="fdsa_1" localSheetId="19" hidden="1">{"'AS,SEC'!$A$4:$J$25"}</definedName>
    <definedName name="fdsa_1" hidden="1">{"'AS,SEC'!$A$4:$J$25"}</definedName>
    <definedName name="fdsfds" localSheetId="14" hidden="1">{#N/A,#N/A,FALSE,"TB";#N/A,#N/A,FALSE,"DR";#N/A,#N/A,FALSE,"AR";#N/A,#N/A,FALSE,"BS";#N/A,#N/A,FALSE,"PL";#N/A,#N/A,FALSE,"NOTES";#N/A,#N/A,FALSE,"NOTES (2)";#N/A,#N/A,FALSE,"NOTES (3)";#N/A,#N/A,FALSE,"DPL";#N/A,#N/A,FALSE,"DPL"}</definedName>
    <definedName name="fdsfds" localSheetId="7" hidden="1">{#N/A,#N/A,FALSE,"TB";#N/A,#N/A,FALSE,"DR";#N/A,#N/A,FALSE,"AR";#N/A,#N/A,FALSE,"BS";#N/A,#N/A,FALSE,"PL";#N/A,#N/A,FALSE,"NOTES";#N/A,#N/A,FALSE,"NOTES (2)";#N/A,#N/A,FALSE,"NOTES (3)";#N/A,#N/A,FALSE,"DPL";#N/A,#N/A,FALSE,"DPL"}</definedName>
    <definedName name="fdsfds" localSheetId="25" hidden="1">{#N/A,#N/A,FALSE,"TB";#N/A,#N/A,FALSE,"DR";#N/A,#N/A,FALSE,"AR";#N/A,#N/A,FALSE,"BS";#N/A,#N/A,FALSE,"PL";#N/A,#N/A,FALSE,"NOTES";#N/A,#N/A,FALSE,"NOTES (2)";#N/A,#N/A,FALSE,"NOTES (3)";#N/A,#N/A,FALSE,"DPL";#N/A,#N/A,FALSE,"DPL"}</definedName>
    <definedName name="fdsfds" localSheetId="21" hidden="1">{#N/A,#N/A,FALSE,"TB";#N/A,#N/A,FALSE,"DR";#N/A,#N/A,FALSE,"AR";#N/A,#N/A,FALSE,"BS";#N/A,#N/A,FALSE,"PL";#N/A,#N/A,FALSE,"NOTES";#N/A,#N/A,FALSE,"NOTES (2)";#N/A,#N/A,FALSE,"NOTES (3)";#N/A,#N/A,FALSE,"DPL";#N/A,#N/A,FALSE,"DPL"}</definedName>
    <definedName name="fdsfds" localSheetId="22" hidden="1">{#N/A,#N/A,FALSE,"TB";#N/A,#N/A,FALSE,"DR";#N/A,#N/A,FALSE,"AR";#N/A,#N/A,FALSE,"BS";#N/A,#N/A,FALSE,"PL";#N/A,#N/A,FALSE,"NOTES";#N/A,#N/A,FALSE,"NOTES (2)";#N/A,#N/A,FALSE,"NOTES (3)";#N/A,#N/A,FALSE,"DPL";#N/A,#N/A,FALSE,"DPL"}</definedName>
    <definedName name="fdsfds" localSheetId="19" hidden="1">{#N/A,#N/A,FALSE,"TB";#N/A,#N/A,FALSE,"DR";#N/A,#N/A,FALSE,"AR";#N/A,#N/A,FALSE,"BS";#N/A,#N/A,FALSE,"PL";#N/A,#N/A,FALSE,"NOTES";#N/A,#N/A,FALSE,"NOTES (2)";#N/A,#N/A,FALSE,"NOTES (3)";#N/A,#N/A,FALSE,"DPL";#N/A,#N/A,FALSE,"DPL"}</definedName>
    <definedName name="fdsfds" hidden="1">{#N/A,#N/A,FALSE,"TB";#N/A,#N/A,FALSE,"DR";#N/A,#N/A,FALSE,"AR";#N/A,#N/A,FALSE,"BS";#N/A,#N/A,FALSE,"PL";#N/A,#N/A,FALSE,"NOTES";#N/A,#N/A,FALSE,"NOTES (2)";#N/A,#N/A,FALSE,"NOTES (3)";#N/A,#N/A,FALSE,"DPL";#N/A,#N/A,FALSE,"DPL"}</definedName>
    <definedName name="fdsfs" localSheetId="14" hidden="1">{"GLI-Income Statement",#N/A,FALSE,"gli";"GLI - Balance Sheet Wksht",#N/A,FALSE,"gli";"GLI-Cash Flow",#N/A,FALSE,"gli";"GLI Qtrly Stats",#N/A,FALSE,"gli"}</definedName>
    <definedName name="fdsfs" localSheetId="7" hidden="1">{"GLI-Income Statement",#N/A,FALSE,"gli";"GLI - Balance Sheet Wksht",#N/A,FALSE,"gli";"GLI-Cash Flow",#N/A,FALSE,"gli";"GLI Qtrly Stats",#N/A,FALSE,"gli"}</definedName>
    <definedName name="fdsfs" localSheetId="25" hidden="1">{"GLI-Income Statement",#N/A,FALSE,"gli";"GLI - Balance Sheet Wksht",#N/A,FALSE,"gli";"GLI-Cash Flow",#N/A,FALSE,"gli";"GLI Qtrly Stats",#N/A,FALSE,"gli"}</definedName>
    <definedName name="fdsfs" localSheetId="21" hidden="1">{"GLI-Income Statement",#N/A,FALSE,"gli";"GLI - Balance Sheet Wksht",#N/A,FALSE,"gli";"GLI-Cash Flow",#N/A,FALSE,"gli";"GLI Qtrly Stats",#N/A,FALSE,"gli"}</definedName>
    <definedName name="fdsfs" localSheetId="22" hidden="1">{"GLI-Income Statement",#N/A,FALSE,"gli";"GLI - Balance Sheet Wksht",#N/A,FALSE,"gli";"GLI-Cash Flow",#N/A,FALSE,"gli";"GLI Qtrly Stats",#N/A,FALSE,"gli"}</definedName>
    <definedName name="fdsfs" localSheetId="19" hidden="1">{"GLI-Income Statement",#N/A,FALSE,"gli";"GLI - Balance Sheet Wksht",#N/A,FALSE,"gli";"GLI-Cash Flow",#N/A,FALSE,"gli";"GLI Qtrly Stats",#N/A,FALSE,"gli"}</definedName>
    <definedName name="fdsfs" hidden="1">{"GLI-Income Statement",#N/A,FALSE,"gli";"GLI - Balance Sheet Wksht",#N/A,FALSE,"gli";"GLI-Cash Flow",#N/A,FALSE,"gli";"GLI Qtrly Stats",#N/A,FALSE,"gli"}</definedName>
    <definedName name="fdsgdsgv">#REF!</definedName>
    <definedName name="fdvfdv" localSheetId="1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dvfdv" localSheetId="7"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dvfdv" localSheetId="25"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dvfdv" localSheetId="2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dvfdv" localSheetId="2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dvfdv" localSheetId="19"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dvfdv"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E">1.95583</definedName>
    <definedName name="feb">#REF!</definedName>
    <definedName name="Feb2002HourlyCost">#REF!</definedName>
    <definedName name="Feb2002MonthlyCost">#REF!</definedName>
    <definedName name="Feb2003HourlyCost">#REF!</definedName>
    <definedName name="Feb2003MonthlyCost">#REF!</definedName>
    <definedName name="Feb2004HourlyCost">#REF!</definedName>
    <definedName name="Feb2004MonthlyCost">#REF!</definedName>
    <definedName name="Feb2005HourlyCost">#REF!</definedName>
    <definedName name="Feb2005MonthlyCost">#REF!</definedName>
    <definedName name="Feb2006HourlyCost">#REF!</definedName>
    <definedName name="Feb2006MonthlyCost">#REF!</definedName>
    <definedName name="FEBRUARY">#REF!</definedName>
    <definedName name="FEDC" hidden="1">#REF!</definedName>
    <definedName name="FEDS" localSheetId="14" hidden="1">{#N/A,#N/A,FALSE,"Bare Battery F.G."}</definedName>
    <definedName name="FEDS" localSheetId="7" hidden="1">{#N/A,#N/A,FALSE,"Bare Battery F.G."}</definedName>
    <definedName name="FEDS" localSheetId="25" hidden="1">{#N/A,#N/A,FALSE,"Bare Battery F.G."}</definedName>
    <definedName name="FEDS" localSheetId="21" hidden="1">{#N/A,#N/A,FALSE,"Bare Battery F.G."}</definedName>
    <definedName name="FEDS" localSheetId="22" hidden="1">{#N/A,#N/A,FALSE,"Bare Battery F.G."}</definedName>
    <definedName name="FEDS" localSheetId="19" hidden="1">{#N/A,#N/A,FALSE,"Bare Battery F.G."}</definedName>
    <definedName name="FEDS" hidden="1">{#N/A,#N/A,FALSE,"Bare Battery F.G."}</definedName>
    <definedName name="feed1">#REF!</definedName>
    <definedName name="feed2">#REF!</definedName>
    <definedName name="feed3">#REF!</definedName>
    <definedName name="feew" localSheetId="14" hidden="1">{"summary",#N/A,FALSE,"2000 vs 1999";"detail",#N/A,FALSE,"2000 vs 1999"}</definedName>
    <definedName name="feew" localSheetId="7" hidden="1">{"summary",#N/A,FALSE,"2000 vs 1999";"detail",#N/A,FALSE,"2000 vs 1999"}</definedName>
    <definedName name="feew" localSheetId="25" hidden="1">{"summary",#N/A,FALSE,"2000 vs 1999";"detail",#N/A,FALSE,"2000 vs 1999"}</definedName>
    <definedName name="feew" localSheetId="21" hidden="1">{"summary",#N/A,FALSE,"2000 vs 1999";"detail",#N/A,FALSE,"2000 vs 1999"}</definedName>
    <definedName name="feew" localSheetId="22" hidden="1">{"summary",#N/A,FALSE,"2000 vs 1999";"detail",#N/A,FALSE,"2000 vs 1999"}</definedName>
    <definedName name="feew" localSheetId="19" hidden="1">{"summary",#N/A,FALSE,"2000 vs 1999";"detail",#N/A,FALSE,"2000 vs 1999"}</definedName>
    <definedName name="feew" hidden="1">{"summary",#N/A,FALSE,"2000 vs 1999";"detail",#N/A,FALSE,"2000 vs 1999"}</definedName>
    <definedName name="fefe">#REF!</definedName>
    <definedName name="fefef" hidden="1">#REF!</definedName>
    <definedName name="fefwef" localSheetId="1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efwef" localSheetId="7"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efwef" localSheetId="25"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efwef" localSheetId="2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efwef" localSheetId="2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efwef" localSheetId="19"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efwef"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eifnefa" localSheetId="14" hidden="1">{#N/A,#N/A,FALSE,"TB";#N/A,#N/A,FALSE,"AR";#N/A,#N/A,FALSE,"BS";#N/A,#N/A,FALSE,"PL";#N/A,#N/A,FALSE,"NOTES";#N/A,#N/A,FALSE,"NOTES (2)";#N/A,#N/A,FALSE,"NOTES (3)";#N/A,#N/A,FALSE,"TAXC.INDEX";#N/A,#N/A,FALSE,"Schedule I";#N/A,#N/A,FALSE,"DPL";#N/A,#N/A,FALSE,"Schedule IV";#N/A,#N/A,FALSE,"Adjustments"}</definedName>
    <definedName name="feifnefa" localSheetId="7" hidden="1">{#N/A,#N/A,FALSE,"TB";#N/A,#N/A,FALSE,"AR";#N/A,#N/A,FALSE,"BS";#N/A,#N/A,FALSE,"PL";#N/A,#N/A,FALSE,"NOTES";#N/A,#N/A,FALSE,"NOTES (2)";#N/A,#N/A,FALSE,"NOTES (3)";#N/A,#N/A,FALSE,"TAXC.INDEX";#N/A,#N/A,FALSE,"Schedule I";#N/A,#N/A,FALSE,"DPL";#N/A,#N/A,FALSE,"Schedule IV";#N/A,#N/A,FALSE,"Adjustments"}</definedName>
    <definedName name="feifnefa" localSheetId="25" hidden="1">{#N/A,#N/A,FALSE,"TB";#N/A,#N/A,FALSE,"AR";#N/A,#N/A,FALSE,"BS";#N/A,#N/A,FALSE,"PL";#N/A,#N/A,FALSE,"NOTES";#N/A,#N/A,FALSE,"NOTES (2)";#N/A,#N/A,FALSE,"NOTES (3)";#N/A,#N/A,FALSE,"TAXC.INDEX";#N/A,#N/A,FALSE,"Schedule I";#N/A,#N/A,FALSE,"DPL";#N/A,#N/A,FALSE,"Schedule IV";#N/A,#N/A,FALSE,"Adjustments"}</definedName>
    <definedName name="feifnefa" localSheetId="21" hidden="1">{#N/A,#N/A,FALSE,"TB";#N/A,#N/A,FALSE,"AR";#N/A,#N/A,FALSE,"BS";#N/A,#N/A,FALSE,"PL";#N/A,#N/A,FALSE,"NOTES";#N/A,#N/A,FALSE,"NOTES (2)";#N/A,#N/A,FALSE,"NOTES (3)";#N/A,#N/A,FALSE,"TAXC.INDEX";#N/A,#N/A,FALSE,"Schedule I";#N/A,#N/A,FALSE,"DPL";#N/A,#N/A,FALSE,"Schedule IV";#N/A,#N/A,FALSE,"Adjustments"}</definedName>
    <definedName name="feifnefa" localSheetId="22" hidden="1">{#N/A,#N/A,FALSE,"TB";#N/A,#N/A,FALSE,"AR";#N/A,#N/A,FALSE,"BS";#N/A,#N/A,FALSE,"PL";#N/A,#N/A,FALSE,"NOTES";#N/A,#N/A,FALSE,"NOTES (2)";#N/A,#N/A,FALSE,"NOTES (3)";#N/A,#N/A,FALSE,"TAXC.INDEX";#N/A,#N/A,FALSE,"Schedule I";#N/A,#N/A,FALSE,"DPL";#N/A,#N/A,FALSE,"Schedule IV";#N/A,#N/A,FALSE,"Adjustments"}</definedName>
    <definedName name="feifnefa" localSheetId="19" hidden="1">{#N/A,#N/A,FALSE,"TB";#N/A,#N/A,FALSE,"AR";#N/A,#N/A,FALSE,"BS";#N/A,#N/A,FALSE,"PL";#N/A,#N/A,FALSE,"NOTES";#N/A,#N/A,FALSE,"NOTES (2)";#N/A,#N/A,FALSE,"NOTES (3)";#N/A,#N/A,FALSE,"TAXC.INDEX";#N/A,#N/A,FALSE,"Schedule I";#N/A,#N/A,FALSE,"DPL";#N/A,#N/A,FALSE,"Schedule IV";#N/A,#N/A,FALSE,"Adjustments"}</definedName>
    <definedName name="feifnefa" hidden="1">{#N/A,#N/A,FALSE,"TB";#N/A,#N/A,FALSE,"AR";#N/A,#N/A,FALSE,"BS";#N/A,#N/A,FALSE,"PL";#N/A,#N/A,FALSE,"NOTES";#N/A,#N/A,FALSE,"NOTES (2)";#N/A,#N/A,FALSE,"NOTES (3)";#N/A,#N/A,FALSE,"TAXC.INDEX";#N/A,#N/A,FALSE,"Schedule I";#N/A,#N/A,FALSE,"DPL";#N/A,#N/A,FALSE,"Schedule IV";#N/A,#N/A,FALSE,"Adjustments"}</definedName>
    <definedName name="fer">#REF!</definedName>
    <definedName name="ferfe" localSheetId="14" hidden="1">{#N/A,#N/A,TRUE,"Cover";#N/A,#N/A,TRUE,"Comments PCS";#N/A,#N/A,TRUE,"Comments CIG";#N/A,#N/A,TRUE,"Comments IDEN";#N/A,#N/A,TRUE,"BS PCS";#N/A,#N/A,TRUE,"BS CIG";#N/A,#N/A,TRUE,"BS IDEN";#N/A,#N/A,TRUE,"BS TOTAL";#N/A,#N/A,TRUE,"BS_ESG ";#N/A,#N/A,TRUE,"Balance SPS";#N/A,#N/A,TRUE,"BS_CORPORATE";#N/A,#N/A,TRUE,"P&amp;L PCS";#N/A,#N/A,TRUE,"P&amp;L FWT";#N/A,#N/A,TRUE,"P&amp;L CIG";#N/A,#N/A,TRUE,"P&amp;L IDEN";#N/A,#N/A,TRUE,"P&amp;L TOTAL";#N/A,#N/A,TRUE,"P&amp;L_SPS";#N/A,#N/A,TRUE,"P&amp;L_ESG";#N/A,#N/A,TRUE,"P&amp;L_CORP";#N/A,#N/A,TRUE,"Cash Flow PCS";#N/A,#N/A,TRUE,"Cash Flow CIG";#N/A,#N/A,TRUE,"Cash Flow IDEN";#N/A,#N/A,TRUE,"Cash Flow TOTAL";#N/A,#N/A,TRUE,"MBR PCS";#N/A,#N/A,TRUE,"MBR CIG";#N/A,#N/A,TRUE,"MBR iDEN";#N/A,#N/A,TRUE,"MBR_FWT";#N/A,#N/A,TRUE,"MBR TOTAL";#N/A,#N/A,TRUE,"Headcount_PCS ";#N/A,#N/A,TRUE,"Headcount CIG";#N/A,#N/A,TRUE,"Headcount iDEN";#N/A,#N/A,TRUE,"JAG PLANT TREND";#N/A,#N/A,TRUE,"FAB UN CSG ";#N/A,#N/A,TRUE,"FAB UN CIG";#N/A,#N/A,TRUE,"FAB UN PPG";#N/A,#N/A,TRUE,"FAB UN IDEN";#N/A,#N/A,TRUE,"FAB UN FWT";#N/A,#N/A,TRUE,"CSS MFG";#N/A,#N/A,TRUE,"CSS Distr";#N/A,#N/A,TRUE,"CSG 6-Up Charts";#N/A,#N/A,TRUE,"CIG MFG";#N/A,#N/A,TRUE,"IDEN MFG";#N/A,#N/A,TRUE,"IDEN 6-Up Charts  ";#N/A,#N/A,TRUE,"FWT MFG";#N/A,#N/A,TRUE,"FWT 6-Up Charts ";#N/A,#N/A,TRUE,"PCS Inventory";#N/A,#N/A,TRUE,"CIG Inventory";#N/A,#N/A,TRUE,"IDEN Inventory";#N/A,#N/A,TRUE,"FWT Inventory";#N/A,#N/A,TRUE,"CE JAG Inventory";#N/A,#N/A,TRUE,"Capital Expenditures";#N/A,#N/A,TRUE,"FM CSG";#N/A,#N/A,TRUE,"NSAD ASP CGS";#N/A,#N/A,TRUE,"FM CIG";#N/A,#N/A,TRUE,"NSAD ASP CIG";#N/A,#N/A,TRUE,"FM iDEN";#N/A,#N/A,TRUE,"NSAD IDEN";#N/A,#N/A,TRUE,"R&amp;D  Report";#N/A,#N/A,TRUE,"PCS Credit";#N/A,#N/A,TRUE,"PCS Mrg Analysis";#N/A,#N/A,TRUE,"Dpc Tango";#N/A,#N/A,TRUE,"Startac Analog";#N/A,#N/A,TRUE,"Mercury CDMA";#N/A,#N/A,TRUE,"Startac CDMA";#N/A,#N/A,TRUE,"Startac TDMA";#N/A,#N/A,TRUE,"Modulus TDMA";#N/A,#N/A,TRUE,"CIG Mrg Analysis";#N/A,#N/A,TRUE,"IDEN Mrg Analysis"}</definedName>
    <definedName name="ferfe" localSheetId="7" hidden="1">{#N/A,#N/A,TRUE,"Cover";#N/A,#N/A,TRUE,"Comments PCS";#N/A,#N/A,TRUE,"Comments CIG";#N/A,#N/A,TRUE,"Comments IDEN";#N/A,#N/A,TRUE,"BS PCS";#N/A,#N/A,TRUE,"BS CIG";#N/A,#N/A,TRUE,"BS IDEN";#N/A,#N/A,TRUE,"BS TOTAL";#N/A,#N/A,TRUE,"BS_ESG ";#N/A,#N/A,TRUE,"Balance SPS";#N/A,#N/A,TRUE,"BS_CORPORATE";#N/A,#N/A,TRUE,"P&amp;L PCS";#N/A,#N/A,TRUE,"P&amp;L FWT";#N/A,#N/A,TRUE,"P&amp;L CIG";#N/A,#N/A,TRUE,"P&amp;L IDEN";#N/A,#N/A,TRUE,"P&amp;L TOTAL";#N/A,#N/A,TRUE,"P&amp;L_SPS";#N/A,#N/A,TRUE,"P&amp;L_ESG";#N/A,#N/A,TRUE,"P&amp;L_CORP";#N/A,#N/A,TRUE,"Cash Flow PCS";#N/A,#N/A,TRUE,"Cash Flow CIG";#N/A,#N/A,TRUE,"Cash Flow IDEN";#N/A,#N/A,TRUE,"Cash Flow TOTAL";#N/A,#N/A,TRUE,"MBR PCS";#N/A,#N/A,TRUE,"MBR CIG";#N/A,#N/A,TRUE,"MBR iDEN";#N/A,#N/A,TRUE,"MBR_FWT";#N/A,#N/A,TRUE,"MBR TOTAL";#N/A,#N/A,TRUE,"Headcount_PCS ";#N/A,#N/A,TRUE,"Headcount CIG";#N/A,#N/A,TRUE,"Headcount iDEN";#N/A,#N/A,TRUE,"JAG PLANT TREND";#N/A,#N/A,TRUE,"FAB UN CSG ";#N/A,#N/A,TRUE,"FAB UN CIG";#N/A,#N/A,TRUE,"FAB UN PPG";#N/A,#N/A,TRUE,"FAB UN IDEN";#N/A,#N/A,TRUE,"FAB UN FWT";#N/A,#N/A,TRUE,"CSS MFG";#N/A,#N/A,TRUE,"CSS Distr";#N/A,#N/A,TRUE,"CSG 6-Up Charts";#N/A,#N/A,TRUE,"CIG MFG";#N/A,#N/A,TRUE,"IDEN MFG";#N/A,#N/A,TRUE,"IDEN 6-Up Charts  ";#N/A,#N/A,TRUE,"FWT MFG";#N/A,#N/A,TRUE,"FWT 6-Up Charts ";#N/A,#N/A,TRUE,"PCS Inventory";#N/A,#N/A,TRUE,"CIG Inventory";#N/A,#N/A,TRUE,"IDEN Inventory";#N/A,#N/A,TRUE,"FWT Inventory";#N/A,#N/A,TRUE,"CE JAG Inventory";#N/A,#N/A,TRUE,"Capital Expenditures";#N/A,#N/A,TRUE,"FM CSG";#N/A,#N/A,TRUE,"NSAD ASP CGS";#N/A,#N/A,TRUE,"FM CIG";#N/A,#N/A,TRUE,"NSAD ASP CIG";#N/A,#N/A,TRUE,"FM iDEN";#N/A,#N/A,TRUE,"NSAD IDEN";#N/A,#N/A,TRUE,"R&amp;D  Report";#N/A,#N/A,TRUE,"PCS Credit";#N/A,#N/A,TRUE,"PCS Mrg Analysis";#N/A,#N/A,TRUE,"Dpc Tango";#N/A,#N/A,TRUE,"Startac Analog";#N/A,#N/A,TRUE,"Mercury CDMA";#N/A,#N/A,TRUE,"Startac CDMA";#N/A,#N/A,TRUE,"Startac TDMA";#N/A,#N/A,TRUE,"Modulus TDMA";#N/A,#N/A,TRUE,"CIG Mrg Analysis";#N/A,#N/A,TRUE,"IDEN Mrg Analysis"}</definedName>
    <definedName name="ferfe" localSheetId="25" hidden="1">{#N/A,#N/A,TRUE,"Cover";#N/A,#N/A,TRUE,"Comments PCS";#N/A,#N/A,TRUE,"Comments CIG";#N/A,#N/A,TRUE,"Comments IDEN";#N/A,#N/A,TRUE,"BS PCS";#N/A,#N/A,TRUE,"BS CIG";#N/A,#N/A,TRUE,"BS IDEN";#N/A,#N/A,TRUE,"BS TOTAL";#N/A,#N/A,TRUE,"BS_ESG ";#N/A,#N/A,TRUE,"Balance SPS";#N/A,#N/A,TRUE,"BS_CORPORATE";#N/A,#N/A,TRUE,"P&amp;L PCS";#N/A,#N/A,TRUE,"P&amp;L FWT";#N/A,#N/A,TRUE,"P&amp;L CIG";#N/A,#N/A,TRUE,"P&amp;L IDEN";#N/A,#N/A,TRUE,"P&amp;L TOTAL";#N/A,#N/A,TRUE,"P&amp;L_SPS";#N/A,#N/A,TRUE,"P&amp;L_ESG";#N/A,#N/A,TRUE,"P&amp;L_CORP";#N/A,#N/A,TRUE,"Cash Flow PCS";#N/A,#N/A,TRUE,"Cash Flow CIG";#N/A,#N/A,TRUE,"Cash Flow IDEN";#N/A,#N/A,TRUE,"Cash Flow TOTAL";#N/A,#N/A,TRUE,"MBR PCS";#N/A,#N/A,TRUE,"MBR CIG";#N/A,#N/A,TRUE,"MBR iDEN";#N/A,#N/A,TRUE,"MBR_FWT";#N/A,#N/A,TRUE,"MBR TOTAL";#N/A,#N/A,TRUE,"Headcount_PCS ";#N/A,#N/A,TRUE,"Headcount CIG";#N/A,#N/A,TRUE,"Headcount iDEN";#N/A,#N/A,TRUE,"JAG PLANT TREND";#N/A,#N/A,TRUE,"FAB UN CSG ";#N/A,#N/A,TRUE,"FAB UN CIG";#N/A,#N/A,TRUE,"FAB UN PPG";#N/A,#N/A,TRUE,"FAB UN IDEN";#N/A,#N/A,TRUE,"FAB UN FWT";#N/A,#N/A,TRUE,"CSS MFG";#N/A,#N/A,TRUE,"CSS Distr";#N/A,#N/A,TRUE,"CSG 6-Up Charts";#N/A,#N/A,TRUE,"CIG MFG";#N/A,#N/A,TRUE,"IDEN MFG";#N/A,#N/A,TRUE,"IDEN 6-Up Charts  ";#N/A,#N/A,TRUE,"FWT MFG";#N/A,#N/A,TRUE,"FWT 6-Up Charts ";#N/A,#N/A,TRUE,"PCS Inventory";#N/A,#N/A,TRUE,"CIG Inventory";#N/A,#N/A,TRUE,"IDEN Inventory";#N/A,#N/A,TRUE,"FWT Inventory";#N/A,#N/A,TRUE,"CE JAG Inventory";#N/A,#N/A,TRUE,"Capital Expenditures";#N/A,#N/A,TRUE,"FM CSG";#N/A,#N/A,TRUE,"NSAD ASP CGS";#N/A,#N/A,TRUE,"FM CIG";#N/A,#N/A,TRUE,"NSAD ASP CIG";#N/A,#N/A,TRUE,"FM iDEN";#N/A,#N/A,TRUE,"NSAD IDEN";#N/A,#N/A,TRUE,"R&amp;D  Report";#N/A,#N/A,TRUE,"PCS Credit";#N/A,#N/A,TRUE,"PCS Mrg Analysis";#N/A,#N/A,TRUE,"Dpc Tango";#N/A,#N/A,TRUE,"Startac Analog";#N/A,#N/A,TRUE,"Mercury CDMA";#N/A,#N/A,TRUE,"Startac CDMA";#N/A,#N/A,TRUE,"Startac TDMA";#N/A,#N/A,TRUE,"Modulus TDMA";#N/A,#N/A,TRUE,"CIG Mrg Analysis";#N/A,#N/A,TRUE,"IDEN Mrg Analysis"}</definedName>
    <definedName name="ferfe" localSheetId="21" hidden="1">{#N/A,#N/A,TRUE,"Cover";#N/A,#N/A,TRUE,"Comments PCS";#N/A,#N/A,TRUE,"Comments CIG";#N/A,#N/A,TRUE,"Comments IDEN";#N/A,#N/A,TRUE,"BS PCS";#N/A,#N/A,TRUE,"BS CIG";#N/A,#N/A,TRUE,"BS IDEN";#N/A,#N/A,TRUE,"BS TOTAL";#N/A,#N/A,TRUE,"BS_ESG ";#N/A,#N/A,TRUE,"Balance SPS";#N/A,#N/A,TRUE,"BS_CORPORATE";#N/A,#N/A,TRUE,"P&amp;L PCS";#N/A,#N/A,TRUE,"P&amp;L FWT";#N/A,#N/A,TRUE,"P&amp;L CIG";#N/A,#N/A,TRUE,"P&amp;L IDEN";#N/A,#N/A,TRUE,"P&amp;L TOTAL";#N/A,#N/A,TRUE,"P&amp;L_SPS";#N/A,#N/A,TRUE,"P&amp;L_ESG";#N/A,#N/A,TRUE,"P&amp;L_CORP";#N/A,#N/A,TRUE,"Cash Flow PCS";#N/A,#N/A,TRUE,"Cash Flow CIG";#N/A,#N/A,TRUE,"Cash Flow IDEN";#N/A,#N/A,TRUE,"Cash Flow TOTAL";#N/A,#N/A,TRUE,"MBR PCS";#N/A,#N/A,TRUE,"MBR CIG";#N/A,#N/A,TRUE,"MBR iDEN";#N/A,#N/A,TRUE,"MBR_FWT";#N/A,#N/A,TRUE,"MBR TOTAL";#N/A,#N/A,TRUE,"Headcount_PCS ";#N/A,#N/A,TRUE,"Headcount CIG";#N/A,#N/A,TRUE,"Headcount iDEN";#N/A,#N/A,TRUE,"JAG PLANT TREND";#N/A,#N/A,TRUE,"FAB UN CSG ";#N/A,#N/A,TRUE,"FAB UN CIG";#N/A,#N/A,TRUE,"FAB UN PPG";#N/A,#N/A,TRUE,"FAB UN IDEN";#N/A,#N/A,TRUE,"FAB UN FWT";#N/A,#N/A,TRUE,"CSS MFG";#N/A,#N/A,TRUE,"CSS Distr";#N/A,#N/A,TRUE,"CSG 6-Up Charts";#N/A,#N/A,TRUE,"CIG MFG";#N/A,#N/A,TRUE,"IDEN MFG";#N/A,#N/A,TRUE,"IDEN 6-Up Charts  ";#N/A,#N/A,TRUE,"FWT MFG";#N/A,#N/A,TRUE,"FWT 6-Up Charts ";#N/A,#N/A,TRUE,"PCS Inventory";#N/A,#N/A,TRUE,"CIG Inventory";#N/A,#N/A,TRUE,"IDEN Inventory";#N/A,#N/A,TRUE,"FWT Inventory";#N/A,#N/A,TRUE,"CE JAG Inventory";#N/A,#N/A,TRUE,"Capital Expenditures";#N/A,#N/A,TRUE,"FM CSG";#N/A,#N/A,TRUE,"NSAD ASP CGS";#N/A,#N/A,TRUE,"FM CIG";#N/A,#N/A,TRUE,"NSAD ASP CIG";#N/A,#N/A,TRUE,"FM iDEN";#N/A,#N/A,TRUE,"NSAD IDEN";#N/A,#N/A,TRUE,"R&amp;D  Report";#N/A,#N/A,TRUE,"PCS Credit";#N/A,#N/A,TRUE,"PCS Mrg Analysis";#N/A,#N/A,TRUE,"Dpc Tango";#N/A,#N/A,TRUE,"Startac Analog";#N/A,#N/A,TRUE,"Mercury CDMA";#N/A,#N/A,TRUE,"Startac CDMA";#N/A,#N/A,TRUE,"Startac TDMA";#N/A,#N/A,TRUE,"Modulus TDMA";#N/A,#N/A,TRUE,"CIG Mrg Analysis";#N/A,#N/A,TRUE,"IDEN Mrg Analysis"}</definedName>
    <definedName name="ferfe" localSheetId="22" hidden="1">{#N/A,#N/A,TRUE,"Cover";#N/A,#N/A,TRUE,"Comments PCS";#N/A,#N/A,TRUE,"Comments CIG";#N/A,#N/A,TRUE,"Comments IDEN";#N/A,#N/A,TRUE,"BS PCS";#N/A,#N/A,TRUE,"BS CIG";#N/A,#N/A,TRUE,"BS IDEN";#N/A,#N/A,TRUE,"BS TOTAL";#N/A,#N/A,TRUE,"BS_ESG ";#N/A,#N/A,TRUE,"Balance SPS";#N/A,#N/A,TRUE,"BS_CORPORATE";#N/A,#N/A,TRUE,"P&amp;L PCS";#N/A,#N/A,TRUE,"P&amp;L FWT";#N/A,#N/A,TRUE,"P&amp;L CIG";#N/A,#N/A,TRUE,"P&amp;L IDEN";#N/A,#N/A,TRUE,"P&amp;L TOTAL";#N/A,#N/A,TRUE,"P&amp;L_SPS";#N/A,#N/A,TRUE,"P&amp;L_ESG";#N/A,#N/A,TRUE,"P&amp;L_CORP";#N/A,#N/A,TRUE,"Cash Flow PCS";#N/A,#N/A,TRUE,"Cash Flow CIG";#N/A,#N/A,TRUE,"Cash Flow IDEN";#N/A,#N/A,TRUE,"Cash Flow TOTAL";#N/A,#N/A,TRUE,"MBR PCS";#N/A,#N/A,TRUE,"MBR CIG";#N/A,#N/A,TRUE,"MBR iDEN";#N/A,#N/A,TRUE,"MBR_FWT";#N/A,#N/A,TRUE,"MBR TOTAL";#N/A,#N/A,TRUE,"Headcount_PCS ";#N/A,#N/A,TRUE,"Headcount CIG";#N/A,#N/A,TRUE,"Headcount iDEN";#N/A,#N/A,TRUE,"JAG PLANT TREND";#N/A,#N/A,TRUE,"FAB UN CSG ";#N/A,#N/A,TRUE,"FAB UN CIG";#N/A,#N/A,TRUE,"FAB UN PPG";#N/A,#N/A,TRUE,"FAB UN IDEN";#N/A,#N/A,TRUE,"FAB UN FWT";#N/A,#N/A,TRUE,"CSS MFG";#N/A,#N/A,TRUE,"CSS Distr";#N/A,#N/A,TRUE,"CSG 6-Up Charts";#N/A,#N/A,TRUE,"CIG MFG";#N/A,#N/A,TRUE,"IDEN MFG";#N/A,#N/A,TRUE,"IDEN 6-Up Charts  ";#N/A,#N/A,TRUE,"FWT MFG";#N/A,#N/A,TRUE,"FWT 6-Up Charts ";#N/A,#N/A,TRUE,"PCS Inventory";#N/A,#N/A,TRUE,"CIG Inventory";#N/A,#N/A,TRUE,"IDEN Inventory";#N/A,#N/A,TRUE,"FWT Inventory";#N/A,#N/A,TRUE,"CE JAG Inventory";#N/A,#N/A,TRUE,"Capital Expenditures";#N/A,#N/A,TRUE,"FM CSG";#N/A,#N/A,TRUE,"NSAD ASP CGS";#N/A,#N/A,TRUE,"FM CIG";#N/A,#N/A,TRUE,"NSAD ASP CIG";#N/A,#N/A,TRUE,"FM iDEN";#N/A,#N/A,TRUE,"NSAD IDEN";#N/A,#N/A,TRUE,"R&amp;D  Report";#N/A,#N/A,TRUE,"PCS Credit";#N/A,#N/A,TRUE,"PCS Mrg Analysis";#N/A,#N/A,TRUE,"Dpc Tango";#N/A,#N/A,TRUE,"Startac Analog";#N/A,#N/A,TRUE,"Mercury CDMA";#N/A,#N/A,TRUE,"Startac CDMA";#N/A,#N/A,TRUE,"Startac TDMA";#N/A,#N/A,TRUE,"Modulus TDMA";#N/A,#N/A,TRUE,"CIG Mrg Analysis";#N/A,#N/A,TRUE,"IDEN Mrg Analysis"}</definedName>
    <definedName name="ferfe" localSheetId="19" hidden="1">{#N/A,#N/A,TRUE,"Cover";#N/A,#N/A,TRUE,"Comments PCS";#N/A,#N/A,TRUE,"Comments CIG";#N/A,#N/A,TRUE,"Comments IDEN";#N/A,#N/A,TRUE,"BS PCS";#N/A,#N/A,TRUE,"BS CIG";#N/A,#N/A,TRUE,"BS IDEN";#N/A,#N/A,TRUE,"BS TOTAL";#N/A,#N/A,TRUE,"BS_ESG ";#N/A,#N/A,TRUE,"Balance SPS";#N/A,#N/A,TRUE,"BS_CORPORATE";#N/A,#N/A,TRUE,"P&amp;L PCS";#N/A,#N/A,TRUE,"P&amp;L FWT";#N/A,#N/A,TRUE,"P&amp;L CIG";#N/A,#N/A,TRUE,"P&amp;L IDEN";#N/A,#N/A,TRUE,"P&amp;L TOTAL";#N/A,#N/A,TRUE,"P&amp;L_SPS";#N/A,#N/A,TRUE,"P&amp;L_ESG";#N/A,#N/A,TRUE,"P&amp;L_CORP";#N/A,#N/A,TRUE,"Cash Flow PCS";#N/A,#N/A,TRUE,"Cash Flow CIG";#N/A,#N/A,TRUE,"Cash Flow IDEN";#N/A,#N/A,TRUE,"Cash Flow TOTAL";#N/A,#N/A,TRUE,"MBR PCS";#N/A,#N/A,TRUE,"MBR CIG";#N/A,#N/A,TRUE,"MBR iDEN";#N/A,#N/A,TRUE,"MBR_FWT";#N/A,#N/A,TRUE,"MBR TOTAL";#N/A,#N/A,TRUE,"Headcount_PCS ";#N/A,#N/A,TRUE,"Headcount CIG";#N/A,#N/A,TRUE,"Headcount iDEN";#N/A,#N/A,TRUE,"JAG PLANT TREND";#N/A,#N/A,TRUE,"FAB UN CSG ";#N/A,#N/A,TRUE,"FAB UN CIG";#N/A,#N/A,TRUE,"FAB UN PPG";#N/A,#N/A,TRUE,"FAB UN IDEN";#N/A,#N/A,TRUE,"FAB UN FWT";#N/A,#N/A,TRUE,"CSS MFG";#N/A,#N/A,TRUE,"CSS Distr";#N/A,#N/A,TRUE,"CSG 6-Up Charts";#N/A,#N/A,TRUE,"CIG MFG";#N/A,#N/A,TRUE,"IDEN MFG";#N/A,#N/A,TRUE,"IDEN 6-Up Charts  ";#N/A,#N/A,TRUE,"FWT MFG";#N/A,#N/A,TRUE,"FWT 6-Up Charts ";#N/A,#N/A,TRUE,"PCS Inventory";#N/A,#N/A,TRUE,"CIG Inventory";#N/A,#N/A,TRUE,"IDEN Inventory";#N/A,#N/A,TRUE,"FWT Inventory";#N/A,#N/A,TRUE,"CE JAG Inventory";#N/A,#N/A,TRUE,"Capital Expenditures";#N/A,#N/A,TRUE,"FM CSG";#N/A,#N/A,TRUE,"NSAD ASP CGS";#N/A,#N/A,TRUE,"FM CIG";#N/A,#N/A,TRUE,"NSAD ASP CIG";#N/A,#N/A,TRUE,"FM iDEN";#N/A,#N/A,TRUE,"NSAD IDEN";#N/A,#N/A,TRUE,"R&amp;D  Report";#N/A,#N/A,TRUE,"PCS Credit";#N/A,#N/A,TRUE,"PCS Mrg Analysis";#N/A,#N/A,TRUE,"Dpc Tango";#N/A,#N/A,TRUE,"Startac Analog";#N/A,#N/A,TRUE,"Mercury CDMA";#N/A,#N/A,TRUE,"Startac CDMA";#N/A,#N/A,TRUE,"Startac TDMA";#N/A,#N/A,TRUE,"Modulus TDMA";#N/A,#N/A,TRUE,"CIG Mrg Analysis";#N/A,#N/A,TRUE,"IDEN Mrg Analysis"}</definedName>
    <definedName name="ferfe" hidden="1">{#N/A,#N/A,TRUE,"Cover";#N/A,#N/A,TRUE,"Comments PCS";#N/A,#N/A,TRUE,"Comments CIG";#N/A,#N/A,TRUE,"Comments IDEN";#N/A,#N/A,TRUE,"BS PCS";#N/A,#N/A,TRUE,"BS CIG";#N/A,#N/A,TRUE,"BS IDEN";#N/A,#N/A,TRUE,"BS TOTAL";#N/A,#N/A,TRUE,"BS_ESG ";#N/A,#N/A,TRUE,"Balance SPS";#N/A,#N/A,TRUE,"BS_CORPORATE";#N/A,#N/A,TRUE,"P&amp;L PCS";#N/A,#N/A,TRUE,"P&amp;L FWT";#N/A,#N/A,TRUE,"P&amp;L CIG";#N/A,#N/A,TRUE,"P&amp;L IDEN";#N/A,#N/A,TRUE,"P&amp;L TOTAL";#N/A,#N/A,TRUE,"P&amp;L_SPS";#N/A,#N/A,TRUE,"P&amp;L_ESG";#N/A,#N/A,TRUE,"P&amp;L_CORP";#N/A,#N/A,TRUE,"Cash Flow PCS";#N/A,#N/A,TRUE,"Cash Flow CIG";#N/A,#N/A,TRUE,"Cash Flow IDEN";#N/A,#N/A,TRUE,"Cash Flow TOTAL";#N/A,#N/A,TRUE,"MBR PCS";#N/A,#N/A,TRUE,"MBR CIG";#N/A,#N/A,TRUE,"MBR iDEN";#N/A,#N/A,TRUE,"MBR_FWT";#N/A,#N/A,TRUE,"MBR TOTAL";#N/A,#N/A,TRUE,"Headcount_PCS ";#N/A,#N/A,TRUE,"Headcount CIG";#N/A,#N/A,TRUE,"Headcount iDEN";#N/A,#N/A,TRUE,"JAG PLANT TREND";#N/A,#N/A,TRUE,"FAB UN CSG ";#N/A,#N/A,TRUE,"FAB UN CIG";#N/A,#N/A,TRUE,"FAB UN PPG";#N/A,#N/A,TRUE,"FAB UN IDEN";#N/A,#N/A,TRUE,"FAB UN FWT";#N/A,#N/A,TRUE,"CSS MFG";#N/A,#N/A,TRUE,"CSS Distr";#N/A,#N/A,TRUE,"CSG 6-Up Charts";#N/A,#N/A,TRUE,"CIG MFG";#N/A,#N/A,TRUE,"IDEN MFG";#N/A,#N/A,TRUE,"IDEN 6-Up Charts  ";#N/A,#N/A,TRUE,"FWT MFG";#N/A,#N/A,TRUE,"FWT 6-Up Charts ";#N/A,#N/A,TRUE,"PCS Inventory";#N/A,#N/A,TRUE,"CIG Inventory";#N/A,#N/A,TRUE,"IDEN Inventory";#N/A,#N/A,TRUE,"FWT Inventory";#N/A,#N/A,TRUE,"CE JAG Inventory";#N/A,#N/A,TRUE,"Capital Expenditures";#N/A,#N/A,TRUE,"FM CSG";#N/A,#N/A,TRUE,"NSAD ASP CGS";#N/A,#N/A,TRUE,"FM CIG";#N/A,#N/A,TRUE,"NSAD ASP CIG";#N/A,#N/A,TRUE,"FM iDEN";#N/A,#N/A,TRUE,"NSAD IDEN";#N/A,#N/A,TRUE,"R&amp;D  Report";#N/A,#N/A,TRUE,"PCS Credit";#N/A,#N/A,TRUE,"PCS Mrg Analysis";#N/A,#N/A,TRUE,"Dpc Tango";#N/A,#N/A,TRUE,"Startac Analog";#N/A,#N/A,TRUE,"Mercury CDMA";#N/A,#N/A,TRUE,"Startac CDMA";#N/A,#N/A,TRUE,"Startac TDMA";#N/A,#N/A,TRUE,"Modulus TDMA";#N/A,#N/A,TRUE,"CIG Mrg Analysis";#N/A,#N/A,TRUE,"IDEN Mrg Analysis"}</definedName>
    <definedName name="fesa" localSheetId="14" hidden="1">{"apci",#N/A,FALSE,"Chem_CY";"eastman",#N/A,FALSE,"Eastman";"betz",#N/A,FALSE,"Betz";"great lakes",#N/A,FALSE,"Great_Lakes";"hercules",#N/A,FALSE,"Hercules Chem Seg Data";"rohm",#N/A,FALSE,"Rohm";"union carbide",#N/A,FALSE,"Union";"witco",#N/A,FALSE,"Witco"}</definedName>
    <definedName name="fesa" localSheetId="7" hidden="1">{"apci",#N/A,FALSE,"Chem_CY";"eastman",#N/A,FALSE,"Eastman";"betz",#N/A,FALSE,"Betz";"great lakes",#N/A,FALSE,"Great_Lakes";"hercules",#N/A,FALSE,"Hercules Chem Seg Data";"rohm",#N/A,FALSE,"Rohm";"union carbide",#N/A,FALSE,"Union";"witco",#N/A,FALSE,"Witco"}</definedName>
    <definedName name="fesa" localSheetId="25" hidden="1">{"apci",#N/A,FALSE,"Chem_CY";"eastman",#N/A,FALSE,"Eastman";"betz",#N/A,FALSE,"Betz";"great lakes",#N/A,FALSE,"Great_Lakes";"hercules",#N/A,FALSE,"Hercules Chem Seg Data";"rohm",#N/A,FALSE,"Rohm";"union carbide",#N/A,FALSE,"Union";"witco",#N/A,FALSE,"Witco"}</definedName>
    <definedName name="fesa" localSheetId="21" hidden="1">{"apci",#N/A,FALSE,"Chem_CY";"eastman",#N/A,FALSE,"Eastman";"betz",#N/A,FALSE,"Betz";"great lakes",#N/A,FALSE,"Great_Lakes";"hercules",#N/A,FALSE,"Hercules Chem Seg Data";"rohm",#N/A,FALSE,"Rohm";"union carbide",#N/A,FALSE,"Union";"witco",#N/A,FALSE,"Witco"}</definedName>
    <definedName name="fesa" localSheetId="22" hidden="1">{"apci",#N/A,FALSE,"Chem_CY";"eastman",#N/A,FALSE,"Eastman";"betz",#N/A,FALSE,"Betz";"great lakes",#N/A,FALSE,"Great_Lakes";"hercules",#N/A,FALSE,"Hercules Chem Seg Data";"rohm",#N/A,FALSE,"Rohm";"union carbide",#N/A,FALSE,"Union";"witco",#N/A,FALSE,"Witco"}</definedName>
    <definedName name="fesa" localSheetId="19" hidden="1">{"apci",#N/A,FALSE,"Chem_CY";"eastman",#N/A,FALSE,"Eastman";"betz",#N/A,FALSE,"Betz";"great lakes",#N/A,FALSE,"Great_Lakes";"hercules",#N/A,FALSE,"Hercules Chem Seg Data";"rohm",#N/A,FALSE,"Rohm";"union carbide",#N/A,FALSE,"Union";"witco",#N/A,FALSE,"Witco"}</definedName>
    <definedName name="fesa" hidden="1">{"apci",#N/A,FALSE,"Chem_CY";"eastman",#N/A,FALSE,"Eastman";"betz",#N/A,FALSE,"Betz";"great lakes",#N/A,FALSE,"Great_Lakes";"hercules",#N/A,FALSE,"Hercules Chem Seg Data";"rohm",#N/A,FALSE,"Rohm";"union carbide",#N/A,FALSE,"Union";"witco",#N/A,FALSE,"Witco"}</definedName>
    <definedName name="fetr" localSheetId="14" hidden="1">{"BA detail",#N/A,FALSE,"Q3YTD "}</definedName>
    <definedName name="fetr" localSheetId="7" hidden="1">{"BA detail",#N/A,FALSE,"Q3YTD "}</definedName>
    <definedName name="fetr" localSheetId="25" hidden="1">{"BA detail",#N/A,FALSE,"Q3YTD "}</definedName>
    <definedName name="fetr" localSheetId="21" hidden="1">{"BA detail",#N/A,FALSE,"Q3YTD "}</definedName>
    <definedName name="fetr" localSheetId="22" hidden="1">{"BA detail",#N/A,FALSE,"Q3YTD "}</definedName>
    <definedName name="fetr" localSheetId="19" hidden="1">{"BA detail",#N/A,FALSE,"Q3YTD "}</definedName>
    <definedName name="fetr" hidden="1">{"BA detail",#N/A,FALSE,"Q3YTD "}</definedName>
    <definedName name="feuille" localSheetId="14" hidden="1">{#N/A,#N/A,FALSE,"04";#N/A,#N/A,FALSE,"04.1";#N/A,#N/A,FALSE,"05";#N/A,#N/A,FALSE,"05.1";#N/A,#N/A,FALSE,"11";#N/A,#N/A,FALSE,"11.05";#N/A,#N/A,FALSE,"11.2";#N/A,#N/A,FALSE,"12";#N/A,#N/A,FALSE,"12.1";#N/A,#N/A,FALSE,"12.2";#N/A,#N/A,FALSE,"12.3";#N/A,#N/A,FALSE,"13";#N/A,#N/A,FALSE,"13.05";#N/A,#N/A,FALSE,"14";#N/A,#N/A,FALSE,"14.1";#N/A,#N/A,FALSE,"15";#N/A,#N/A,FALSE,"15.1"}</definedName>
    <definedName name="feuille" localSheetId="7" hidden="1">{#N/A,#N/A,FALSE,"04";#N/A,#N/A,FALSE,"04.1";#N/A,#N/A,FALSE,"05";#N/A,#N/A,FALSE,"05.1";#N/A,#N/A,FALSE,"11";#N/A,#N/A,FALSE,"11.05";#N/A,#N/A,FALSE,"11.2";#N/A,#N/A,FALSE,"12";#N/A,#N/A,FALSE,"12.1";#N/A,#N/A,FALSE,"12.2";#N/A,#N/A,FALSE,"12.3";#N/A,#N/A,FALSE,"13";#N/A,#N/A,FALSE,"13.05";#N/A,#N/A,FALSE,"14";#N/A,#N/A,FALSE,"14.1";#N/A,#N/A,FALSE,"15";#N/A,#N/A,FALSE,"15.1"}</definedName>
    <definedName name="feuille" localSheetId="25" hidden="1">{#N/A,#N/A,FALSE,"04";#N/A,#N/A,FALSE,"04.1";#N/A,#N/A,FALSE,"05";#N/A,#N/A,FALSE,"05.1";#N/A,#N/A,FALSE,"11";#N/A,#N/A,FALSE,"11.05";#N/A,#N/A,FALSE,"11.2";#N/A,#N/A,FALSE,"12";#N/A,#N/A,FALSE,"12.1";#N/A,#N/A,FALSE,"12.2";#N/A,#N/A,FALSE,"12.3";#N/A,#N/A,FALSE,"13";#N/A,#N/A,FALSE,"13.05";#N/A,#N/A,FALSE,"14";#N/A,#N/A,FALSE,"14.1";#N/A,#N/A,FALSE,"15";#N/A,#N/A,FALSE,"15.1"}</definedName>
    <definedName name="feuille" localSheetId="21" hidden="1">{#N/A,#N/A,FALSE,"04";#N/A,#N/A,FALSE,"04.1";#N/A,#N/A,FALSE,"05";#N/A,#N/A,FALSE,"05.1";#N/A,#N/A,FALSE,"11";#N/A,#N/A,FALSE,"11.05";#N/A,#N/A,FALSE,"11.2";#N/A,#N/A,FALSE,"12";#N/A,#N/A,FALSE,"12.1";#N/A,#N/A,FALSE,"12.2";#N/A,#N/A,FALSE,"12.3";#N/A,#N/A,FALSE,"13";#N/A,#N/A,FALSE,"13.05";#N/A,#N/A,FALSE,"14";#N/A,#N/A,FALSE,"14.1";#N/A,#N/A,FALSE,"15";#N/A,#N/A,FALSE,"15.1"}</definedName>
    <definedName name="feuille" localSheetId="22" hidden="1">{#N/A,#N/A,FALSE,"04";#N/A,#N/A,FALSE,"04.1";#N/A,#N/A,FALSE,"05";#N/A,#N/A,FALSE,"05.1";#N/A,#N/A,FALSE,"11";#N/A,#N/A,FALSE,"11.05";#N/A,#N/A,FALSE,"11.2";#N/A,#N/A,FALSE,"12";#N/A,#N/A,FALSE,"12.1";#N/A,#N/A,FALSE,"12.2";#N/A,#N/A,FALSE,"12.3";#N/A,#N/A,FALSE,"13";#N/A,#N/A,FALSE,"13.05";#N/A,#N/A,FALSE,"14";#N/A,#N/A,FALSE,"14.1";#N/A,#N/A,FALSE,"15";#N/A,#N/A,FALSE,"15.1"}</definedName>
    <definedName name="feuille" localSheetId="19" hidden="1">{#N/A,#N/A,FALSE,"04";#N/A,#N/A,FALSE,"04.1";#N/A,#N/A,FALSE,"05";#N/A,#N/A,FALSE,"05.1";#N/A,#N/A,FALSE,"11";#N/A,#N/A,FALSE,"11.05";#N/A,#N/A,FALSE,"11.2";#N/A,#N/A,FALSE,"12";#N/A,#N/A,FALSE,"12.1";#N/A,#N/A,FALSE,"12.2";#N/A,#N/A,FALSE,"12.3";#N/A,#N/A,FALSE,"13";#N/A,#N/A,FALSE,"13.05";#N/A,#N/A,FALSE,"14";#N/A,#N/A,FALSE,"14.1";#N/A,#N/A,FALSE,"15";#N/A,#N/A,FALSE,"15.1"}</definedName>
    <definedName name="feuille" hidden="1">{#N/A,#N/A,FALSE,"04";#N/A,#N/A,FALSE,"04.1";#N/A,#N/A,FALSE,"05";#N/A,#N/A,FALSE,"05.1";#N/A,#N/A,FALSE,"11";#N/A,#N/A,FALSE,"11.05";#N/A,#N/A,FALSE,"11.2";#N/A,#N/A,FALSE,"12";#N/A,#N/A,FALSE,"12.1";#N/A,#N/A,FALSE,"12.2";#N/A,#N/A,FALSE,"12.3";#N/A,#N/A,FALSE,"13";#N/A,#N/A,FALSE,"13.05";#N/A,#N/A,FALSE,"14";#N/A,#N/A,FALSE,"14.1";#N/A,#N/A,FALSE,"15";#N/A,#N/A,FALSE,"15.1"}</definedName>
    <definedName name="fewq" localSheetId="14" hidden="1">{"Comp_of_Price_Effect",#N/A,FALSE,"QTRDPVAR"}</definedName>
    <definedName name="fewq" localSheetId="7" hidden="1">{"Comp_of_Price_Effect",#N/A,FALSE,"QTRDPVAR"}</definedName>
    <definedName name="fewq" localSheetId="25" hidden="1">{"Comp_of_Price_Effect",#N/A,FALSE,"QTRDPVAR"}</definedName>
    <definedName name="fewq" localSheetId="21" hidden="1">{"Comp_of_Price_Effect",#N/A,FALSE,"QTRDPVAR"}</definedName>
    <definedName name="fewq" localSheetId="22" hidden="1">{"Comp_of_Price_Effect",#N/A,FALSE,"QTRDPVAR"}</definedName>
    <definedName name="fewq" localSheetId="19" hidden="1">{"Comp_of_Price_Effect",#N/A,FALSE,"QTRDPVAR"}</definedName>
    <definedName name="fewq" hidden="1">{"Comp_of_Price_Effect",#N/A,FALSE,"QTRDPVAR"}</definedName>
    <definedName name="fewte" hidden="1">#REF!</definedName>
    <definedName name="ff">#REF!</definedName>
    <definedName name="FF_1802">#REF!</definedName>
    <definedName name="FF_1808">#REF!</definedName>
    <definedName name="FF_2010">#REF!</definedName>
    <definedName name="FF_FL">#REF!</definedName>
    <definedName name="FF_GZ">#REF!</definedName>
    <definedName name="FF_XM">#REF!</definedName>
    <definedName name="FFAPPCOLNAME1_2">#REF!</definedName>
    <definedName name="FFAPPCOLNAME1_3">#REF!</definedName>
    <definedName name="FFAPPCOLNAME1_4">#REF!</definedName>
    <definedName name="FFAPPCOLNAME1_5">#REF!</definedName>
    <definedName name="FFAPPCOLNAME2_2">#REF!</definedName>
    <definedName name="FFAPPCOLNAME2_3">#REF!</definedName>
    <definedName name="FFAPPCOLNAME2_4">#REF!</definedName>
    <definedName name="FFAPPCOLNAME2_5">#REF!</definedName>
    <definedName name="FFAPPCOLNAME3_2">#REF!</definedName>
    <definedName name="FFAPPCOLNAME3_3">#REF!</definedName>
    <definedName name="FFAPPCOLNAME3_4">#REF!</definedName>
    <definedName name="FFAPPCOLNAME3_5">#REF!</definedName>
    <definedName name="FFAPPCOLNAME4_2">#REF!</definedName>
    <definedName name="FFAPPCOLNAME4_3">#REF!</definedName>
    <definedName name="FFAPPCOLNAME4_4">#REF!</definedName>
    <definedName name="FFAPPCOLNAME4_5">#REF!</definedName>
    <definedName name="ffd">#REF!</definedName>
    <definedName name="ffdd" localSheetId="14" hidden="1">{#N/A,#N/A,FALSE,"Umsatz EO BP";#N/A,#N/A,FALSE,"Umsatz EO OP";#N/A,#N/A,FALSE,"ER EO BP";#N/A,#N/A,FALSE,"ER EO OP";#N/A,#N/A,FALSE,"EA EO (2)";#N/A,#N/A,FALSE,"EA EO";#N/A,#N/A,FALSE,"EA EO (3)";#N/A,#N/A,FALSE,"EA EO (4)";#N/A,#N/A,FALSE,"KA EO  (2)";#N/A,#N/A,FALSE,"KA EO";#N/A,#N/A,FALSE,"KA EO  (3)";#N/A,#N/A,FALSE,"KA EO (4)"}</definedName>
    <definedName name="ffdd" localSheetId="7" hidden="1">{#N/A,#N/A,FALSE,"Umsatz EO BP";#N/A,#N/A,FALSE,"Umsatz EO OP";#N/A,#N/A,FALSE,"ER EO BP";#N/A,#N/A,FALSE,"ER EO OP";#N/A,#N/A,FALSE,"EA EO (2)";#N/A,#N/A,FALSE,"EA EO";#N/A,#N/A,FALSE,"EA EO (3)";#N/A,#N/A,FALSE,"EA EO (4)";#N/A,#N/A,FALSE,"KA EO  (2)";#N/A,#N/A,FALSE,"KA EO";#N/A,#N/A,FALSE,"KA EO  (3)";#N/A,#N/A,FALSE,"KA EO (4)"}</definedName>
    <definedName name="ffdd" localSheetId="25" hidden="1">{#N/A,#N/A,FALSE,"Umsatz EO BP";#N/A,#N/A,FALSE,"Umsatz EO OP";#N/A,#N/A,FALSE,"ER EO BP";#N/A,#N/A,FALSE,"ER EO OP";#N/A,#N/A,FALSE,"EA EO (2)";#N/A,#N/A,FALSE,"EA EO";#N/A,#N/A,FALSE,"EA EO (3)";#N/A,#N/A,FALSE,"EA EO (4)";#N/A,#N/A,FALSE,"KA EO  (2)";#N/A,#N/A,FALSE,"KA EO";#N/A,#N/A,FALSE,"KA EO  (3)";#N/A,#N/A,FALSE,"KA EO (4)"}</definedName>
    <definedName name="ffdd" localSheetId="21" hidden="1">{#N/A,#N/A,FALSE,"Umsatz EO BP";#N/A,#N/A,FALSE,"Umsatz EO OP";#N/A,#N/A,FALSE,"ER EO BP";#N/A,#N/A,FALSE,"ER EO OP";#N/A,#N/A,FALSE,"EA EO (2)";#N/A,#N/A,FALSE,"EA EO";#N/A,#N/A,FALSE,"EA EO (3)";#N/A,#N/A,FALSE,"EA EO (4)";#N/A,#N/A,FALSE,"KA EO  (2)";#N/A,#N/A,FALSE,"KA EO";#N/A,#N/A,FALSE,"KA EO  (3)";#N/A,#N/A,FALSE,"KA EO (4)"}</definedName>
    <definedName name="ffdd" localSheetId="22" hidden="1">{#N/A,#N/A,FALSE,"Umsatz EO BP";#N/A,#N/A,FALSE,"Umsatz EO OP";#N/A,#N/A,FALSE,"ER EO BP";#N/A,#N/A,FALSE,"ER EO OP";#N/A,#N/A,FALSE,"EA EO (2)";#N/A,#N/A,FALSE,"EA EO";#N/A,#N/A,FALSE,"EA EO (3)";#N/A,#N/A,FALSE,"EA EO (4)";#N/A,#N/A,FALSE,"KA EO  (2)";#N/A,#N/A,FALSE,"KA EO";#N/A,#N/A,FALSE,"KA EO  (3)";#N/A,#N/A,FALSE,"KA EO (4)"}</definedName>
    <definedName name="ffdd" localSheetId="19" hidden="1">{#N/A,#N/A,FALSE,"Umsatz EO BP";#N/A,#N/A,FALSE,"Umsatz EO OP";#N/A,#N/A,FALSE,"ER EO BP";#N/A,#N/A,FALSE,"ER EO OP";#N/A,#N/A,FALSE,"EA EO (2)";#N/A,#N/A,FALSE,"EA EO";#N/A,#N/A,FALSE,"EA EO (3)";#N/A,#N/A,FALSE,"EA EO (4)";#N/A,#N/A,FALSE,"KA EO  (2)";#N/A,#N/A,FALSE,"KA EO";#N/A,#N/A,FALSE,"KA EO  (3)";#N/A,#N/A,FALSE,"KA EO (4)"}</definedName>
    <definedName name="ffdd" hidden="1">{#N/A,#N/A,FALSE,"Umsatz EO BP";#N/A,#N/A,FALSE,"Umsatz EO OP";#N/A,#N/A,FALSE,"ER EO BP";#N/A,#N/A,FALSE,"ER EO OP";#N/A,#N/A,FALSE,"EA EO (2)";#N/A,#N/A,FALSE,"EA EO";#N/A,#N/A,FALSE,"EA EO (3)";#N/A,#N/A,FALSE,"EA EO (4)";#N/A,#N/A,FALSE,"KA EO  (2)";#N/A,#N/A,FALSE,"KA EO";#N/A,#N/A,FALSE,"KA EO  (3)";#N/A,#N/A,FALSE,"KA EO (4)"}</definedName>
    <definedName name="ffefe" localSheetId="14" hidden="1">{"adj95mult",#N/A,FALSE,"COMPCO";"adj95est",#N/A,FALSE,"COMPCO"}</definedName>
    <definedName name="ffefe" localSheetId="7" hidden="1">{"adj95mult",#N/A,FALSE,"COMPCO";"adj95est",#N/A,FALSE,"COMPCO"}</definedName>
    <definedName name="ffefe" localSheetId="25" hidden="1">{"adj95mult",#N/A,FALSE,"COMPCO";"adj95est",#N/A,FALSE,"COMPCO"}</definedName>
    <definedName name="ffefe" localSheetId="21" hidden="1">{"adj95mult",#N/A,FALSE,"COMPCO";"adj95est",#N/A,FALSE,"COMPCO"}</definedName>
    <definedName name="ffefe" localSheetId="22" hidden="1">{"adj95mult",#N/A,FALSE,"COMPCO";"adj95est",#N/A,FALSE,"COMPCO"}</definedName>
    <definedName name="ffefe" localSheetId="19" hidden="1">{"adj95mult",#N/A,FALSE,"COMPCO";"adj95est",#N/A,FALSE,"COMPCO"}</definedName>
    <definedName name="ffefe" hidden="1">{"adj95mult",#N/A,FALSE,"COMPCO";"adj95est",#N/A,FALSE,"COMPCO"}</definedName>
    <definedName name="FFF">#REF!</definedName>
    <definedName name="FFFF" localSheetId="14" hidden="1">{#N/A,#N/A,FALSE,"신규dep";#N/A,#N/A,FALSE,"신규dep-금형상각후";#N/A,#N/A,FALSE,"신규dep-연구비상각후";#N/A,#N/A,FALSE,"신규dep-기계,공구상각후"}</definedName>
    <definedName name="FFFF" localSheetId="7" hidden="1">{#N/A,#N/A,FALSE,"신규dep";#N/A,#N/A,FALSE,"신규dep-금형상각후";#N/A,#N/A,FALSE,"신규dep-연구비상각후";#N/A,#N/A,FALSE,"신규dep-기계,공구상각후"}</definedName>
    <definedName name="FFFF" localSheetId="25" hidden="1">{#N/A,#N/A,FALSE,"신규dep";#N/A,#N/A,FALSE,"신규dep-금형상각후";#N/A,#N/A,FALSE,"신규dep-연구비상각후";#N/A,#N/A,FALSE,"신규dep-기계,공구상각후"}</definedName>
    <definedName name="FFFF" localSheetId="21" hidden="1">{#N/A,#N/A,FALSE,"신규dep";#N/A,#N/A,FALSE,"신규dep-금형상각후";#N/A,#N/A,FALSE,"신규dep-연구비상각후";#N/A,#N/A,FALSE,"신규dep-기계,공구상각후"}</definedName>
    <definedName name="FFFF" localSheetId="22" hidden="1">{#N/A,#N/A,FALSE,"신규dep";#N/A,#N/A,FALSE,"신규dep-금형상각후";#N/A,#N/A,FALSE,"신규dep-연구비상각후";#N/A,#N/A,FALSE,"신규dep-기계,공구상각후"}</definedName>
    <definedName name="FFFF" localSheetId="19" hidden="1">{#N/A,#N/A,FALSE,"신규dep";#N/A,#N/A,FALSE,"신규dep-금형상각후";#N/A,#N/A,FALSE,"신규dep-연구비상각후";#N/A,#N/A,FALSE,"신규dep-기계,공구상각후"}</definedName>
    <definedName name="FFFF" hidden="1">{#N/A,#N/A,FALSE,"신규dep";#N/A,#N/A,FALSE,"신규dep-금형상각후";#N/A,#N/A,FALSE,"신규dep-연구비상각후";#N/A,#N/A,FALSE,"신규dep-기계,공구상각후"}</definedName>
    <definedName name="FFFFF" localSheetId="14" hidden="1">{#N/A,#N/A,FALSE,"단축1";#N/A,#N/A,FALSE,"단축2";#N/A,#N/A,FALSE,"단축3";#N/A,#N/A,FALSE,"장축";#N/A,#N/A,FALSE,"4WD"}</definedName>
    <definedName name="FFFFF" localSheetId="7" hidden="1">{#N/A,#N/A,FALSE,"단축1";#N/A,#N/A,FALSE,"단축2";#N/A,#N/A,FALSE,"단축3";#N/A,#N/A,FALSE,"장축";#N/A,#N/A,FALSE,"4WD"}</definedName>
    <definedName name="FFFFF" localSheetId="25" hidden="1">{#N/A,#N/A,FALSE,"단축1";#N/A,#N/A,FALSE,"단축2";#N/A,#N/A,FALSE,"단축3";#N/A,#N/A,FALSE,"장축";#N/A,#N/A,FALSE,"4WD"}</definedName>
    <definedName name="FFFFF" localSheetId="21" hidden="1">{#N/A,#N/A,FALSE,"단축1";#N/A,#N/A,FALSE,"단축2";#N/A,#N/A,FALSE,"단축3";#N/A,#N/A,FALSE,"장축";#N/A,#N/A,FALSE,"4WD"}</definedName>
    <definedName name="FFFFF" localSheetId="22" hidden="1">{#N/A,#N/A,FALSE,"단축1";#N/A,#N/A,FALSE,"단축2";#N/A,#N/A,FALSE,"단축3";#N/A,#N/A,FALSE,"장축";#N/A,#N/A,FALSE,"4WD"}</definedName>
    <definedName name="FFFFF" localSheetId="19" hidden="1">{#N/A,#N/A,FALSE,"단축1";#N/A,#N/A,FALSE,"단축2";#N/A,#N/A,FALSE,"단축3";#N/A,#N/A,FALSE,"장축";#N/A,#N/A,FALSE,"4WD"}</definedName>
    <definedName name="FFFFF" hidden="1">{#N/A,#N/A,FALSE,"단축1";#N/A,#N/A,FALSE,"단축2";#N/A,#N/A,FALSE,"단축3";#N/A,#N/A,FALSE,"장축";#N/A,#N/A,FALSE,"4WD"}</definedName>
    <definedName name="ffffff" localSheetId="14" hidden="1">{"budget992000 capex",#N/A,FALSE,"Celtel alternative 6"}</definedName>
    <definedName name="ffffff" localSheetId="7" hidden="1">{"budget992000 capex",#N/A,FALSE,"Celtel alternative 6"}</definedName>
    <definedName name="ffffff" localSheetId="25" hidden="1">{"budget992000 capex",#N/A,FALSE,"Celtel alternative 6"}</definedName>
    <definedName name="ffffff" localSheetId="21" hidden="1">{"budget992000 capex",#N/A,FALSE,"Celtel alternative 6"}</definedName>
    <definedName name="ffffff" localSheetId="22" hidden="1">{"budget992000 capex",#N/A,FALSE,"Celtel alternative 6"}</definedName>
    <definedName name="ffffff" localSheetId="19" hidden="1">{"budget992000 capex",#N/A,FALSE,"Celtel alternative 6"}</definedName>
    <definedName name="ffffff" hidden="1">{"budget992000 capex",#N/A,FALSE,"Celtel alternative 6"}</definedName>
    <definedName name="fffffff" localSheetId="14" hidden="1">{#N/A,#N/A,FALSE,"Pharm";#N/A,#N/A,FALSE,"WWCM"}</definedName>
    <definedName name="fffffff" localSheetId="7" hidden="1">{#N/A,#N/A,FALSE,"Pharm";#N/A,#N/A,FALSE,"WWCM"}</definedName>
    <definedName name="fffffff" localSheetId="25" hidden="1">{#N/A,#N/A,FALSE,"Pharm";#N/A,#N/A,FALSE,"WWCM"}</definedName>
    <definedName name="fffffff" localSheetId="21" hidden="1">{#N/A,#N/A,FALSE,"Pharm";#N/A,#N/A,FALSE,"WWCM"}</definedName>
    <definedName name="fffffff" localSheetId="22" hidden="1">{#N/A,#N/A,FALSE,"Pharm";#N/A,#N/A,FALSE,"WWCM"}</definedName>
    <definedName name="fffffff" localSheetId="19" hidden="1">{#N/A,#N/A,FALSE,"Pharm";#N/A,#N/A,FALSE,"WWCM"}</definedName>
    <definedName name="fffffff" hidden="1">{#N/A,#N/A,FALSE,"Pharm";#N/A,#N/A,FALSE,"WWCM"}</definedName>
    <definedName name="ffffftdftedrtgdd">#N/A</definedName>
    <definedName name="fffgfg" localSheetId="14" hidden="1">{#N/A,#N/A,FALSE,"단축1";#N/A,#N/A,FALSE,"단축2";#N/A,#N/A,FALSE,"단축3";#N/A,#N/A,FALSE,"장축";#N/A,#N/A,FALSE,"4WD"}</definedName>
    <definedName name="fffgfg" localSheetId="7" hidden="1">{#N/A,#N/A,FALSE,"단축1";#N/A,#N/A,FALSE,"단축2";#N/A,#N/A,FALSE,"단축3";#N/A,#N/A,FALSE,"장축";#N/A,#N/A,FALSE,"4WD"}</definedName>
    <definedName name="fffgfg" localSheetId="25" hidden="1">{#N/A,#N/A,FALSE,"단축1";#N/A,#N/A,FALSE,"단축2";#N/A,#N/A,FALSE,"단축3";#N/A,#N/A,FALSE,"장축";#N/A,#N/A,FALSE,"4WD"}</definedName>
    <definedName name="fffgfg" localSheetId="21" hidden="1">{#N/A,#N/A,FALSE,"단축1";#N/A,#N/A,FALSE,"단축2";#N/A,#N/A,FALSE,"단축3";#N/A,#N/A,FALSE,"장축";#N/A,#N/A,FALSE,"4WD"}</definedName>
    <definedName name="fffgfg" localSheetId="22" hidden="1">{#N/A,#N/A,FALSE,"단축1";#N/A,#N/A,FALSE,"단축2";#N/A,#N/A,FALSE,"단축3";#N/A,#N/A,FALSE,"장축";#N/A,#N/A,FALSE,"4WD"}</definedName>
    <definedName name="fffgfg" localSheetId="19" hidden="1">{#N/A,#N/A,FALSE,"단축1";#N/A,#N/A,FALSE,"단축2";#N/A,#N/A,FALSE,"단축3";#N/A,#N/A,FALSE,"장축";#N/A,#N/A,FALSE,"4WD"}</definedName>
    <definedName name="fffgfg" hidden="1">{#N/A,#N/A,FALSE,"단축1";#N/A,#N/A,FALSE,"단축2";#N/A,#N/A,FALSE,"단축3";#N/A,#N/A,FALSE,"장축";#N/A,#N/A,FALSE,"4WD"}</definedName>
    <definedName name="ffghdfdfgdfgd">#N/A</definedName>
    <definedName name="FFSEGMENT1_2">#REF!</definedName>
    <definedName name="FFSEGMENT1_3">#REF!</definedName>
    <definedName name="FFSEGMENT1_4">#REF!</definedName>
    <definedName name="FFSEGMENT1_5">#REF!</definedName>
    <definedName name="FFSEGMENT2_2">#REF!</definedName>
    <definedName name="FFSEGMENT2_3">#REF!</definedName>
    <definedName name="FFSEGMENT2_4">#REF!</definedName>
    <definedName name="FFSEGMENT2_5">#REF!</definedName>
    <definedName name="FFSEGMENT3_2">#REF!</definedName>
    <definedName name="FFSEGMENT3_3">#REF!</definedName>
    <definedName name="FFSEGMENT3_4">#REF!</definedName>
    <definedName name="FFSEGMENT3_5">#REF!</definedName>
    <definedName name="FFSEGMENT4_2">#REF!</definedName>
    <definedName name="FFSEGMENT4_3">#REF!</definedName>
    <definedName name="FFSEGMENT4_4">#REF!</definedName>
    <definedName name="FFSEGMENT4_5">#REF!</definedName>
    <definedName name="FFSEGSEPARATOR2">#REF!</definedName>
    <definedName name="FFSEGSEPARATOR3">#REF!</definedName>
    <definedName name="FFSEGSEPARATOR4">#REF!</definedName>
    <definedName name="FFSEGSEPARATOR5">#REF!</definedName>
    <definedName name="fg" localSheetId="14" hidden="1">{"'AS,SEC'!$A$4:$J$25"}</definedName>
    <definedName name="fg" localSheetId="7" hidden="1">{"'AS,SEC'!$A$4:$J$25"}</definedName>
    <definedName name="fg" localSheetId="25" hidden="1">{"'AS,SEC'!$A$4:$J$25"}</definedName>
    <definedName name="fg" localSheetId="21" hidden="1">{"'AS,SEC'!$A$4:$J$25"}</definedName>
    <definedName name="fg" localSheetId="22" hidden="1">{"'AS,SEC'!$A$4:$J$25"}</definedName>
    <definedName name="fg" localSheetId="19" hidden="1">{"'AS,SEC'!$A$4:$J$25"}</definedName>
    <definedName name="fg" hidden="1">{"'AS,SEC'!$A$4:$J$25"}</definedName>
    <definedName name="fg_1" localSheetId="14" hidden="1">{"'AS,SEC'!$A$4:$J$25"}</definedName>
    <definedName name="fg_1" localSheetId="7" hidden="1">{"'AS,SEC'!$A$4:$J$25"}</definedName>
    <definedName name="fg_1" localSheetId="25" hidden="1">{"'AS,SEC'!$A$4:$J$25"}</definedName>
    <definedName name="fg_1" localSheetId="21" hidden="1">{"'AS,SEC'!$A$4:$J$25"}</definedName>
    <definedName name="fg_1" localSheetId="22" hidden="1">{"'AS,SEC'!$A$4:$J$25"}</definedName>
    <definedName name="fg_1" localSheetId="19" hidden="1">{"'AS,SEC'!$A$4:$J$25"}</definedName>
    <definedName name="fg_1" hidden="1">{"'AS,SEC'!$A$4:$J$25"}</definedName>
    <definedName name="fgeg" localSheetId="14" hidden="1">{#N/A,#N/A,FALSE,"现金"}</definedName>
    <definedName name="fgeg" localSheetId="7" hidden="1">{#N/A,#N/A,FALSE,"现金"}</definedName>
    <definedName name="fgeg" localSheetId="25" hidden="1">{#N/A,#N/A,FALSE,"现金"}</definedName>
    <definedName name="fgeg" localSheetId="21" hidden="1">{#N/A,#N/A,FALSE,"现金"}</definedName>
    <definedName name="fgeg" localSheetId="22" hidden="1">{#N/A,#N/A,FALSE,"现金"}</definedName>
    <definedName name="fgeg" localSheetId="19" hidden="1">{#N/A,#N/A,FALSE,"现金"}</definedName>
    <definedName name="fgeg" hidden="1">{#N/A,#N/A,FALSE,"现金"}</definedName>
    <definedName name="FGF" localSheetId="14" hidden="1">{#N/A,#N/A,FALSE,"단축1";#N/A,#N/A,FALSE,"단축2";#N/A,#N/A,FALSE,"단축3";#N/A,#N/A,FALSE,"장축";#N/A,#N/A,FALSE,"4WD"}</definedName>
    <definedName name="FGF" localSheetId="7" hidden="1">{#N/A,#N/A,FALSE,"단축1";#N/A,#N/A,FALSE,"단축2";#N/A,#N/A,FALSE,"단축3";#N/A,#N/A,FALSE,"장축";#N/A,#N/A,FALSE,"4WD"}</definedName>
    <definedName name="FGF" localSheetId="25" hidden="1">{#N/A,#N/A,FALSE,"단축1";#N/A,#N/A,FALSE,"단축2";#N/A,#N/A,FALSE,"단축3";#N/A,#N/A,FALSE,"장축";#N/A,#N/A,FALSE,"4WD"}</definedName>
    <definedName name="FGF" localSheetId="21" hidden="1">{#N/A,#N/A,FALSE,"단축1";#N/A,#N/A,FALSE,"단축2";#N/A,#N/A,FALSE,"단축3";#N/A,#N/A,FALSE,"장축";#N/A,#N/A,FALSE,"4WD"}</definedName>
    <definedName name="FGF" localSheetId="22" hidden="1">{#N/A,#N/A,FALSE,"단축1";#N/A,#N/A,FALSE,"단축2";#N/A,#N/A,FALSE,"단축3";#N/A,#N/A,FALSE,"장축";#N/A,#N/A,FALSE,"4WD"}</definedName>
    <definedName name="FGF" localSheetId="19" hidden="1">{#N/A,#N/A,FALSE,"단축1";#N/A,#N/A,FALSE,"단축2";#N/A,#N/A,FALSE,"단축3";#N/A,#N/A,FALSE,"장축";#N/A,#N/A,FALSE,"4WD"}</definedName>
    <definedName name="FGF" hidden="1">{#N/A,#N/A,FALSE,"단축1";#N/A,#N/A,FALSE,"단축2";#N/A,#N/A,FALSE,"단축3";#N/A,#N/A,FALSE,"장축";#N/A,#N/A,FALSE,"4WD"}</definedName>
    <definedName name="fgfdfgd" localSheetId="14" hidden="1">{"summary",#N/A,FALSE,"2000 vs 1999";"detail",#N/A,FALSE,"2000 vs 1999"}</definedName>
    <definedName name="fgfdfgd" localSheetId="7" hidden="1">{"summary",#N/A,FALSE,"2000 vs 1999";"detail",#N/A,FALSE,"2000 vs 1999"}</definedName>
    <definedName name="fgfdfgd" localSheetId="25" hidden="1">{"summary",#N/A,FALSE,"2000 vs 1999";"detail",#N/A,FALSE,"2000 vs 1999"}</definedName>
    <definedName name="fgfdfgd" localSheetId="21" hidden="1">{"summary",#N/A,FALSE,"2000 vs 1999";"detail",#N/A,FALSE,"2000 vs 1999"}</definedName>
    <definedName name="fgfdfgd" localSheetId="22" hidden="1">{"summary",#N/A,FALSE,"2000 vs 1999";"detail",#N/A,FALSE,"2000 vs 1999"}</definedName>
    <definedName name="fgfdfgd" localSheetId="19" hidden="1">{"summary",#N/A,FALSE,"2000 vs 1999";"detail",#N/A,FALSE,"2000 vs 1999"}</definedName>
    <definedName name="fgfdfgd" hidden="1">{"summary",#N/A,FALSE,"2000 vs 1999";"detail",#N/A,FALSE,"2000 vs 1999"}</definedName>
    <definedName name="fgfg" localSheetId="14" hidden="1">{#N/A,#N/A,FALSE,"Umsatz EO BP";#N/A,#N/A,FALSE,"Umsatz EO OP";#N/A,#N/A,FALSE,"ER EO BP";#N/A,#N/A,FALSE,"ER EO OP";#N/A,#N/A,FALSE,"EA EO (2)";#N/A,#N/A,FALSE,"EA EO";#N/A,#N/A,FALSE,"EA EO (3)";#N/A,#N/A,FALSE,"EA EO (4)";#N/A,#N/A,FALSE,"KA EO  (2)";#N/A,#N/A,FALSE,"KA EO";#N/A,#N/A,FALSE,"KA EO  (3)";#N/A,#N/A,FALSE,"KA EO (4)"}</definedName>
    <definedName name="fgfg" localSheetId="7" hidden="1">{#N/A,#N/A,FALSE,"Umsatz EO BP";#N/A,#N/A,FALSE,"Umsatz EO OP";#N/A,#N/A,FALSE,"ER EO BP";#N/A,#N/A,FALSE,"ER EO OP";#N/A,#N/A,FALSE,"EA EO (2)";#N/A,#N/A,FALSE,"EA EO";#N/A,#N/A,FALSE,"EA EO (3)";#N/A,#N/A,FALSE,"EA EO (4)";#N/A,#N/A,FALSE,"KA EO  (2)";#N/A,#N/A,FALSE,"KA EO";#N/A,#N/A,FALSE,"KA EO  (3)";#N/A,#N/A,FALSE,"KA EO (4)"}</definedName>
    <definedName name="fgfg" localSheetId="25" hidden="1">{#N/A,#N/A,FALSE,"Umsatz EO BP";#N/A,#N/A,FALSE,"Umsatz EO OP";#N/A,#N/A,FALSE,"ER EO BP";#N/A,#N/A,FALSE,"ER EO OP";#N/A,#N/A,FALSE,"EA EO (2)";#N/A,#N/A,FALSE,"EA EO";#N/A,#N/A,FALSE,"EA EO (3)";#N/A,#N/A,FALSE,"EA EO (4)";#N/A,#N/A,FALSE,"KA EO  (2)";#N/A,#N/A,FALSE,"KA EO";#N/A,#N/A,FALSE,"KA EO  (3)";#N/A,#N/A,FALSE,"KA EO (4)"}</definedName>
    <definedName name="fgfg" localSheetId="21" hidden="1">{#N/A,#N/A,FALSE,"Umsatz EO BP";#N/A,#N/A,FALSE,"Umsatz EO OP";#N/A,#N/A,FALSE,"ER EO BP";#N/A,#N/A,FALSE,"ER EO OP";#N/A,#N/A,FALSE,"EA EO (2)";#N/A,#N/A,FALSE,"EA EO";#N/A,#N/A,FALSE,"EA EO (3)";#N/A,#N/A,FALSE,"EA EO (4)";#N/A,#N/A,FALSE,"KA EO  (2)";#N/A,#N/A,FALSE,"KA EO";#N/A,#N/A,FALSE,"KA EO  (3)";#N/A,#N/A,FALSE,"KA EO (4)"}</definedName>
    <definedName name="fgfg" localSheetId="22" hidden="1">{#N/A,#N/A,FALSE,"Umsatz EO BP";#N/A,#N/A,FALSE,"Umsatz EO OP";#N/A,#N/A,FALSE,"ER EO BP";#N/A,#N/A,FALSE,"ER EO OP";#N/A,#N/A,FALSE,"EA EO (2)";#N/A,#N/A,FALSE,"EA EO";#N/A,#N/A,FALSE,"EA EO (3)";#N/A,#N/A,FALSE,"EA EO (4)";#N/A,#N/A,FALSE,"KA EO  (2)";#N/A,#N/A,FALSE,"KA EO";#N/A,#N/A,FALSE,"KA EO  (3)";#N/A,#N/A,FALSE,"KA EO (4)"}</definedName>
    <definedName name="fgfg" localSheetId="19" hidden="1">{#N/A,#N/A,FALSE,"Umsatz EO BP";#N/A,#N/A,FALSE,"Umsatz EO OP";#N/A,#N/A,FALSE,"ER EO BP";#N/A,#N/A,FALSE,"ER EO OP";#N/A,#N/A,FALSE,"EA EO (2)";#N/A,#N/A,FALSE,"EA EO";#N/A,#N/A,FALSE,"EA EO (3)";#N/A,#N/A,FALSE,"EA EO (4)";#N/A,#N/A,FALSE,"KA EO  (2)";#N/A,#N/A,FALSE,"KA EO";#N/A,#N/A,FALSE,"KA EO  (3)";#N/A,#N/A,FALSE,"KA EO (4)"}</definedName>
    <definedName name="fgfg" hidden="1">{#N/A,#N/A,FALSE,"Umsatz EO BP";#N/A,#N/A,FALSE,"Umsatz EO OP";#N/A,#N/A,FALSE,"ER EO BP";#N/A,#N/A,FALSE,"ER EO OP";#N/A,#N/A,FALSE,"EA EO (2)";#N/A,#N/A,FALSE,"EA EO";#N/A,#N/A,FALSE,"EA EO (3)";#N/A,#N/A,FALSE,"EA EO (4)";#N/A,#N/A,FALSE,"KA EO  (2)";#N/A,#N/A,FALSE,"KA EO";#N/A,#N/A,FALSE,"KA EO  (3)";#N/A,#N/A,FALSE,"KA EO (4)"}</definedName>
    <definedName name="fgfgf" localSheetId="14" hidden="1">{#N/A,#N/A,FALSE,"Umsatz 99";#N/A,#N/A,FALSE,"ER 99 "}</definedName>
    <definedName name="fgfgf" localSheetId="7" hidden="1">{#N/A,#N/A,FALSE,"Umsatz 99";#N/A,#N/A,FALSE,"ER 99 "}</definedName>
    <definedName name="fgfgf" localSheetId="25" hidden="1">{#N/A,#N/A,FALSE,"Umsatz 99";#N/A,#N/A,FALSE,"ER 99 "}</definedName>
    <definedName name="fgfgf" localSheetId="21" hidden="1">{#N/A,#N/A,FALSE,"Umsatz 99";#N/A,#N/A,FALSE,"ER 99 "}</definedName>
    <definedName name="fgfgf" localSheetId="22" hidden="1">{#N/A,#N/A,FALSE,"Umsatz 99";#N/A,#N/A,FALSE,"ER 99 "}</definedName>
    <definedName name="fgfgf" localSheetId="19" hidden="1">{#N/A,#N/A,FALSE,"Umsatz 99";#N/A,#N/A,FALSE,"ER 99 "}</definedName>
    <definedName name="fgfgf" hidden="1">{#N/A,#N/A,FALSE,"Umsatz 99";#N/A,#N/A,FALSE,"ER 99 "}</definedName>
    <definedName name="fgfx" localSheetId="14" hidden="1">{#N/A,#N/A,FALSE,"Umsatz 99";#N/A,#N/A,FALSE,"ER 99 "}</definedName>
    <definedName name="fgfx" localSheetId="7" hidden="1">{#N/A,#N/A,FALSE,"Umsatz 99";#N/A,#N/A,FALSE,"ER 99 "}</definedName>
    <definedName name="fgfx" localSheetId="25" hidden="1">{#N/A,#N/A,FALSE,"Umsatz 99";#N/A,#N/A,FALSE,"ER 99 "}</definedName>
    <definedName name="fgfx" localSheetId="21" hidden="1">{#N/A,#N/A,FALSE,"Umsatz 99";#N/A,#N/A,FALSE,"ER 99 "}</definedName>
    <definedName name="fgfx" localSheetId="22" hidden="1">{#N/A,#N/A,FALSE,"Umsatz 99";#N/A,#N/A,FALSE,"ER 99 "}</definedName>
    <definedName name="fgfx" localSheetId="19" hidden="1">{#N/A,#N/A,FALSE,"Umsatz 99";#N/A,#N/A,FALSE,"ER 99 "}</definedName>
    <definedName name="fgfx" hidden="1">{#N/A,#N/A,FALSE,"Umsatz 99";#N/A,#N/A,FALSE,"ER 99 "}</definedName>
    <definedName name="fggg" localSheetId="14" hidden="1">{#N/A,#N/A,FALSE,"现金"}</definedName>
    <definedName name="fggg" localSheetId="7" hidden="1">{#N/A,#N/A,FALSE,"现金"}</definedName>
    <definedName name="fggg" localSheetId="25" hidden="1">{#N/A,#N/A,FALSE,"现金"}</definedName>
    <definedName name="fggg" localSheetId="21" hidden="1">{#N/A,#N/A,FALSE,"现金"}</definedName>
    <definedName name="fggg" localSheetId="22" hidden="1">{#N/A,#N/A,FALSE,"现金"}</definedName>
    <definedName name="fggg" localSheetId="19" hidden="1">{#N/A,#N/A,FALSE,"现金"}</definedName>
    <definedName name="fggg" hidden="1">{#N/A,#N/A,FALSE,"现金"}</definedName>
    <definedName name="fgh" localSheetId="14" hidden="1">{#N/A,#N/A,FALSE,"COVER";#N/A,#N/A,FALSE,"0";#N/A,#N/A,FALSE,"1";#N/A,#N/A,FALSE,"2";#N/A,#N/A,FALSE,"3";#N/A,#N/A,FALSE,"4";#N/A,#N/A,FALSE,"5";#N/A,#N/A,FALSE,"6";#N/A,#N/A,FALSE,"7";#N/A,#N/A,FALSE,"8";#N/A,#N/A,FALSE,"9";#N/A,#N/A,FALSE,"10";#N/A,#N/A,FALSE,"11"}</definedName>
    <definedName name="fgh" localSheetId="7" hidden="1">{#N/A,#N/A,FALSE,"COVER";#N/A,#N/A,FALSE,"0";#N/A,#N/A,FALSE,"1";#N/A,#N/A,FALSE,"2";#N/A,#N/A,FALSE,"3";#N/A,#N/A,FALSE,"4";#N/A,#N/A,FALSE,"5";#N/A,#N/A,FALSE,"6";#N/A,#N/A,FALSE,"7";#N/A,#N/A,FALSE,"8";#N/A,#N/A,FALSE,"9";#N/A,#N/A,FALSE,"10";#N/A,#N/A,FALSE,"11"}</definedName>
    <definedName name="fgh" localSheetId="25" hidden="1">{#N/A,#N/A,FALSE,"COVER";#N/A,#N/A,FALSE,"0";#N/A,#N/A,FALSE,"1";#N/A,#N/A,FALSE,"2";#N/A,#N/A,FALSE,"3";#N/A,#N/A,FALSE,"4";#N/A,#N/A,FALSE,"5";#N/A,#N/A,FALSE,"6";#N/A,#N/A,FALSE,"7";#N/A,#N/A,FALSE,"8";#N/A,#N/A,FALSE,"9";#N/A,#N/A,FALSE,"10";#N/A,#N/A,FALSE,"11"}</definedName>
    <definedName name="fgh" localSheetId="21" hidden="1">{#N/A,#N/A,FALSE,"COVER";#N/A,#N/A,FALSE,"0";#N/A,#N/A,FALSE,"1";#N/A,#N/A,FALSE,"2";#N/A,#N/A,FALSE,"3";#N/A,#N/A,FALSE,"4";#N/A,#N/A,FALSE,"5";#N/A,#N/A,FALSE,"6";#N/A,#N/A,FALSE,"7";#N/A,#N/A,FALSE,"8";#N/A,#N/A,FALSE,"9";#N/A,#N/A,FALSE,"10";#N/A,#N/A,FALSE,"11"}</definedName>
    <definedName name="fgh" localSheetId="22" hidden="1">{#N/A,#N/A,FALSE,"COVER";#N/A,#N/A,FALSE,"0";#N/A,#N/A,FALSE,"1";#N/A,#N/A,FALSE,"2";#N/A,#N/A,FALSE,"3";#N/A,#N/A,FALSE,"4";#N/A,#N/A,FALSE,"5";#N/A,#N/A,FALSE,"6";#N/A,#N/A,FALSE,"7";#N/A,#N/A,FALSE,"8";#N/A,#N/A,FALSE,"9";#N/A,#N/A,FALSE,"10";#N/A,#N/A,FALSE,"11"}</definedName>
    <definedName name="fgh" localSheetId="19" hidden="1">{#N/A,#N/A,FALSE,"COVER";#N/A,#N/A,FALSE,"0";#N/A,#N/A,FALSE,"1";#N/A,#N/A,FALSE,"2";#N/A,#N/A,FALSE,"3";#N/A,#N/A,FALSE,"4";#N/A,#N/A,FALSE,"5";#N/A,#N/A,FALSE,"6";#N/A,#N/A,FALSE,"7";#N/A,#N/A,FALSE,"8";#N/A,#N/A,FALSE,"9";#N/A,#N/A,FALSE,"10";#N/A,#N/A,FALSE,"11"}</definedName>
    <definedName name="fgh" hidden="1">{#N/A,#N/A,FALSE,"COVER";#N/A,#N/A,FALSE,"0";#N/A,#N/A,FALSE,"1";#N/A,#N/A,FALSE,"2";#N/A,#N/A,FALSE,"3";#N/A,#N/A,FALSE,"4";#N/A,#N/A,FALSE,"5";#N/A,#N/A,FALSE,"6";#N/A,#N/A,FALSE,"7";#N/A,#N/A,FALSE,"8";#N/A,#N/A,FALSE,"9";#N/A,#N/A,FALSE,"10";#N/A,#N/A,FALSE,"11"}</definedName>
    <definedName name="fghfghfghgfh" localSheetId="14" hidden="1">{#N/A,#N/A,FALSE,"KA CH  (2)"}</definedName>
    <definedName name="fghfghfghgfh" localSheetId="7" hidden="1">{#N/A,#N/A,FALSE,"KA CH  (2)"}</definedName>
    <definedName name="fghfghfghgfh" localSheetId="25" hidden="1">{#N/A,#N/A,FALSE,"KA CH  (2)"}</definedName>
    <definedName name="fghfghfghgfh" localSheetId="21" hidden="1">{#N/A,#N/A,FALSE,"KA CH  (2)"}</definedName>
    <definedName name="fghfghfghgfh" localSheetId="22" hidden="1">{#N/A,#N/A,FALSE,"KA CH  (2)"}</definedName>
    <definedName name="fghfghfghgfh" localSheetId="19" hidden="1">{#N/A,#N/A,FALSE,"KA CH  (2)"}</definedName>
    <definedName name="fghfghfghgfh" hidden="1">{#N/A,#N/A,FALSE,"KA CH  (2)"}</definedName>
    <definedName name="fghfghfghgfhgfh" localSheetId="1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fghgfhgfh"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fghgfhgfh" localSheetId="2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fghgfhgfh" localSheetId="2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fghgfhgfh" localSheetId="2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fghgfhgfh" localSheetId="19"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fghgfhgfh"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gfh" localSheetId="14" hidden="1">{#N/A,#N/A,FALSE,"Umsatz CH";#N/A,#N/A,FALSE,"ER CH";#N/A,#N/A,FALSE,"EA CH (2) ";#N/A,#N/A,FALSE,"EA CH";#N/A,#N/A,FALSE,"EA CH (3) ";#N/A,#N/A,FALSE,"EA CH (4)";#N/A,#N/A,FALSE,"KA CH";#N/A,#N/A,FALSE,"KA CH  (2)";#N/A,#N/A,FALSE,"KA CH  (3)";#N/A,#N/A,FALSE,"KA CH (4)"}</definedName>
    <definedName name="fghfghgfh" localSheetId="7" hidden="1">{#N/A,#N/A,FALSE,"Umsatz CH";#N/A,#N/A,FALSE,"ER CH";#N/A,#N/A,FALSE,"EA CH (2) ";#N/A,#N/A,FALSE,"EA CH";#N/A,#N/A,FALSE,"EA CH (3) ";#N/A,#N/A,FALSE,"EA CH (4)";#N/A,#N/A,FALSE,"KA CH";#N/A,#N/A,FALSE,"KA CH  (2)";#N/A,#N/A,FALSE,"KA CH  (3)";#N/A,#N/A,FALSE,"KA CH (4)"}</definedName>
    <definedName name="fghfghgfh" localSheetId="25" hidden="1">{#N/A,#N/A,FALSE,"Umsatz CH";#N/A,#N/A,FALSE,"ER CH";#N/A,#N/A,FALSE,"EA CH (2) ";#N/A,#N/A,FALSE,"EA CH";#N/A,#N/A,FALSE,"EA CH (3) ";#N/A,#N/A,FALSE,"EA CH (4)";#N/A,#N/A,FALSE,"KA CH";#N/A,#N/A,FALSE,"KA CH  (2)";#N/A,#N/A,FALSE,"KA CH  (3)";#N/A,#N/A,FALSE,"KA CH (4)"}</definedName>
    <definedName name="fghfghgfh" localSheetId="21" hidden="1">{#N/A,#N/A,FALSE,"Umsatz CH";#N/A,#N/A,FALSE,"ER CH";#N/A,#N/A,FALSE,"EA CH (2) ";#N/A,#N/A,FALSE,"EA CH";#N/A,#N/A,FALSE,"EA CH (3) ";#N/A,#N/A,FALSE,"EA CH (4)";#N/A,#N/A,FALSE,"KA CH";#N/A,#N/A,FALSE,"KA CH  (2)";#N/A,#N/A,FALSE,"KA CH  (3)";#N/A,#N/A,FALSE,"KA CH (4)"}</definedName>
    <definedName name="fghfghgfh" localSheetId="22" hidden="1">{#N/A,#N/A,FALSE,"Umsatz CH";#N/A,#N/A,FALSE,"ER CH";#N/A,#N/A,FALSE,"EA CH (2) ";#N/A,#N/A,FALSE,"EA CH";#N/A,#N/A,FALSE,"EA CH (3) ";#N/A,#N/A,FALSE,"EA CH (4)";#N/A,#N/A,FALSE,"KA CH";#N/A,#N/A,FALSE,"KA CH  (2)";#N/A,#N/A,FALSE,"KA CH  (3)";#N/A,#N/A,FALSE,"KA CH (4)"}</definedName>
    <definedName name="fghfghgfh" localSheetId="19" hidden="1">{#N/A,#N/A,FALSE,"Umsatz CH";#N/A,#N/A,FALSE,"ER CH";#N/A,#N/A,FALSE,"EA CH (2) ";#N/A,#N/A,FALSE,"EA CH";#N/A,#N/A,FALSE,"EA CH (3) ";#N/A,#N/A,FALSE,"EA CH (4)";#N/A,#N/A,FALSE,"KA CH";#N/A,#N/A,FALSE,"KA CH  (2)";#N/A,#N/A,FALSE,"KA CH  (3)";#N/A,#N/A,FALSE,"KA CH (4)"}</definedName>
    <definedName name="fghfghgfh" hidden="1">{#N/A,#N/A,FALSE,"Umsatz CH";#N/A,#N/A,FALSE,"ER CH";#N/A,#N/A,FALSE,"EA CH (2) ";#N/A,#N/A,FALSE,"EA CH";#N/A,#N/A,FALSE,"EA CH (3) ";#N/A,#N/A,FALSE,"EA CH (4)";#N/A,#N/A,FALSE,"KA CH";#N/A,#N/A,FALSE,"KA CH  (2)";#N/A,#N/A,FALSE,"KA CH  (3)";#N/A,#N/A,FALSE,"KA CH (4)"}</definedName>
    <definedName name="fghfh" localSheetId="14" hidden="1">{#N/A,#N/A,FALSE,"Umsatz EO BP";#N/A,#N/A,FALSE,"Umsatz EO OP";#N/A,#N/A,FALSE,"ER EO BP";#N/A,#N/A,FALSE,"ER EO OP";#N/A,#N/A,FALSE,"EA EO (2)";#N/A,#N/A,FALSE,"EA EO";#N/A,#N/A,FALSE,"EA EO (3)";#N/A,#N/A,FALSE,"EA EO (4)";#N/A,#N/A,FALSE,"KA EO  (2)";#N/A,#N/A,FALSE,"KA EO";#N/A,#N/A,FALSE,"KA EO  (3)";#N/A,#N/A,FALSE,"KA EO (4)"}</definedName>
    <definedName name="fghfh" localSheetId="7" hidden="1">{#N/A,#N/A,FALSE,"Umsatz EO BP";#N/A,#N/A,FALSE,"Umsatz EO OP";#N/A,#N/A,FALSE,"ER EO BP";#N/A,#N/A,FALSE,"ER EO OP";#N/A,#N/A,FALSE,"EA EO (2)";#N/A,#N/A,FALSE,"EA EO";#N/A,#N/A,FALSE,"EA EO (3)";#N/A,#N/A,FALSE,"EA EO (4)";#N/A,#N/A,FALSE,"KA EO  (2)";#N/A,#N/A,FALSE,"KA EO";#N/A,#N/A,FALSE,"KA EO  (3)";#N/A,#N/A,FALSE,"KA EO (4)"}</definedName>
    <definedName name="fghfh" localSheetId="25" hidden="1">{#N/A,#N/A,FALSE,"Umsatz EO BP";#N/A,#N/A,FALSE,"Umsatz EO OP";#N/A,#N/A,FALSE,"ER EO BP";#N/A,#N/A,FALSE,"ER EO OP";#N/A,#N/A,FALSE,"EA EO (2)";#N/A,#N/A,FALSE,"EA EO";#N/A,#N/A,FALSE,"EA EO (3)";#N/A,#N/A,FALSE,"EA EO (4)";#N/A,#N/A,FALSE,"KA EO  (2)";#N/A,#N/A,FALSE,"KA EO";#N/A,#N/A,FALSE,"KA EO  (3)";#N/A,#N/A,FALSE,"KA EO (4)"}</definedName>
    <definedName name="fghfh" localSheetId="21" hidden="1">{#N/A,#N/A,FALSE,"Umsatz EO BP";#N/A,#N/A,FALSE,"Umsatz EO OP";#N/A,#N/A,FALSE,"ER EO BP";#N/A,#N/A,FALSE,"ER EO OP";#N/A,#N/A,FALSE,"EA EO (2)";#N/A,#N/A,FALSE,"EA EO";#N/A,#N/A,FALSE,"EA EO (3)";#N/A,#N/A,FALSE,"EA EO (4)";#N/A,#N/A,FALSE,"KA EO  (2)";#N/A,#N/A,FALSE,"KA EO";#N/A,#N/A,FALSE,"KA EO  (3)";#N/A,#N/A,FALSE,"KA EO (4)"}</definedName>
    <definedName name="fghfh" localSheetId="22" hidden="1">{#N/A,#N/A,FALSE,"Umsatz EO BP";#N/A,#N/A,FALSE,"Umsatz EO OP";#N/A,#N/A,FALSE,"ER EO BP";#N/A,#N/A,FALSE,"ER EO OP";#N/A,#N/A,FALSE,"EA EO (2)";#N/A,#N/A,FALSE,"EA EO";#N/A,#N/A,FALSE,"EA EO (3)";#N/A,#N/A,FALSE,"EA EO (4)";#N/A,#N/A,FALSE,"KA EO  (2)";#N/A,#N/A,FALSE,"KA EO";#N/A,#N/A,FALSE,"KA EO  (3)";#N/A,#N/A,FALSE,"KA EO (4)"}</definedName>
    <definedName name="fghfh" localSheetId="19" hidden="1">{#N/A,#N/A,FALSE,"Umsatz EO BP";#N/A,#N/A,FALSE,"Umsatz EO OP";#N/A,#N/A,FALSE,"ER EO BP";#N/A,#N/A,FALSE,"ER EO OP";#N/A,#N/A,FALSE,"EA EO (2)";#N/A,#N/A,FALSE,"EA EO";#N/A,#N/A,FALSE,"EA EO (3)";#N/A,#N/A,FALSE,"EA EO (4)";#N/A,#N/A,FALSE,"KA EO  (2)";#N/A,#N/A,FALSE,"KA EO";#N/A,#N/A,FALSE,"KA EO  (3)";#N/A,#N/A,FALSE,"KA EO (4)"}</definedName>
    <definedName name="fghfh" hidden="1">{#N/A,#N/A,FALSE,"Umsatz EO BP";#N/A,#N/A,FALSE,"Umsatz EO OP";#N/A,#N/A,FALSE,"ER EO BP";#N/A,#N/A,FALSE,"ER EO OP";#N/A,#N/A,FALSE,"EA EO (2)";#N/A,#N/A,FALSE,"EA EO";#N/A,#N/A,FALSE,"EA EO (3)";#N/A,#N/A,FALSE,"EA EO (4)";#N/A,#N/A,FALSE,"KA EO  (2)";#N/A,#N/A,FALSE,"KA EO";#N/A,#N/A,FALSE,"KA EO  (3)";#N/A,#N/A,FALSE,"KA EO (4)"}</definedName>
    <definedName name="fgjfgjfgj" localSheetId="14" hidden="1">{#N/A,#N/A,FALSE,"Produkte Erw.";#N/A,#N/A,FALSE,"Produkte Plan";#N/A,#N/A,FALSE,"Leistungen Erw.";#N/A,#N/A,FALSE,"Leistungen Plan";#N/A,#N/A,FALSE,"KA Allg.Kosten (2)";#N/A,#N/A,FALSE,"KA All.Kosten"}</definedName>
    <definedName name="fgjfgjfgj" localSheetId="7" hidden="1">{#N/A,#N/A,FALSE,"Produkte Erw.";#N/A,#N/A,FALSE,"Produkte Plan";#N/A,#N/A,FALSE,"Leistungen Erw.";#N/A,#N/A,FALSE,"Leistungen Plan";#N/A,#N/A,FALSE,"KA Allg.Kosten (2)";#N/A,#N/A,FALSE,"KA All.Kosten"}</definedName>
    <definedName name="fgjfgjfgj" localSheetId="25" hidden="1">{#N/A,#N/A,FALSE,"Produkte Erw.";#N/A,#N/A,FALSE,"Produkte Plan";#N/A,#N/A,FALSE,"Leistungen Erw.";#N/A,#N/A,FALSE,"Leistungen Plan";#N/A,#N/A,FALSE,"KA Allg.Kosten (2)";#N/A,#N/A,FALSE,"KA All.Kosten"}</definedName>
    <definedName name="fgjfgjfgj" localSheetId="21" hidden="1">{#N/A,#N/A,FALSE,"Produkte Erw.";#N/A,#N/A,FALSE,"Produkte Plan";#N/A,#N/A,FALSE,"Leistungen Erw.";#N/A,#N/A,FALSE,"Leistungen Plan";#N/A,#N/A,FALSE,"KA Allg.Kosten (2)";#N/A,#N/A,FALSE,"KA All.Kosten"}</definedName>
    <definedName name="fgjfgjfgj" localSheetId="22" hidden="1">{#N/A,#N/A,FALSE,"Produkte Erw.";#N/A,#N/A,FALSE,"Produkte Plan";#N/A,#N/A,FALSE,"Leistungen Erw.";#N/A,#N/A,FALSE,"Leistungen Plan";#N/A,#N/A,FALSE,"KA Allg.Kosten (2)";#N/A,#N/A,FALSE,"KA All.Kosten"}</definedName>
    <definedName name="fgjfgjfgj" localSheetId="19" hidden="1">{#N/A,#N/A,FALSE,"Produkte Erw.";#N/A,#N/A,FALSE,"Produkte Plan";#N/A,#N/A,FALSE,"Leistungen Erw.";#N/A,#N/A,FALSE,"Leistungen Plan";#N/A,#N/A,FALSE,"KA Allg.Kosten (2)";#N/A,#N/A,FALSE,"KA All.Kosten"}</definedName>
    <definedName name="fgjfgjfgj" hidden="1">{#N/A,#N/A,FALSE,"Produkte Erw.";#N/A,#N/A,FALSE,"Produkte Plan";#N/A,#N/A,FALSE,"Leistungen Erw.";#N/A,#N/A,FALSE,"Leistungen Plan";#N/A,#N/A,FALSE,"KA Allg.Kosten (2)";#N/A,#N/A,FALSE,"KA All.Kosten"}</definedName>
    <definedName name="fgkjkh" localSheetId="14" hidden="1">{#N/A,#N/A,FALSE,"REPORT"}</definedName>
    <definedName name="fgkjkh" localSheetId="7" hidden="1">{#N/A,#N/A,FALSE,"REPORT"}</definedName>
    <definedName name="fgkjkh" localSheetId="25" hidden="1">{#N/A,#N/A,FALSE,"REPORT"}</definedName>
    <definedName name="fgkjkh" localSheetId="21" hidden="1">{#N/A,#N/A,FALSE,"REPORT"}</definedName>
    <definedName name="fgkjkh" localSheetId="22" hidden="1">{#N/A,#N/A,FALSE,"REPORT"}</definedName>
    <definedName name="fgkjkh" localSheetId="19" hidden="1">{#N/A,#N/A,FALSE,"REPORT"}</definedName>
    <definedName name="fgkjkh" hidden="1">{#N/A,#N/A,FALSE,"REPORT"}</definedName>
    <definedName name="FGR">#REF!</definedName>
    <definedName name="FGROUPID" hidden="1">"ENCODE_ewA4ADkAQwA0ADEARABFADEALQA2AEIAMAAzAC0ANABDADIANQAtADkAMgAxADUALQA3AEMARgA2AEQARQA4AEEARAA2ADcAOAB9AA=="</definedName>
    <definedName name="fgsd" localSheetId="14" hidden="1">{"PAGE 1",#N/A,FALSE,"COS Excluding Geismar";"PAGE 2",#N/A,FALSE,"COS Excluding Geismar";"PAGE 3",#N/A,FALSE,"COS Excluding Geismar"}</definedName>
    <definedName name="fgsd" localSheetId="7" hidden="1">{"PAGE 1",#N/A,FALSE,"COS Excluding Geismar";"PAGE 2",#N/A,FALSE,"COS Excluding Geismar";"PAGE 3",#N/A,FALSE,"COS Excluding Geismar"}</definedName>
    <definedName name="fgsd" localSheetId="25" hidden="1">{"PAGE 1",#N/A,FALSE,"COS Excluding Geismar";"PAGE 2",#N/A,FALSE,"COS Excluding Geismar";"PAGE 3",#N/A,FALSE,"COS Excluding Geismar"}</definedName>
    <definedName name="fgsd" localSheetId="21" hidden="1">{"PAGE 1",#N/A,FALSE,"COS Excluding Geismar";"PAGE 2",#N/A,FALSE,"COS Excluding Geismar";"PAGE 3",#N/A,FALSE,"COS Excluding Geismar"}</definedName>
    <definedName name="fgsd" localSheetId="22" hidden="1">{"PAGE 1",#N/A,FALSE,"COS Excluding Geismar";"PAGE 2",#N/A,FALSE,"COS Excluding Geismar";"PAGE 3",#N/A,FALSE,"COS Excluding Geismar"}</definedName>
    <definedName name="fgsd" localSheetId="19" hidden="1">{"PAGE 1",#N/A,FALSE,"COS Excluding Geismar";"PAGE 2",#N/A,FALSE,"COS Excluding Geismar";"PAGE 3",#N/A,FALSE,"COS Excluding Geismar"}</definedName>
    <definedName name="fgsd" hidden="1">{"PAGE 1",#N/A,FALSE,"COS Excluding Geismar";"PAGE 2",#N/A,FALSE,"COS Excluding Geismar";"PAGE 3",#N/A,FALSE,"COS Excluding Geismar"}</definedName>
    <definedName name="fgsdhhj" localSheetId="14"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fgsdhhj" localSheetId="7"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fgsdhhj" localSheetId="25"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fgsdhhj" localSheetId="21"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fgsdhhj" localSheetId="22"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fgsdhhj" localSheetId="19"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fgsdhhj"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fgt" localSheetId="14" hidden="1">{"Performance Details",#N/A,FALSE,"Current Yr";"Performance Details",#N/A,FALSE,"Budget";"Performance Details",#N/A,FALSE,"Prior Year"}</definedName>
    <definedName name="fgt" localSheetId="7" hidden="1">{"Performance Details",#N/A,FALSE,"Current Yr";"Performance Details",#N/A,FALSE,"Budget";"Performance Details",#N/A,FALSE,"Prior Year"}</definedName>
    <definedName name="fgt" localSheetId="25" hidden="1">{"Performance Details",#N/A,FALSE,"Current Yr";"Performance Details",#N/A,FALSE,"Budget";"Performance Details",#N/A,FALSE,"Prior Year"}</definedName>
    <definedName name="fgt" localSheetId="21" hidden="1">{"Performance Details",#N/A,FALSE,"Current Yr";"Performance Details",#N/A,FALSE,"Budget";"Performance Details",#N/A,FALSE,"Prior Year"}</definedName>
    <definedName name="fgt" localSheetId="22" hidden="1">{"Performance Details",#N/A,FALSE,"Current Yr";"Performance Details",#N/A,FALSE,"Budget";"Performance Details",#N/A,FALSE,"Prior Year"}</definedName>
    <definedName name="fgt" localSheetId="19" hidden="1">{"Performance Details",#N/A,FALSE,"Current Yr";"Performance Details",#N/A,FALSE,"Budget";"Performance Details",#N/A,FALSE,"Prior Year"}</definedName>
    <definedName name="fgt" hidden="1">{"Performance Details",#N/A,FALSE,"Current Yr";"Performance Details",#N/A,FALSE,"Budget";"Performance Details",#N/A,FALSE,"Prior Year"}</definedName>
    <definedName name="FH_sen_Bauang" localSheetId="14" hidden="1">{"Graphic",#N/A,TRUE,"Graphic"}</definedName>
    <definedName name="FH_sen_Bauang" localSheetId="7" hidden="1">{"Graphic",#N/A,TRUE,"Graphic"}</definedName>
    <definedName name="FH_sen_Bauang" localSheetId="25" hidden="1">{"Graphic",#N/A,TRUE,"Graphic"}</definedName>
    <definedName name="FH_sen_Bauang" localSheetId="21" hidden="1">{"Graphic",#N/A,TRUE,"Graphic"}</definedName>
    <definedName name="FH_sen_Bauang" localSheetId="22" hidden="1">{"Graphic",#N/A,TRUE,"Graphic"}</definedName>
    <definedName name="FH_sen_Bauang" localSheetId="19" hidden="1">{"Graphic",#N/A,TRUE,"Graphic"}</definedName>
    <definedName name="FH_sen_Bauang" hidden="1">{"Graphic",#N/A,TRUE,"Graphic"}</definedName>
    <definedName name="fhd">IF(#REF!&lt;&gt;0,#REF!,"")</definedName>
    <definedName name="fhfdhbfdbh">#REF!</definedName>
    <definedName name="fhfgfg">#REF!</definedName>
    <definedName name="fhfgh" localSheetId="14" hidden="1">{#N/A,#N/A,FALSE,"Umsatz CH";#N/A,#N/A,FALSE,"ER CH";#N/A,#N/A,FALSE,"EA CH (2) ";#N/A,#N/A,FALSE,"EA CH";#N/A,#N/A,FALSE,"EA CH (3) ";#N/A,#N/A,FALSE,"EA CH (4)";#N/A,#N/A,FALSE,"KA CH";#N/A,#N/A,FALSE,"KA CH  (2)";#N/A,#N/A,FALSE,"KA CH  (3)";#N/A,#N/A,FALSE,"KA CH (4)"}</definedName>
    <definedName name="fhfgh" localSheetId="7" hidden="1">{#N/A,#N/A,FALSE,"Umsatz CH";#N/A,#N/A,FALSE,"ER CH";#N/A,#N/A,FALSE,"EA CH (2) ";#N/A,#N/A,FALSE,"EA CH";#N/A,#N/A,FALSE,"EA CH (3) ";#N/A,#N/A,FALSE,"EA CH (4)";#N/A,#N/A,FALSE,"KA CH";#N/A,#N/A,FALSE,"KA CH  (2)";#N/A,#N/A,FALSE,"KA CH  (3)";#N/A,#N/A,FALSE,"KA CH (4)"}</definedName>
    <definedName name="fhfgh" localSheetId="25" hidden="1">{#N/A,#N/A,FALSE,"Umsatz CH";#N/A,#N/A,FALSE,"ER CH";#N/A,#N/A,FALSE,"EA CH (2) ";#N/A,#N/A,FALSE,"EA CH";#N/A,#N/A,FALSE,"EA CH (3) ";#N/A,#N/A,FALSE,"EA CH (4)";#N/A,#N/A,FALSE,"KA CH";#N/A,#N/A,FALSE,"KA CH  (2)";#N/A,#N/A,FALSE,"KA CH  (3)";#N/A,#N/A,FALSE,"KA CH (4)"}</definedName>
    <definedName name="fhfgh" localSheetId="21" hidden="1">{#N/A,#N/A,FALSE,"Umsatz CH";#N/A,#N/A,FALSE,"ER CH";#N/A,#N/A,FALSE,"EA CH (2) ";#N/A,#N/A,FALSE,"EA CH";#N/A,#N/A,FALSE,"EA CH (3) ";#N/A,#N/A,FALSE,"EA CH (4)";#N/A,#N/A,FALSE,"KA CH";#N/A,#N/A,FALSE,"KA CH  (2)";#N/A,#N/A,FALSE,"KA CH  (3)";#N/A,#N/A,FALSE,"KA CH (4)"}</definedName>
    <definedName name="fhfgh" localSheetId="22" hidden="1">{#N/A,#N/A,FALSE,"Umsatz CH";#N/A,#N/A,FALSE,"ER CH";#N/A,#N/A,FALSE,"EA CH (2) ";#N/A,#N/A,FALSE,"EA CH";#N/A,#N/A,FALSE,"EA CH (3) ";#N/A,#N/A,FALSE,"EA CH (4)";#N/A,#N/A,FALSE,"KA CH";#N/A,#N/A,FALSE,"KA CH  (2)";#N/A,#N/A,FALSE,"KA CH  (3)";#N/A,#N/A,FALSE,"KA CH (4)"}</definedName>
    <definedName name="fhfgh" localSheetId="19" hidden="1">{#N/A,#N/A,FALSE,"Umsatz CH";#N/A,#N/A,FALSE,"ER CH";#N/A,#N/A,FALSE,"EA CH (2) ";#N/A,#N/A,FALSE,"EA CH";#N/A,#N/A,FALSE,"EA CH (3) ";#N/A,#N/A,FALSE,"EA CH (4)";#N/A,#N/A,FALSE,"KA CH";#N/A,#N/A,FALSE,"KA CH  (2)";#N/A,#N/A,FALSE,"KA CH  (3)";#N/A,#N/A,FALSE,"KA CH (4)"}</definedName>
    <definedName name="fhfgh" hidden="1">{#N/A,#N/A,FALSE,"Umsatz CH";#N/A,#N/A,FALSE,"ER CH";#N/A,#N/A,FALSE,"EA CH (2) ";#N/A,#N/A,FALSE,"EA CH";#N/A,#N/A,FALSE,"EA CH (3) ";#N/A,#N/A,FALSE,"EA CH (4)";#N/A,#N/A,FALSE,"KA CH";#N/A,#N/A,FALSE,"KA CH  (2)";#N/A,#N/A,FALSE,"KA CH  (3)";#N/A,#N/A,FALSE,"KA CH (4)"}</definedName>
    <definedName name="fhfhh" localSheetId="14" hidden="1">{#N/A,#N/A,FALSE,"Umsatz CH";#N/A,#N/A,FALSE,"ER CH";#N/A,#N/A,FALSE,"EA CH (2) ";#N/A,#N/A,FALSE,"EA CH";#N/A,#N/A,FALSE,"EA CH (3) ";#N/A,#N/A,FALSE,"EA CH (4)";#N/A,#N/A,FALSE,"KA CH";#N/A,#N/A,FALSE,"KA CH  (2)";#N/A,#N/A,FALSE,"KA CH  (3)";#N/A,#N/A,FALSE,"KA CH (4)"}</definedName>
    <definedName name="fhfhh" localSheetId="7" hidden="1">{#N/A,#N/A,FALSE,"Umsatz CH";#N/A,#N/A,FALSE,"ER CH";#N/A,#N/A,FALSE,"EA CH (2) ";#N/A,#N/A,FALSE,"EA CH";#N/A,#N/A,FALSE,"EA CH (3) ";#N/A,#N/A,FALSE,"EA CH (4)";#N/A,#N/A,FALSE,"KA CH";#N/A,#N/A,FALSE,"KA CH  (2)";#N/A,#N/A,FALSE,"KA CH  (3)";#N/A,#N/A,FALSE,"KA CH (4)"}</definedName>
    <definedName name="fhfhh" localSheetId="25" hidden="1">{#N/A,#N/A,FALSE,"Umsatz CH";#N/A,#N/A,FALSE,"ER CH";#N/A,#N/A,FALSE,"EA CH (2) ";#N/A,#N/A,FALSE,"EA CH";#N/A,#N/A,FALSE,"EA CH (3) ";#N/A,#N/A,FALSE,"EA CH (4)";#N/A,#N/A,FALSE,"KA CH";#N/A,#N/A,FALSE,"KA CH  (2)";#N/A,#N/A,FALSE,"KA CH  (3)";#N/A,#N/A,FALSE,"KA CH (4)"}</definedName>
    <definedName name="fhfhh" localSheetId="21" hidden="1">{#N/A,#N/A,FALSE,"Umsatz CH";#N/A,#N/A,FALSE,"ER CH";#N/A,#N/A,FALSE,"EA CH (2) ";#N/A,#N/A,FALSE,"EA CH";#N/A,#N/A,FALSE,"EA CH (3) ";#N/A,#N/A,FALSE,"EA CH (4)";#N/A,#N/A,FALSE,"KA CH";#N/A,#N/A,FALSE,"KA CH  (2)";#N/A,#N/A,FALSE,"KA CH  (3)";#N/A,#N/A,FALSE,"KA CH (4)"}</definedName>
    <definedName name="fhfhh" localSheetId="22" hidden="1">{#N/A,#N/A,FALSE,"Umsatz CH";#N/A,#N/A,FALSE,"ER CH";#N/A,#N/A,FALSE,"EA CH (2) ";#N/A,#N/A,FALSE,"EA CH";#N/A,#N/A,FALSE,"EA CH (3) ";#N/A,#N/A,FALSE,"EA CH (4)";#N/A,#N/A,FALSE,"KA CH";#N/A,#N/A,FALSE,"KA CH  (2)";#N/A,#N/A,FALSE,"KA CH  (3)";#N/A,#N/A,FALSE,"KA CH (4)"}</definedName>
    <definedName name="fhfhh" localSheetId="19" hidden="1">{#N/A,#N/A,FALSE,"Umsatz CH";#N/A,#N/A,FALSE,"ER CH";#N/A,#N/A,FALSE,"EA CH (2) ";#N/A,#N/A,FALSE,"EA CH";#N/A,#N/A,FALSE,"EA CH (3) ";#N/A,#N/A,FALSE,"EA CH (4)";#N/A,#N/A,FALSE,"KA CH";#N/A,#N/A,FALSE,"KA CH  (2)";#N/A,#N/A,FALSE,"KA CH  (3)";#N/A,#N/A,FALSE,"KA CH (4)"}</definedName>
    <definedName name="fhfhh" hidden="1">{#N/A,#N/A,FALSE,"Umsatz CH";#N/A,#N/A,FALSE,"ER CH";#N/A,#N/A,FALSE,"EA CH (2) ";#N/A,#N/A,FALSE,"EA CH";#N/A,#N/A,FALSE,"EA CH (3) ";#N/A,#N/A,FALSE,"EA CH (4)";#N/A,#N/A,FALSE,"KA CH";#N/A,#N/A,FALSE,"KA CH  (2)";#N/A,#N/A,FALSE,"KA CH  (3)";#N/A,#N/A,FALSE,"KA CH (4)"}</definedName>
    <definedName name="fhhh" localSheetId="14"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hhh" localSheetId="7"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hhh" localSheetId="25"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hhh" localSheetId="21"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hhh" localSheetId="22"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hhh" localSheetId="19"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hhh"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hjfjgf" localSheetId="14"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hjfjgf" localSheetId="7"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hjfjgf" localSheetId="25"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hjfjgf" localSheetId="21"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hjfjgf" localSheetId="22"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hjfjgf" localSheetId="19"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hjfjgf"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hr">IF(#REF!&lt;&gt;0,#REF!,"")</definedName>
    <definedName name="fhrtz" localSheetId="14" hidden="1">{#N/A,#N/A,FALSE,"PMW Gruppe 00_99";#N/A,#N/A,FALSE,"PMW KG 00_99";#N/A,#N/A,FALSE,"PMW Inc. 00_99";#N/A,#N/A,FALSE,"PMW VTECH 00_99";#N/A,#N/A,FALSE,"PMW Thail. 00_99";#N/A,#N/A,FALSE,"PMW Canada 00_99";#N/A,#N/A,FALSE,"Währungsabw. 00_99"}</definedName>
    <definedName name="fhrtz" localSheetId="7" hidden="1">{#N/A,#N/A,FALSE,"PMW Gruppe 00_99";#N/A,#N/A,FALSE,"PMW KG 00_99";#N/A,#N/A,FALSE,"PMW Inc. 00_99";#N/A,#N/A,FALSE,"PMW VTECH 00_99";#N/A,#N/A,FALSE,"PMW Thail. 00_99";#N/A,#N/A,FALSE,"PMW Canada 00_99";#N/A,#N/A,FALSE,"Währungsabw. 00_99"}</definedName>
    <definedName name="fhrtz" localSheetId="25" hidden="1">{#N/A,#N/A,FALSE,"PMW Gruppe 00_99";#N/A,#N/A,FALSE,"PMW KG 00_99";#N/A,#N/A,FALSE,"PMW Inc. 00_99";#N/A,#N/A,FALSE,"PMW VTECH 00_99";#N/A,#N/A,FALSE,"PMW Thail. 00_99";#N/A,#N/A,FALSE,"PMW Canada 00_99";#N/A,#N/A,FALSE,"Währungsabw. 00_99"}</definedName>
    <definedName name="fhrtz" localSheetId="21" hidden="1">{#N/A,#N/A,FALSE,"PMW Gruppe 00_99";#N/A,#N/A,FALSE,"PMW KG 00_99";#N/A,#N/A,FALSE,"PMW Inc. 00_99";#N/A,#N/A,FALSE,"PMW VTECH 00_99";#N/A,#N/A,FALSE,"PMW Thail. 00_99";#N/A,#N/A,FALSE,"PMW Canada 00_99";#N/A,#N/A,FALSE,"Währungsabw. 00_99"}</definedName>
    <definedName name="fhrtz" localSheetId="22" hidden="1">{#N/A,#N/A,FALSE,"PMW Gruppe 00_99";#N/A,#N/A,FALSE,"PMW KG 00_99";#N/A,#N/A,FALSE,"PMW Inc. 00_99";#N/A,#N/A,FALSE,"PMW VTECH 00_99";#N/A,#N/A,FALSE,"PMW Thail. 00_99";#N/A,#N/A,FALSE,"PMW Canada 00_99";#N/A,#N/A,FALSE,"Währungsabw. 00_99"}</definedName>
    <definedName name="fhrtz" localSheetId="19" hidden="1">{#N/A,#N/A,FALSE,"PMW Gruppe 00_99";#N/A,#N/A,FALSE,"PMW KG 00_99";#N/A,#N/A,FALSE,"PMW Inc. 00_99";#N/A,#N/A,FALSE,"PMW VTECH 00_99";#N/A,#N/A,FALSE,"PMW Thail. 00_99";#N/A,#N/A,FALSE,"PMW Canada 00_99";#N/A,#N/A,FALSE,"Währungsabw. 00_99"}</definedName>
    <definedName name="fhrtz" hidden="1">{#N/A,#N/A,FALSE,"PMW Gruppe 00_99";#N/A,#N/A,FALSE,"PMW KG 00_99";#N/A,#N/A,FALSE,"PMW Inc. 00_99";#N/A,#N/A,FALSE,"PMW VTECH 00_99";#N/A,#N/A,FALSE,"PMW Thail. 00_99";#N/A,#N/A,FALSE,"PMW Canada 00_99";#N/A,#N/A,FALSE,"Währungsabw. 00_99"}</definedName>
    <definedName name="FIELDNAMECOLUMN2">#REF!</definedName>
    <definedName name="FIELDNAMECOLUMN3">#REF!</definedName>
    <definedName name="FIELDNAMECOLUMN4">#REF!</definedName>
    <definedName name="FIELDNAMECOLUMN5">#REF!</definedName>
    <definedName name="FIELDNAMEROW2">#REF!</definedName>
    <definedName name="FIELDNAMEROW3">#REF!</definedName>
    <definedName name="FIELDNAMEROW4">#REF!</definedName>
    <definedName name="FIELDNAMEROW5">#REF!</definedName>
    <definedName name="fiii" localSheetId="14" hidden="1">{#N/A,#N/A,FALSE,"TAXC.INDEX";#N/A,#N/A,FALSE,"Schedule I";#N/A,#N/A,FALSE,"Schedule  II";#N/A,#N/A,FALSE,"Schedule III";#N/A,#N/A,FALSE,"Schedule IV";#N/A,#N/A,FALSE,"Schedule IV (Cont'd)";#N/A,#N/A,FALSE,"Schedule V";#N/A,#N/A,FALSE,"Schedule VI";#N/A,#N/A,FALSE,"Schedule VII"}</definedName>
    <definedName name="fiii" localSheetId="7" hidden="1">{#N/A,#N/A,FALSE,"TAXC.INDEX";#N/A,#N/A,FALSE,"Schedule I";#N/A,#N/A,FALSE,"Schedule  II";#N/A,#N/A,FALSE,"Schedule III";#N/A,#N/A,FALSE,"Schedule IV";#N/A,#N/A,FALSE,"Schedule IV (Cont'd)";#N/A,#N/A,FALSE,"Schedule V";#N/A,#N/A,FALSE,"Schedule VI";#N/A,#N/A,FALSE,"Schedule VII"}</definedName>
    <definedName name="fiii" localSheetId="25" hidden="1">{#N/A,#N/A,FALSE,"TAXC.INDEX";#N/A,#N/A,FALSE,"Schedule I";#N/A,#N/A,FALSE,"Schedule  II";#N/A,#N/A,FALSE,"Schedule III";#N/A,#N/A,FALSE,"Schedule IV";#N/A,#N/A,FALSE,"Schedule IV (Cont'd)";#N/A,#N/A,FALSE,"Schedule V";#N/A,#N/A,FALSE,"Schedule VI";#N/A,#N/A,FALSE,"Schedule VII"}</definedName>
    <definedName name="fiii" localSheetId="21" hidden="1">{#N/A,#N/A,FALSE,"TAXC.INDEX";#N/A,#N/A,FALSE,"Schedule I";#N/A,#N/A,FALSE,"Schedule  II";#N/A,#N/A,FALSE,"Schedule III";#N/A,#N/A,FALSE,"Schedule IV";#N/A,#N/A,FALSE,"Schedule IV (Cont'd)";#N/A,#N/A,FALSE,"Schedule V";#N/A,#N/A,FALSE,"Schedule VI";#N/A,#N/A,FALSE,"Schedule VII"}</definedName>
    <definedName name="fiii" localSheetId="22" hidden="1">{#N/A,#N/A,FALSE,"TAXC.INDEX";#N/A,#N/A,FALSE,"Schedule I";#N/A,#N/A,FALSE,"Schedule  II";#N/A,#N/A,FALSE,"Schedule III";#N/A,#N/A,FALSE,"Schedule IV";#N/A,#N/A,FALSE,"Schedule IV (Cont'd)";#N/A,#N/A,FALSE,"Schedule V";#N/A,#N/A,FALSE,"Schedule VI";#N/A,#N/A,FALSE,"Schedule VII"}</definedName>
    <definedName name="fiii" localSheetId="19" hidden="1">{#N/A,#N/A,FALSE,"TAXC.INDEX";#N/A,#N/A,FALSE,"Schedule I";#N/A,#N/A,FALSE,"Schedule  II";#N/A,#N/A,FALSE,"Schedule III";#N/A,#N/A,FALSE,"Schedule IV";#N/A,#N/A,FALSE,"Schedule IV (Cont'd)";#N/A,#N/A,FALSE,"Schedule V";#N/A,#N/A,FALSE,"Schedule VI";#N/A,#N/A,FALSE,"Schedule VII"}</definedName>
    <definedName name="fiii" hidden="1">{#N/A,#N/A,FALSE,"TAXC.INDEX";#N/A,#N/A,FALSE,"Schedule I";#N/A,#N/A,FALSE,"Schedule  II";#N/A,#N/A,FALSE,"Schedule III";#N/A,#N/A,FALSE,"Schedule IV";#N/A,#N/A,FALSE,"Schedule IV (Cont'd)";#N/A,#N/A,FALSE,"Schedule V";#N/A,#N/A,FALSE,"Schedule VI";#N/A,#N/A,FALSE,"Schedule VII"}</definedName>
    <definedName name="filename">CELL("filename",!F4)</definedName>
    <definedName name="FILETYPE">"HEBING"</definedName>
    <definedName name="FILL" hidden="1">#REF!</definedName>
    <definedName name="filterrange">#REF!</definedName>
    <definedName name="FIM">1/5.94573</definedName>
    <definedName name="FIMeXToEUR" localSheetId="14" hidden="1">1/EUReXToFIM</definedName>
    <definedName name="FIMeXToEUR" localSheetId="7" hidden="1">1/EUReXToFIM</definedName>
    <definedName name="FIMeXToEUR" localSheetId="25" hidden="1">1/EUReXToFIM</definedName>
    <definedName name="FIMeXToEUR" localSheetId="21" hidden="1">1/EUReXToFIM</definedName>
    <definedName name="FIMeXToEUR" localSheetId="22" hidden="1">1/EUReXToFIM</definedName>
    <definedName name="FIMeXToEUR" localSheetId="19" hidden="1">1/EUReXToFIM</definedName>
    <definedName name="FIMeXToEUR" hidden="1">1/EUReXToFIM</definedName>
    <definedName name="final" localSheetId="14" hidden="1">{#N/A,#N/A,FALSE,"TOTAL";#N/A,#N/A,FALSE,"RETAIL";#N/A,#N/A,FALSE,"SHOPS";#N/A,#N/A,FALSE,"PANUNEE";#N/A,#N/A,FALSE,"CTLLP";#N/A,#N/A,FALSE,"CTLPK";#N/A,#N/A,FALSE,"SIAM";#N/A,#N/A,FALSE,"MALLBKP";#N/A,#N/A,FALSE,"EMP";#N/A,#N/A,FALSE,"GRAND";#N/A,#N/A,FALSE,"PATPONG";#N/A,#N/A,FALSE,"SILOM";#N/A,#N/A,FALSE,"RAMA3";#N/A,#N/A,FALSE,"MAJOR";#N/A,#N/A,FALSE,"RCD";#N/A,#N/A,FALSE,"HO";#N/A,#N/A,FALSE,"Sheet1";#N/A,#N/A,FALSE,"WAT"}</definedName>
    <definedName name="final" localSheetId="7" hidden="1">{#N/A,#N/A,FALSE,"TOTAL";#N/A,#N/A,FALSE,"RETAIL";#N/A,#N/A,FALSE,"SHOPS";#N/A,#N/A,FALSE,"PANUNEE";#N/A,#N/A,FALSE,"CTLLP";#N/A,#N/A,FALSE,"CTLPK";#N/A,#N/A,FALSE,"SIAM";#N/A,#N/A,FALSE,"MALLBKP";#N/A,#N/A,FALSE,"EMP";#N/A,#N/A,FALSE,"GRAND";#N/A,#N/A,FALSE,"PATPONG";#N/A,#N/A,FALSE,"SILOM";#N/A,#N/A,FALSE,"RAMA3";#N/A,#N/A,FALSE,"MAJOR";#N/A,#N/A,FALSE,"RCD";#N/A,#N/A,FALSE,"HO";#N/A,#N/A,FALSE,"Sheet1";#N/A,#N/A,FALSE,"WAT"}</definedName>
    <definedName name="final" localSheetId="25" hidden="1">{#N/A,#N/A,FALSE,"TOTAL";#N/A,#N/A,FALSE,"RETAIL";#N/A,#N/A,FALSE,"SHOPS";#N/A,#N/A,FALSE,"PANUNEE";#N/A,#N/A,FALSE,"CTLLP";#N/A,#N/A,FALSE,"CTLPK";#N/A,#N/A,FALSE,"SIAM";#N/A,#N/A,FALSE,"MALLBKP";#N/A,#N/A,FALSE,"EMP";#N/A,#N/A,FALSE,"GRAND";#N/A,#N/A,FALSE,"PATPONG";#N/A,#N/A,FALSE,"SILOM";#N/A,#N/A,FALSE,"RAMA3";#N/A,#N/A,FALSE,"MAJOR";#N/A,#N/A,FALSE,"RCD";#N/A,#N/A,FALSE,"HO";#N/A,#N/A,FALSE,"Sheet1";#N/A,#N/A,FALSE,"WAT"}</definedName>
    <definedName name="final" localSheetId="21" hidden="1">{#N/A,#N/A,FALSE,"TOTAL";#N/A,#N/A,FALSE,"RETAIL";#N/A,#N/A,FALSE,"SHOPS";#N/A,#N/A,FALSE,"PANUNEE";#N/A,#N/A,FALSE,"CTLLP";#N/A,#N/A,FALSE,"CTLPK";#N/A,#N/A,FALSE,"SIAM";#N/A,#N/A,FALSE,"MALLBKP";#N/A,#N/A,FALSE,"EMP";#N/A,#N/A,FALSE,"GRAND";#N/A,#N/A,FALSE,"PATPONG";#N/A,#N/A,FALSE,"SILOM";#N/A,#N/A,FALSE,"RAMA3";#N/A,#N/A,FALSE,"MAJOR";#N/A,#N/A,FALSE,"RCD";#N/A,#N/A,FALSE,"HO";#N/A,#N/A,FALSE,"Sheet1";#N/A,#N/A,FALSE,"WAT"}</definedName>
    <definedName name="final" localSheetId="22" hidden="1">{#N/A,#N/A,FALSE,"TOTAL";#N/A,#N/A,FALSE,"RETAIL";#N/A,#N/A,FALSE,"SHOPS";#N/A,#N/A,FALSE,"PANUNEE";#N/A,#N/A,FALSE,"CTLLP";#N/A,#N/A,FALSE,"CTLPK";#N/A,#N/A,FALSE,"SIAM";#N/A,#N/A,FALSE,"MALLBKP";#N/A,#N/A,FALSE,"EMP";#N/A,#N/A,FALSE,"GRAND";#N/A,#N/A,FALSE,"PATPONG";#N/A,#N/A,FALSE,"SILOM";#N/A,#N/A,FALSE,"RAMA3";#N/A,#N/A,FALSE,"MAJOR";#N/A,#N/A,FALSE,"RCD";#N/A,#N/A,FALSE,"HO";#N/A,#N/A,FALSE,"Sheet1";#N/A,#N/A,FALSE,"WAT"}</definedName>
    <definedName name="final" localSheetId="19" hidden="1">{#N/A,#N/A,FALSE,"TOTAL";#N/A,#N/A,FALSE,"RETAIL";#N/A,#N/A,FALSE,"SHOPS";#N/A,#N/A,FALSE,"PANUNEE";#N/A,#N/A,FALSE,"CTLLP";#N/A,#N/A,FALSE,"CTLPK";#N/A,#N/A,FALSE,"SIAM";#N/A,#N/A,FALSE,"MALLBKP";#N/A,#N/A,FALSE,"EMP";#N/A,#N/A,FALSE,"GRAND";#N/A,#N/A,FALSE,"PATPONG";#N/A,#N/A,FALSE,"SILOM";#N/A,#N/A,FALSE,"RAMA3";#N/A,#N/A,FALSE,"MAJOR";#N/A,#N/A,FALSE,"RCD";#N/A,#N/A,FALSE,"HO";#N/A,#N/A,FALSE,"Sheet1";#N/A,#N/A,FALSE,"WAT"}</definedName>
    <definedName name="final" hidden="1">{#N/A,#N/A,FALSE,"TOTAL";#N/A,#N/A,FALSE,"RETAIL";#N/A,#N/A,FALSE,"SHOPS";#N/A,#N/A,FALSE,"PANUNEE";#N/A,#N/A,FALSE,"CTLLP";#N/A,#N/A,FALSE,"CTLPK";#N/A,#N/A,FALSE,"SIAM";#N/A,#N/A,FALSE,"MALLBKP";#N/A,#N/A,FALSE,"EMP";#N/A,#N/A,FALSE,"GRAND";#N/A,#N/A,FALSE,"PATPONG";#N/A,#N/A,FALSE,"SILOM";#N/A,#N/A,FALSE,"RAMA3";#N/A,#N/A,FALSE,"MAJOR";#N/A,#N/A,FALSE,"RCD";#N/A,#N/A,FALSE,"HO";#N/A,#N/A,FALSE,"Sheet1";#N/A,#N/A,FALSE,"WAT"}</definedName>
    <definedName name="finalproduct">#REF!</definedName>
    <definedName name="Finance_costs">#REF!</definedName>
    <definedName name="Financial_expenses_1">OFFSET(#REF!,,,COUNTA(#REF!)-2,)</definedName>
    <definedName name="find" localSheetId="14" hidden="1">{#N/A,#N/A,FALSE,"TAXC.INDEX";#N/A,#N/A,FALSE,"Schedule I";#N/A,#N/A,FALSE,"Schedule  II";#N/A,#N/A,FALSE,"Schedule III";#N/A,#N/A,FALSE,"Schedule IV";#N/A,#N/A,FALSE,"Schedule IV (Cont'd)";#N/A,#N/A,FALSE,"Schedule V";#N/A,#N/A,FALSE,"Schedule VI";#N/A,#N/A,FALSE,"Schedule VII"}</definedName>
    <definedName name="find" localSheetId="7" hidden="1">{#N/A,#N/A,FALSE,"TAXC.INDEX";#N/A,#N/A,FALSE,"Schedule I";#N/A,#N/A,FALSE,"Schedule  II";#N/A,#N/A,FALSE,"Schedule III";#N/A,#N/A,FALSE,"Schedule IV";#N/A,#N/A,FALSE,"Schedule IV (Cont'd)";#N/A,#N/A,FALSE,"Schedule V";#N/A,#N/A,FALSE,"Schedule VI";#N/A,#N/A,FALSE,"Schedule VII"}</definedName>
    <definedName name="find" localSheetId="25" hidden="1">{#N/A,#N/A,FALSE,"TAXC.INDEX";#N/A,#N/A,FALSE,"Schedule I";#N/A,#N/A,FALSE,"Schedule  II";#N/A,#N/A,FALSE,"Schedule III";#N/A,#N/A,FALSE,"Schedule IV";#N/A,#N/A,FALSE,"Schedule IV (Cont'd)";#N/A,#N/A,FALSE,"Schedule V";#N/A,#N/A,FALSE,"Schedule VI";#N/A,#N/A,FALSE,"Schedule VII"}</definedName>
    <definedName name="find" localSheetId="21" hidden="1">{#N/A,#N/A,FALSE,"TAXC.INDEX";#N/A,#N/A,FALSE,"Schedule I";#N/A,#N/A,FALSE,"Schedule  II";#N/A,#N/A,FALSE,"Schedule III";#N/A,#N/A,FALSE,"Schedule IV";#N/A,#N/A,FALSE,"Schedule IV (Cont'd)";#N/A,#N/A,FALSE,"Schedule V";#N/A,#N/A,FALSE,"Schedule VI";#N/A,#N/A,FALSE,"Schedule VII"}</definedName>
    <definedName name="find" localSheetId="22" hidden="1">{#N/A,#N/A,FALSE,"TAXC.INDEX";#N/A,#N/A,FALSE,"Schedule I";#N/A,#N/A,FALSE,"Schedule  II";#N/A,#N/A,FALSE,"Schedule III";#N/A,#N/A,FALSE,"Schedule IV";#N/A,#N/A,FALSE,"Schedule IV (Cont'd)";#N/A,#N/A,FALSE,"Schedule V";#N/A,#N/A,FALSE,"Schedule VI";#N/A,#N/A,FALSE,"Schedule VII"}</definedName>
    <definedName name="find" localSheetId="19" hidden="1">{#N/A,#N/A,FALSE,"TAXC.INDEX";#N/A,#N/A,FALSE,"Schedule I";#N/A,#N/A,FALSE,"Schedule  II";#N/A,#N/A,FALSE,"Schedule III";#N/A,#N/A,FALSE,"Schedule IV";#N/A,#N/A,FALSE,"Schedule IV (Cont'd)";#N/A,#N/A,FALSE,"Schedule V";#N/A,#N/A,FALSE,"Schedule VI";#N/A,#N/A,FALSE,"Schedule VII"}</definedName>
    <definedName name="find" hidden="1">{#N/A,#N/A,FALSE,"TAXC.INDEX";#N/A,#N/A,FALSE,"Schedule I";#N/A,#N/A,FALSE,"Schedule  II";#N/A,#N/A,FALSE,"Schedule III";#N/A,#N/A,FALSE,"Schedule IV";#N/A,#N/A,FALSE,"Schedule IV (Cont'd)";#N/A,#N/A,FALSE,"Schedule V";#N/A,#N/A,FALSE,"Schedule VI";#N/A,#N/A,FALSE,"Schedule VII"}</definedName>
    <definedName name="FindingsAnaOfDiff">#REF!</definedName>
    <definedName name="FindingsControlFailures">#REF!</definedName>
    <definedName name="FindingsControlFailures1">#REF!</definedName>
    <definedName name="FindingsQuestOnWeakness">#REF!</definedName>
    <definedName name="FindingsRationalForNotComm">#REF!</definedName>
    <definedName name="FindingsRiskOfFraud">#REF!</definedName>
    <definedName name="FindingsROSMRevision">#REF!</definedName>
    <definedName name="first">#REF!</definedName>
    <definedName name="First_cell">#REF!</definedName>
    <definedName name="FIRSTDATAROW2">#REF!</definedName>
    <definedName name="FIRSTDATAROW3">#REF!</definedName>
    <definedName name="FIRSTDATAROW4">#REF!</definedName>
    <definedName name="FIRSTDATAROW5">#REF!</definedName>
    <definedName name="FISACCEPTED" hidden="1">0</definedName>
    <definedName name="FISAUDIT" hidden="1">1</definedName>
    <definedName name="FISCHANGED" hidden="1">0</definedName>
    <definedName name="FISCHECKED" hidden="1">0</definedName>
    <definedName name="FISHOLDEN" hidden="1">0</definedName>
    <definedName name="FISSUBMITED" hidden="1">0</definedName>
    <definedName name="FITEMLIST2" hidden="1">"ENCODE_"</definedName>
    <definedName name="Fixed_assests">#REF!</definedName>
    <definedName name="FIXED_ASSETS">#REF!</definedName>
    <definedName name="fixlj2000.dbf">#REF!</definedName>
    <definedName name="fjaeojfa" localSheetId="14" hidden="1">{#N/A,#N/A,FALSE,"TB";#N/A,#N/A,FALSE,"DR";#N/A,#N/A,FALSE,"AR";#N/A,#N/A,FALSE,"PL";#N/A,#N/A,FALSE,"BS";#N/A,#N/A,FALSE,"NOTES";#N/A,#N/A,FALSE,"NOTES (2)";#N/A,#N/A,FALSE,"NOTES (3)";#N/A,#N/A,FALSE,"DPL";#N/A,#N/A,FALSE,"TAXC.INDEX";#N/A,#N/A,FALSE,"Schedule I";#N/A,#N/A,FALSE,"Adjustments"}</definedName>
    <definedName name="fjaeojfa" localSheetId="7" hidden="1">{#N/A,#N/A,FALSE,"TB";#N/A,#N/A,FALSE,"DR";#N/A,#N/A,FALSE,"AR";#N/A,#N/A,FALSE,"PL";#N/A,#N/A,FALSE,"BS";#N/A,#N/A,FALSE,"NOTES";#N/A,#N/A,FALSE,"NOTES (2)";#N/A,#N/A,FALSE,"NOTES (3)";#N/A,#N/A,FALSE,"DPL";#N/A,#N/A,FALSE,"TAXC.INDEX";#N/A,#N/A,FALSE,"Schedule I";#N/A,#N/A,FALSE,"Adjustments"}</definedName>
    <definedName name="fjaeojfa" localSheetId="25" hidden="1">{#N/A,#N/A,FALSE,"TB";#N/A,#N/A,FALSE,"DR";#N/A,#N/A,FALSE,"AR";#N/A,#N/A,FALSE,"PL";#N/A,#N/A,FALSE,"BS";#N/A,#N/A,FALSE,"NOTES";#N/A,#N/A,FALSE,"NOTES (2)";#N/A,#N/A,FALSE,"NOTES (3)";#N/A,#N/A,FALSE,"DPL";#N/A,#N/A,FALSE,"TAXC.INDEX";#N/A,#N/A,FALSE,"Schedule I";#N/A,#N/A,FALSE,"Adjustments"}</definedName>
    <definedName name="fjaeojfa" localSheetId="21" hidden="1">{#N/A,#N/A,FALSE,"TB";#N/A,#N/A,FALSE,"DR";#N/A,#N/A,FALSE,"AR";#N/A,#N/A,FALSE,"PL";#N/A,#N/A,FALSE,"BS";#N/A,#N/A,FALSE,"NOTES";#N/A,#N/A,FALSE,"NOTES (2)";#N/A,#N/A,FALSE,"NOTES (3)";#N/A,#N/A,FALSE,"DPL";#N/A,#N/A,FALSE,"TAXC.INDEX";#N/A,#N/A,FALSE,"Schedule I";#N/A,#N/A,FALSE,"Adjustments"}</definedName>
    <definedName name="fjaeojfa" localSheetId="22" hidden="1">{#N/A,#N/A,FALSE,"TB";#N/A,#N/A,FALSE,"DR";#N/A,#N/A,FALSE,"AR";#N/A,#N/A,FALSE,"PL";#N/A,#N/A,FALSE,"BS";#N/A,#N/A,FALSE,"NOTES";#N/A,#N/A,FALSE,"NOTES (2)";#N/A,#N/A,FALSE,"NOTES (3)";#N/A,#N/A,FALSE,"DPL";#N/A,#N/A,FALSE,"TAXC.INDEX";#N/A,#N/A,FALSE,"Schedule I";#N/A,#N/A,FALSE,"Adjustments"}</definedName>
    <definedName name="fjaeojfa" localSheetId="19" hidden="1">{#N/A,#N/A,FALSE,"TB";#N/A,#N/A,FALSE,"DR";#N/A,#N/A,FALSE,"AR";#N/A,#N/A,FALSE,"PL";#N/A,#N/A,FALSE,"BS";#N/A,#N/A,FALSE,"NOTES";#N/A,#N/A,FALSE,"NOTES (2)";#N/A,#N/A,FALSE,"NOTES (3)";#N/A,#N/A,FALSE,"DPL";#N/A,#N/A,FALSE,"TAXC.INDEX";#N/A,#N/A,FALSE,"Schedule I";#N/A,#N/A,FALSE,"Adjustments"}</definedName>
    <definedName name="fjaeojfa" hidden="1">{#N/A,#N/A,FALSE,"TB";#N/A,#N/A,FALSE,"DR";#N/A,#N/A,FALSE,"AR";#N/A,#N/A,FALSE,"PL";#N/A,#N/A,FALSE,"BS";#N/A,#N/A,FALSE,"NOTES";#N/A,#N/A,FALSE,"NOTES (2)";#N/A,#N/A,FALSE,"NOTES (3)";#N/A,#N/A,FALSE,"DPL";#N/A,#N/A,FALSE,"TAXC.INDEX";#N/A,#N/A,FALSE,"Schedule I";#N/A,#N/A,FALSE,"Adjustments"}</definedName>
    <definedName name="fjaoe" localSheetId="14" hidden="1">{#N/A,#N/A,FALSE,"TB";#N/A,#N/A,FALSE,"DR";#N/A,#N/A,FALSE,"AR";#N/A,#N/A,FALSE,"BS";#N/A,#N/A,FALSE,"PL";#N/A,#N/A,FALSE,"NOTES";#N/A,#N/A,FALSE,"NOTES (2)";#N/A,#N/A,FALSE,"NOTES (3)";#N/A,#N/A,FALSE,"DPL";#N/A,#N/A,FALSE,"DPL"}</definedName>
    <definedName name="fjaoe" localSheetId="7" hidden="1">{#N/A,#N/A,FALSE,"TB";#N/A,#N/A,FALSE,"DR";#N/A,#N/A,FALSE,"AR";#N/A,#N/A,FALSE,"BS";#N/A,#N/A,FALSE,"PL";#N/A,#N/A,FALSE,"NOTES";#N/A,#N/A,FALSE,"NOTES (2)";#N/A,#N/A,FALSE,"NOTES (3)";#N/A,#N/A,FALSE,"DPL";#N/A,#N/A,FALSE,"DPL"}</definedName>
    <definedName name="fjaoe" localSheetId="25" hidden="1">{#N/A,#N/A,FALSE,"TB";#N/A,#N/A,FALSE,"DR";#N/A,#N/A,FALSE,"AR";#N/A,#N/A,FALSE,"BS";#N/A,#N/A,FALSE,"PL";#N/A,#N/A,FALSE,"NOTES";#N/A,#N/A,FALSE,"NOTES (2)";#N/A,#N/A,FALSE,"NOTES (3)";#N/A,#N/A,FALSE,"DPL";#N/A,#N/A,FALSE,"DPL"}</definedName>
    <definedName name="fjaoe" localSheetId="21" hidden="1">{#N/A,#N/A,FALSE,"TB";#N/A,#N/A,FALSE,"DR";#N/A,#N/A,FALSE,"AR";#N/A,#N/A,FALSE,"BS";#N/A,#N/A,FALSE,"PL";#N/A,#N/A,FALSE,"NOTES";#N/A,#N/A,FALSE,"NOTES (2)";#N/A,#N/A,FALSE,"NOTES (3)";#N/A,#N/A,FALSE,"DPL";#N/A,#N/A,FALSE,"DPL"}</definedName>
    <definedName name="fjaoe" localSheetId="22" hidden="1">{#N/A,#N/A,FALSE,"TB";#N/A,#N/A,FALSE,"DR";#N/A,#N/A,FALSE,"AR";#N/A,#N/A,FALSE,"BS";#N/A,#N/A,FALSE,"PL";#N/A,#N/A,FALSE,"NOTES";#N/A,#N/A,FALSE,"NOTES (2)";#N/A,#N/A,FALSE,"NOTES (3)";#N/A,#N/A,FALSE,"DPL";#N/A,#N/A,FALSE,"DPL"}</definedName>
    <definedName name="fjaoe" localSheetId="19" hidden="1">{#N/A,#N/A,FALSE,"TB";#N/A,#N/A,FALSE,"DR";#N/A,#N/A,FALSE,"AR";#N/A,#N/A,FALSE,"BS";#N/A,#N/A,FALSE,"PL";#N/A,#N/A,FALSE,"NOTES";#N/A,#N/A,FALSE,"NOTES (2)";#N/A,#N/A,FALSE,"NOTES (3)";#N/A,#N/A,FALSE,"DPL";#N/A,#N/A,FALSE,"DPL"}</definedName>
    <definedName name="fjaoe" hidden="1">{#N/A,#N/A,FALSE,"TB";#N/A,#N/A,FALSE,"DR";#N/A,#N/A,FALSE,"AR";#N/A,#N/A,FALSE,"BS";#N/A,#N/A,FALSE,"PL";#N/A,#N/A,FALSE,"NOTES";#N/A,#N/A,FALSE,"NOTES (2)";#N/A,#N/A,FALSE,"NOTES (3)";#N/A,#N/A,FALSE,"DPL";#N/A,#N/A,FALSE,"DPL"}</definedName>
    <definedName name="FJD" localSheetId="14" hidden="1">{#N/A,#N/A,FALSE,"단축1";#N/A,#N/A,FALSE,"단축2";#N/A,#N/A,FALSE,"단축3";#N/A,#N/A,FALSE,"장축";#N/A,#N/A,FALSE,"4WD"}</definedName>
    <definedName name="FJD" localSheetId="7" hidden="1">{#N/A,#N/A,FALSE,"단축1";#N/A,#N/A,FALSE,"단축2";#N/A,#N/A,FALSE,"단축3";#N/A,#N/A,FALSE,"장축";#N/A,#N/A,FALSE,"4WD"}</definedName>
    <definedName name="FJD" localSheetId="25" hidden="1">{#N/A,#N/A,FALSE,"단축1";#N/A,#N/A,FALSE,"단축2";#N/A,#N/A,FALSE,"단축3";#N/A,#N/A,FALSE,"장축";#N/A,#N/A,FALSE,"4WD"}</definedName>
    <definedName name="FJD" localSheetId="21" hidden="1">{#N/A,#N/A,FALSE,"단축1";#N/A,#N/A,FALSE,"단축2";#N/A,#N/A,FALSE,"단축3";#N/A,#N/A,FALSE,"장축";#N/A,#N/A,FALSE,"4WD"}</definedName>
    <definedName name="FJD" localSheetId="22" hidden="1">{#N/A,#N/A,FALSE,"단축1";#N/A,#N/A,FALSE,"단축2";#N/A,#N/A,FALSE,"단축3";#N/A,#N/A,FALSE,"장축";#N/A,#N/A,FALSE,"4WD"}</definedName>
    <definedName name="FJD" localSheetId="19" hidden="1">{#N/A,#N/A,FALSE,"단축1";#N/A,#N/A,FALSE,"단축2";#N/A,#N/A,FALSE,"단축3";#N/A,#N/A,FALSE,"장축";#N/A,#N/A,FALSE,"4WD"}</definedName>
    <definedName name="FJD" hidden="1">{#N/A,#N/A,FALSE,"단축1";#N/A,#N/A,FALSE,"단축2";#N/A,#N/A,FALSE,"단축3";#N/A,#N/A,FALSE,"장축";#N/A,#N/A,FALSE,"4WD"}</definedName>
    <definedName name="fjdsk" localSheetId="14" hidden="1">{#N/A,#N/A,FALSE,"Bare Battery F.G."}</definedName>
    <definedName name="fjdsk" localSheetId="7" hidden="1">{#N/A,#N/A,FALSE,"Bare Battery F.G."}</definedName>
    <definedName name="fjdsk" localSheetId="25" hidden="1">{#N/A,#N/A,FALSE,"Bare Battery F.G."}</definedName>
    <definedName name="fjdsk" localSheetId="21" hidden="1">{#N/A,#N/A,FALSE,"Bare Battery F.G."}</definedName>
    <definedName name="fjdsk" localSheetId="22" hidden="1">{#N/A,#N/A,FALSE,"Bare Battery F.G."}</definedName>
    <definedName name="fjdsk" localSheetId="19" hidden="1">{#N/A,#N/A,FALSE,"Bare Battery F.G."}</definedName>
    <definedName name="fjdsk" hidden="1">{#N/A,#N/A,FALSE,"Bare Battery F.G."}</definedName>
    <definedName name="FJEZK" localSheetId="14" hidden="1">{#N/A,#N/A,FALSE,"Pharm";#N/A,#N/A,FALSE,"WWCM"}</definedName>
    <definedName name="FJEZK" localSheetId="7" hidden="1">{#N/A,#N/A,FALSE,"Pharm";#N/A,#N/A,FALSE,"WWCM"}</definedName>
    <definedName name="FJEZK" localSheetId="25" hidden="1">{#N/A,#N/A,FALSE,"Pharm";#N/A,#N/A,FALSE,"WWCM"}</definedName>
    <definedName name="FJEZK" localSheetId="21" hidden="1">{#N/A,#N/A,FALSE,"Pharm";#N/A,#N/A,FALSE,"WWCM"}</definedName>
    <definedName name="FJEZK" localSheetId="22" hidden="1">{#N/A,#N/A,FALSE,"Pharm";#N/A,#N/A,FALSE,"WWCM"}</definedName>
    <definedName name="FJEZK" localSheetId="19" hidden="1">{#N/A,#N/A,FALSE,"Pharm";#N/A,#N/A,FALSE,"WWCM"}</definedName>
    <definedName name="FJEZK" hidden="1">{#N/A,#N/A,FALSE,"Pharm";#N/A,#N/A,FALSE,"WWCM"}</definedName>
    <definedName name="fjf" localSheetId="14" hidden="1">{#N/A,#N/A,FALSE,"TAXC.INDEX";#N/A,#N/A,FALSE,"Schedule I";#N/A,#N/A,FALSE,"Schedule  II";#N/A,#N/A,FALSE,"Schedule III"}</definedName>
    <definedName name="fjf" localSheetId="7" hidden="1">{#N/A,#N/A,FALSE,"TAXC.INDEX";#N/A,#N/A,FALSE,"Schedule I";#N/A,#N/A,FALSE,"Schedule  II";#N/A,#N/A,FALSE,"Schedule III"}</definedName>
    <definedName name="fjf" localSheetId="25" hidden="1">{#N/A,#N/A,FALSE,"TAXC.INDEX";#N/A,#N/A,FALSE,"Schedule I";#N/A,#N/A,FALSE,"Schedule  II";#N/A,#N/A,FALSE,"Schedule III"}</definedName>
    <definedName name="fjf" localSheetId="21" hidden="1">{#N/A,#N/A,FALSE,"TAXC.INDEX";#N/A,#N/A,FALSE,"Schedule I";#N/A,#N/A,FALSE,"Schedule  II";#N/A,#N/A,FALSE,"Schedule III"}</definedName>
    <definedName name="fjf" localSheetId="22" hidden="1">{#N/A,#N/A,FALSE,"TAXC.INDEX";#N/A,#N/A,FALSE,"Schedule I";#N/A,#N/A,FALSE,"Schedule  II";#N/A,#N/A,FALSE,"Schedule III"}</definedName>
    <definedName name="fjf" localSheetId="19" hidden="1">{#N/A,#N/A,FALSE,"TAXC.INDEX";#N/A,#N/A,FALSE,"Schedule I";#N/A,#N/A,FALSE,"Schedule  II";#N/A,#N/A,FALSE,"Schedule III"}</definedName>
    <definedName name="fjf" hidden="1">{#N/A,#N/A,FALSE,"TAXC.INDEX";#N/A,#N/A,FALSE,"Schedule I";#N/A,#N/A,FALSE,"Schedule  II";#N/A,#N/A,FALSE,"Schedule III"}</definedName>
    <definedName name="FJFGJJH" localSheetId="14" hidden="1">{"summary",#N/A,FALSE,"2000 vs 1999";"detail",#N/A,FALSE,"2000 vs 1999"}</definedName>
    <definedName name="FJFGJJH" localSheetId="7" hidden="1">{"summary",#N/A,FALSE,"2000 vs 1999";"detail",#N/A,FALSE,"2000 vs 1999"}</definedName>
    <definedName name="FJFGJJH" localSheetId="25" hidden="1">{"summary",#N/A,FALSE,"2000 vs 1999";"detail",#N/A,FALSE,"2000 vs 1999"}</definedName>
    <definedName name="FJFGJJH" localSheetId="21" hidden="1">{"summary",#N/A,FALSE,"2000 vs 1999";"detail",#N/A,FALSE,"2000 vs 1999"}</definedName>
    <definedName name="FJFGJJH" localSheetId="22" hidden="1">{"summary",#N/A,FALSE,"2000 vs 1999";"detail",#N/A,FALSE,"2000 vs 1999"}</definedName>
    <definedName name="FJFGJJH" localSheetId="19" hidden="1">{"summary",#N/A,FALSE,"2000 vs 1999";"detail",#N/A,FALSE,"2000 vs 1999"}</definedName>
    <definedName name="FJFGJJH" hidden="1">{"summary",#N/A,FALSE,"2000 vs 1999";"detail",#N/A,FALSE,"2000 vs 1999"}</definedName>
    <definedName name="FJFJ" localSheetId="14" hidden="1">{#N/A,#N/A,FALSE,"단축1";#N/A,#N/A,FALSE,"단축2";#N/A,#N/A,FALSE,"단축3";#N/A,#N/A,FALSE,"장축";#N/A,#N/A,FALSE,"4WD"}</definedName>
    <definedName name="FJFJ" localSheetId="7" hidden="1">{#N/A,#N/A,FALSE,"단축1";#N/A,#N/A,FALSE,"단축2";#N/A,#N/A,FALSE,"단축3";#N/A,#N/A,FALSE,"장축";#N/A,#N/A,FALSE,"4WD"}</definedName>
    <definedName name="FJFJ" localSheetId="25" hidden="1">{#N/A,#N/A,FALSE,"단축1";#N/A,#N/A,FALSE,"단축2";#N/A,#N/A,FALSE,"단축3";#N/A,#N/A,FALSE,"장축";#N/A,#N/A,FALSE,"4WD"}</definedName>
    <definedName name="FJFJ" localSheetId="21" hidden="1">{#N/A,#N/A,FALSE,"단축1";#N/A,#N/A,FALSE,"단축2";#N/A,#N/A,FALSE,"단축3";#N/A,#N/A,FALSE,"장축";#N/A,#N/A,FALSE,"4WD"}</definedName>
    <definedName name="FJFJ" localSheetId="22" hidden="1">{#N/A,#N/A,FALSE,"단축1";#N/A,#N/A,FALSE,"단축2";#N/A,#N/A,FALSE,"단축3";#N/A,#N/A,FALSE,"장축";#N/A,#N/A,FALSE,"4WD"}</definedName>
    <definedName name="FJFJ" localSheetId="19" hidden="1">{#N/A,#N/A,FALSE,"단축1";#N/A,#N/A,FALSE,"단축2";#N/A,#N/A,FALSE,"단축3";#N/A,#N/A,FALSE,"장축";#N/A,#N/A,FALSE,"4WD"}</definedName>
    <definedName name="FJFJ" hidden="1">{#N/A,#N/A,FALSE,"단축1";#N/A,#N/A,FALSE,"단축2";#N/A,#N/A,FALSE,"단축3";#N/A,#N/A,FALSE,"장축";#N/A,#N/A,FALSE,"4WD"}</definedName>
    <definedName name="fjhjd" localSheetId="14"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fjhjd" localSheetId="7"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fjhjd" localSheetId="25"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fjhjd" localSheetId="21"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fjhjd" localSheetId="22"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fjhjd" localSheetId="19"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fjhjd"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fjso" localSheetId="14" hidden="1">{#N/A,#N/A,FALSE,"CONTENTS";#N/A,#N/A,FALSE,"DR";#N/A,#N/A,FALSE,"PL";#N/A,#N/A,FALSE,"BS";#N/A,#N/A,FALSE,"Cash Flow";#N/A,#N/A,FALSE,"NOTES";#N/A,#N/A,FALSE,"NOTES (FA)";#N/A,#N/A,FALSE,"Notes(3)";#N/A,#N/A,FALSE,"NOTES (4)";#N/A,#N/A,FALSE,"DP&amp;L";#N/A,#N/A,FALSE,"EXPENSES";#N/A,#N/A,FALSE,"EXPENSES-1"}</definedName>
    <definedName name="fjso" localSheetId="7" hidden="1">{#N/A,#N/A,FALSE,"CONTENTS";#N/A,#N/A,FALSE,"DR";#N/A,#N/A,FALSE,"PL";#N/A,#N/A,FALSE,"BS";#N/A,#N/A,FALSE,"Cash Flow";#N/A,#N/A,FALSE,"NOTES";#N/A,#N/A,FALSE,"NOTES (FA)";#N/A,#N/A,FALSE,"Notes(3)";#N/A,#N/A,FALSE,"NOTES (4)";#N/A,#N/A,FALSE,"DP&amp;L";#N/A,#N/A,FALSE,"EXPENSES";#N/A,#N/A,FALSE,"EXPENSES-1"}</definedName>
    <definedName name="fjso" localSheetId="25" hidden="1">{#N/A,#N/A,FALSE,"CONTENTS";#N/A,#N/A,FALSE,"DR";#N/A,#N/A,FALSE,"PL";#N/A,#N/A,FALSE,"BS";#N/A,#N/A,FALSE,"Cash Flow";#N/A,#N/A,FALSE,"NOTES";#N/A,#N/A,FALSE,"NOTES (FA)";#N/A,#N/A,FALSE,"Notes(3)";#N/A,#N/A,FALSE,"NOTES (4)";#N/A,#N/A,FALSE,"DP&amp;L";#N/A,#N/A,FALSE,"EXPENSES";#N/A,#N/A,FALSE,"EXPENSES-1"}</definedName>
    <definedName name="fjso" localSheetId="21" hidden="1">{#N/A,#N/A,FALSE,"CONTENTS";#N/A,#N/A,FALSE,"DR";#N/A,#N/A,FALSE,"PL";#N/A,#N/A,FALSE,"BS";#N/A,#N/A,FALSE,"Cash Flow";#N/A,#N/A,FALSE,"NOTES";#N/A,#N/A,FALSE,"NOTES (FA)";#N/A,#N/A,FALSE,"Notes(3)";#N/A,#N/A,FALSE,"NOTES (4)";#N/A,#N/A,FALSE,"DP&amp;L";#N/A,#N/A,FALSE,"EXPENSES";#N/A,#N/A,FALSE,"EXPENSES-1"}</definedName>
    <definedName name="fjso" localSheetId="22" hidden="1">{#N/A,#N/A,FALSE,"CONTENTS";#N/A,#N/A,FALSE,"DR";#N/A,#N/A,FALSE,"PL";#N/A,#N/A,FALSE,"BS";#N/A,#N/A,FALSE,"Cash Flow";#N/A,#N/A,FALSE,"NOTES";#N/A,#N/A,FALSE,"NOTES (FA)";#N/A,#N/A,FALSE,"Notes(3)";#N/A,#N/A,FALSE,"NOTES (4)";#N/A,#N/A,FALSE,"DP&amp;L";#N/A,#N/A,FALSE,"EXPENSES";#N/A,#N/A,FALSE,"EXPENSES-1"}</definedName>
    <definedName name="fjso" localSheetId="19" hidden="1">{#N/A,#N/A,FALSE,"CONTENTS";#N/A,#N/A,FALSE,"DR";#N/A,#N/A,FALSE,"PL";#N/A,#N/A,FALSE,"BS";#N/A,#N/A,FALSE,"Cash Flow";#N/A,#N/A,FALSE,"NOTES";#N/A,#N/A,FALSE,"NOTES (FA)";#N/A,#N/A,FALSE,"Notes(3)";#N/A,#N/A,FALSE,"NOTES (4)";#N/A,#N/A,FALSE,"DP&amp;L";#N/A,#N/A,FALSE,"EXPENSES";#N/A,#N/A,FALSE,"EXPENSES-1"}</definedName>
    <definedName name="fjso" hidden="1">{#N/A,#N/A,FALSE,"CONTENTS";#N/A,#N/A,FALSE,"DR";#N/A,#N/A,FALSE,"PL";#N/A,#N/A,FALSE,"BS";#N/A,#N/A,FALSE,"Cash Flow";#N/A,#N/A,FALSE,"NOTES";#N/A,#N/A,FALSE,"NOTES (FA)";#N/A,#N/A,FALSE,"Notes(3)";#N/A,#N/A,FALSE,"NOTES (4)";#N/A,#N/A,FALSE,"DP&amp;L";#N/A,#N/A,FALSE,"EXPENSES";#N/A,#N/A,FALSE,"EXPENSES-1"}</definedName>
    <definedName name="fkla" localSheetId="14" hidden="1">{#N/A,#N/A,TRUE,"Y생산";#N/A,#N/A,TRUE,"Y판매";#N/A,#N/A,TRUE,"Y총물량";#N/A,#N/A,TRUE,"Y능력";#N/A,#N/A,TRUE,"YKD"}</definedName>
    <definedName name="fkla" localSheetId="7" hidden="1">{#N/A,#N/A,TRUE,"Y생산";#N/A,#N/A,TRUE,"Y판매";#N/A,#N/A,TRUE,"Y총물량";#N/A,#N/A,TRUE,"Y능력";#N/A,#N/A,TRUE,"YKD"}</definedName>
    <definedName name="fkla" localSheetId="25" hidden="1">{#N/A,#N/A,TRUE,"Y생산";#N/A,#N/A,TRUE,"Y판매";#N/A,#N/A,TRUE,"Y총물량";#N/A,#N/A,TRUE,"Y능력";#N/A,#N/A,TRUE,"YKD"}</definedName>
    <definedName name="fkla" localSheetId="21" hidden="1">{#N/A,#N/A,TRUE,"Y생산";#N/A,#N/A,TRUE,"Y판매";#N/A,#N/A,TRUE,"Y총물량";#N/A,#N/A,TRUE,"Y능력";#N/A,#N/A,TRUE,"YKD"}</definedName>
    <definedName name="fkla" localSheetId="22" hidden="1">{#N/A,#N/A,TRUE,"Y생산";#N/A,#N/A,TRUE,"Y판매";#N/A,#N/A,TRUE,"Y총물량";#N/A,#N/A,TRUE,"Y능력";#N/A,#N/A,TRUE,"YKD"}</definedName>
    <definedName name="fkla" localSheetId="19" hidden="1">{#N/A,#N/A,TRUE,"Y생산";#N/A,#N/A,TRUE,"Y판매";#N/A,#N/A,TRUE,"Y총물량";#N/A,#N/A,TRUE,"Y능력";#N/A,#N/A,TRUE,"YKD"}</definedName>
    <definedName name="fkla" hidden="1">{#N/A,#N/A,TRUE,"Y생산";#N/A,#N/A,TRUE,"Y판매";#N/A,#N/A,TRUE,"Y총물량";#N/A,#N/A,TRUE,"Y능력";#N/A,#N/A,TRUE,"YKD"}</definedName>
    <definedName name="fl">#REF!</definedName>
    <definedName name="fl01AB2" hidden="1">#REF!</definedName>
    <definedName name="fl01AB4" hidden="1">#REF!</definedName>
    <definedName name="fl01AB8" hidden="1">#REF!</definedName>
    <definedName name="fl01AS1" hidden="1">#REF!</definedName>
    <definedName name="fl03AB1" hidden="1">#REF!</definedName>
    <definedName name="fl03AB7" hidden="1">#REF!</definedName>
    <definedName name="fl03AS1" hidden="1">#REF!</definedName>
    <definedName name="fl03AS2" hidden="1">#REF!</definedName>
    <definedName name="fl03AS21" hidden="1">#REF!</definedName>
    <definedName name="fl03AS3" hidden="1">#REF!</definedName>
    <definedName name="fl03AS4" hidden="1">#REF!</definedName>
    <definedName name="fl03AS5" hidden="1">#REF!</definedName>
    <definedName name="fl04AF1" hidden="1">#REF!</definedName>
    <definedName name="fl04AS8" hidden="1">#REF!</definedName>
    <definedName name="fl06AB1" hidden="1">#REF!</definedName>
    <definedName name="fl06AB2" hidden="1">#REF!</definedName>
    <definedName name="fl06AB9" hidden="1">#REF!</definedName>
    <definedName name="fl07AS20" hidden="1">#REF!</definedName>
    <definedName name="fl07AS23" hidden="1">#REF!</definedName>
    <definedName name="fl07AS24" hidden="1">#REF!</definedName>
    <definedName name="fl07AS4" hidden="1">#REF!</definedName>
    <definedName name="fl07AS5" hidden="1">#REF!</definedName>
    <definedName name="fl08AP20" hidden="1">#REF!</definedName>
    <definedName name="fl10AB10" hidden="1">#REF!</definedName>
    <definedName name="fl10AB11" hidden="1">#REF!</definedName>
    <definedName name="fl18AF1" hidden="1">#REF!</definedName>
    <definedName name="fl18AF14" hidden="1">#REF!</definedName>
    <definedName name="fl18AF2" hidden="1">#REF!</definedName>
    <definedName name="fl18AF3" hidden="1">#REF!</definedName>
    <definedName name="fl18AF4" hidden="1">#REF!</definedName>
    <definedName name="fl18AF5" hidden="1">#REF!</definedName>
    <definedName name="fl18AF6" hidden="1">#REF!</definedName>
    <definedName name="fl18AF7" hidden="1">#REF!</definedName>
    <definedName name="fl19AF15" hidden="1">#REF!</definedName>
    <definedName name="fl19AF8" hidden="1">#REF!</definedName>
    <definedName name="fl24AP1" hidden="1">#REF!</definedName>
    <definedName name="fl24AP22" hidden="1">#REF!</definedName>
    <definedName name="fl24AP33" hidden="1">#REF!</definedName>
    <definedName name="fl25AP30" hidden="1">#REF!</definedName>
    <definedName name="fl25AP32" hidden="1">#REF!</definedName>
    <definedName name="fl26AP17" hidden="1">#REF!</definedName>
    <definedName name="fl26AP26" hidden="1">#REF!</definedName>
    <definedName name="fl26AP27" hidden="1">#REF!</definedName>
    <definedName name="fl26AP31" hidden="1">#REF!</definedName>
    <definedName name="fl27AP18" hidden="1">#REF!</definedName>
    <definedName name="fl27AP19" hidden="1">#REF!</definedName>
    <definedName name="fl27AP25" hidden="1">#REF!</definedName>
    <definedName name="fl31AF21" hidden="1">#REF!</definedName>
    <definedName name="fl31AF28" hidden="1">#REF!</definedName>
    <definedName name="fl52AF10" hidden="1">#REF!</definedName>
    <definedName name="fl52AF11" hidden="1">#REF!</definedName>
    <definedName name="fl52AF9" hidden="1">#REF!</definedName>
    <definedName name="fl69AF6" hidden="1">#REF!</definedName>
    <definedName name="fl74AF13" hidden="1">#REF!</definedName>
    <definedName name="fl74AF14" hidden="1">#REF!</definedName>
    <definedName name="fl74AF15" hidden="1">#REF!</definedName>
    <definedName name="fl74AF16" hidden="1">#REF!</definedName>
    <definedName name="fl74AF17" hidden="1">#REF!</definedName>
    <definedName name="fl74AF25" hidden="1">#REF!</definedName>
    <definedName name="fl74AF27" hidden="1">#REF!</definedName>
    <definedName name="fl74AF28" hidden="1">#REF!</definedName>
    <definedName name="fl75AF10" hidden="1">#REF!</definedName>
    <definedName name="fl75AF11" hidden="1">#REF!</definedName>
    <definedName name="fl75AF12" hidden="1">#REF!</definedName>
    <definedName name="fl75AF26" hidden="1">#REF!</definedName>
    <definedName name="fl76AF13" hidden="1">#REF!</definedName>
    <definedName name="fl82AF24" hidden="1">#REF!</definedName>
    <definedName name="fl82AF29" hidden="1">#REF!</definedName>
    <definedName name="fl83AF3" hidden="1">#REF!</definedName>
    <definedName name="fl86AF22" hidden="1">#REF!</definedName>
    <definedName name="FLnumber">0</definedName>
    <definedName name="fltt" localSheetId="14" hidden="1">{#N/A,#N/A,FALSE,"TB";#N/A,#N/A,FALSE,"AR";#N/A,#N/A,FALSE,"BS";#N/A,#N/A,FALSE,"PL";#N/A,#N/A,FALSE,"NOTES";#N/A,#N/A,FALSE,"NOTES (2)";#N/A,#N/A,FALSE,"NOTES (3)";#N/A,#N/A,FALSE,"TAXC.INDEX";#N/A,#N/A,FALSE,"Schedule I";#N/A,#N/A,FALSE,"DPL";#N/A,#N/A,FALSE,"Schedule IV";#N/A,#N/A,FALSE,"Adjustments"}</definedName>
    <definedName name="fltt" localSheetId="7" hidden="1">{#N/A,#N/A,FALSE,"TB";#N/A,#N/A,FALSE,"AR";#N/A,#N/A,FALSE,"BS";#N/A,#N/A,FALSE,"PL";#N/A,#N/A,FALSE,"NOTES";#N/A,#N/A,FALSE,"NOTES (2)";#N/A,#N/A,FALSE,"NOTES (3)";#N/A,#N/A,FALSE,"TAXC.INDEX";#N/A,#N/A,FALSE,"Schedule I";#N/A,#N/A,FALSE,"DPL";#N/A,#N/A,FALSE,"Schedule IV";#N/A,#N/A,FALSE,"Adjustments"}</definedName>
    <definedName name="fltt" localSheetId="25" hidden="1">{#N/A,#N/A,FALSE,"TB";#N/A,#N/A,FALSE,"AR";#N/A,#N/A,FALSE,"BS";#N/A,#N/A,FALSE,"PL";#N/A,#N/A,FALSE,"NOTES";#N/A,#N/A,FALSE,"NOTES (2)";#N/A,#N/A,FALSE,"NOTES (3)";#N/A,#N/A,FALSE,"TAXC.INDEX";#N/A,#N/A,FALSE,"Schedule I";#N/A,#N/A,FALSE,"DPL";#N/A,#N/A,FALSE,"Schedule IV";#N/A,#N/A,FALSE,"Adjustments"}</definedName>
    <definedName name="fltt" localSheetId="21" hidden="1">{#N/A,#N/A,FALSE,"TB";#N/A,#N/A,FALSE,"AR";#N/A,#N/A,FALSE,"BS";#N/A,#N/A,FALSE,"PL";#N/A,#N/A,FALSE,"NOTES";#N/A,#N/A,FALSE,"NOTES (2)";#N/A,#N/A,FALSE,"NOTES (3)";#N/A,#N/A,FALSE,"TAXC.INDEX";#N/A,#N/A,FALSE,"Schedule I";#N/A,#N/A,FALSE,"DPL";#N/A,#N/A,FALSE,"Schedule IV";#N/A,#N/A,FALSE,"Adjustments"}</definedName>
    <definedName name="fltt" localSheetId="22" hidden="1">{#N/A,#N/A,FALSE,"TB";#N/A,#N/A,FALSE,"AR";#N/A,#N/A,FALSE,"BS";#N/A,#N/A,FALSE,"PL";#N/A,#N/A,FALSE,"NOTES";#N/A,#N/A,FALSE,"NOTES (2)";#N/A,#N/A,FALSE,"NOTES (3)";#N/A,#N/A,FALSE,"TAXC.INDEX";#N/A,#N/A,FALSE,"Schedule I";#N/A,#N/A,FALSE,"DPL";#N/A,#N/A,FALSE,"Schedule IV";#N/A,#N/A,FALSE,"Adjustments"}</definedName>
    <definedName name="fltt" localSheetId="19" hidden="1">{#N/A,#N/A,FALSE,"TB";#N/A,#N/A,FALSE,"AR";#N/A,#N/A,FALSE,"BS";#N/A,#N/A,FALSE,"PL";#N/A,#N/A,FALSE,"NOTES";#N/A,#N/A,FALSE,"NOTES (2)";#N/A,#N/A,FALSE,"NOTES (3)";#N/A,#N/A,FALSE,"TAXC.INDEX";#N/A,#N/A,FALSE,"Schedule I";#N/A,#N/A,FALSE,"DPL";#N/A,#N/A,FALSE,"Schedule IV";#N/A,#N/A,FALSE,"Adjustments"}</definedName>
    <definedName name="fltt" hidden="1">{#N/A,#N/A,FALSE,"TB";#N/A,#N/A,FALSE,"AR";#N/A,#N/A,FALSE,"BS";#N/A,#N/A,FALSE,"PL";#N/A,#N/A,FALSE,"NOTES";#N/A,#N/A,FALSE,"NOTES (2)";#N/A,#N/A,FALSE,"NOTES (3)";#N/A,#N/A,FALSE,"TAXC.INDEX";#N/A,#N/A,FALSE,"Schedule I";#N/A,#N/A,FALSE,"DPL";#N/A,#N/A,FALSE,"Schedule IV";#N/A,#N/A,FALSE,"Adjustments"}</definedName>
    <definedName name="FMEMORS1" hidden="1">"ENCODE_"</definedName>
    <definedName name="fnakdncivsnr" localSheetId="14" hidden="1">{#N/A,#N/A,FALSE,"TB";#N/A,#N/A,FALSE,"AR";#N/A,#N/A,FALSE,"BS";#N/A,#N/A,FALSE,"PL";#N/A,#N/A,FALSE,"NOTES";#N/A,#N/A,FALSE,"NOTES (2)";#N/A,#N/A,FALSE,"NOTES (3)";#N/A,#N/A,FALSE,"TAXC.INDEX";#N/A,#N/A,FALSE,"Schedule I";#N/A,#N/A,FALSE,"DPL";#N/A,#N/A,FALSE,"Schedule IV";#N/A,#N/A,FALSE,"Adjustments"}</definedName>
    <definedName name="fnakdncivsnr" localSheetId="7" hidden="1">{#N/A,#N/A,FALSE,"TB";#N/A,#N/A,FALSE,"AR";#N/A,#N/A,FALSE,"BS";#N/A,#N/A,FALSE,"PL";#N/A,#N/A,FALSE,"NOTES";#N/A,#N/A,FALSE,"NOTES (2)";#N/A,#N/A,FALSE,"NOTES (3)";#N/A,#N/A,FALSE,"TAXC.INDEX";#N/A,#N/A,FALSE,"Schedule I";#N/A,#N/A,FALSE,"DPL";#N/A,#N/A,FALSE,"Schedule IV";#N/A,#N/A,FALSE,"Adjustments"}</definedName>
    <definedName name="fnakdncivsnr" localSheetId="25" hidden="1">{#N/A,#N/A,FALSE,"TB";#N/A,#N/A,FALSE,"AR";#N/A,#N/A,FALSE,"BS";#N/A,#N/A,FALSE,"PL";#N/A,#N/A,FALSE,"NOTES";#N/A,#N/A,FALSE,"NOTES (2)";#N/A,#N/A,FALSE,"NOTES (3)";#N/A,#N/A,FALSE,"TAXC.INDEX";#N/A,#N/A,FALSE,"Schedule I";#N/A,#N/A,FALSE,"DPL";#N/A,#N/A,FALSE,"Schedule IV";#N/A,#N/A,FALSE,"Adjustments"}</definedName>
    <definedName name="fnakdncivsnr" localSheetId="21" hidden="1">{#N/A,#N/A,FALSE,"TB";#N/A,#N/A,FALSE,"AR";#N/A,#N/A,FALSE,"BS";#N/A,#N/A,FALSE,"PL";#N/A,#N/A,FALSE,"NOTES";#N/A,#N/A,FALSE,"NOTES (2)";#N/A,#N/A,FALSE,"NOTES (3)";#N/A,#N/A,FALSE,"TAXC.INDEX";#N/A,#N/A,FALSE,"Schedule I";#N/A,#N/A,FALSE,"DPL";#N/A,#N/A,FALSE,"Schedule IV";#N/A,#N/A,FALSE,"Adjustments"}</definedName>
    <definedName name="fnakdncivsnr" localSheetId="22" hidden="1">{#N/A,#N/A,FALSE,"TB";#N/A,#N/A,FALSE,"AR";#N/A,#N/A,FALSE,"BS";#N/A,#N/A,FALSE,"PL";#N/A,#N/A,FALSE,"NOTES";#N/A,#N/A,FALSE,"NOTES (2)";#N/A,#N/A,FALSE,"NOTES (3)";#N/A,#N/A,FALSE,"TAXC.INDEX";#N/A,#N/A,FALSE,"Schedule I";#N/A,#N/A,FALSE,"DPL";#N/A,#N/A,FALSE,"Schedule IV";#N/A,#N/A,FALSE,"Adjustments"}</definedName>
    <definedName name="fnakdncivsnr" localSheetId="19" hidden="1">{#N/A,#N/A,FALSE,"TB";#N/A,#N/A,FALSE,"AR";#N/A,#N/A,FALSE,"BS";#N/A,#N/A,FALSE,"PL";#N/A,#N/A,FALSE,"NOTES";#N/A,#N/A,FALSE,"NOTES (2)";#N/A,#N/A,FALSE,"NOTES (3)";#N/A,#N/A,FALSE,"TAXC.INDEX";#N/A,#N/A,FALSE,"Schedule I";#N/A,#N/A,FALSE,"DPL";#N/A,#N/A,FALSE,"Schedule IV";#N/A,#N/A,FALSE,"Adjustments"}</definedName>
    <definedName name="fnakdncivsnr" hidden="1">{#N/A,#N/A,FALSE,"TB";#N/A,#N/A,FALSE,"AR";#N/A,#N/A,FALSE,"BS";#N/A,#N/A,FALSE,"PL";#N/A,#N/A,FALSE,"NOTES";#N/A,#N/A,FALSE,"NOTES (2)";#N/A,#N/A,FALSE,"NOTES (3)";#N/A,#N/A,FALSE,"TAXC.INDEX";#N/A,#N/A,FALSE,"Schedule I";#N/A,#N/A,FALSE,"DPL";#N/A,#N/A,FALSE,"Schedule IV";#N/A,#N/A,FALSE,"Adjustments"}</definedName>
    <definedName name="FNC" localSheetId="14" hidden="1">{#N/A,#N/A,FALSE,"Bare Battery F.G."}</definedName>
    <definedName name="FNC" localSheetId="7" hidden="1">{#N/A,#N/A,FALSE,"Bare Battery F.G."}</definedName>
    <definedName name="FNC" localSheetId="25" hidden="1">{#N/A,#N/A,FALSE,"Bare Battery F.G."}</definedName>
    <definedName name="FNC" localSheetId="21" hidden="1">{#N/A,#N/A,FALSE,"Bare Battery F.G."}</definedName>
    <definedName name="FNC" localSheetId="22" hidden="1">{#N/A,#N/A,FALSE,"Bare Battery F.G."}</definedName>
    <definedName name="FNC" localSheetId="19" hidden="1">{#N/A,#N/A,FALSE,"Bare Battery F.G."}</definedName>
    <definedName name="FNC" hidden="1">{#N/A,#N/A,FALSE,"Bare Battery F.G."}</definedName>
    <definedName name="FNDNAM2">#REF!</definedName>
    <definedName name="FNDNAM3">#REF!</definedName>
    <definedName name="FNDNAM4">#REF!</definedName>
    <definedName name="FNDNAM5">#REF!</definedName>
    <definedName name="FNDUSERID2">#REF!</definedName>
    <definedName name="FNDUSERID3">#REF!</definedName>
    <definedName name="FNDUSERID4">#REF!</definedName>
    <definedName name="FNDUSERID5">#REF!</definedName>
    <definedName name="fnvspfivshr" localSheetId="14" hidden="1">{#N/A,#N/A,TRUE,"COVER";#N/A,#N/A,TRUE,"DIR";#N/A,#N/A,TRUE,"AUDIT"}</definedName>
    <definedName name="fnvspfivshr" localSheetId="7" hidden="1">{#N/A,#N/A,TRUE,"COVER";#N/A,#N/A,TRUE,"DIR";#N/A,#N/A,TRUE,"AUDIT"}</definedName>
    <definedName name="fnvspfivshr" localSheetId="25" hidden="1">{#N/A,#N/A,TRUE,"COVER";#N/A,#N/A,TRUE,"DIR";#N/A,#N/A,TRUE,"AUDIT"}</definedName>
    <definedName name="fnvspfivshr" localSheetId="21" hidden="1">{#N/A,#N/A,TRUE,"COVER";#N/A,#N/A,TRUE,"DIR";#N/A,#N/A,TRUE,"AUDIT"}</definedName>
    <definedName name="fnvspfivshr" localSheetId="22" hidden="1">{#N/A,#N/A,TRUE,"COVER";#N/A,#N/A,TRUE,"DIR";#N/A,#N/A,TRUE,"AUDIT"}</definedName>
    <definedName name="fnvspfivshr" localSheetId="19" hidden="1">{#N/A,#N/A,TRUE,"COVER";#N/A,#N/A,TRUE,"DIR";#N/A,#N/A,TRUE,"AUDIT"}</definedName>
    <definedName name="fnvspfivshr" hidden="1">{#N/A,#N/A,TRUE,"COVER";#N/A,#N/A,TRUE,"DIR";#N/A,#N/A,TRUE,"AUDIT"}</definedName>
    <definedName name="foethnl" localSheetId="14" hidden="1">{#N/A,#N/A,FALSE,"TB";#N/A,#N/A,FALSE,"DR";#N/A,#N/A,FALSE,"AR";#N/A,#N/A,FALSE,"BS";#N/A,#N/A,FALSE,"PL";#N/A,#N/A,FALSE,"NOTES";#N/A,#N/A,FALSE,"NOTES (2)";#N/A,#N/A,FALSE,"NOTES (3)";#N/A,#N/A,FALSE,"DPL";#N/A,#N/A,FALSE,"DPL"}</definedName>
    <definedName name="foethnl" localSheetId="7" hidden="1">{#N/A,#N/A,FALSE,"TB";#N/A,#N/A,FALSE,"DR";#N/A,#N/A,FALSE,"AR";#N/A,#N/A,FALSE,"BS";#N/A,#N/A,FALSE,"PL";#N/A,#N/A,FALSE,"NOTES";#N/A,#N/A,FALSE,"NOTES (2)";#N/A,#N/A,FALSE,"NOTES (3)";#N/A,#N/A,FALSE,"DPL";#N/A,#N/A,FALSE,"DPL"}</definedName>
    <definedName name="foethnl" localSheetId="25" hidden="1">{#N/A,#N/A,FALSE,"TB";#N/A,#N/A,FALSE,"DR";#N/A,#N/A,FALSE,"AR";#N/A,#N/A,FALSE,"BS";#N/A,#N/A,FALSE,"PL";#N/A,#N/A,FALSE,"NOTES";#N/A,#N/A,FALSE,"NOTES (2)";#N/A,#N/A,FALSE,"NOTES (3)";#N/A,#N/A,FALSE,"DPL";#N/A,#N/A,FALSE,"DPL"}</definedName>
    <definedName name="foethnl" localSheetId="21" hidden="1">{#N/A,#N/A,FALSE,"TB";#N/A,#N/A,FALSE,"DR";#N/A,#N/A,FALSE,"AR";#N/A,#N/A,FALSE,"BS";#N/A,#N/A,FALSE,"PL";#N/A,#N/A,FALSE,"NOTES";#N/A,#N/A,FALSE,"NOTES (2)";#N/A,#N/A,FALSE,"NOTES (3)";#N/A,#N/A,FALSE,"DPL";#N/A,#N/A,FALSE,"DPL"}</definedName>
    <definedName name="foethnl" localSheetId="22" hidden="1">{#N/A,#N/A,FALSE,"TB";#N/A,#N/A,FALSE,"DR";#N/A,#N/A,FALSE,"AR";#N/A,#N/A,FALSE,"BS";#N/A,#N/A,FALSE,"PL";#N/A,#N/A,FALSE,"NOTES";#N/A,#N/A,FALSE,"NOTES (2)";#N/A,#N/A,FALSE,"NOTES (3)";#N/A,#N/A,FALSE,"DPL";#N/A,#N/A,FALSE,"DPL"}</definedName>
    <definedName name="foethnl" localSheetId="19" hidden="1">{#N/A,#N/A,FALSE,"TB";#N/A,#N/A,FALSE,"DR";#N/A,#N/A,FALSE,"AR";#N/A,#N/A,FALSE,"BS";#N/A,#N/A,FALSE,"PL";#N/A,#N/A,FALSE,"NOTES";#N/A,#N/A,FALSE,"NOTES (2)";#N/A,#N/A,FALSE,"NOTES (3)";#N/A,#N/A,FALSE,"DPL";#N/A,#N/A,FALSE,"DPL"}</definedName>
    <definedName name="foethnl" hidden="1">{#N/A,#N/A,FALSE,"TB";#N/A,#N/A,FALSE,"DR";#N/A,#N/A,FALSE,"AR";#N/A,#N/A,FALSE,"BS";#N/A,#N/A,FALSE,"PL";#N/A,#N/A,FALSE,"NOTES";#N/A,#N/A,FALSE,"NOTES (2)";#N/A,#N/A,FALSE,"NOTES (3)";#N/A,#N/A,FALSE,"DPL";#N/A,#N/A,FALSE,"DPL"}</definedName>
    <definedName name="fonterra0">#REF!</definedName>
    <definedName name="FOR_VERA_03F3">#REF!</definedName>
    <definedName name="ForecastPeriod" hidden="1">#REF!</definedName>
    <definedName name="Foreign_exchange_gain_or_loss">OFFSET(#REF!,,,COUNTA(#REF!)-2,)</definedName>
    <definedName name="Format">#REF!</definedName>
    <definedName name="Formel_serie_std_FL">#REF!</definedName>
    <definedName name="formula1">#REF!</definedName>
    <definedName name="FORNOVP7">#REF!</definedName>
    <definedName name="FORNOVP8">#REF!</definedName>
    <definedName name="FORNOVP9">#REF!</definedName>
    <definedName name="FOROCTP7">#REF!</definedName>
    <definedName name="FOROCTP8">#REF!</definedName>
    <definedName name="FOROCTP9">#REF!</definedName>
    <definedName name="fose" localSheetId="14" hidden="1">{#N/A,#N/A,FALSE,"DIR-REP";#N/A,#N/A,FALSE,"AUD-REPORT";#N/A,#N/A,FALSE,"P7L&amp;BS";#N/A,#N/A,FALSE,"NOTES";#N/A,#N/A,FALSE,"FA";#N/A,#N/A,FALSE,"NOTES (2)";#N/A,#N/A,FALSE,"Schedule  IV";#N/A,#N/A,FALSE,"Schedule V"}</definedName>
    <definedName name="fose" localSheetId="7" hidden="1">{#N/A,#N/A,FALSE,"DIR-REP";#N/A,#N/A,FALSE,"AUD-REPORT";#N/A,#N/A,FALSE,"P7L&amp;BS";#N/A,#N/A,FALSE,"NOTES";#N/A,#N/A,FALSE,"FA";#N/A,#N/A,FALSE,"NOTES (2)";#N/A,#N/A,FALSE,"Schedule  IV";#N/A,#N/A,FALSE,"Schedule V"}</definedName>
    <definedName name="fose" localSheetId="25" hidden="1">{#N/A,#N/A,FALSE,"DIR-REP";#N/A,#N/A,FALSE,"AUD-REPORT";#N/A,#N/A,FALSE,"P7L&amp;BS";#N/A,#N/A,FALSE,"NOTES";#N/A,#N/A,FALSE,"FA";#N/A,#N/A,FALSE,"NOTES (2)";#N/A,#N/A,FALSE,"Schedule  IV";#N/A,#N/A,FALSE,"Schedule V"}</definedName>
    <definedName name="fose" localSheetId="21" hidden="1">{#N/A,#N/A,FALSE,"DIR-REP";#N/A,#N/A,FALSE,"AUD-REPORT";#N/A,#N/A,FALSE,"P7L&amp;BS";#N/A,#N/A,FALSE,"NOTES";#N/A,#N/A,FALSE,"FA";#N/A,#N/A,FALSE,"NOTES (2)";#N/A,#N/A,FALSE,"Schedule  IV";#N/A,#N/A,FALSE,"Schedule V"}</definedName>
    <definedName name="fose" localSheetId="22" hidden="1">{#N/A,#N/A,FALSE,"DIR-REP";#N/A,#N/A,FALSE,"AUD-REPORT";#N/A,#N/A,FALSE,"P7L&amp;BS";#N/A,#N/A,FALSE,"NOTES";#N/A,#N/A,FALSE,"FA";#N/A,#N/A,FALSE,"NOTES (2)";#N/A,#N/A,FALSE,"Schedule  IV";#N/A,#N/A,FALSE,"Schedule V"}</definedName>
    <definedName name="fose" localSheetId="19" hidden="1">{#N/A,#N/A,FALSE,"DIR-REP";#N/A,#N/A,FALSE,"AUD-REPORT";#N/A,#N/A,FALSE,"P7L&amp;BS";#N/A,#N/A,FALSE,"NOTES";#N/A,#N/A,FALSE,"FA";#N/A,#N/A,FALSE,"NOTES (2)";#N/A,#N/A,FALSE,"Schedule  IV";#N/A,#N/A,FALSE,"Schedule V"}</definedName>
    <definedName name="fose" hidden="1">{#N/A,#N/A,FALSE,"DIR-REP";#N/A,#N/A,FALSE,"AUD-REPORT";#N/A,#N/A,FALSE,"P7L&amp;BS";#N/A,#N/A,FALSE,"NOTES";#N/A,#N/A,FALSE,"FA";#N/A,#N/A,FALSE,"NOTES (2)";#N/A,#N/A,FALSE,"Schedule  IV";#N/A,#N/A,FALSE,"Schedule V"}</definedName>
    <definedName name="fourth">#REF!</definedName>
    <definedName name="FO투입시UPH조정" localSheetId="14" hidden="1">{#N/A,#N/A,FALSE,"단축1";#N/A,#N/A,FALSE,"단축2";#N/A,#N/A,FALSE,"단축3";#N/A,#N/A,FALSE,"장축";#N/A,#N/A,FALSE,"4WD"}</definedName>
    <definedName name="FO투입시UPH조정" localSheetId="7" hidden="1">{#N/A,#N/A,FALSE,"단축1";#N/A,#N/A,FALSE,"단축2";#N/A,#N/A,FALSE,"단축3";#N/A,#N/A,FALSE,"장축";#N/A,#N/A,FALSE,"4WD"}</definedName>
    <definedName name="FO투입시UPH조정" localSheetId="25" hidden="1">{#N/A,#N/A,FALSE,"단축1";#N/A,#N/A,FALSE,"단축2";#N/A,#N/A,FALSE,"단축3";#N/A,#N/A,FALSE,"장축";#N/A,#N/A,FALSE,"4WD"}</definedName>
    <definedName name="FO투입시UPH조정" localSheetId="21" hidden="1">{#N/A,#N/A,FALSE,"단축1";#N/A,#N/A,FALSE,"단축2";#N/A,#N/A,FALSE,"단축3";#N/A,#N/A,FALSE,"장축";#N/A,#N/A,FALSE,"4WD"}</definedName>
    <definedName name="FO투입시UPH조정" localSheetId="22" hidden="1">{#N/A,#N/A,FALSE,"단축1";#N/A,#N/A,FALSE,"단축2";#N/A,#N/A,FALSE,"단축3";#N/A,#N/A,FALSE,"장축";#N/A,#N/A,FALSE,"4WD"}</definedName>
    <definedName name="FO투입시UPH조정" localSheetId="19" hidden="1">{#N/A,#N/A,FALSE,"단축1";#N/A,#N/A,FALSE,"단축2";#N/A,#N/A,FALSE,"단축3";#N/A,#N/A,FALSE,"장축";#N/A,#N/A,FALSE,"4WD"}</definedName>
    <definedName name="FO투입시UPH조정" hidden="1">{#N/A,#N/A,FALSE,"단축1";#N/A,#N/A,FALSE,"단축2";#N/A,#N/A,FALSE,"단축3";#N/A,#N/A,FALSE,"장축";#N/A,#N/A,FALSE,"4WD"}</definedName>
    <definedName name="FPERIOD" hidden="1">6</definedName>
    <definedName name="fr" localSheetId="14" hidden="1">{#N/A,#N/A,FALSE,"자재관리";#N/A,#N/A,FALSE,"자재관리";#N/A,#N/A,FALSE,"자재관리"}</definedName>
    <definedName name="fr" localSheetId="7" hidden="1">{#N/A,#N/A,FALSE,"자재관리";#N/A,#N/A,FALSE,"자재관리";#N/A,#N/A,FALSE,"자재관리"}</definedName>
    <definedName name="fr" localSheetId="25" hidden="1">{#N/A,#N/A,FALSE,"자재관리";#N/A,#N/A,FALSE,"자재관리";#N/A,#N/A,FALSE,"자재관리"}</definedName>
    <definedName name="fr" localSheetId="21" hidden="1">{#N/A,#N/A,FALSE,"자재관리";#N/A,#N/A,FALSE,"자재관리";#N/A,#N/A,FALSE,"자재관리"}</definedName>
    <definedName name="fr" localSheetId="22" hidden="1">{#N/A,#N/A,FALSE,"자재관리";#N/A,#N/A,FALSE,"자재관리";#N/A,#N/A,FALSE,"자재관리"}</definedName>
    <definedName name="fr" localSheetId="19" hidden="1">{#N/A,#N/A,FALSE,"자재관리";#N/A,#N/A,FALSE,"자재관리";#N/A,#N/A,FALSE,"자재관리"}</definedName>
    <definedName name="fr" hidden="1">{#N/A,#N/A,FALSE,"자재관리";#N/A,#N/A,FALSE,"자재관리";#N/A,#N/A,FALSE,"자재관리"}</definedName>
    <definedName name="FRC">#REF!</definedName>
    <definedName name="freqt" localSheetId="14" hidden="1">{#N/A,#N/A,FALSE,"DIR-REP";#N/A,#N/A,FALSE,"AUD-REPORT";#N/A,#N/A,FALSE,"P7L&amp;BS";#N/A,#N/A,FALSE,"NOTES";#N/A,#N/A,FALSE,"FA";#N/A,#N/A,FALSE,"NOTES (2)";#N/A,#N/A,FALSE,"Schedule  IV";#N/A,#N/A,FALSE,"Schedule V"}</definedName>
    <definedName name="freqt" localSheetId="7" hidden="1">{#N/A,#N/A,FALSE,"DIR-REP";#N/A,#N/A,FALSE,"AUD-REPORT";#N/A,#N/A,FALSE,"P7L&amp;BS";#N/A,#N/A,FALSE,"NOTES";#N/A,#N/A,FALSE,"FA";#N/A,#N/A,FALSE,"NOTES (2)";#N/A,#N/A,FALSE,"Schedule  IV";#N/A,#N/A,FALSE,"Schedule V"}</definedName>
    <definedName name="freqt" localSheetId="25" hidden="1">{#N/A,#N/A,FALSE,"DIR-REP";#N/A,#N/A,FALSE,"AUD-REPORT";#N/A,#N/A,FALSE,"P7L&amp;BS";#N/A,#N/A,FALSE,"NOTES";#N/A,#N/A,FALSE,"FA";#N/A,#N/A,FALSE,"NOTES (2)";#N/A,#N/A,FALSE,"Schedule  IV";#N/A,#N/A,FALSE,"Schedule V"}</definedName>
    <definedName name="freqt" localSheetId="21" hidden="1">{#N/A,#N/A,FALSE,"DIR-REP";#N/A,#N/A,FALSE,"AUD-REPORT";#N/A,#N/A,FALSE,"P7L&amp;BS";#N/A,#N/A,FALSE,"NOTES";#N/A,#N/A,FALSE,"FA";#N/A,#N/A,FALSE,"NOTES (2)";#N/A,#N/A,FALSE,"Schedule  IV";#N/A,#N/A,FALSE,"Schedule V"}</definedName>
    <definedName name="freqt" localSheetId="22" hidden="1">{#N/A,#N/A,FALSE,"DIR-REP";#N/A,#N/A,FALSE,"AUD-REPORT";#N/A,#N/A,FALSE,"P7L&amp;BS";#N/A,#N/A,FALSE,"NOTES";#N/A,#N/A,FALSE,"FA";#N/A,#N/A,FALSE,"NOTES (2)";#N/A,#N/A,FALSE,"Schedule  IV";#N/A,#N/A,FALSE,"Schedule V"}</definedName>
    <definedName name="freqt" localSheetId="19" hidden="1">{#N/A,#N/A,FALSE,"DIR-REP";#N/A,#N/A,FALSE,"AUD-REPORT";#N/A,#N/A,FALSE,"P7L&amp;BS";#N/A,#N/A,FALSE,"NOTES";#N/A,#N/A,FALSE,"FA";#N/A,#N/A,FALSE,"NOTES (2)";#N/A,#N/A,FALSE,"Schedule  IV";#N/A,#N/A,FALSE,"Schedule V"}</definedName>
    <definedName name="freqt" hidden="1">{#N/A,#N/A,FALSE,"DIR-REP";#N/A,#N/A,FALSE,"AUD-REPORT";#N/A,#N/A,FALSE,"P7L&amp;BS";#N/A,#N/A,FALSE,"NOTES";#N/A,#N/A,FALSE,"FA";#N/A,#N/A,FALSE,"NOTES (2)";#N/A,#N/A,FALSE,"Schedule  IV";#N/A,#N/A,FALSE,"Schedule V"}</definedName>
    <definedName name="fret_cost">#REF!</definedName>
    <definedName name="FRF" localSheetId="14" hidden="1">{#N/A,#N/A,FALSE,"1";#N/A,#N/A,FALSE,"2";#N/A,#N/A,FALSE,"16 - 17";#N/A,#N/A,FALSE,"18 - 19";#N/A,#N/A,FALSE,"26";#N/A,#N/A,FALSE,"27";#N/A,#N/A,FALSE,"28"}</definedName>
    <definedName name="FRF" localSheetId="7" hidden="1">{#N/A,#N/A,FALSE,"1";#N/A,#N/A,FALSE,"2";#N/A,#N/A,FALSE,"16 - 17";#N/A,#N/A,FALSE,"18 - 19";#N/A,#N/A,FALSE,"26";#N/A,#N/A,FALSE,"27";#N/A,#N/A,FALSE,"28"}</definedName>
    <definedName name="FRF" localSheetId="25" hidden="1">{#N/A,#N/A,FALSE,"1";#N/A,#N/A,FALSE,"2";#N/A,#N/A,FALSE,"16 - 17";#N/A,#N/A,FALSE,"18 - 19";#N/A,#N/A,FALSE,"26";#N/A,#N/A,FALSE,"27";#N/A,#N/A,FALSE,"28"}</definedName>
    <definedName name="FRF" localSheetId="21" hidden="1">{#N/A,#N/A,FALSE,"1";#N/A,#N/A,FALSE,"2";#N/A,#N/A,FALSE,"16 - 17";#N/A,#N/A,FALSE,"18 - 19";#N/A,#N/A,FALSE,"26";#N/A,#N/A,FALSE,"27";#N/A,#N/A,FALSE,"28"}</definedName>
    <definedName name="FRF" localSheetId="22" hidden="1">{#N/A,#N/A,FALSE,"1";#N/A,#N/A,FALSE,"2";#N/A,#N/A,FALSE,"16 - 17";#N/A,#N/A,FALSE,"18 - 19";#N/A,#N/A,FALSE,"26";#N/A,#N/A,FALSE,"27";#N/A,#N/A,FALSE,"28"}</definedName>
    <definedName name="FRF" localSheetId="19" hidden="1">{#N/A,#N/A,FALSE,"1";#N/A,#N/A,FALSE,"2";#N/A,#N/A,FALSE,"16 - 17";#N/A,#N/A,FALSE,"18 - 19";#N/A,#N/A,FALSE,"26";#N/A,#N/A,FALSE,"27";#N/A,#N/A,FALSE,"28"}</definedName>
    <definedName name="FRF" hidden="1">{#N/A,#N/A,FALSE,"1";#N/A,#N/A,FALSE,"2";#N/A,#N/A,FALSE,"16 - 17";#N/A,#N/A,FALSE,"18 - 19";#N/A,#N/A,FALSE,"26";#N/A,#N/A,FALSE,"27";#N/A,#N/A,FALSE,"28"}</definedName>
    <definedName name="FRFERFE" localSheetId="14" hidden="1">{#N/A,#N/A,FALSE,"Pharm";#N/A,#N/A,FALSE,"WWCM"}</definedName>
    <definedName name="FRFERFE" localSheetId="7" hidden="1">{#N/A,#N/A,FALSE,"Pharm";#N/A,#N/A,FALSE,"WWCM"}</definedName>
    <definedName name="FRFERFE" localSheetId="25" hidden="1">{#N/A,#N/A,FALSE,"Pharm";#N/A,#N/A,FALSE,"WWCM"}</definedName>
    <definedName name="FRFERFE" localSheetId="21" hidden="1">{#N/A,#N/A,FALSE,"Pharm";#N/A,#N/A,FALSE,"WWCM"}</definedName>
    <definedName name="FRFERFE" localSheetId="22" hidden="1">{#N/A,#N/A,FALSE,"Pharm";#N/A,#N/A,FALSE,"WWCM"}</definedName>
    <definedName name="FRFERFE" localSheetId="19" hidden="1">{#N/A,#N/A,FALSE,"Pharm";#N/A,#N/A,FALSE,"WWCM"}</definedName>
    <definedName name="FRFERFE" hidden="1">{#N/A,#N/A,FALSE,"Pharm";#N/A,#N/A,FALSE,"WWCM"}</definedName>
    <definedName name="FRFeXToEUR" localSheetId="14" hidden="1">1/EUReXToFRF</definedName>
    <definedName name="FRFeXToEUR" localSheetId="7" hidden="1">1/EUReXToFRF</definedName>
    <definedName name="FRFeXToEUR" localSheetId="25" hidden="1">1/EUReXToFRF</definedName>
    <definedName name="FRFeXToEUR" localSheetId="21" hidden="1">1/EUReXToFRF</definedName>
    <definedName name="FRFeXToEUR" localSheetId="22" hidden="1">1/EUReXToFRF</definedName>
    <definedName name="FRFeXToEUR" localSheetId="19" hidden="1">1/EUReXToFRF</definedName>
    <definedName name="FRFeXToEUR" hidden="1">1/EUReXToFRF</definedName>
    <definedName name="FRPTFRAMEWORKID" hidden="1">1</definedName>
    <definedName name="fsd" localSheetId="14"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sd" localSheetId="7"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sd" localSheetId="25"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sd" localSheetId="21"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sd" localSheetId="22"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sd" localSheetId="19"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sd"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fsddffds" localSheetId="14" hidden="1">{#N/A,#N/A,FALSE,"단축1";#N/A,#N/A,FALSE,"단축2";#N/A,#N/A,FALSE,"단축3";#N/A,#N/A,FALSE,"장축";#N/A,#N/A,FALSE,"4WD"}</definedName>
    <definedName name="fsddffds" localSheetId="7" hidden="1">{#N/A,#N/A,FALSE,"단축1";#N/A,#N/A,FALSE,"단축2";#N/A,#N/A,FALSE,"단축3";#N/A,#N/A,FALSE,"장축";#N/A,#N/A,FALSE,"4WD"}</definedName>
    <definedName name="fsddffds" localSheetId="25" hidden="1">{#N/A,#N/A,FALSE,"단축1";#N/A,#N/A,FALSE,"단축2";#N/A,#N/A,FALSE,"단축3";#N/A,#N/A,FALSE,"장축";#N/A,#N/A,FALSE,"4WD"}</definedName>
    <definedName name="fsddffds" localSheetId="21" hidden="1">{#N/A,#N/A,FALSE,"단축1";#N/A,#N/A,FALSE,"단축2";#N/A,#N/A,FALSE,"단축3";#N/A,#N/A,FALSE,"장축";#N/A,#N/A,FALSE,"4WD"}</definedName>
    <definedName name="fsddffds" localSheetId="22" hidden="1">{#N/A,#N/A,FALSE,"단축1";#N/A,#N/A,FALSE,"단축2";#N/A,#N/A,FALSE,"단축3";#N/A,#N/A,FALSE,"장축";#N/A,#N/A,FALSE,"4WD"}</definedName>
    <definedName name="fsddffds" localSheetId="19" hidden="1">{#N/A,#N/A,FALSE,"단축1";#N/A,#N/A,FALSE,"단축2";#N/A,#N/A,FALSE,"단축3";#N/A,#N/A,FALSE,"장축";#N/A,#N/A,FALSE,"4WD"}</definedName>
    <definedName name="fsddffds" hidden="1">{#N/A,#N/A,FALSE,"단축1";#N/A,#N/A,FALSE,"단축2";#N/A,#N/A,FALSE,"단축3";#N/A,#N/A,FALSE,"장축";#N/A,#N/A,FALSE,"4WD"}</definedName>
    <definedName name="fsdfasdfa" localSheetId="14" hidden="1">{#N/A,#N/A,FALSE,"Hip.Bas";#N/A,#N/A,FALSE,"ventas";#N/A,#N/A,FALSE,"ingre-Año";#N/A,#N/A,FALSE,"ventas-Año";#N/A,#N/A,FALSE,"Costepro";#N/A,#N/A,FALSE,"inversion";#N/A,#N/A,FALSE,"personal";#N/A,#N/A,FALSE,"Gastos-V";#N/A,#N/A,FALSE,"Circulante";#N/A,#N/A,FALSE,"CONSOLI";#N/A,#N/A,FALSE,"Es-Fin";#N/A,#N/A,FALSE,"Margen-P"}</definedName>
    <definedName name="fsdfasdfa" localSheetId="7" hidden="1">{#N/A,#N/A,FALSE,"Hip.Bas";#N/A,#N/A,FALSE,"ventas";#N/A,#N/A,FALSE,"ingre-Año";#N/A,#N/A,FALSE,"ventas-Año";#N/A,#N/A,FALSE,"Costepro";#N/A,#N/A,FALSE,"inversion";#N/A,#N/A,FALSE,"personal";#N/A,#N/A,FALSE,"Gastos-V";#N/A,#N/A,FALSE,"Circulante";#N/A,#N/A,FALSE,"CONSOLI";#N/A,#N/A,FALSE,"Es-Fin";#N/A,#N/A,FALSE,"Margen-P"}</definedName>
    <definedName name="fsdfasdfa" localSheetId="25" hidden="1">{#N/A,#N/A,FALSE,"Hip.Bas";#N/A,#N/A,FALSE,"ventas";#N/A,#N/A,FALSE,"ingre-Año";#N/A,#N/A,FALSE,"ventas-Año";#N/A,#N/A,FALSE,"Costepro";#N/A,#N/A,FALSE,"inversion";#N/A,#N/A,FALSE,"personal";#N/A,#N/A,FALSE,"Gastos-V";#N/A,#N/A,FALSE,"Circulante";#N/A,#N/A,FALSE,"CONSOLI";#N/A,#N/A,FALSE,"Es-Fin";#N/A,#N/A,FALSE,"Margen-P"}</definedName>
    <definedName name="fsdfasdfa" localSheetId="21" hidden="1">{#N/A,#N/A,FALSE,"Hip.Bas";#N/A,#N/A,FALSE,"ventas";#N/A,#N/A,FALSE,"ingre-Año";#N/A,#N/A,FALSE,"ventas-Año";#N/A,#N/A,FALSE,"Costepro";#N/A,#N/A,FALSE,"inversion";#N/A,#N/A,FALSE,"personal";#N/A,#N/A,FALSE,"Gastos-V";#N/A,#N/A,FALSE,"Circulante";#N/A,#N/A,FALSE,"CONSOLI";#N/A,#N/A,FALSE,"Es-Fin";#N/A,#N/A,FALSE,"Margen-P"}</definedName>
    <definedName name="fsdfasdfa" localSheetId="22" hidden="1">{#N/A,#N/A,FALSE,"Hip.Bas";#N/A,#N/A,FALSE,"ventas";#N/A,#N/A,FALSE,"ingre-Año";#N/A,#N/A,FALSE,"ventas-Año";#N/A,#N/A,FALSE,"Costepro";#N/A,#N/A,FALSE,"inversion";#N/A,#N/A,FALSE,"personal";#N/A,#N/A,FALSE,"Gastos-V";#N/A,#N/A,FALSE,"Circulante";#N/A,#N/A,FALSE,"CONSOLI";#N/A,#N/A,FALSE,"Es-Fin";#N/A,#N/A,FALSE,"Margen-P"}</definedName>
    <definedName name="fsdfasdfa" localSheetId="19" hidden="1">{#N/A,#N/A,FALSE,"Hip.Bas";#N/A,#N/A,FALSE,"ventas";#N/A,#N/A,FALSE,"ingre-Año";#N/A,#N/A,FALSE,"ventas-Año";#N/A,#N/A,FALSE,"Costepro";#N/A,#N/A,FALSE,"inversion";#N/A,#N/A,FALSE,"personal";#N/A,#N/A,FALSE,"Gastos-V";#N/A,#N/A,FALSE,"Circulante";#N/A,#N/A,FALSE,"CONSOLI";#N/A,#N/A,FALSE,"Es-Fin";#N/A,#N/A,FALSE,"Margen-P"}</definedName>
    <definedName name="fsdfasdfa" hidden="1">{#N/A,#N/A,FALSE,"Hip.Bas";#N/A,#N/A,FALSE,"ventas";#N/A,#N/A,FALSE,"ingre-Año";#N/A,#N/A,FALSE,"ventas-Año";#N/A,#N/A,FALSE,"Costepro";#N/A,#N/A,FALSE,"inversion";#N/A,#N/A,FALSE,"personal";#N/A,#N/A,FALSE,"Gastos-V";#N/A,#N/A,FALSE,"Circulante";#N/A,#N/A,FALSE,"CONSOLI";#N/A,#N/A,FALSE,"Es-Fin";#N/A,#N/A,FALSE,"Margen-P"}</definedName>
    <definedName name="fsdfsdf" hidden="1">#REF!</definedName>
    <definedName name="fsehfpaef" localSheetId="14" hidden="1">{#N/A,#N/A,FALSE,"TAXC.INDEX";#N/A,#N/A,FALSE,"Schedule I";#N/A,#N/A,FALSE,"Schedule  II";#N/A,#N/A,FALSE,"Schedule III";#N/A,#N/A,FALSE,"Schedule IV";#N/A,#N/A,FALSE,"Schedule IV (Cont'd)";#N/A,#N/A,FALSE,"Schedule V";#N/A,#N/A,FALSE,"Schedule VI";#N/A,#N/A,FALSE,"Schedule VII"}</definedName>
    <definedName name="fsehfpaef" localSheetId="7" hidden="1">{#N/A,#N/A,FALSE,"TAXC.INDEX";#N/A,#N/A,FALSE,"Schedule I";#N/A,#N/A,FALSE,"Schedule  II";#N/A,#N/A,FALSE,"Schedule III";#N/A,#N/A,FALSE,"Schedule IV";#N/A,#N/A,FALSE,"Schedule IV (Cont'd)";#N/A,#N/A,FALSE,"Schedule V";#N/A,#N/A,FALSE,"Schedule VI";#N/A,#N/A,FALSE,"Schedule VII"}</definedName>
    <definedName name="fsehfpaef" localSheetId="25" hidden="1">{#N/A,#N/A,FALSE,"TAXC.INDEX";#N/A,#N/A,FALSE,"Schedule I";#N/A,#N/A,FALSE,"Schedule  II";#N/A,#N/A,FALSE,"Schedule III";#N/A,#N/A,FALSE,"Schedule IV";#N/A,#N/A,FALSE,"Schedule IV (Cont'd)";#N/A,#N/A,FALSE,"Schedule V";#N/A,#N/A,FALSE,"Schedule VI";#N/A,#N/A,FALSE,"Schedule VII"}</definedName>
    <definedName name="fsehfpaef" localSheetId="21" hidden="1">{#N/A,#N/A,FALSE,"TAXC.INDEX";#N/A,#N/A,FALSE,"Schedule I";#N/A,#N/A,FALSE,"Schedule  II";#N/A,#N/A,FALSE,"Schedule III";#N/A,#N/A,FALSE,"Schedule IV";#N/A,#N/A,FALSE,"Schedule IV (Cont'd)";#N/A,#N/A,FALSE,"Schedule V";#N/A,#N/A,FALSE,"Schedule VI";#N/A,#N/A,FALSE,"Schedule VII"}</definedName>
    <definedName name="fsehfpaef" localSheetId="22" hidden="1">{#N/A,#N/A,FALSE,"TAXC.INDEX";#N/A,#N/A,FALSE,"Schedule I";#N/A,#N/A,FALSE,"Schedule  II";#N/A,#N/A,FALSE,"Schedule III";#N/A,#N/A,FALSE,"Schedule IV";#N/A,#N/A,FALSE,"Schedule IV (Cont'd)";#N/A,#N/A,FALSE,"Schedule V";#N/A,#N/A,FALSE,"Schedule VI";#N/A,#N/A,FALSE,"Schedule VII"}</definedName>
    <definedName name="fsehfpaef" localSheetId="19" hidden="1">{#N/A,#N/A,FALSE,"TAXC.INDEX";#N/A,#N/A,FALSE,"Schedule I";#N/A,#N/A,FALSE,"Schedule  II";#N/A,#N/A,FALSE,"Schedule III";#N/A,#N/A,FALSE,"Schedule IV";#N/A,#N/A,FALSE,"Schedule IV (Cont'd)";#N/A,#N/A,FALSE,"Schedule V";#N/A,#N/A,FALSE,"Schedule VI";#N/A,#N/A,FALSE,"Schedule VII"}</definedName>
    <definedName name="fsehfpaef" hidden="1">{#N/A,#N/A,FALSE,"TAXC.INDEX";#N/A,#N/A,FALSE,"Schedule I";#N/A,#N/A,FALSE,"Schedule  II";#N/A,#N/A,FALSE,"Schedule III";#N/A,#N/A,FALSE,"Schedule IV";#N/A,#N/A,FALSE,"Schedule IV (Cont'd)";#N/A,#N/A,FALSE,"Schedule V";#N/A,#N/A,FALSE,"Schedule VI";#N/A,#N/A,FALSE,"Schedule VII"}</definedName>
    <definedName name="fseo" localSheetId="14" hidden="1">{#N/A,#N/A,FALSE,"TAXC.INDEX";#N/A,#N/A,FALSE,"Schedule I";#N/A,#N/A,FALSE,"Schedule  II";#N/A,#N/A,FALSE,"Schedule III";#N/A,#N/A,FALSE,"Schedule IV";#N/A,#N/A,FALSE,"Schedule IV (Cont'd)";#N/A,#N/A,FALSE,"Schedule V";#N/A,#N/A,FALSE,"Schedule VI";#N/A,#N/A,FALSE,"Schedule VII"}</definedName>
    <definedName name="fseo" localSheetId="7" hidden="1">{#N/A,#N/A,FALSE,"TAXC.INDEX";#N/A,#N/A,FALSE,"Schedule I";#N/A,#N/A,FALSE,"Schedule  II";#N/A,#N/A,FALSE,"Schedule III";#N/A,#N/A,FALSE,"Schedule IV";#N/A,#N/A,FALSE,"Schedule IV (Cont'd)";#N/A,#N/A,FALSE,"Schedule V";#N/A,#N/A,FALSE,"Schedule VI";#N/A,#N/A,FALSE,"Schedule VII"}</definedName>
    <definedName name="fseo" localSheetId="25" hidden="1">{#N/A,#N/A,FALSE,"TAXC.INDEX";#N/A,#N/A,FALSE,"Schedule I";#N/A,#N/A,FALSE,"Schedule  II";#N/A,#N/A,FALSE,"Schedule III";#N/A,#N/A,FALSE,"Schedule IV";#N/A,#N/A,FALSE,"Schedule IV (Cont'd)";#N/A,#N/A,FALSE,"Schedule V";#N/A,#N/A,FALSE,"Schedule VI";#N/A,#N/A,FALSE,"Schedule VII"}</definedName>
    <definedName name="fseo" localSheetId="21" hidden="1">{#N/A,#N/A,FALSE,"TAXC.INDEX";#N/A,#N/A,FALSE,"Schedule I";#N/A,#N/A,FALSE,"Schedule  II";#N/A,#N/A,FALSE,"Schedule III";#N/A,#N/A,FALSE,"Schedule IV";#N/A,#N/A,FALSE,"Schedule IV (Cont'd)";#N/A,#N/A,FALSE,"Schedule V";#N/A,#N/A,FALSE,"Schedule VI";#N/A,#N/A,FALSE,"Schedule VII"}</definedName>
    <definedName name="fseo" localSheetId="22" hidden="1">{#N/A,#N/A,FALSE,"TAXC.INDEX";#N/A,#N/A,FALSE,"Schedule I";#N/A,#N/A,FALSE,"Schedule  II";#N/A,#N/A,FALSE,"Schedule III";#N/A,#N/A,FALSE,"Schedule IV";#N/A,#N/A,FALSE,"Schedule IV (Cont'd)";#N/A,#N/A,FALSE,"Schedule V";#N/A,#N/A,FALSE,"Schedule VI";#N/A,#N/A,FALSE,"Schedule VII"}</definedName>
    <definedName name="fseo" localSheetId="19" hidden="1">{#N/A,#N/A,FALSE,"TAXC.INDEX";#N/A,#N/A,FALSE,"Schedule I";#N/A,#N/A,FALSE,"Schedule  II";#N/A,#N/A,FALSE,"Schedule III";#N/A,#N/A,FALSE,"Schedule IV";#N/A,#N/A,FALSE,"Schedule IV (Cont'd)";#N/A,#N/A,FALSE,"Schedule V";#N/A,#N/A,FALSE,"Schedule VI";#N/A,#N/A,FALSE,"Schedule VII"}</definedName>
    <definedName name="fseo" hidden="1">{#N/A,#N/A,FALSE,"TAXC.INDEX";#N/A,#N/A,FALSE,"Schedule I";#N/A,#N/A,FALSE,"Schedule  II";#N/A,#N/A,FALSE,"Schedule III";#N/A,#N/A,FALSE,"Schedule IV";#N/A,#N/A,FALSE,"Schedule IV (Cont'd)";#N/A,#N/A,FALSE,"Schedule V";#N/A,#N/A,FALSE,"Schedule VI";#N/A,#N/A,FALSE,"Schedule VII"}</definedName>
    <definedName name="FSEQUENCE" hidden="1">-1</definedName>
    <definedName name="fsfg" localSheetId="14" hidden="1">{#N/A,#N/A,FALSE,"summary"}</definedName>
    <definedName name="fsfg" localSheetId="7" hidden="1">{#N/A,#N/A,FALSE,"summary"}</definedName>
    <definedName name="fsfg" localSheetId="25" hidden="1">{#N/A,#N/A,FALSE,"summary"}</definedName>
    <definedName name="fsfg" localSheetId="21" hidden="1">{#N/A,#N/A,FALSE,"summary"}</definedName>
    <definedName name="fsfg" localSheetId="22" hidden="1">{#N/A,#N/A,FALSE,"summary"}</definedName>
    <definedName name="fsfg" localSheetId="19" hidden="1">{#N/A,#N/A,FALSE,"summary"}</definedName>
    <definedName name="fsfg" hidden="1">{#N/A,#N/A,FALSE,"summary"}</definedName>
    <definedName name="fsg" localSheetId="14"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fsg" localSheetId="7"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fsg" localSheetId="25"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fsg" localSheetId="21"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fsg" localSheetId="22"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fsg" localSheetId="19"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fsg"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FSStyle" hidden="1">#REF!</definedName>
    <definedName name="FTE_CWA_1">#REF!</definedName>
    <definedName name="FTTADAPTER" localSheetId="14" hidden="1">{"GTI monthly IS",#N/A,FALSE,"gti";#N/A,#N/A,FALSE,"gti"}</definedName>
    <definedName name="FTTADAPTER" localSheetId="7" hidden="1">{"GTI monthly IS",#N/A,FALSE,"gti";#N/A,#N/A,FALSE,"gti"}</definedName>
    <definedName name="FTTADAPTER" localSheetId="25" hidden="1">{"GTI monthly IS",#N/A,FALSE,"gti";#N/A,#N/A,FALSE,"gti"}</definedName>
    <definedName name="FTTADAPTER" localSheetId="21" hidden="1">{"GTI monthly IS",#N/A,FALSE,"gti";#N/A,#N/A,FALSE,"gti"}</definedName>
    <definedName name="FTTADAPTER" localSheetId="22" hidden="1">{"GTI monthly IS",#N/A,FALSE,"gti";#N/A,#N/A,FALSE,"gti"}</definedName>
    <definedName name="FTTADAPTER" localSheetId="19" hidden="1">{"GTI monthly IS",#N/A,FALSE,"gti";#N/A,#N/A,FALSE,"gti"}</definedName>
    <definedName name="FTTADAPTER" hidden="1">{"GTI monthly IS",#N/A,FALSE,"gti";#N/A,#N/A,FALSE,"gti"}</definedName>
    <definedName name="fuck" localSheetId="1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uck" localSheetId="7"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uck" localSheetId="25"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uck" localSheetId="2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uck" localSheetId="2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uck" localSheetId="19"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uck"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fuckyu" localSheetId="14"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fuckyu" localSheetId="7"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fuckyu" localSheetId="25"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fuckyu" localSheetId="21"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fuckyu" localSheetId="22"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fuckyu" localSheetId="19"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fuckyu"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FUG" hidden="1">#REF!</definedName>
    <definedName name="fuhe">#REF!</definedName>
    <definedName name="fuheriqi">#REF!</definedName>
    <definedName name="FUKAi" hidden="1">#REF!</definedName>
    <definedName name="fumanduo" hidden="1">#REF!</definedName>
    <definedName name="FUNCTIONALCURRENCY2">#REF!</definedName>
    <definedName name="FUNCTIONALCURRENCY3">#REF!</definedName>
    <definedName name="FUNCTIONALCURRENCY4">#REF!</definedName>
    <definedName name="FUNCTIONALCURRENCY5">#REF!</definedName>
    <definedName name="fung" localSheetId="14" hidden="1">{#N/A,#N/A,FALSE,"TB";#N/A,#N/A,FALSE,"DR";#N/A,#N/A,FALSE,"AR";#N/A,#N/A,FALSE,"BS";#N/A,#N/A,FALSE,"PL";#N/A,#N/A,FALSE,"NOTES";#N/A,#N/A,FALSE,"NOTES (2)";#N/A,#N/A,FALSE,"NOTES (3)";#N/A,#N/A,FALSE,"DPL";#N/A,#N/A,FALSE,"DPL"}</definedName>
    <definedName name="fung" localSheetId="7" hidden="1">{#N/A,#N/A,FALSE,"TB";#N/A,#N/A,FALSE,"DR";#N/A,#N/A,FALSE,"AR";#N/A,#N/A,FALSE,"BS";#N/A,#N/A,FALSE,"PL";#N/A,#N/A,FALSE,"NOTES";#N/A,#N/A,FALSE,"NOTES (2)";#N/A,#N/A,FALSE,"NOTES (3)";#N/A,#N/A,FALSE,"DPL";#N/A,#N/A,FALSE,"DPL"}</definedName>
    <definedName name="fung" localSheetId="25" hidden="1">{#N/A,#N/A,FALSE,"TB";#N/A,#N/A,FALSE,"DR";#N/A,#N/A,FALSE,"AR";#N/A,#N/A,FALSE,"BS";#N/A,#N/A,FALSE,"PL";#N/A,#N/A,FALSE,"NOTES";#N/A,#N/A,FALSE,"NOTES (2)";#N/A,#N/A,FALSE,"NOTES (3)";#N/A,#N/A,FALSE,"DPL";#N/A,#N/A,FALSE,"DPL"}</definedName>
    <definedName name="fung" localSheetId="21" hidden="1">{#N/A,#N/A,FALSE,"TB";#N/A,#N/A,FALSE,"DR";#N/A,#N/A,FALSE,"AR";#N/A,#N/A,FALSE,"BS";#N/A,#N/A,FALSE,"PL";#N/A,#N/A,FALSE,"NOTES";#N/A,#N/A,FALSE,"NOTES (2)";#N/A,#N/A,FALSE,"NOTES (3)";#N/A,#N/A,FALSE,"DPL";#N/A,#N/A,FALSE,"DPL"}</definedName>
    <definedName name="fung" localSheetId="22" hidden="1">{#N/A,#N/A,FALSE,"TB";#N/A,#N/A,FALSE,"DR";#N/A,#N/A,FALSE,"AR";#N/A,#N/A,FALSE,"BS";#N/A,#N/A,FALSE,"PL";#N/A,#N/A,FALSE,"NOTES";#N/A,#N/A,FALSE,"NOTES (2)";#N/A,#N/A,FALSE,"NOTES (3)";#N/A,#N/A,FALSE,"DPL";#N/A,#N/A,FALSE,"DPL"}</definedName>
    <definedName name="fung" localSheetId="19" hidden="1">{#N/A,#N/A,FALSE,"TB";#N/A,#N/A,FALSE,"DR";#N/A,#N/A,FALSE,"AR";#N/A,#N/A,FALSE,"BS";#N/A,#N/A,FALSE,"PL";#N/A,#N/A,FALSE,"NOTES";#N/A,#N/A,FALSE,"NOTES (2)";#N/A,#N/A,FALSE,"NOTES (3)";#N/A,#N/A,FALSE,"DPL";#N/A,#N/A,FALSE,"DPL"}</definedName>
    <definedName name="fung" hidden="1">{#N/A,#N/A,FALSE,"TB";#N/A,#N/A,FALSE,"DR";#N/A,#N/A,FALSE,"AR";#N/A,#N/A,FALSE,"BS";#N/A,#N/A,FALSE,"PL";#N/A,#N/A,FALSE,"NOTES";#N/A,#N/A,FALSE,"NOTES (2)";#N/A,#N/A,FALSE,"NOTES (3)";#N/A,#N/A,FALSE,"DPL";#N/A,#N/A,FALSE,"DPL"}</definedName>
    <definedName name="FUSE焊接" localSheetId="14" hidden="1">{#N/A,#N/A,FALSE,"Bare Battery F.G."}</definedName>
    <definedName name="FUSE焊接" localSheetId="7" hidden="1">{#N/A,#N/A,FALSE,"Bare Battery F.G."}</definedName>
    <definedName name="FUSE焊接" localSheetId="25" hidden="1">{#N/A,#N/A,FALSE,"Bare Battery F.G."}</definedName>
    <definedName name="FUSE焊接" localSheetId="21" hidden="1">{#N/A,#N/A,FALSE,"Bare Battery F.G."}</definedName>
    <definedName name="FUSE焊接" localSheetId="22" hidden="1">{#N/A,#N/A,FALSE,"Bare Battery F.G."}</definedName>
    <definedName name="FUSE焊接" localSheetId="19" hidden="1">{#N/A,#N/A,FALSE,"Bare Battery F.G."}</definedName>
    <definedName name="FUSE焊接" hidden="1">{#N/A,#N/A,FALSE,"Bare Battery F.G."}</definedName>
    <definedName name="FVG" localSheetId="14" hidden="1">{#N/A,#N/A,FALSE,"Pharm";#N/A,#N/A,FALSE,"WWCM"}</definedName>
    <definedName name="FVG" localSheetId="7" hidden="1">{#N/A,#N/A,FALSE,"Pharm";#N/A,#N/A,FALSE,"WWCM"}</definedName>
    <definedName name="FVG" localSheetId="25" hidden="1">{#N/A,#N/A,FALSE,"Pharm";#N/A,#N/A,FALSE,"WWCM"}</definedName>
    <definedName name="FVG" localSheetId="21" hidden="1">{#N/A,#N/A,FALSE,"Pharm";#N/A,#N/A,FALSE,"WWCM"}</definedName>
    <definedName name="FVG" localSheetId="22" hidden="1">{#N/A,#N/A,FALSE,"Pharm";#N/A,#N/A,FALSE,"WWCM"}</definedName>
    <definedName name="FVG" localSheetId="19" hidden="1">{#N/A,#N/A,FALSE,"Pharm";#N/A,#N/A,FALSE,"WWCM"}</definedName>
    <definedName name="FVG" hidden="1">{#N/A,#N/A,FALSE,"Pharm";#N/A,#N/A,FALSE,"WWCM"}</definedName>
    <definedName name="FWED" localSheetId="14"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FWED" localSheetId="7"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FWED" localSheetId="25"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FWED" localSheetId="21"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FWED" localSheetId="22"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FWED" localSheetId="19"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FWED"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FWEg" localSheetId="14" hidden="1">{#N/A,#N/A,FALSE,"Summary";#N/A,#N/A,FALSE,"Edit";#N/A,#N/A,FALSE,"MedProf";#N/A,#N/A,FALSE,"Proj Mgt";#N/A,#N/A,FALSE,"Creat Svc";#N/A,#N/A,FALSE,"Meet Svc";#N/A,#N/A,FALSE,"Non-OCC";#N/A,#N/A,FALSE,"Client Svc";#N/A,#N/A,FALSE,"Bus Dev";#N/A,#N/A,FALSE,"Indirect"}</definedName>
    <definedName name="FWEg" localSheetId="7" hidden="1">{#N/A,#N/A,FALSE,"Summary";#N/A,#N/A,FALSE,"Edit";#N/A,#N/A,FALSE,"MedProf";#N/A,#N/A,FALSE,"Proj Mgt";#N/A,#N/A,FALSE,"Creat Svc";#N/A,#N/A,FALSE,"Meet Svc";#N/A,#N/A,FALSE,"Non-OCC";#N/A,#N/A,FALSE,"Client Svc";#N/A,#N/A,FALSE,"Bus Dev";#N/A,#N/A,FALSE,"Indirect"}</definedName>
    <definedName name="FWEg" localSheetId="25" hidden="1">{#N/A,#N/A,FALSE,"Summary";#N/A,#N/A,FALSE,"Edit";#N/A,#N/A,FALSE,"MedProf";#N/A,#N/A,FALSE,"Proj Mgt";#N/A,#N/A,FALSE,"Creat Svc";#N/A,#N/A,FALSE,"Meet Svc";#N/A,#N/A,FALSE,"Non-OCC";#N/A,#N/A,FALSE,"Client Svc";#N/A,#N/A,FALSE,"Bus Dev";#N/A,#N/A,FALSE,"Indirect"}</definedName>
    <definedName name="FWEg" localSheetId="21" hidden="1">{#N/A,#N/A,FALSE,"Summary";#N/A,#N/A,FALSE,"Edit";#N/A,#N/A,FALSE,"MedProf";#N/A,#N/A,FALSE,"Proj Mgt";#N/A,#N/A,FALSE,"Creat Svc";#N/A,#N/A,FALSE,"Meet Svc";#N/A,#N/A,FALSE,"Non-OCC";#N/A,#N/A,FALSE,"Client Svc";#N/A,#N/A,FALSE,"Bus Dev";#N/A,#N/A,FALSE,"Indirect"}</definedName>
    <definedName name="FWEg" localSheetId="22" hidden="1">{#N/A,#N/A,FALSE,"Summary";#N/A,#N/A,FALSE,"Edit";#N/A,#N/A,FALSE,"MedProf";#N/A,#N/A,FALSE,"Proj Mgt";#N/A,#N/A,FALSE,"Creat Svc";#N/A,#N/A,FALSE,"Meet Svc";#N/A,#N/A,FALSE,"Non-OCC";#N/A,#N/A,FALSE,"Client Svc";#N/A,#N/A,FALSE,"Bus Dev";#N/A,#N/A,FALSE,"Indirect"}</definedName>
    <definedName name="FWEg" localSheetId="19" hidden="1">{#N/A,#N/A,FALSE,"Summary";#N/A,#N/A,FALSE,"Edit";#N/A,#N/A,FALSE,"MedProf";#N/A,#N/A,FALSE,"Proj Mgt";#N/A,#N/A,FALSE,"Creat Svc";#N/A,#N/A,FALSE,"Meet Svc";#N/A,#N/A,FALSE,"Non-OCC";#N/A,#N/A,FALSE,"Client Svc";#N/A,#N/A,FALSE,"Bus Dev";#N/A,#N/A,FALSE,"Indirect"}</definedName>
    <definedName name="FWEg" hidden="1">{#N/A,#N/A,FALSE,"Summary";#N/A,#N/A,FALSE,"Edit";#N/A,#N/A,FALSE,"MedProf";#N/A,#N/A,FALSE,"Proj Mgt";#N/A,#N/A,FALSE,"Creat Svc";#N/A,#N/A,FALSE,"Meet Svc";#N/A,#N/A,FALSE,"Non-OCC";#N/A,#N/A,FALSE,"Client Svc";#N/A,#N/A,FALSE,"Bus Dev";#N/A,#N/A,FALSE,"Indirect"}</definedName>
    <definedName name="fwer" localSheetId="14" hidden="1">{#N/A,"PURCHM",FALSE,"Business Analysis";#N/A,"SPADD",FALSE,"Business Analysis"}</definedName>
    <definedName name="fwer" localSheetId="7" hidden="1">{#N/A,"PURCHM",FALSE,"Business Analysis";#N/A,"SPADD",FALSE,"Business Analysis"}</definedName>
    <definedName name="fwer" localSheetId="25" hidden="1">{#N/A,"PURCHM",FALSE,"Business Analysis";#N/A,"SPADD",FALSE,"Business Analysis"}</definedName>
    <definedName name="fwer" localSheetId="21" hidden="1">{#N/A,"PURCHM",FALSE,"Business Analysis";#N/A,"SPADD",FALSE,"Business Analysis"}</definedName>
    <definedName name="fwer" localSheetId="22" hidden="1">{#N/A,"PURCHM",FALSE,"Business Analysis";#N/A,"SPADD",FALSE,"Business Analysis"}</definedName>
    <definedName name="fwer" localSheetId="19" hidden="1">{#N/A,"PURCHM",FALSE,"Business Analysis";#N/A,"SPADD",FALSE,"Business Analysis"}</definedName>
    <definedName name="fwer" hidden="1">{#N/A,"PURCHM",FALSE,"Business Analysis";#N/A,"SPADD",FALSE,"Business Analysis"}</definedName>
    <definedName name="fwerwer" hidden="1">#REF!</definedName>
    <definedName name="FXRATE">#REF!</definedName>
    <definedName name="FXRCD">#REF!</definedName>
    <definedName name="FXRCR">#REF!</definedName>
    <definedName name="FXREUR">#REF!</definedName>
    <definedName name="FXRHKD">#REF!</definedName>
    <definedName name="FXRIR">#REF!</definedName>
    <definedName name="FXRIRE">#REF!</definedName>
    <definedName name="FXRJY">#REF!</definedName>
    <definedName name="FXRMR">#REF!</definedName>
    <definedName name="FXRNTD">#REF!</definedName>
    <definedName name="FXRNZD">#REF!</definedName>
    <definedName name="FXRPHP">#REF!</definedName>
    <definedName name="FXRPNGK">#REF!</definedName>
    <definedName name="FXRSARD">#REF!</definedName>
    <definedName name="FXRSD">#REF!</definedName>
    <definedName name="FXRSDR">#REF!</definedName>
    <definedName name="FXRSF">#REF!</definedName>
    <definedName name="FXRSK">#REF!</definedName>
    <definedName name="FXRSKW">#REF!</definedName>
    <definedName name="FXRTB">#REF!</definedName>
    <definedName name="FXRTWI">#REF!</definedName>
    <definedName name="FXRUAED">#REF!</definedName>
    <definedName name="FXRUKPS">#REF!</definedName>
    <definedName name="FXRUSD">#REF!</definedName>
    <definedName name="FXRVD">#REF!</definedName>
    <definedName name="FY">1999</definedName>
    <definedName name="FYEAR" hidden="1">2007</definedName>
    <definedName name="FYY">#REF!</definedName>
    <definedName name="fzxm">#REF!</definedName>
    <definedName name="fzxm_qt">#REF!</definedName>
    <definedName name="fzxm_xj">#REF!</definedName>
    <definedName name="fzxm_yc">#REF!</definedName>
    <definedName name="F产品">#REF!</definedName>
    <definedName name="g">#REF!</definedName>
    <definedName name="G_A_expenses_1">OFFSET(#REF!,,,COUNTA(#REF!)-2,)</definedName>
    <definedName name="G300arpa">#REF!</definedName>
    <definedName name="G300arpb">#REF!</definedName>
    <definedName name="G300arpc">#REF!</definedName>
    <definedName name="G300arpd">#REF!</definedName>
    <definedName name="G300arpe">#REF!</definedName>
    <definedName name="G301arpa">#REF!</definedName>
    <definedName name="G301arpb">#REF!</definedName>
    <definedName name="G301arpc">#REF!</definedName>
    <definedName name="G301arpd">#REF!</definedName>
    <definedName name="G301arpe">#REF!</definedName>
    <definedName name="g3rg3wg23" localSheetId="14" hidden="1">{#N/A,#N/A,FALSE,"Virgin Flightdeck"}</definedName>
    <definedName name="g3rg3wg23" localSheetId="7" hidden="1">{#N/A,#N/A,FALSE,"Virgin Flightdeck"}</definedName>
    <definedName name="g3rg3wg23" localSheetId="25" hidden="1">{#N/A,#N/A,FALSE,"Virgin Flightdeck"}</definedName>
    <definedName name="g3rg3wg23" localSheetId="21" hidden="1">{#N/A,#N/A,FALSE,"Virgin Flightdeck"}</definedName>
    <definedName name="g3rg3wg23" localSheetId="22" hidden="1">{#N/A,#N/A,FALSE,"Virgin Flightdeck"}</definedName>
    <definedName name="g3rg3wg23" localSheetId="19" hidden="1">{#N/A,#N/A,FALSE,"Virgin Flightdeck"}</definedName>
    <definedName name="g3rg3wg23" hidden="1">{#N/A,#N/A,FALSE,"Virgin Flightdeck"}</definedName>
    <definedName name="G5update" hidden="1">#REF!</definedName>
    <definedName name="GA">#REF!</definedName>
    <definedName name="GAC_2AP2_M">#REF!</definedName>
    <definedName name="GAC_2AP2_Y">#REF!</definedName>
    <definedName name="GAC_SCREV">#REF!</definedName>
    <definedName name="GADS" localSheetId="14" hidden="1">{#N/A,#N/A,FALSE,"MD";#N/A,#N/A,FALSE,"AL";#N/A,#N/A,FALSE,"PR";#N/A,#N/A,FALSE,"RU";#N/A,#N/A,FALSE,"SP";#N/A,#N/A,FALSE,"Z"}</definedName>
    <definedName name="GADS" localSheetId="7" hidden="1">{#N/A,#N/A,FALSE,"MD";#N/A,#N/A,FALSE,"AL";#N/A,#N/A,FALSE,"PR";#N/A,#N/A,FALSE,"RU";#N/A,#N/A,FALSE,"SP";#N/A,#N/A,FALSE,"Z"}</definedName>
    <definedName name="GADS" localSheetId="25" hidden="1">{#N/A,#N/A,FALSE,"MD";#N/A,#N/A,FALSE,"AL";#N/A,#N/A,FALSE,"PR";#N/A,#N/A,FALSE,"RU";#N/A,#N/A,FALSE,"SP";#N/A,#N/A,FALSE,"Z"}</definedName>
    <definedName name="GADS" localSheetId="21" hidden="1">{#N/A,#N/A,FALSE,"MD";#N/A,#N/A,FALSE,"AL";#N/A,#N/A,FALSE,"PR";#N/A,#N/A,FALSE,"RU";#N/A,#N/A,FALSE,"SP";#N/A,#N/A,FALSE,"Z"}</definedName>
    <definedName name="GADS" localSheetId="22" hidden="1">{#N/A,#N/A,FALSE,"MD";#N/A,#N/A,FALSE,"AL";#N/A,#N/A,FALSE,"PR";#N/A,#N/A,FALSE,"RU";#N/A,#N/A,FALSE,"SP";#N/A,#N/A,FALSE,"Z"}</definedName>
    <definedName name="GADS" localSheetId="19" hidden="1">{#N/A,#N/A,FALSE,"MD";#N/A,#N/A,FALSE,"AL";#N/A,#N/A,FALSE,"PR";#N/A,#N/A,FALSE,"RU";#N/A,#N/A,FALSE,"SP";#N/A,#N/A,FALSE,"Z"}</definedName>
    <definedName name="GADS" hidden="1">{#N/A,#N/A,FALSE,"MD";#N/A,#N/A,FALSE,"AL";#N/A,#N/A,FALSE,"PR";#N/A,#N/A,FALSE,"RU";#N/A,#N/A,FALSE,"SP";#N/A,#N/A,FALSE,"Z"}</definedName>
    <definedName name="game">#REF!</definedName>
    <definedName name="GAS" hidden="1">#REF!</definedName>
    <definedName name="Gauge" hidden="1">#REF!</definedName>
    <definedName name="GaugeBase" hidden="1">#REF!</definedName>
    <definedName name="gay" localSheetId="14" hidden="1">{#N/A,#N/A,FALSE,"TAXC.INDEX";#N/A,#N/A,FALSE,"Schedule I";#N/A,#N/A,FALSE,"Schedule  II";#N/A,#N/A,FALSE,"Schedule III";#N/A,#N/A,FALSE,"Schedule IV";#N/A,#N/A,FALSE,"Schedule IV (Cont'd)";#N/A,#N/A,FALSE,"Schedule V";#N/A,#N/A,FALSE,"Schedule VI";#N/A,#N/A,FALSE,"Schedule VII"}</definedName>
    <definedName name="gay" localSheetId="7" hidden="1">{#N/A,#N/A,FALSE,"TAXC.INDEX";#N/A,#N/A,FALSE,"Schedule I";#N/A,#N/A,FALSE,"Schedule  II";#N/A,#N/A,FALSE,"Schedule III";#N/A,#N/A,FALSE,"Schedule IV";#N/A,#N/A,FALSE,"Schedule IV (Cont'd)";#N/A,#N/A,FALSE,"Schedule V";#N/A,#N/A,FALSE,"Schedule VI";#N/A,#N/A,FALSE,"Schedule VII"}</definedName>
    <definedName name="gay" localSheetId="25" hidden="1">{#N/A,#N/A,FALSE,"TAXC.INDEX";#N/A,#N/A,FALSE,"Schedule I";#N/A,#N/A,FALSE,"Schedule  II";#N/A,#N/A,FALSE,"Schedule III";#N/A,#N/A,FALSE,"Schedule IV";#N/A,#N/A,FALSE,"Schedule IV (Cont'd)";#N/A,#N/A,FALSE,"Schedule V";#N/A,#N/A,FALSE,"Schedule VI";#N/A,#N/A,FALSE,"Schedule VII"}</definedName>
    <definedName name="gay" localSheetId="21" hidden="1">{#N/A,#N/A,FALSE,"TAXC.INDEX";#N/A,#N/A,FALSE,"Schedule I";#N/A,#N/A,FALSE,"Schedule  II";#N/A,#N/A,FALSE,"Schedule III";#N/A,#N/A,FALSE,"Schedule IV";#N/A,#N/A,FALSE,"Schedule IV (Cont'd)";#N/A,#N/A,FALSE,"Schedule V";#N/A,#N/A,FALSE,"Schedule VI";#N/A,#N/A,FALSE,"Schedule VII"}</definedName>
    <definedName name="gay" localSheetId="22" hidden="1">{#N/A,#N/A,FALSE,"TAXC.INDEX";#N/A,#N/A,FALSE,"Schedule I";#N/A,#N/A,FALSE,"Schedule  II";#N/A,#N/A,FALSE,"Schedule III";#N/A,#N/A,FALSE,"Schedule IV";#N/A,#N/A,FALSE,"Schedule IV (Cont'd)";#N/A,#N/A,FALSE,"Schedule V";#N/A,#N/A,FALSE,"Schedule VI";#N/A,#N/A,FALSE,"Schedule VII"}</definedName>
    <definedName name="gay" localSheetId="19" hidden="1">{#N/A,#N/A,FALSE,"TAXC.INDEX";#N/A,#N/A,FALSE,"Schedule I";#N/A,#N/A,FALSE,"Schedule  II";#N/A,#N/A,FALSE,"Schedule III";#N/A,#N/A,FALSE,"Schedule IV";#N/A,#N/A,FALSE,"Schedule IV (Cont'd)";#N/A,#N/A,FALSE,"Schedule V";#N/A,#N/A,FALSE,"Schedule VI";#N/A,#N/A,FALSE,"Schedule VII"}</definedName>
    <definedName name="gay" hidden="1">{#N/A,#N/A,FALSE,"TAXC.INDEX";#N/A,#N/A,FALSE,"Schedule I";#N/A,#N/A,FALSE,"Schedule  II";#N/A,#N/A,FALSE,"Schedule III";#N/A,#N/A,FALSE,"Schedule IV";#N/A,#N/A,FALSE,"Schedule IV (Cont'd)";#N/A,#N/A,FALSE,"Schedule V";#N/A,#N/A,FALSE,"Schedule VI";#N/A,#N/A,FALSE,"Schedule VII"}</definedName>
    <definedName name="gb" localSheetId="14"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b" localSheetId="7"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b" localSheetId="25"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b" localSheetId="21"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b" localSheetId="22"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b" localSheetId="19"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b"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DF" localSheetId="14" hidden="1">{"detail",#N/A,FALSE,"mfg";"summary",#N/A,FALSE,"mfg"}</definedName>
    <definedName name="GDF" localSheetId="7" hidden="1">{"detail",#N/A,FALSE,"mfg";"summary",#N/A,FALSE,"mfg"}</definedName>
    <definedName name="GDF" localSheetId="25" hidden="1">{"detail",#N/A,FALSE,"mfg";"summary",#N/A,FALSE,"mfg"}</definedName>
    <definedName name="GDF" localSheetId="21" hidden="1">{"detail",#N/A,FALSE,"mfg";"summary",#N/A,FALSE,"mfg"}</definedName>
    <definedName name="GDF" localSheetId="22" hidden="1">{"detail",#N/A,FALSE,"mfg";"summary",#N/A,FALSE,"mfg"}</definedName>
    <definedName name="GDF" localSheetId="19" hidden="1">{"detail",#N/A,FALSE,"mfg";"summary",#N/A,FALSE,"mfg"}</definedName>
    <definedName name="GDF" hidden="1">{"detail",#N/A,FALSE,"mfg";"summary",#N/A,FALSE,"mfg"}</definedName>
    <definedName name="gdfdf" hidden="1">#REF!</definedName>
    <definedName name="gdfg" localSheetId="14" hidden="1">{#N/A,#N/A,FALSE,"Umsatz EO BP";#N/A,#N/A,FALSE,"Umsatz EO OP";#N/A,#N/A,FALSE,"ER EO BP";#N/A,#N/A,FALSE,"ER EO OP";#N/A,#N/A,FALSE,"EA EO (2)";#N/A,#N/A,FALSE,"EA EO";#N/A,#N/A,FALSE,"EA EO (3)";#N/A,#N/A,FALSE,"EA EO (4)";#N/A,#N/A,FALSE,"KA EO  (2)";#N/A,#N/A,FALSE,"KA EO";#N/A,#N/A,FALSE,"KA EO  (3)";#N/A,#N/A,FALSE,"KA EO (4)"}</definedName>
    <definedName name="gdfg" localSheetId="7" hidden="1">{#N/A,#N/A,FALSE,"Umsatz EO BP";#N/A,#N/A,FALSE,"Umsatz EO OP";#N/A,#N/A,FALSE,"ER EO BP";#N/A,#N/A,FALSE,"ER EO OP";#N/A,#N/A,FALSE,"EA EO (2)";#N/A,#N/A,FALSE,"EA EO";#N/A,#N/A,FALSE,"EA EO (3)";#N/A,#N/A,FALSE,"EA EO (4)";#N/A,#N/A,FALSE,"KA EO  (2)";#N/A,#N/A,FALSE,"KA EO";#N/A,#N/A,FALSE,"KA EO  (3)";#N/A,#N/A,FALSE,"KA EO (4)"}</definedName>
    <definedName name="gdfg" localSheetId="25" hidden="1">{#N/A,#N/A,FALSE,"Umsatz EO BP";#N/A,#N/A,FALSE,"Umsatz EO OP";#N/A,#N/A,FALSE,"ER EO BP";#N/A,#N/A,FALSE,"ER EO OP";#N/A,#N/A,FALSE,"EA EO (2)";#N/A,#N/A,FALSE,"EA EO";#N/A,#N/A,FALSE,"EA EO (3)";#N/A,#N/A,FALSE,"EA EO (4)";#N/A,#N/A,FALSE,"KA EO  (2)";#N/A,#N/A,FALSE,"KA EO";#N/A,#N/A,FALSE,"KA EO  (3)";#N/A,#N/A,FALSE,"KA EO (4)"}</definedName>
    <definedName name="gdfg" localSheetId="21" hidden="1">{#N/A,#N/A,FALSE,"Umsatz EO BP";#N/A,#N/A,FALSE,"Umsatz EO OP";#N/A,#N/A,FALSE,"ER EO BP";#N/A,#N/A,FALSE,"ER EO OP";#N/A,#N/A,FALSE,"EA EO (2)";#N/A,#N/A,FALSE,"EA EO";#N/A,#N/A,FALSE,"EA EO (3)";#N/A,#N/A,FALSE,"EA EO (4)";#N/A,#N/A,FALSE,"KA EO  (2)";#N/A,#N/A,FALSE,"KA EO";#N/A,#N/A,FALSE,"KA EO  (3)";#N/A,#N/A,FALSE,"KA EO (4)"}</definedName>
    <definedName name="gdfg" localSheetId="22" hidden="1">{#N/A,#N/A,FALSE,"Umsatz EO BP";#N/A,#N/A,FALSE,"Umsatz EO OP";#N/A,#N/A,FALSE,"ER EO BP";#N/A,#N/A,FALSE,"ER EO OP";#N/A,#N/A,FALSE,"EA EO (2)";#N/A,#N/A,FALSE,"EA EO";#N/A,#N/A,FALSE,"EA EO (3)";#N/A,#N/A,FALSE,"EA EO (4)";#N/A,#N/A,FALSE,"KA EO  (2)";#N/A,#N/A,FALSE,"KA EO";#N/A,#N/A,FALSE,"KA EO  (3)";#N/A,#N/A,FALSE,"KA EO (4)"}</definedName>
    <definedName name="gdfg" localSheetId="19" hidden="1">{#N/A,#N/A,FALSE,"Umsatz EO BP";#N/A,#N/A,FALSE,"Umsatz EO OP";#N/A,#N/A,FALSE,"ER EO BP";#N/A,#N/A,FALSE,"ER EO OP";#N/A,#N/A,FALSE,"EA EO (2)";#N/A,#N/A,FALSE,"EA EO";#N/A,#N/A,FALSE,"EA EO (3)";#N/A,#N/A,FALSE,"EA EO (4)";#N/A,#N/A,FALSE,"KA EO  (2)";#N/A,#N/A,FALSE,"KA EO";#N/A,#N/A,FALSE,"KA EO  (3)";#N/A,#N/A,FALSE,"KA EO (4)"}</definedName>
    <definedName name="gdfg" hidden="1">{#N/A,#N/A,FALSE,"Umsatz EO BP";#N/A,#N/A,FALSE,"Umsatz EO OP";#N/A,#N/A,FALSE,"ER EO BP";#N/A,#N/A,FALSE,"ER EO OP";#N/A,#N/A,FALSE,"EA EO (2)";#N/A,#N/A,FALSE,"EA EO";#N/A,#N/A,FALSE,"EA EO (3)";#N/A,#N/A,FALSE,"EA EO (4)";#N/A,#N/A,FALSE,"KA EO  (2)";#N/A,#N/A,FALSE,"KA EO";#N/A,#N/A,FALSE,"KA EO  (3)";#N/A,#N/A,FALSE,"KA EO (4)"}</definedName>
    <definedName name="gdfgdf" localSheetId="14" hidden="1">{#N/A,#N/A,FALSE,"Pharm";#N/A,#N/A,FALSE,"WWCM"}</definedName>
    <definedName name="gdfgdf" localSheetId="7" hidden="1">{#N/A,#N/A,FALSE,"Pharm";#N/A,#N/A,FALSE,"WWCM"}</definedName>
    <definedName name="gdfgdf" localSheetId="25" hidden="1">{#N/A,#N/A,FALSE,"Pharm";#N/A,#N/A,FALSE,"WWCM"}</definedName>
    <definedName name="gdfgdf" localSheetId="21" hidden="1">{#N/A,#N/A,FALSE,"Pharm";#N/A,#N/A,FALSE,"WWCM"}</definedName>
    <definedName name="gdfgdf" localSheetId="22" hidden="1">{#N/A,#N/A,FALSE,"Pharm";#N/A,#N/A,FALSE,"WWCM"}</definedName>
    <definedName name="gdfgdf" localSheetId="19" hidden="1">{#N/A,#N/A,FALSE,"Pharm";#N/A,#N/A,FALSE,"WWCM"}</definedName>
    <definedName name="gdfgdf" hidden="1">{#N/A,#N/A,FALSE,"Pharm";#N/A,#N/A,FALSE,"WWCM"}</definedName>
    <definedName name="gdfge" hidden="1">#REF!</definedName>
    <definedName name="GDG" localSheetId="14" hidden="1">{#N/A,#N/A,FALSE,"인원";#N/A,#N/A,FALSE,"비용2";#N/A,#N/A,FALSE,"비용1";#N/A,#N/A,FALSE,"비용";#N/A,#N/A,FALSE,"보증2";#N/A,#N/A,FALSE,"보증1";#N/A,#N/A,FALSE,"보증";#N/A,#N/A,FALSE,"손익1";#N/A,#N/A,FALSE,"손익";#N/A,#N/A,FALSE,"부서별매출";#N/A,#N/A,FALSE,"매출"}</definedName>
    <definedName name="GDG" localSheetId="7" hidden="1">{#N/A,#N/A,FALSE,"인원";#N/A,#N/A,FALSE,"비용2";#N/A,#N/A,FALSE,"비용1";#N/A,#N/A,FALSE,"비용";#N/A,#N/A,FALSE,"보증2";#N/A,#N/A,FALSE,"보증1";#N/A,#N/A,FALSE,"보증";#N/A,#N/A,FALSE,"손익1";#N/A,#N/A,FALSE,"손익";#N/A,#N/A,FALSE,"부서별매출";#N/A,#N/A,FALSE,"매출"}</definedName>
    <definedName name="GDG" localSheetId="25" hidden="1">{#N/A,#N/A,FALSE,"인원";#N/A,#N/A,FALSE,"비용2";#N/A,#N/A,FALSE,"비용1";#N/A,#N/A,FALSE,"비용";#N/A,#N/A,FALSE,"보증2";#N/A,#N/A,FALSE,"보증1";#N/A,#N/A,FALSE,"보증";#N/A,#N/A,FALSE,"손익1";#N/A,#N/A,FALSE,"손익";#N/A,#N/A,FALSE,"부서별매출";#N/A,#N/A,FALSE,"매출"}</definedName>
    <definedName name="GDG" localSheetId="21" hidden="1">{#N/A,#N/A,FALSE,"인원";#N/A,#N/A,FALSE,"비용2";#N/A,#N/A,FALSE,"비용1";#N/A,#N/A,FALSE,"비용";#N/A,#N/A,FALSE,"보증2";#N/A,#N/A,FALSE,"보증1";#N/A,#N/A,FALSE,"보증";#N/A,#N/A,FALSE,"손익1";#N/A,#N/A,FALSE,"손익";#N/A,#N/A,FALSE,"부서별매출";#N/A,#N/A,FALSE,"매출"}</definedName>
    <definedName name="GDG" localSheetId="22" hidden="1">{#N/A,#N/A,FALSE,"인원";#N/A,#N/A,FALSE,"비용2";#N/A,#N/A,FALSE,"비용1";#N/A,#N/A,FALSE,"비용";#N/A,#N/A,FALSE,"보증2";#N/A,#N/A,FALSE,"보증1";#N/A,#N/A,FALSE,"보증";#N/A,#N/A,FALSE,"손익1";#N/A,#N/A,FALSE,"손익";#N/A,#N/A,FALSE,"부서별매출";#N/A,#N/A,FALSE,"매출"}</definedName>
    <definedName name="GDG" localSheetId="19" hidden="1">{#N/A,#N/A,FALSE,"인원";#N/A,#N/A,FALSE,"비용2";#N/A,#N/A,FALSE,"비용1";#N/A,#N/A,FALSE,"비용";#N/A,#N/A,FALSE,"보증2";#N/A,#N/A,FALSE,"보증1";#N/A,#N/A,FALSE,"보증";#N/A,#N/A,FALSE,"손익1";#N/A,#N/A,FALSE,"손익";#N/A,#N/A,FALSE,"부서별매출";#N/A,#N/A,FALSE,"매출"}</definedName>
    <definedName name="GDG" hidden="1">{#N/A,#N/A,FALSE,"인원";#N/A,#N/A,FALSE,"비용2";#N/A,#N/A,FALSE,"비용1";#N/A,#N/A,FALSE,"비용";#N/A,#N/A,FALSE,"보증2";#N/A,#N/A,FALSE,"보증1";#N/A,#N/A,FALSE,"보증";#N/A,#N/A,FALSE,"손익1";#N/A,#N/A,FALSE,"손익";#N/A,#N/A,FALSE,"부서별매출";#N/A,#N/A,FALSE,"매출"}</definedName>
    <definedName name="gdhr" localSheetId="14" hidden="1">{#N/A,#N/A,FALSE,"现金"}</definedName>
    <definedName name="gdhr" localSheetId="7" hidden="1">{#N/A,#N/A,FALSE,"现金"}</definedName>
    <definedName name="gdhr" localSheetId="25" hidden="1">{#N/A,#N/A,FALSE,"现金"}</definedName>
    <definedName name="gdhr" localSheetId="21" hidden="1">{#N/A,#N/A,FALSE,"现金"}</definedName>
    <definedName name="gdhr" localSheetId="22" hidden="1">{#N/A,#N/A,FALSE,"现金"}</definedName>
    <definedName name="gdhr" localSheetId="19" hidden="1">{#N/A,#N/A,FALSE,"现金"}</definedName>
    <definedName name="gdhr" hidden="1">{#N/A,#N/A,FALSE,"现金"}</definedName>
    <definedName name="gdyhrty" localSheetId="14" hidden="1">{#N/A,#N/A,FALSE,"现金"}</definedName>
    <definedName name="gdyhrty" localSheetId="7" hidden="1">{#N/A,#N/A,FALSE,"现金"}</definedName>
    <definedName name="gdyhrty" localSheetId="25" hidden="1">{#N/A,#N/A,FALSE,"现金"}</definedName>
    <definedName name="gdyhrty" localSheetId="21" hidden="1">{#N/A,#N/A,FALSE,"现金"}</definedName>
    <definedName name="gdyhrty" localSheetId="22" hidden="1">{#N/A,#N/A,FALSE,"现金"}</definedName>
    <definedName name="gdyhrty" localSheetId="19" hidden="1">{#N/A,#N/A,FALSE,"现金"}</definedName>
    <definedName name="gdyhrty" hidden="1">{#N/A,#N/A,FALSE,"现金"}</definedName>
    <definedName name="gege" localSheetId="14" hidden="1">{#N/A,#N/A,FALSE,"Fix_C Repo (2)";#N/A,#N/A,FALSE,"INDICES&amp;RATES"}</definedName>
    <definedName name="gege" localSheetId="7" hidden="1">{#N/A,#N/A,FALSE,"Fix_C Repo (2)";#N/A,#N/A,FALSE,"INDICES&amp;RATES"}</definedName>
    <definedName name="gege" localSheetId="25" hidden="1">{#N/A,#N/A,FALSE,"Fix_C Repo (2)";#N/A,#N/A,FALSE,"INDICES&amp;RATES"}</definedName>
    <definedName name="gege" localSheetId="21" hidden="1">{#N/A,#N/A,FALSE,"Fix_C Repo (2)";#N/A,#N/A,FALSE,"INDICES&amp;RATES"}</definedName>
    <definedName name="gege" localSheetId="22" hidden="1">{#N/A,#N/A,FALSE,"Fix_C Repo (2)";#N/A,#N/A,FALSE,"INDICES&amp;RATES"}</definedName>
    <definedName name="gege" localSheetId="19" hidden="1">{#N/A,#N/A,FALSE,"Fix_C Repo (2)";#N/A,#N/A,FALSE,"INDICES&amp;RATES"}</definedName>
    <definedName name="gege" hidden="1">{#N/A,#N/A,FALSE,"Fix_C Repo (2)";#N/A,#N/A,FALSE,"INDICES&amp;RATES"}</definedName>
    <definedName name="GEN">#REF!</definedName>
    <definedName name="gerdgw" localSheetId="14" hidden="1">{#N/A,#N/A,TRUE,"COVER";#N/A,#N/A,TRUE,"DIR";#N/A,#N/A,TRUE,"AUDIT"}</definedName>
    <definedName name="gerdgw" localSheetId="7" hidden="1">{#N/A,#N/A,TRUE,"COVER";#N/A,#N/A,TRUE,"DIR";#N/A,#N/A,TRUE,"AUDIT"}</definedName>
    <definedName name="gerdgw" localSheetId="25" hidden="1">{#N/A,#N/A,TRUE,"COVER";#N/A,#N/A,TRUE,"DIR";#N/A,#N/A,TRUE,"AUDIT"}</definedName>
    <definedName name="gerdgw" localSheetId="21" hidden="1">{#N/A,#N/A,TRUE,"COVER";#N/A,#N/A,TRUE,"DIR";#N/A,#N/A,TRUE,"AUDIT"}</definedName>
    <definedName name="gerdgw" localSheetId="22" hidden="1">{#N/A,#N/A,TRUE,"COVER";#N/A,#N/A,TRUE,"DIR";#N/A,#N/A,TRUE,"AUDIT"}</definedName>
    <definedName name="gerdgw" localSheetId="19" hidden="1">{#N/A,#N/A,TRUE,"COVER";#N/A,#N/A,TRUE,"DIR";#N/A,#N/A,TRUE,"AUDIT"}</definedName>
    <definedName name="gerdgw" hidden="1">{#N/A,#N/A,TRUE,"COVER";#N/A,#N/A,TRUE,"DIR";#N/A,#N/A,TRUE,"AUDIT"}</definedName>
    <definedName name="Getdata">#N/A</definedName>
    <definedName name="gewrqgs" localSheetId="14" hidden="1">{#N/A,#N/A,FALSE,"MD";#N/A,#N/A,FALSE,"AL";#N/A,#N/A,FALSE,"PR";#N/A,#N/A,FALSE,"RU";#N/A,#N/A,FALSE,"SP";#N/A,#N/A,FALSE,"Z"}</definedName>
    <definedName name="gewrqgs" localSheetId="7" hidden="1">{#N/A,#N/A,FALSE,"MD";#N/A,#N/A,FALSE,"AL";#N/A,#N/A,FALSE,"PR";#N/A,#N/A,FALSE,"RU";#N/A,#N/A,FALSE,"SP";#N/A,#N/A,FALSE,"Z"}</definedName>
    <definedName name="gewrqgs" localSheetId="25" hidden="1">{#N/A,#N/A,FALSE,"MD";#N/A,#N/A,FALSE,"AL";#N/A,#N/A,FALSE,"PR";#N/A,#N/A,FALSE,"RU";#N/A,#N/A,FALSE,"SP";#N/A,#N/A,FALSE,"Z"}</definedName>
    <definedName name="gewrqgs" localSheetId="21" hidden="1">{#N/A,#N/A,FALSE,"MD";#N/A,#N/A,FALSE,"AL";#N/A,#N/A,FALSE,"PR";#N/A,#N/A,FALSE,"RU";#N/A,#N/A,FALSE,"SP";#N/A,#N/A,FALSE,"Z"}</definedName>
    <definedName name="gewrqgs" localSheetId="22" hidden="1">{#N/A,#N/A,FALSE,"MD";#N/A,#N/A,FALSE,"AL";#N/A,#N/A,FALSE,"PR";#N/A,#N/A,FALSE,"RU";#N/A,#N/A,FALSE,"SP";#N/A,#N/A,FALSE,"Z"}</definedName>
    <definedName name="gewrqgs" localSheetId="19" hidden="1">{#N/A,#N/A,FALSE,"MD";#N/A,#N/A,FALSE,"AL";#N/A,#N/A,FALSE,"PR";#N/A,#N/A,FALSE,"RU";#N/A,#N/A,FALSE,"SP";#N/A,#N/A,FALSE,"Z"}</definedName>
    <definedName name="gewrqgs" hidden="1">{#N/A,#N/A,FALSE,"MD";#N/A,#N/A,FALSE,"AL";#N/A,#N/A,FALSE,"PR";#N/A,#N/A,FALSE,"RU";#N/A,#N/A,FALSE,"SP";#N/A,#N/A,FALSE,"Z"}</definedName>
    <definedName name="geww" localSheetId="14" hidden="1">{#N/A,#N/A,FALSE,"Summary";#N/A,#N/A,FALSE,"Edit";#N/A,#N/A,FALSE,"MedProf";#N/A,#N/A,FALSE,"Proj Mgt";#N/A,#N/A,FALSE,"Creat Svc";#N/A,#N/A,FALSE,"Meet Svc";#N/A,#N/A,FALSE,"Non-OCC";#N/A,#N/A,FALSE,"Client Svc";#N/A,#N/A,FALSE,"Bus Dev";#N/A,#N/A,FALSE,"Indirect"}</definedName>
    <definedName name="geww" localSheetId="7" hidden="1">{#N/A,#N/A,FALSE,"Summary";#N/A,#N/A,FALSE,"Edit";#N/A,#N/A,FALSE,"MedProf";#N/A,#N/A,FALSE,"Proj Mgt";#N/A,#N/A,FALSE,"Creat Svc";#N/A,#N/A,FALSE,"Meet Svc";#N/A,#N/A,FALSE,"Non-OCC";#N/A,#N/A,FALSE,"Client Svc";#N/A,#N/A,FALSE,"Bus Dev";#N/A,#N/A,FALSE,"Indirect"}</definedName>
    <definedName name="geww" localSheetId="25" hidden="1">{#N/A,#N/A,FALSE,"Summary";#N/A,#N/A,FALSE,"Edit";#N/A,#N/A,FALSE,"MedProf";#N/A,#N/A,FALSE,"Proj Mgt";#N/A,#N/A,FALSE,"Creat Svc";#N/A,#N/A,FALSE,"Meet Svc";#N/A,#N/A,FALSE,"Non-OCC";#N/A,#N/A,FALSE,"Client Svc";#N/A,#N/A,FALSE,"Bus Dev";#N/A,#N/A,FALSE,"Indirect"}</definedName>
    <definedName name="geww" localSheetId="21" hidden="1">{#N/A,#N/A,FALSE,"Summary";#N/A,#N/A,FALSE,"Edit";#N/A,#N/A,FALSE,"MedProf";#N/A,#N/A,FALSE,"Proj Mgt";#N/A,#N/A,FALSE,"Creat Svc";#N/A,#N/A,FALSE,"Meet Svc";#N/A,#N/A,FALSE,"Non-OCC";#N/A,#N/A,FALSE,"Client Svc";#N/A,#N/A,FALSE,"Bus Dev";#N/A,#N/A,FALSE,"Indirect"}</definedName>
    <definedName name="geww" localSheetId="22" hidden="1">{#N/A,#N/A,FALSE,"Summary";#N/A,#N/A,FALSE,"Edit";#N/A,#N/A,FALSE,"MedProf";#N/A,#N/A,FALSE,"Proj Mgt";#N/A,#N/A,FALSE,"Creat Svc";#N/A,#N/A,FALSE,"Meet Svc";#N/A,#N/A,FALSE,"Non-OCC";#N/A,#N/A,FALSE,"Client Svc";#N/A,#N/A,FALSE,"Bus Dev";#N/A,#N/A,FALSE,"Indirect"}</definedName>
    <definedName name="geww" localSheetId="19" hidden="1">{#N/A,#N/A,FALSE,"Summary";#N/A,#N/A,FALSE,"Edit";#N/A,#N/A,FALSE,"MedProf";#N/A,#N/A,FALSE,"Proj Mgt";#N/A,#N/A,FALSE,"Creat Svc";#N/A,#N/A,FALSE,"Meet Svc";#N/A,#N/A,FALSE,"Non-OCC";#N/A,#N/A,FALSE,"Client Svc";#N/A,#N/A,FALSE,"Bus Dev";#N/A,#N/A,FALSE,"Indirect"}</definedName>
    <definedName name="geww" hidden="1">{#N/A,#N/A,FALSE,"Summary";#N/A,#N/A,FALSE,"Edit";#N/A,#N/A,FALSE,"MedProf";#N/A,#N/A,FALSE,"Proj Mgt";#N/A,#N/A,FALSE,"Creat Svc";#N/A,#N/A,FALSE,"Meet Svc";#N/A,#N/A,FALSE,"Non-OCC";#N/A,#N/A,FALSE,"Client Svc";#N/A,#N/A,FALSE,"Bus Dev";#N/A,#N/A,FALSE,"Indirect"}</definedName>
    <definedName name="gf" localSheetId="14" hidden="1">{"'毛利比较'!$A$4:$P$26"}</definedName>
    <definedName name="gf" localSheetId="7" hidden="1">{"'毛利比较'!$A$4:$P$26"}</definedName>
    <definedName name="gf" localSheetId="25" hidden="1">{"'毛利比较'!$A$4:$P$26"}</definedName>
    <definedName name="gf" localSheetId="21" hidden="1">{"'毛利比较'!$A$4:$P$26"}</definedName>
    <definedName name="gf" localSheetId="22" hidden="1">{"'毛利比较'!$A$4:$P$26"}</definedName>
    <definedName name="gf" localSheetId="19" hidden="1">{"'毛利比较'!$A$4:$P$26"}</definedName>
    <definedName name="gf" hidden="1">{"'毛利比较'!$A$4:$P$26"}</definedName>
    <definedName name="GF_Auto_BMW">#REF!</definedName>
    <definedName name="GF_Auto_BMW_Vertriebe">#REF!</definedName>
    <definedName name="GF_Auto_Rover">#REF!</definedName>
    <definedName name="GF_BRR">#REF!</definedName>
    <definedName name="GF_Elektrik">#REF!</definedName>
    <definedName name="GF_Finanz">#REF!</definedName>
    <definedName name="GF_Motorrad">#REF!</definedName>
    <definedName name="gf_neu">#REF!</definedName>
    <definedName name="GF_Software">#REF!</definedName>
    <definedName name="gfbngfn" localSheetId="14"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fbngfn" localSheetId="7"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fbngfn" localSheetId="25"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fbngfn" localSheetId="21"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fbngfn" localSheetId="22"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fbngfn" localSheetId="19"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fbngfn"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fd" localSheetId="14" hidden="1">{#N/A,"PURCHM",FALSE,"Business Analysis";#N/A,"SPADD",FALSE,"Business Analysis"}</definedName>
    <definedName name="gfd" localSheetId="7" hidden="1">{#N/A,"PURCHM",FALSE,"Business Analysis";#N/A,"SPADD",FALSE,"Business Analysis"}</definedName>
    <definedName name="gfd" localSheetId="25" hidden="1">{#N/A,"PURCHM",FALSE,"Business Analysis";#N/A,"SPADD",FALSE,"Business Analysis"}</definedName>
    <definedName name="gfd" localSheetId="21" hidden="1">{#N/A,"PURCHM",FALSE,"Business Analysis";#N/A,"SPADD",FALSE,"Business Analysis"}</definedName>
    <definedName name="gfd" localSheetId="22" hidden="1">{#N/A,"PURCHM",FALSE,"Business Analysis";#N/A,"SPADD",FALSE,"Business Analysis"}</definedName>
    <definedName name="gfd" localSheetId="19" hidden="1">{#N/A,"PURCHM",FALSE,"Business Analysis";#N/A,"SPADD",FALSE,"Business Analysis"}</definedName>
    <definedName name="gfd" hidden="1">{#N/A,"PURCHM",FALSE,"Business Analysis";#N/A,"SPADD",FALSE,"Business Analysis"}</definedName>
    <definedName name="GFDF" localSheetId="14" hidden="1">{#N/A,#N/A,FALSE,"전제";#N/A,#N/A,FALSE,"표지";#N/A,#N/A,FALSE,"6D16";#N/A,#N/A,FALSE,"6D22";#N/A,#N/A,FALSE,"6D22-T";#N/A,#N/A,FALSE,"Q-DEG";#N/A,#N/A,FALSE,"총손";#N/A,#N/A,FALSE,"대당";#N/A,#N/A,FALSE,"가공비"}</definedName>
    <definedName name="GFDF" localSheetId="7" hidden="1">{#N/A,#N/A,FALSE,"전제";#N/A,#N/A,FALSE,"표지";#N/A,#N/A,FALSE,"6D16";#N/A,#N/A,FALSE,"6D22";#N/A,#N/A,FALSE,"6D22-T";#N/A,#N/A,FALSE,"Q-DEG";#N/A,#N/A,FALSE,"총손";#N/A,#N/A,FALSE,"대당";#N/A,#N/A,FALSE,"가공비"}</definedName>
    <definedName name="GFDF" localSheetId="25" hidden="1">{#N/A,#N/A,FALSE,"전제";#N/A,#N/A,FALSE,"표지";#N/A,#N/A,FALSE,"6D16";#N/A,#N/A,FALSE,"6D22";#N/A,#N/A,FALSE,"6D22-T";#N/A,#N/A,FALSE,"Q-DEG";#N/A,#N/A,FALSE,"총손";#N/A,#N/A,FALSE,"대당";#N/A,#N/A,FALSE,"가공비"}</definedName>
    <definedName name="GFDF" localSheetId="21" hidden="1">{#N/A,#N/A,FALSE,"전제";#N/A,#N/A,FALSE,"표지";#N/A,#N/A,FALSE,"6D16";#N/A,#N/A,FALSE,"6D22";#N/A,#N/A,FALSE,"6D22-T";#N/A,#N/A,FALSE,"Q-DEG";#N/A,#N/A,FALSE,"총손";#N/A,#N/A,FALSE,"대당";#N/A,#N/A,FALSE,"가공비"}</definedName>
    <definedName name="GFDF" localSheetId="22" hidden="1">{#N/A,#N/A,FALSE,"전제";#N/A,#N/A,FALSE,"표지";#N/A,#N/A,FALSE,"6D16";#N/A,#N/A,FALSE,"6D22";#N/A,#N/A,FALSE,"6D22-T";#N/A,#N/A,FALSE,"Q-DEG";#N/A,#N/A,FALSE,"총손";#N/A,#N/A,FALSE,"대당";#N/A,#N/A,FALSE,"가공비"}</definedName>
    <definedName name="GFDF" localSheetId="19" hidden="1">{#N/A,#N/A,FALSE,"전제";#N/A,#N/A,FALSE,"표지";#N/A,#N/A,FALSE,"6D16";#N/A,#N/A,FALSE,"6D22";#N/A,#N/A,FALSE,"6D22-T";#N/A,#N/A,FALSE,"Q-DEG";#N/A,#N/A,FALSE,"총손";#N/A,#N/A,FALSE,"대당";#N/A,#N/A,FALSE,"가공비"}</definedName>
    <definedName name="GFDF" hidden="1">{#N/A,#N/A,FALSE,"전제";#N/A,#N/A,FALSE,"표지";#N/A,#N/A,FALSE,"6D16";#N/A,#N/A,FALSE,"6D22";#N/A,#N/A,FALSE,"6D22-T";#N/A,#N/A,FALSE,"Q-DEG";#N/A,#N/A,FALSE,"총손";#N/A,#N/A,FALSE,"대당";#N/A,#N/A,FALSE,"가공비"}</definedName>
    <definedName name="gfdjhjh" localSheetId="14" hidden="1">{#N/A,#N/A,FALSE,"Pharm";#N/A,#N/A,FALSE,"WWCM"}</definedName>
    <definedName name="gfdjhjh" localSheetId="7" hidden="1">{#N/A,#N/A,FALSE,"Pharm";#N/A,#N/A,FALSE,"WWCM"}</definedName>
    <definedName name="gfdjhjh" localSheetId="25" hidden="1">{#N/A,#N/A,FALSE,"Pharm";#N/A,#N/A,FALSE,"WWCM"}</definedName>
    <definedName name="gfdjhjh" localSheetId="21" hidden="1">{#N/A,#N/A,FALSE,"Pharm";#N/A,#N/A,FALSE,"WWCM"}</definedName>
    <definedName name="gfdjhjh" localSheetId="22" hidden="1">{#N/A,#N/A,FALSE,"Pharm";#N/A,#N/A,FALSE,"WWCM"}</definedName>
    <definedName name="gfdjhjh" localSheetId="19" hidden="1">{#N/A,#N/A,FALSE,"Pharm";#N/A,#N/A,FALSE,"WWCM"}</definedName>
    <definedName name="gfdjhjh" hidden="1">{#N/A,#N/A,FALSE,"Pharm";#N/A,#N/A,FALSE,"WWCM"}</definedName>
    <definedName name="GFDS" localSheetId="14" hidden="1">{#N/A,#N/A,FALSE,"단축1";#N/A,#N/A,FALSE,"단축2";#N/A,#N/A,FALSE,"단축3";#N/A,#N/A,FALSE,"장축";#N/A,#N/A,FALSE,"4WD"}</definedName>
    <definedName name="GFDS" localSheetId="7" hidden="1">{#N/A,#N/A,FALSE,"단축1";#N/A,#N/A,FALSE,"단축2";#N/A,#N/A,FALSE,"단축3";#N/A,#N/A,FALSE,"장축";#N/A,#N/A,FALSE,"4WD"}</definedName>
    <definedName name="GFDS" localSheetId="25" hidden="1">{#N/A,#N/A,FALSE,"단축1";#N/A,#N/A,FALSE,"단축2";#N/A,#N/A,FALSE,"단축3";#N/A,#N/A,FALSE,"장축";#N/A,#N/A,FALSE,"4WD"}</definedName>
    <definedName name="GFDS" localSheetId="21" hidden="1">{#N/A,#N/A,FALSE,"단축1";#N/A,#N/A,FALSE,"단축2";#N/A,#N/A,FALSE,"단축3";#N/A,#N/A,FALSE,"장축";#N/A,#N/A,FALSE,"4WD"}</definedName>
    <definedName name="GFDS" localSheetId="22" hidden="1">{#N/A,#N/A,FALSE,"단축1";#N/A,#N/A,FALSE,"단축2";#N/A,#N/A,FALSE,"단축3";#N/A,#N/A,FALSE,"장축";#N/A,#N/A,FALSE,"4WD"}</definedName>
    <definedName name="GFDS" localSheetId="19" hidden="1">{#N/A,#N/A,FALSE,"단축1";#N/A,#N/A,FALSE,"단축2";#N/A,#N/A,FALSE,"단축3";#N/A,#N/A,FALSE,"장축";#N/A,#N/A,FALSE,"4WD"}</definedName>
    <definedName name="GFDS" hidden="1">{#N/A,#N/A,FALSE,"단축1";#N/A,#N/A,FALSE,"단축2";#N/A,#N/A,FALSE,"단축3";#N/A,#N/A,FALSE,"장축";#N/A,#N/A,FALSE,"4WD"}</definedName>
    <definedName name="gfgg" localSheetId="14" hidden="1">{#N/A,#N/A,FALSE,"P&amp;L Acc";#N/A,#N/A,FALSE,"I-B Rep";#N/A,#N/A,FALSE,"BS";#N/A,#N/A,FALSE,"C'flw St";#N/A,#N/A,FALSE,"FA Rep";#N/A,#N/A,FALSE,"H-C Cons";#N/A,#N/A,FALSE,"P&amp;L Var"}</definedName>
    <definedName name="gfgg" localSheetId="7" hidden="1">{#N/A,#N/A,FALSE,"P&amp;L Acc";#N/A,#N/A,FALSE,"I-B Rep";#N/A,#N/A,FALSE,"BS";#N/A,#N/A,FALSE,"C'flw St";#N/A,#N/A,FALSE,"FA Rep";#N/A,#N/A,FALSE,"H-C Cons";#N/A,#N/A,FALSE,"P&amp;L Var"}</definedName>
    <definedName name="gfgg" localSheetId="25" hidden="1">{#N/A,#N/A,FALSE,"P&amp;L Acc";#N/A,#N/A,FALSE,"I-B Rep";#N/A,#N/A,FALSE,"BS";#N/A,#N/A,FALSE,"C'flw St";#N/A,#N/A,FALSE,"FA Rep";#N/A,#N/A,FALSE,"H-C Cons";#N/A,#N/A,FALSE,"P&amp;L Var"}</definedName>
    <definedName name="gfgg" localSheetId="21" hidden="1">{#N/A,#N/A,FALSE,"P&amp;L Acc";#N/A,#N/A,FALSE,"I-B Rep";#N/A,#N/A,FALSE,"BS";#N/A,#N/A,FALSE,"C'flw St";#N/A,#N/A,FALSE,"FA Rep";#N/A,#N/A,FALSE,"H-C Cons";#N/A,#N/A,FALSE,"P&amp;L Var"}</definedName>
    <definedName name="gfgg" localSheetId="22" hidden="1">{#N/A,#N/A,FALSE,"P&amp;L Acc";#N/A,#N/A,FALSE,"I-B Rep";#N/A,#N/A,FALSE,"BS";#N/A,#N/A,FALSE,"C'flw St";#N/A,#N/A,FALSE,"FA Rep";#N/A,#N/A,FALSE,"H-C Cons";#N/A,#N/A,FALSE,"P&amp;L Var"}</definedName>
    <definedName name="gfgg" localSheetId="19" hidden="1">{#N/A,#N/A,FALSE,"P&amp;L Acc";#N/A,#N/A,FALSE,"I-B Rep";#N/A,#N/A,FALSE,"BS";#N/A,#N/A,FALSE,"C'flw St";#N/A,#N/A,FALSE,"FA Rep";#N/A,#N/A,FALSE,"H-C Cons";#N/A,#N/A,FALSE,"P&amp;L Var"}</definedName>
    <definedName name="gfgg" hidden="1">{#N/A,#N/A,FALSE,"P&amp;L Acc";#N/A,#N/A,FALSE,"I-B Rep";#N/A,#N/A,FALSE,"BS";#N/A,#N/A,FALSE,"C'flw St";#N/A,#N/A,FALSE,"FA Rep";#N/A,#N/A,FALSE,"H-C Cons";#N/A,#N/A,FALSE,"P&amp;L Var"}</definedName>
    <definedName name="gfghdfgdf" localSheetId="14" hidden="1">{#N/A,#N/A,FALSE,"Umsatz CH";#N/A,#N/A,FALSE,"ER CH";#N/A,#N/A,FALSE,"EA CH (2) ";#N/A,#N/A,FALSE,"EA CH";#N/A,#N/A,FALSE,"EA CH (3) ";#N/A,#N/A,FALSE,"EA CH (4)";#N/A,#N/A,FALSE,"KA CH";#N/A,#N/A,FALSE,"KA CH  (2)";#N/A,#N/A,FALSE,"KA CH  (3)";#N/A,#N/A,FALSE,"KA CH (4)"}</definedName>
    <definedName name="gfghdfgdf" localSheetId="7" hidden="1">{#N/A,#N/A,FALSE,"Umsatz CH";#N/A,#N/A,FALSE,"ER CH";#N/A,#N/A,FALSE,"EA CH (2) ";#N/A,#N/A,FALSE,"EA CH";#N/A,#N/A,FALSE,"EA CH (3) ";#N/A,#N/A,FALSE,"EA CH (4)";#N/A,#N/A,FALSE,"KA CH";#N/A,#N/A,FALSE,"KA CH  (2)";#N/A,#N/A,FALSE,"KA CH  (3)";#N/A,#N/A,FALSE,"KA CH (4)"}</definedName>
    <definedName name="gfghdfgdf" localSheetId="25" hidden="1">{#N/A,#N/A,FALSE,"Umsatz CH";#N/A,#N/A,FALSE,"ER CH";#N/A,#N/A,FALSE,"EA CH (2) ";#N/A,#N/A,FALSE,"EA CH";#N/A,#N/A,FALSE,"EA CH (3) ";#N/A,#N/A,FALSE,"EA CH (4)";#N/A,#N/A,FALSE,"KA CH";#N/A,#N/A,FALSE,"KA CH  (2)";#N/A,#N/A,FALSE,"KA CH  (3)";#N/A,#N/A,FALSE,"KA CH (4)"}</definedName>
    <definedName name="gfghdfgdf" localSheetId="21" hidden="1">{#N/A,#N/A,FALSE,"Umsatz CH";#N/A,#N/A,FALSE,"ER CH";#N/A,#N/A,FALSE,"EA CH (2) ";#N/A,#N/A,FALSE,"EA CH";#N/A,#N/A,FALSE,"EA CH (3) ";#N/A,#N/A,FALSE,"EA CH (4)";#N/A,#N/A,FALSE,"KA CH";#N/A,#N/A,FALSE,"KA CH  (2)";#N/A,#N/A,FALSE,"KA CH  (3)";#N/A,#N/A,FALSE,"KA CH (4)"}</definedName>
    <definedName name="gfghdfgdf" localSheetId="22" hidden="1">{#N/A,#N/A,FALSE,"Umsatz CH";#N/A,#N/A,FALSE,"ER CH";#N/A,#N/A,FALSE,"EA CH (2) ";#N/A,#N/A,FALSE,"EA CH";#N/A,#N/A,FALSE,"EA CH (3) ";#N/A,#N/A,FALSE,"EA CH (4)";#N/A,#N/A,FALSE,"KA CH";#N/A,#N/A,FALSE,"KA CH  (2)";#N/A,#N/A,FALSE,"KA CH  (3)";#N/A,#N/A,FALSE,"KA CH (4)"}</definedName>
    <definedName name="gfghdfgdf" localSheetId="19" hidden="1">{#N/A,#N/A,FALSE,"Umsatz CH";#N/A,#N/A,FALSE,"ER CH";#N/A,#N/A,FALSE,"EA CH (2) ";#N/A,#N/A,FALSE,"EA CH";#N/A,#N/A,FALSE,"EA CH (3) ";#N/A,#N/A,FALSE,"EA CH (4)";#N/A,#N/A,FALSE,"KA CH";#N/A,#N/A,FALSE,"KA CH  (2)";#N/A,#N/A,FALSE,"KA CH  (3)";#N/A,#N/A,FALSE,"KA CH (4)"}</definedName>
    <definedName name="gfghdfgdf" hidden="1">{#N/A,#N/A,FALSE,"Umsatz CH";#N/A,#N/A,FALSE,"ER CH";#N/A,#N/A,FALSE,"EA CH (2) ";#N/A,#N/A,FALSE,"EA CH";#N/A,#N/A,FALSE,"EA CH (3) ";#N/A,#N/A,FALSE,"EA CH (4)";#N/A,#N/A,FALSE,"KA CH";#N/A,#N/A,FALSE,"KA CH  (2)";#N/A,#N/A,FALSE,"KA CH  (3)";#N/A,#N/A,FALSE,"KA CH (4)"}</definedName>
    <definedName name="gfhfgh" localSheetId="14" hidden="1">{#N/A,#N/A,FALSE,"Umsatz HM";#N/A,#N/A,FALSE,"ER HM";#N/A,#N/A,FALSE,"EA HM  (2)";#N/A,#N/A,FALSE,"EA HM ";#N/A,#N/A,FALSE,"EA HM  (4)";#N/A,#N/A,FALSE,"EA HM  (3)";#N/A,#N/A,FALSE,"KA HM  (2)";#N/A,#N/A,FALSE,"KA HM";#N/A,#N/A,FALSE,"KA HM  (3)";#N/A,#N/A,FALSE,"KA HM (4)"}</definedName>
    <definedName name="gfhfgh" localSheetId="7" hidden="1">{#N/A,#N/A,FALSE,"Umsatz HM";#N/A,#N/A,FALSE,"ER HM";#N/A,#N/A,FALSE,"EA HM  (2)";#N/A,#N/A,FALSE,"EA HM ";#N/A,#N/A,FALSE,"EA HM  (4)";#N/A,#N/A,FALSE,"EA HM  (3)";#N/A,#N/A,FALSE,"KA HM  (2)";#N/A,#N/A,FALSE,"KA HM";#N/A,#N/A,FALSE,"KA HM  (3)";#N/A,#N/A,FALSE,"KA HM (4)"}</definedName>
    <definedName name="gfhfgh" localSheetId="25" hidden="1">{#N/A,#N/A,FALSE,"Umsatz HM";#N/A,#N/A,FALSE,"ER HM";#N/A,#N/A,FALSE,"EA HM  (2)";#N/A,#N/A,FALSE,"EA HM ";#N/A,#N/A,FALSE,"EA HM  (4)";#N/A,#N/A,FALSE,"EA HM  (3)";#N/A,#N/A,FALSE,"KA HM  (2)";#N/A,#N/A,FALSE,"KA HM";#N/A,#N/A,FALSE,"KA HM  (3)";#N/A,#N/A,FALSE,"KA HM (4)"}</definedName>
    <definedName name="gfhfgh" localSheetId="21" hidden="1">{#N/A,#N/A,FALSE,"Umsatz HM";#N/A,#N/A,FALSE,"ER HM";#N/A,#N/A,FALSE,"EA HM  (2)";#N/A,#N/A,FALSE,"EA HM ";#N/A,#N/A,FALSE,"EA HM  (4)";#N/A,#N/A,FALSE,"EA HM  (3)";#N/A,#N/A,FALSE,"KA HM  (2)";#N/A,#N/A,FALSE,"KA HM";#N/A,#N/A,FALSE,"KA HM  (3)";#N/A,#N/A,FALSE,"KA HM (4)"}</definedName>
    <definedName name="gfhfgh" localSheetId="22" hidden="1">{#N/A,#N/A,FALSE,"Umsatz HM";#N/A,#N/A,FALSE,"ER HM";#N/A,#N/A,FALSE,"EA HM  (2)";#N/A,#N/A,FALSE,"EA HM ";#N/A,#N/A,FALSE,"EA HM  (4)";#N/A,#N/A,FALSE,"EA HM  (3)";#N/A,#N/A,FALSE,"KA HM  (2)";#N/A,#N/A,FALSE,"KA HM";#N/A,#N/A,FALSE,"KA HM  (3)";#N/A,#N/A,FALSE,"KA HM (4)"}</definedName>
    <definedName name="gfhfgh" localSheetId="19" hidden="1">{#N/A,#N/A,FALSE,"Umsatz HM";#N/A,#N/A,FALSE,"ER HM";#N/A,#N/A,FALSE,"EA HM  (2)";#N/A,#N/A,FALSE,"EA HM ";#N/A,#N/A,FALSE,"EA HM  (4)";#N/A,#N/A,FALSE,"EA HM  (3)";#N/A,#N/A,FALSE,"KA HM  (2)";#N/A,#N/A,FALSE,"KA HM";#N/A,#N/A,FALSE,"KA HM  (3)";#N/A,#N/A,FALSE,"KA HM (4)"}</definedName>
    <definedName name="gfhfgh" hidden="1">{#N/A,#N/A,FALSE,"Umsatz HM";#N/A,#N/A,FALSE,"ER HM";#N/A,#N/A,FALSE,"EA HM  (2)";#N/A,#N/A,FALSE,"EA HM ";#N/A,#N/A,FALSE,"EA HM  (4)";#N/A,#N/A,FALSE,"EA HM  (3)";#N/A,#N/A,FALSE,"KA HM  (2)";#N/A,#N/A,FALSE,"KA HM";#N/A,#N/A,FALSE,"KA HM  (3)";#N/A,#N/A,FALSE,"KA HM (4)"}</definedName>
    <definedName name="gfhfghgsdfghfg" localSheetId="14" hidden="1">{#N/A,#N/A,FALSE,"Umsatz 99";#N/A,#N/A,FALSE,"ER 99 "}</definedName>
    <definedName name="gfhfghgsdfghfg" localSheetId="7" hidden="1">{#N/A,#N/A,FALSE,"Umsatz 99";#N/A,#N/A,FALSE,"ER 99 "}</definedName>
    <definedName name="gfhfghgsdfghfg" localSheetId="25" hidden="1">{#N/A,#N/A,FALSE,"Umsatz 99";#N/A,#N/A,FALSE,"ER 99 "}</definedName>
    <definedName name="gfhfghgsdfghfg" localSheetId="21" hidden="1">{#N/A,#N/A,FALSE,"Umsatz 99";#N/A,#N/A,FALSE,"ER 99 "}</definedName>
    <definedName name="gfhfghgsdfghfg" localSheetId="22" hidden="1">{#N/A,#N/A,FALSE,"Umsatz 99";#N/A,#N/A,FALSE,"ER 99 "}</definedName>
    <definedName name="gfhfghgsdfghfg" localSheetId="19" hidden="1">{#N/A,#N/A,FALSE,"Umsatz 99";#N/A,#N/A,FALSE,"ER 99 "}</definedName>
    <definedName name="gfhfghgsdfghfg" hidden="1">{#N/A,#N/A,FALSE,"Umsatz 99";#N/A,#N/A,FALSE,"ER 99 "}</definedName>
    <definedName name="gfhh" localSheetId="14" hidden="1">{#N/A,#N/A,FALSE,"Umsatz CH";#N/A,#N/A,FALSE,"ER CH";#N/A,#N/A,FALSE,"EA CH (2) ";#N/A,#N/A,FALSE,"EA CH";#N/A,#N/A,FALSE,"EA CH (3) ";#N/A,#N/A,FALSE,"EA CH (4)";#N/A,#N/A,FALSE,"KA CH";#N/A,#N/A,FALSE,"KA CH  (2)";#N/A,#N/A,FALSE,"KA CH  (3)";#N/A,#N/A,FALSE,"KA CH (4)"}</definedName>
    <definedName name="gfhh" localSheetId="7" hidden="1">{#N/A,#N/A,FALSE,"Umsatz CH";#N/A,#N/A,FALSE,"ER CH";#N/A,#N/A,FALSE,"EA CH (2) ";#N/A,#N/A,FALSE,"EA CH";#N/A,#N/A,FALSE,"EA CH (3) ";#N/A,#N/A,FALSE,"EA CH (4)";#N/A,#N/A,FALSE,"KA CH";#N/A,#N/A,FALSE,"KA CH  (2)";#N/A,#N/A,FALSE,"KA CH  (3)";#N/A,#N/A,FALSE,"KA CH (4)"}</definedName>
    <definedName name="gfhh" localSheetId="25" hidden="1">{#N/A,#N/A,FALSE,"Umsatz CH";#N/A,#N/A,FALSE,"ER CH";#N/A,#N/A,FALSE,"EA CH (2) ";#N/A,#N/A,FALSE,"EA CH";#N/A,#N/A,FALSE,"EA CH (3) ";#N/A,#N/A,FALSE,"EA CH (4)";#N/A,#N/A,FALSE,"KA CH";#N/A,#N/A,FALSE,"KA CH  (2)";#N/A,#N/A,FALSE,"KA CH  (3)";#N/A,#N/A,FALSE,"KA CH (4)"}</definedName>
    <definedName name="gfhh" localSheetId="21" hidden="1">{#N/A,#N/A,FALSE,"Umsatz CH";#N/A,#N/A,FALSE,"ER CH";#N/A,#N/A,FALSE,"EA CH (2) ";#N/A,#N/A,FALSE,"EA CH";#N/A,#N/A,FALSE,"EA CH (3) ";#N/A,#N/A,FALSE,"EA CH (4)";#N/A,#N/A,FALSE,"KA CH";#N/A,#N/A,FALSE,"KA CH  (2)";#N/A,#N/A,FALSE,"KA CH  (3)";#N/A,#N/A,FALSE,"KA CH (4)"}</definedName>
    <definedName name="gfhh" localSheetId="22" hidden="1">{#N/A,#N/A,FALSE,"Umsatz CH";#N/A,#N/A,FALSE,"ER CH";#N/A,#N/A,FALSE,"EA CH (2) ";#N/A,#N/A,FALSE,"EA CH";#N/A,#N/A,FALSE,"EA CH (3) ";#N/A,#N/A,FALSE,"EA CH (4)";#N/A,#N/A,FALSE,"KA CH";#N/A,#N/A,FALSE,"KA CH  (2)";#N/A,#N/A,FALSE,"KA CH  (3)";#N/A,#N/A,FALSE,"KA CH (4)"}</definedName>
    <definedName name="gfhh" localSheetId="19" hidden="1">{#N/A,#N/A,FALSE,"Umsatz CH";#N/A,#N/A,FALSE,"ER CH";#N/A,#N/A,FALSE,"EA CH (2) ";#N/A,#N/A,FALSE,"EA CH";#N/A,#N/A,FALSE,"EA CH (3) ";#N/A,#N/A,FALSE,"EA CH (4)";#N/A,#N/A,FALSE,"KA CH";#N/A,#N/A,FALSE,"KA CH  (2)";#N/A,#N/A,FALSE,"KA CH  (3)";#N/A,#N/A,FALSE,"KA CH (4)"}</definedName>
    <definedName name="gfhh" hidden="1">{#N/A,#N/A,FALSE,"Umsatz CH";#N/A,#N/A,FALSE,"ER CH";#N/A,#N/A,FALSE,"EA CH (2) ";#N/A,#N/A,FALSE,"EA CH";#N/A,#N/A,FALSE,"EA CH (3) ";#N/A,#N/A,FALSE,"EA CH (4)";#N/A,#N/A,FALSE,"KA CH";#N/A,#N/A,FALSE,"KA CH  (2)";#N/A,#N/A,FALSE,"KA CH  (3)";#N/A,#N/A,FALSE,"KA CH (4)"}</definedName>
    <definedName name="gfld" localSheetId="14" hidden="1">{#N/A,#N/A,TRUE,"Y생산";#N/A,#N/A,TRUE,"Y판매";#N/A,#N/A,TRUE,"Y총물량";#N/A,#N/A,TRUE,"Y능력";#N/A,#N/A,TRUE,"YKD"}</definedName>
    <definedName name="gfld" localSheetId="7" hidden="1">{#N/A,#N/A,TRUE,"Y생산";#N/A,#N/A,TRUE,"Y판매";#N/A,#N/A,TRUE,"Y총물량";#N/A,#N/A,TRUE,"Y능력";#N/A,#N/A,TRUE,"YKD"}</definedName>
    <definedName name="gfld" localSheetId="25" hidden="1">{#N/A,#N/A,TRUE,"Y생산";#N/A,#N/A,TRUE,"Y판매";#N/A,#N/A,TRUE,"Y총물량";#N/A,#N/A,TRUE,"Y능력";#N/A,#N/A,TRUE,"YKD"}</definedName>
    <definedName name="gfld" localSheetId="21" hidden="1">{#N/A,#N/A,TRUE,"Y생산";#N/A,#N/A,TRUE,"Y판매";#N/A,#N/A,TRUE,"Y총물량";#N/A,#N/A,TRUE,"Y능력";#N/A,#N/A,TRUE,"YKD"}</definedName>
    <definedName name="gfld" localSheetId="22" hidden="1">{#N/A,#N/A,TRUE,"Y생산";#N/A,#N/A,TRUE,"Y판매";#N/A,#N/A,TRUE,"Y총물량";#N/A,#N/A,TRUE,"Y능력";#N/A,#N/A,TRUE,"YKD"}</definedName>
    <definedName name="gfld" localSheetId="19" hidden="1">{#N/A,#N/A,TRUE,"Y생산";#N/A,#N/A,TRUE,"Y판매";#N/A,#N/A,TRUE,"Y총물량";#N/A,#N/A,TRUE,"Y능력";#N/A,#N/A,TRUE,"YKD"}</definedName>
    <definedName name="gfld" hidden="1">{#N/A,#N/A,TRUE,"Y생산";#N/A,#N/A,TRUE,"Y판매";#N/A,#N/A,TRUE,"Y총물량";#N/A,#N/A,TRUE,"Y능력";#N/A,#N/A,TRUE,"YKD"}</definedName>
    <definedName name="gfrr" localSheetId="14" hidden="1">{#N/A,#N/A,FALSE,"Umsatz 99";#N/A,#N/A,FALSE,"ER 99 "}</definedName>
    <definedName name="gfrr" localSheetId="7" hidden="1">{#N/A,#N/A,FALSE,"Umsatz 99";#N/A,#N/A,FALSE,"ER 99 "}</definedName>
    <definedName name="gfrr" localSheetId="25" hidden="1">{#N/A,#N/A,FALSE,"Umsatz 99";#N/A,#N/A,FALSE,"ER 99 "}</definedName>
    <definedName name="gfrr" localSheetId="21" hidden="1">{#N/A,#N/A,FALSE,"Umsatz 99";#N/A,#N/A,FALSE,"ER 99 "}</definedName>
    <definedName name="gfrr" localSheetId="22" hidden="1">{#N/A,#N/A,FALSE,"Umsatz 99";#N/A,#N/A,FALSE,"ER 99 "}</definedName>
    <definedName name="gfrr" localSheetId="19" hidden="1">{#N/A,#N/A,FALSE,"Umsatz 99";#N/A,#N/A,FALSE,"ER 99 "}</definedName>
    <definedName name="gfrr" hidden="1">{#N/A,#N/A,FALSE,"Umsatz 99";#N/A,#N/A,FALSE,"ER 99 "}</definedName>
    <definedName name="gft" localSheetId="14" hidden="1">{"'毛利比较'!$A$4:$P$26"}</definedName>
    <definedName name="gft" localSheetId="7" hidden="1">{"'毛利比较'!$A$4:$P$26"}</definedName>
    <definedName name="gft" localSheetId="25" hidden="1">{"'毛利比较'!$A$4:$P$26"}</definedName>
    <definedName name="gft" localSheetId="21" hidden="1">{"'毛利比较'!$A$4:$P$26"}</definedName>
    <definedName name="gft" localSheetId="22" hidden="1">{"'毛利比较'!$A$4:$P$26"}</definedName>
    <definedName name="gft" localSheetId="19" hidden="1">{"'毛利比较'!$A$4:$P$26"}</definedName>
    <definedName name="gft" hidden="1">{"'毛利比较'!$A$4:$P$26"}</definedName>
    <definedName name="gg">#REF!</definedName>
    <definedName name="GGG">#REF!</definedName>
    <definedName name="gggg">#REF!</definedName>
    <definedName name="ggggg" localSheetId="14" hidden="1">{"summary",#N/A,FALSE,"2000 vs 1999";"detail",#N/A,FALSE,"2000 vs 1999"}</definedName>
    <definedName name="ggggg" localSheetId="7" hidden="1">{"summary",#N/A,FALSE,"2000 vs 1999";"detail",#N/A,FALSE,"2000 vs 1999"}</definedName>
    <definedName name="ggggg" localSheetId="25" hidden="1">{"summary",#N/A,FALSE,"2000 vs 1999";"detail",#N/A,FALSE,"2000 vs 1999"}</definedName>
    <definedName name="ggggg" localSheetId="21" hidden="1">{"summary",#N/A,FALSE,"2000 vs 1999";"detail",#N/A,FALSE,"2000 vs 1999"}</definedName>
    <definedName name="ggggg" localSheetId="22" hidden="1">{"summary",#N/A,FALSE,"2000 vs 1999";"detail",#N/A,FALSE,"2000 vs 1999"}</definedName>
    <definedName name="ggggg" localSheetId="19" hidden="1">{"summary",#N/A,FALSE,"2000 vs 1999";"detail",#N/A,FALSE,"2000 vs 1999"}</definedName>
    <definedName name="ggggg" hidden="1">{"summary",#N/A,FALSE,"2000 vs 1999";"detail",#N/A,FALSE,"2000 vs 1999"}</definedName>
    <definedName name="ghdgh" localSheetId="14"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 localSheetId="7"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 localSheetId="25"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 localSheetId="2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 localSheetId="2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 localSheetId="19"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a" localSheetId="14"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a" localSheetId="7"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a" localSheetId="25"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a" localSheetId="2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a" localSheetId="2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a" localSheetId="19"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dgha"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ghf" localSheetId="14"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hf" localSheetId="7"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hf" localSheetId="25"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hf" localSheetId="21"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hf" localSheetId="22"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hf" localSheetId="19"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hf"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HG" hidden="1">#REF!</definedName>
    <definedName name="ghhghghg">#REF!</definedName>
    <definedName name="ghhh">#REF!</definedName>
    <definedName name="ghj.ljj" localSheetId="14" hidden="1">{#N/A,#N/A,FALSE,"Produkte Erw.";#N/A,#N/A,FALSE,"Produkte Plan";#N/A,#N/A,FALSE,"Leistungen Erw.";#N/A,#N/A,FALSE,"Leistungen Plan";#N/A,#N/A,FALSE,"KA Allg.Kosten (2)";#N/A,#N/A,FALSE,"KA All.Kosten"}</definedName>
    <definedName name="ghj.ljj" localSheetId="7" hidden="1">{#N/A,#N/A,FALSE,"Produkte Erw.";#N/A,#N/A,FALSE,"Produkte Plan";#N/A,#N/A,FALSE,"Leistungen Erw.";#N/A,#N/A,FALSE,"Leistungen Plan";#N/A,#N/A,FALSE,"KA Allg.Kosten (2)";#N/A,#N/A,FALSE,"KA All.Kosten"}</definedName>
    <definedName name="ghj.ljj" localSheetId="25" hidden="1">{#N/A,#N/A,FALSE,"Produkte Erw.";#N/A,#N/A,FALSE,"Produkte Plan";#N/A,#N/A,FALSE,"Leistungen Erw.";#N/A,#N/A,FALSE,"Leistungen Plan";#N/A,#N/A,FALSE,"KA Allg.Kosten (2)";#N/A,#N/A,FALSE,"KA All.Kosten"}</definedName>
    <definedName name="ghj.ljj" localSheetId="21" hidden="1">{#N/A,#N/A,FALSE,"Produkte Erw.";#N/A,#N/A,FALSE,"Produkte Plan";#N/A,#N/A,FALSE,"Leistungen Erw.";#N/A,#N/A,FALSE,"Leistungen Plan";#N/A,#N/A,FALSE,"KA Allg.Kosten (2)";#N/A,#N/A,FALSE,"KA All.Kosten"}</definedName>
    <definedName name="ghj.ljj" localSheetId="22" hidden="1">{#N/A,#N/A,FALSE,"Produkte Erw.";#N/A,#N/A,FALSE,"Produkte Plan";#N/A,#N/A,FALSE,"Leistungen Erw.";#N/A,#N/A,FALSE,"Leistungen Plan";#N/A,#N/A,FALSE,"KA Allg.Kosten (2)";#N/A,#N/A,FALSE,"KA All.Kosten"}</definedName>
    <definedName name="ghj.ljj" localSheetId="19" hidden="1">{#N/A,#N/A,FALSE,"Produkte Erw.";#N/A,#N/A,FALSE,"Produkte Plan";#N/A,#N/A,FALSE,"Leistungen Erw.";#N/A,#N/A,FALSE,"Leistungen Plan";#N/A,#N/A,FALSE,"KA Allg.Kosten (2)";#N/A,#N/A,FALSE,"KA All.Kosten"}</definedName>
    <definedName name="ghj.ljj" hidden="1">{#N/A,#N/A,FALSE,"Produkte Erw.";#N/A,#N/A,FALSE,"Produkte Plan";#N/A,#N/A,FALSE,"Leistungen Erw.";#N/A,#N/A,FALSE,"Leistungen Plan";#N/A,#N/A,FALSE,"KA Allg.Kosten (2)";#N/A,#N/A,FALSE,"KA All.Kosten"}</definedName>
    <definedName name="ghj.zz" localSheetId="14" hidden="1">{#N/A,#N/A,FALSE,"Umsatz CH";#N/A,#N/A,FALSE,"ER CH";#N/A,#N/A,FALSE,"EA CH (2) ";#N/A,#N/A,FALSE,"EA CH";#N/A,#N/A,FALSE,"EA CH (3) ";#N/A,#N/A,FALSE,"EA CH (4)";#N/A,#N/A,FALSE,"KA CH";#N/A,#N/A,FALSE,"KA CH  (2)";#N/A,#N/A,FALSE,"KA CH  (3)";#N/A,#N/A,FALSE,"KA CH (4)"}</definedName>
    <definedName name="ghj.zz" localSheetId="7" hidden="1">{#N/A,#N/A,FALSE,"Umsatz CH";#N/A,#N/A,FALSE,"ER CH";#N/A,#N/A,FALSE,"EA CH (2) ";#N/A,#N/A,FALSE,"EA CH";#N/A,#N/A,FALSE,"EA CH (3) ";#N/A,#N/A,FALSE,"EA CH (4)";#N/A,#N/A,FALSE,"KA CH";#N/A,#N/A,FALSE,"KA CH  (2)";#N/A,#N/A,FALSE,"KA CH  (3)";#N/A,#N/A,FALSE,"KA CH (4)"}</definedName>
    <definedName name="ghj.zz" localSheetId="25" hidden="1">{#N/A,#N/A,FALSE,"Umsatz CH";#N/A,#N/A,FALSE,"ER CH";#N/A,#N/A,FALSE,"EA CH (2) ";#N/A,#N/A,FALSE,"EA CH";#N/A,#N/A,FALSE,"EA CH (3) ";#N/A,#N/A,FALSE,"EA CH (4)";#N/A,#N/A,FALSE,"KA CH";#N/A,#N/A,FALSE,"KA CH  (2)";#N/A,#N/A,FALSE,"KA CH  (3)";#N/A,#N/A,FALSE,"KA CH (4)"}</definedName>
    <definedName name="ghj.zz" localSheetId="21" hidden="1">{#N/A,#N/A,FALSE,"Umsatz CH";#N/A,#N/A,FALSE,"ER CH";#N/A,#N/A,FALSE,"EA CH (2) ";#N/A,#N/A,FALSE,"EA CH";#N/A,#N/A,FALSE,"EA CH (3) ";#N/A,#N/A,FALSE,"EA CH (4)";#N/A,#N/A,FALSE,"KA CH";#N/A,#N/A,FALSE,"KA CH  (2)";#N/A,#N/A,FALSE,"KA CH  (3)";#N/A,#N/A,FALSE,"KA CH (4)"}</definedName>
    <definedName name="ghj.zz" localSheetId="22" hidden="1">{#N/A,#N/A,FALSE,"Umsatz CH";#N/A,#N/A,FALSE,"ER CH";#N/A,#N/A,FALSE,"EA CH (2) ";#N/A,#N/A,FALSE,"EA CH";#N/A,#N/A,FALSE,"EA CH (3) ";#N/A,#N/A,FALSE,"EA CH (4)";#N/A,#N/A,FALSE,"KA CH";#N/A,#N/A,FALSE,"KA CH  (2)";#N/A,#N/A,FALSE,"KA CH  (3)";#N/A,#N/A,FALSE,"KA CH (4)"}</definedName>
    <definedName name="ghj.zz" localSheetId="19" hidden="1">{#N/A,#N/A,FALSE,"Umsatz CH";#N/A,#N/A,FALSE,"ER CH";#N/A,#N/A,FALSE,"EA CH (2) ";#N/A,#N/A,FALSE,"EA CH";#N/A,#N/A,FALSE,"EA CH (3) ";#N/A,#N/A,FALSE,"EA CH (4)";#N/A,#N/A,FALSE,"KA CH";#N/A,#N/A,FALSE,"KA CH  (2)";#N/A,#N/A,FALSE,"KA CH  (3)";#N/A,#N/A,FALSE,"KA CH (4)"}</definedName>
    <definedName name="ghj.zz" hidden="1">{#N/A,#N/A,FALSE,"Umsatz CH";#N/A,#N/A,FALSE,"ER CH";#N/A,#N/A,FALSE,"EA CH (2) ";#N/A,#N/A,FALSE,"EA CH";#N/A,#N/A,FALSE,"EA CH (3) ";#N/A,#N/A,FALSE,"EA CH (4)";#N/A,#N/A,FALSE,"KA CH";#N/A,#N/A,FALSE,"KA CH  (2)";#N/A,#N/A,FALSE,"KA CH  (3)";#N/A,#N/A,FALSE,"KA CH (4)"}</definedName>
    <definedName name="ghjb" localSheetId="14" hidden="1">{#N/A,#N/A,FALSE,"TB";#N/A,#N/A,FALSE,"AR";#N/A,#N/A,FALSE,"BS";#N/A,#N/A,FALSE,"PL";#N/A,#N/A,FALSE,"NOTES";#N/A,#N/A,FALSE,"NOTES (2)";#N/A,#N/A,FALSE,"NOTES (3)";#N/A,#N/A,FALSE,"TAXC.INDEX";#N/A,#N/A,FALSE,"Schedule I";#N/A,#N/A,FALSE,"DPL";#N/A,#N/A,FALSE,"Schedule IV";#N/A,#N/A,FALSE,"Adjustments"}</definedName>
    <definedName name="ghjb" localSheetId="7" hidden="1">{#N/A,#N/A,FALSE,"TB";#N/A,#N/A,FALSE,"AR";#N/A,#N/A,FALSE,"BS";#N/A,#N/A,FALSE,"PL";#N/A,#N/A,FALSE,"NOTES";#N/A,#N/A,FALSE,"NOTES (2)";#N/A,#N/A,FALSE,"NOTES (3)";#N/A,#N/A,FALSE,"TAXC.INDEX";#N/A,#N/A,FALSE,"Schedule I";#N/A,#N/A,FALSE,"DPL";#N/A,#N/A,FALSE,"Schedule IV";#N/A,#N/A,FALSE,"Adjustments"}</definedName>
    <definedName name="ghjb" localSheetId="25" hidden="1">{#N/A,#N/A,FALSE,"TB";#N/A,#N/A,FALSE,"AR";#N/A,#N/A,FALSE,"BS";#N/A,#N/A,FALSE,"PL";#N/A,#N/A,FALSE,"NOTES";#N/A,#N/A,FALSE,"NOTES (2)";#N/A,#N/A,FALSE,"NOTES (3)";#N/A,#N/A,FALSE,"TAXC.INDEX";#N/A,#N/A,FALSE,"Schedule I";#N/A,#N/A,FALSE,"DPL";#N/A,#N/A,FALSE,"Schedule IV";#N/A,#N/A,FALSE,"Adjustments"}</definedName>
    <definedName name="ghjb" localSheetId="21" hidden="1">{#N/A,#N/A,FALSE,"TB";#N/A,#N/A,FALSE,"AR";#N/A,#N/A,FALSE,"BS";#N/A,#N/A,FALSE,"PL";#N/A,#N/A,FALSE,"NOTES";#N/A,#N/A,FALSE,"NOTES (2)";#N/A,#N/A,FALSE,"NOTES (3)";#N/A,#N/A,FALSE,"TAXC.INDEX";#N/A,#N/A,FALSE,"Schedule I";#N/A,#N/A,FALSE,"DPL";#N/A,#N/A,FALSE,"Schedule IV";#N/A,#N/A,FALSE,"Adjustments"}</definedName>
    <definedName name="ghjb" localSheetId="22" hidden="1">{#N/A,#N/A,FALSE,"TB";#N/A,#N/A,FALSE,"AR";#N/A,#N/A,FALSE,"BS";#N/A,#N/A,FALSE,"PL";#N/A,#N/A,FALSE,"NOTES";#N/A,#N/A,FALSE,"NOTES (2)";#N/A,#N/A,FALSE,"NOTES (3)";#N/A,#N/A,FALSE,"TAXC.INDEX";#N/A,#N/A,FALSE,"Schedule I";#N/A,#N/A,FALSE,"DPL";#N/A,#N/A,FALSE,"Schedule IV";#N/A,#N/A,FALSE,"Adjustments"}</definedName>
    <definedName name="ghjb" localSheetId="19" hidden="1">{#N/A,#N/A,FALSE,"TB";#N/A,#N/A,FALSE,"AR";#N/A,#N/A,FALSE,"BS";#N/A,#N/A,FALSE,"PL";#N/A,#N/A,FALSE,"NOTES";#N/A,#N/A,FALSE,"NOTES (2)";#N/A,#N/A,FALSE,"NOTES (3)";#N/A,#N/A,FALSE,"TAXC.INDEX";#N/A,#N/A,FALSE,"Schedule I";#N/A,#N/A,FALSE,"DPL";#N/A,#N/A,FALSE,"Schedule IV";#N/A,#N/A,FALSE,"Adjustments"}</definedName>
    <definedName name="ghjb" hidden="1">{#N/A,#N/A,FALSE,"TB";#N/A,#N/A,FALSE,"AR";#N/A,#N/A,FALSE,"BS";#N/A,#N/A,FALSE,"PL";#N/A,#N/A,FALSE,"NOTES";#N/A,#N/A,FALSE,"NOTES (2)";#N/A,#N/A,FALSE,"NOTES (3)";#N/A,#N/A,FALSE,"TAXC.INDEX";#N/A,#N/A,FALSE,"Schedule I";#N/A,#N/A,FALSE,"DPL";#N/A,#N/A,FALSE,"Schedule IV";#N/A,#N/A,FALSE,"Adjustments"}</definedName>
    <definedName name="ghjggjh" localSheetId="14" hidden="1">{#N/A,#N/A,FALSE,"Pharm";#N/A,#N/A,FALSE,"WWCM"}</definedName>
    <definedName name="ghjggjh" localSheetId="7" hidden="1">{#N/A,#N/A,FALSE,"Pharm";#N/A,#N/A,FALSE,"WWCM"}</definedName>
    <definedName name="ghjggjh" localSheetId="25" hidden="1">{#N/A,#N/A,FALSE,"Pharm";#N/A,#N/A,FALSE,"WWCM"}</definedName>
    <definedName name="ghjggjh" localSheetId="21" hidden="1">{#N/A,#N/A,FALSE,"Pharm";#N/A,#N/A,FALSE,"WWCM"}</definedName>
    <definedName name="ghjggjh" localSheetId="22" hidden="1">{#N/A,#N/A,FALSE,"Pharm";#N/A,#N/A,FALSE,"WWCM"}</definedName>
    <definedName name="ghjggjh" localSheetId="19" hidden="1">{#N/A,#N/A,FALSE,"Pharm";#N/A,#N/A,FALSE,"WWCM"}</definedName>
    <definedName name="ghjggjh" hidden="1">{#N/A,#N/A,FALSE,"Pharm";#N/A,#N/A,FALSE,"WWCM"}</definedName>
    <definedName name="ghjhgj" localSheetId="14" hidden="1">{#N/A,#N/A,FALSE,"PMW Gruppe 99_98";#N/A,#N/A,FALSE,"PMW KG 98_99";#N/A,#N/A,FALSE,"PMW Inc. 99_98";#N/A,#N/A,FALSE,"PMW VTECH 99_98";#N/A,#N/A,FALSE,"PMW Thail. 99_98";#N/A,#N/A,FALSE,"PMW Canada 99_98";#N/A,#N/A,FALSE,"Währungsabw. 99_98"}</definedName>
    <definedName name="ghjhgj" localSheetId="7" hidden="1">{#N/A,#N/A,FALSE,"PMW Gruppe 99_98";#N/A,#N/A,FALSE,"PMW KG 98_99";#N/A,#N/A,FALSE,"PMW Inc. 99_98";#N/A,#N/A,FALSE,"PMW VTECH 99_98";#N/A,#N/A,FALSE,"PMW Thail. 99_98";#N/A,#N/A,FALSE,"PMW Canada 99_98";#N/A,#N/A,FALSE,"Währungsabw. 99_98"}</definedName>
    <definedName name="ghjhgj" localSheetId="25" hidden="1">{#N/A,#N/A,FALSE,"PMW Gruppe 99_98";#N/A,#N/A,FALSE,"PMW KG 98_99";#N/A,#N/A,FALSE,"PMW Inc. 99_98";#N/A,#N/A,FALSE,"PMW VTECH 99_98";#N/A,#N/A,FALSE,"PMW Thail. 99_98";#N/A,#N/A,FALSE,"PMW Canada 99_98";#N/A,#N/A,FALSE,"Währungsabw. 99_98"}</definedName>
    <definedName name="ghjhgj" localSheetId="21" hidden="1">{#N/A,#N/A,FALSE,"PMW Gruppe 99_98";#N/A,#N/A,FALSE,"PMW KG 98_99";#N/A,#N/A,FALSE,"PMW Inc. 99_98";#N/A,#N/A,FALSE,"PMW VTECH 99_98";#N/A,#N/A,FALSE,"PMW Thail. 99_98";#N/A,#N/A,FALSE,"PMW Canada 99_98";#N/A,#N/A,FALSE,"Währungsabw. 99_98"}</definedName>
    <definedName name="ghjhgj" localSheetId="22" hidden="1">{#N/A,#N/A,FALSE,"PMW Gruppe 99_98";#N/A,#N/A,FALSE,"PMW KG 98_99";#N/A,#N/A,FALSE,"PMW Inc. 99_98";#N/A,#N/A,FALSE,"PMW VTECH 99_98";#N/A,#N/A,FALSE,"PMW Thail. 99_98";#N/A,#N/A,FALSE,"PMW Canada 99_98";#N/A,#N/A,FALSE,"Währungsabw. 99_98"}</definedName>
    <definedName name="ghjhgj" localSheetId="19" hidden="1">{#N/A,#N/A,FALSE,"PMW Gruppe 99_98";#N/A,#N/A,FALSE,"PMW KG 98_99";#N/A,#N/A,FALSE,"PMW Inc. 99_98";#N/A,#N/A,FALSE,"PMW VTECH 99_98";#N/A,#N/A,FALSE,"PMW Thail. 99_98";#N/A,#N/A,FALSE,"PMW Canada 99_98";#N/A,#N/A,FALSE,"Währungsabw. 99_98"}</definedName>
    <definedName name="ghjhgj" hidden="1">{#N/A,#N/A,FALSE,"PMW Gruppe 99_98";#N/A,#N/A,FALSE,"PMW KG 98_99";#N/A,#N/A,FALSE,"PMW Inc. 99_98";#N/A,#N/A,FALSE,"PMW VTECH 99_98";#N/A,#N/A,FALSE,"PMW Thail. 99_98";#N/A,#N/A,FALSE,"PMW Canada 99_98";#N/A,#N/A,FALSE,"Währungsabw. 99_98"}</definedName>
    <definedName name="ghjhgjh" localSheetId="14" hidden="1">{#N/A,#N/A,FALSE,"KA CH  (2)"}</definedName>
    <definedName name="ghjhgjh" localSheetId="7" hidden="1">{#N/A,#N/A,FALSE,"KA CH  (2)"}</definedName>
    <definedName name="ghjhgjh" localSheetId="25" hidden="1">{#N/A,#N/A,FALSE,"KA CH  (2)"}</definedName>
    <definedName name="ghjhgjh" localSheetId="21" hidden="1">{#N/A,#N/A,FALSE,"KA CH  (2)"}</definedName>
    <definedName name="ghjhgjh" localSheetId="22" hidden="1">{#N/A,#N/A,FALSE,"KA CH  (2)"}</definedName>
    <definedName name="ghjhgjh" localSheetId="19" hidden="1">{#N/A,#N/A,FALSE,"KA CH  (2)"}</definedName>
    <definedName name="ghjhgjh" hidden="1">{#N/A,#N/A,FALSE,"KA CH  (2)"}</definedName>
    <definedName name="ghjhj" localSheetId="14" hidden="1">{#N/A,#N/A,FALSE,"Umsatz EO BP";#N/A,#N/A,FALSE,"Umsatz EO OP";#N/A,#N/A,FALSE,"ER EO BP";#N/A,#N/A,FALSE,"ER EO OP";#N/A,#N/A,FALSE,"EA EO (2)";#N/A,#N/A,FALSE,"EA EO";#N/A,#N/A,FALSE,"EA EO (3)";#N/A,#N/A,FALSE,"EA EO (4)";#N/A,#N/A,FALSE,"KA EO  (2)";#N/A,#N/A,FALSE,"KA EO";#N/A,#N/A,FALSE,"KA EO  (3)";#N/A,#N/A,FALSE,"KA EO (4)"}</definedName>
    <definedName name="ghjhj" localSheetId="7" hidden="1">{#N/A,#N/A,FALSE,"Umsatz EO BP";#N/A,#N/A,FALSE,"Umsatz EO OP";#N/A,#N/A,FALSE,"ER EO BP";#N/A,#N/A,FALSE,"ER EO OP";#N/A,#N/A,FALSE,"EA EO (2)";#N/A,#N/A,FALSE,"EA EO";#N/A,#N/A,FALSE,"EA EO (3)";#N/A,#N/A,FALSE,"EA EO (4)";#N/A,#N/A,FALSE,"KA EO  (2)";#N/A,#N/A,FALSE,"KA EO";#N/A,#N/A,FALSE,"KA EO  (3)";#N/A,#N/A,FALSE,"KA EO (4)"}</definedName>
    <definedName name="ghjhj" localSheetId="25" hidden="1">{#N/A,#N/A,FALSE,"Umsatz EO BP";#N/A,#N/A,FALSE,"Umsatz EO OP";#N/A,#N/A,FALSE,"ER EO BP";#N/A,#N/A,FALSE,"ER EO OP";#N/A,#N/A,FALSE,"EA EO (2)";#N/A,#N/A,FALSE,"EA EO";#N/A,#N/A,FALSE,"EA EO (3)";#N/A,#N/A,FALSE,"EA EO (4)";#N/A,#N/A,FALSE,"KA EO  (2)";#N/A,#N/A,FALSE,"KA EO";#N/A,#N/A,FALSE,"KA EO  (3)";#N/A,#N/A,FALSE,"KA EO (4)"}</definedName>
    <definedName name="ghjhj" localSheetId="21" hidden="1">{#N/A,#N/A,FALSE,"Umsatz EO BP";#N/A,#N/A,FALSE,"Umsatz EO OP";#N/A,#N/A,FALSE,"ER EO BP";#N/A,#N/A,FALSE,"ER EO OP";#N/A,#N/A,FALSE,"EA EO (2)";#N/A,#N/A,FALSE,"EA EO";#N/A,#N/A,FALSE,"EA EO (3)";#N/A,#N/A,FALSE,"EA EO (4)";#N/A,#N/A,FALSE,"KA EO  (2)";#N/A,#N/A,FALSE,"KA EO";#N/A,#N/A,FALSE,"KA EO  (3)";#N/A,#N/A,FALSE,"KA EO (4)"}</definedName>
    <definedName name="ghjhj" localSheetId="22" hidden="1">{#N/A,#N/A,FALSE,"Umsatz EO BP";#N/A,#N/A,FALSE,"Umsatz EO OP";#N/A,#N/A,FALSE,"ER EO BP";#N/A,#N/A,FALSE,"ER EO OP";#N/A,#N/A,FALSE,"EA EO (2)";#N/A,#N/A,FALSE,"EA EO";#N/A,#N/A,FALSE,"EA EO (3)";#N/A,#N/A,FALSE,"EA EO (4)";#N/A,#N/A,FALSE,"KA EO  (2)";#N/A,#N/A,FALSE,"KA EO";#N/A,#N/A,FALSE,"KA EO  (3)";#N/A,#N/A,FALSE,"KA EO (4)"}</definedName>
    <definedName name="ghjhj" localSheetId="19" hidden="1">{#N/A,#N/A,FALSE,"Umsatz EO BP";#N/A,#N/A,FALSE,"Umsatz EO OP";#N/A,#N/A,FALSE,"ER EO BP";#N/A,#N/A,FALSE,"ER EO OP";#N/A,#N/A,FALSE,"EA EO (2)";#N/A,#N/A,FALSE,"EA EO";#N/A,#N/A,FALSE,"EA EO (3)";#N/A,#N/A,FALSE,"EA EO (4)";#N/A,#N/A,FALSE,"KA EO  (2)";#N/A,#N/A,FALSE,"KA EO";#N/A,#N/A,FALSE,"KA EO  (3)";#N/A,#N/A,FALSE,"KA EO (4)"}</definedName>
    <definedName name="ghjhj" hidden="1">{#N/A,#N/A,FALSE,"Umsatz EO BP";#N/A,#N/A,FALSE,"Umsatz EO OP";#N/A,#N/A,FALSE,"ER EO BP";#N/A,#N/A,FALSE,"ER EO OP";#N/A,#N/A,FALSE,"EA EO (2)";#N/A,#N/A,FALSE,"EA EO";#N/A,#N/A,FALSE,"EA EO (3)";#N/A,#N/A,FALSE,"EA EO (4)";#N/A,#N/A,FALSE,"KA EO  (2)";#N/A,#N/A,FALSE,"KA EO";#N/A,#N/A,FALSE,"KA EO  (3)";#N/A,#N/A,FALSE,"KA EO (4)"}</definedName>
    <definedName name="ghk" localSheetId="14" hidden="1">{#N/A,#N/A,FALSE,"PMW Gruppe 99_98";#N/A,#N/A,FALSE,"PMW KG 98_99";#N/A,#N/A,FALSE,"PMW Inc. 99_98";#N/A,#N/A,FALSE,"PMW VTECH 99_98";#N/A,#N/A,FALSE,"PMW Thail. 99_98";#N/A,#N/A,FALSE,"PMW Canada 99_98";#N/A,#N/A,FALSE,"Währungsabw. 99_98"}</definedName>
    <definedName name="ghk" localSheetId="7" hidden="1">{#N/A,#N/A,FALSE,"PMW Gruppe 99_98";#N/A,#N/A,FALSE,"PMW KG 98_99";#N/A,#N/A,FALSE,"PMW Inc. 99_98";#N/A,#N/A,FALSE,"PMW VTECH 99_98";#N/A,#N/A,FALSE,"PMW Thail. 99_98";#N/A,#N/A,FALSE,"PMW Canada 99_98";#N/A,#N/A,FALSE,"Währungsabw. 99_98"}</definedName>
    <definedName name="ghk" localSheetId="25" hidden="1">{#N/A,#N/A,FALSE,"PMW Gruppe 99_98";#N/A,#N/A,FALSE,"PMW KG 98_99";#N/A,#N/A,FALSE,"PMW Inc. 99_98";#N/A,#N/A,FALSE,"PMW VTECH 99_98";#N/A,#N/A,FALSE,"PMW Thail. 99_98";#N/A,#N/A,FALSE,"PMW Canada 99_98";#N/A,#N/A,FALSE,"Währungsabw. 99_98"}</definedName>
    <definedName name="ghk" localSheetId="21" hidden="1">{#N/A,#N/A,FALSE,"PMW Gruppe 99_98";#N/A,#N/A,FALSE,"PMW KG 98_99";#N/A,#N/A,FALSE,"PMW Inc. 99_98";#N/A,#N/A,FALSE,"PMW VTECH 99_98";#N/A,#N/A,FALSE,"PMW Thail. 99_98";#N/A,#N/A,FALSE,"PMW Canada 99_98";#N/A,#N/A,FALSE,"Währungsabw. 99_98"}</definedName>
    <definedName name="ghk" localSheetId="22" hidden="1">{#N/A,#N/A,FALSE,"PMW Gruppe 99_98";#N/A,#N/A,FALSE,"PMW KG 98_99";#N/A,#N/A,FALSE,"PMW Inc. 99_98";#N/A,#N/A,FALSE,"PMW VTECH 99_98";#N/A,#N/A,FALSE,"PMW Thail. 99_98";#N/A,#N/A,FALSE,"PMW Canada 99_98";#N/A,#N/A,FALSE,"Währungsabw. 99_98"}</definedName>
    <definedName name="ghk" localSheetId="19" hidden="1">{#N/A,#N/A,FALSE,"PMW Gruppe 99_98";#N/A,#N/A,FALSE,"PMW KG 98_99";#N/A,#N/A,FALSE,"PMW Inc. 99_98";#N/A,#N/A,FALSE,"PMW VTECH 99_98";#N/A,#N/A,FALSE,"PMW Thail. 99_98";#N/A,#N/A,FALSE,"PMW Canada 99_98";#N/A,#N/A,FALSE,"Währungsabw. 99_98"}</definedName>
    <definedName name="ghk" hidden="1">{#N/A,#N/A,FALSE,"PMW Gruppe 99_98";#N/A,#N/A,FALSE,"PMW KG 98_99";#N/A,#N/A,FALSE,"PMW Inc. 99_98";#N/A,#N/A,FALSE,"PMW VTECH 99_98";#N/A,#N/A,FALSE,"PMW Thail. 99_98";#N/A,#N/A,FALSE,"PMW Canada 99_98";#N/A,#N/A,FALSE,"Währungsabw. 99_98"}</definedName>
    <definedName name="ghuifd" localSheetId="14" hidden="1">{#N/A,"PURCHM",FALSE,"Business Analysis";#N/A,"SPADD",FALSE,"Business Analysis"}</definedName>
    <definedName name="ghuifd" localSheetId="7" hidden="1">{#N/A,"PURCHM",FALSE,"Business Analysis";#N/A,"SPADD",FALSE,"Business Analysis"}</definedName>
    <definedName name="ghuifd" localSheetId="25" hidden="1">{#N/A,"PURCHM",FALSE,"Business Analysis";#N/A,"SPADD",FALSE,"Business Analysis"}</definedName>
    <definedName name="ghuifd" localSheetId="21" hidden="1">{#N/A,"PURCHM",FALSE,"Business Analysis";#N/A,"SPADD",FALSE,"Business Analysis"}</definedName>
    <definedName name="ghuifd" localSheetId="22" hidden="1">{#N/A,"PURCHM",FALSE,"Business Analysis";#N/A,"SPADD",FALSE,"Business Analysis"}</definedName>
    <definedName name="ghuifd" localSheetId="19" hidden="1">{#N/A,"PURCHM",FALSE,"Business Analysis";#N/A,"SPADD",FALSE,"Business Analysis"}</definedName>
    <definedName name="ghuifd" hidden="1">{#N/A,"PURCHM",FALSE,"Business Analysis";#N/A,"SPADD",FALSE,"Business Analysis"}</definedName>
    <definedName name="GHUTGHF" localSheetId="14" hidden="1">{#N/A,#N/A,FALSE,"96 3월물량표";#N/A,#N/A,FALSE,"96 4월물량표";#N/A,#N/A,FALSE,"96 5월물량표"}</definedName>
    <definedName name="GHUTGHF" localSheetId="7" hidden="1">{#N/A,#N/A,FALSE,"96 3월물량표";#N/A,#N/A,FALSE,"96 4월물량표";#N/A,#N/A,FALSE,"96 5월물량표"}</definedName>
    <definedName name="GHUTGHF" localSheetId="25" hidden="1">{#N/A,#N/A,FALSE,"96 3월물량표";#N/A,#N/A,FALSE,"96 4월물량표";#N/A,#N/A,FALSE,"96 5월물량표"}</definedName>
    <definedName name="GHUTGHF" localSheetId="21" hidden="1">{#N/A,#N/A,FALSE,"96 3월물량표";#N/A,#N/A,FALSE,"96 4월물량표";#N/A,#N/A,FALSE,"96 5월물량표"}</definedName>
    <definedName name="GHUTGHF" localSheetId="22" hidden="1">{#N/A,#N/A,FALSE,"96 3월물량표";#N/A,#N/A,FALSE,"96 4월물량표";#N/A,#N/A,FALSE,"96 5월물량표"}</definedName>
    <definedName name="GHUTGHF" localSheetId="19" hidden="1">{#N/A,#N/A,FALSE,"96 3월물량표";#N/A,#N/A,FALSE,"96 4월물량표";#N/A,#N/A,FALSE,"96 5월물량표"}</definedName>
    <definedName name="GHUTGHF" hidden="1">{#N/A,#N/A,FALSE,"96 3월물량표";#N/A,#N/A,FALSE,"96 4월물량표";#N/A,#N/A,FALSE,"96 5월물량표"}</definedName>
    <definedName name="gjaeofjfa" localSheetId="14" hidden="1">{#N/A,#N/A,FALSE,"CONTENTS";#N/A,#N/A,FALSE,"DR";#N/A,#N/A,FALSE,"PL";#N/A,#N/A,FALSE,"BS";#N/A,#N/A,FALSE,"Cash Flow";#N/A,#N/A,FALSE,"NOTES";#N/A,#N/A,FALSE,"NOTES (FA)";#N/A,#N/A,FALSE,"Notes(3)";#N/A,#N/A,FALSE,"NOTES (4)";#N/A,#N/A,FALSE,"DP&amp;L";#N/A,#N/A,FALSE,"EXPENSES";#N/A,#N/A,FALSE,"EXPENSES-1"}</definedName>
    <definedName name="gjaeofjfa" localSheetId="7" hidden="1">{#N/A,#N/A,FALSE,"CONTENTS";#N/A,#N/A,FALSE,"DR";#N/A,#N/A,FALSE,"PL";#N/A,#N/A,FALSE,"BS";#N/A,#N/A,FALSE,"Cash Flow";#N/A,#N/A,FALSE,"NOTES";#N/A,#N/A,FALSE,"NOTES (FA)";#N/A,#N/A,FALSE,"Notes(3)";#N/A,#N/A,FALSE,"NOTES (4)";#N/A,#N/A,FALSE,"DP&amp;L";#N/A,#N/A,FALSE,"EXPENSES";#N/A,#N/A,FALSE,"EXPENSES-1"}</definedName>
    <definedName name="gjaeofjfa" localSheetId="25" hidden="1">{#N/A,#N/A,FALSE,"CONTENTS";#N/A,#N/A,FALSE,"DR";#N/A,#N/A,FALSE,"PL";#N/A,#N/A,FALSE,"BS";#N/A,#N/A,FALSE,"Cash Flow";#N/A,#N/A,FALSE,"NOTES";#N/A,#N/A,FALSE,"NOTES (FA)";#N/A,#N/A,FALSE,"Notes(3)";#N/A,#N/A,FALSE,"NOTES (4)";#N/A,#N/A,FALSE,"DP&amp;L";#N/A,#N/A,FALSE,"EXPENSES";#N/A,#N/A,FALSE,"EXPENSES-1"}</definedName>
    <definedName name="gjaeofjfa" localSheetId="21" hidden="1">{#N/A,#N/A,FALSE,"CONTENTS";#N/A,#N/A,FALSE,"DR";#N/A,#N/A,FALSE,"PL";#N/A,#N/A,FALSE,"BS";#N/A,#N/A,FALSE,"Cash Flow";#N/A,#N/A,FALSE,"NOTES";#N/A,#N/A,FALSE,"NOTES (FA)";#N/A,#N/A,FALSE,"Notes(3)";#N/A,#N/A,FALSE,"NOTES (4)";#N/A,#N/A,FALSE,"DP&amp;L";#N/A,#N/A,FALSE,"EXPENSES";#N/A,#N/A,FALSE,"EXPENSES-1"}</definedName>
    <definedName name="gjaeofjfa" localSheetId="22" hidden="1">{#N/A,#N/A,FALSE,"CONTENTS";#N/A,#N/A,FALSE,"DR";#N/A,#N/A,FALSE,"PL";#N/A,#N/A,FALSE,"BS";#N/A,#N/A,FALSE,"Cash Flow";#N/A,#N/A,FALSE,"NOTES";#N/A,#N/A,FALSE,"NOTES (FA)";#N/A,#N/A,FALSE,"Notes(3)";#N/A,#N/A,FALSE,"NOTES (4)";#N/A,#N/A,FALSE,"DP&amp;L";#N/A,#N/A,FALSE,"EXPENSES";#N/A,#N/A,FALSE,"EXPENSES-1"}</definedName>
    <definedName name="gjaeofjfa" localSheetId="19" hidden="1">{#N/A,#N/A,FALSE,"CONTENTS";#N/A,#N/A,FALSE,"DR";#N/A,#N/A,FALSE,"PL";#N/A,#N/A,FALSE,"BS";#N/A,#N/A,FALSE,"Cash Flow";#N/A,#N/A,FALSE,"NOTES";#N/A,#N/A,FALSE,"NOTES (FA)";#N/A,#N/A,FALSE,"Notes(3)";#N/A,#N/A,FALSE,"NOTES (4)";#N/A,#N/A,FALSE,"DP&amp;L";#N/A,#N/A,FALSE,"EXPENSES";#N/A,#N/A,FALSE,"EXPENSES-1"}</definedName>
    <definedName name="gjaeofjfa" hidden="1">{#N/A,#N/A,FALSE,"CONTENTS";#N/A,#N/A,FALSE,"DR";#N/A,#N/A,FALSE,"PL";#N/A,#N/A,FALSE,"BS";#N/A,#N/A,FALSE,"Cash Flow";#N/A,#N/A,FALSE,"NOTES";#N/A,#N/A,FALSE,"NOTES (FA)";#N/A,#N/A,FALSE,"Notes(3)";#N/A,#N/A,FALSE,"NOTES (4)";#N/A,#N/A,FALSE,"DP&amp;L";#N/A,#N/A,FALSE,"EXPENSES";#N/A,#N/A,FALSE,"EXPENSES-1"}</definedName>
    <definedName name="gjaeoj" localSheetId="14" hidden="1">{#N/A,#N/A,FALSE,"TB";#N/A,#N/A,FALSE,"DR";#N/A,#N/A,FALSE,"AR";#N/A,#N/A,FALSE,"PL";#N/A,#N/A,FALSE,"BS";#N/A,#N/A,FALSE,"NOTES";#N/A,#N/A,FALSE,"NOTES (2)";#N/A,#N/A,FALSE,"NOTES (3)";#N/A,#N/A,FALSE,"DPL";#N/A,#N/A,FALSE,"TAXC.INDEX";#N/A,#N/A,FALSE,"Schedule I";#N/A,#N/A,FALSE,"Adjustments"}</definedName>
    <definedName name="gjaeoj" localSheetId="7" hidden="1">{#N/A,#N/A,FALSE,"TB";#N/A,#N/A,FALSE,"DR";#N/A,#N/A,FALSE,"AR";#N/A,#N/A,FALSE,"PL";#N/A,#N/A,FALSE,"BS";#N/A,#N/A,FALSE,"NOTES";#N/A,#N/A,FALSE,"NOTES (2)";#N/A,#N/A,FALSE,"NOTES (3)";#N/A,#N/A,FALSE,"DPL";#N/A,#N/A,FALSE,"TAXC.INDEX";#N/A,#N/A,FALSE,"Schedule I";#N/A,#N/A,FALSE,"Adjustments"}</definedName>
    <definedName name="gjaeoj" localSheetId="25" hidden="1">{#N/A,#N/A,FALSE,"TB";#N/A,#N/A,FALSE,"DR";#N/A,#N/A,FALSE,"AR";#N/A,#N/A,FALSE,"PL";#N/A,#N/A,FALSE,"BS";#N/A,#N/A,FALSE,"NOTES";#N/A,#N/A,FALSE,"NOTES (2)";#N/A,#N/A,FALSE,"NOTES (3)";#N/A,#N/A,FALSE,"DPL";#N/A,#N/A,FALSE,"TAXC.INDEX";#N/A,#N/A,FALSE,"Schedule I";#N/A,#N/A,FALSE,"Adjustments"}</definedName>
    <definedName name="gjaeoj" localSheetId="21" hidden="1">{#N/A,#N/A,FALSE,"TB";#N/A,#N/A,FALSE,"DR";#N/A,#N/A,FALSE,"AR";#N/A,#N/A,FALSE,"PL";#N/A,#N/A,FALSE,"BS";#N/A,#N/A,FALSE,"NOTES";#N/A,#N/A,FALSE,"NOTES (2)";#N/A,#N/A,FALSE,"NOTES (3)";#N/A,#N/A,FALSE,"DPL";#N/A,#N/A,FALSE,"TAXC.INDEX";#N/A,#N/A,FALSE,"Schedule I";#N/A,#N/A,FALSE,"Adjustments"}</definedName>
    <definedName name="gjaeoj" localSheetId="22" hidden="1">{#N/A,#N/A,FALSE,"TB";#N/A,#N/A,FALSE,"DR";#N/A,#N/A,FALSE,"AR";#N/A,#N/A,FALSE,"PL";#N/A,#N/A,FALSE,"BS";#N/A,#N/A,FALSE,"NOTES";#N/A,#N/A,FALSE,"NOTES (2)";#N/A,#N/A,FALSE,"NOTES (3)";#N/A,#N/A,FALSE,"DPL";#N/A,#N/A,FALSE,"TAXC.INDEX";#N/A,#N/A,FALSE,"Schedule I";#N/A,#N/A,FALSE,"Adjustments"}</definedName>
    <definedName name="gjaeoj" localSheetId="19" hidden="1">{#N/A,#N/A,FALSE,"TB";#N/A,#N/A,FALSE,"DR";#N/A,#N/A,FALSE,"AR";#N/A,#N/A,FALSE,"PL";#N/A,#N/A,FALSE,"BS";#N/A,#N/A,FALSE,"NOTES";#N/A,#N/A,FALSE,"NOTES (2)";#N/A,#N/A,FALSE,"NOTES (3)";#N/A,#N/A,FALSE,"DPL";#N/A,#N/A,FALSE,"TAXC.INDEX";#N/A,#N/A,FALSE,"Schedule I";#N/A,#N/A,FALSE,"Adjustments"}</definedName>
    <definedName name="gjaeoj" hidden="1">{#N/A,#N/A,FALSE,"TB";#N/A,#N/A,FALSE,"DR";#N/A,#N/A,FALSE,"AR";#N/A,#N/A,FALSE,"PL";#N/A,#N/A,FALSE,"BS";#N/A,#N/A,FALSE,"NOTES";#N/A,#N/A,FALSE,"NOTES (2)";#N/A,#N/A,FALSE,"NOTES (3)";#N/A,#N/A,FALSE,"DPL";#N/A,#N/A,FALSE,"TAXC.INDEX";#N/A,#N/A,FALSE,"Schedule I";#N/A,#N/A,FALSE,"Adjustments"}</definedName>
    <definedName name="gjafoe" localSheetId="14" hidden="1">{#N/A,#N/A,TRUE,"COVER";#N/A,#N/A,TRUE,"DIR";#N/A,#N/A,TRUE,"AUDIT"}</definedName>
    <definedName name="gjafoe" localSheetId="7" hidden="1">{#N/A,#N/A,TRUE,"COVER";#N/A,#N/A,TRUE,"DIR";#N/A,#N/A,TRUE,"AUDIT"}</definedName>
    <definedName name="gjafoe" localSheetId="25" hidden="1">{#N/A,#N/A,TRUE,"COVER";#N/A,#N/A,TRUE,"DIR";#N/A,#N/A,TRUE,"AUDIT"}</definedName>
    <definedName name="gjafoe" localSheetId="21" hidden="1">{#N/A,#N/A,TRUE,"COVER";#N/A,#N/A,TRUE,"DIR";#N/A,#N/A,TRUE,"AUDIT"}</definedName>
    <definedName name="gjafoe" localSheetId="22" hidden="1">{#N/A,#N/A,TRUE,"COVER";#N/A,#N/A,TRUE,"DIR";#N/A,#N/A,TRUE,"AUDIT"}</definedName>
    <definedName name="gjafoe" localSheetId="19" hidden="1">{#N/A,#N/A,TRUE,"COVER";#N/A,#N/A,TRUE,"DIR";#N/A,#N/A,TRUE,"AUDIT"}</definedName>
    <definedName name="gjafoe" hidden="1">{#N/A,#N/A,TRUE,"COVER";#N/A,#N/A,TRUE,"DIR";#N/A,#N/A,TRUE,"AUDIT"}</definedName>
    <definedName name="gjafoeaf" localSheetId="14" hidden="1">{#N/A,#N/A,FALSE,"DIR-REP";#N/A,#N/A,FALSE,"AUD-REPORT";#N/A,#N/A,FALSE,"P7L&amp;BS";#N/A,#N/A,FALSE,"NOTES";#N/A,#N/A,FALSE,"FA";#N/A,#N/A,FALSE,"NOTES (2)";#N/A,#N/A,FALSE,"Schedule  IV";#N/A,#N/A,FALSE,"Schedule V"}</definedName>
    <definedName name="gjafoeaf" localSheetId="7" hidden="1">{#N/A,#N/A,FALSE,"DIR-REP";#N/A,#N/A,FALSE,"AUD-REPORT";#N/A,#N/A,FALSE,"P7L&amp;BS";#N/A,#N/A,FALSE,"NOTES";#N/A,#N/A,FALSE,"FA";#N/A,#N/A,FALSE,"NOTES (2)";#N/A,#N/A,FALSE,"Schedule  IV";#N/A,#N/A,FALSE,"Schedule V"}</definedName>
    <definedName name="gjafoeaf" localSheetId="25" hidden="1">{#N/A,#N/A,FALSE,"DIR-REP";#N/A,#N/A,FALSE,"AUD-REPORT";#N/A,#N/A,FALSE,"P7L&amp;BS";#N/A,#N/A,FALSE,"NOTES";#N/A,#N/A,FALSE,"FA";#N/A,#N/A,FALSE,"NOTES (2)";#N/A,#N/A,FALSE,"Schedule  IV";#N/A,#N/A,FALSE,"Schedule V"}</definedName>
    <definedName name="gjafoeaf" localSheetId="21" hidden="1">{#N/A,#N/A,FALSE,"DIR-REP";#N/A,#N/A,FALSE,"AUD-REPORT";#N/A,#N/A,FALSE,"P7L&amp;BS";#N/A,#N/A,FALSE,"NOTES";#N/A,#N/A,FALSE,"FA";#N/A,#N/A,FALSE,"NOTES (2)";#N/A,#N/A,FALSE,"Schedule  IV";#N/A,#N/A,FALSE,"Schedule V"}</definedName>
    <definedName name="gjafoeaf" localSheetId="22" hidden="1">{#N/A,#N/A,FALSE,"DIR-REP";#N/A,#N/A,FALSE,"AUD-REPORT";#N/A,#N/A,FALSE,"P7L&amp;BS";#N/A,#N/A,FALSE,"NOTES";#N/A,#N/A,FALSE,"FA";#N/A,#N/A,FALSE,"NOTES (2)";#N/A,#N/A,FALSE,"Schedule  IV";#N/A,#N/A,FALSE,"Schedule V"}</definedName>
    <definedName name="gjafoeaf" localSheetId="19" hidden="1">{#N/A,#N/A,FALSE,"DIR-REP";#N/A,#N/A,FALSE,"AUD-REPORT";#N/A,#N/A,FALSE,"P7L&amp;BS";#N/A,#N/A,FALSE,"NOTES";#N/A,#N/A,FALSE,"FA";#N/A,#N/A,FALSE,"NOTES (2)";#N/A,#N/A,FALSE,"Schedule  IV";#N/A,#N/A,FALSE,"Schedule V"}</definedName>
    <definedName name="gjafoeaf" hidden="1">{#N/A,#N/A,FALSE,"DIR-REP";#N/A,#N/A,FALSE,"AUD-REPORT";#N/A,#N/A,FALSE,"P7L&amp;BS";#N/A,#N/A,FALSE,"NOTES";#N/A,#N/A,FALSE,"FA";#N/A,#N/A,FALSE,"NOTES (2)";#N/A,#N/A,FALSE,"Schedule  IV";#N/A,#N/A,FALSE,"Schedule V"}</definedName>
    <definedName name="gjafoejf" localSheetId="14" hidden="1">{#N/A,#N/A,FALSE,"DIR-REP";#N/A,#N/A,FALSE,"AUD-REPORT";#N/A,#N/A,FALSE,"P7L&amp;BS";#N/A,#N/A,FALSE,"NOTES";#N/A,#N/A,FALSE,"FA";#N/A,#N/A,FALSE,"NOTES (2)";#N/A,#N/A,FALSE,"Schedule  IV";#N/A,#N/A,FALSE,"Schedule V"}</definedName>
    <definedName name="gjafoejf" localSheetId="7" hidden="1">{#N/A,#N/A,FALSE,"DIR-REP";#N/A,#N/A,FALSE,"AUD-REPORT";#N/A,#N/A,FALSE,"P7L&amp;BS";#N/A,#N/A,FALSE,"NOTES";#N/A,#N/A,FALSE,"FA";#N/A,#N/A,FALSE,"NOTES (2)";#N/A,#N/A,FALSE,"Schedule  IV";#N/A,#N/A,FALSE,"Schedule V"}</definedName>
    <definedName name="gjafoejf" localSheetId="25" hidden="1">{#N/A,#N/A,FALSE,"DIR-REP";#N/A,#N/A,FALSE,"AUD-REPORT";#N/A,#N/A,FALSE,"P7L&amp;BS";#N/A,#N/A,FALSE,"NOTES";#N/A,#N/A,FALSE,"FA";#N/A,#N/A,FALSE,"NOTES (2)";#N/A,#N/A,FALSE,"Schedule  IV";#N/A,#N/A,FALSE,"Schedule V"}</definedName>
    <definedName name="gjafoejf" localSheetId="21" hidden="1">{#N/A,#N/A,FALSE,"DIR-REP";#N/A,#N/A,FALSE,"AUD-REPORT";#N/A,#N/A,FALSE,"P7L&amp;BS";#N/A,#N/A,FALSE,"NOTES";#N/A,#N/A,FALSE,"FA";#N/A,#N/A,FALSE,"NOTES (2)";#N/A,#N/A,FALSE,"Schedule  IV";#N/A,#N/A,FALSE,"Schedule V"}</definedName>
    <definedName name="gjafoejf" localSheetId="22" hidden="1">{#N/A,#N/A,FALSE,"DIR-REP";#N/A,#N/A,FALSE,"AUD-REPORT";#N/A,#N/A,FALSE,"P7L&amp;BS";#N/A,#N/A,FALSE,"NOTES";#N/A,#N/A,FALSE,"FA";#N/A,#N/A,FALSE,"NOTES (2)";#N/A,#N/A,FALSE,"Schedule  IV";#N/A,#N/A,FALSE,"Schedule V"}</definedName>
    <definedName name="gjafoejf" localSheetId="19" hidden="1">{#N/A,#N/A,FALSE,"DIR-REP";#N/A,#N/A,FALSE,"AUD-REPORT";#N/A,#N/A,FALSE,"P7L&amp;BS";#N/A,#N/A,FALSE,"NOTES";#N/A,#N/A,FALSE,"FA";#N/A,#N/A,FALSE,"NOTES (2)";#N/A,#N/A,FALSE,"Schedule  IV";#N/A,#N/A,FALSE,"Schedule V"}</definedName>
    <definedName name="gjafoejf" hidden="1">{#N/A,#N/A,FALSE,"DIR-REP";#N/A,#N/A,FALSE,"AUD-REPORT";#N/A,#N/A,FALSE,"P7L&amp;BS";#N/A,#N/A,FALSE,"NOTES";#N/A,#N/A,FALSE,"FA";#N/A,#N/A,FALSE,"NOTES (2)";#N/A,#N/A,FALSE,"Schedule  IV";#N/A,#N/A,FALSE,"Schedule V"}</definedName>
    <definedName name="gjafoejfa" localSheetId="14" hidden="1">{#N/A,#N/A,FALSE,"TB";#N/A,#N/A,FALSE,"DR";#N/A,#N/A,FALSE,"AR";#N/A,#N/A,FALSE,"PL";#N/A,#N/A,FALSE,"BS";#N/A,#N/A,FALSE,"NOTES";#N/A,#N/A,FALSE,"NOTES (2)";#N/A,#N/A,FALSE,"NOTES (3)";#N/A,#N/A,FALSE,"DPL";#N/A,#N/A,FALSE,"TAXC.INDEX";#N/A,#N/A,FALSE,"Schedule I";#N/A,#N/A,FALSE,"Adjustments"}</definedName>
    <definedName name="gjafoejfa" localSheetId="7" hidden="1">{#N/A,#N/A,FALSE,"TB";#N/A,#N/A,FALSE,"DR";#N/A,#N/A,FALSE,"AR";#N/A,#N/A,FALSE,"PL";#N/A,#N/A,FALSE,"BS";#N/A,#N/A,FALSE,"NOTES";#N/A,#N/A,FALSE,"NOTES (2)";#N/A,#N/A,FALSE,"NOTES (3)";#N/A,#N/A,FALSE,"DPL";#N/A,#N/A,FALSE,"TAXC.INDEX";#N/A,#N/A,FALSE,"Schedule I";#N/A,#N/A,FALSE,"Adjustments"}</definedName>
    <definedName name="gjafoejfa" localSheetId="25" hidden="1">{#N/A,#N/A,FALSE,"TB";#N/A,#N/A,FALSE,"DR";#N/A,#N/A,FALSE,"AR";#N/A,#N/A,FALSE,"PL";#N/A,#N/A,FALSE,"BS";#N/A,#N/A,FALSE,"NOTES";#N/A,#N/A,FALSE,"NOTES (2)";#N/A,#N/A,FALSE,"NOTES (3)";#N/A,#N/A,FALSE,"DPL";#N/A,#N/A,FALSE,"TAXC.INDEX";#N/A,#N/A,FALSE,"Schedule I";#N/A,#N/A,FALSE,"Adjustments"}</definedName>
    <definedName name="gjafoejfa" localSheetId="21" hidden="1">{#N/A,#N/A,FALSE,"TB";#N/A,#N/A,FALSE,"DR";#N/A,#N/A,FALSE,"AR";#N/A,#N/A,FALSE,"PL";#N/A,#N/A,FALSE,"BS";#N/A,#N/A,FALSE,"NOTES";#N/A,#N/A,FALSE,"NOTES (2)";#N/A,#N/A,FALSE,"NOTES (3)";#N/A,#N/A,FALSE,"DPL";#N/A,#N/A,FALSE,"TAXC.INDEX";#N/A,#N/A,FALSE,"Schedule I";#N/A,#N/A,FALSE,"Adjustments"}</definedName>
    <definedName name="gjafoejfa" localSheetId="22" hidden="1">{#N/A,#N/A,FALSE,"TB";#N/A,#N/A,FALSE,"DR";#N/A,#N/A,FALSE,"AR";#N/A,#N/A,FALSE,"PL";#N/A,#N/A,FALSE,"BS";#N/A,#N/A,FALSE,"NOTES";#N/A,#N/A,FALSE,"NOTES (2)";#N/A,#N/A,FALSE,"NOTES (3)";#N/A,#N/A,FALSE,"DPL";#N/A,#N/A,FALSE,"TAXC.INDEX";#N/A,#N/A,FALSE,"Schedule I";#N/A,#N/A,FALSE,"Adjustments"}</definedName>
    <definedName name="gjafoejfa" localSheetId="19" hidden="1">{#N/A,#N/A,FALSE,"TB";#N/A,#N/A,FALSE,"DR";#N/A,#N/A,FALSE,"AR";#N/A,#N/A,FALSE,"PL";#N/A,#N/A,FALSE,"BS";#N/A,#N/A,FALSE,"NOTES";#N/A,#N/A,FALSE,"NOTES (2)";#N/A,#N/A,FALSE,"NOTES (3)";#N/A,#N/A,FALSE,"DPL";#N/A,#N/A,FALSE,"TAXC.INDEX";#N/A,#N/A,FALSE,"Schedule I";#N/A,#N/A,FALSE,"Adjustments"}</definedName>
    <definedName name="gjafoejfa" hidden="1">{#N/A,#N/A,FALSE,"TB";#N/A,#N/A,FALSE,"DR";#N/A,#N/A,FALSE,"AR";#N/A,#N/A,FALSE,"PL";#N/A,#N/A,FALSE,"BS";#N/A,#N/A,FALSE,"NOTES";#N/A,#N/A,FALSE,"NOTES (2)";#N/A,#N/A,FALSE,"NOTES (3)";#N/A,#N/A,FALSE,"DPL";#N/A,#N/A,FALSE,"TAXC.INDEX";#N/A,#N/A,FALSE,"Schedule I";#N/A,#N/A,FALSE,"Adjustments"}</definedName>
    <definedName name="gjafos" localSheetId="14" hidden="1">{#N/A,#N/A,FALSE,"TB";#N/A,#N/A,FALSE,"AR";#N/A,#N/A,FALSE,"BS";#N/A,#N/A,FALSE,"PL";#N/A,#N/A,FALSE,"NOTES";#N/A,#N/A,FALSE,"NOTES (2)";#N/A,#N/A,FALSE,"NOTES (3)";#N/A,#N/A,FALSE,"TAXC.INDEX";#N/A,#N/A,FALSE,"Schedule I";#N/A,#N/A,FALSE,"DPL";#N/A,#N/A,FALSE,"Schedule IV";#N/A,#N/A,FALSE,"Adjustments"}</definedName>
    <definedName name="gjafos" localSheetId="7" hidden="1">{#N/A,#N/A,FALSE,"TB";#N/A,#N/A,FALSE,"AR";#N/A,#N/A,FALSE,"BS";#N/A,#N/A,FALSE,"PL";#N/A,#N/A,FALSE,"NOTES";#N/A,#N/A,FALSE,"NOTES (2)";#N/A,#N/A,FALSE,"NOTES (3)";#N/A,#N/A,FALSE,"TAXC.INDEX";#N/A,#N/A,FALSE,"Schedule I";#N/A,#N/A,FALSE,"DPL";#N/A,#N/A,FALSE,"Schedule IV";#N/A,#N/A,FALSE,"Adjustments"}</definedName>
    <definedName name="gjafos" localSheetId="25" hidden="1">{#N/A,#N/A,FALSE,"TB";#N/A,#N/A,FALSE,"AR";#N/A,#N/A,FALSE,"BS";#N/A,#N/A,FALSE,"PL";#N/A,#N/A,FALSE,"NOTES";#N/A,#N/A,FALSE,"NOTES (2)";#N/A,#N/A,FALSE,"NOTES (3)";#N/A,#N/A,FALSE,"TAXC.INDEX";#N/A,#N/A,FALSE,"Schedule I";#N/A,#N/A,FALSE,"DPL";#N/A,#N/A,FALSE,"Schedule IV";#N/A,#N/A,FALSE,"Adjustments"}</definedName>
    <definedName name="gjafos" localSheetId="21" hidden="1">{#N/A,#N/A,FALSE,"TB";#N/A,#N/A,FALSE,"AR";#N/A,#N/A,FALSE,"BS";#N/A,#N/A,FALSE,"PL";#N/A,#N/A,FALSE,"NOTES";#N/A,#N/A,FALSE,"NOTES (2)";#N/A,#N/A,FALSE,"NOTES (3)";#N/A,#N/A,FALSE,"TAXC.INDEX";#N/A,#N/A,FALSE,"Schedule I";#N/A,#N/A,FALSE,"DPL";#N/A,#N/A,FALSE,"Schedule IV";#N/A,#N/A,FALSE,"Adjustments"}</definedName>
    <definedName name="gjafos" localSheetId="22" hidden="1">{#N/A,#N/A,FALSE,"TB";#N/A,#N/A,FALSE,"AR";#N/A,#N/A,FALSE,"BS";#N/A,#N/A,FALSE,"PL";#N/A,#N/A,FALSE,"NOTES";#N/A,#N/A,FALSE,"NOTES (2)";#N/A,#N/A,FALSE,"NOTES (3)";#N/A,#N/A,FALSE,"TAXC.INDEX";#N/A,#N/A,FALSE,"Schedule I";#N/A,#N/A,FALSE,"DPL";#N/A,#N/A,FALSE,"Schedule IV";#N/A,#N/A,FALSE,"Adjustments"}</definedName>
    <definedName name="gjafos" localSheetId="19" hidden="1">{#N/A,#N/A,FALSE,"TB";#N/A,#N/A,FALSE,"AR";#N/A,#N/A,FALSE,"BS";#N/A,#N/A,FALSE,"PL";#N/A,#N/A,FALSE,"NOTES";#N/A,#N/A,FALSE,"NOTES (2)";#N/A,#N/A,FALSE,"NOTES (3)";#N/A,#N/A,FALSE,"TAXC.INDEX";#N/A,#N/A,FALSE,"Schedule I";#N/A,#N/A,FALSE,"DPL";#N/A,#N/A,FALSE,"Schedule IV";#N/A,#N/A,FALSE,"Adjustments"}</definedName>
    <definedName name="gjafos" hidden="1">{#N/A,#N/A,FALSE,"TB";#N/A,#N/A,FALSE,"AR";#N/A,#N/A,FALSE,"BS";#N/A,#N/A,FALSE,"PL";#N/A,#N/A,FALSE,"NOTES";#N/A,#N/A,FALSE,"NOTES (2)";#N/A,#N/A,FALSE,"NOTES (3)";#N/A,#N/A,FALSE,"TAXC.INDEX";#N/A,#N/A,FALSE,"Schedule I";#N/A,#N/A,FALSE,"DPL";#N/A,#N/A,FALSE,"Schedule IV";#N/A,#N/A,FALSE,"Adjustments"}</definedName>
    <definedName name="gjajeofa" localSheetId="14" hidden="1">{#N/A,#N/A,FALSE,"TB";#N/A,#N/A,FALSE,"AR";#N/A,#N/A,FALSE,"BS";#N/A,#N/A,FALSE,"PL";#N/A,#N/A,FALSE,"NOTES";#N/A,#N/A,FALSE,"NOTES (2)";#N/A,#N/A,FALSE,"NOTES (3)";#N/A,#N/A,FALSE,"TAXC.INDEX";#N/A,#N/A,FALSE,"Schedule I";#N/A,#N/A,FALSE,"DPL";#N/A,#N/A,FALSE,"Schedule IV";#N/A,#N/A,FALSE,"Adjustments"}</definedName>
    <definedName name="gjajeofa" localSheetId="7" hidden="1">{#N/A,#N/A,FALSE,"TB";#N/A,#N/A,FALSE,"AR";#N/A,#N/A,FALSE,"BS";#N/A,#N/A,FALSE,"PL";#N/A,#N/A,FALSE,"NOTES";#N/A,#N/A,FALSE,"NOTES (2)";#N/A,#N/A,FALSE,"NOTES (3)";#N/A,#N/A,FALSE,"TAXC.INDEX";#N/A,#N/A,FALSE,"Schedule I";#N/A,#N/A,FALSE,"DPL";#N/A,#N/A,FALSE,"Schedule IV";#N/A,#N/A,FALSE,"Adjustments"}</definedName>
    <definedName name="gjajeofa" localSheetId="25" hidden="1">{#N/A,#N/A,FALSE,"TB";#N/A,#N/A,FALSE,"AR";#N/A,#N/A,FALSE,"BS";#N/A,#N/A,FALSE,"PL";#N/A,#N/A,FALSE,"NOTES";#N/A,#N/A,FALSE,"NOTES (2)";#N/A,#N/A,FALSE,"NOTES (3)";#N/A,#N/A,FALSE,"TAXC.INDEX";#N/A,#N/A,FALSE,"Schedule I";#N/A,#N/A,FALSE,"DPL";#N/A,#N/A,FALSE,"Schedule IV";#N/A,#N/A,FALSE,"Adjustments"}</definedName>
    <definedName name="gjajeofa" localSheetId="21" hidden="1">{#N/A,#N/A,FALSE,"TB";#N/A,#N/A,FALSE,"AR";#N/A,#N/A,FALSE,"BS";#N/A,#N/A,FALSE,"PL";#N/A,#N/A,FALSE,"NOTES";#N/A,#N/A,FALSE,"NOTES (2)";#N/A,#N/A,FALSE,"NOTES (3)";#N/A,#N/A,FALSE,"TAXC.INDEX";#N/A,#N/A,FALSE,"Schedule I";#N/A,#N/A,FALSE,"DPL";#N/A,#N/A,FALSE,"Schedule IV";#N/A,#N/A,FALSE,"Adjustments"}</definedName>
    <definedName name="gjajeofa" localSheetId="22" hidden="1">{#N/A,#N/A,FALSE,"TB";#N/A,#N/A,FALSE,"AR";#N/A,#N/A,FALSE,"BS";#N/A,#N/A,FALSE,"PL";#N/A,#N/A,FALSE,"NOTES";#N/A,#N/A,FALSE,"NOTES (2)";#N/A,#N/A,FALSE,"NOTES (3)";#N/A,#N/A,FALSE,"TAXC.INDEX";#N/A,#N/A,FALSE,"Schedule I";#N/A,#N/A,FALSE,"DPL";#N/A,#N/A,FALSE,"Schedule IV";#N/A,#N/A,FALSE,"Adjustments"}</definedName>
    <definedName name="gjajeofa" localSheetId="19" hidden="1">{#N/A,#N/A,FALSE,"TB";#N/A,#N/A,FALSE,"AR";#N/A,#N/A,FALSE,"BS";#N/A,#N/A,FALSE,"PL";#N/A,#N/A,FALSE,"NOTES";#N/A,#N/A,FALSE,"NOTES (2)";#N/A,#N/A,FALSE,"NOTES (3)";#N/A,#N/A,FALSE,"TAXC.INDEX";#N/A,#N/A,FALSE,"Schedule I";#N/A,#N/A,FALSE,"DPL";#N/A,#N/A,FALSE,"Schedule IV";#N/A,#N/A,FALSE,"Adjustments"}</definedName>
    <definedName name="gjajeofa" hidden="1">{#N/A,#N/A,FALSE,"TB";#N/A,#N/A,FALSE,"AR";#N/A,#N/A,FALSE,"BS";#N/A,#N/A,FALSE,"PL";#N/A,#N/A,FALSE,"NOTES";#N/A,#N/A,FALSE,"NOTES (2)";#N/A,#N/A,FALSE,"NOTES (3)";#N/A,#N/A,FALSE,"TAXC.INDEX";#N/A,#N/A,FALSE,"Schedule I";#N/A,#N/A,FALSE,"DPL";#N/A,#N/A,FALSE,"Schedule IV";#N/A,#N/A,FALSE,"Adjustments"}</definedName>
    <definedName name="gjaoejfa" localSheetId="14" hidden="1">{#N/A,#N/A,FALSE,"TB";#N/A,#N/A,FALSE,"DR";#N/A,#N/A,FALSE,"AR";#N/A,#N/A,FALSE,"BS";#N/A,#N/A,FALSE,"PL";#N/A,#N/A,FALSE,"NOTES";#N/A,#N/A,FALSE,"NOTES (2)";#N/A,#N/A,FALSE,"NOTES (3)";#N/A,#N/A,FALSE,"DPL";#N/A,#N/A,FALSE,"DPL"}</definedName>
    <definedName name="gjaoejfa" localSheetId="7" hidden="1">{#N/A,#N/A,FALSE,"TB";#N/A,#N/A,FALSE,"DR";#N/A,#N/A,FALSE,"AR";#N/A,#N/A,FALSE,"BS";#N/A,#N/A,FALSE,"PL";#N/A,#N/A,FALSE,"NOTES";#N/A,#N/A,FALSE,"NOTES (2)";#N/A,#N/A,FALSE,"NOTES (3)";#N/A,#N/A,FALSE,"DPL";#N/A,#N/A,FALSE,"DPL"}</definedName>
    <definedName name="gjaoejfa" localSheetId="25" hidden="1">{#N/A,#N/A,FALSE,"TB";#N/A,#N/A,FALSE,"DR";#N/A,#N/A,FALSE,"AR";#N/A,#N/A,FALSE,"BS";#N/A,#N/A,FALSE,"PL";#N/A,#N/A,FALSE,"NOTES";#N/A,#N/A,FALSE,"NOTES (2)";#N/A,#N/A,FALSE,"NOTES (3)";#N/A,#N/A,FALSE,"DPL";#N/A,#N/A,FALSE,"DPL"}</definedName>
    <definedName name="gjaoejfa" localSheetId="21" hidden="1">{#N/A,#N/A,FALSE,"TB";#N/A,#N/A,FALSE,"DR";#N/A,#N/A,FALSE,"AR";#N/A,#N/A,FALSE,"BS";#N/A,#N/A,FALSE,"PL";#N/A,#N/A,FALSE,"NOTES";#N/A,#N/A,FALSE,"NOTES (2)";#N/A,#N/A,FALSE,"NOTES (3)";#N/A,#N/A,FALSE,"DPL";#N/A,#N/A,FALSE,"DPL"}</definedName>
    <definedName name="gjaoejfa" localSheetId="22" hidden="1">{#N/A,#N/A,FALSE,"TB";#N/A,#N/A,FALSE,"DR";#N/A,#N/A,FALSE,"AR";#N/A,#N/A,FALSE,"BS";#N/A,#N/A,FALSE,"PL";#N/A,#N/A,FALSE,"NOTES";#N/A,#N/A,FALSE,"NOTES (2)";#N/A,#N/A,FALSE,"NOTES (3)";#N/A,#N/A,FALSE,"DPL";#N/A,#N/A,FALSE,"DPL"}</definedName>
    <definedName name="gjaoejfa" localSheetId="19" hidden="1">{#N/A,#N/A,FALSE,"TB";#N/A,#N/A,FALSE,"DR";#N/A,#N/A,FALSE,"AR";#N/A,#N/A,FALSE,"BS";#N/A,#N/A,FALSE,"PL";#N/A,#N/A,FALSE,"NOTES";#N/A,#N/A,FALSE,"NOTES (2)";#N/A,#N/A,FALSE,"NOTES (3)";#N/A,#N/A,FALSE,"DPL";#N/A,#N/A,FALSE,"DPL"}</definedName>
    <definedName name="gjaoejfa" hidden="1">{#N/A,#N/A,FALSE,"TB";#N/A,#N/A,FALSE,"DR";#N/A,#N/A,FALSE,"AR";#N/A,#N/A,FALSE,"BS";#N/A,#N/A,FALSE,"PL";#N/A,#N/A,FALSE,"NOTES";#N/A,#N/A,FALSE,"NOTES (2)";#N/A,#N/A,FALSE,"NOTES (3)";#N/A,#N/A,FALSE,"DPL";#N/A,#N/A,FALSE,"DPL"}</definedName>
    <definedName name="gjeo" localSheetId="14" hidden="1">{#N/A,#N/A,FALSE,"DIR-REP";#N/A,#N/A,FALSE,"AUD-REPORT";#N/A,#N/A,FALSE,"P7L&amp;BS";#N/A,#N/A,FALSE,"NOTES";#N/A,#N/A,FALSE,"FA";#N/A,#N/A,FALSE,"NOTES (2)";#N/A,#N/A,FALSE,"Schedule  IV";#N/A,#N/A,FALSE,"Schedule V"}</definedName>
    <definedName name="gjeo" localSheetId="7" hidden="1">{#N/A,#N/A,FALSE,"DIR-REP";#N/A,#N/A,FALSE,"AUD-REPORT";#N/A,#N/A,FALSE,"P7L&amp;BS";#N/A,#N/A,FALSE,"NOTES";#N/A,#N/A,FALSE,"FA";#N/A,#N/A,FALSE,"NOTES (2)";#N/A,#N/A,FALSE,"Schedule  IV";#N/A,#N/A,FALSE,"Schedule V"}</definedName>
    <definedName name="gjeo" localSheetId="25" hidden="1">{#N/A,#N/A,FALSE,"DIR-REP";#N/A,#N/A,FALSE,"AUD-REPORT";#N/A,#N/A,FALSE,"P7L&amp;BS";#N/A,#N/A,FALSE,"NOTES";#N/A,#N/A,FALSE,"FA";#N/A,#N/A,FALSE,"NOTES (2)";#N/A,#N/A,FALSE,"Schedule  IV";#N/A,#N/A,FALSE,"Schedule V"}</definedName>
    <definedName name="gjeo" localSheetId="21" hidden="1">{#N/A,#N/A,FALSE,"DIR-REP";#N/A,#N/A,FALSE,"AUD-REPORT";#N/A,#N/A,FALSE,"P7L&amp;BS";#N/A,#N/A,FALSE,"NOTES";#N/A,#N/A,FALSE,"FA";#N/A,#N/A,FALSE,"NOTES (2)";#N/A,#N/A,FALSE,"Schedule  IV";#N/A,#N/A,FALSE,"Schedule V"}</definedName>
    <definedName name="gjeo" localSheetId="22" hidden="1">{#N/A,#N/A,FALSE,"DIR-REP";#N/A,#N/A,FALSE,"AUD-REPORT";#N/A,#N/A,FALSE,"P7L&amp;BS";#N/A,#N/A,FALSE,"NOTES";#N/A,#N/A,FALSE,"FA";#N/A,#N/A,FALSE,"NOTES (2)";#N/A,#N/A,FALSE,"Schedule  IV";#N/A,#N/A,FALSE,"Schedule V"}</definedName>
    <definedName name="gjeo" localSheetId="19" hidden="1">{#N/A,#N/A,FALSE,"DIR-REP";#N/A,#N/A,FALSE,"AUD-REPORT";#N/A,#N/A,FALSE,"P7L&amp;BS";#N/A,#N/A,FALSE,"NOTES";#N/A,#N/A,FALSE,"FA";#N/A,#N/A,FALSE,"NOTES (2)";#N/A,#N/A,FALSE,"Schedule  IV";#N/A,#N/A,FALSE,"Schedule V"}</definedName>
    <definedName name="gjeo" hidden="1">{#N/A,#N/A,FALSE,"DIR-REP";#N/A,#N/A,FALSE,"AUD-REPORT";#N/A,#N/A,FALSE,"P7L&amp;BS";#N/A,#N/A,FALSE,"NOTES";#N/A,#N/A,FALSE,"FA";#N/A,#N/A,FALSE,"NOTES (2)";#N/A,#N/A,FALSE,"Schedule  IV";#N/A,#N/A,FALSE,"Schedule V"}</definedName>
    <definedName name="GJGK" localSheetId="14" hidden="1">{#N/A,#N/A,FALSE,"표지";#N/A,#N/A,FALSE,"전제";#N/A,#N/A,FALSE,"손익-자 (2)";#N/A,#N/A,FALSE,"손익-자";#N/A,#N/A,FALSE,"손익-마 (2)";#N/A,#N/A,FALSE,"손익-마";#N/A,#N/A,FALSE,"총손최종"}</definedName>
    <definedName name="GJGK" localSheetId="7" hidden="1">{#N/A,#N/A,FALSE,"표지";#N/A,#N/A,FALSE,"전제";#N/A,#N/A,FALSE,"손익-자 (2)";#N/A,#N/A,FALSE,"손익-자";#N/A,#N/A,FALSE,"손익-마 (2)";#N/A,#N/A,FALSE,"손익-마";#N/A,#N/A,FALSE,"총손최종"}</definedName>
    <definedName name="GJGK" localSheetId="25" hidden="1">{#N/A,#N/A,FALSE,"표지";#N/A,#N/A,FALSE,"전제";#N/A,#N/A,FALSE,"손익-자 (2)";#N/A,#N/A,FALSE,"손익-자";#N/A,#N/A,FALSE,"손익-마 (2)";#N/A,#N/A,FALSE,"손익-마";#N/A,#N/A,FALSE,"총손최종"}</definedName>
    <definedName name="GJGK" localSheetId="21" hidden="1">{#N/A,#N/A,FALSE,"표지";#N/A,#N/A,FALSE,"전제";#N/A,#N/A,FALSE,"손익-자 (2)";#N/A,#N/A,FALSE,"손익-자";#N/A,#N/A,FALSE,"손익-마 (2)";#N/A,#N/A,FALSE,"손익-마";#N/A,#N/A,FALSE,"총손최종"}</definedName>
    <definedName name="GJGK" localSheetId="22" hidden="1">{#N/A,#N/A,FALSE,"표지";#N/A,#N/A,FALSE,"전제";#N/A,#N/A,FALSE,"손익-자 (2)";#N/A,#N/A,FALSE,"손익-자";#N/A,#N/A,FALSE,"손익-마 (2)";#N/A,#N/A,FALSE,"손익-마";#N/A,#N/A,FALSE,"총손최종"}</definedName>
    <definedName name="GJGK" localSheetId="19" hidden="1">{#N/A,#N/A,FALSE,"표지";#N/A,#N/A,FALSE,"전제";#N/A,#N/A,FALSE,"손익-자 (2)";#N/A,#N/A,FALSE,"손익-자";#N/A,#N/A,FALSE,"손익-마 (2)";#N/A,#N/A,FALSE,"손익-마";#N/A,#N/A,FALSE,"총손최종"}</definedName>
    <definedName name="GJGK" hidden="1">{#N/A,#N/A,FALSE,"표지";#N/A,#N/A,FALSE,"전제";#N/A,#N/A,FALSE,"손익-자 (2)";#N/A,#N/A,FALSE,"손익-자";#N/A,#N/A,FALSE,"손익-마 (2)";#N/A,#N/A,FALSE,"손익-마";#N/A,#N/A,FALSE,"총손최종"}</definedName>
    <definedName name="gjh" localSheetId="14" hidden="1">{#N/A,#N/A,FALSE,"Umsatz 99";#N/A,#N/A,FALSE,"ER 99 "}</definedName>
    <definedName name="gjh" localSheetId="7" hidden="1">{#N/A,#N/A,FALSE,"Umsatz 99";#N/A,#N/A,FALSE,"ER 99 "}</definedName>
    <definedName name="gjh" localSheetId="25" hidden="1">{#N/A,#N/A,FALSE,"Umsatz 99";#N/A,#N/A,FALSE,"ER 99 "}</definedName>
    <definedName name="gjh" localSheetId="21" hidden="1">{#N/A,#N/A,FALSE,"Umsatz 99";#N/A,#N/A,FALSE,"ER 99 "}</definedName>
    <definedName name="gjh" localSheetId="22" hidden="1">{#N/A,#N/A,FALSE,"Umsatz 99";#N/A,#N/A,FALSE,"ER 99 "}</definedName>
    <definedName name="gjh" localSheetId="19" hidden="1">{#N/A,#N/A,FALSE,"Umsatz 99";#N/A,#N/A,FALSE,"ER 99 "}</definedName>
    <definedName name="gjh" hidden="1">{#N/A,#N/A,FALSE,"Umsatz 99";#N/A,#N/A,FALSE,"ER 99 "}</definedName>
    <definedName name="gjk" localSheetId="14" hidden="1">{#N/A,#N/A,FALSE,"Umsatz HM";#N/A,#N/A,FALSE,"ER HM";#N/A,#N/A,FALSE,"EA HM  (2)";#N/A,#N/A,FALSE,"EA HM ";#N/A,#N/A,FALSE,"EA HM  (4)";#N/A,#N/A,FALSE,"EA HM  (3)";#N/A,#N/A,FALSE,"KA HM  (2)";#N/A,#N/A,FALSE,"KA HM";#N/A,#N/A,FALSE,"KA HM  (3)";#N/A,#N/A,FALSE,"KA HM (4)"}</definedName>
    <definedName name="gjk" localSheetId="7" hidden="1">{#N/A,#N/A,FALSE,"Umsatz HM";#N/A,#N/A,FALSE,"ER HM";#N/A,#N/A,FALSE,"EA HM  (2)";#N/A,#N/A,FALSE,"EA HM ";#N/A,#N/A,FALSE,"EA HM  (4)";#N/A,#N/A,FALSE,"EA HM  (3)";#N/A,#N/A,FALSE,"KA HM  (2)";#N/A,#N/A,FALSE,"KA HM";#N/A,#N/A,FALSE,"KA HM  (3)";#N/A,#N/A,FALSE,"KA HM (4)"}</definedName>
    <definedName name="gjk" localSheetId="25" hidden="1">{#N/A,#N/A,FALSE,"Umsatz HM";#N/A,#N/A,FALSE,"ER HM";#N/A,#N/A,FALSE,"EA HM  (2)";#N/A,#N/A,FALSE,"EA HM ";#N/A,#N/A,FALSE,"EA HM  (4)";#N/A,#N/A,FALSE,"EA HM  (3)";#N/A,#N/A,FALSE,"KA HM  (2)";#N/A,#N/A,FALSE,"KA HM";#N/A,#N/A,FALSE,"KA HM  (3)";#N/A,#N/A,FALSE,"KA HM (4)"}</definedName>
    <definedName name="gjk" localSheetId="21" hidden="1">{#N/A,#N/A,FALSE,"Umsatz HM";#N/A,#N/A,FALSE,"ER HM";#N/A,#N/A,FALSE,"EA HM  (2)";#N/A,#N/A,FALSE,"EA HM ";#N/A,#N/A,FALSE,"EA HM  (4)";#N/A,#N/A,FALSE,"EA HM  (3)";#N/A,#N/A,FALSE,"KA HM  (2)";#N/A,#N/A,FALSE,"KA HM";#N/A,#N/A,FALSE,"KA HM  (3)";#N/A,#N/A,FALSE,"KA HM (4)"}</definedName>
    <definedName name="gjk" localSheetId="22" hidden="1">{#N/A,#N/A,FALSE,"Umsatz HM";#N/A,#N/A,FALSE,"ER HM";#N/A,#N/A,FALSE,"EA HM  (2)";#N/A,#N/A,FALSE,"EA HM ";#N/A,#N/A,FALSE,"EA HM  (4)";#N/A,#N/A,FALSE,"EA HM  (3)";#N/A,#N/A,FALSE,"KA HM  (2)";#N/A,#N/A,FALSE,"KA HM";#N/A,#N/A,FALSE,"KA HM  (3)";#N/A,#N/A,FALSE,"KA HM (4)"}</definedName>
    <definedName name="gjk" localSheetId="19" hidden="1">{#N/A,#N/A,FALSE,"Umsatz HM";#N/A,#N/A,FALSE,"ER HM";#N/A,#N/A,FALSE,"EA HM  (2)";#N/A,#N/A,FALSE,"EA HM ";#N/A,#N/A,FALSE,"EA HM  (4)";#N/A,#N/A,FALSE,"EA HM  (3)";#N/A,#N/A,FALSE,"KA HM  (2)";#N/A,#N/A,FALSE,"KA HM";#N/A,#N/A,FALSE,"KA HM  (3)";#N/A,#N/A,FALSE,"KA HM (4)"}</definedName>
    <definedName name="gjk" hidden="1">{#N/A,#N/A,FALSE,"Umsatz HM";#N/A,#N/A,FALSE,"ER HM";#N/A,#N/A,FALSE,"EA HM  (2)";#N/A,#N/A,FALSE,"EA HM ";#N/A,#N/A,FALSE,"EA HM  (4)";#N/A,#N/A,FALSE,"EA HM  (3)";#N/A,#N/A,FALSE,"KA HM  (2)";#N/A,#N/A,FALSE,"KA HM";#N/A,#N/A,FALSE,"KA HM  (3)";#N/A,#N/A,FALSE,"KA HM (4)"}</definedName>
    <definedName name="gjos" localSheetId="14" hidden="1">{#N/A,#N/A,FALSE,"TAXC.INDEX";#N/A,#N/A,FALSE,"Schedule I";#N/A,#N/A,FALSE,"Schedule  II";#N/A,#N/A,FALSE,"Schedule III"}</definedName>
    <definedName name="gjos" localSheetId="7" hidden="1">{#N/A,#N/A,FALSE,"TAXC.INDEX";#N/A,#N/A,FALSE,"Schedule I";#N/A,#N/A,FALSE,"Schedule  II";#N/A,#N/A,FALSE,"Schedule III"}</definedName>
    <definedName name="gjos" localSheetId="25" hidden="1">{#N/A,#N/A,FALSE,"TAXC.INDEX";#N/A,#N/A,FALSE,"Schedule I";#N/A,#N/A,FALSE,"Schedule  II";#N/A,#N/A,FALSE,"Schedule III"}</definedName>
    <definedName name="gjos" localSheetId="21" hidden="1">{#N/A,#N/A,FALSE,"TAXC.INDEX";#N/A,#N/A,FALSE,"Schedule I";#N/A,#N/A,FALSE,"Schedule  II";#N/A,#N/A,FALSE,"Schedule III"}</definedName>
    <definedName name="gjos" localSheetId="22" hidden="1">{#N/A,#N/A,FALSE,"TAXC.INDEX";#N/A,#N/A,FALSE,"Schedule I";#N/A,#N/A,FALSE,"Schedule  II";#N/A,#N/A,FALSE,"Schedule III"}</definedName>
    <definedName name="gjos" localSheetId="19" hidden="1">{#N/A,#N/A,FALSE,"TAXC.INDEX";#N/A,#N/A,FALSE,"Schedule I";#N/A,#N/A,FALSE,"Schedule  II";#N/A,#N/A,FALSE,"Schedule III"}</definedName>
    <definedName name="gjos" hidden="1">{#N/A,#N/A,FALSE,"TAXC.INDEX";#N/A,#N/A,FALSE,"Schedule I";#N/A,#N/A,FALSE,"Schedule  II";#N/A,#N/A,FALSE,"Schedule III"}</definedName>
    <definedName name="gkjjk" localSheetId="14" hidden="1">{#N/A,#N/A,FALSE,"Umsatz CH";#N/A,#N/A,FALSE,"ER CH";#N/A,#N/A,FALSE,"EA CH (2) ";#N/A,#N/A,FALSE,"EA CH";#N/A,#N/A,FALSE,"EA CH (3) ";#N/A,#N/A,FALSE,"EA CH (4)";#N/A,#N/A,FALSE,"KA CH";#N/A,#N/A,FALSE,"KA CH  (2)";#N/A,#N/A,FALSE,"KA CH  (3)";#N/A,#N/A,FALSE,"KA CH (4)"}</definedName>
    <definedName name="gkjjk" localSheetId="7" hidden="1">{#N/A,#N/A,FALSE,"Umsatz CH";#N/A,#N/A,FALSE,"ER CH";#N/A,#N/A,FALSE,"EA CH (2) ";#N/A,#N/A,FALSE,"EA CH";#N/A,#N/A,FALSE,"EA CH (3) ";#N/A,#N/A,FALSE,"EA CH (4)";#N/A,#N/A,FALSE,"KA CH";#N/A,#N/A,FALSE,"KA CH  (2)";#N/A,#N/A,FALSE,"KA CH  (3)";#N/A,#N/A,FALSE,"KA CH (4)"}</definedName>
    <definedName name="gkjjk" localSheetId="25" hidden="1">{#N/A,#N/A,FALSE,"Umsatz CH";#N/A,#N/A,FALSE,"ER CH";#N/A,#N/A,FALSE,"EA CH (2) ";#N/A,#N/A,FALSE,"EA CH";#N/A,#N/A,FALSE,"EA CH (3) ";#N/A,#N/A,FALSE,"EA CH (4)";#N/A,#N/A,FALSE,"KA CH";#N/A,#N/A,FALSE,"KA CH  (2)";#N/A,#N/A,FALSE,"KA CH  (3)";#N/A,#N/A,FALSE,"KA CH (4)"}</definedName>
    <definedName name="gkjjk" localSheetId="21" hidden="1">{#N/A,#N/A,FALSE,"Umsatz CH";#N/A,#N/A,FALSE,"ER CH";#N/A,#N/A,FALSE,"EA CH (2) ";#N/A,#N/A,FALSE,"EA CH";#N/A,#N/A,FALSE,"EA CH (3) ";#N/A,#N/A,FALSE,"EA CH (4)";#N/A,#N/A,FALSE,"KA CH";#N/A,#N/A,FALSE,"KA CH  (2)";#N/A,#N/A,FALSE,"KA CH  (3)";#N/A,#N/A,FALSE,"KA CH (4)"}</definedName>
    <definedName name="gkjjk" localSheetId="22" hidden="1">{#N/A,#N/A,FALSE,"Umsatz CH";#N/A,#N/A,FALSE,"ER CH";#N/A,#N/A,FALSE,"EA CH (2) ";#N/A,#N/A,FALSE,"EA CH";#N/A,#N/A,FALSE,"EA CH (3) ";#N/A,#N/A,FALSE,"EA CH (4)";#N/A,#N/A,FALSE,"KA CH";#N/A,#N/A,FALSE,"KA CH  (2)";#N/A,#N/A,FALSE,"KA CH  (3)";#N/A,#N/A,FALSE,"KA CH (4)"}</definedName>
    <definedName name="gkjjk" localSheetId="19" hidden="1">{#N/A,#N/A,FALSE,"Umsatz CH";#N/A,#N/A,FALSE,"ER CH";#N/A,#N/A,FALSE,"EA CH (2) ";#N/A,#N/A,FALSE,"EA CH";#N/A,#N/A,FALSE,"EA CH (3) ";#N/A,#N/A,FALSE,"EA CH (4)";#N/A,#N/A,FALSE,"KA CH";#N/A,#N/A,FALSE,"KA CH  (2)";#N/A,#N/A,FALSE,"KA CH  (3)";#N/A,#N/A,FALSE,"KA CH (4)"}</definedName>
    <definedName name="gkjjk" hidden="1">{#N/A,#N/A,FALSE,"Umsatz CH";#N/A,#N/A,FALSE,"ER CH";#N/A,#N/A,FALSE,"EA CH (2) ";#N/A,#N/A,FALSE,"EA CH";#N/A,#N/A,FALSE,"EA CH (3) ";#N/A,#N/A,FALSE,"EA CH (4)";#N/A,#N/A,FALSE,"KA CH";#N/A,#N/A,FALSE,"KA CH  (2)";#N/A,#N/A,FALSE,"KA CH  (3)";#N/A,#N/A,FALSE,"KA CH (4)"}</definedName>
    <definedName name="GLINE">#REF!</definedName>
    <definedName name="Global1" localSheetId="14" hidden="1">{#N/A,#N/A,FALSE,"Pharm";#N/A,#N/A,FALSE,"WWCM"}</definedName>
    <definedName name="Global1" localSheetId="7" hidden="1">{#N/A,#N/A,FALSE,"Pharm";#N/A,#N/A,FALSE,"WWCM"}</definedName>
    <definedName name="Global1" localSheetId="25" hidden="1">{#N/A,#N/A,FALSE,"Pharm";#N/A,#N/A,FALSE,"WWCM"}</definedName>
    <definedName name="Global1" localSheetId="21" hidden="1">{#N/A,#N/A,FALSE,"Pharm";#N/A,#N/A,FALSE,"WWCM"}</definedName>
    <definedName name="Global1" localSheetId="22" hidden="1">{#N/A,#N/A,FALSE,"Pharm";#N/A,#N/A,FALSE,"WWCM"}</definedName>
    <definedName name="Global1" localSheetId="19" hidden="1">{#N/A,#N/A,FALSE,"Pharm";#N/A,#N/A,FALSE,"WWCM"}</definedName>
    <definedName name="Global1" hidden="1">{#N/A,#N/A,FALSE,"Pharm";#N/A,#N/A,FALSE,"WWCM"}</definedName>
    <definedName name="glot" localSheetId="14" hidden="1">{#N/A,#N/A,FALSE,"DIR-REP";#N/A,#N/A,FALSE,"AUD-REPORT";#N/A,#N/A,FALSE,"P7L&amp;BS";#N/A,#N/A,FALSE,"NOTES";#N/A,#N/A,FALSE,"FA";#N/A,#N/A,FALSE,"NOTES (2)";#N/A,#N/A,FALSE,"Schedule  IV";#N/A,#N/A,FALSE,"Schedule V"}</definedName>
    <definedName name="glot" localSheetId="7" hidden="1">{#N/A,#N/A,FALSE,"DIR-REP";#N/A,#N/A,FALSE,"AUD-REPORT";#N/A,#N/A,FALSE,"P7L&amp;BS";#N/A,#N/A,FALSE,"NOTES";#N/A,#N/A,FALSE,"FA";#N/A,#N/A,FALSE,"NOTES (2)";#N/A,#N/A,FALSE,"Schedule  IV";#N/A,#N/A,FALSE,"Schedule V"}</definedName>
    <definedName name="glot" localSheetId="25" hidden="1">{#N/A,#N/A,FALSE,"DIR-REP";#N/A,#N/A,FALSE,"AUD-REPORT";#N/A,#N/A,FALSE,"P7L&amp;BS";#N/A,#N/A,FALSE,"NOTES";#N/A,#N/A,FALSE,"FA";#N/A,#N/A,FALSE,"NOTES (2)";#N/A,#N/A,FALSE,"Schedule  IV";#N/A,#N/A,FALSE,"Schedule V"}</definedName>
    <definedName name="glot" localSheetId="21" hidden="1">{#N/A,#N/A,FALSE,"DIR-REP";#N/A,#N/A,FALSE,"AUD-REPORT";#N/A,#N/A,FALSE,"P7L&amp;BS";#N/A,#N/A,FALSE,"NOTES";#N/A,#N/A,FALSE,"FA";#N/A,#N/A,FALSE,"NOTES (2)";#N/A,#N/A,FALSE,"Schedule  IV";#N/A,#N/A,FALSE,"Schedule V"}</definedName>
    <definedName name="glot" localSheetId="22" hidden="1">{#N/A,#N/A,FALSE,"DIR-REP";#N/A,#N/A,FALSE,"AUD-REPORT";#N/A,#N/A,FALSE,"P7L&amp;BS";#N/A,#N/A,FALSE,"NOTES";#N/A,#N/A,FALSE,"FA";#N/A,#N/A,FALSE,"NOTES (2)";#N/A,#N/A,FALSE,"Schedule  IV";#N/A,#N/A,FALSE,"Schedule V"}</definedName>
    <definedName name="glot" localSheetId="19" hidden="1">{#N/A,#N/A,FALSE,"DIR-REP";#N/A,#N/A,FALSE,"AUD-REPORT";#N/A,#N/A,FALSE,"P7L&amp;BS";#N/A,#N/A,FALSE,"NOTES";#N/A,#N/A,FALSE,"FA";#N/A,#N/A,FALSE,"NOTES (2)";#N/A,#N/A,FALSE,"Schedule  IV";#N/A,#N/A,FALSE,"Schedule V"}</definedName>
    <definedName name="glot" hidden="1">{#N/A,#N/A,FALSE,"DIR-REP";#N/A,#N/A,FALSE,"AUD-REPORT";#N/A,#N/A,FALSE,"P7L&amp;BS";#N/A,#N/A,FALSE,"NOTES";#N/A,#N/A,FALSE,"FA";#N/A,#N/A,FALSE,"NOTES (2)";#N/A,#N/A,FALSE,"Schedule  IV";#N/A,#N/A,FALSE,"Schedule V"}</definedName>
    <definedName name="gls_ADMIN" hidden="1">#REF!</definedName>
    <definedName name="gls_ALLOW_BOTH_PC" hidden="1">#REF!</definedName>
    <definedName name="gls_ALLOW_PARENT_OR_CONSOLIDATED" hidden="1">#REF!</definedName>
    <definedName name="gls_ALLOW_PUBLISH" hidden="1">#REF!</definedName>
    <definedName name="gls_CF_BEGINS" hidden="1">#REF!</definedName>
    <definedName name="gls_CFD_CHANGEACT" hidden="1">#REF!</definedName>
    <definedName name="gls_CFD_CHANGEEST" hidden="1">#REF!</definedName>
    <definedName name="gls_CFD_FIRSTAVAIL" hidden="1">#REF!</definedName>
    <definedName name="gls_CFD_LISTAVAIL" hidden="1">#REF!</definedName>
    <definedName name="gls_CFD_SELECTED" hidden="1">#REF!</definedName>
    <definedName name="gls_CHANGED_NAMES" hidden="1">#REF!</definedName>
    <definedName name="gls_CHG_KEY_USER" hidden="1">#REF!</definedName>
    <definedName name="gls_CHG_SEL_ONLY" hidden="1">#REF!</definedName>
    <definedName name="gls_COMPANY_WORKBOOK_ID" hidden="1">#REF!</definedName>
    <definedName name="gls_DELETED_PERIODS" hidden="1">#REF!</definedName>
    <definedName name="gls_EXC_NOT_EXT" hidden="1">#REF!</definedName>
    <definedName name="gls_EXISTING_PERIODS" hidden="1">#REF!</definedName>
    <definedName name="gls_EXT_BELOW_PBT" hidden="1">#REF!</definedName>
    <definedName name="gls_EXT_LINK_GLOSS" hidden="1">#REF!</definedName>
    <definedName name="gls_GLOSS_MONTHS" hidden="1">#REF!</definedName>
    <definedName name="gls_GW_IN" hidden="1">#REF!</definedName>
    <definedName name="gls_IIAA_IN" hidden="1">#REF!</definedName>
    <definedName name="gls_InterimValue" hidden="1">#REF!</definedName>
    <definedName name="gls_LANGUAGE" hidden="1">#REF!</definedName>
    <definedName name="gls_NEXT_PK" hidden="1">#REF!</definedName>
    <definedName name="gls_PROFILE_NAME" hidden="1">#REF!</definedName>
    <definedName name="gls_SaveBeforePublish" hidden="1">#REF!</definedName>
    <definedName name="gls_SaveWkbForNewPeriodCodes" hidden="1">#REF!</definedName>
    <definedName name="gls_SHOW_CONTROL_VALUE" hidden="1">#REF!</definedName>
    <definedName name="gls_SHOW_KEY_VAL_COLUMN" hidden="1">#REF!</definedName>
    <definedName name="gls_SHOW_KEY_VALUES" hidden="1">#REF!</definedName>
    <definedName name="gls_SHOW_LINKED_ITEMS" hidden="1">#REF!</definedName>
    <definedName name="gls_SHOW_LOCAL_NAMES" hidden="1">#REF!</definedName>
    <definedName name="gls_SHOW_MULTIPLIERS" hidden="1">#REF!</definedName>
    <definedName name="gls_SHOW_PK_COLUMN" hidden="1">#REF!</definedName>
    <definedName name="gls_SHOW_STATUS_INFORMATION" hidden="1">#REF!</definedName>
    <definedName name="gls_SHOW_UNITS" hidden="1">#REF!</definedName>
    <definedName name="gls_SPECIAL_DIALOG" hidden="1">#REF!</definedName>
    <definedName name="gls_StockTicker" hidden="1">#REF!</definedName>
    <definedName name="gls_THISWORKBOOK_NAME" hidden="1">#REF!</definedName>
    <definedName name="gls_UNUSUAL_POS" hidden="1">#REF!</definedName>
    <definedName name="gls_USER_CELL_FORMAT" hidden="1">#REF!</definedName>
    <definedName name="gls_USING_CONSOLIDATED" hidden="1">#REF!</definedName>
    <definedName name="gls_YetToRunStartupWizard" hidden="1">#REF!</definedName>
    <definedName name="GM1C">#REF!</definedName>
    <definedName name="GMCAO">#REF!</definedName>
    <definedName name="gme" localSheetId="14"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gme" localSheetId="7"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gme" localSheetId="25"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gme" localSheetId="21"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gme" localSheetId="22"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gme" localSheetId="19"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gme"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GMLM">#REF!</definedName>
    <definedName name="GMMBA">#N/A</definedName>
    <definedName name="GMO">#N/A</definedName>
    <definedName name="GMP">#REF!</definedName>
    <definedName name="GMQT">#REF!</definedName>
    <definedName name="gn">#REF!</definedName>
    <definedName name="go" hidden="1">#N/A</definedName>
    <definedName name="goengt" localSheetId="14" hidden="1">{#N/A,#N/A,FALSE,"TB";#N/A,#N/A,FALSE,"DR";#N/A,#N/A,FALSE,"AR";#N/A,#N/A,FALSE,"PL";#N/A,#N/A,FALSE,"BS";#N/A,#N/A,FALSE,"NOTES";#N/A,#N/A,FALSE,"NOTES (2)";#N/A,#N/A,FALSE,"NOTES (3)";#N/A,#N/A,FALSE,"DPL";#N/A,#N/A,FALSE,"TAXC.INDEX";#N/A,#N/A,FALSE,"Schedule I";#N/A,#N/A,FALSE,"Adjustments"}</definedName>
    <definedName name="goengt" localSheetId="7" hidden="1">{#N/A,#N/A,FALSE,"TB";#N/A,#N/A,FALSE,"DR";#N/A,#N/A,FALSE,"AR";#N/A,#N/A,FALSE,"PL";#N/A,#N/A,FALSE,"BS";#N/A,#N/A,FALSE,"NOTES";#N/A,#N/A,FALSE,"NOTES (2)";#N/A,#N/A,FALSE,"NOTES (3)";#N/A,#N/A,FALSE,"DPL";#N/A,#N/A,FALSE,"TAXC.INDEX";#N/A,#N/A,FALSE,"Schedule I";#N/A,#N/A,FALSE,"Adjustments"}</definedName>
    <definedName name="goengt" localSheetId="25" hidden="1">{#N/A,#N/A,FALSE,"TB";#N/A,#N/A,FALSE,"DR";#N/A,#N/A,FALSE,"AR";#N/A,#N/A,FALSE,"PL";#N/A,#N/A,FALSE,"BS";#N/A,#N/A,FALSE,"NOTES";#N/A,#N/A,FALSE,"NOTES (2)";#N/A,#N/A,FALSE,"NOTES (3)";#N/A,#N/A,FALSE,"DPL";#N/A,#N/A,FALSE,"TAXC.INDEX";#N/A,#N/A,FALSE,"Schedule I";#N/A,#N/A,FALSE,"Adjustments"}</definedName>
    <definedName name="goengt" localSheetId="21" hidden="1">{#N/A,#N/A,FALSE,"TB";#N/A,#N/A,FALSE,"DR";#N/A,#N/A,FALSE,"AR";#N/A,#N/A,FALSE,"PL";#N/A,#N/A,FALSE,"BS";#N/A,#N/A,FALSE,"NOTES";#N/A,#N/A,FALSE,"NOTES (2)";#N/A,#N/A,FALSE,"NOTES (3)";#N/A,#N/A,FALSE,"DPL";#N/A,#N/A,FALSE,"TAXC.INDEX";#N/A,#N/A,FALSE,"Schedule I";#N/A,#N/A,FALSE,"Adjustments"}</definedName>
    <definedName name="goengt" localSheetId="22" hidden="1">{#N/A,#N/A,FALSE,"TB";#N/A,#N/A,FALSE,"DR";#N/A,#N/A,FALSE,"AR";#N/A,#N/A,FALSE,"PL";#N/A,#N/A,FALSE,"BS";#N/A,#N/A,FALSE,"NOTES";#N/A,#N/A,FALSE,"NOTES (2)";#N/A,#N/A,FALSE,"NOTES (3)";#N/A,#N/A,FALSE,"DPL";#N/A,#N/A,FALSE,"TAXC.INDEX";#N/A,#N/A,FALSE,"Schedule I";#N/A,#N/A,FALSE,"Adjustments"}</definedName>
    <definedName name="goengt" localSheetId="19" hidden="1">{#N/A,#N/A,FALSE,"TB";#N/A,#N/A,FALSE,"DR";#N/A,#N/A,FALSE,"AR";#N/A,#N/A,FALSE,"PL";#N/A,#N/A,FALSE,"BS";#N/A,#N/A,FALSE,"NOTES";#N/A,#N/A,FALSE,"NOTES (2)";#N/A,#N/A,FALSE,"NOTES (3)";#N/A,#N/A,FALSE,"DPL";#N/A,#N/A,FALSE,"TAXC.INDEX";#N/A,#N/A,FALSE,"Schedule I";#N/A,#N/A,FALSE,"Adjustments"}</definedName>
    <definedName name="goengt" hidden="1">{#N/A,#N/A,FALSE,"TB";#N/A,#N/A,FALSE,"DR";#N/A,#N/A,FALSE,"AR";#N/A,#N/A,FALSE,"PL";#N/A,#N/A,FALSE,"BS";#N/A,#N/A,FALSE,"NOTES";#N/A,#N/A,FALSE,"NOTES (2)";#N/A,#N/A,FALSE,"NOTES (3)";#N/A,#N/A,FALSE,"DPL";#N/A,#N/A,FALSE,"TAXC.INDEX";#N/A,#N/A,FALSE,"Schedule I";#N/A,#N/A,FALSE,"Adjustments"}</definedName>
    <definedName name="GONGZUOBIAO" localSheetId="14" hidden="1">{#N/A,#N/A,FALSE,"단축1";#N/A,#N/A,FALSE,"단축2";#N/A,#N/A,FALSE,"단축3";#N/A,#N/A,FALSE,"장축";#N/A,#N/A,FALSE,"4WD"}</definedName>
    <definedName name="GONGZUOBIAO" localSheetId="7" hidden="1">{#N/A,#N/A,FALSE,"단축1";#N/A,#N/A,FALSE,"단축2";#N/A,#N/A,FALSE,"단축3";#N/A,#N/A,FALSE,"장축";#N/A,#N/A,FALSE,"4WD"}</definedName>
    <definedName name="GONGZUOBIAO" localSheetId="25" hidden="1">{#N/A,#N/A,FALSE,"단축1";#N/A,#N/A,FALSE,"단축2";#N/A,#N/A,FALSE,"단축3";#N/A,#N/A,FALSE,"장축";#N/A,#N/A,FALSE,"4WD"}</definedName>
    <definedName name="GONGZUOBIAO" localSheetId="21" hidden="1">{#N/A,#N/A,FALSE,"단축1";#N/A,#N/A,FALSE,"단축2";#N/A,#N/A,FALSE,"단축3";#N/A,#N/A,FALSE,"장축";#N/A,#N/A,FALSE,"4WD"}</definedName>
    <definedName name="GONGZUOBIAO" localSheetId="22" hidden="1">{#N/A,#N/A,FALSE,"단축1";#N/A,#N/A,FALSE,"단축2";#N/A,#N/A,FALSE,"단축3";#N/A,#N/A,FALSE,"장축";#N/A,#N/A,FALSE,"4WD"}</definedName>
    <definedName name="GONGZUOBIAO" localSheetId="19" hidden="1">{#N/A,#N/A,FALSE,"단축1";#N/A,#N/A,FALSE,"단축2";#N/A,#N/A,FALSE,"단축3";#N/A,#N/A,FALSE,"장축";#N/A,#N/A,FALSE,"4WD"}</definedName>
    <definedName name="GONGZUOBIAO" hidden="1">{#N/A,#N/A,FALSE,"단축1";#N/A,#N/A,FALSE,"단축2";#N/A,#N/A,FALSE,"단축3";#N/A,#N/A,FALSE,"장축";#N/A,#N/A,FALSE,"4WD"}</definedName>
    <definedName name="GOSD_QLD">#REF!</definedName>
    <definedName name="GPRC" localSheetId="14" hidden="1">{"M1Print",#N/A,TRUE,"M1";"M2Print",#N/A,TRUE,"M2";"M1sPrint",#N/A,TRUE,"M1s";"M2aPrint",#N/A,TRUE,"M2a";"M4Print",#N/A,TRUE,"M4";"M5Print",#N/A,TRUE,"M5";"M6Print",#N/A,TRUE,"M6";"M6_1Print",#N/A,TRUE,"M6_1";"M6_2Print",#N/A,TRUE,"M6_2";"M7_1Print",#N/A,TRUE,"M7_1";"M7_2Print",#N/A,TRUE,"M7_2"}</definedName>
    <definedName name="GPRC" localSheetId="7" hidden="1">{"M1Print",#N/A,TRUE,"M1";"M2Print",#N/A,TRUE,"M2";"M1sPrint",#N/A,TRUE,"M1s";"M2aPrint",#N/A,TRUE,"M2a";"M4Print",#N/A,TRUE,"M4";"M5Print",#N/A,TRUE,"M5";"M6Print",#N/A,TRUE,"M6";"M6_1Print",#N/A,TRUE,"M6_1";"M6_2Print",#N/A,TRUE,"M6_2";"M7_1Print",#N/A,TRUE,"M7_1";"M7_2Print",#N/A,TRUE,"M7_2"}</definedName>
    <definedName name="GPRC" localSheetId="25" hidden="1">{"M1Print",#N/A,TRUE,"M1";"M2Print",#N/A,TRUE,"M2";"M1sPrint",#N/A,TRUE,"M1s";"M2aPrint",#N/A,TRUE,"M2a";"M4Print",#N/A,TRUE,"M4";"M5Print",#N/A,TRUE,"M5";"M6Print",#N/A,TRUE,"M6";"M6_1Print",#N/A,TRUE,"M6_1";"M6_2Print",#N/A,TRUE,"M6_2";"M7_1Print",#N/A,TRUE,"M7_1";"M7_2Print",#N/A,TRUE,"M7_2"}</definedName>
    <definedName name="GPRC" localSheetId="21" hidden="1">{"M1Print",#N/A,TRUE,"M1";"M2Print",#N/A,TRUE,"M2";"M1sPrint",#N/A,TRUE,"M1s";"M2aPrint",#N/A,TRUE,"M2a";"M4Print",#N/A,TRUE,"M4";"M5Print",#N/A,TRUE,"M5";"M6Print",#N/A,TRUE,"M6";"M6_1Print",#N/A,TRUE,"M6_1";"M6_2Print",#N/A,TRUE,"M6_2";"M7_1Print",#N/A,TRUE,"M7_1";"M7_2Print",#N/A,TRUE,"M7_2"}</definedName>
    <definedName name="GPRC" localSheetId="22" hidden="1">{"M1Print",#N/A,TRUE,"M1";"M2Print",#N/A,TRUE,"M2";"M1sPrint",#N/A,TRUE,"M1s";"M2aPrint",#N/A,TRUE,"M2a";"M4Print",#N/A,TRUE,"M4";"M5Print",#N/A,TRUE,"M5";"M6Print",#N/A,TRUE,"M6";"M6_1Print",#N/A,TRUE,"M6_1";"M6_2Print",#N/A,TRUE,"M6_2";"M7_1Print",#N/A,TRUE,"M7_1";"M7_2Print",#N/A,TRUE,"M7_2"}</definedName>
    <definedName name="GPRC" localSheetId="19" hidden="1">{"M1Print",#N/A,TRUE,"M1";"M2Print",#N/A,TRUE,"M2";"M1sPrint",#N/A,TRUE,"M1s";"M2aPrint",#N/A,TRUE,"M2a";"M4Print",#N/A,TRUE,"M4";"M5Print",#N/A,TRUE,"M5";"M6Print",#N/A,TRUE,"M6";"M6_1Print",#N/A,TRUE,"M6_1";"M6_2Print",#N/A,TRUE,"M6_2";"M7_1Print",#N/A,TRUE,"M7_1";"M7_2Print",#N/A,TRUE,"M7_2"}</definedName>
    <definedName name="GPRC" hidden="1">{"M1Print",#N/A,TRUE,"M1";"M2Print",#N/A,TRUE,"M2";"M1sPrint",#N/A,TRUE,"M1s";"M2aPrint",#N/A,TRUE,"M2a";"M4Print",#N/A,TRUE,"M4";"M5Print",#N/A,TRUE,"M5";"M6Print",#N/A,TRUE,"M6";"M6_1Print",#N/A,TRUE,"M6_1";"M6_2Print",#N/A,TRUE,"M6_2";"M7_1Print",#N/A,TRUE,"M7_1";"M7_2Print",#N/A,TRUE,"M7_2"}</definedName>
    <definedName name="GR" hidden="1">#REF!</definedName>
    <definedName name="graham" localSheetId="14" hidden="1">{"ICD Details",#N/A,FALSE,"Current Yr";"ICD Details",#N/A,FALSE,"Budget";"ICD Details",#N/A,FALSE,"Prior Year"}</definedName>
    <definedName name="graham" localSheetId="7" hidden="1">{"ICD Details",#N/A,FALSE,"Current Yr";"ICD Details",#N/A,FALSE,"Budget";"ICD Details",#N/A,FALSE,"Prior Year"}</definedName>
    <definedName name="graham" localSheetId="25" hidden="1">{"ICD Details",#N/A,FALSE,"Current Yr";"ICD Details",#N/A,FALSE,"Budget";"ICD Details",#N/A,FALSE,"Prior Year"}</definedName>
    <definedName name="graham" localSheetId="21" hidden="1">{"ICD Details",#N/A,FALSE,"Current Yr";"ICD Details",#N/A,FALSE,"Budget";"ICD Details",#N/A,FALSE,"Prior Year"}</definedName>
    <definedName name="graham" localSheetId="22" hidden="1">{"ICD Details",#N/A,FALSE,"Current Yr";"ICD Details",#N/A,FALSE,"Budget";"ICD Details",#N/A,FALSE,"Prior Year"}</definedName>
    <definedName name="graham" localSheetId="19" hidden="1">{"ICD Details",#N/A,FALSE,"Current Yr";"ICD Details",#N/A,FALSE,"Budget";"ICD Details",#N/A,FALSE,"Prior Year"}</definedName>
    <definedName name="graham" hidden="1">{"ICD Details",#N/A,FALSE,"Current Yr";"ICD Details",#N/A,FALSE,"Budget";"ICD Details",#N/A,FALSE,"Prior Year"}</definedName>
    <definedName name="Graph" hidden="1">#REF!</definedName>
    <definedName name="GraphNew" localSheetId="14" hidden="1">{#N/A,#N/A,FALSE,"P&amp;L Acc";#N/A,#N/A,FALSE,"I-B Rep";#N/A,#N/A,FALSE,"BS";#N/A,#N/A,FALSE,"C'flw St";#N/A,#N/A,FALSE,"FA Rep";#N/A,#N/A,FALSE,"H-C Cons";#N/A,#N/A,FALSE,"P&amp;L Var"}</definedName>
    <definedName name="GraphNew" localSheetId="7" hidden="1">{#N/A,#N/A,FALSE,"P&amp;L Acc";#N/A,#N/A,FALSE,"I-B Rep";#N/A,#N/A,FALSE,"BS";#N/A,#N/A,FALSE,"C'flw St";#N/A,#N/A,FALSE,"FA Rep";#N/A,#N/A,FALSE,"H-C Cons";#N/A,#N/A,FALSE,"P&amp;L Var"}</definedName>
    <definedName name="GraphNew" localSheetId="25" hidden="1">{#N/A,#N/A,FALSE,"P&amp;L Acc";#N/A,#N/A,FALSE,"I-B Rep";#N/A,#N/A,FALSE,"BS";#N/A,#N/A,FALSE,"C'flw St";#N/A,#N/A,FALSE,"FA Rep";#N/A,#N/A,FALSE,"H-C Cons";#N/A,#N/A,FALSE,"P&amp;L Var"}</definedName>
    <definedName name="GraphNew" localSheetId="21" hidden="1">{#N/A,#N/A,FALSE,"P&amp;L Acc";#N/A,#N/A,FALSE,"I-B Rep";#N/A,#N/A,FALSE,"BS";#N/A,#N/A,FALSE,"C'flw St";#N/A,#N/A,FALSE,"FA Rep";#N/A,#N/A,FALSE,"H-C Cons";#N/A,#N/A,FALSE,"P&amp;L Var"}</definedName>
    <definedName name="GraphNew" localSheetId="22" hidden="1">{#N/A,#N/A,FALSE,"P&amp;L Acc";#N/A,#N/A,FALSE,"I-B Rep";#N/A,#N/A,FALSE,"BS";#N/A,#N/A,FALSE,"C'flw St";#N/A,#N/A,FALSE,"FA Rep";#N/A,#N/A,FALSE,"H-C Cons";#N/A,#N/A,FALSE,"P&amp;L Var"}</definedName>
    <definedName name="GraphNew" localSheetId="19" hidden="1">{#N/A,#N/A,FALSE,"P&amp;L Acc";#N/A,#N/A,FALSE,"I-B Rep";#N/A,#N/A,FALSE,"BS";#N/A,#N/A,FALSE,"C'flw St";#N/A,#N/A,FALSE,"FA Rep";#N/A,#N/A,FALSE,"H-C Cons";#N/A,#N/A,FALSE,"P&amp;L Var"}</definedName>
    <definedName name="GraphNew" hidden="1">{#N/A,#N/A,FALSE,"P&amp;L Acc";#N/A,#N/A,FALSE,"I-B Rep";#N/A,#N/A,FALSE,"BS";#N/A,#N/A,FALSE,"C'flw St";#N/A,#N/A,FALSE,"FA Rep";#N/A,#N/A,FALSE,"H-C Cons";#N/A,#N/A,FALSE,"P&amp;L Var"}</definedName>
    <definedName name="graphs1" localSheetId="14" hidden="1">{#N/A,#N/A,FALSE,"P&amp;L Acc";#N/A,#N/A,FALSE,"I-B Rep";#N/A,#N/A,FALSE,"BS";#N/A,#N/A,FALSE,"C'flw St";#N/A,#N/A,FALSE,"FA Rep";#N/A,#N/A,FALSE,"H-C Cons";#N/A,#N/A,FALSE,"P&amp;L Var"}</definedName>
    <definedName name="graphs1" localSheetId="7" hidden="1">{#N/A,#N/A,FALSE,"P&amp;L Acc";#N/A,#N/A,FALSE,"I-B Rep";#N/A,#N/A,FALSE,"BS";#N/A,#N/A,FALSE,"C'flw St";#N/A,#N/A,FALSE,"FA Rep";#N/A,#N/A,FALSE,"H-C Cons";#N/A,#N/A,FALSE,"P&amp;L Var"}</definedName>
    <definedName name="graphs1" localSheetId="25" hidden="1">{#N/A,#N/A,FALSE,"P&amp;L Acc";#N/A,#N/A,FALSE,"I-B Rep";#N/A,#N/A,FALSE,"BS";#N/A,#N/A,FALSE,"C'flw St";#N/A,#N/A,FALSE,"FA Rep";#N/A,#N/A,FALSE,"H-C Cons";#N/A,#N/A,FALSE,"P&amp;L Var"}</definedName>
    <definedName name="graphs1" localSheetId="21" hidden="1">{#N/A,#N/A,FALSE,"P&amp;L Acc";#N/A,#N/A,FALSE,"I-B Rep";#N/A,#N/A,FALSE,"BS";#N/A,#N/A,FALSE,"C'flw St";#N/A,#N/A,FALSE,"FA Rep";#N/A,#N/A,FALSE,"H-C Cons";#N/A,#N/A,FALSE,"P&amp;L Var"}</definedName>
    <definedName name="graphs1" localSheetId="22" hidden="1">{#N/A,#N/A,FALSE,"P&amp;L Acc";#N/A,#N/A,FALSE,"I-B Rep";#N/A,#N/A,FALSE,"BS";#N/A,#N/A,FALSE,"C'flw St";#N/A,#N/A,FALSE,"FA Rep";#N/A,#N/A,FALSE,"H-C Cons";#N/A,#N/A,FALSE,"P&amp;L Var"}</definedName>
    <definedName name="graphs1" localSheetId="19" hidden="1">{#N/A,#N/A,FALSE,"P&amp;L Acc";#N/A,#N/A,FALSE,"I-B Rep";#N/A,#N/A,FALSE,"BS";#N/A,#N/A,FALSE,"C'flw St";#N/A,#N/A,FALSE,"FA Rep";#N/A,#N/A,FALSE,"H-C Cons";#N/A,#N/A,FALSE,"P&amp;L Var"}</definedName>
    <definedName name="graphs1" hidden="1">{#N/A,#N/A,FALSE,"P&amp;L Acc";#N/A,#N/A,FALSE,"I-B Rep";#N/A,#N/A,FALSE,"BS";#N/A,#N/A,FALSE,"C'flw St";#N/A,#N/A,FALSE,"FA Rep";#N/A,#N/A,FALSE,"H-C Cons";#N/A,#N/A,FALSE,"P&amp;L Var"}</definedName>
    <definedName name="graphs2" localSheetId="14" hidden="1">{#N/A,#N/A,FALSE,"P&amp;L Acc";#N/A,#N/A,FALSE,"I-B Rep";#N/A,#N/A,FALSE,"BS";#N/A,#N/A,FALSE,"C'flw St";#N/A,#N/A,FALSE,"FA Rep";#N/A,#N/A,FALSE,"H-C Cons";#N/A,#N/A,FALSE,"P&amp;L Var"}</definedName>
    <definedName name="graphs2" localSheetId="7" hidden="1">{#N/A,#N/A,FALSE,"P&amp;L Acc";#N/A,#N/A,FALSE,"I-B Rep";#N/A,#N/A,FALSE,"BS";#N/A,#N/A,FALSE,"C'flw St";#N/A,#N/A,FALSE,"FA Rep";#N/A,#N/A,FALSE,"H-C Cons";#N/A,#N/A,FALSE,"P&amp;L Var"}</definedName>
    <definedName name="graphs2" localSheetId="25" hidden="1">{#N/A,#N/A,FALSE,"P&amp;L Acc";#N/A,#N/A,FALSE,"I-B Rep";#N/A,#N/A,FALSE,"BS";#N/A,#N/A,FALSE,"C'flw St";#N/A,#N/A,FALSE,"FA Rep";#N/A,#N/A,FALSE,"H-C Cons";#N/A,#N/A,FALSE,"P&amp;L Var"}</definedName>
    <definedName name="graphs2" localSheetId="21" hidden="1">{#N/A,#N/A,FALSE,"P&amp;L Acc";#N/A,#N/A,FALSE,"I-B Rep";#N/A,#N/A,FALSE,"BS";#N/A,#N/A,FALSE,"C'flw St";#N/A,#N/A,FALSE,"FA Rep";#N/A,#N/A,FALSE,"H-C Cons";#N/A,#N/A,FALSE,"P&amp;L Var"}</definedName>
    <definedName name="graphs2" localSheetId="22" hidden="1">{#N/A,#N/A,FALSE,"P&amp;L Acc";#N/A,#N/A,FALSE,"I-B Rep";#N/A,#N/A,FALSE,"BS";#N/A,#N/A,FALSE,"C'flw St";#N/A,#N/A,FALSE,"FA Rep";#N/A,#N/A,FALSE,"H-C Cons";#N/A,#N/A,FALSE,"P&amp;L Var"}</definedName>
    <definedName name="graphs2" localSheetId="19" hidden="1">{#N/A,#N/A,FALSE,"P&amp;L Acc";#N/A,#N/A,FALSE,"I-B Rep";#N/A,#N/A,FALSE,"BS";#N/A,#N/A,FALSE,"C'flw St";#N/A,#N/A,FALSE,"FA Rep";#N/A,#N/A,FALSE,"H-C Cons";#N/A,#N/A,FALSE,"P&amp;L Var"}</definedName>
    <definedName name="graphs2" hidden="1">{#N/A,#N/A,FALSE,"P&amp;L Acc";#N/A,#N/A,FALSE,"I-B Rep";#N/A,#N/A,FALSE,"BS";#N/A,#N/A,FALSE,"C'flw St";#N/A,#N/A,FALSE,"FA Rep";#N/A,#N/A,FALSE,"H-C Cons";#N/A,#N/A,FALSE,"P&amp;L Var"}</definedName>
    <definedName name="gre" localSheetId="14" hidden="1">{"summary",#N/A,FALSE,"2000 vs 1999";"detail",#N/A,FALSE,"2000 vs 1999"}</definedName>
    <definedName name="gre" localSheetId="7" hidden="1">{"summary",#N/A,FALSE,"2000 vs 1999";"detail",#N/A,FALSE,"2000 vs 1999"}</definedName>
    <definedName name="gre" localSheetId="25" hidden="1">{"summary",#N/A,FALSE,"2000 vs 1999";"detail",#N/A,FALSE,"2000 vs 1999"}</definedName>
    <definedName name="gre" localSheetId="21" hidden="1">{"summary",#N/A,FALSE,"2000 vs 1999";"detail",#N/A,FALSE,"2000 vs 1999"}</definedName>
    <definedName name="gre" localSheetId="22" hidden="1">{"summary",#N/A,FALSE,"2000 vs 1999";"detail",#N/A,FALSE,"2000 vs 1999"}</definedName>
    <definedName name="gre" localSheetId="19" hidden="1">{"summary",#N/A,FALSE,"2000 vs 1999";"detail",#N/A,FALSE,"2000 vs 1999"}</definedName>
    <definedName name="gre" hidden="1">{"summary",#N/A,FALSE,"2000 vs 1999";"detail",#N/A,FALSE,"2000 vs 1999"}</definedName>
    <definedName name="greg">#REF!</definedName>
    <definedName name="grgf" hidden="1">#REF!</definedName>
    <definedName name="grghfgfg" localSheetId="14" hidden="1">{#N/A,#N/A,FALSE,"Umsatz CH";#N/A,#N/A,FALSE,"ER CH";#N/A,#N/A,FALSE,"EA CH (2) ";#N/A,#N/A,FALSE,"EA CH";#N/A,#N/A,FALSE,"EA CH (3) ";#N/A,#N/A,FALSE,"EA CH (4)";#N/A,#N/A,FALSE,"KA CH";#N/A,#N/A,FALSE,"KA CH  (2)";#N/A,#N/A,FALSE,"KA CH  (3)";#N/A,#N/A,FALSE,"KA CH (4)"}</definedName>
    <definedName name="grghfgfg" localSheetId="7" hidden="1">{#N/A,#N/A,FALSE,"Umsatz CH";#N/A,#N/A,FALSE,"ER CH";#N/A,#N/A,FALSE,"EA CH (2) ";#N/A,#N/A,FALSE,"EA CH";#N/A,#N/A,FALSE,"EA CH (3) ";#N/A,#N/A,FALSE,"EA CH (4)";#N/A,#N/A,FALSE,"KA CH";#N/A,#N/A,FALSE,"KA CH  (2)";#N/A,#N/A,FALSE,"KA CH  (3)";#N/A,#N/A,FALSE,"KA CH (4)"}</definedName>
    <definedName name="grghfgfg" localSheetId="25" hidden="1">{#N/A,#N/A,FALSE,"Umsatz CH";#N/A,#N/A,FALSE,"ER CH";#N/A,#N/A,FALSE,"EA CH (2) ";#N/A,#N/A,FALSE,"EA CH";#N/A,#N/A,FALSE,"EA CH (3) ";#N/A,#N/A,FALSE,"EA CH (4)";#N/A,#N/A,FALSE,"KA CH";#N/A,#N/A,FALSE,"KA CH  (2)";#N/A,#N/A,FALSE,"KA CH  (3)";#N/A,#N/A,FALSE,"KA CH (4)"}</definedName>
    <definedName name="grghfgfg" localSheetId="21" hidden="1">{#N/A,#N/A,FALSE,"Umsatz CH";#N/A,#N/A,FALSE,"ER CH";#N/A,#N/A,FALSE,"EA CH (2) ";#N/A,#N/A,FALSE,"EA CH";#N/A,#N/A,FALSE,"EA CH (3) ";#N/A,#N/A,FALSE,"EA CH (4)";#N/A,#N/A,FALSE,"KA CH";#N/A,#N/A,FALSE,"KA CH  (2)";#N/A,#N/A,FALSE,"KA CH  (3)";#N/A,#N/A,FALSE,"KA CH (4)"}</definedName>
    <definedName name="grghfgfg" localSheetId="22" hidden="1">{#N/A,#N/A,FALSE,"Umsatz CH";#N/A,#N/A,FALSE,"ER CH";#N/A,#N/A,FALSE,"EA CH (2) ";#N/A,#N/A,FALSE,"EA CH";#N/A,#N/A,FALSE,"EA CH (3) ";#N/A,#N/A,FALSE,"EA CH (4)";#N/A,#N/A,FALSE,"KA CH";#N/A,#N/A,FALSE,"KA CH  (2)";#N/A,#N/A,FALSE,"KA CH  (3)";#N/A,#N/A,FALSE,"KA CH (4)"}</definedName>
    <definedName name="grghfgfg" localSheetId="19" hidden="1">{#N/A,#N/A,FALSE,"Umsatz CH";#N/A,#N/A,FALSE,"ER CH";#N/A,#N/A,FALSE,"EA CH (2) ";#N/A,#N/A,FALSE,"EA CH";#N/A,#N/A,FALSE,"EA CH (3) ";#N/A,#N/A,FALSE,"EA CH (4)";#N/A,#N/A,FALSE,"KA CH";#N/A,#N/A,FALSE,"KA CH  (2)";#N/A,#N/A,FALSE,"KA CH  (3)";#N/A,#N/A,FALSE,"KA CH (4)"}</definedName>
    <definedName name="grghfgfg" hidden="1">{#N/A,#N/A,FALSE,"Umsatz CH";#N/A,#N/A,FALSE,"ER CH";#N/A,#N/A,FALSE,"EA CH (2) ";#N/A,#N/A,FALSE,"EA CH";#N/A,#N/A,FALSE,"EA CH (3) ";#N/A,#N/A,FALSE,"EA CH (4)";#N/A,#N/A,FALSE,"KA CH";#N/A,#N/A,FALSE,"KA CH  (2)";#N/A,#N/A,FALSE,"KA CH  (3)";#N/A,#N/A,FALSE,"KA CH (4)"}</definedName>
    <definedName name="GrossAreaSqM">#REF!</definedName>
    <definedName name="growth2" localSheetId="14" hidden="1">{#N/A,#N/A,FALSE,"Hip.Bas";#N/A,#N/A,FALSE,"ventas";#N/A,#N/A,FALSE,"ingre-Año";#N/A,#N/A,FALSE,"ventas-Año";#N/A,#N/A,FALSE,"Costepro";#N/A,#N/A,FALSE,"inversion";#N/A,#N/A,FALSE,"personal";#N/A,#N/A,FALSE,"Gastos-V";#N/A,#N/A,FALSE,"Circulante";#N/A,#N/A,FALSE,"CONSOLI";#N/A,#N/A,FALSE,"Es-Fin";#N/A,#N/A,FALSE,"Margen-P"}</definedName>
    <definedName name="growth2" localSheetId="7" hidden="1">{#N/A,#N/A,FALSE,"Hip.Bas";#N/A,#N/A,FALSE,"ventas";#N/A,#N/A,FALSE,"ingre-Año";#N/A,#N/A,FALSE,"ventas-Año";#N/A,#N/A,FALSE,"Costepro";#N/A,#N/A,FALSE,"inversion";#N/A,#N/A,FALSE,"personal";#N/A,#N/A,FALSE,"Gastos-V";#N/A,#N/A,FALSE,"Circulante";#N/A,#N/A,FALSE,"CONSOLI";#N/A,#N/A,FALSE,"Es-Fin";#N/A,#N/A,FALSE,"Margen-P"}</definedName>
    <definedName name="growth2" localSheetId="25" hidden="1">{#N/A,#N/A,FALSE,"Hip.Bas";#N/A,#N/A,FALSE,"ventas";#N/A,#N/A,FALSE,"ingre-Año";#N/A,#N/A,FALSE,"ventas-Año";#N/A,#N/A,FALSE,"Costepro";#N/A,#N/A,FALSE,"inversion";#N/A,#N/A,FALSE,"personal";#N/A,#N/A,FALSE,"Gastos-V";#N/A,#N/A,FALSE,"Circulante";#N/A,#N/A,FALSE,"CONSOLI";#N/A,#N/A,FALSE,"Es-Fin";#N/A,#N/A,FALSE,"Margen-P"}</definedName>
    <definedName name="growth2" localSheetId="21" hidden="1">{#N/A,#N/A,FALSE,"Hip.Bas";#N/A,#N/A,FALSE,"ventas";#N/A,#N/A,FALSE,"ingre-Año";#N/A,#N/A,FALSE,"ventas-Año";#N/A,#N/A,FALSE,"Costepro";#N/A,#N/A,FALSE,"inversion";#N/A,#N/A,FALSE,"personal";#N/A,#N/A,FALSE,"Gastos-V";#N/A,#N/A,FALSE,"Circulante";#N/A,#N/A,FALSE,"CONSOLI";#N/A,#N/A,FALSE,"Es-Fin";#N/A,#N/A,FALSE,"Margen-P"}</definedName>
    <definedName name="growth2" localSheetId="22" hidden="1">{#N/A,#N/A,FALSE,"Hip.Bas";#N/A,#N/A,FALSE,"ventas";#N/A,#N/A,FALSE,"ingre-Año";#N/A,#N/A,FALSE,"ventas-Año";#N/A,#N/A,FALSE,"Costepro";#N/A,#N/A,FALSE,"inversion";#N/A,#N/A,FALSE,"personal";#N/A,#N/A,FALSE,"Gastos-V";#N/A,#N/A,FALSE,"Circulante";#N/A,#N/A,FALSE,"CONSOLI";#N/A,#N/A,FALSE,"Es-Fin";#N/A,#N/A,FALSE,"Margen-P"}</definedName>
    <definedName name="growth2" localSheetId="19" hidden="1">{#N/A,#N/A,FALSE,"Hip.Bas";#N/A,#N/A,FALSE,"ventas";#N/A,#N/A,FALSE,"ingre-Año";#N/A,#N/A,FALSE,"ventas-Año";#N/A,#N/A,FALSE,"Costepro";#N/A,#N/A,FALSE,"inversion";#N/A,#N/A,FALSE,"personal";#N/A,#N/A,FALSE,"Gastos-V";#N/A,#N/A,FALSE,"Circulante";#N/A,#N/A,FALSE,"CONSOLI";#N/A,#N/A,FALSE,"Es-Fin";#N/A,#N/A,FALSE,"Margen-P"}</definedName>
    <definedName name="growth2" hidden="1">{#N/A,#N/A,FALSE,"Hip.Bas";#N/A,#N/A,FALSE,"ventas";#N/A,#N/A,FALSE,"ingre-Año";#N/A,#N/A,FALSE,"ventas-Año";#N/A,#N/A,FALSE,"Costepro";#N/A,#N/A,FALSE,"inversion";#N/A,#N/A,FALSE,"personal";#N/A,#N/A,FALSE,"Gastos-V";#N/A,#N/A,FALSE,"Circulante";#N/A,#N/A,FALSE,"CONSOLI";#N/A,#N/A,FALSE,"Es-Fin";#N/A,#N/A,FALSE,"Margen-P"}</definedName>
    <definedName name="growth3" localSheetId="14" hidden="1">{#N/A,#N/A,FALSE,"Hip.Bas";#N/A,#N/A,FALSE,"ventas";#N/A,#N/A,FALSE,"ingre-Año";#N/A,#N/A,FALSE,"ventas-Año";#N/A,#N/A,FALSE,"Costepro";#N/A,#N/A,FALSE,"inversion";#N/A,#N/A,FALSE,"personal";#N/A,#N/A,FALSE,"Gastos-V";#N/A,#N/A,FALSE,"Circulante";#N/A,#N/A,FALSE,"CONSOLI";#N/A,#N/A,FALSE,"Es-Fin";#N/A,#N/A,FALSE,"Margen-P"}</definedName>
    <definedName name="growth3" localSheetId="7" hidden="1">{#N/A,#N/A,FALSE,"Hip.Bas";#N/A,#N/A,FALSE,"ventas";#N/A,#N/A,FALSE,"ingre-Año";#N/A,#N/A,FALSE,"ventas-Año";#N/A,#N/A,FALSE,"Costepro";#N/A,#N/A,FALSE,"inversion";#N/A,#N/A,FALSE,"personal";#N/A,#N/A,FALSE,"Gastos-V";#N/A,#N/A,FALSE,"Circulante";#N/A,#N/A,FALSE,"CONSOLI";#N/A,#N/A,FALSE,"Es-Fin";#N/A,#N/A,FALSE,"Margen-P"}</definedName>
    <definedName name="growth3" localSheetId="25" hidden="1">{#N/A,#N/A,FALSE,"Hip.Bas";#N/A,#N/A,FALSE,"ventas";#N/A,#N/A,FALSE,"ingre-Año";#N/A,#N/A,FALSE,"ventas-Año";#N/A,#N/A,FALSE,"Costepro";#N/A,#N/A,FALSE,"inversion";#N/A,#N/A,FALSE,"personal";#N/A,#N/A,FALSE,"Gastos-V";#N/A,#N/A,FALSE,"Circulante";#N/A,#N/A,FALSE,"CONSOLI";#N/A,#N/A,FALSE,"Es-Fin";#N/A,#N/A,FALSE,"Margen-P"}</definedName>
    <definedName name="growth3" localSheetId="21" hidden="1">{#N/A,#N/A,FALSE,"Hip.Bas";#N/A,#N/A,FALSE,"ventas";#N/A,#N/A,FALSE,"ingre-Año";#N/A,#N/A,FALSE,"ventas-Año";#N/A,#N/A,FALSE,"Costepro";#N/A,#N/A,FALSE,"inversion";#N/A,#N/A,FALSE,"personal";#N/A,#N/A,FALSE,"Gastos-V";#N/A,#N/A,FALSE,"Circulante";#N/A,#N/A,FALSE,"CONSOLI";#N/A,#N/A,FALSE,"Es-Fin";#N/A,#N/A,FALSE,"Margen-P"}</definedName>
    <definedName name="growth3" localSheetId="22" hidden="1">{#N/A,#N/A,FALSE,"Hip.Bas";#N/A,#N/A,FALSE,"ventas";#N/A,#N/A,FALSE,"ingre-Año";#N/A,#N/A,FALSE,"ventas-Año";#N/A,#N/A,FALSE,"Costepro";#N/A,#N/A,FALSE,"inversion";#N/A,#N/A,FALSE,"personal";#N/A,#N/A,FALSE,"Gastos-V";#N/A,#N/A,FALSE,"Circulante";#N/A,#N/A,FALSE,"CONSOLI";#N/A,#N/A,FALSE,"Es-Fin";#N/A,#N/A,FALSE,"Margen-P"}</definedName>
    <definedName name="growth3" localSheetId="19" hidden="1">{#N/A,#N/A,FALSE,"Hip.Bas";#N/A,#N/A,FALSE,"ventas";#N/A,#N/A,FALSE,"ingre-Año";#N/A,#N/A,FALSE,"ventas-Año";#N/A,#N/A,FALSE,"Costepro";#N/A,#N/A,FALSE,"inversion";#N/A,#N/A,FALSE,"personal";#N/A,#N/A,FALSE,"Gastos-V";#N/A,#N/A,FALSE,"Circulante";#N/A,#N/A,FALSE,"CONSOLI";#N/A,#N/A,FALSE,"Es-Fin";#N/A,#N/A,FALSE,"Margen-P"}</definedName>
    <definedName name="growth3" hidden="1">{#N/A,#N/A,FALSE,"Hip.Bas";#N/A,#N/A,FALSE,"ventas";#N/A,#N/A,FALSE,"ingre-Año";#N/A,#N/A,FALSE,"ventas-Año";#N/A,#N/A,FALSE,"Costepro";#N/A,#N/A,FALSE,"inversion";#N/A,#N/A,FALSE,"personal";#N/A,#N/A,FALSE,"Gastos-V";#N/A,#N/A,FALSE,"Circulante";#N/A,#N/A,FALSE,"CONSOLI";#N/A,#N/A,FALSE,"Es-Fin";#N/A,#N/A,FALSE,"Margen-P"}</definedName>
    <definedName name="grwoth" localSheetId="14" hidden="1">{#N/A,#N/A,FALSE,"Hip.Bas";#N/A,#N/A,FALSE,"ventas";#N/A,#N/A,FALSE,"ingre-Año";#N/A,#N/A,FALSE,"ventas-Año";#N/A,#N/A,FALSE,"Costepro";#N/A,#N/A,FALSE,"inversion";#N/A,#N/A,FALSE,"personal";#N/A,#N/A,FALSE,"Gastos-V";#N/A,#N/A,FALSE,"Circulante";#N/A,#N/A,FALSE,"CONSOLI";#N/A,#N/A,FALSE,"Es-Fin";#N/A,#N/A,FALSE,"Margen-P"}</definedName>
    <definedName name="grwoth" localSheetId="7" hidden="1">{#N/A,#N/A,FALSE,"Hip.Bas";#N/A,#N/A,FALSE,"ventas";#N/A,#N/A,FALSE,"ingre-Año";#N/A,#N/A,FALSE,"ventas-Año";#N/A,#N/A,FALSE,"Costepro";#N/A,#N/A,FALSE,"inversion";#N/A,#N/A,FALSE,"personal";#N/A,#N/A,FALSE,"Gastos-V";#N/A,#N/A,FALSE,"Circulante";#N/A,#N/A,FALSE,"CONSOLI";#N/A,#N/A,FALSE,"Es-Fin";#N/A,#N/A,FALSE,"Margen-P"}</definedName>
    <definedName name="grwoth" localSheetId="25" hidden="1">{#N/A,#N/A,FALSE,"Hip.Bas";#N/A,#N/A,FALSE,"ventas";#N/A,#N/A,FALSE,"ingre-Año";#N/A,#N/A,FALSE,"ventas-Año";#N/A,#N/A,FALSE,"Costepro";#N/A,#N/A,FALSE,"inversion";#N/A,#N/A,FALSE,"personal";#N/A,#N/A,FALSE,"Gastos-V";#N/A,#N/A,FALSE,"Circulante";#N/A,#N/A,FALSE,"CONSOLI";#N/A,#N/A,FALSE,"Es-Fin";#N/A,#N/A,FALSE,"Margen-P"}</definedName>
    <definedName name="grwoth" localSheetId="21" hidden="1">{#N/A,#N/A,FALSE,"Hip.Bas";#N/A,#N/A,FALSE,"ventas";#N/A,#N/A,FALSE,"ingre-Año";#N/A,#N/A,FALSE,"ventas-Año";#N/A,#N/A,FALSE,"Costepro";#N/A,#N/A,FALSE,"inversion";#N/A,#N/A,FALSE,"personal";#N/A,#N/A,FALSE,"Gastos-V";#N/A,#N/A,FALSE,"Circulante";#N/A,#N/A,FALSE,"CONSOLI";#N/A,#N/A,FALSE,"Es-Fin";#N/A,#N/A,FALSE,"Margen-P"}</definedName>
    <definedName name="grwoth" localSheetId="22" hidden="1">{#N/A,#N/A,FALSE,"Hip.Bas";#N/A,#N/A,FALSE,"ventas";#N/A,#N/A,FALSE,"ingre-Año";#N/A,#N/A,FALSE,"ventas-Año";#N/A,#N/A,FALSE,"Costepro";#N/A,#N/A,FALSE,"inversion";#N/A,#N/A,FALSE,"personal";#N/A,#N/A,FALSE,"Gastos-V";#N/A,#N/A,FALSE,"Circulante";#N/A,#N/A,FALSE,"CONSOLI";#N/A,#N/A,FALSE,"Es-Fin";#N/A,#N/A,FALSE,"Margen-P"}</definedName>
    <definedName name="grwoth" localSheetId="19" hidden="1">{#N/A,#N/A,FALSE,"Hip.Bas";#N/A,#N/A,FALSE,"ventas";#N/A,#N/A,FALSE,"ingre-Año";#N/A,#N/A,FALSE,"ventas-Año";#N/A,#N/A,FALSE,"Costepro";#N/A,#N/A,FALSE,"inversion";#N/A,#N/A,FALSE,"personal";#N/A,#N/A,FALSE,"Gastos-V";#N/A,#N/A,FALSE,"Circulante";#N/A,#N/A,FALSE,"CONSOLI";#N/A,#N/A,FALSE,"Es-Fin";#N/A,#N/A,FALSE,"Margen-P"}</definedName>
    <definedName name="grwoth" hidden="1">{#N/A,#N/A,FALSE,"Hip.Bas";#N/A,#N/A,FALSE,"ventas";#N/A,#N/A,FALSE,"ingre-Año";#N/A,#N/A,FALSE,"ventas-Año";#N/A,#N/A,FALSE,"Costepro";#N/A,#N/A,FALSE,"inversion";#N/A,#N/A,FALSE,"personal";#N/A,#N/A,FALSE,"Gastos-V";#N/A,#N/A,FALSE,"Circulante";#N/A,#N/A,FALSE,"CONSOLI";#N/A,#N/A,FALSE,"Es-Fin";#N/A,#N/A,FALSE,"Margen-P"}</definedName>
    <definedName name="grwoth3" localSheetId="14" hidden="1">{#N/A,#N/A,FALSE,"Hip.Bas";#N/A,#N/A,FALSE,"ventas";#N/A,#N/A,FALSE,"ingre-Año";#N/A,#N/A,FALSE,"ventas-Año";#N/A,#N/A,FALSE,"Costepro";#N/A,#N/A,FALSE,"inversion";#N/A,#N/A,FALSE,"personal";#N/A,#N/A,FALSE,"Gastos-V";#N/A,#N/A,FALSE,"Circulante";#N/A,#N/A,FALSE,"CONSOLI";#N/A,#N/A,FALSE,"Es-Fin";#N/A,#N/A,FALSE,"Margen-P"}</definedName>
    <definedName name="grwoth3" localSheetId="7" hidden="1">{#N/A,#N/A,FALSE,"Hip.Bas";#N/A,#N/A,FALSE,"ventas";#N/A,#N/A,FALSE,"ingre-Año";#N/A,#N/A,FALSE,"ventas-Año";#N/A,#N/A,FALSE,"Costepro";#N/A,#N/A,FALSE,"inversion";#N/A,#N/A,FALSE,"personal";#N/A,#N/A,FALSE,"Gastos-V";#N/A,#N/A,FALSE,"Circulante";#N/A,#N/A,FALSE,"CONSOLI";#N/A,#N/A,FALSE,"Es-Fin";#N/A,#N/A,FALSE,"Margen-P"}</definedName>
    <definedName name="grwoth3" localSheetId="25" hidden="1">{#N/A,#N/A,FALSE,"Hip.Bas";#N/A,#N/A,FALSE,"ventas";#N/A,#N/A,FALSE,"ingre-Año";#N/A,#N/A,FALSE,"ventas-Año";#N/A,#N/A,FALSE,"Costepro";#N/A,#N/A,FALSE,"inversion";#N/A,#N/A,FALSE,"personal";#N/A,#N/A,FALSE,"Gastos-V";#N/A,#N/A,FALSE,"Circulante";#N/A,#N/A,FALSE,"CONSOLI";#N/A,#N/A,FALSE,"Es-Fin";#N/A,#N/A,FALSE,"Margen-P"}</definedName>
    <definedName name="grwoth3" localSheetId="21" hidden="1">{#N/A,#N/A,FALSE,"Hip.Bas";#N/A,#N/A,FALSE,"ventas";#N/A,#N/A,FALSE,"ingre-Año";#N/A,#N/A,FALSE,"ventas-Año";#N/A,#N/A,FALSE,"Costepro";#N/A,#N/A,FALSE,"inversion";#N/A,#N/A,FALSE,"personal";#N/A,#N/A,FALSE,"Gastos-V";#N/A,#N/A,FALSE,"Circulante";#N/A,#N/A,FALSE,"CONSOLI";#N/A,#N/A,FALSE,"Es-Fin";#N/A,#N/A,FALSE,"Margen-P"}</definedName>
    <definedName name="grwoth3" localSheetId="22" hidden="1">{#N/A,#N/A,FALSE,"Hip.Bas";#N/A,#N/A,FALSE,"ventas";#N/A,#N/A,FALSE,"ingre-Año";#N/A,#N/A,FALSE,"ventas-Año";#N/A,#N/A,FALSE,"Costepro";#N/A,#N/A,FALSE,"inversion";#N/A,#N/A,FALSE,"personal";#N/A,#N/A,FALSE,"Gastos-V";#N/A,#N/A,FALSE,"Circulante";#N/A,#N/A,FALSE,"CONSOLI";#N/A,#N/A,FALSE,"Es-Fin";#N/A,#N/A,FALSE,"Margen-P"}</definedName>
    <definedName name="grwoth3" localSheetId="19" hidden="1">{#N/A,#N/A,FALSE,"Hip.Bas";#N/A,#N/A,FALSE,"ventas";#N/A,#N/A,FALSE,"ingre-Año";#N/A,#N/A,FALSE,"ventas-Año";#N/A,#N/A,FALSE,"Costepro";#N/A,#N/A,FALSE,"inversion";#N/A,#N/A,FALSE,"personal";#N/A,#N/A,FALSE,"Gastos-V";#N/A,#N/A,FALSE,"Circulante";#N/A,#N/A,FALSE,"CONSOLI";#N/A,#N/A,FALSE,"Es-Fin";#N/A,#N/A,FALSE,"Margen-P"}</definedName>
    <definedName name="grwoth3" hidden="1">{#N/A,#N/A,FALSE,"Hip.Bas";#N/A,#N/A,FALSE,"ventas";#N/A,#N/A,FALSE,"ingre-Año";#N/A,#N/A,FALSE,"ventas-Año";#N/A,#N/A,FALSE,"Costepro";#N/A,#N/A,FALSE,"inversion";#N/A,#N/A,FALSE,"personal";#N/A,#N/A,FALSE,"Gastos-V";#N/A,#N/A,FALSE,"Circulante";#N/A,#N/A,FALSE,"CONSOLI";#N/A,#N/A,FALSE,"Es-Fin";#N/A,#N/A,FALSE,"Margen-P"}</definedName>
    <definedName name="GS">#REF!</definedName>
    <definedName name="GSEstAnnlNOI">#REF!</definedName>
    <definedName name="GSL">#REF!</definedName>
    <definedName name="gt">#N/A</definedName>
    <definedName name="gty" localSheetId="14" hidden="1">{"QTD_PACKAGE",#N/A,FALSE,"QTD"}</definedName>
    <definedName name="gty" localSheetId="7" hidden="1">{"QTD_PACKAGE",#N/A,FALSE,"QTD"}</definedName>
    <definedName name="gty" localSheetId="25" hidden="1">{"QTD_PACKAGE",#N/A,FALSE,"QTD"}</definedName>
    <definedName name="gty" localSheetId="21" hidden="1">{"QTD_PACKAGE",#N/A,FALSE,"QTD"}</definedName>
    <definedName name="gty" localSheetId="22" hidden="1">{"QTD_PACKAGE",#N/A,FALSE,"QTD"}</definedName>
    <definedName name="gty" localSheetId="19" hidden="1">{"QTD_PACKAGE",#N/A,FALSE,"QTD"}</definedName>
    <definedName name="gty" hidden="1">{"QTD_PACKAGE",#N/A,FALSE,"QTD"}</definedName>
    <definedName name="GUKMSDF" localSheetId="14" hidden="1">{#N/A,#N/A,FALSE,"단축1";#N/A,#N/A,FALSE,"단축2";#N/A,#N/A,FALSE,"단축3";#N/A,#N/A,FALSE,"장축";#N/A,#N/A,FALSE,"4WD"}</definedName>
    <definedName name="GUKMSDF" localSheetId="7" hidden="1">{#N/A,#N/A,FALSE,"단축1";#N/A,#N/A,FALSE,"단축2";#N/A,#N/A,FALSE,"단축3";#N/A,#N/A,FALSE,"장축";#N/A,#N/A,FALSE,"4WD"}</definedName>
    <definedName name="GUKMSDF" localSheetId="25" hidden="1">{#N/A,#N/A,FALSE,"단축1";#N/A,#N/A,FALSE,"단축2";#N/A,#N/A,FALSE,"단축3";#N/A,#N/A,FALSE,"장축";#N/A,#N/A,FALSE,"4WD"}</definedName>
    <definedName name="GUKMSDF" localSheetId="21" hidden="1">{#N/A,#N/A,FALSE,"단축1";#N/A,#N/A,FALSE,"단축2";#N/A,#N/A,FALSE,"단축3";#N/A,#N/A,FALSE,"장축";#N/A,#N/A,FALSE,"4WD"}</definedName>
    <definedName name="GUKMSDF" localSheetId="22" hidden="1">{#N/A,#N/A,FALSE,"단축1";#N/A,#N/A,FALSE,"단축2";#N/A,#N/A,FALSE,"단축3";#N/A,#N/A,FALSE,"장축";#N/A,#N/A,FALSE,"4WD"}</definedName>
    <definedName name="GUKMSDF" localSheetId="19" hidden="1">{#N/A,#N/A,FALSE,"단축1";#N/A,#N/A,FALSE,"단축2";#N/A,#N/A,FALSE,"단축3";#N/A,#N/A,FALSE,"장축";#N/A,#N/A,FALSE,"4WD"}</definedName>
    <definedName name="GUKMSDF" hidden="1">{#N/A,#N/A,FALSE,"단축1";#N/A,#N/A,FALSE,"단축2";#N/A,#N/A,FALSE,"단축3";#N/A,#N/A,FALSE,"장축";#N/A,#N/A,FALSE,"4WD"}</definedName>
    <definedName name="gus" localSheetId="14" hidden="1">{#N/A,#N/A,TRUE,"Summary";#N/A,#N/A,TRUE,"IS";#N/A,#N/A,TRUE,"Adj";#N/A,#N/A,TRUE,"BS";#N/A,#N/A,TRUE,"CF";#N/A,#N/A,TRUE,"Debt";#N/A,#N/A,TRUE,"IRR"}</definedName>
    <definedName name="gus" localSheetId="7" hidden="1">{#N/A,#N/A,TRUE,"Summary";#N/A,#N/A,TRUE,"IS";#N/A,#N/A,TRUE,"Adj";#N/A,#N/A,TRUE,"BS";#N/A,#N/A,TRUE,"CF";#N/A,#N/A,TRUE,"Debt";#N/A,#N/A,TRUE,"IRR"}</definedName>
    <definedName name="gus" localSheetId="25" hidden="1">{#N/A,#N/A,TRUE,"Summary";#N/A,#N/A,TRUE,"IS";#N/A,#N/A,TRUE,"Adj";#N/A,#N/A,TRUE,"BS";#N/A,#N/A,TRUE,"CF";#N/A,#N/A,TRUE,"Debt";#N/A,#N/A,TRUE,"IRR"}</definedName>
    <definedName name="gus" localSheetId="21" hidden="1">{#N/A,#N/A,TRUE,"Summary";#N/A,#N/A,TRUE,"IS";#N/A,#N/A,TRUE,"Adj";#N/A,#N/A,TRUE,"BS";#N/A,#N/A,TRUE,"CF";#N/A,#N/A,TRUE,"Debt";#N/A,#N/A,TRUE,"IRR"}</definedName>
    <definedName name="gus" localSheetId="22" hidden="1">{#N/A,#N/A,TRUE,"Summary";#N/A,#N/A,TRUE,"IS";#N/A,#N/A,TRUE,"Adj";#N/A,#N/A,TRUE,"BS";#N/A,#N/A,TRUE,"CF";#N/A,#N/A,TRUE,"Debt";#N/A,#N/A,TRUE,"IRR"}</definedName>
    <definedName name="gus" localSheetId="19" hidden="1">{#N/A,#N/A,TRUE,"Summary";#N/A,#N/A,TRUE,"IS";#N/A,#N/A,TRUE,"Adj";#N/A,#N/A,TRUE,"BS";#N/A,#N/A,TRUE,"CF";#N/A,#N/A,TRUE,"Debt";#N/A,#N/A,TRUE,"IRR"}</definedName>
    <definedName name="gus" hidden="1">{#N/A,#N/A,TRUE,"Summary";#N/A,#N/A,TRUE,"IS";#N/A,#N/A,TRUE,"Adj";#N/A,#N/A,TRUE,"BS";#N/A,#N/A,TRUE,"CF";#N/A,#N/A,TRUE,"Debt";#N/A,#N/A,TRUE,"IRR"}</definedName>
    <definedName name="gusrmagmfma" localSheetId="14" hidden="1">{#N/A,#N/A,TRUE,"Summary";#N/A,#N/A,TRUE,"IS";#N/A,#N/A,TRUE,"Adj";#N/A,#N/A,TRUE,"BS";#N/A,#N/A,TRUE,"CF";#N/A,#N/A,TRUE,"Debt";#N/A,#N/A,TRUE,"IRR"}</definedName>
    <definedName name="gusrmagmfma" localSheetId="7" hidden="1">{#N/A,#N/A,TRUE,"Summary";#N/A,#N/A,TRUE,"IS";#N/A,#N/A,TRUE,"Adj";#N/A,#N/A,TRUE,"BS";#N/A,#N/A,TRUE,"CF";#N/A,#N/A,TRUE,"Debt";#N/A,#N/A,TRUE,"IRR"}</definedName>
    <definedName name="gusrmagmfma" localSheetId="25" hidden="1">{#N/A,#N/A,TRUE,"Summary";#N/A,#N/A,TRUE,"IS";#N/A,#N/A,TRUE,"Adj";#N/A,#N/A,TRUE,"BS";#N/A,#N/A,TRUE,"CF";#N/A,#N/A,TRUE,"Debt";#N/A,#N/A,TRUE,"IRR"}</definedName>
    <definedName name="gusrmagmfma" localSheetId="21" hidden="1">{#N/A,#N/A,TRUE,"Summary";#N/A,#N/A,TRUE,"IS";#N/A,#N/A,TRUE,"Adj";#N/A,#N/A,TRUE,"BS";#N/A,#N/A,TRUE,"CF";#N/A,#N/A,TRUE,"Debt";#N/A,#N/A,TRUE,"IRR"}</definedName>
    <definedName name="gusrmagmfma" localSheetId="22" hidden="1">{#N/A,#N/A,TRUE,"Summary";#N/A,#N/A,TRUE,"IS";#N/A,#N/A,TRUE,"Adj";#N/A,#N/A,TRUE,"BS";#N/A,#N/A,TRUE,"CF";#N/A,#N/A,TRUE,"Debt";#N/A,#N/A,TRUE,"IRR"}</definedName>
    <definedName name="gusrmagmfma" localSheetId="19" hidden="1">{#N/A,#N/A,TRUE,"Summary";#N/A,#N/A,TRUE,"IS";#N/A,#N/A,TRUE,"Adj";#N/A,#N/A,TRUE,"BS";#N/A,#N/A,TRUE,"CF";#N/A,#N/A,TRUE,"Debt";#N/A,#N/A,TRUE,"IRR"}</definedName>
    <definedName name="gusrmagmfma" hidden="1">{#N/A,#N/A,TRUE,"Summary";#N/A,#N/A,TRUE,"IS";#N/A,#N/A,TRUE,"Adj";#N/A,#N/A,TRUE,"BS";#N/A,#N/A,TRUE,"CF";#N/A,#N/A,TRUE,"Debt";#N/A,#N/A,TRUE,"IRR"}</definedName>
    <definedName name="gusrmas" localSheetId="14" hidden="1">{"'Sheet1'!$A$1:$D$15"}</definedName>
    <definedName name="gusrmas" localSheetId="7" hidden="1">{"'Sheet1'!$A$1:$D$15"}</definedName>
    <definedName name="gusrmas" localSheetId="25" hidden="1">{"'Sheet1'!$A$1:$D$15"}</definedName>
    <definedName name="gusrmas" localSheetId="21" hidden="1">{"'Sheet1'!$A$1:$D$15"}</definedName>
    <definedName name="gusrmas" localSheetId="22" hidden="1">{"'Sheet1'!$A$1:$D$15"}</definedName>
    <definedName name="gusrmas" localSheetId="19" hidden="1">{"'Sheet1'!$A$1:$D$15"}</definedName>
    <definedName name="gusrmas" hidden="1">{"'Sheet1'!$A$1:$D$15"}</definedName>
    <definedName name="GUV95ALT">#REF!</definedName>
    <definedName name="gv" localSheetId="1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v"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v" localSheetId="25"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v" localSheetId="2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v" localSheetId="22"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v" localSheetId="19"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v"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vj">#REF!</definedName>
    <definedName name="gvsrepcjssrvr" localSheetId="14" hidden="1">{#N/A,#N/A,FALSE,"TB";#N/A,#N/A,FALSE,"DR";#N/A,#N/A,FALSE,"AR";#N/A,#N/A,FALSE,"BS";#N/A,#N/A,FALSE,"PL";#N/A,#N/A,FALSE,"NOTES";#N/A,#N/A,FALSE,"NOTES (2)";#N/A,#N/A,FALSE,"NOTES (3)";#N/A,#N/A,FALSE,"DPL";#N/A,#N/A,FALSE,"DPL"}</definedName>
    <definedName name="gvsrepcjssrvr" localSheetId="7" hidden="1">{#N/A,#N/A,FALSE,"TB";#N/A,#N/A,FALSE,"DR";#N/A,#N/A,FALSE,"AR";#N/A,#N/A,FALSE,"BS";#N/A,#N/A,FALSE,"PL";#N/A,#N/A,FALSE,"NOTES";#N/A,#N/A,FALSE,"NOTES (2)";#N/A,#N/A,FALSE,"NOTES (3)";#N/A,#N/A,FALSE,"DPL";#N/A,#N/A,FALSE,"DPL"}</definedName>
    <definedName name="gvsrepcjssrvr" localSheetId="25" hidden="1">{#N/A,#N/A,FALSE,"TB";#N/A,#N/A,FALSE,"DR";#N/A,#N/A,FALSE,"AR";#N/A,#N/A,FALSE,"BS";#N/A,#N/A,FALSE,"PL";#N/A,#N/A,FALSE,"NOTES";#N/A,#N/A,FALSE,"NOTES (2)";#N/A,#N/A,FALSE,"NOTES (3)";#N/A,#N/A,FALSE,"DPL";#N/A,#N/A,FALSE,"DPL"}</definedName>
    <definedName name="gvsrepcjssrvr" localSheetId="21" hidden="1">{#N/A,#N/A,FALSE,"TB";#N/A,#N/A,FALSE,"DR";#N/A,#N/A,FALSE,"AR";#N/A,#N/A,FALSE,"BS";#N/A,#N/A,FALSE,"PL";#N/A,#N/A,FALSE,"NOTES";#N/A,#N/A,FALSE,"NOTES (2)";#N/A,#N/A,FALSE,"NOTES (3)";#N/A,#N/A,FALSE,"DPL";#N/A,#N/A,FALSE,"DPL"}</definedName>
    <definedName name="gvsrepcjssrvr" localSheetId="22" hidden="1">{#N/A,#N/A,FALSE,"TB";#N/A,#N/A,FALSE,"DR";#N/A,#N/A,FALSE,"AR";#N/A,#N/A,FALSE,"BS";#N/A,#N/A,FALSE,"PL";#N/A,#N/A,FALSE,"NOTES";#N/A,#N/A,FALSE,"NOTES (2)";#N/A,#N/A,FALSE,"NOTES (3)";#N/A,#N/A,FALSE,"DPL";#N/A,#N/A,FALSE,"DPL"}</definedName>
    <definedName name="gvsrepcjssrvr" localSheetId="19" hidden="1">{#N/A,#N/A,FALSE,"TB";#N/A,#N/A,FALSE,"DR";#N/A,#N/A,FALSE,"AR";#N/A,#N/A,FALSE,"BS";#N/A,#N/A,FALSE,"PL";#N/A,#N/A,FALSE,"NOTES";#N/A,#N/A,FALSE,"NOTES (2)";#N/A,#N/A,FALSE,"NOTES (3)";#N/A,#N/A,FALSE,"DPL";#N/A,#N/A,FALSE,"DPL"}</definedName>
    <definedName name="gvsrepcjssrvr" hidden="1">{#N/A,#N/A,FALSE,"TB";#N/A,#N/A,FALSE,"DR";#N/A,#N/A,FALSE,"AR";#N/A,#N/A,FALSE,"BS";#N/A,#N/A,FALSE,"PL";#N/A,#N/A,FALSE,"NOTES";#N/A,#N/A,FALSE,"NOTES (2)";#N/A,#N/A,FALSE,"NOTES (3)";#N/A,#N/A,FALSE,"DPL";#N/A,#N/A,FALSE,"DPL"}</definedName>
    <definedName name="GWS">#REF!</definedName>
    <definedName name="gwsew" hidden="1">#REF!</definedName>
    <definedName name="GWYUID2">#REF!</definedName>
    <definedName name="GWYUID3">#REF!</definedName>
    <definedName name="GWYUID4">#REF!</definedName>
    <definedName name="GWYUID5">#REF!</definedName>
    <definedName name="gz">#REF!</definedName>
    <definedName name="gzfzxm">#REF!</definedName>
    <definedName name="G产品">#REF!</definedName>
    <definedName name="h" localSheetId="14"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 localSheetId="7"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 localSheetId="25"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 localSheetId="21"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 localSheetId="22"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 localSheetId="19"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ll" localSheetId="14" hidden="1">{#N/A,#N/A,FALSE,"PMW Gruppe 99_98";#N/A,#N/A,FALSE,"PMW KG 98_99";#N/A,#N/A,FALSE,"PMW Inc. 99_98";#N/A,#N/A,FALSE,"PMW VTECH 99_98";#N/A,#N/A,FALSE,"PMW Thail. 99_98";#N/A,#N/A,FALSE,"PMW Canada 99_98";#N/A,#N/A,FALSE,"Währungsabw. 99_98"}</definedName>
    <definedName name="h.ll" localSheetId="7" hidden="1">{#N/A,#N/A,FALSE,"PMW Gruppe 99_98";#N/A,#N/A,FALSE,"PMW KG 98_99";#N/A,#N/A,FALSE,"PMW Inc. 99_98";#N/A,#N/A,FALSE,"PMW VTECH 99_98";#N/A,#N/A,FALSE,"PMW Thail. 99_98";#N/A,#N/A,FALSE,"PMW Canada 99_98";#N/A,#N/A,FALSE,"Währungsabw. 99_98"}</definedName>
    <definedName name="h.ll" localSheetId="25" hidden="1">{#N/A,#N/A,FALSE,"PMW Gruppe 99_98";#N/A,#N/A,FALSE,"PMW KG 98_99";#N/A,#N/A,FALSE,"PMW Inc. 99_98";#N/A,#N/A,FALSE,"PMW VTECH 99_98";#N/A,#N/A,FALSE,"PMW Thail. 99_98";#N/A,#N/A,FALSE,"PMW Canada 99_98";#N/A,#N/A,FALSE,"Währungsabw. 99_98"}</definedName>
    <definedName name="h.ll" localSheetId="21" hidden="1">{#N/A,#N/A,FALSE,"PMW Gruppe 99_98";#N/A,#N/A,FALSE,"PMW KG 98_99";#N/A,#N/A,FALSE,"PMW Inc. 99_98";#N/A,#N/A,FALSE,"PMW VTECH 99_98";#N/A,#N/A,FALSE,"PMW Thail. 99_98";#N/A,#N/A,FALSE,"PMW Canada 99_98";#N/A,#N/A,FALSE,"Währungsabw. 99_98"}</definedName>
    <definedName name="h.ll" localSheetId="22" hidden="1">{#N/A,#N/A,FALSE,"PMW Gruppe 99_98";#N/A,#N/A,FALSE,"PMW KG 98_99";#N/A,#N/A,FALSE,"PMW Inc. 99_98";#N/A,#N/A,FALSE,"PMW VTECH 99_98";#N/A,#N/A,FALSE,"PMW Thail. 99_98";#N/A,#N/A,FALSE,"PMW Canada 99_98";#N/A,#N/A,FALSE,"Währungsabw. 99_98"}</definedName>
    <definedName name="h.ll" localSheetId="19" hidden="1">{#N/A,#N/A,FALSE,"PMW Gruppe 99_98";#N/A,#N/A,FALSE,"PMW KG 98_99";#N/A,#N/A,FALSE,"PMW Inc. 99_98";#N/A,#N/A,FALSE,"PMW VTECH 99_98";#N/A,#N/A,FALSE,"PMW Thail. 99_98";#N/A,#N/A,FALSE,"PMW Canada 99_98";#N/A,#N/A,FALSE,"Währungsabw. 99_98"}</definedName>
    <definedName name="h.ll" hidden="1">{#N/A,#N/A,FALSE,"PMW Gruppe 99_98";#N/A,#N/A,FALSE,"PMW KG 98_99";#N/A,#N/A,FALSE,"PMW Inc. 99_98";#N/A,#N/A,FALSE,"PMW VTECH 99_98";#N/A,#N/A,FALSE,"PMW Thail. 99_98";#N/A,#N/A,FALSE,"PMW Canada 99_98";#N/A,#N/A,FALSE,"Währungsabw. 99_98"}</definedName>
    <definedName name="H101arpa">#REF!</definedName>
    <definedName name="H101arpb">#REF!</definedName>
    <definedName name="ha" localSheetId="14" hidden="1">{"Reader",#N/A,FALSE,"Summary";"Reader",#N/A,FALSE,"Buildup";"Reader",#N/A,FALSE,"Financials";"Reader",#N/A,FALSE,"Debt &amp; Other"}</definedName>
    <definedName name="ha" localSheetId="7" hidden="1">{"Reader",#N/A,FALSE,"Summary";"Reader",#N/A,FALSE,"Buildup";"Reader",#N/A,FALSE,"Financials";"Reader",#N/A,FALSE,"Debt &amp; Other"}</definedName>
    <definedName name="ha" localSheetId="25" hidden="1">{"Reader",#N/A,FALSE,"Summary";"Reader",#N/A,FALSE,"Buildup";"Reader",#N/A,FALSE,"Financials";"Reader",#N/A,FALSE,"Debt &amp; Other"}</definedName>
    <definedName name="ha" localSheetId="21" hidden="1">{"Reader",#N/A,FALSE,"Summary";"Reader",#N/A,FALSE,"Buildup";"Reader",#N/A,FALSE,"Financials";"Reader",#N/A,FALSE,"Debt &amp; Other"}</definedName>
    <definedName name="ha" localSheetId="22" hidden="1">{"Reader",#N/A,FALSE,"Summary";"Reader",#N/A,FALSE,"Buildup";"Reader",#N/A,FALSE,"Financials";"Reader",#N/A,FALSE,"Debt &amp; Other"}</definedName>
    <definedName name="ha" localSheetId="19" hidden="1">{"Reader",#N/A,FALSE,"Summary";"Reader",#N/A,FALSE,"Buildup";"Reader",#N/A,FALSE,"Financials";"Reader",#N/A,FALSE,"Debt &amp; Other"}</definedName>
    <definedName name="ha" hidden="1">{"Reader",#N/A,FALSE,"Summary";"Reader",#N/A,FALSE,"Buildup";"Reader",#N/A,FALSE,"Financials";"Reader",#N/A,FALSE,"Debt &amp; Other"}</definedName>
    <definedName name="haeslexp">#REF!</definedName>
    <definedName name="happy" localSheetId="14" hidden="1">{#N/A,#N/A,FALSE,"COVER";#N/A,#N/A,FALSE,"0";#N/A,#N/A,FALSE,"1";#N/A,#N/A,FALSE,"2";#N/A,#N/A,FALSE,"3";#N/A,#N/A,FALSE,"4";#N/A,#N/A,FALSE,"5";#N/A,#N/A,FALSE,"6";#N/A,#N/A,FALSE,"7";#N/A,#N/A,FALSE,"8";#N/A,#N/A,FALSE,"9";#N/A,#N/A,FALSE,"10";#N/A,#N/A,FALSE,"11"}</definedName>
    <definedName name="happy" localSheetId="7" hidden="1">{#N/A,#N/A,FALSE,"COVER";#N/A,#N/A,FALSE,"0";#N/A,#N/A,FALSE,"1";#N/A,#N/A,FALSE,"2";#N/A,#N/A,FALSE,"3";#N/A,#N/A,FALSE,"4";#N/A,#N/A,FALSE,"5";#N/A,#N/A,FALSE,"6";#N/A,#N/A,FALSE,"7";#N/A,#N/A,FALSE,"8";#N/A,#N/A,FALSE,"9";#N/A,#N/A,FALSE,"10";#N/A,#N/A,FALSE,"11"}</definedName>
    <definedName name="happy" localSheetId="25" hidden="1">{#N/A,#N/A,FALSE,"COVER";#N/A,#N/A,FALSE,"0";#N/A,#N/A,FALSE,"1";#N/A,#N/A,FALSE,"2";#N/A,#N/A,FALSE,"3";#N/A,#N/A,FALSE,"4";#N/A,#N/A,FALSE,"5";#N/A,#N/A,FALSE,"6";#N/A,#N/A,FALSE,"7";#N/A,#N/A,FALSE,"8";#N/A,#N/A,FALSE,"9";#N/A,#N/A,FALSE,"10";#N/A,#N/A,FALSE,"11"}</definedName>
    <definedName name="happy" localSheetId="21" hidden="1">{#N/A,#N/A,FALSE,"COVER";#N/A,#N/A,FALSE,"0";#N/A,#N/A,FALSE,"1";#N/A,#N/A,FALSE,"2";#N/A,#N/A,FALSE,"3";#N/A,#N/A,FALSE,"4";#N/A,#N/A,FALSE,"5";#N/A,#N/A,FALSE,"6";#N/A,#N/A,FALSE,"7";#N/A,#N/A,FALSE,"8";#N/A,#N/A,FALSE,"9";#N/A,#N/A,FALSE,"10";#N/A,#N/A,FALSE,"11"}</definedName>
    <definedName name="happy" localSheetId="22" hidden="1">{#N/A,#N/A,FALSE,"COVER";#N/A,#N/A,FALSE,"0";#N/A,#N/A,FALSE,"1";#N/A,#N/A,FALSE,"2";#N/A,#N/A,FALSE,"3";#N/A,#N/A,FALSE,"4";#N/A,#N/A,FALSE,"5";#N/A,#N/A,FALSE,"6";#N/A,#N/A,FALSE,"7";#N/A,#N/A,FALSE,"8";#N/A,#N/A,FALSE,"9";#N/A,#N/A,FALSE,"10";#N/A,#N/A,FALSE,"11"}</definedName>
    <definedName name="happy" localSheetId="19" hidden="1">{#N/A,#N/A,FALSE,"COVER";#N/A,#N/A,FALSE,"0";#N/A,#N/A,FALSE,"1";#N/A,#N/A,FALSE,"2";#N/A,#N/A,FALSE,"3";#N/A,#N/A,FALSE,"4";#N/A,#N/A,FALSE,"5";#N/A,#N/A,FALSE,"6";#N/A,#N/A,FALSE,"7";#N/A,#N/A,FALSE,"8";#N/A,#N/A,FALSE,"9";#N/A,#N/A,FALSE,"10";#N/A,#N/A,FALSE,"11"}</definedName>
    <definedName name="happy" hidden="1">{#N/A,#N/A,FALSE,"COVER";#N/A,#N/A,FALSE,"0";#N/A,#N/A,FALSE,"1";#N/A,#N/A,FALSE,"2";#N/A,#N/A,FALSE,"3";#N/A,#N/A,FALSE,"4";#N/A,#N/A,FALSE,"5";#N/A,#N/A,FALSE,"6";#N/A,#N/A,FALSE,"7";#N/A,#N/A,FALSE,"8";#N/A,#N/A,FALSE,"9";#N/A,#N/A,FALSE,"10";#N/A,#N/A,FALSE,"11"}</definedName>
    <definedName name="Hardclose" localSheetId="14" hidden="1">Main.SAPF4Help()</definedName>
    <definedName name="Hardclose" localSheetId="7" hidden="1">Main.SAPF4Help()</definedName>
    <definedName name="Hardclose" localSheetId="25" hidden="1">Main.SAPF4Help()</definedName>
    <definedName name="Hardclose" localSheetId="21" hidden="1">Main.SAPF4Help()</definedName>
    <definedName name="Hardclose" localSheetId="22" hidden="1">Main.SAPF4Help()</definedName>
    <definedName name="Hardclose" localSheetId="19" hidden="1">Main.SAPF4Help()</definedName>
    <definedName name="Hardclose" hidden="1">Main.SAPF4Help()</definedName>
    <definedName name="Hardware">#REF!</definedName>
    <definedName name="hasel_land">#REF!</definedName>
    <definedName name="hasel_share">#REF!</definedName>
    <definedName name="hay" localSheetId="14" hidden="1">{#N/A,#N/A,FALSE,"TB";#N/A,#N/A,FALSE,"DR";#N/A,#N/A,FALSE,"AR";#N/A,#N/A,FALSE,"PL";#N/A,#N/A,FALSE,"BS";#N/A,#N/A,FALSE,"NOTES";#N/A,#N/A,FALSE,"NOTES (2)";#N/A,#N/A,FALSE,"NOTES (3)";#N/A,#N/A,FALSE,"DPL";#N/A,#N/A,FALSE,"TAXC.INDEX";#N/A,#N/A,FALSE,"Schedule I";#N/A,#N/A,FALSE,"Adjustments"}</definedName>
    <definedName name="hay" localSheetId="7" hidden="1">{#N/A,#N/A,FALSE,"TB";#N/A,#N/A,FALSE,"DR";#N/A,#N/A,FALSE,"AR";#N/A,#N/A,FALSE,"PL";#N/A,#N/A,FALSE,"BS";#N/A,#N/A,FALSE,"NOTES";#N/A,#N/A,FALSE,"NOTES (2)";#N/A,#N/A,FALSE,"NOTES (3)";#N/A,#N/A,FALSE,"DPL";#N/A,#N/A,FALSE,"TAXC.INDEX";#N/A,#N/A,FALSE,"Schedule I";#N/A,#N/A,FALSE,"Adjustments"}</definedName>
    <definedName name="hay" localSheetId="25" hidden="1">{#N/A,#N/A,FALSE,"TB";#N/A,#N/A,FALSE,"DR";#N/A,#N/A,FALSE,"AR";#N/A,#N/A,FALSE,"PL";#N/A,#N/A,FALSE,"BS";#N/A,#N/A,FALSE,"NOTES";#N/A,#N/A,FALSE,"NOTES (2)";#N/A,#N/A,FALSE,"NOTES (3)";#N/A,#N/A,FALSE,"DPL";#N/A,#N/A,FALSE,"TAXC.INDEX";#N/A,#N/A,FALSE,"Schedule I";#N/A,#N/A,FALSE,"Adjustments"}</definedName>
    <definedName name="hay" localSheetId="21" hidden="1">{#N/A,#N/A,FALSE,"TB";#N/A,#N/A,FALSE,"DR";#N/A,#N/A,FALSE,"AR";#N/A,#N/A,FALSE,"PL";#N/A,#N/A,FALSE,"BS";#N/A,#N/A,FALSE,"NOTES";#N/A,#N/A,FALSE,"NOTES (2)";#N/A,#N/A,FALSE,"NOTES (3)";#N/A,#N/A,FALSE,"DPL";#N/A,#N/A,FALSE,"TAXC.INDEX";#N/A,#N/A,FALSE,"Schedule I";#N/A,#N/A,FALSE,"Adjustments"}</definedName>
    <definedName name="hay" localSheetId="22" hidden="1">{#N/A,#N/A,FALSE,"TB";#N/A,#N/A,FALSE,"DR";#N/A,#N/A,FALSE,"AR";#N/A,#N/A,FALSE,"PL";#N/A,#N/A,FALSE,"BS";#N/A,#N/A,FALSE,"NOTES";#N/A,#N/A,FALSE,"NOTES (2)";#N/A,#N/A,FALSE,"NOTES (3)";#N/A,#N/A,FALSE,"DPL";#N/A,#N/A,FALSE,"TAXC.INDEX";#N/A,#N/A,FALSE,"Schedule I";#N/A,#N/A,FALSE,"Adjustments"}</definedName>
    <definedName name="hay" localSheetId="19" hidden="1">{#N/A,#N/A,FALSE,"TB";#N/A,#N/A,FALSE,"DR";#N/A,#N/A,FALSE,"AR";#N/A,#N/A,FALSE,"PL";#N/A,#N/A,FALSE,"BS";#N/A,#N/A,FALSE,"NOTES";#N/A,#N/A,FALSE,"NOTES (2)";#N/A,#N/A,FALSE,"NOTES (3)";#N/A,#N/A,FALSE,"DPL";#N/A,#N/A,FALSE,"TAXC.INDEX";#N/A,#N/A,FALSE,"Schedule I";#N/A,#N/A,FALSE,"Adjustments"}</definedName>
    <definedName name="hay" hidden="1">{#N/A,#N/A,FALSE,"TB";#N/A,#N/A,FALSE,"DR";#N/A,#N/A,FALSE,"AR";#N/A,#N/A,FALSE,"PL";#N/A,#N/A,FALSE,"BS";#N/A,#N/A,FALSE,"NOTES";#N/A,#N/A,FALSE,"NOTES (2)";#N/A,#N/A,FALSE,"NOTES (3)";#N/A,#N/A,FALSE,"DPL";#N/A,#N/A,FALSE,"TAXC.INDEX";#N/A,#N/A,FALSE,"Schedule I";#N/A,#N/A,FALSE,"Adjustments"}</definedName>
    <definedName name="hdtfd" localSheetId="14" hidden="1">{#N/A,#N/A,FALSE,"DIR-REP";#N/A,#N/A,FALSE,"AUD-REPORT";#N/A,#N/A,FALSE,"P7L&amp;BS";#N/A,#N/A,FALSE,"NOTES";#N/A,#N/A,FALSE,"FA";#N/A,#N/A,FALSE,"NOTES (2)";#N/A,#N/A,FALSE,"Schedule  IV";#N/A,#N/A,FALSE,"Schedule V"}</definedName>
    <definedName name="hdtfd" localSheetId="7" hidden="1">{#N/A,#N/A,FALSE,"DIR-REP";#N/A,#N/A,FALSE,"AUD-REPORT";#N/A,#N/A,FALSE,"P7L&amp;BS";#N/A,#N/A,FALSE,"NOTES";#N/A,#N/A,FALSE,"FA";#N/A,#N/A,FALSE,"NOTES (2)";#N/A,#N/A,FALSE,"Schedule  IV";#N/A,#N/A,FALSE,"Schedule V"}</definedName>
    <definedName name="hdtfd" localSheetId="25" hidden="1">{#N/A,#N/A,FALSE,"DIR-REP";#N/A,#N/A,FALSE,"AUD-REPORT";#N/A,#N/A,FALSE,"P7L&amp;BS";#N/A,#N/A,FALSE,"NOTES";#N/A,#N/A,FALSE,"FA";#N/A,#N/A,FALSE,"NOTES (2)";#N/A,#N/A,FALSE,"Schedule  IV";#N/A,#N/A,FALSE,"Schedule V"}</definedName>
    <definedName name="hdtfd" localSheetId="21" hidden="1">{#N/A,#N/A,FALSE,"DIR-REP";#N/A,#N/A,FALSE,"AUD-REPORT";#N/A,#N/A,FALSE,"P7L&amp;BS";#N/A,#N/A,FALSE,"NOTES";#N/A,#N/A,FALSE,"FA";#N/A,#N/A,FALSE,"NOTES (2)";#N/A,#N/A,FALSE,"Schedule  IV";#N/A,#N/A,FALSE,"Schedule V"}</definedName>
    <definedName name="hdtfd" localSheetId="22" hidden="1">{#N/A,#N/A,FALSE,"DIR-REP";#N/A,#N/A,FALSE,"AUD-REPORT";#N/A,#N/A,FALSE,"P7L&amp;BS";#N/A,#N/A,FALSE,"NOTES";#N/A,#N/A,FALSE,"FA";#N/A,#N/A,FALSE,"NOTES (2)";#N/A,#N/A,FALSE,"Schedule  IV";#N/A,#N/A,FALSE,"Schedule V"}</definedName>
    <definedName name="hdtfd" localSheetId="19" hidden="1">{#N/A,#N/A,FALSE,"DIR-REP";#N/A,#N/A,FALSE,"AUD-REPORT";#N/A,#N/A,FALSE,"P7L&amp;BS";#N/A,#N/A,FALSE,"NOTES";#N/A,#N/A,FALSE,"FA";#N/A,#N/A,FALSE,"NOTES (2)";#N/A,#N/A,FALSE,"Schedule  IV";#N/A,#N/A,FALSE,"Schedule V"}</definedName>
    <definedName name="hdtfd" hidden="1">{#N/A,#N/A,FALSE,"DIR-REP";#N/A,#N/A,FALSE,"AUD-REPORT";#N/A,#N/A,FALSE,"P7L&amp;BS";#N/A,#N/A,FALSE,"NOTES";#N/A,#N/A,FALSE,"FA";#N/A,#N/A,FALSE,"NOTES (2)";#N/A,#N/A,FALSE,"Schedule  IV";#N/A,#N/A,FALSE,"Schedule V"}</definedName>
    <definedName name="he">#REF!</definedName>
    <definedName name="HEAD">#REF!</definedName>
    <definedName name="Headcount_SPS" localSheetId="14"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Headcount_SPS" localSheetId="7"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Headcount_SPS" localSheetId="25"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Headcount_SPS" localSheetId="2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Headcount_SPS" localSheetId="22"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Headcount_SPS" localSheetId="19"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Headcount_SPS"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header">#REF!</definedName>
    <definedName name="Header1" hidden="1">IF(COUNTA(#REF!)=0,0,INDEX(#REF!,MATCH(ROW(#REF!),#REF!,TRUE)))+1</definedName>
    <definedName name="Header2">#REF!</definedName>
    <definedName name="Header3">#REF!</definedName>
    <definedName name="HeaderAuditEvidFromOther">#REF!</definedName>
    <definedName name="HeaderDefOfDiff">#REF!</definedName>
    <definedName name="HeaderDefOfPop">#REF!</definedName>
    <definedName name="HeaderOtherSubstSamplTechniques">#REF!</definedName>
    <definedName name="HeaderPurpose">#REF!</definedName>
    <definedName name="heh" localSheetId="14" hidden="1">1/EUReXToPTE</definedName>
    <definedName name="heh" localSheetId="7" hidden="1">1/EUReXToPTE</definedName>
    <definedName name="heh" localSheetId="25" hidden="1">1/EUReXToPTE</definedName>
    <definedName name="heh" localSheetId="21" hidden="1">1/EUReXToPTE</definedName>
    <definedName name="heh" localSheetId="22" hidden="1">1/EUReXToPTE</definedName>
    <definedName name="heh" localSheetId="19" hidden="1">1/EUReXToPTE</definedName>
    <definedName name="heh" hidden="1">1/EUReXToPTE</definedName>
    <definedName name="Helpi" localSheetId="14">Main.SAPF4Help()</definedName>
    <definedName name="Helpi" localSheetId="7">Main.SAPF4Help()</definedName>
    <definedName name="Helpi" localSheetId="25">Main.SAPF4Help()</definedName>
    <definedName name="Helpi" localSheetId="21">Main.SAPF4Help()</definedName>
    <definedName name="Helpi" localSheetId="22">Main.SAPF4Help()</definedName>
    <definedName name="Helpi" localSheetId="19">Main.SAPF4Help()</definedName>
    <definedName name="Helpi">Main.SAPF4Help()</definedName>
    <definedName name="henry" localSheetId="14" hidden="1">{#N/A,#N/A,FALSE,"Ocean";#N/A,#N/A,FALSE,"NewYork";#N/A,#N/A,FALSE,"Gateway";#N/A,#N/A,FALSE,"GVH";#N/A,#N/A,FALSE,"GVM";#N/A,#N/A,FALSE,"GVT"}</definedName>
    <definedName name="henry" localSheetId="7" hidden="1">{#N/A,#N/A,FALSE,"Ocean";#N/A,#N/A,FALSE,"NewYork";#N/A,#N/A,FALSE,"Gateway";#N/A,#N/A,FALSE,"GVH";#N/A,#N/A,FALSE,"GVM";#N/A,#N/A,FALSE,"GVT"}</definedName>
    <definedName name="henry" localSheetId="25" hidden="1">{#N/A,#N/A,FALSE,"Ocean";#N/A,#N/A,FALSE,"NewYork";#N/A,#N/A,FALSE,"Gateway";#N/A,#N/A,FALSE,"GVH";#N/A,#N/A,FALSE,"GVM";#N/A,#N/A,FALSE,"GVT"}</definedName>
    <definedName name="henry" localSheetId="21" hidden="1">{#N/A,#N/A,FALSE,"Ocean";#N/A,#N/A,FALSE,"NewYork";#N/A,#N/A,FALSE,"Gateway";#N/A,#N/A,FALSE,"GVH";#N/A,#N/A,FALSE,"GVM";#N/A,#N/A,FALSE,"GVT"}</definedName>
    <definedName name="henry" localSheetId="22" hidden="1">{#N/A,#N/A,FALSE,"Ocean";#N/A,#N/A,FALSE,"NewYork";#N/A,#N/A,FALSE,"Gateway";#N/A,#N/A,FALSE,"GVH";#N/A,#N/A,FALSE,"GVM";#N/A,#N/A,FALSE,"GVT"}</definedName>
    <definedName name="henry" localSheetId="19" hidden="1">{#N/A,#N/A,FALSE,"Ocean";#N/A,#N/A,FALSE,"NewYork";#N/A,#N/A,FALSE,"Gateway";#N/A,#N/A,FALSE,"GVH";#N/A,#N/A,FALSE,"GVM";#N/A,#N/A,FALSE,"GVT"}</definedName>
    <definedName name="henry" hidden="1">{#N/A,#N/A,FALSE,"Ocean";#N/A,#N/A,FALSE,"NewYork";#N/A,#N/A,FALSE,"Gateway";#N/A,#N/A,FALSE,"GVH";#N/A,#N/A,FALSE,"GVM";#N/A,#N/A,FALSE,"GVT"}</definedName>
    <definedName name="hergte" hidden="1">#REF!</definedName>
    <definedName name="hertrewr" hidden="1">#REF!</definedName>
    <definedName name="hf" localSheetId="14" hidden="1">{"detail",#N/A,FALSE,"mfg";"summary",#N/A,FALSE,"mfg"}</definedName>
    <definedName name="hf" localSheetId="7" hidden="1">{"detail",#N/A,FALSE,"mfg";"summary",#N/A,FALSE,"mfg"}</definedName>
    <definedName name="hf" localSheetId="25" hidden="1">{"detail",#N/A,FALSE,"mfg";"summary",#N/A,FALSE,"mfg"}</definedName>
    <definedName name="hf" localSheetId="21" hidden="1">{"detail",#N/A,FALSE,"mfg";"summary",#N/A,FALSE,"mfg"}</definedName>
    <definedName name="hf" localSheetId="22" hidden="1">{"detail",#N/A,FALSE,"mfg";"summary",#N/A,FALSE,"mfg"}</definedName>
    <definedName name="hf" localSheetId="19" hidden="1">{"detail",#N/A,FALSE,"mfg";"summary",#N/A,FALSE,"mfg"}</definedName>
    <definedName name="hf" hidden="1">{"detail",#N/A,FALSE,"mfg";"summary",#N/A,FALSE,"mfg"}</definedName>
    <definedName name="hfd" localSheetId="14" hidden="1">{#N/A,#N/A,FALSE,"P&amp;L Acc";#N/A,#N/A,FALSE,"P&amp;L Var";#N/A,#N/A,FALSE,"I-B Rep";#N/A,#N/A,FALSE,"BS";#N/A,#N/A,FALSE,"C'flw St";#N/A,#N/A,FALSE,"FA Rep";#N/A,#N/A,FALSE,"H-C Cons"}</definedName>
    <definedName name="hfd" localSheetId="7" hidden="1">{#N/A,#N/A,FALSE,"P&amp;L Acc";#N/A,#N/A,FALSE,"P&amp;L Var";#N/A,#N/A,FALSE,"I-B Rep";#N/A,#N/A,FALSE,"BS";#N/A,#N/A,FALSE,"C'flw St";#N/A,#N/A,FALSE,"FA Rep";#N/A,#N/A,FALSE,"H-C Cons"}</definedName>
    <definedName name="hfd" localSheetId="25" hidden="1">{#N/A,#N/A,FALSE,"P&amp;L Acc";#N/A,#N/A,FALSE,"P&amp;L Var";#N/A,#N/A,FALSE,"I-B Rep";#N/A,#N/A,FALSE,"BS";#N/A,#N/A,FALSE,"C'flw St";#N/A,#N/A,FALSE,"FA Rep";#N/A,#N/A,FALSE,"H-C Cons"}</definedName>
    <definedName name="hfd" localSheetId="21" hidden="1">{#N/A,#N/A,FALSE,"P&amp;L Acc";#N/A,#N/A,FALSE,"P&amp;L Var";#N/A,#N/A,FALSE,"I-B Rep";#N/A,#N/A,FALSE,"BS";#N/A,#N/A,FALSE,"C'flw St";#N/A,#N/A,FALSE,"FA Rep";#N/A,#N/A,FALSE,"H-C Cons"}</definedName>
    <definedName name="hfd" localSheetId="22" hidden="1">{#N/A,#N/A,FALSE,"P&amp;L Acc";#N/A,#N/A,FALSE,"P&amp;L Var";#N/A,#N/A,FALSE,"I-B Rep";#N/A,#N/A,FALSE,"BS";#N/A,#N/A,FALSE,"C'flw St";#N/A,#N/A,FALSE,"FA Rep";#N/A,#N/A,FALSE,"H-C Cons"}</definedName>
    <definedName name="hfd" localSheetId="19" hidden="1">{#N/A,#N/A,FALSE,"P&amp;L Acc";#N/A,#N/A,FALSE,"P&amp;L Var";#N/A,#N/A,FALSE,"I-B Rep";#N/A,#N/A,FALSE,"BS";#N/A,#N/A,FALSE,"C'flw St";#N/A,#N/A,FALSE,"FA Rep";#N/A,#N/A,FALSE,"H-C Cons"}</definedName>
    <definedName name="hfd" hidden="1">{#N/A,#N/A,FALSE,"P&amp;L Acc";#N/A,#N/A,FALSE,"P&amp;L Var";#N/A,#N/A,FALSE,"I-B Rep";#N/A,#N/A,FALSE,"BS";#N/A,#N/A,FALSE,"C'flw St";#N/A,#N/A,FALSE,"FA Rep";#N/A,#N/A,FALSE,"H-C Cons"}</definedName>
    <definedName name="hff">#REF!</definedName>
    <definedName name="HFG" localSheetId="14" hidden="1">{#N/A,#N/A,TRUE,"Y생산";#N/A,#N/A,TRUE,"Y판매";#N/A,#N/A,TRUE,"Y총물량";#N/A,#N/A,TRUE,"Y능력";#N/A,#N/A,TRUE,"YKD"}</definedName>
    <definedName name="HFG" localSheetId="7" hidden="1">{#N/A,#N/A,TRUE,"Y생산";#N/A,#N/A,TRUE,"Y판매";#N/A,#N/A,TRUE,"Y총물량";#N/A,#N/A,TRUE,"Y능력";#N/A,#N/A,TRUE,"YKD"}</definedName>
    <definedName name="HFG" localSheetId="25" hidden="1">{#N/A,#N/A,TRUE,"Y생산";#N/A,#N/A,TRUE,"Y판매";#N/A,#N/A,TRUE,"Y총물량";#N/A,#N/A,TRUE,"Y능력";#N/A,#N/A,TRUE,"YKD"}</definedName>
    <definedName name="HFG" localSheetId="21" hidden="1">{#N/A,#N/A,TRUE,"Y생산";#N/A,#N/A,TRUE,"Y판매";#N/A,#N/A,TRUE,"Y총물량";#N/A,#N/A,TRUE,"Y능력";#N/A,#N/A,TRUE,"YKD"}</definedName>
    <definedName name="HFG" localSheetId="22" hidden="1">{#N/A,#N/A,TRUE,"Y생산";#N/A,#N/A,TRUE,"Y판매";#N/A,#N/A,TRUE,"Y총물량";#N/A,#N/A,TRUE,"Y능력";#N/A,#N/A,TRUE,"YKD"}</definedName>
    <definedName name="HFG" localSheetId="19" hidden="1">{#N/A,#N/A,TRUE,"Y생산";#N/A,#N/A,TRUE,"Y판매";#N/A,#N/A,TRUE,"Y총물량";#N/A,#N/A,TRUE,"Y능력";#N/A,#N/A,TRUE,"YKD"}</definedName>
    <definedName name="HFG" hidden="1">{#N/A,#N/A,TRUE,"Y생산";#N/A,#N/A,TRUE,"Y판매";#N/A,#N/A,TRUE,"Y총물량";#N/A,#N/A,TRUE,"Y능력";#N/A,#N/A,TRUE,"YKD"}</definedName>
    <definedName name="hfgre" hidden="1">#REF!</definedName>
    <definedName name="hfhfhf">#REF!</definedName>
    <definedName name="hfhger" localSheetId="14" hidden="1">{#N/A,#N/A,FALSE,"现金"}</definedName>
    <definedName name="hfhger" localSheetId="7" hidden="1">{#N/A,#N/A,FALSE,"现金"}</definedName>
    <definedName name="hfhger" localSheetId="25" hidden="1">{#N/A,#N/A,FALSE,"现金"}</definedName>
    <definedName name="hfhger" localSheetId="21" hidden="1">{#N/A,#N/A,FALSE,"现金"}</definedName>
    <definedName name="hfhger" localSheetId="22" hidden="1">{#N/A,#N/A,FALSE,"现金"}</definedName>
    <definedName name="hfhger" localSheetId="19" hidden="1">{#N/A,#N/A,FALSE,"现金"}</definedName>
    <definedName name="hfhger" hidden="1">{#N/A,#N/A,FALSE,"现金"}</definedName>
    <definedName name="HFinGraph" localSheetId="14" hidden="1">{#N/A,#N/A,FALSE,"Pharm";#N/A,#N/A,FALSE,"WWCM"}</definedName>
    <definedName name="HFinGraph" localSheetId="7" hidden="1">{#N/A,#N/A,FALSE,"Pharm";#N/A,#N/A,FALSE,"WWCM"}</definedName>
    <definedName name="HFinGraph" localSheetId="25" hidden="1">{#N/A,#N/A,FALSE,"Pharm";#N/A,#N/A,FALSE,"WWCM"}</definedName>
    <definedName name="HFinGraph" localSheetId="21" hidden="1">{#N/A,#N/A,FALSE,"Pharm";#N/A,#N/A,FALSE,"WWCM"}</definedName>
    <definedName name="HFinGraph" localSheetId="22" hidden="1">{#N/A,#N/A,FALSE,"Pharm";#N/A,#N/A,FALSE,"WWCM"}</definedName>
    <definedName name="HFinGraph" localSheetId="19" hidden="1">{#N/A,#N/A,FALSE,"Pharm";#N/A,#N/A,FALSE,"WWCM"}</definedName>
    <definedName name="HFinGraph" hidden="1">{#N/A,#N/A,FALSE,"Pharm";#N/A,#N/A,FALSE,"WWCM"}</definedName>
    <definedName name="hgfd" localSheetId="14" hidden="1">{"BA detail",#N/A,FALSE,"Q3YTD "}</definedName>
    <definedName name="hgfd" localSheetId="7" hidden="1">{"BA detail",#N/A,FALSE,"Q3YTD "}</definedName>
    <definedName name="hgfd" localSheetId="25" hidden="1">{"BA detail",#N/A,FALSE,"Q3YTD "}</definedName>
    <definedName name="hgfd" localSheetId="21" hidden="1">{"BA detail",#N/A,FALSE,"Q3YTD "}</definedName>
    <definedName name="hgfd" localSheetId="22" hidden="1">{"BA detail",#N/A,FALSE,"Q3YTD "}</definedName>
    <definedName name="hgfd" localSheetId="19" hidden="1">{"BA detail",#N/A,FALSE,"Q3YTD "}</definedName>
    <definedName name="hgfd" hidden="1">{"BA detail",#N/A,FALSE,"Q3YTD "}</definedName>
    <definedName name="hgfds" localSheetId="14" hidden="1">1/EUReXToLUF</definedName>
    <definedName name="hgfds" localSheetId="7" hidden="1">1/EUReXToLUF</definedName>
    <definedName name="hgfds" localSheetId="25" hidden="1">1/EUReXToLUF</definedName>
    <definedName name="hgfds" localSheetId="21" hidden="1">1/EUReXToLUF</definedName>
    <definedName name="hgfds" localSheetId="22" hidden="1">1/EUReXToLUF</definedName>
    <definedName name="hgfds" localSheetId="19" hidden="1">1/EUReXToLUF</definedName>
    <definedName name="hgfds" hidden="1">1/EUReXToLUF</definedName>
    <definedName name="hgfsdsd" hidden="1">#REF!</definedName>
    <definedName name="hgjghjhhg" localSheetId="14" hidden="1">{#N/A,#N/A,FALSE,"Produkte Erw.";#N/A,#N/A,FALSE,"Produkte Plan";#N/A,#N/A,FALSE,"Leistungen Erw.";#N/A,#N/A,FALSE,"Leistungen Plan";#N/A,#N/A,FALSE,"KA Allg.Kosten (2)";#N/A,#N/A,FALSE,"KA All.Kosten"}</definedName>
    <definedName name="hgjghjhhg" localSheetId="7" hidden="1">{#N/A,#N/A,FALSE,"Produkte Erw.";#N/A,#N/A,FALSE,"Produkte Plan";#N/A,#N/A,FALSE,"Leistungen Erw.";#N/A,#N/A,FALSE,"Leistungen Plan";#N/A,#N/A,FALSE,"KA Allg.Kosten (2)";#N/A,#N/A,FALSE,"KA All.Kosten"}</definedName>
    <definedName name="hgjghjhhg" localSheetId="25" hidden="1">{#N/A,#N/A,FALSE,"Produkte Erw.";#N/A,#N/A,FALSE,"Produkte Plan";#N/A,#N/A,FALSE,"Leistungen Erw.";#N/A,#N/A,FALSE,"Leistungen Plan";#N/A,#N/A,FALSE,"KA Allg.Kosten (2)";#N/A,#N/A,FALSE,"KA All.Kosten"}</definedName>
    <definedName name="hgjghjhhg" localSheetId="21" hidden="1">{#N/A,#N/A,FALSE,"Produkte Erw.";#N/A,#N/A,FALSE,"Produkte Plan";#N/A,#N/A,FALSE,"Leistungen Erw.";#N/A,#N/A,FALSE,"Leistungen Plan";#N/A,#N/A,FALSE,"KA Allg.Kosten (2)";#N/A,#N/A,FALSE,"KA All.Kosten"}</definedName>
    <definedName name="hgjghjhhg" localSheetId="22" hidden="1">{#N/A,#N/A,FALSE,"Produkte Erw.";#N/A,#N/A,FALSE,"Produkte Plan";#N/A,#N/A,FALSE,"Leistungen Erw.";#N/A,#N/A,FALSE,"Leistungen Plan";#N/A,#N/A,FALSE,"KA Allg.Kosten (2)";#N/A,#N/A,FALSE,"KA All.Kosten"}</definedName>
    <definedName name="hgjghjhhg" localSheetId="19" hidden="1">{#N/A,#N/A,FALSE,"Produkte Erw.";#N/A,#N/A,FALSE,"Produkte Plan";#N/A,#N/A,FALSE,"Leistungen Erw.";#N/A,#N/A,FALSE,"Leistungen Plan";#N/A,#N/A,FALSE,"KA Allg.Kosten (2)";#N/A,#N/A,FALSE,"KA All.Kosten"}</definedName>
    <definedName name="hgjghjhhg" hidden="1">{#N/A,#N/A,FALSE,"Produkte Erw.";#N/A,#N/A,FALSE,"Produkte Plan";#N/A,#N/A,FALSE,"Leistungen Erw.";#N/A,#N/A,FALSE,"Leistungen Plan";#N/A,#N/A,FALSE,"KA Allg.Kosten (2)";#N/A,#N/A,FALSE,"KA All.Kosten"}</definedName>
    <definedName name="hgnhmjkjm" localSheetId="14" hidden="1">{#N/A,#N/A,FALSE,"DIR-REP";#N/A,#N/A,FALSE,"AUD-REPORT";#N/A,#N/A,FALSE,"P7L&amp;BS";#N/A,#N/A,FALSE,"NOTES";#N/A,#N/A,FALSE,"FA";#N/A,#N/A,FALSE,"NOTES (2)";#N/A,#N/A,FALSE,"Schedule  IV";#N/A,#N/A,FALSE,"Schedule V"}</definedName>
    <definedName name="hgnhmjkjm" localSheetId="7" hidden="1">{#N/A,#N/A,FALSE,"DIR-REP";#N/A,#N/A,FALSE,"AUD-REPORT";#N/A,#N/A,FALSE,"P7L&amp;BS";#N/A,#N/A,FALSE,"NOTES";#N/A,#N/A,FALSE,"FA";#N/A,#N/A,FALSE,"NOTES (2)";#N/A,#N/A,FALSE,"Schedule  IV";#N/A,#N/A,FALSE,"Schedule V"}</definedName>
    <definedName name="hgnhmjkjm" localSheetId="25" hidden="1">{#N/A,#N/A,FALSE,"DIR-REP";#N/A,#N/A,FALSE,"AUD-REPORT";#N/A,#N/A,FALSE,"P7L&amp;BS";#N/A,#N/A,FALSE,"NOTES";#N/A,#N/A,FALSE,"FA";#N/A,#N/A,FALSE,"NOTES (2)";#N/A,#N/A,FALSE,"Schedule  IV";#N/A,#N/A,FALSE,"Schedule V"}</definedName>
    <definedName name="hgnhmjkjm" localSheetId="21" hidden="1">{#N/A,#N/A,FALSE,"DIR-REP";#N/A,#N/A,FALSE,"AUD-REPORT";#N/A,#N/A,FALSE,"P7L&amp;BS";#N/A,#N/A,FALSE,"NOTES";#N/A,#N/A,FALSE,"FA";#N/A,#N/A,FALSE,"NOTES (2)";#N/A,#N/A,FALSE,"Schedule  IV";#N/A,#N/A,FALSE,"Schedule V"}</definedName>
    <definedName name="hgnhmjkjm" localSheetId="22" hidden="1">{#N/A,#N/A,FALSE,"DIR-REP";#N/A,#N/A,FALSE,"AUD-REPORT";#N/A,#N/A,FALSE,"P7L&amp;BS";#N/A,#N/A,FALSE,"NOTES";#N/A,#N/A,FALSE,"FA";#N/A,#N/A,FALSE,"NOTES (2)";#N/A,#N/A,FALSE,"Schedule  IV";#N/A,#N/A,FALSE,"Schedule V"}</definedName>
    <definedName name="hgnhmjkjm" localSheetId="19" hidden="1">{#N/A,#N/A,FALSE,"DIR-REP";#N/A,#N/A,FALSE,"AUD-REPORT";#N/A,#N/A,FALSE,"P7L&amp;BS";#N/A,#N/A,FALSE,"NOTES";#N/A,#N/A,FALSE,"FA";#N/A,#N/A,FALSE,"NOTES (2)";#N/A,#N/A,FALSE,"Schedule  IV";#N/A,#N/A,FALSE,"Schedule V"}</definedName>
    <definedName name="hgnhmjkjm" hidden="1">{#N/A,#N/A,FALSE,"DIR-REP";#N/A,#N/A,FALSE,"AUD-REPORT";#N/A,#N/A,FALSE,"P7L&amp;BS";#N/A,#N/A,FALSE,"NOTES";#N/A,#N/A,FALSE,"FA";#N/A,#N/A,FALSE,"NOTES (2)";#N/A,#N/A,FALSE,"Schedule  IV";#N/A,#N/A,FALSE,"Schedule V"}</definedName>
    <definedName name="hgrhg" hidden="1">#REF!</definedName>
    <definedName name="hgyt" hidden="1">#REF!</definedName>
    <definedName name="hh" localSheetId="14"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h" localSheetId="7"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h" localSheetId="25"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h" localSheetId="21"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h" localSheetId="22"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h" localSheetId="19"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h"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h.k" localSheetId="14" hidden="1">{#N/A,#N/A,FALSE,"KA CH  (2)"}</definedName>
    <definedName name="hh.k" localSheetId="7" hidden="1">{#N/A,#N/A,FALSE,"KA CH  (2)"}</definedName>
    <definedName name="hh.k" localSheetId="25" hidden="1">{#N/A,#N/A,FALSE,"KA CH  (2)"}</definedName>
    <definedName name="hh.k" localSheetId="21" hidden="1">{#N/A,#N/A,FALSE,"KA CH  (2)"}</definedName>
    <definedName name="hh.k" localSheetId="22" hidden="1">{#N/A,#N/A,FALSE,"KA CH  (2)"}</definedName>
    <definedName name="hh.k" localSheetId="19" hidden="1">{#N/A,#N/A,FALSE,"KA CH  (2)"}</definedName>
    <definedName name="hh.k" hidden="1">{#N/A,#N/A,FALSE,"KA CH  (2)"}</definedName>
    <definedName name="hhh" localSheetId="14" hidden="1">{#N/A,#N/A,FALSE,"summary"}</definedName>
    <definedName name="hhh" localSheetId="7" hidden="1">{#N/A,#N/A,FALSE,"summary"}</definedName>
    <definedName name="hhh" localSheetId="25" hidden="1">{#N/A,#N/A,FALSE,"summary"}</definedName>
    <definedName name="hhh" localSheetId="21" hidden="1">{#N/A,#N/A,FALSE,"summary"}</definedName>
    <definedName name="hhh" localSheetId="22" hidden="1">{#N/A,#N/A,FALSE,"summary"}</definedName>
    <definedName name="hhh" localSheetId="19" hidden="1">{#N/A,#N/A,FALSE,"summary"}</definedName>
    <definedName name="hhh" hidden="1">{#N/A,#N/A,FALSE,"summary"}</definedName>
    <definedName name="HHHHH" hidden="1">#REF!</definedName>
    <definedName name="HHHHHHHHHH" localSheetId="14" hidden="1">{#N/A,#N/A,FALSE,"단축1";#N/A,#N/A,FALSE,"단축2";#N/A,#N/A,FALSE,"단축3";#N/A,#N/A,FALSE,"장축";#N/A,#N/A,FALSE,"4WD"}</definedName>
    <definedName name="HHHHHHHHHH" localSheetId="7" hidden="1">{#N/A,#N/A,FALSE,"단축1";#N/A,#N/A,FALSE,"단축2";#N/A,#N/A,FALSE,"단축3";#N/A,#N/A,FALSE,"장축";#N/A,#N/A,FALSE,"4WD"}</definedName>
    <definedName name="HHHHHHHHHH" localSheetId="25" hidden="1">{#N/A,#N/A,FALSE,"단축1";#N/A,#N/A,FALSE,"단축2";#N/A,#N/A,FALSE,"단축3";#N/A,#N/A,FALSE,"장축";#N/A,#N/A,FALSE,"4WD"}</definedName>
    <definedName name="HHHHHHHHHH" localSheetId="21" hidden="1">{#N/A,#N/A,FALSE,"단축1";#N/A,#N/A,FALSE,"단축2";#N/A,#N/A,FALSE,"단축3";#N/A,#N/A,FALSE,"장축";#N/A,#N/A,FALSE,"4WD"}</definedName>
    <definedName name="HHHHHHHHHH" localSheetId="22" hidden="1">{#N/A,#N/A,FALSE,"단축1";#N/A,#N/A,FALSE,"단축2";#N/A,#N/A,FALSE,"단축3";#N/A,#N/A,FALSE,"장축";#N/A,#N/A,FALSE,"4WD"}</definedName>
    <definedName name="HHHHHHHHHH" localSheetId="19" hidden="1">{#N/A,#N/A,FALSE,"단축1";#N/A,#N/A,FALSE,"단축2";#N/A,#N/A,FALSE,"단축3";#N/A,#N/A,FALSE,"장축";#N/A,#N/A,FALSE,"4WD"}</definedName>
    <definedName name="HHHHHHHHHH" hidden="1">{#N/A,#N/A,FALSE,"단축1";#N/A,#N/A,FALSE,"단축2";#N/A,#N/A,FALSE,"단축3";#N/A,#N/A,FALSE,"장축";#N/A,#N/A,FALSE,"4WD"}</definedName>
    <definedName name="hhj.ls" localSheetId="14" hidden="1">{#N/A,#N/A,FALSE,"Produkte Erw.";#N/A,#N/A,FALSE,"Produkte Plan";#N/A,#N/A,FALSE,"Leistungen Erw.";#N/A,#N/A,FALSE,"Leistungen Plan";#N/A,#N/A,FALSE,"KA Allg.Kosten (2)";#N/A,#N/A,FALSE,"KA All.Kosten"}</definedName>
    <definedName name="hhj.ls" localSheetId="7" hidden="1">{#N/A,#N/A,FALSE,"Produkte Erw.";#N/A,#N/A,FALSE,"Produkte Plan";#N/A,#N/A,FALSE,"Leistungen Erw.";#N/A,#N/A,FALSE,"Leistungen Plan";#N/A,#N/A,FALSE,"KA Allg.Kosten (2)";#N/A,#N/A,FALSE,"KA All.Kosten"}</definedName>
    <definedName name="hhj.ls" localSheetId="25" hidden="1">{#N/A,#N/A,FALSE,"Produkte Erw.";#N/A,#N/A,FALSE,"Produkte Plan";#N/A,#N/A,FALSE,"Leistungen Erw.";#N/A,#N/A,FALSE,"Leistungen Plan";#N/A,#N/A,FALSE,"KA Allg.Kosten (2)";#N/A,#N/A,FALSE,"KA All.Kosten"}</definedName>
    <definedName name="hhj.ls" localSheetId="21" hidden="1">{#N/A,#N/A,FALSE,"Produkte Erw.";#N/A,#N/A,FALSE,"Produkte Plan";#N/A,#N/A,FALSE,"Leistungen Erw.";#N/A,#N/A,FALSE,"Leistungen Plan";#N/A,#N/A,FALSE,"KA Allg.Kosten (2)";#N/A,#N/A,FALSE,"KA All.Kosten"}</definedName>
    <definedName name="hhj.ls" localSheetId="22" hidden="1">{#N/A,#N/A,FALSE,"Produkte Erw.";#N/A,#N/A,FALSE,"Produkte Plan";#N/A,#N/A,FALSE,"Leistungen Erw.";#N/A,#N/A,FALSE,"Leistungen Plan";#N/A,#N/A,FALSE,"KA Allg.Kosten (2)";#N/A,#N/A,FALSE,"KA All.Kosten"}</definedName>
    <definedName name="hhj.ls" localSheetId="19" hidden="1">{#N/A,#N/A,FALSE,"Produkte Erw.";#N/A,#N/A,FALSE,"Produkte Plan";#N/A,#N/A,FALSE,"Leistungen Erw.";#N/A,#N/A,FALSE,"Leistungen Plan";#N/A,#N/A,FALSE,"KA Allg.Kosten (2)";#N/A,#N/A,FALSE,"KA All.Kosten"}</definedName>
    <definedName name="hhj.ls" hidden="1">{#N/A,#N/A,FALSE,"Produkte Erw.";#N/A,#N/A,FALSE,"Produkte Plan";#N/A,#N/A,FALSE,"Leistungen Erw.";#N/A,#N/A,FALSE,"Leistungen Plan";#N/A,#N/A,FALSE,"KA Allg.Kosten (2)";#N/A,#N/A,FALSE,"KA All.Kosten"}</definedName>
    <definedName name="hi">#REF!</definedName>
    <definedName name="Hibh" localSheetId="14" hidden="1">{#N/A,#N/A,FALSE,"Pharm";#N/A,#N/A,FALSE,"WWCM"}</definedName>
    <definedName name="Hibh" localSheetId="7" hidden="1">{#N/A,#N/A,FALSE,"Pharm";#N/A,#N/A,FALSE,"WWCM"}</definedName>
    <definedName name="Hibh" localSheetId="25" hidden="1">{#N/A,#N/A,FALSE,"Pharm";#N/A,#N/A,FALSE,"WWCM"}</definedName>
    <definedName name="Hibh" localSheetId="21" hidden="1">{#N/A,#N/A,FALSE,"Pharm";#N/A,#N/A,FALSE,"WWCM"}</definedName>
    <definedName name="Hibh" localSheetId="22" hidden="1">{#N/A,#N/A,FALSE,"Pharm";#N/A,#N/A,FALSE,"WWCM"}</definedName>
    <definedName name="Hibh" localSheetId="19" hidden="1">{#N/A,#N/A,FALSE,"Pharm";#N/A,#N/A,FALSE,"WWCM"}</definedName>
    <definedName name="Hibh" hidden="1">{#N/A,#N/A,FALSE,"Pharm";#N/A,#N/A,FALSE,"WWCM"}</definedName>
    <definedName name="hidden12">#REF!</definedName>
    <definedName name="hidden13">#REF!</definedName>
    <definedName name="hidden14">#REF!</definedName>
    <definedName name="hidden16">#REF!</definedName>
    <definedName name="hidden17">#REF!</definedName>
    <definedName name="HiddenRows" hidden="1">#REF!</definedName>
    <definedName name="HIEU" localSheetId="14" hidden="1">{"'Sheet1'!$L$16"}</definedName>
    <definedName name="HIEU" localSheetId="7" hidden="1">{"'Sheet1'!$L$16"}</definedName>
    <definedName name="HIEU" localSheetId="25" hidden="1">{"'Sheet1'!$L$16"}</definedName>
    <definedName name="HIEU" localSheetId="21" hidden="1">{"'Sheet1'!$L$16"}</definedName>
    <definedName name="HIEU" localSheetId="22" hidden="1">{"'Sheet1'!$L$16"}</definedName>
    <definedName name="HIEU" localSheetId="19" hidden="1">{"'Sheet1'!$L$16"}</definedName>
    <definedName name="HIEU" hidden="1">{"'Sheet1'!$L$16"}</definedName>
    <definedName name="High" localSheetId="14" hidden="1">{#N/A,#N/A,FALSE,"Pharm";#N/A,#N/A,FALSE,"WWCM"}</definedName>
    <definedName name="High" localSheetId="7" hidden="1">{#N/A,#N/A,FALSE,"Pharm";#N/A,#N/A,FALSE,"WWCM"}</definedName>
    <definedName name="High" localSheetId="25" hidden="1">{#N/A,#N/A,FALSE,"Pharm";#N/A,#N/A,FALSE,"WWCM"}</definedName>
    <definedName name="High" localSheetId="21" hidden="1">{#N/A,#N/A,FALSE,"Pharm";#N/A,#N/A,FALSE,"WWCM"}</definedName>
    <definedName name="High" localSheetId="22" hidden="1">{#N/A,#N/A,FALSE,"Pharm";#N/A,#N/A,FALSE,"WWCM"}</definedName>
    <definedName name="High" localSheetId="19" hidden="1">{#N/A,#N/A,FALSE,"Pharm";#N/A,#N/A,FALSE,"WWCM"}</definedName>
    <definedName name="High" hidden="1">{#N/A,#N/A,FALSE,"Pharm";#N/A,#N/A,FALSE,"WWCM"}</definedName>
    <definedName name="hij" hidden="1">#REF!</definedName>
    <definedName name="himmel" localSheetId="14"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immel" localSheetId="7"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immel" localSheetId="25"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immel" localSheetId="21"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immel" localSheetId="22"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immel" localSheetId="19"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immel"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hiulj" localSheetId="14" hidden="1">{"EVA",#N/A,FALSE,"EVA";"WACC",#N/A,FALSE,"WACC"}</definedName>
    <definedName name="hiulj" localSheetId="7" hidden="1">{"EVA",#N/A,FALSE,"EVA";"WACC",#N/A,FALSE,"WACC"}</definedName>
    <definedName name="hiulj" localSheetId="25" hidden="1">{"EVA",#N/A,FALSE,"EVA";"WACC",#N/A,FALSE,"WACC"}</definedName>
    <definedName name="hiulj" localSheetId="21" hidden="1">{"EVA",#N/A,FALSE,"EVA";"WACC",#N/A,FALSE,"WACC"}</definedName>
    <definedName name="hiulj" localSheetId="22" hidden="1">{"EVA",#N/A,FALSE,"EVA";"WACC",#N/A,FALSE,"WACC"}</definedName>
    <definedName name="hiulj" localSheetId="19" hidden="1">{"EVA",#N/A,FALSE,"EVA";"WACC",#N/A,FALSE,"WACC"}</definedName>
    <definedName name="hiulj" hidden="1">{"EVA",#N/A,FALSE,"EVA";"WACC",#N/A,FALSE,"WACC"}</definedName>
    <definedName name="hj.k" localSheetId="14" hidden="1">{#N/A,#N/A,FALSE,"Produkte Erw.";#N/A,#N/A,FALSE,"Produkte Plan";#N/A,#N/A,FALSE,"Leistungen Erw.";#N/A,#N/A,FALSE,"Leistungen Plan";#N/A,#N/A,FALSE,"KA Allg.Kosten (2)";#N/A,#N/A,FALSE,"KA All.Kosten"}</definedName>
    <definedName name="hj.k" localSheetId="7" hidden="1">{#N/A,#N/A,FALSE,"Produkte Erw.";#N/A,#N/A,FALSE,"Produkte Plan";#N/A,#N/A,FALSE,"Leistungen Erw.";#N/A,#N/A,FALSE,"Leistungen Plan";#N/A,#N/A,FALSE,"KA Allg.Kosten (2)";#N/A,#N/A,FALSE,"KA All.Kosten"}</definedName>
    <definedName name="hj.k" localSheetId="25" hidden="1">{#N/A,#N/A,FALSE,"Produkte Erw.";#N/A,#N/A,FALSE,"Produkte Plan";#N/A,#N/A,FALSE,"Leistungen Erw.";#N/A,#N/A,FALSE,"Leistungen Plan";#N/A,#N/A,FALSE,"KA Allg.Kosten (2)";#N/A,#N/A,FALSE,"KA All.Kosten"}</definedName>
    <definedName name="hj.k" localSheetId="21" hidden="1">{#N/A,#N/A,FALSE,"Produkte Erw.";#N/A,#N/A,FALSE,"Produkte Plan";#N/A,#N/A,FALSE,"Leistungen Erw.";#N/A,#N/A,FALSE,"Leistungen Plan";#N/A,#N/A,FALSE,"KA Allg.Kosten (2)";#N/A,#N/A,FALSE,"KA All.Kosten"}</definedName>
    <definedName name="hj.k" localSheetId="22" hidden="1">{#N/A,#N/A,FALSE,"Produkte Erw.";#N/A,#N/A,FALSE,"Produkte Plan";#N/A,#N/A,FALSE,"Leistungen Erw.";#N/A,#N/A,FALSE,"Leistungen Plan";#N/A,#N/A,FALSE,"KA Allg.Kosten (2)";#N/A,#N/A,FALSE,"KA All.Kosten"}</definedName>
    <definedName name="hj.k" localSheetId="19" hidden="1">{#N/A,#N/A,FALSE,"Produkte Erw.";#N/A,#N/A,FALSE,"Produkte Plan";#N/A,#N/A,FALSE,"Leistungen Erw.";#N/A,#N/A,FALSE,"Leistungen Plan";#N/A,#N/A,FALSE,"KA Allg.Kosten (2)";#N/A,#N/A,FALSE,"KA All.Kosten"}</definedName>
    <definedName name="hj.k" hidden="1">{#N/A,#N/A,FALSE,"Produkte Erw.";#N/A,#N/A,FALSE,"Produkte Plan";#N/A,#N/A,FALSE,"Leistungen Erw.";#N/A,#N/A,FALSE,"Leistungen Plan";#N/A,#N/A,FALSE,"KA Allg.Kosten (2)";#N/A,#N/A,FALSE,"KA All.Kosten"}</definedName>
    <definedName name="hjgfhre" hidden="1">#REF!</definedName>
    <definedName name="hjghhgyg" localSheetId="14" hidden="1">{"Polymers Details",#N/A,FALSE,"Current Yr";"Polymer Details",#N/A,FALSE,"Budget";"Polymer Details",#N/A,FALSE,"Prior Year"}</definedName>
    <definedName name="hjghhgyg" localSheetId="7" hidden="1">{"Polymers Details",#N/A,FALSE,"Current Yr";"Polymer Details",#N/A,FALSE,"Budget";"Polymer Details",#N/A,FALSE,"Prior Year"}</definedName>
    <definedName name="hjghhgyg" localSheetId="25" hidden="1">{"Polymers Details",#N/A,FALSE,"Current Yr";"Polymer Details",#N/A,FALSE,"Budget";"Polymer Details",#N/A,FALSE,"Prior Year"}</definedName>
    <definedName name="hjghhgyg" localSheetId="21" hidden="1">{"Polymers Details",#N/A,FALSE,"Current Yr";"Polymer Details",#N/A,FALSE,"Budget";"Polymer Details",#N/A,FALSE,"Prior Year"}</definedName>
    <definedName name="hjghhgyg" localSheetId="22" hidden="1">{"Polymers Details",#N/A,FALSE,"Current Yr";"Polymer Details",#N/A,FALSE,"Budget";"Polymer Details",#N/A,FALSE,"Prior Year"}</definedName>
    <definedName name="hjghhgyg" localSheetId="19" hidden="1">{"Polymers Details",#N/A,FALSE,"Current Yr";"Polymer Details",#N/A,FALSE,"Budget";"Polymer Details",#N/A,FALSE,"Prior Year"}</definedName>
    <definedName name="hjghhgyg" hidden="1">{"Polymers Details",#N/A,FALSE,"Current Yr";"Polymer Details",#N/A,FALSE,"Budget";"Polymer Details",#N/A,FALSE,"Prior Year"}</definedName>
    <definedName name="hjghjhgj" localSheetId="14" hidden="1">{#N/A,#N/A,FALSE,"Produkte Erw.";#N/A,#N/A,FALSE,"Produkte Plan";#N/A,#N/A,FALSE,"Leistungen Erw.";#N/A,#N/A,FALSE,"Leistungen Plan";#N/A,#N/A,FALSE,"KA Allg.Kosten (2)";#N/A,#N/A,FALSE,"KA All.Kosten"}</definedName>
    <definedName name="hjghjhgj" localSheetId="7" hidden="1">{#N/A,#N/A,FALSE,"Produkte Erw.";#N/A,#N/A,FALSE,"Produkte Plan";#N/A,#N/A,FALSE,"Leistungen Erw.";#N/A,#N/A,FALSE,"Leistungen Plan";#N/A,#N/A,FALSE,"KA Allg.Kosten (2)";#N/A,#N/A,FALSE,"KA All.Kosten"}</definedName>
    <definedName name="hjghjhgj" localSheetId="25" hidden="1">{#N/A,#N/A,FALSE,"Produkte Erw.";#N/A,#N/A,FALSE,"Produkte Plan";#N/A,#N/A,FALSE,"Leistungen Erw.";#N/A,#N/A,FALSE,"Leistungen Plan";#N/A,#N/A,FALSE,"KA Allg.Kosten (2)";#N/A,#N/A,FALSE,"KA All.Kosten"}</definedName>
    <definedName name="hjghjhgj" localSheetId="21" hidden="1">{#N/A,#N/A,FALSE,"Produkte Erw.";#N/A,#N/A,FALSE,"Produkte Plan";#N/A,#N/A,FALSE,"Leistungen Erw.";#N/A,#N/A,FALSE,"Leistungen Plan";#N/A,#N/A,FALSE,"KA Allg.Kosten (2)";#N/A,#N/A,FALSE,"KA All.Kosten"}</definedName>
    <definedName name="hjghjhgj" localSheetId="22" hidden="1">{#N/A,#N/A,FALSE,"Produkte Erw.";#N/A,#N/A,FALSE,"Produkte Plan";#N/A,#N/A,FALSE,"Leistungen Erw.";#N/A,#N/A,FALSE,"Leistungen Plan";#N/A,#N/A,FALSE,"KA Allg.Kosten (2)";#N/A,#N/A,FALSE,"KA All.Kosten"}</definedName>
    <definedName name="hjghjhgj" localSheetId="19" hidden="1">{#N/A,#N/A,FALSE,"Produkte Erw.";#N/A,#N/A,FALSE,"Produkte Plan";#N/A,#N/A,FALSE,"Leistungen Erw.";#N/A,#N/A,FALSE,"Leistungen Plan";#N/A,#N/A,FALSE,"KA Allg.Kosten (2)";#N/A,#N/A,FALSE,"KA All.Kosten"}</definedName>
    <definedName name="hjghjhgj" hidden="1">{#N/A,#N/A,FALSE,"Produkte Erw.";#N/A,#N/A,FALSE,"Produkte Plan";#N/A,#N/A,FALSE,"Leistungen Erw.";#N/A,#N/A,FALSE,"Leistungen Plan";#N/A,#N/A,FALSE,"KA Allg.Kosten (2)";#N/A,#N/A,FALSE,"KA All.Kosten"}</definedName>
    <definedName name="hjh" localSheetId="14" hidden="1">{#N/A,#N/A,FALSE,"Produkte Erw.";#N/A,#N/A,FALSE,"Produkte Plan";#N/A,#N/A,FALSE,"Leistungen Erw.";#N/A,#N/A,FALSE,"Leistungen Plan";#N/A,#N/A,FALSE,"KA Allg.Kosten (2)";#N/A,#N/A,FALSE,"KA All.Kosten"}</definedName>
    <definedName name="hjh" localSheetId="7" hidden="1">{#N/A,#N/A,FALSE,"Produkte Erw.";#N/A,#N/A,FALSE,"Produkte Plan";#N/A,#N/A,FALSE,"Leistungen Erw.";#N/A,#N/A,FALSE,"Leistungen Plan";#N/A,#N/A,FALSE,"KA Allg.Kosten (2)";#N/A,#N/A,FALSE,"KA All.Kosten"}</definedName>
    <definedName name="hjh" localSheetId="25" hidden="1">{#N/A,#N/A,FALSE,"Produkte Erw.";#N/A,#N/A,FALSE,"Produkte Plan";#N/A,#N/A,FALSE,"Leistungen Erw.";#N/A,#N/A,FALSE,"Leistungen Plan";#N/A,#N/A,FALSE,"KA Allg.Kosten (2)";#N/A,#N/A,FALSE,"KA All.Kosten"}</definedName>
    <definedName name="hjh" localSheetId="21" hidden="1">{#N/A,#N/A,FALSE,"Produkte Erw.";#N/A,#N/A,FALSE,"Produkte Plan";#N/A,#N/A,FALSE,"Leistungen Erw.";#N/A,#N/A,FALSE,"Leistungen Plan";#N/A,#N/A,FALSE,"KA Allg.Kosten (2)";#N/A,#N/A,FALSE,"KA All.Kosten"}</definedName>
    <definedName name="hjh" localSheetId="22" hidden="1">{#N/A,#N/A,FALSE,"Produkte Erw.";#N/A,#N/A,FALSE,"Produkte Plan";#N/A,#N/A,FALSE,"Leistungen Erw.";#N/A,#N/A,FALSE,"Leistungen Plan";#N/A,#N/A,FALSE,"KA Allg.Kosten (2)";#N/A,#N/A,FALSE,"KA All.Kosten"}</definedName>
    <definedName name="hjh" localSheetId="19" hidden="1">{#N/A,#N/A,FALSE,"Produkte Erw.";#N/A,#N/A,FALSE,"Produkte Plan";#N/A,#N/A,FALSE,"Leistungen Erw.";#N/A,#N/A,FALSE,"Leistungen Plan";#N/A,#N/A,FALSE,"KA Allg.Kosten (2)";#N/A,#N/A,FALSE,"KA All.Kosten"}</definedName>
    <definedName name="hjh" hidden="1">{#N/A,#N/A,FALSE,"Produkte Erw.";#N/A,#N/A,FALSE,"Produkte Plan";#N/A,#N/A,FALSE,"Leistungen Erw.";#N/A,#N/A,FALSE,"Leistungen Plan";#N/A,#N/A,FALSE,"KA Allg.Kosten (2)";#N/A,#N/A,FALSE,"KA All.Kosten"}</definedName>
    <definedName name="HJHG" localSheetId="14" hidden="1">{#N/A,#N/A,FALSE,"단축1";#N/A,#N/A,FALSE,"단축2";#N/A,#N/A,FALSE,"단축3";#N/A,#N/A,FALSE,"장축";#N/A,#N/A,FALSE,"4WD"}</definedName>
    <definedName name="HJHG" localSheetId="7" hidden="1">{#N/A,#N/A,FALSE,"단축1";#N/A,#N/A,FALSE,"단축2";#N/A,#N/A,FALSE,"단축3";#N/A,#N/A,FALSE,"장축";#N/A,#N/A,FALSE,"4WD"}</definedName>
    <definedName name="HJHG" localSheetId="25" hidden="1">{#N/A,#N/A,FALSE,"단축1";#N/A,#N/A,FALSE,"단축2";#N/A,#N/A,FALSE,"단축3";#N/A,#N/A,FALSE,"장축";#N/A,#N/A,FALSE,"4WD"}</definedName>
    <definedName name="HJHG" localSheetId="21" hidden="1">{#N/A,#N/A,FALSE,"단축1";#N/A,#N/A,FALSE,"단축2";#N/A,#N/A,FALSE,"단축3";#N/A,#N/A,FALSE,"장축";#N/A,#N/A,FALSE,"4WD"}</definedName>
    <definedName name="HJHG" localSheetId="22" hidden="1">{#N/A,#N/A,FALSE,"단축1";#N/A,#N/A,FALSE,"단축2";#N/A,#N/A,FALSE,"단축3";#N/A,#N/A,FALSE,"장축";#N/A,#N/A,FALSE,"4WD"}</definedName>
    <definedName name="HJHG" localSheetId="19" hidden="1">{#N/A,#N/A,FALSE,"단축1";#N/A,#N/A,FALSE,"단축2";#N/A,#N/A,FALSE,"단축3";#N/A,#N/A,FALSE,"장축";#N/A,#N/A,FALSE,"4WD"}</definedName>
    <definedName name="HJHG" hidden="1">{#N/A,#N/A,FALSE,"단축1";#N/A,#N/A,FALSE,"단축2";#N/A,#N/A,FALSE,"단축3";#N/A,#N/A,FALSE,"장축";#N/A,#N/A,FALSE,"4WD"}</definedName>
    <definedName name="hjhjffukfuk" localSheetId="14" hidden="1">{#N/A,#N/A,FALSE,"Pharm";#N/A,#N/A,FALSE,"WWCM"}</definedName>
    <definedName name="hjhjffukfuk" localSheetId="7" hidden="1">{#N/A,#N/A,FALSE,"Pharm";#N/A,#N/A,FALSE,"WWCM"}</definedName>
    <definedName name="hjhjffukfuk" localSheetId="25" hidden="1">{#N/A,#N/A,FALSE,"Pharm";#N/A,#N/A,FALSE,"WWCM"}</definedName>
    <definedName name="hjhjffukfuk" localSheetId="21" hidden="1">{#N/A,#N/A,FALSE,"Pharm";#N/A,#N/A,FALSE,"WWCM"}</definedName>
    <definedName name="hjhjffukfuk" localSheetId="22" hidden="1">{#N/A,#N/A,FALSE,"Pharm";#N/A,#N/A,FALSE,"WWCM"}</definedName>
    <definedName name="hjhjffukfuk" localSheetId="19" hidden="1">{#N/A,#N/A,FALSE,"Pharm";#N/A,#N/A,FALSE,"WWCM"}</definedName>
    <definedName name="hjhjffukfuk" hidden="1">{#N/A,#N/A,FALSE,"Pharm";#N/A,#N/A,FALSE,"WWCM"}</definedName>
    <definedName name="hjhjfkfukywrte" localSheetId="14" hidden="1">{#N/A,#N/A,FALSE,"Pharm";#N/A,#N/A,FALSE,"WWCM"}</definedName>
    <definedName name="hjhjfkfukywrte" localSheetId="7" hidden="1">{#N/A,#N/A,FALSE,"Pharm";#N/A,#N/A,FALSE,"WWCM"}</definedName>
    <definedName name="hjhjfkfukywrte" localSheetId="25" hidden="1">{#N/A,#N/A,FALSE,"Pharm";#N/A,#N/A,FALSE,"WWCM"}</definedName>
    <definedName name="hjhjfkfukywrte" localSheetId="21" hidden="1">{#N/A,#N/A,FALSE,"Pharm";#N/A,#N/A,FALSE,"WWCM"}</definedName>
    <definedName name="hjhjfkfukywrte" localSheetId="22" hidden="1">{#N/A,#N/A,FALSE,"Pharm";#N/A,#N/A,FALSE,"WWCM"}</definedName>
    <definedName name="hjhjfkfukywrte" localSheetId="19" hidden="1">{#N/A,#N/A,FALSE,"Pharm";#N/A,#N/A,FALSE,"WWCM"}</definedName>
    <definedName name="hjhjfkfukywrte" hidden="1">{#N/A,#N/A,FALSE,"Pharm";#N/A,#N/A,FALSE,"WWCM"}</definedName>
    <definedName name="hjhjj">#REF!</definedName>
    <definedName name="hjhkjkl" localSheetId="14" hidden="1">{#N/A,#N/A,FALSE,"Pharm";#N/A,#N/A,FALSE,"WWCM"}</definedName>
    <definedName name="hjhkjkl" localSheetId="7" hidden="1">{#N/A,#N/A,FALSE,"Pharm";#N/A,#N/A,FALSE,"WWCM"}</definedName>
    <definedName name="hjhkjkl" localSheetId="25" hidden="1">{#N/A,#N/A,FALSE,"Pharm";#N/A,#N/A,FALSE,"WWCM"}</definedName>
    <definedName name="hjhkjkl" localSheetId="21" hidden="1">{#N/A,#N/A,FALSE,"Pharm";#N/A,#N/A,FALSE,"WWCM"}</definedName>
    <definedName name="hjhkjkl" localSheetId="22" hidden="1">{#N/A,#N/A,FALSE,"Pharm";#N/A,#N/A,FALSE,"WWCM"}</definedName>
    <definedName name="hjhkjkl" localSheetId="19" hidden="1">{#N/A,#N/A,FALSE,"Pharm";#N/A,#N/A,FALSE,"WWCM"}</definedName>
    <definedName name="hjhkjkl" hidden="1">{#N/A,#N/A,FALSE,"Pharm";#N/A,#N/A,FALSE,"WWCM"}</definedName>
    <definedName name="hjjjkk" localSheetId="14" hidden="1">{#N/A,#N/A,FALSE,"REPORT"}</definedName>
    <definedName name="hjjjkk" localSheetId="7" hidden="1">{#N/A,#N/A,FALSE,"REPORT"}</definedName>
    <definedName name="hjjjkk" localSheetId="25" hidden="1">{#N/A,#N/A,FALSE,"REPORT"}</definedName>
    <definedName name="hjjjkk" localSheetId="21" hidden="1">{#N/A,#N/A,FALSE,"REPORT"}</definedName>
    <definedName name="hjjjkk" localSheetId="22" hidden="1">{#N/A,#N/A,FALSE,"REPORT"}</definedName>
    <definedName name="hjjjkk" localSheetId="19" hidden="1">{#N/A,#N/A,FALSE,"REPORT"}</definedName>
    <definedName name="hjjjkk" hidden="1">{#N/A,#N/A,FALSE,"REPORT"}</definedName>
    <definedName name="hjjkk" localSheetId="14" hidden="1">{#N/A,#N/A,FALSE,"Pharm";#N/A,#N/A,FALSE,"WWCM"}</definedName>
    <definedName name="hjjkk" localSheetId="7" hidden="1">{#N/A,#N/A,FALSE,"Pharm";#N/A,#N/A,FALSE,"WWCM"}</definedName>
    <definedName name="hjjkk" localSheetId="25" hidden="1">{#N/A,#N/A,FALSE,"Pharm";#N/A,#N/A,FALSE,"WWCM"}</definedName>
    <definedName name="hjjkk" localSheetId="21" hidden="1">{#N/A,#N/A,FALSE,"Pharm";#N/A,#N/A,FALSE,"WWCM"}</definedName>
    <definedName name="hjjkk" localSheetId="22" hidden="1">{#N/A,#N/A,FALSE,"Pharm";#N/A,#N/A,FALSE,"WWCM"}</definedName>
    <definedName name="hjjkk" localSheetId="19" hidden="1">{#N/A,#N/A,FALSE,"Pharm";#N/A,#N/A,FALSE,"WWCM"}</definedName>
    <definedName name="hjjkk" hidden="1">{#N/A,#N/A,FALSE,"Pharm";#N/A,#N/A,FALSE,"WWCM"}</definedName>
    <definedName name="hjk" localSheetId="14" hidden="1">{#N/A,#N/A,FALSE,"COVER";#N/A,#N/A,FALSE,"0";#N/A,#N/A,FALSE,"1";#N/A,#N/A,FALSE,"2";#N/A,#N/A,FALSE,"3";#N/A,#N/A,FALSE,"4";#N/A,#N/A,FALSE,"5";#N/A,#N/A,FALSE,"6";#N/A,#N/A,FALSE,"7";#N/A,#N/A,FALSE,"8";#N/A,#N/A,FALSE,"9";#N/A,#N/A,FALSE,"10";#N/A,#N/A,FALSE,"11"}</definedName>
    <definedName name="hjk" localSheetId="7" hidden="1">{#N/A,#N/A,FALSE,"COVER";#N/A,#N/A,FALSE,"0";#N/A,#N/A,FALSE,"1";#N/A,#N/A,FALSE,"2";#N/A,#N/A,FALSE,"3";#N/A,#N/A,FALSE,"4";#N/A,#N/A,FALSE,"5";#N/A,#N/A,FALSE,"6";#N/A,#N/A,FALSE,"7";#N/A,#N/A,FALSE,"8";#N/A,#N/A,FALSE,"9";#N/A,#N/A,FALSE,"10";#N/A,#N/A,FALSE,"11"}</definedName>
    <definedName name="hjk" localSheetId="25" hidden="1">{#N/A,#N/A,FALSE,"COVER";#N/A,#N/A,FALSE,"0";#N/A,#N/A,FALSE,"1";#N/A,#N/A,FALSE,"2";#N/A,#N/A,FALSE,"3";#N/A,#N/A,FALSE,"4";#N/A,#N/A,FALSE,"5";#N/A,#N/A,FALSE,"6";#N/A,#N/A,FALSE,"7";#N/A,#N/A,FALSE,"8";#N/A,#N/A,FALSE,"9";#N/A,#N/A,FALSE,"10";#N/A,#N/A,FALSE,"11"}</definedName>
    <definedName name="hjk" localSheetId="21" hidden="1">{#N/A,#N/A,FALSE,"COVER";#N/A,#N/A,FALSE,"0";#N/A,#N/A,FALSE,"1";#N/A,#N/A,FALSE,"2";#N/A,#N/A,FALSE,"3";#N/A,#N/A,FALSE,"4";#N/A,#N/A,FALSE,"5";#N/A,#N/A,FALSE,"6";#N/A,#N/A,FALSE,"7";#N/A,#N/A,FALSE,"8";#N/A,#N/A,FALSE,"9";#N/A,#N/A,FALSE,"10";#N/A,#N/A,FALSE,"11"}</definedName>
    <definedName name="hjk" localSheetId="22" hidden="1">{#N/A,#N/A,FALSE,"COVER";#N/A,#N/A,FALSE,"0";#N/A,#N/A,FALSE,"1";#N/A,#N/A,FALSE,"2";#N/A,#N/A,FALSE,"3";#N/A,#N/A,FALSE,"4";#N/A,#N/A,FALSE,"5";#N/A,#N/A,FALSE,"6";#N/A,#N/A,FALSE,"7";#N/A,#N/A,FALSE,"8";#N/A,#N/A,FALSE,"9";#N/A,#N/A,FALSE,"10";#N/A,#N/A,FALSE,"11"}</definedName>
    <definedName name="hjk" localSheetId="19" hidden="1">{#N/A,#N/A,FALSE,"COVER";#N/A,#N/A,FALSE,"0";#N/A,#N/A,FALSE,"1";#N/A,#N/A,FALSE,"2";#N/A,#N/A,FALSE,"3";#N/A,#N/A,FALSE,"4";#N/A,#N/A,FALSE,"5";#N/A,#N/A,FALSE,"6";#N/A,#N/A,FALSE,"7";#N/A,#N/A,FALSE,"8";#N/A,#N/A,FALSE,"9";#N/A,#N/A,FALSE,"10";#N/A,#N/A,FALSE,"11"}</definedName>
    <definedName name="hjk" hidden="1">{#N/A,#N/A,FALSE,"COVER";#N/A,#N/A,FALSE,"0";#N/A,#N/A,FALSE,"1";#N/A,#N/A,FALSE,"2";#N/A,#N/A,FALSE,"3";#N/A,#N/A,FALSE,"4";#N/A,#N/A,FALSE,"5";#N/A,#N/A,FALSE,"6";#N/A,#N/A,FALSE,"7";#N/A,#N/A,FALSE,"8";#N/A,#N/A,FALSE,"9";#N/A,#N/A,FALSE,"10";#N/A,#N/A,FALSE,"11"}</definedName>
    <definedName name="hjk.l" localSheetId="14" hidden="1">{#N/A,#N/A,FALSE,"Produkte Erw.";#N/A,#N/A,FALSE,"Produkte Plan";#N/A,#N/A,FALSE,"Leistungen Erw.";#N/A,#N/A,FALSE,"Leistungen Plan";#N/A,#N/A,FALSE,"KA Allg.Kosten (2)";#N/A,#N/A,FALSE,"KA All.Kosten"}</definedName>
    <definedName name="hjk.l" localSheetId="7" hidden="1">{#N/A,#N/A,FALSE,"Produkte Erw.";#N/A,#N/A,FALSE,"Produkte Plan";#N/A,#N/A,FALSE,"Leistungen Erw.";#N/A,#N/A,FALSE,"Leistungen Plan";#N/A,#N/A,FALSE,"KA Allg.Kosten (2)";#N/A,#N/A,FALSE,"KA All.Kosten"}</definedName>
    <definedName name="hjk.l" localSheetId="25" hidden="1">{#N/A,#N/A,FALSE,"Produkte Erw.";#N/A,#N/A,FALSE,"Produkte Plan";#N/A,#N/A,FALSE,"Leistungen Erw.";#N/A,#N/A,FALSE,"Leistungen Plan";#N/A,#N/A,FALSE,"KA Allg.Kosten (2)";#N/A,#N/A,FALSE,"KA All.Kosten"}</definedName>
    <definedName name="hjk.l" localSheetId="21" hidden="1">{#N/A,#N/A,FALSE,"Produkte Erw.";#N/A,#N/A,FALSE,"Produkte Plan";#N/A,#N/A,FALSE,"Leistungen Erw.";#N/A,#N/A,FALSE,"Leistungen Plan";#N/A,#N/A,FALSE,"KA Allg.Kosten (2)";#N/A,#N/A,FALSE,"KA All.Kosten"}</definedName>
    <definedName name="hjk.l" localSheetId="22" hidden="1">{#N/A,#N/A,FALSE,"Produkte Erw.";#N/A,#N/A,FALSE,"Produkte Plan";#N/A,#N/A,FALSE,"Leistungen Erw.";#N/A,#N/A,FALSE,"Leistungen Plan";#N/A,#N/A,FALSE,"KA Allg.Kosten (2)";#N/A,#N/A,FALSE,"KA All.Kosten"}</definedName>
    <definedName name="hjk.l" localSheetId="19" hidden="1">{#N/A,#N/A,FALSE,"Produkte Erw.";#N/A,#N/A,FALSE,"Produkte Plan";#N/A,#N/A,FALSE,"Leistungen Erw.";#N/A,#N/A,FALSE,"Leistungen Plan";#N/A,#N/A,FALSE,"KA Allg.Kosten (2)";#N/A,#N/A,FALSE,"KA All.Kosten"}</definedName>
    <definedName name="hjk.l" hidden="1">{#N/A,#N/A,FALSE,"Produkte Erw.";#N/A,#N/A,FALSE,"Produkte Plan";#N/A,#N/A,FALSE,"Leistungen Erw.";#N/A,#N/A,FALSE,"Leistungen Plan";#N/A,#N/A,FALSE,"KA Allg.Kosten (2)";#N/A,#N/A,FALSE,"KA All.Kosten"}</definedName>
    <definedName name="hjkhjk" localSheetId="14" hidden="1">{#N/A,#N/A,FALSE,"KA CH  (2)"}</definedName>
    <definedName name="hjkhjk" localSheetId="7" hidden="1">{#N/A,#N/A,FALSE,"KA CH  (2)"}</definedName>
    <definedName name="hjkhjk" localSheetId="25" hidden="1">{#N/A,#N/A,FALSE,"KA CH  (2)"}</definedName>
    <definedName name="hjkhjk" localSheetId="21" hidden="1">{#N/A,#N/A,FALSE,"KA CH  (2)"}</definedName>
    <definedName name="hjkhjk" localSheetId="22" hidden="1">{#N/A,#N/A,FALSE,"KA CH  (2)"}</definedName>
    <definedName name="hjkhjk" localSheetId="19" hidden="1">{#N/A,#N/A,FALSE,"KA CH  (2)"}</definedName>
    <definedName name="hjkhjk" hidden="1">{#N/A,#N/A,FALSE,"KA CH  (2)"}</definedName>
    <definedName name="hjkjhk" localSheetId="14" hidden="1">{#N/A,#N/A,FALSE,"Umsatz HM";#N/A,#N/A,FALSE,"ER HM";#N/A,#N/A,FALSE,"EA HM  (2)";#N/A,#N/A,FALSE,"EA HM ";#N/A,#N/A,FALSE,"EA HM  (4)";#N/A,#N/A,FALSE,"EA HM  (3)";#N/A,#N/A,FALSE,"KA HM  (2)";#N/A,#N/A,FALSE,"KA HM";#N/A,#N/A,FALSE,"KA HM  (3)";#N/A,#N/A,FALSE,"KA HM (4)"}</definedName>
    <definedName name="hjkjhk" localSheetId="7" hidden="1">{#N/A,#N/A,FALSE,"Umsatz HM";#N/A,#N/A,FALSE,"ER HM";#N/A,#N/A,FALSE,"EA HM  (2)";#N/A,#N/A,FALSE,"EA HM ";#N/A,#N/A,FALSE,"EA HM  (4)";#N/A,#N/A,FALSE,"EA HM  (3)";#N/A,#N/A,FALSE,"KA HM  (2)";#N/A,#N/A,FALSE,"KA HM";#N/A,#N/A,FALSE,"KA HM  (3)";#N/A,#N/A,FALSE,"KA HM (4)"}</definedName>
    <definedName name="hjkjhk" localSheetId="25" hidden="1">{#N/A,#N/A,FALSE,"Umsatz HM";#N/A,#N/A,FALSE,"ER HM";#N/A,#N/A,FALSE,"EA HM  (2)";#N/A,#N/A,FALSE,"EA HM ";#N/A,#N/A,FALSE,"EA HM  (4)";#N/A,#N/A,FALSE,"EA HM  (3)";#N/A,#N/A,FALSE,"KA HM  (2)";#N/A,#N/A,FALSE,"KA HM";#N/A,#N/A,FALSE,"KA HM  (3)";#N/A,#N/A,FALSE,"KA HM (4)"}</definedName>
    <definedName name="hjkjhk" localSheetId="21" hidden="1">{#N/A,#N/A,FALSE,"Umsatz HM";#N/A,#N/A,FALSE,"ER HM";#N/A,#N/A,FALSE,"EA HM  (2)";#N/A,#N/A,FALSE,"EA HM ";#N/A,#N/A,FALSE,"EA HM  (4)";#N/A,#N/A,FALSE,"EA HM  (3)";#N/A,#N/A,FALSE,"KA HM  (2)";#N/A,#N/A,FALSE,"KA HM";#N/A,#N/A,FALSE,"KA HM  (3)";#N/A,#N/A,FALSE,"KA HM (4)"}</definedName>
    <definedName name="hjkjhk" localSheetId="22" hidden="1">{#N/A,#N/A,FALSE,"Umsatz HM";#N/A,#N/A,FALSE,"ER HM";#N/A,#N/A,FALSE,"EA HM  (2)";#N/A,#N/A,FALSE,"EA HM ";#N/A,#N/A,FALSE,"EA HM  (4)";#N/A,#N/A,FALSE,"EA HM  (3)";#N/A,#N/A,FALSE,"KA HM  (2)";#N/A,#N/A,FALSE,"KA HM";#N/A,#N/A,FALSE,"KA HM  (3)";#N/A,#N/A,FALSE,"KA HM (4)"}</definedName>
    <definedName name="hjkjhk" localSheetId="19" hidden="1">{#N/A,#N/A,FALSE,"Umsatz HM";#N/A,#N/A,FALSE,"ER HM";#N/A,#N/A,FALSE,"EA HM  (2)";#N/A,#N/A,FALSE,"EA HM ";#N/A,#N/A,FALSE,"EA HM  (4)";#N/A,#N/A,FALSE,"EA HM  (3)";#N/A,#N/A,FALSE,"KA HM  (2)";#N/A,#N/A,FALSE,"KA HM";#N/A,#N/A,FALSE,"KA HM  (3)";#N/A,#N/A,FALSE,"KA HM (4)"}</definedName>
    <definedName name="hjkjhk" hidden="1">{#N/A,#N/A,FALSE,"Umsatz HM";#N/A,#N/A,FALSE,"ER HM";#N/A,#N/A,FALSE,"EA HM  (2)";#N/A,#N/A,FALSE,"EA HM ";#N/A,#N/A,FALSE,"EA HM  (4)";#N/A,#N/A,FALSE,"EA HM  (3)";#N/A,#N/A,FALSE,"KA HM  (2)";#N/A,#N/A,FALSE,"KA HM";#N/A,#N/A,FALSE,"KA HM  (3)";#N/A,#N/A,FALSE,"KA HM (4)"}</definedName>
    <definedName name="hjkk" localSheetId="14" hidden="1">{#N/A,#N/A,FALSE,"Pharm";#N/A,#N/A,FALSE,"WWCM"}</definedName>
    <definedName name="hjkk" localSheetId="7" hidden="1">{#N/A,#N/A,FALSE,"Pharm";#N/A,#N/A,FALSE,"WWCM"}</definedName>
    <definedName name="hjkk" localSheetId="25" hidden="1">{#N/A,#N/A,FALSE,"Pharm";#N/A,#N/A,FALSE,"WWCM"}</definedName>
    <definedName name="hjkk" localSheetId="21" hidden="1">{#N/A,#N/A,FALSE,"Pharm";#N/A,#N/A,FALSE,"WWCM"}</definedName>
    <definedName name="hjkk" localSheetId="22" hidden="1">{#N/A,#N/A,FALSE,"Pharm";#N/A,#N/A,FALSE,"WWCM"}</definedName>
    <definedName name="hjkk" localSheetId="19" hidden="1">{#N/A,#N/A,FALSE,"Pharm";#N/A,#N/A,FALSE,"WWCM"}</definedName>
    <definedName name="hjkk" hidden="1">{#N/A,#N/A,FALSE,"Pharm";#N/A,#N/A,FALSE,"WWCM"}</definedName>
    <definedName name="hjty" hidden="1">#REF!</definedName>
    <definedName name="HK____RMB">#REF!</definedName>
    <definedName name="hka" localSheetId="14" hidden="1">{"Reader",#N/A,FALSE,"Summary";"Reader",#N/A,FALSE,"Buildup";"Reader",#N/A,FALSE,"Financials";"Reader",#N/A,FALSE,"Debt &amp; Other"}</definedName>
    <definedName name="hka" localSheetId="7" hidden="1">{"Reader",#N/A,FALSE,"Summary";"Reader",#N/A,FALSE,"Buildup";"Reader",#N/A,FALSE,"Financials";"Reader",#N/A,FALSE,"Debt &amp; Other"}</definedName>
    <definedName name="hka" localSheetId="25" hidden="1">{"Reader",#N/A,FALSE,"Summary";"Reader",#N/A,FALSE,"Buildup";"Reader",#N/A,FALSE,"Financials";"Reader",#N/A,FALSE,"Debt &amp; Other"}</definedName>
    <definedName name="hka" localSheetId="21" hidden="1">{"Reader",#N/A,FALSE,"Summary";"Reader",#N/A,FALSE,"Buildup";"Reader",#N/A,FALSE,"Financials";"Reader",#N/A,FALSE,"Debt &amp; Other"}</definedName>
    <definedName name="hka" localSheetId="22" hidden="1">{"Reader",#N/A,FALSE,"Summary";"Reader",#N/A,FALSE,"Buildup";"Reader",#N/A,FALSE,"Financials";"Reader",#N/A,FALSE,"Debt &amp; Other"}</definedName>
    <definedName name="hka" localSheetId="19" hidden="1">{"Reader",#N/A,FALSE,"Summary";"Reader",#N/A,FALSE,"Buildup";"Reader",#N/A,FALSE,"Financials";"Reader",#N/A,FALSE,"Debt &amp; Other"}</definedName>
    <definedName name="hka" hidden="1">{"Reader",#N/A,FALSE,"Summary";"Reader",#N/A,FALSE,"Buildup";"Reader",#N/A,FALSE,"Financials";"Reader",#N/A,FALSE,"Debt &amp; Other"}</definedName>
    <definedName name="HKCOMMS">#REF!</definedName>
    <definedName name="hkd">1.0611</definedName>
    <definedName name="HKD_RATE">#REF!</definedName>
    <definedName name="hkjkh" localSheetId="1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jkh"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jkh" localSheetId="2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jkh" localSheetId="2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jkh" localSheetId="2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jkh" localSheetId="19"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jkh"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SH" localSheetId="14" hidden="1">{#N/A,#N/A,FALSE,"REPORT"}</definedName>
    <definedName name="HKSH" localSheetId="7" hidden="1">{#N/A,#N/A,FALSE,"REPORT"}</definedName>
    <definedName name="HKSH" localSheetId="25" hidden="1">{#N/A,#N/A,FALSE,"REPORT"}</definedName>
    <definedName name="HKSH" localSheetId="21" hidden="1">{#N/A,#N/A,FALSE,"REPORT"}</definedName>
    <definedName name="HKSH" localSheetId="22" hidden="1">{#N/A,#N/A,FALSE,"REPORT"}</definedName>
    <definedName name="HKSH" localSheetId="19" hidden="1">{#N/A,#N/A,FALSE,"REPORT"}</definedName>
    <definedName name="HKSH" hidden="1">{#N/A,#N/A,FALSE,"REPORT"}</definedName>
    <definedName name="HL11012006105052AM79">#REF!</definedName>
    <definedName name="HMG" localSheetId="14" hidden="1">{#N/A,#N/A,FALSE,"REPORT"}</definedName>
    <definedName name="HMG" localSheetId="7" hidden="1">{#N/A,#N/A,FALSE,"REPORT"}</definedName>
    <definedName name="HMG" localSheetId="25" hidden="1">{#N/A,#N/A,FALSE,"REPORT"}</definedName>
    <definedName name="HMG" localSheetId="21" hidden="1">{#N/A,#N/A,FALSE,"REPORT"}</definedName>
    <definedName name="HMG" localSheetId="22" hidden="1">{#N/A,#N/A,FALSE,"REPORT"}</definedName>
    <definedName name="HMG" localSheetId="19" hidden="1">{#N/A,#N/A,FALSE,"REPORT"}</definedName>
    <definedName name="HMG" hidden="1">{#N/A,#N/A,FALSE,"REPORT"}</definedName>
    <definedName name="hn.ModelVersion" hidden="1">1</definedName>
    <definedName name="hn.NoUpload" hidden="1">0</definedName>
    <definedName name="Hoch">#N/A</definedName>
    <definedName name="Hoch1">#REF!</definedName>
    <definedName name="Hoch2">#N/A</definedName>
    <definedName name="Hoch3">#N/A</definedName>
    <definedName name="höhe_fix">FALSE</definedName>
    <definedName name="HoRN3" localSheetId="14" hidden="1">{#N/A,#N/A,FALSE,"REVENUE"}</definedName>
    <definedName name="HoRN3" localSheetId="7" hidden="1">{#N/A,#N/A,FALSE,"REVENUE"}</definedName>
    <definedName name="HoRN3" localSheetId="25" hidden="1">{#N/A,#N/A,FALSE,"REVENUE"}</definedName>
    <definedName name="HoRN3" localSheetId="21" hidden="1">{#N/A,#N/A,FALSE,"REVENUE"}</definedName>
    <definedName name="HoRN3" localSheetId="22" hidden="1">{#N/A,#N/A,FALSE,"REVENUE"}</definedName>
    <definedName name="HoRN3" localSheetId="19" hidden="1">{#N/A,#N/A,FALSE,"REVENUE"}</definedName>
    <definedName name="HoRN3" hidden="1">{#N/A,#N/A,FALSE,"REVENUE"}</definedName>
    <definedName name="HoRN4" localSheetId="14" hidden="1">{#N/A,#N/A,FALSE,"REVENUE"}</definedName>
    <definedName name="HoRN4" localSheetId="7" hidden="1">{#N/A,#N/A,FALSE,"REVENUE"}</definedName>
    <definedName name="HoRN4" localSheetId="25" hidden="1">{#N/A,#N/A,FALSE,"REVENUE"}</definedName>
    <definedName name="HoRN4" localSheetId="21" hidden="1">{#N/A,#N/A,FALSE,"REVENUE"}</definedName>
    <definedName name="HoRN4" localSheetId="22" hidden="1">{#N/A,#N/A,FALSE,"REVENUE"}</definedName>
    <definedName name="HoRN4" localSheetId="19" hidden="1">{#N/A,#N/A,FALSE,"REVENUE"}</definedName>
    <definedName name="HoRN4" hidden="1">{#N/A,#N/A,FALSE,"REVENUE"}</definedName>
    <definedName name="HoRN6" localSheetId="14" hidden="1">{#N/A,#N/A,FALSE,"REVENUE"}</definedName>
    <definedName name="HoRN6" localSheetId="7" hidden="1">{#N/A,#N/A,FALSE,"REVENUE"}</definedName>
    <definedName name="HoRN6" localSheetId="25" hidden="1">{#N/A,#N/A,FALSE,"REVENUE"}</definedName>
    <definedName name="HoRN6" localSheetId="21" hidden="1">{#N/A,#N/A,FALSE,"REVENUE"}</definedName>
    <definedName name="HoRN6" localSheetId="22" hidden="1">{#N/A,#N/A,FALSE,"REVENUE"}</definedName>
    <definedName name="HoRN6" localSheetId="19" hidden="1">{#N/A,#N/A,FALSE,"REVENUE"}</definedName>
    <definedName name="HoRN6" hidden="1">{#N/A,#N/A,FALSE,"REVENUE"}</definedName>
    <definedName name="hos">#N/A</definedName>
    <definedName name="hostfee">#REF!</definedName>
    <definedName name="hp" localSheetId="14" hidden="1">{"Reader",#N/A,FALSE,"Summary";"Reader",#N/A,FALSE,"Buildup";"Reader",#N/A,FALSE,"Financials";"Reader",#N/A,FALSE,"Debt &amp; Other"}</definedName>
    <definedName name="hp" localSheetId="7" hidden="1">{"Reader",#N/A,FALSE,"Summary";"Reader",#N/A,FALSE,"Buildup";"Reader",#N/A,FALSE,"Financials";"Reader",#N/A,FALSE,"Debt &amp; Other"}</definedName>
    <definedName name="hp" localSheetId="25" hidden="1">{"Reader",#N/A,FALSE,"Summary";"Reader",#N/A,FALSE,"Buildup";"Reader",#N/A,FALSE,"Financials";"Reader",#N/A,FALSE,"Debt &amp; Other"}</definedName>
    <definedName name="hp" localSheetId="21" hidden="1">{"Reader",#N/A,FALSE,"Summary";"Reader",#N/A,FALSE,"Buildup";"Reader",#N/A,FALSE,"Financials";"Reader",#N/A,FALSE,"Debt &amp; Other"}</definedName>
    <definedName name="hp" localSheetId="22" hidden="1">{"Reader",#N/A,FALSE,"Summary";"Reader",#N/A,FALSE,"Buildup";"Reader",#N/A,FALSE,"Financials";"Reader",#N/A,FALSE,"Debt &amp; Other"}</definedName>
    <definedName name="hp" localSheetId="19" hidden="1">{"Reader",#N/A,FALSE,"Summary";"Reader",#N/A,FALSE,"Buildup";"Reader",#N/A,FALSE,"Financials";"Reader",#N/A,FALSE,"Debt &amp; Other"}</definedName>
    <definedName name="hp" hidden="1">{"Reader",#N/A,FALSE,"Summary";"Reader",#N/A,FALSE,"Buildup";"Reader",#N/A,FALSE,"Financials";"Reader",#N/A,FALSE,"Debt &amp; Other"}</definedName>
    <definedName name="hpv" localSheetId="14" hidden="1">{#N/A,#N/A,FALSE,"단축1";#N/A,#N/A,FALSE,"단축2";#N/A,#N/A,FALSE,"단축3";#N/A,#N/A,FALSE,"장축";#N/A,#N/A,FALSE,"4WD"}</definedName>
    <definedName name="hpv" localSheetId="7" hidden="1">{#N/A,#N/A,FALSE,"단축1";#N/A,#N/A,FALSE,"단축2";#N/A,#N/A,FALSE,"단축3";#N/A,#N/A,FALSE,"장축";#N/A,#N/A,FALSE,"4WD"}</definedName>
    <definedName name="hpv" localSheetId="25" hidden="1">{#N/A,#N/A,FALSE,"단축1";#N/A,#N/A,FALSE,"단축2";#N/A,#N/A,FALSE,"단축3";#N/A,#N/A,FALSE,"장축";#N/A,#N/A,FALSE,"4WD"}</definedName>
    <definedName name="hpv" localSheetId="21" hidden="1">{#N/A,#N/A,FALSE,"단축1";#N/A,#N/A,FALSE,"단축2";#N/A,#N/A,FALSE,"단축3";#N/A,#N/A,FALSE,"장축";#N/A,#N/A,FALSE,"4WD"}</definedName>
    <definedName name="hpv" localSheetId="22" hidden="1">{#N/A,#N/A,FALSE,"단축1";#N/A,#N/A,FALSE,"단축2";#N/A,#N/A,FALSE,"단축3";#N/A,#N/A,FALSE,"장축";#N/A,#N/A,FALSE,"4WD"}</definedName>
    <definedName name="hpv" localSheetId="19" hidden="1">{#N/A,#N/A,FALSE,"단축1";#N/A,#N/A,FALSE,"단축2";#N/A,#N/A,FALSE,"단축3";#N/A,#N/A,FALSE,"장축";#N/A,#N/A,FALSE,"4WD"}</definedName>
    <definedName name="hpv" hidden="1">{#N/A,#N/A,FALSE,"단축1";#N/A,#N/A,FALSE,"단축2";#N/A,#N/A,FALSE,"단축3";#N/A,#N/A,FALSE,"장축";#N/A,#N/A,FALSE,"4WD"}</definedName>
    <definedName name="hraiu_bottom">#REF!</definedName>
    <definedName name="hrs" hidden="1">#REF!</definedName>
    <definedName name="hsdhsdh" localSheetId="14" hidden="1">{#N/A,#N/A,FALSE,"summary"}</definedName>
    <definedName name="hsdhsdh" localSheetId="7" hidden="1">{#N/A,#N/A,FALSE,"summary"}</definedName>
    <definedName name="hsdhsdh" localSheetId="25" hidden="1">{#N/A,#N/A,FALSE,"summary"}</definedName>
    <definedName name="hsdhsdh" localSheetId="21" hidden="1">{#N/A,#N/A,FALSE,"summary"}</definedName>
    <definedName name="hsdhsdh" localSheetId="22" hidden="1">{#N/A,#N/A,FALSE,"summary"}</definedName>
    <definedName name="hsdhsdh" localSheetId="19" hidden="1">{#N/A,#N/A,FALSE,"summary"}</definedName>
    <definedName name="hsdhsdh" hidden="1">{#N/A,#N/A,FALSE,"summary"}</definedName>
    <definedName name="htgresd" localSheetId="14" hidden="1">1/EUReXToIEP</definedName>
    <definedName name="htgresd" localSheetId="7" hidden="1">1/EUReXToIEP</definedName>
    <definedName name="htgresd" localSheetId="25" hidden="1">1/EUReXToIEP</definedName>
    <definedName name="htgresd" localSheetId="21" hidden="1">1/EUReXToIEP</definedName>
    <definedName name="htgresd" localSheetId="22" hidden="1">1/EUReXToIEP</definedName>
    <definedName name="htgresd" localSheetId="19" hidden="1">1/EUReXToIEP</definedName>
    <definedName name="htgresd" hidden="1">1/EUReXToIEP</definedName>
    <definedName name="hth">#REF!</definedName>
    <definedName name="HTML_CodePage" hidden="1">949</definedName>
    <definedName name="HTML_Control" localSheetId="14" hidden="1">{"'Sheet1'!$A$1:$D$15"}</definedName>
    <definedName name="HTML_Control" localSheetId="7" hidden="1">{"'Sheet1'!$A$1:$D$15"}</definedName>
    <definedName name="HTML_Control" localSheetId="25" hidden="1">{"'Sheet1'!$A$1:$D$15"}</definedName>
    <definedName name="HTML_Control" localSheetId="21" hidden="1">{"'Sheet1'!$A$1:$D$15"}</definedName>
    <definedName name="HTML_Control" localSheetId="22" hidden="1">{"'Sheet1'!$A$1:$D$15"}</definedName>
    <definedName name="HTML_Control" localSheetId="19" hidden="1">{"'Sheet1'!$A$1:$D$15"}</definedName>
    <definedName name="HTML_Control" hidden="1">{"'Sheet1'!$A$1:$D$15"}</definedName>
    <definedName name="HTML_Control_1" localSheetId="14" hidden="1">{"'AS,SEC'!$A$4:$J$25"}</definedName>
    <definedName name="HTML_Control_1" localSheetId="7" hidden="1">{"'AS,SEC'!$A$4:$J$25"}</definedName>
    <definedName name="HTML_Control_1" localSheetId="25" hidden="1">{"'AS,SEC'!$A$4:$J$25"}</definedName>
    <definedName name="HTML_Control_1" localSheetId="21" hidden="1">{"'AS,SEC'!$A$4:$J$25"}</definedName>
    <definedName name="HTML_Control_1" localSheetId="22" hidden="1">{"'AS,SEC'!$A$4:$J$25"}</definedName>
    <definedName name="HTML_Control_1" localSheetId="19" hidden="1">{"'AS,SEC'!$A$4:$J$25"}</definedName>
    <definedName name="HTML_Control_1" hidden="1">{"'AS,SEC'!$A$4:$J$25"}</definedName>
    <definedName name="HTML_Control_1_1" localSheetId="14" hidden="1">{"'FTPS16 - X3681'!$A$1:$C$162","'FTPS16 - X3681'!$G$11"}</definedName>
    <definedName name="HTML_Control_1_1" localSheetId="7" hidden="1">{"'FTPS16 - X3681'!$A$1:$C$162","'FTPS16 - X3681'!$G$11"}</definedName>
    <definedName name="HTML_Control_1_1" localSheetId="25" hidden="1">{"'FTPS16 - X3681'!$A$1:$C$162","'FTPS16 - X3681'!$G$11"}</definedName>
    <definedName name="HTML_Control_1_1" localSheetId="21" hidden="1">{"'FTPS16 - X3681'!$A$1:$C$162","'FTPS16 - X3681'!$G$11"}</definedName>
    <definedName name="HTML_Control_1_1" localSheetId="22" hidden="1">{"'FTPS16 - X3681'!$A$1:$C$162","'FTPS16 - X3681'!$G$11"}</definedName>
    <definedName name="HTML_Control_1_1" localSheetId="19" hidden="1">{"'FTPS16 - X3681'!$A$1:$C$162","'FTPS16 - X3681'!$G$11"}</definedName>
    <definedName name="HTML_Control_1_1" hidden="1">{"'FTPS16 - X3681'!$A$1:$C$162","'FTPS16 - X3681'!$G$11"}</definedName>
    <definedName name="HTML_Control_2" localSheetId="14" hidden="1">{"'FTPS16 - X3681'!$A$1:$C$162","'FTPS16 - X3681'!$G$11"}</definedName>
    <definedName name="HTML_Control_2" localSheetId="7" hidden="1">{"'FTPS16 - X3681'!$A$1:$C$162","'FTPS16 - X3681'!$G$11"}</definedName>
    <definedName name="HTML_Control_2" localSheetId="25" hidden="1">{"'FTPS16 - X3681'!$A$1:$C$162","'FTPS16 - X3681'!$G$11"}</definedName>
    <definedName name="HTML_Control_2" localSheetId="21" hidden="1">{"'FTPS16 - X3681'!$A$1:$C$162","'FTPS16 - X3681'!$G$11"}</definedName>
    <definedName name="HTML_Control_2" localSheetId="22" hidden="1">{"'FTPS16 - X3681'!$A$1:$C$162","'FTPS16 - X3681'!$G$11"}</definedName>
    <definedName name="HTML_Control_2" localSheetId="19" hidden="1">{"'FTPS16 - X3681'!$A$1:$C$162","'FTPS16 - X3681'!$G$11"}</definedName>
    <definedName name="HTML_Control_2" hidden="1">{"'FTPS16 - X3681'!$A$1:$C$162","'FTPS16 - X3681'!$G$11"}</definedName>
    <definedName name="HTML_Control2" localSheetId="14" hidden="1">{"'セット基本ﾏｽﾀ（EMSETM）'!$A$1:$L$15"}</definedName>
    <definedName name="HTML_Control2" localSheetId="7" hidden="1">{"'セット基本ﾏｽﾀ（EMSETM）'!$A$1:$L$15"}</definedName>
    <definedName name="HTML_Control2" localSheetId="25" hidden="1">{"'セット基本ﾏｽﾀ（EMSETM）'!$A$1:$L$15"}</definedName>
    <definedName name="HTML_Control2" localSheetId="21" hidden="1">{"'セット基本ﾏｽﾀ（EMSETM）'!$A$1:$L$15"}</definedName>
    <definedName name="HTML_Control2" localSheetId="22" hidden="1">{"'セット基本ﾏｽﾀ（EMSETM）'!$A$1:$L$15"}</definedName>
    <definedName name="HTML_Control2" localSheetId="19" hidden="1">{"'セット基本ﾏｽﾀ（EMSETM）'!$A$1:$L$15"}</definedName>
    <definedName name="HTML_Control2" hidden="1">{"'セット基本ﾏｽﾀ（EMSETM）'!$A$1:$L$15"}</definedName>
    <definedName name="HTML_Description" hidden="1">""</definedName>
    <definedName name="HTML_Email" hidden="1">""</definedName>
    <definedName name="HTML_Header" hidden="1">"AS,SEC"</definedName>
    <definedName name="HTML_LastUpdate" hidden="1">"2000-05-10"</definedName>
    <definedName name="HTML_LineAfter" hidden="1">FALSE</definedName>
    <definedName name="HTML_LineBefore" hidden="1">FALSE</definedName>
    <definedName name="HTML_Name" hidden="1">"이도진"</definedName>
    <definedName name="HTML_OBDlg2" hidden="1">TRUE</definedName>
    <definedName name="HTML_OBDlg3" hidden="1">TRUE</definedName>
    <definedName name="HTML_OBDlg4" hidden="1">TRUE</definedName>
    <definedName name="HTML_OS" hidden="1">0</definedName>
    <definedName name="HTML_PathFile" hidden="1">"D:\이사회\2천년5월\MyHTML.htm"</definedName>
    <definedName name="HTML_PathFileMac" hidden="1">"Macintosh HD:HomePageStuff:New_Home_Page:datafile:ctryprem.html"</definedName>
    <definedName name="HTML_PathTemplate" hidden="1">"C:\My Documents\网.htm"</definedName>
    <definedName name="HTML_Title" hidden="1">"20대"</definedName>
    <definedName name="HTML1_1" hidden="1">"[손익전망.xls]표지!$A$1:$N$32"</definedName>
    <definedName name="HTML1_10" hidden="1">""</definedName>
    <definedName name="HTML1_11" hidden="1">1</definedName>
    <definedName name="HTML1_12" hidden="1">"C:\김경록\MyHTML.htm"</definedName>
    <definedName name="HTML1_2" hidden="1">1</definedName>
    <definedName name="HTML1_3" hidden="1">"손익전망.xls"</definedName>
    <definedName name="HTML1_4" hidden="1">"표지"</definedName>
    <definedName name="HTML1_5" hidden="1">""</definedName>
    <definedName name="HTML1_6" hidden="1">-4146</definedName>
    <definedName name="HTML1_7" hidden="1">-4146</definedName>
    <definedName name="HTML1_8" hidden="1">"98-04-22"</definedName>
    <definedName name="HTML1_9" hidden="1">"김경록"</definedName>
    <definedName name="HTML2_1" hidden="1">"'[손익전망.xls]매출손익전망(SSA)'!$A$1:$O$26"</definedName>
    <definedName name="HTML2_10" hidden="1">""</definedName>
    <definedName name="HTML2_11" hidden="1">1</definedName>
    <definedName name="HTML2_12" hidden="1">"C:\김경록\MyHTML1.htm"</definedName>
    <definedName name="HTML2_2" hidden="1">1</definedName>
    <definedName name="HTML2_3" hidden="1">"손익전망.xls"</definedName>
    <definedName name="HTML2_4" hidden="1">"매출손익전망(SSA)"</definedName>
    <definedName name="HTML2_5" hidden="1">""</definedName>
    <definedName name="HTML2_6" hidden="1">-4146</definedName>
    <definedName name="HTML2_7" hidden="1">-4146</definedName>
    <definedName name="HTML2_8" hidden="1">"98-04-22"</definedName>
    <definedName name="HTML2_9" hidden="1">"김경록"</definedName>
    <definedName name="HTMLControl" localSheetId="14" hidden="1">{"'Edit'!$A$1:$V$2277"}</definedName>
    <definedName name="HTMLControl" localSheetId="7" hidden="1">{"'Edit'!$A$1:$V$2277"}</definedName>
    <definedName name="HTMLControl" localSheetId="25" hidden="1">{"'Edit'!$A$1:$V$2277"}</definedName>
    <definedName name="HTMLControl" localSheetId="21" hidden="1">{"'Edit'!$A$1:$V$2277"}</definedName>
    <definedName name="HTMLControl" localSheetId="22" hidden="1">{"'Edit'!$A$1:$V$2277"}</definedName>
    <definedName name="HTMLControl" localSheetId="19" hidden="1">{"'Edit'!$A$1:$V$2277"}</definedName>
    <definedName name="HTMLControl" hidden="1">{"'Edit'!$A$1:$V$2277"}</definedName>
    <definedName name="HTMLCount" hidden="1">2</definedName>
    <definedName name="htreyhgj" localSheetId="14" hidden="1">{#N/A,#N/A,FALSE,"TB";#N/A,#N/A,FALSE,"DR";#N/A,#N/A,FALSE,"AR";#N/A,#N/A,FALSE,"BS";#N/A,#N/A,FALSE,"PL";#N/A,#N/A,FALSE,"NOTES";#N/A,#N/A,FALSE,"NOTES (2)";#N/A,#N/A,FALSE,"NOTES (3)";#N/A,#N/A,FALSE,"DPL";#N/A,#N/A,FALSE,"DPL"}</definedName>
    <definedName name="htreyhgj" localSheetId="7" hidden="1">{#N/A,#N/A,FALSE,"TB";#N/A,#N/A,FALSE,"DR";#N/A,#N/A,FALSE,"AR";#N/A,#N/A,FALSE,"BS";#N/A,#N/A,FALSE,"PL";#N/A,#N/A,FALSE,"NOTES";#N/A,#N/A,FALSE,"NOTES (2)";#N/A,#N/A,FALSE,"NOTES (3)";#N/A,#N/A,FALSE,"DPL";#N/A,#N/A,FALSE,"DPL"}</definedName>
    <definedName name="htreyhgj" localSheetId="25" hidden="1">{#N/A,#N/A,FALSE,"TB";#N/A,#N/A,FALSE,"DR";#N/A,#N/A,FALSE,"AR";#N/A,#N/A,FALSE,"BS";#N/A,#N/A,FALSE,"PL";#N/A,#N/A,FALSE,"NOTES";#N/A,#N/A,FALSE,"NOTES (2)";#N/A,#N/A,FALSE,"NOTES (3)";#N/A,#N/A,FALSE,"DPL";#N/A,#N/A,FALSE,"DPL"}</definedName>
    <definedName name="htreyhgj" localSheetId="21" hidden="1">{#N/A,#N/A,FALSE,"TB";#N/A,#N/A,FALSE,"DR";#N/A,#N/A,FALSE,"AR";#N/A,#N/A,FALSE,"BS";#N/A,#N/A,FALSE,"PL";#N/A,#N/A,FALSE,"NOTES";#N/A,#N/A,FALSE,"NOTES (2)";#N/A,#N/A,FALSE,"NOTES (3)";#N/A,#N/A,FALSE,"DPL";#N/A,#N/A,FALSE,"DPL"}</definedName>
    <definedName name="htreyhgj" localSheetId="22" hidden="1">{#N/A,#N/A,FALSE,"TB";#N/A,#N/A,FALSE,"DR";#N/A,#N/A,FALSE,"AR";#N/A,#N/A,FALSE,"BS";#N/A,#N/A,FALSE,"PL";#N/A,#N/A,FALSE,"NOTES";#N/A,#N/A,FALSE,"NOTES (2)";#N/A,#N/A,FALSE,"NOTES (3)";#N/A,#N/A,FALSE,"DPL";#N/A,#N/A,FALSE,"DPL"}</definedName>
    <definedName name="htreyhgj" localSheetId="19" hidden="1">{#N/A,#N/A,FALSE,"TB";#N/A,#N/A,FALSE,"DR";#N/A,#N/A,FALSE,"AR";#N/A,#N/A,FALSE,"BS";#N/A,#N/A,FALSE,"PL";#N/A,#N/A,FALSE,"NOTES";#N/A,#N/A,FALSE,"NOTES (2)";#N/A,#N/A,FALSE,"NOTES (3)";#N/A,#N/A,FALSE,"DPL";#N/A,#N/A,FALSE,"DPL"}</definedName>
    <definedName name="htreyhgj" hidden="1">{#N/A,#N/A,FALSE,"TB";#N/A,#N/A,FALSE,"DR";#N/A,#N/A,FALSE,"AR";#N/A,#N/A,FALSE,"BS";#N/A,#N/A,FALSE,"PL";#N/A,#N/A,FALSE,"NOTES";#N/A,#N/A,FALSE,"NOTES (2)";#N/A,#N/A,FALSE,"NOTES (3)";#N/A,#N/A,FALSE,"DPL";#N/A,#N/A,FALSE,"DPL"}</definedName>
    <definedName name="htyuityuiotio" localSheetId="14" hidden="1">{#N/A,#N/A,FALSE,"REPORT"}</definedName>
    <definedName name="htyuityuiotio" localSheetId="7" hidden="1">{#N/A,#N/A,FALSE,"REPORT"}</definedName>
    <definedName name="htyuityuiotio" localSheetId="25" hidden="1">{#N/A,#N/A,FALSE,"REPORT"}</definedName>
    <definedName name="htyuityuiotio" localSheetId="21" hidden="1">{#N/A,#N/A,FALSE,"REPORT"}</definedName>
    <definedName name="htyuityuiotio" localSheetId="22" hidden="1">{#N/A,#N/A,FALSE,"REPORT"}</definedName>
    <definedName name="htyuityuiotio" localSheetId="19" hidden="1">{#N/A,#N/A,FALSE,"REPORT"}</definedName>
    <definedName name="htyuityuiotio" hidden="1">{#N/A,#N/A,FALSE,"REPORT"}</definedName>
    <definedName name="HUI">#REF!</definedName>
    <definedName name="huy" localSheetId="14" hidden="1">{"'Sheet1'!$L$16"}</definedName>
    <definedName name="huy" localSheetId="7" hidden="1">{"'Sheet1'!$L$16"}</definedName>
    <definedName name="huy" localSheetId="25" hidden="1">{"'Sheet1'!$L$16"}</definedName>
    <definedName name="huy" localSheetId="21" hidden="1">{"'Sheet1'!$L$16"}</definedName>
    <definedName name="huy" localSheetId="22" hidden="1">{"'Sheet1'!$L$16"}</definedName>
    <definedName name="huy" localSheetId="19" hidden="1">{"'Sheet1'!$L$16"}</definedName>
    <definedName name="huy" hidden="1">{"'Sheet1'!$L$16"}</definedName>
    <definedName name="hvac">#REF!</definedName>
    <definedName name="hvuvv" localSheetId="14" hidden="1">{#N/A,#N/A,FALSE,"CONTENTS";#N/A,#N/A,FALSE,"DR";#N/A,#N/A,FALSE,"PL";#N/A,#N/A,FALSE,"BS";#N/A,#N/A,FALSE,"Cash Flow";#N/A,#N/A,FALSE,"NOTES";#N/A,#N/A,FALSE,"NOTES (FA)";#N/A,#N/A,FALSE,"Notes(3)";#N/A,#N/A,FALSE,"NOTES (4)";#N/A,#N/A,FALSE,"DP&amp;L";#N/A,#N/A,FALSE,"EXPENSES";#N/A,#N/A,FALSE,"EXPENSES-1"}</definedName>
    <definedName name="hvuvv" localSheetId="7" hidden="1">{#N/A,#N/A,FALSE,"CONTENTS";#N/A,#N/A,FALSE,"DR";#N/A,#N/A,FALSE,"PL";#N/A,#N/A,FALSE,"BS";#N/A,#N/A,FALSE,"Cash Flow";#N/A,#N/A,FALSE,"NOTES";#N/A,#N/A,FALSE,"NOTES (FA)";#N/A,#N/A,FALSE,"Notes(3)";#N/A,#N/A,FALSE,"NOTES (4)";#N/A,#N/A,FALSE,"DP&amp;L";#N/A,#N/A,FALSE,"EXPENSES";#N/A,#N/A,FALSE,"EXPENSES-1"}</definedName>
    <definedName name="hvuvv" localSheetId="25" hidden="1">{#N/A,#N/A,FALSE,"CONTENTS";#N/A,#N/A,FALSE,"DR";#N/A,#N/A,FALSE,"PL";#N/A,#N/A,FALSE,"BS";#N/A,#N/A,FALSE,"Cash Flow";#N/A,#N/A,FALSE,"NOTES";#N/A,#N/A,FALSE,"NOTES (FA)";#N/A,#N/A,FALSE,"Notes(3)";#N/A,#N/A,FALSE,"NOTES (4)";#N/A,#N/A,FALSE,"DP&amp;L";#N/A,#N/A,FALSE,"EXPENSES";#N/A,#N/A,FALSE,"EXPENSES-1"}</definedName>
    <definedName name="hvuvv" localSheetId="21" hidden="1">{#N/A,#N/A,FALSE,"CONTENTS";#N/A,#N/A,FALSE,"DR";#N/A,#N/A,FALSE,"PL";#N/A,#N/A,FALSE,"BS";#N/A,#N/A,FALSE,"Cash Flow";#N/A,#N/A,FALSE,"NOTES";#N/A,#N/A,FALSE,"NOTES (FA)";#N/A,#N/A,FALSE,"Notes(3)";#N/A,#N/A,FALSE,"NOTES (4)";#N/A,#N/A,FALSE,"DP&amp;L";#N/A,#N/A,FALSE,"EXPENSES";#N/A,#N/A,FALSE,"EXPENSES-1"}</definedName>
    <definedName name="hvuvv" localSheetId="22" hidden="1">{#N/A,#N/A,FALSE,"CONTENTS";#N/A,#N/A,FALSE,"DR";#N/A,#N/A,FALSE,"PL";#N/A,#N/A,FALSE,"BS";#N/A,#N/A,FALSE,"Cash Flow";#N/A,#N/A,FALSE,"NOTES";#N/A,#N/A,FALSE,"NOTES (FA)";#N/A,#N/A,FALSE,"Notes(3)";#N/A,#N/A,FALSE,"NOTES (4)";#N/A,#N/A,FALSE,"DP&amp;L";#N/A,#N/A,FALSE,"EXPENSES";#N/A,#N/A,FALSE,"EXPENSES-1"}</definedName>
    <definedName name="hvuvv" localSheetId="19" hidden="1">{#N/A,#N/A,FALSE,"CONTENTS";#N/A,#N/A,FALSE,"DR";#N/A,#N/A,FALSE,"PL";#N/A,#N/A,FALSE,"BS";#N/A,#N/A,FALSE,"Cash Flow";#N/A,#N/A,FALSE,"NOTES";#N/A,#N/A,FALSE,"NOTES (FA)";#N/A,#N/A,FALSE,"Notes(3)";#N/A,#N/A,FALSE,"NOTES (4)";#N/A,#N/A,FALSE,"DP&amp;L";#N/A,#N/A,FALSE,"EXPENSES";#N/A,#N/A,FALSE,"EXPENSES-1"}</definedName>
    <definedName name="hvuvv" hidden="1">{#N/A,#N/A,FALSE,"CONTENTS";#N/A,#N/A,FALSE,"DR";#N/A,#N/A,FALSE,"PL";#N/A,#N/A,FALSE,"BS";#N/A,#N/A,FALSE,"Cash Flow";#N/A,#N/A,FALSE,"NOTES";#N/A,#N/A,FALSE,"NOTES (FA)";#N/A,#N/A,FALSE,"Notes(3)";#N/A,#N/A,FALSE,"NOTES (4)";#N/A,#N/A,FALSE,"DP&amp;L";#N/A,#N/A,FALSE,"EXPENSES";#N/A,#N/A,FALSE,"EXPENSES-1"}</definedName>
    <definedName name="hw" localSheetId="14" hidden="1">{"sales growth",#N/A,FALSE,"summary";"oper income",#N/A,FALSE,"summary";"oros rank",#N/A,FALSE,"summary";"net assets",#N/A,FALSE,"summary";"asset turnover",#N/A,FALSE,"summary";"orona",#N/A,FALSE,"summary"}</definedName>
    <definedName name="hw" localSheetId="7" hidden="1">{"sales growth",#N/A,FALSE,"summary";"oper income",#N/A,FALSE,"summary";"oros rank",#N/A,FALSE,"summary";"net assets",#N/A,FALSE,"summary";"asset turnover",#N/A,FALSE,"summary";"orona",#N/A,FALSE,"summary"}</definedName>
    <definedName name="hw" localSheetId="25" hidden="1">{"sales growth",#N/A,FALSE,"summary";"oper income",#N/A,FALSE,"summary";"oros rank",#N/A,FALSE,"summary";"net assets",#N/A,FALSE,"summary";"asset turnover",#N/A,FALSE,"summary";"orona",#N/A,FALSE,"summary"}</definedName>
    <definedName name="hw" localSheetId="21" hidden="1">{"sales growth",#N/A,FALSE,"summary";"oper income",#N/A,FALSE,"summary";"oros rank",#N/A,FALSE,"summary";"net assets",#N/A,FALSE,"summary";"asset turnover",#N/A,FALSE,"summary";"orona",#N/A,FALSE,"summary"}</definedName>
    <definedName name="hw" localSheetId="22" hidden="1">{"sales growth",#N/A,FALSE,"summary";"oper income",#N/A,FALSE,"summary";"oros rank",#N/A,FALSE,"summary";"net assets",#N/A,FALSE,"summary";"asset turnover",#N/A,FALSE,"summary";"orona",#N/A,FALSE,"summary"}</definedName>
    <definedName name="hw" localSheetId="19" hidden="1">{"sales growth",#N/A,FALSE,"summary";"oper income",#N/A,FALSE,"summary";"oros rank",#N/A,FALSE,"summary";"net assets",#N/A,FALSE,"summary";"asset turnover",#N/A,FALSE,"summary";"orona",#N/A,FALSE,"summary"}</definedName>
    <definedName name="hw" hidden="1">{"sales growth",#N/A,FALSE,"summary";"oper income",#N/A,FALSE,"summary";"oros rank",#N/A,FALSE,"summary";"net assets",#N/A,FALSE,"summary";"asset turnover",#N/A,FALSE,"summary";"orona",#N/A,FALSE,"summary"}</definedName>
    <definedName name="HWSheet">1</definedName>
    <definedName name="HWSW">#REF!</definedName>
    <definedName name="HWSW2">#REF!</definedName>
    <definedName name="HXTKOPROJ">#REF!</definedName>
    <definedName name="hy" localSheetId="14" hidden="1">{#N/A,#N/A,FALSE,"TB";#N/A,#N/A,FALSE,"AR";#N/A,#N/A,FALSE,"BS";#N/A,#N/A,FALSE,"PL";#N/A,#N/A,FALSE,"NOTES";#N/A,#N/A,FALSE,"NOTES (2)";#N/A,#N/A,FALSE,"NOTES (3)";#N/A,#N/A,FALSE,"TAXC.INDEX";#N/A,#N/A,FALSE,"Schedule I";#N/A,#N/A,FALSE,"DPL";#N/A,#N/A,FALSE,"Schedule IV";#N/A,#N/A,FALSE,"Adjustments"}</definedName>
    <definedName name="hy" localSheetId="7" hidden="1">{#N/A,#N/A,FALSE,"TB";#N/A,#N/A,FALSE,"AR";#N/A,#N/A,FALSE,"BS";#N/A,#N/A,FALSE,"PL";#N/A,#N/A,FALSE,"NOTES";#N/A,#N/A,FALSE,"NOTES (2)";#N/A,#N/A,FALSE,"NOTES (3)";#N/A,#N/A,FALSE,"TAXC.INDEX";#N/A,#N/A,FALSE,"Schedule I";#N/A,#N/A,FALSE,"DPL";#N/A,#N/A,FALSE,"Schedule IV";#N/A,#N/A,FALSE,"Adjustments"}</definedName>
    <definedName name="hy" localSheetId="25" hidden="1">{#N/A,#N/A,FALSE,"TB";#N/A,#N/A,FALSE,"AR";#N/A,#N/A,FALSE,"BS";#N/A,#N/A,FALSE,"PL";#N/A,#N/A,FALSE,"NOTES";#N/A,#N/A,FALSE,"NOTES (2)";#N/A,#N/A,FALSE,"NOTES (3)";#N/A,#N/A,FALSE,"TAXC.INDEX";#N/A,#N/A,FALSE,"Schedule I";#N/A,#N/A,FALSE,"DPL";#N/A,#N/A,FALSE,"Schedule IV";#N/A,#N/A,FALSE,"Adjustments"}</definedName>
    <definedName name="hy" localSheetId="21" hidden="1">{#N/A,#N/A,FALSE,"TB";#N/A,#N/A,FALSE,"AR";#N/A,#N/A,FALSE,"BS";#N/A,#N/A,FALSE,"PL";#N/A,#N/A,FALSE,"NOTES";#N/A,#N/A,FALSE,"NOTES (2)";#N/A,#N/A,FALSE,"NOTES (3)";#N/A,#N/A,FALSE,"TAXC.INDEX";#N/A,#N/A,FALSE,"Schedule I";#N/A,#N/A,FALSE,"DPL";#N/A,#N/A,FALSE,"Schedule IV";#N/A,#N/A,FALSE,"Adjustments"}</definedName>
    <definedName name="hy" localSheetId="22" hidden="1">{#N/A,#N/A,FALSE,"TB";#N/A,#N/A,FALSE,"AR";#N/A,#N/A,FALSE,"BS";#N/A,#N/A,FALSE,"PL";#N/A,#N/A,FALSE,"NOTES";#N/A,#N/A,FALSE,"NOTES (2)";#N/A,#N/A,FALSE,"NOTES (3)";#N/A,#N/A,FALSE,"TAXC.INDEX";#N/A,#N/A,FALSE,"Schedule I";#N/A,#N/A,FALSE,"DPL";#N/A,#N/A,FALSE,"Schedule IV";#N/A,#N/A,FALSE,"Adjustments"}</definedName>
    <definedName name="hy" localSheetId="19" hidden="1">{#N/A,#N/A,FALSE,"TB";#N/A,#N/A,FALSE,"AR";#N/A,#N/A,FALSE,"BS";#N/A,#N/A,FALSE,"PL";#N/A,#N/A,FALSE,"NOTES";#N/A,#N/A,FALSE,"NOTES (2)";#N/A,#N/A,FALSE,"NOTES (3)";#N/A,#N/A,FALSE,"TAXC.INDEX";#N/A,#N/A,FALSE,"Schedule I";#N/A,#N/A,FALSE,"DPL";#N/A,#N/A,FALSE,"Schedule IV";#N/A,#N/A,FALSE,"Adjustments"}</definedName>
    <definedName name="hy" hidden="1">{#N/A,#N/A,FALSE,"TB";#N/A,#N/A,FALSE,"AR";#N/A,#N/A,FALSE,"BS";#N/A,#N/A,FALSE,"PL";#N/A,#N/A,FALSE,"NOTES";#N/A,#N/A,FALSE,"NOTES (2)";#N/A,#N/A,FALSE,"NOTES (3)";#N/A,#N/A,FALSE,"TAXC.INDEX";#N/A,#N/A,FALSE,"Schedule I";#N/A,#N/A,FALSE,"DPL";#N/A,#N/A,FALSE,"Schedule IV";#N/A,#N/A,FALSE,"Adjustments"}</definedName>
    <definedName name="hyousi" hidden="1">#REF!</definedName>
    <definedName name="Hypertention" localSheetId="14" hidden="1">{#N/A,#N/A,FALSE,"Pharm";#N/A,#N/A,FALSE,"WWCM"}</definedName>
    <definedName name="Hypertention" localSheetId="7" hidden="1">{#N/A,#N/A,FALSE,"Pharm";#N/A,#N/A,FALSE,"WWCM"}</definedName>
    <definedName name="Hypertention" localSheetId="25" hidden="1">{#N/A,#N/A,FALSE,"Pharm";#N/A,#N/A,FALSE,"WWCM"}</definedName>
    <definedName name="Hypertention" localSheetId="21" hidden="1">{#N/A,#N/A,FALSE,"Pharm";#N/A,#N/A,FALSE,"WWCM"}</definedName>
    <definedName name="Hypertention" localSheetId="22" hidden="1">{#N/A,#N/A,FALSE,"Pharm";#N/A,#N/A,FALSE,"WWCM"}</definedName>
    <definedName name="Hypertention" localSheetId="19" hidden="1">{#N/A,#N/A,FALSE,"Pharm";#N/A,#N/A,FALSE,"WWCM"}</definedName>
    <definedName name="Hypertention" hidden="1">{#N/A,#N/A,FALSE,"Pharm";#N/A,#N/A,FALSE,"WWCM"}</definedName>
    <definedName name="hypo" localSheetId="14" hidden="1">{#N/A,#N/A,FALSE,"Pharm";#N/A,#N/A,FALSE,"WWCM"}</definedName>
    <definedName name="hypo" localSheetId="7" hidden="1">{#N/A,#N/A,FALSE,"Pharm";#N/A,#N/A,FALSE,"WWCM"}</definedName>
    <definedName name="hypo" localSheetId="25" hidden="1">{#N/A,#N/A,FALSE,"Pharm";#N/A,#N/A,FALSE,"WWCM"}</definedName>
    <definedName name="hypo" localSheetId="21" hidden="1">{#N/A,#N/A,FALSE,"Pharm";#N/A,#N/A,FALSE,"WWCM"}</definedName>
    <definedName name="hypo" localSheetId="22" hidden="1">{#N/A,#N/A,FALSE,"Pharm";#N/A,#N/A,FALSE,"WWCM"}</definedName>
    <definedName name="hypo" localSheetId="19" hidden="1">{#N/A,#N/A,FALSE,"Pharm";#N/A,#N/A,FALSE,"WWCM"}</definedName>
    <definedName name="hypo" hidden="1">{#N/A,#N/A,FALSE,"Pharm";#N/A,#N/A,FALSE,"WWCM"}</definedName>
    <definedName name="hyt">#REF!</definedName>
    <definedName name="hzzb">#REF!</definedName>
    <definedName name="H产品">#REF!</definedName>
    <definedName name="h付">#REF!</definedName>
    <definedName name="h振兴705">#REF!</definedName>
    <definedName name="i">#REF!</definedName>
    <definedName name="i_usol_re">#REF!</definedName>
    <definedName name="i_usol_ta">#REF!</definedName>
    <definedName name="I060k" hidden="1">#REF!</definedName>
    <definedName name="I101arpa">#REF!</definedName>
    <definedName name="I101arpb">#REF!</definedName>
    <definedName name="I101arpc">#REF!</definedName>
    <definedName name="I101arpd">#REF!</definedName>
    <definedName name="I101arpe">#REF!</definedName>
    <definedName name="IAS_Accu._Depn.">#REF!</definedName>
    <definedName name="IAS_Book_Value">#REF!</definedName>
    <definedName name="IAS_M_Depn">#REF!</definedName>
    <definedName name="iay" localSheetId="14" hidden="1">{#N/A,#N/A,FALSE,"DIR-REP";#N/A,#N/A,FALSE,"AUD-REPORT";#N/A,#N/A,FALSE,"P7L&amp;BS";#N/A,#N/A,FALSE,"NOTES";#N/A,#N/A,FALSE,"FA";#N/A,#N/A,FALSE,"NOTES (2)";#N/A,#N/A,FALSE,"Schedule  IV";#N/A,#N/A,FALSE,"Schedule V"}</definedName>
    <definedName name="iay" localSheetId="7" hidden="1">{#N/A,#N/A,FALSE,"DIR-REP";#N/A,#N/A,FALSE,"AUD-REPORT";#N/A,#N/A,FALSE,"P7L&amp;BS";#N/A,#N/A,FALSE,"NOTES";#N/A,#N/A,FALSE,"FA";#N/A,#N/A,FALSE,"NOTES (2)";#N/A,#N/A,FALSE,"Schedule  IV";#N/A,#N/A,FALSE,"Schedule V"}</definedName>
    <definedName name="iay" localSheetId="25" hidden="1">{#N/A,#N/A,FALSE,"DIR-REP";#N/A,#N/A,FALSE,"AUD-REPORT";#N/A,#N/A,FALSE,"P7L&amp;BS";#N/A,#N/A,FALSE,"NOTES";#N/A,#N/A,FALSE,"FA";#N/A,#N/A,FALSE,"NOTES (2)";#N/A,#N/A,FALSE,"Schedule  IV";#N/A,#N/A,FALSE,"Schedule V"}</definedName>
    <definedName name="iay" localSheetId="21" hidden="1">{#N/A,#N/A,FALSE,"DIR-REP";#N/A,#N/A,FALSE,"AUD-REPORT";#N/A,#N/A,FALSE,"P7L&amp;BS";#N/A,#N/A,FALSE,"NOTES";#N/A,#N/A,FALSE,"FA";#N/A,#N/A,FALSE,"NOTES (2)";#N/A,#N/A,FALSE,"Schedule  IV";#N/A,#N/A,FALSE,"Schedule V"}</definedName>
    <definedName name="iay" localSheetId="22" hidden="1">{#N/A,#N/A,FALSE,"DIR-REP";#N/A,#N/A,FALSE,"AUD-REPORT";#N/A,#N/A,FALSE,"P7L&amp;BS";#N/A,#N/A,FALSE,"NOTES";#N/A,#N/A,FALSE,"FA";#N/A,#N/A,FALSE,"NOTES (2)";#N/A,#N/A,FALSE,"Schedule  IV";#N/A,#N/A,FALSE,"Schedule V"}</definedName>
    <definedName name="iay" localSheetId="19" hidden="1">{#N/A,#N/A,FALSE,"DIR-REP";#N/A,#N/A,FALSE,"AUD-REPORT";#N/A,#N/A,FALSE,"P7L&amp;BS";#N/A,#N/A,FALSE,"NOTES";#N/A,#N/A,FALSE,"FA";#N/A,#N/A,FALSE,"NOTES (2)";#N/A,#N/A,FALSE,"Schedule  IV";#N/A,#N/A,FALSE,"Schedule V"}</definedName>
    <definedName name="iay" hidden="1">{#N/A,#N/A,FALSE,"DIR-REP";#N/A,#N/A,FALSE,"AUD-REPORT";#N/A,#N/A,FALSE,"P7L&amp;BS";#N/A,#N/A,FALSE,"NOTES";#N/A,#N/A,FALSE,"FA";#N/A,#N/A,FALSE,"NOTES (2)";#N/A,#N/A,FALSE,"Schedule  IV";#N/A,#N/A,FALSE,"Schedule V"}</definedName>
    <definedName name="IB_I_Min">#REF!</definedName>
    <definedName name="IB_Min">#REF!</definedName>
    <definedName name="ibnjks" localSheetId="14" hidden="1">{"detail",#N/A,FALSE,"mfg";"summary",#N/A,FALSE,"mfg"}</definedName>
    <definedName name="ibnjks" localSheetId="7" hidden="1">{"detail",#N/A,FALSE,"mfg";"summary",#N/A,FALSE,"mfg"}</definedName>
    <definedName name="ibnjks" localSheetId="25" hidden="1">{"detail",#N/A,FALSE,"mfg";"summary",#N/A,FALSE,"mfg"}</definedName>
    <definedName name="ibnjks" localSheetId="21" hidden="1">{"detail",#N/A,FALSE,"mfg";"summary",#N/A,FALSE,"mfg"}</definedName>
    <definedName name="ibnjks" localSheetId="22" hidden="1">{"detail",#N/A,FALSE,"mfg";"summary",#N/A,FALSE,"mfg"}</definedName>
    <definedName name="ibnjks" localSheetId="19" hidden="1">{"detail",#N/A,FALSE,"mfg";"summary",#N/A,FALSE,"mfg"}</definedName>
    <definedName name="ibnjks" hidden="1">{"detail",#N/A,FALSE,"mfg";"summary",#N/A,FALSE,"mfg"}</definedName>
    <definedName name="ic" localSheetId="14" hidden="1">{#N/A,#N/A,FALSE,"단축1";#N/A,#N/A,FALSE,"단축2";#N/A,#N/A,FALSE,"단축3";#N/A,#N/A,FALSE,"장축";#N/A,#N/A,FALSE,"4WD"}</definedName>
    <definedName name="ic" localSheetId="7" hidden="1">{#N/A,#N/A,FALSE,"단축1";#N/A,#N/A,FALSE,"단축2";#N/A,#N/A,FALSE,"단축3";#N/A,#N/A,FALSE,"장축";#N/A,#N/A,FALSE,"4WD"}</definedName>
    <definedName name="ic" localSheetId="25" hidden="1">{#N/A,#N/A,FALSE,"단축1";#N/A,#N/A,FALSE,"단축2";#N/A,#N/A,FALSE,"단축3";#N/A,#N/A,FALSE,"장축";#N/A,#N/A,FALSE,"4WD"}</definedName>
    <definedName name="ic" localSheetId="21" hidden="1">{#N/A,#N/A,FALSE,"단축1";#N/A,#N/A,FALSE,"단축2";#N/A,#N/A,FALSE,"단축3";#N/A,#N/A,FALSE,"장축";#N/A,#N/A,FALSE,"4WD"}</definedName>
    <definedName name="ic" localSheetId="22" hidden="1">{#N/A,#N/A,FALSE,"단축1";#N/A,#N/A,FALSE,"단축2";#N/A,#N/A,FALSE,"단축3";#N/A,#N/A,FALSE,"장축";#N/A,#N/A,FALSE,"4WD"}</definedName>
    <definedName name="ic" localSheetId="19" hidden="1">{#N/A,#N/A,FALSE,"단축1";#N/A,#N/A,FALSE,"단축2";#N/A,#N/A,FALSE,"단축3";#N/A,#N/A,FALSE,"장축";#N/A,#N/A,FALSE,"4WD"}</definedName>
    <definedName name="ic" hidden="1">{#N/A,#N/A,FALSE,"단축1";#N/A,#N/A,FALSE,"단축2";#N/A,#N/A,FALSE,"단축3";#N/A,#N/A,FALSE,"장축";#N/A,#N/A,FALSE,"4WD"}</definedName>
    <definedName name="IDauswahl">#REF!</definedName>
    <definedName name="IDG" hidden="1">#REF!</definedName>
    <definedName name="IDL.Connector.UDF" hidden="1">0</definedName>
    <definedName name="IDL.Connector.Version" hidden="1">"9.1.2.1"</definedName>
    <definedName name="IE_emg_Min">#REF!</definedName>
    <definedName name="IE_I_Min">#REF!</definedName>
    <definedName name="IEP">1/0.787564</definedName>
    <definedName name="IEPeXToEUR" localSheetId="14" hidden="1">1/EUReXToIEP</definedName>
    <definedName name="IEPeXToEUR" localSheetId="7" hidden="1">1/EUReXToIEP</definedName>
    <definedName name="IEPeXToEUR" localSheetId="25" hidden="1">1/EUReXToIEP</definedName>
    <definedName name="IEPeXToEUR" localSheetId="21" hidden="1">1/EUReXToIEP</definedName>
    <definedName name="IEPeXToEUR" localSheetId="22" hidden="1">1/EUReXToIEP</definedName>
    <definedName name="IEPeXToEUR" localSheetId="19" hidden="1">1/EUReXToIEP</definedName>
    <definedName name="IEPeXToEUR" hidden="1">1/EUReXToIEP</definedName>
    <definedName name="iex" hidden="1">#REF!</definedName>
    <definedName name="IFLine">#REF!</definedName>
    <definedName name="II">100</definedName>
    <definedName name="ii.oo" localSheetId="14" hidden="1">{#N/A,#N/A,FALSE,"Umsatz EO BP";#N/A,#N/A,FALSE,"Umsatz EO OP";#N/A,#N/A,FALSE,"ER EO BP";#N/A,#N/A,FALSE,"ER EO OP";#N/A,#N/A,FALSE,"EA EO (2)";#N/A,#N/A,FALSE,"EA EO";#N/A,#N/A,FALSE,"EA EO (3)";#N/A,#N/A,FALSE,"EA EO (4)";#N/A,#N/A,FALSE,"KA EO  (2)";#N/A,#N/A,FALSE,"KA EO";#N/A,#N/A,FALSE,"KA EO  (3)";#N/A,#N/A,FALSE,"KA EO (4)"}</definedName>
    <definedName name="ii.oo" localSheetId="7" hidden="1">{#N/A,#N/A,FALSE,"Umsatz EO BP";#N/A,#N/A,FALSE,"Umsatz EO OP";#N/A,#N/A,FALSE,"ER EO BP";#N/A,#N/A,FALSE,"ER EO OP";#N/A,#N/A,FALSE,"EA EO (2)";#N/A,#N/A,FALSE,"EA EO";#N/A,#N/A,FALSE,"EA EO (3)";#N/A,#N/A,FALSE,"EA EO (4)";#N/A,#N/A,FALSE,"KA EO  (2)";#N/A,#N/A,FALSE,"KA EO";#N/A,#N/A,FALSE,"KA EO  (3)";#N/A,#N/A,FALSE,"KA EO (4)"}</definedName>
    <definedName name="ii.oo" localSheetId="25" hidden="1">{#N/A,#N/A,FALSE,"Umsatz EO BP";#N/A,#N/A,FALSE,"Umsatz EO OP";#N/A,#N/A,FALSE,"ER EO BP";#N/A,#N/A,FALSE,"ER EO OP";#N/A,#N/A,FALSE,"EA EO (2)";#N/A,#N/A,FALSE,"EA EO";#N/A,#N/A,FALSE,"EA EO (3)";#N/A,#N/A,FALSE,"EA EO (4)";#N/A,#N/A,FALSE,"KA EO  (2)";#N/A,#N/A,FALSE,"KA EO";#N/A,#N/A,FALSE,"KA EO  (3)";#N/A,#N/A,FALSE,"KA EO (4)"}</definedName>
    <definedName name="ii.oo" localSheetId="21" hidden="1">{#N/A,#N/A,FALSE,"Umsatz EO BP";#N/A,#N/A,FALSE,"Umsatz EO OP";#N/A,#N/A,FALSE,"ER EO BP";#N/A,#N/A,FALSE,"ER EO OP";#N/A,#N/A,FALSE,"EA EO (2)";#N/A,#N/A,FALSE,"EA EO";#N/A,#N/A,FALSE,"EA EO (3)";#N/A,#N/A,FALSE,"EA EO (4)";#N/A,#N/A,FALSE,"KA EO  (2)";#N/A,#N/A,FALSE,"KA EO";#N/A,#N/A,FALSE,"KA EO  (3)";#N/A,#N/A,FALSE,"KA EO (4)"}</definedName>
    <definedName name="ii.oo" localSheetId="22" hidden="1">{#N/A,#N/A,FALSE,"Umsatz EO BP";#N/A,#N/A,FALSE,"Umsatz EO OP";#N/A,#N/A,FALSE,"ER EO BP";#N/A,#N/A,FALSE,"ER EO OP";#N/A,#N/A,FALSE,"EA EO (2)";#N/A,#N/A,FALSE,"EA EO";#N/A,#N/A,FALSE,"EA EO (3)";#N/A,#N/A,FALSE,"EA EO (4)";#N/A,#N/A,FALSE,"KA EO  (2)";#N/A,#N/A,FALSE,"KA EO";#N/A,#N/A,FALSE,"KA EO  (3)";#N/A,#N/A,FALSE,"KA EO (4)"}</definedName>
    <definedName name="ii.oo" localSheetId="19" hidden="1">{#N/A,#N/A,FALSE,"Umsatz EO BP";#N/A,#N/A,FALSE,"Umsatz EO OP";#N/A,#N/A,FALSE,"ER EO BP";#N/A,#N/A,FALSE,"ER EO OP";#N/A,#N/A,FALSE,"EA EO (2)";#N/A,#N/A,FALSE,"EA EO";#N/A,#N/A,FALSE,"EA EO (3)";#N/A,#N/A,FALSE,"EA EO (4)";#N/A,#N/A,FALSE,"KA EO  (2)";#N/A,#N/A,FALSE,"KA EO";#N/A,#N/A,FALSE,"KA EO  (3)";#N/A,#N/A,FALSE,"KA EO (4)"}</definedName>
    <definedName name="ii.oo" hidden="1">{#N/A,#N/A,FALSE,"Umsatz EO BP";#N/A,#N/A,FALSE,"Umsatz EO OP";#N/A,#N/A,FALSE,"ER EO BP";#N/A,#N/A,FALSE,"ER EO OP";#N/A,#N/A,FALSE,"EA EO (2)";#N/A,#N/A,FALSE,"EA EO";#N/A,#N/A,FALSE,"EA EO (3)";#N/A,#N/A,FALSE,"EA EO (4)";#N/A,#N/A,FALSE,"KA EO  (2)";#N/A,#N/A,FALSE,"KA EO";#N/A,#N/A,FALSE,"KA EO  (3)";#N/A,#N/A,FALSE,"KA EO (4)"}</definedName>
    <definedName name="iii" localSheetId="14" hidden="1">{#N/A,#N/A,TRUE,"Overall";#N/A,#N/A,TRUE,"Region Wise ";#N/A,#N/A,TRUE,"Client Wise"}</definedName>
    <definedName name="iii" localSheetId="7" hidden="1">{#N/A,#N/A,TRUE,"Overall";#N/A,#N/A,TRUE,"Region Wise ";#N/A,#N/A,TRUE,"Client Wise"}</definedName>
    <definedName name="iii" localSheetId="25" hidden="1">{#N/A,#N/A,TRUE,"Overall";#N/A,#N/A,TRUE,"Region Wise ";#N/A,#N/A,TRUE,"Client Wise"}</definedName>
    <definedName name="iii" localSheetId="21" hidden="1">{#N/A,#N/A,TRUE,"Overall";#N/A,#N/A,TRUE,"Region Wise ";#N/A,#N/A,TRUE,"Client Wise"}</definedName>
    <definedName name="iii" localSheetId="22" hidden="1">{#N/A,#N/A,TRUE,"Overall";#N/A,#N/A,TRUE,"Region Wise ";#N/A,#N/A,TRUE,"Client Wise"}</definedName>
    <definedName name="iii" localSheetId="19" hidden="1">{#N/A,#N/A,TRUE,"Overall";#N/A,#N/A,TRUE,"Region Wise ";#N/A,#N/A,TRUE,"Client Wise"}</definedName>
    <definedName name="iii" hidden="1">{#N/A,#N/A,TRUE,"Overall";#N/A,#N/A,TRUE,"Region Wise ";#N/A,#N/A,TRUE,"Client Wise"}</definedName>
    <definedName name="IIII" localSheetId="14" hidden="1">{#N/A,#N/A,FALSE,"단축1";#N/A,#N/A,FALSE,"단축2";#N/A,#N/A,FALSE,"단축3";#N/A,#N/A,FALSE,"장축";#N/A,#N/A,FALSE,"4WD"}</definedName>
    <definedName name="IIII" localSheetId="7" hidden="1">{#N/A,#N/A,FALSE,"단축1";#N/A,#N/A,FALSE,"단축2";#N/A,#N/A,FALSE,"단축3";#N/A,#N/A,FALSE,"장축";#N/A,#N/A,FALSE,"4WD"}</definedName>
    <definedName name="IIII" localSheetId="25" hidden="1">{#N/A,#N/A,FALSE,"단축1";#N/A,#N/A,FALSE,"단축2";#N/A,#N/A,FALSE,"단축3";#N/A,#N/A,FALSE,"장축";#N/A,#N/A,FALSE,"4WD"}</definedName>
    <definedName name="IIII" localSheetId="21" hidden="1">{#N/A,#N/A,FALSE,"단축1";#N/A,#N/A,FALSE,"단축2";#N/A,#N/A,FALSE,"단축3";#N/A,#N/A,FALSE,"장축";#N/A,#N/A,FALSE,"4WD"}</definedName>
    <definedName name="IIII" localSheetId="22" hidden="1">{#N/A,#N/A,FALSE,"단축1";#N/A,#N/A,FALSE,"단축2";#N/A,#N/A,FALSE,"단축3";#N/A,#N/A,FALSE,"장축";#N/A,#N/A,FALSE,"4WD"}</definedName>
    <definedName name="IIII" localSheetId="19" hidden="1">{#N/A,#N/A,FALSE,"단축1";#N/A,#N/A,FALSE,"단축2";#N/A,#N/A,FALSE,"단축3";#N/A,#N/A,FALSE,"장축";#N/A,#N/A,FALSE,"4WD"}</definedName>
    <definedName name="IIII" hidden="1">{#N/A,#N/A,FALSE,"단축1";#N/A,#N/A,FALSE,"단축2";#N/A,#N/A,FALSE,"단축3";#N/A,#N/A,FALSE,"장축";#N/A,#N/A,FALSE,"4WD"}</definedName>
    <definedName name="iji" hidden="1">#REF!</definedName>
    <definedName name="ijoi" localSheetId="14" hidden="1">{#N/A,#N/A,FALSE,"Produkte Erw.";#N/A,#N/A,FALSE,"Produkte Plan";#N/A,#N/A,FALSE,"Leistungen Erw.";#N/A,#N/A,FALSE,"Leistungen Plan";#N/A,#N/A,FALSE,"KA Allg.Kosten (2)";#N/A,#N/A,FALSE,"KA All.Kosten"}</definedName>
    <definedName name="ijoi" localSheetId="7" hidden="1">{#N/A,#N/A,FALSE,"Produkte Erw.";#N/A,#N/A,FALSE,"Produkte Plan";#N/A,#N/A,FALSE,"Leistungen Erw.";#N/A,#N/A,FALSE,"Leistungen Plan";#N/A,#N/A,FALSE,"KA Allg.Kosten (2)";#N/A,#N/A,FALSE,"KA All.Kosten"}</definedName>
    <definedName name="ijoi" localSheetId="25" hidden="1">{#N/A,#N/A,FALSE,"Produkte Erw.";#N/A,#N/A,FALSE,"Produkte Plan";#N/A,#N/A,FALSE,"Leistungen Erw.";#N/A,#N/A,FALSE,"Leistungen Plan";#N/A,#N/A,FALSE,"KA Allg.Kosten (2)";#N/A,#N/A,FALSE,"KA All.Kosten"}</definedName>
    <definedName name="ijoi" localSheetId="21" hidden="1">{#N/A,#N/A,FALSE,"Produkte Erw.";#N/A,#N/A,FALSE,"Produkte Plan";#N/A,#N/A,FALSE,"Leistungen Erw.";#N/A,#N/A,FALSE,"Leistungen Plan";#N/A,#N/A,FALSE,"KA Allg.Kosten (2)";#N/A,#N/A,FALSE,"KA All.Kosten"}</definedName>
    <definedName name="ijoi" localSheetId="22" hidden="1">{#N/A,#N/A,FALSE,"Produkte Erw.";#N/A,#N/A,FALSE,"Produkte Plan";#N/A,#N/A,FALSE,"Leistungen Erw.";#N/A,#N/A,FALSE,"Leistungen Plan";#N/A,#N/A,FALSE,"KA Allg.Kosten (2)";#N/A,#N/A,FALSE,"KA All.Kosten"}</definedName>
    <definedName name="ijoi" localSheetId="19" hidden="1">{#N/A,#N/A,FALSE,"Produkte Erw.";#N/A,#N/A,FALSE,"Produkte Plan";#N/A,#N/A,FALSE,"Leistungen Erw.";#N/A,#N/A,FALSE,"Leistungen Plan";#N/A,#N/A,FALSE,"KA Allg.Kosten (2)";#N/A,#N/A,FALSE,"KA All.Kosten"}</definedName>
    <definedName name="ijoi" hidden="1">{#N/A,#N/A,FALSE,"Produkte Erw.";#N/A,#N/A,FALSE,"Produkte Plan";#N/A,#N/A,FALSE,"Leistungen Erw.";#N/A,#N/A,FALSE,"Leistungen Plan";#N/A,#N/A,FALSE,"KA Allg.Kosten (2)";#N/A,#N/A,FALSE,"KA All.Kosten"}</definedName>
    <definedName name="ikukukl" localSheetId="14" hidden="1">{#N/A,#N/A,FALSE,"DIR-REP";#N/A,#N/A,FALSE,"AUD-REPORT";#N/A,#N/A,FALSE,"P7L&amp;BS";#N/A,#N/A,FALSE,"NOTES";#N/A,#N/A,FALSE,"FA";#N/A,#N/A,FALSE,"NOTES (2)";#N/A,#N/A,FALSE,"Schedule  IV";#N/A,#N/A,FALSE,"Schedule V"}</definedName>
    <definedName name="ikukukl" localSheetId="7" hidden="1">{#N/A,#N/A,FALSE,"DIR-REP";#N/A,#N/A,FALSE,"AUD-REPORT";#N/A,#N/A,FALSE,"P7L&amp;BS";#N/A,#N/A,FALSE,"NOTES";#N/A,#N/A,FALSE,"FA";#N/A,#N/A,FALSE,"NOTES (2)";#N/A,#N/A,FALSE,"Schedule  IV";#N/A,#N/A,FALSE,"Schedule V"}</definedName>
    <definedName name="ikukukl" localSheetId="25" hidden="1">{#N/A,#N/A,FALSE,"DIR-REP";#N/A,#N/A,FALSE,"AUD-REPORT";#N/A,#N/A,FALSE,"P7L&amp;BS";#N/A,#N/A,FALSE,"NOTES";#N/A,#N/A,FALSE,"FA";#N/A,#N/A,FALSE,"NOTES (2)";#N/A,#N/A,FALSE,"Schedule  IV";#N/A,#N/A,FALSE,"Schedule V"}</definedName>
    <definedName name="ikukukl" localSheetId="21" hidden="1">{#N/A,#N/A,FALSE,"DIR-REP";#N/A,#N/A,FALSE,"AUD-REPORT";#N/A,#N/A,FALSE,"P7L&amp;BS";#N/A,#N/A,FALSE,"NOTES";#N/A,#N/A,FALSE,"FA";#N/A,#N/A,FALSE,"NOTES (2)";#N/A,#N/A,FALSE,"Schedule  IV";#N/A,#N/A,FALSE,"Schedule V"}</definedName>
    <definedName name="ikukukl" localSheetId="22" hidden="1">{#N/A,#N/A,FALSE,"DIR-REP";#N/A,#N/A,FALSE,"AUD-REPORT";#N/A,#N/A,FALSE,"P7L&amp;BS";#N/A,#N/A,FALSE,"NOTES";#N/A,#N/A,FALSE,"FA";#N/A,#N/A,FALSE,"NOTES (2)";#N/A,#N/A,FALSE,"Schedule  IV";#N/A,#N/A,FALSE,"Schedule V"}</definedName>
    <definedName name="ikukukl" localSheetId="19" hidden="1">{#N/A,#N/A,FALSE,"DIR-REP";#N/A,#N/A,FALSE,"AUD-REPORT";#N/A,#N/A,FALSE,"P7L&amp;BS";#N/A,#N/A,FALSE,"NOTES";#N/A,#N/A,FALSE,"FA";#N/A,#N/A,FALSE,"NOTES (2)";#N/A,#N/A,FALSE,"Schedule  IV";#N/A,#N/A,FALSE,"Schedule V"}</definedName>
    <definedName name="ikukukl" hidden="1">{#N/A,#N/A,FALSE,"DIR-REP";#N/A,#N/A,FALSE,"AUD-REPORT";#N/A,#N/A,FALSE,"P7L&amp;BS";#N/A,#N/A,FALSE,"NOTES";#N/A,#N/A,FALSE,"FA";#N/A,#N/A,FALSE,"NOTES (2)";#N/A,#N/A,FALSE,"Schedule  IV";#N/A,#N/A,FALSE,"Schedule V"}</definedName>
    <definedName name="Impairment" localSheetId="14" hidden="1">{#N/A,#N/A,FALSE,"TB";#N/A,#N/A,FALSE,"AR";#N/A,#N/A,FALSE,"BS";#N/A,#N/A,FALSE,"PL";#N/A,#N/A,FALSE,"NOTES";#N/A,#N/A,FALSE,"NOTES (2)";#N/A,#N/A,FALSE,"NOTES (3)";#N/A,#N/A,FALSE,"TAXC.INDEX";#N/A,#N/A,FALSE,"Schedule I";#N/A,#N/A,FALSE,"DPL";#N/A,#N/A,FALSE,"Schedule IV";#N/A,#N/A,FALSE,"Adjustments"}</definedName>
    <definedName name="Impairment" localSheetId="7" hidden="1">{#N/A,#N/A,FALSE,"TB";#N/A,#N/A,FALSE,"AR";#N/A,#N/A,FALSE,"BS";#N/A,#N/A,FALSE,"PL";#N/A,#N/A,FALSE,"NOTES";#N/A,#N/A,FALSE,"NOTES (2)";#N/A,#N/A,FALSE,"NOTES (3)";#N/A,#N/A,FALSE,"TAXC.INDEX";#N/A,#N/A,FALSE,"Schedule I";#N/A,#N/A,FALSE,"DPL";#N/A,#N/A,FALSE,"Schedule IV";#N/A,#N/A,FALSE,"Adjustments"}</definedName>
    <definedName name="Impairment" localSheetId="25" hidden="1">{#N/A,#N/A,FALSE,"TB";#N/A,#N/A,FALSE,"AR";#N/A,#N/A,FALSE,"BS";#N/A,#N/A,FALSE,"PL";#N/A,#N/A,FALSE,"NOTES";#N/A,#N/A,FALSE,"NOTES (2)";#N/A,#N/A,FALSE,"NOTES (3)";#N/A,#N/A,FALSE,"TAXC.INDEX";#N/A,#N/A,FALSE,"Schedule I";#N/A,#N/A,FALSE,"DPL";#N/A,#N/A,FALSE,"Schedule IV";#N/A,#N/A,FALSE,"Adjustments"}</definedName>
    <definedName name="Impairment" localSheetId="21" hidden="1">{#N/A,#N/A,FALSE,"TB";#N/A,#N/A,FALSE,"AR";#N/A,#N/A,FALSE,"BS";#N/A,#N/A,FALSE,"PL";#N/A,#N/A,FALSE,"NOTES";#N/A,#N/A,FALSE,"NOTES (2)";#N/A,#N/A,FALSE,"NOTES (3)";#N/A,#N/A,FALSE,"TAXC.INDEX";#N/A,#N/A,FALSE,"Schedule I";#N/A,#N/A,FALSE,"DPL";#N/A,#N/A,FALSE,"Schedule IV";#N/A,#N/A,FALSE,"Adjustments"}</definedName>
    <definedName name="Impairment" localSheetId="22" hidden="1">{#N/A,#N/A,FALSE,"TB";#N/A,#N/A,FALSE,"AR";#N/A,#N/A,FALSE,"BS";#N/A,#N/A,FALSE,"PL";#N/A,#N/A,FALSE,"NOTES";#N/A,#N/A,FALSE,"NOTES (2)";#N/A,#N/A,FALSE,"NOTES (3)";#N/A,#N/A,FALSE,"TAXC.INDEX";#N/A,#N/A,FALSE,"Schedule I";#N/A,#N/A,FALSE,"DPL";#N/A,#N/A,FALSE,"Schedule IV";#N/A,#N/A,FALSE,"Adjustments"}</definedName>
    <definedName name="Impairment" localSheetId="19" hidden="1">{#N/A,#N/A,FALSE,"TB";#N/A,#N/A,FALSE,"AR";#N/A,#N/A,FALSE,"BS";#N/A,#N/A,FALSE,"PL";#N/A,#N/A,FALSE,"NOTES";#N/A,#N/A,FALSE,"NOTES (2)";#N/A,#N/A,FALSE,"NOTES (3)";#N/A,#N/A,FALSE,"TAXC.INDEX";#N/A,#N/A,FALSE,"Schedule I";#N/A,#N/A,FALSE,"DPL";#N/A,#N/A,FALSE,"Schedule IV";#N/A,#N/A,FALSE,"Adjustments"}</definedName>
    <definedName name="Impairment" hidden="1">{#N/A,#N/A,FALSE,"TB";#N/A,#N/A,FALSE,"AR";#N/A,#N/A,FALSE,"BS";#N/A,#N/A,FALSE,"PL";#N/A,#N/A,FALSE,"NOTES";#N/A,#N/A,FALSE,"NOTES (2)";#N/A,#N/A,FALSE,"NOTES (3)";#N/A,#N/A,FALSE,"TAXC.INDEX";#N/A,#N/A,FALSE,"Schedule I";#N/A,#N/A,FALSE,"DPL";#N/A,#N/A,FALSE,"Schedule IV";#N/A,#N/A,FALSE,"Adjustments"}</definedName>
    <definedName name="IMPORTDFF2">#REF!</definedName>
    <definedName name="IMPORTDFF3">#REF!</definedName>
    <definedName name="IMPORTDFF4">#REF!</definedName>
    <definedName name="IMPORTDFF5">#REF!</definedName>
    <definedName name="In_Busi">#REF!</definedName>
    <definedName name="In_Busi_Cash">#REF!</definedName>
    <definedName name="INC">#REF!</definedName>
    <definedName name="Index">#REF!,#REF!,#REF!</definedName>
    <definedName name="indicate">#REF!</definedName>
    <definedName name="ingjks" localSheetId="14" hidden="1">{"detail",#N/A,FALSE,"mfg";"summary",#N/A,FALSE,"mfg"}</definedName>
    <definedName name="ingjks" localSheetId="7" hidden="1">{"detail",#N/A,FALSE,"mfg";"summary",#N/A,FALSE,"mfg"}</definedName>
    <definedName name="ingjks" localSheetId="25" hidden="1">{"detail",#N/A,FALSE,"mfg";"summary",#N/A,FALSE,"mfg"}</definedName>
    <definedName name="ingjks" localSheetId="21" hidden="1">{"detail",#N/A,FALSE,"mfg";"summary",#N/A,FALSE,"mfg"}</definedName>
    <definedName name="ingjks" localSheetId="22" hidden="1">{"detail",#N/A,FALSE,"mfg";"summary",#N/A,FALSE,"mfg"}</definedName>
    <definedName name="ingjks" localSheetId="19" hidden="1">{"detail",#N/A,FALSE,"mfg";"summary",#N/A,FALSE,"mfg"}</definedName>
    <definedName name="ingjks" hidden="1">{"detail",#N/A,FALSE,"mfg";"summary",#N/A,FALSE,"mfg"}</definedName>
    <definedName name="iniske" localSheetId="14" hidden="1">{"detail",#N/A,FALSE,"mfg";"summary",#N/A,FALSE,"mfg"}</definedName>
    <definedName name="iniske" localSheetId="7" hidden="1">{"detail",#N/A,FALSE,"mfg";"summary",#N/A,FALSE,"mfg"}</definedName>
    <definedName name="iniske" localSheetId="25" hidden="1">{"detail",#N/A,FALSE,"mfg";"summary",#N/A,FALSE,"mfg"}</definedName>
    <definedName name="iniske" localSheetId="21" hidden="1">{"detail",#N/A,FALSE,"mfg";"summary",#N/A,FALSE,"mfg"}</definedName>
    <definedName name="iniske" localSheetId="22" hidden="1">{"detail",#N/A,FALSE,"mfg";"summary",#N/A,FALSE,"mfg"}</definedName>
    <definedName name="iniske" localSheetId="19" hidden="1">{"detail",#N/A,FALSE,"mfg";"summary",#N/A,FALSE,"mfg"}</definedName>
    <definedName name="iniske" hidden="1">{"detail",#N/A,FALSE,"mfg";"summary",#N/A,FALSE,"mfg"}</definedName>
    <definedName name="inksl" localSheetId="14" hidden="1">{"detail",#N/A,FALSE,"mfg";"summary",#N/A,FALSE,"mfg"}</definedName>
    <definedName name="inksl" localSheetId="7" hidden="1">{"detail",#N/A,FALSE,"mfg";"summary",#N/A,FALSE,"mfg"}</definedName>
    <definedName name="inksl" localSheetId="25" hidden="1">{"detail",#N/A,FALSE,"mfg";"summary",#N/A,FALSE,"mfg"}</definedName>
    <definedName name="inksl" localSheetId="21" hidden="1">{"detail",#N/A,FALSE,"mfg";"summary",#N/A,FALSE,"mfg"}</definedName>
    <definedName name="inksl" localSheetId="22" hidden="1">{"detail",#N/A,FALSE,"mfg";"summary",#N/A,FALSE,"mfg"}</definedName>
    <definedName name="inksl" localSheetId="19" hidden="1">{"detail",#N/A,FALSE,"mfg";"summary",#N/A,FALSE,"mfg"}</definedName>
    <definedName name="inksl" hidden="1">{"detail",#N/A,FALSE,"mfg";"summary",#N/A,FALSE,"mfg"}</definedName>
    <definedName name="INPUT">#REF!</definedName>
    <definedName name="InputPL">#REF!</definedName>
    <definedName name="install_cost">#REF!</definedName>
    <definedName name="Insurance">#REF!</definedName>
    <definedName name="INT" localSheetId="14" hidden="1">{#N/A,#N/A,TRUE,"일정"}</definedName>
    <definedName name="INT" localSheetId="7" hidden="1">{#N/A,#N/A,TRUE,"일정"}</definedName>
    <definedName name="INT" localSheetId="25" hidden="1">{#N/A,#N/A,TRUE,"일정"}</definedName>
    <definedName name="INT" localSheetId="21" hidden="1">{#N/A,#N/A,TRUE,"일정"}</definedName>
    <definedName name="INT" localSheetId="22" hidden="1">{#N/A,#N/A,TRUE,"일정"}</definedName>
    <definedName name="INT" localSheetId="19" hidden="1">{#N/A,#N/A,TRUE,"일정"}</definedName>
    <definedName name="INT" hidden="1">{#N/A,#N/A,TRUE,"일정"}</definedName>
    <definedName name="int_ext_sel" hidden="1">2</definedName>
    <definedName name="Intangible">#REF!</definedName>
    <definedName name="Intangible_assets_1">OFFSET(#REF!,,,COUNTA(#REF!)-2,)</definedName>
    <definedName name="Intangibles">#REF!</definedName>
    <definedName name="Interest">#REF!</definedName>
    <definedName name="Inventory_Report___2000_June">#REF!</definedName>
    <definedName name="INVEST">#REF!</definedName>
    <definedName name="Investment_properties_1">OFFSET(#REF!,,,COUNTA(#REF!)-2,)</definedName>
    <definedName name="INVESTPE">#REF!</definedName>
    <definedName name="INVESTSUM">#REF!</definedName>
    <definedName name="InvNo">#REF!</definedName>
    <definedName name="ioioo" localSheetId="14" hidden="1">{#N/A,#N/A,FALSE,"Rohstoffnotierungen";#N/A,#N/A,FALSE,"ER HCST Erw. 99";#N/A,#N/A,FALSE,"ER HCST Plan 00";#N/A,#N/A,FALSE,"Umsatz KG";#N/A,#N/A,FALSE,"ER HCST";#N/A,#N/A,FALSE,"EA ST (2)";#N/A,#N/A,FALSE,"EA ST";#N/A,#N/A,FALSE,"EA ST (3)";#N/A,#N/A,FALSE,"EA ST (4)";#N/A,#N/A,FALSE,"KA ST  (2)";#N/A,#N/A,FALSE,"KA ST";#N/A,#N/A,FALSE,"KA ST  (3)";#N/A,#N/A,FALSE,"KA ST (4)"}</definedName>
    <definedName name="ioioo" localSheetId="7" hidden="1">{#N/A,#N/A,FALSE,"Rohstoffnotierungen";#N/A,#N/A,FALSE,"ER HCST Erw. 99";#N/A,#N/A,FALSE,"ER HCST Plan 00";#N/A,#N/A,FALSE,"Umsatz KG";#N/A,#N/A,FALSE,"ER HCST";#N/A,#N/A,FALSE,"EA ST (2)";#N/A,#N/A,FALSE,"EA ST";#N/A,#N/A,FALSE,"EA ST (3)";#N/A,#N/A,FALSE,"EA ST (4)";#N/A,#N/A,FALSE,"KA ST  (2)";#N/A,#N/A,FALSE,"KA ST";#N/A,#N/A,FALSE,"KA ST  (3)";#N/A,#N/A,FALSE,"KA ST (4)"}</definedName>
    <definedName name="ioioo" localSheetId="25" hidden="1">{#N/A,#N/A,FALSE,"Rohstoffnotierungen";#N/A,#N/A,FALSE,"ER HCST Erw. 99";#N/A,#N/A,FALSE,"ER HCST Plan 00";#N/A,#N/A,FALSE,"Umsatz KG";#N/A,#N/A,FALSE,"ER HCST";#N/A,#N/A,FALSE,"EA ST (2)";#N/A,#N/A,FALSE,"EA ST";#N/A,#N/A,FALSE,"EA ST (3)";#N/A,#N/A,FALSE,"EA ST (4)";#N/A,#N/A,FALSE,"KA ST  (2)";#N/A,#N/A,FALSE,"KA ST";#N/A,#N/A,FALSE,"KA ST  (3)";#N/A,#N/A,FALSE,"KA ST (4)"}</definedName>
    <definedName name="ioioo" localSheetId="21" hidden="1">{#N/A,#N/A,FALSE,"Rohstoffnotierungen";#N/A,#N/A,FALSE,"ER HCST Erw. 99";#N/A,#N/A,FALSE,"ER HCST Plan 00";#N/A,#N/A,FALSE,"Umsatz KG";#N/A,#N/A,FALSE,"ER HCST";#N/A,#N/A,FALSE,"EA ST (2)";#N/A,#N/A,FALSE,"EA ST";#N/A,#N/A,FALSE,"EA ST (3)";#N/A,#N/A,FALSE,"EA ST (4)";#N/A,#N/A,FALSE,"KA ST  (2)";#N/A,#N/A,FALSE,"KA ST";#N/A,#N/A,FALSE,"KA ST  (3)";#N/A,#N/A,FALSE,"KA ST (4)"}</definedName>
    <definedName name="ioioo" localSheetId="22" hidden="1">{#N/A,#N/A,FALSE,"Rohstoffnotierungen";#N/A,#N/A,FALSE,"ER HCST Erw. 99";#N/A,#N/A,FALSE,"ER HCST Plan 00";#N/A,#N/A,FALSE,"Umsatz KG";#N/A,#N/A,FALSE,"ER HCST";#N/A,#N/A,FALSE,"EA ST (2)";#N/A,#N/A,FALSE,"EA ST";#N/A,#N/A,FALSE,"EA ST (3)";#N/A,#N/A,FALSE,"EA ST (4)";#N/A,#N/A,FALSE,"KA ST  (2)";#N/A,#N/A,FALSE,"KA ST";#N/A,#N/A,FALSE,"KA ST  (3)";#N/A,#N/A,FALSE,"KA ST (4)"}</definedName>
    <definedName name="ioioo" localSheetId="19" hidden="1">{#N/A,#N/A,FALSE,"Rohstoffnotierungen";#N/A,#N/A,FALSE,"ER HCST Erw. 99";#N/A,#N/A,FALSE,"ER HCST Plan 00";#N/A,#N/A,FALSE,"Umsatz KG";#N/A,#N/A,FALSE,"ER HCST";#N/A,#N/A,FALSE,"EA ST (2)";#N/A,#N/A,FALSE,"EA ST";#N/A,#N/A,FALSE,"EA ST (3)";#N/A,#N/A,FALSE,"EA ST (4)";#N/A,#N/A,FALSE,"KA ST  (2)";#N/A,#N/A,FALSE,"KA ST";#N/A,#N/A,FALSE,"KA ST  (3)";#N/A,#N/A,FALSE,"KA ST (4)"}</definedName>
    <definedName name="ioioo" hidden="1">{#N/A,#N/A,FALSE,"Rohstoffnotierungen";#N/A,#N/A,FALSE,"ER HCST Erw. 99";#N/A,#N/A,FALSE,"ER HCST Plan 00";#N/A,#N/A,FALSE,"Umsatz KG";#N/A,#N/A,FALSE,"ER HCST";#N/A,#N/A,FALSE,"EA ST (2)";#N/A,#N/A,FALSE,"EA ST";#N/A,#N/A,FALSE,"EA ST (3)";#N/A,#N/A,FALSE,"EA ST (4)";#N/A,#N/A,FALSE,"KA ST  (2)";#N/A,#N/A,FALSE,"KA ST";#N/A,#N/A,FALSE,"KA ST  (3)";#N/A,#N/A,FALSE,"KA ST (4)"}</definedName>
    <definedName name="ioo" localSheetId="14" hidden="1">{"'毛利比较'!$A$4:$P$26"}</definedName>
    <definedName name="ioo" localSheetId="7" hidden="1">{"'毛利比较'!$A$4:$P$26"}</definedName>
    <definedName name="ioo" localSheetId="25" hidden="1">{"'毛利比较'!$A$4:$P$26"}</definedName>
    <definedName name="ioo" localSheetId="21" hidden="1">{"'毛利比较'!$A$4:$P$26"}</definedName>
    <definedName name="ioo" localSheetId="22" hidden="1">{"'毛利比较'!$A$4:$P$26"}</definedName>
    <definedName name="ioo" localSheetId="19" hidden="1">{"'毛利比较'!$A$4:$P$26"}</definedName>
    <definedName name="ioo" hidden="1">{"'毛利比较'!$A$4:$P$26"}</definedName>
    <definedName name="IPL">#REF!</definedName>
    <definedName name="ipou" localSheetId="14" hidden="1">{#N/A,#N/A,FALSE,"TAXC.INDEX";#N/A,#N/A,FALSE,"Schedule I";#N/A,#N/A,FALSE,"Schedule  II";#N/A,#N/A,FALSE,"Schedule III";#N/A,#N/A,FALSE,"Schedule IV";#N/A,#N/A,FALSE,"Schedule IV (Cont'd)";#N/A,#N/A,FALSE,"Schedule V";#N/A,#N/A,FALSE,"Schedule VI";#N/A,#N/A,FALSE,"Schedule VII"}</definedName>
    <definedName name="ipou" localSheetId="7" hidden="1">{#N/A,#N/A,FALSE,"TAXC.INDEX";#N/A,#N/A,FALSE,"Schedule I";#N/A,#N/A,FALSE,"Schedule  II";#N/A,#N/A,FALSE,"Schedule III";#N/A,#N/A,FALSE,"Schedule IV";#N/A,#N/A,FALSE,"Schedule IV (Cont'd)";#N/A,#N/A,FALSE,"Schedule V";#N/A,#N/A,FALSE,"Schedule VI";#N/A,#N/A,FALSE,"Schedule VII"}</definedName>
    <definedName name="ipou" localSheetId="25" hidden="1">{#N/A,#N/A,FALSE,"TAXC.INDEX";#N/A,#N/A,FALSE,"Schedule I";#N/A,#N/A,FALSE,"Schedule  II";#N/A,#N/A,FALSE,"Schedule III";#N/A,#N/A,FALSE,"Schedule IV";#N/A,#N/A,FALSE,"Schedule IV (Cont'd)";#N/A,#N/A,FALSE,"Schedule V";#N/A,#N/A,FALSE,"Schedule VI";#N/A,#N/A,FALSE,"Schedule VII"}</definedName>
    <definedName name="ipou" localSheetId="21" hidden="1">{#N/A,#N/A,FALSE,"TAXC.INDEX";#N/A,#N/A,FALSE,"Schedule I";#N/A,#N/A,FALSE,"Schedule  II";#N/A,#N/A,FALSE,"Schedule III";#N/A,#N/A,FALSE,"Schedule IV";#N/A,#N/A,FALSE,"Schedule IV (Cont'd)";#N/A,#N/A,FALSE,"Schedule V";#N/A,#N/A,FALSE,"Schedule VI";#N/A,#N/A,FALSE,"Schedule VII"}</definedName>
    <definedName name="ipou" localSheetId="22" hidden="1">{#N/A,#N/A,FALSE,"TAXC.INDEX";#N/A,#N/A,FALSE,"Schedule I";#N/A,#N/A,FALSE,"Schedule  II";#N/A,#N/A,FALSE,"Schedule III";#N/A,#N/A,FALSE,"Schedule IV";#N/A,#N/A,FALSE,"Schedule IV (Cont'd)";#N/A,#N/A,FALSE,"Schedule V";#N/A,#N/A,FALSE,"Schedule VI";#N/A,#N/A,FALSE,"Schedule VII"}</definedName>
    <definedName name="ipou" localSheetId="19" hidden="1">{#N/A,#N/A,FALSE,"TAXC.INDEX";#N/A,#N/A,FALSE,"Schedule I";#N/A,#N/A,FALSE,"Schedule  II";#N/A,#N/A,FALSE,"Schedule III";#N/A,#N/A,FALSE,"Schedule IV";#N/A,#N/A,FALSE,"Schedule IV (Cont'd)";#N/A,#N/A,FALSE,"Schedule V";#N/A,#N/A,FALSE,"Schedule VI";#N/A,#N/A,FALSE,"Schedule VII"}</definedName>
    <definedName name="ipou" hidden="1">{#N/A,#N/A,FALSE,"TAXC.INDEX";#N/A,#N/A,FALSE,"Schedule I";#N/A,#N/A,FALSE,"Schedule  II";#N/A,#N/A,FALSE,"Schedule III";#N/A,#N/A,FALSE,"Schedule IV";#N/A,#N/A,FALSE,"Schedule IV (Cont'd)";#N/A,#N/A,FALSE,"Schedule V";#N/A,#N/A,FALSE,"Schedule VI";#N/A,#N/A,FALSE,"Schedule VII"}</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_DIVIDEND" hidden="1">"c229"</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MP_EMPLOYEES" hidden="1">"c6020"</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"c223"</definedName>
    <definedName name="IQ_BONDRATING_FITCH_DATE" hidden="1">"c241"</definedName>
    <definedName name="IQ_BONDRATING_MOODYS" hidden="1">"IQ_BONDRATING_MOODYS"</definedName>
    <definedName name="IQ_BONDRATING_SP" hidden="1">"c224"</definedName>
    <definedName name="IQ_BONDRATING_SP_DATE" hidden="1">"c242"</definedName>
    <definedName name="IQ_BOOK_VALUE" hidden="1">"c68"</definedName>
    <definedName name="IQ_BROK_COMISSION" hidden="1">"c98"</definedName>
    <definedName name="IQ_BROK_COMMISSION" hidden="1">"c3514"</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INESS_DESCRIPTION" hidden="1">"c322"</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OVER_SHARES" hidden="1">"c1349"</definedName>
    <definedName name="IQ_BV_SHARE" hidden="1">"c100"</definedName>
    <definedName name="IQ_BV_SHARE_ACT_OR_EST_REUT" hidden="1">"c5477"</definedName>
    <definedName name="IQ_BV_SHARE_EST_REUT" hidden="1">"c5439"</definedName>
    <definedName name="IQ_BV_SHARE_HIGH_EST_REUT" hidden="1">"c5441"</definedName>
    <definedName name="IQ_BV_SHARE_LOW_EST_REUT" hidden="1">"c5442"</definedName>
    <definedName name="IQ_BV_SHARE_MEDIAN_EST_REUT" hidden="1">"c5440"</definedName>
    <definedName name="IQ_BV_SHARE_NUM_EST_REUT" hidden="1">"c5443"</definedName>
    <definedName name="IQ_BV_SHARE_STDDEV_EST_REUT" hidden="1">"c5444"</definedName>
    <definedName name="IQ_BV_STDDEV_EST_REUT" hidden="1">"c5408"</definedName>
    <definedName name="IQ_BV_STDDEV_EST_THOM" hidden="1">"c5152"</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_REUT" hidden="1">"c5474"</definedName>
    <definedName name="IQ_CAPEX_BNK" hidden="1">"c110"</definedName>
    <definedName name="IQ_CAPEX_BR" hidden="1">"c111"</definedName>
    <definedName name="IQ_CAPEX_EST_REUT" hidden="1">"c3969"</definedName>
    <definedName name="IQ_CAPEX_FIN" hidden="1">"c112"</definedName>
    <definedName name="IQ_CAPEX_HIGH_EST_REUT" hidden="1">"c3971"</definedName>
    <definedName name="IQ_CAPEX_INS" hidden="1">"c113"</definedName>
    <definedName name="IQ_CAPEX_LOW_EST_REUT" hidden="1">"c3972"</definedName>
    <definedName name="IQ_CAPEX_MEDIAN_EST_REUT" hidden="1">"c3970"</definedName>
    <definedName name="IQ_CAPEX_NUM_EST_REUT" hidden="1">"c3973"</definedName>
    <definedName name="IQ_CAPEX_STDDEV_EST_REUT" hidden="1">"c3974"</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IVIDENDS_NET_INCOME_FDIC" hidden="1">"c6738"</definedName>
    <definedName name="IQ_CASH_DUE_BANKS" hidden="1">"c1351"</definedName>
    <definedName name="IQ_CASH_EQUIV" hidden="1">"c118"</definedName>
    <definedName name="IQ_CASH_FINAN" hidden="1">"c119"</definedName>
    <definedName name="IQ_CASH_FLOW_ACT_OR_EST" hidden="1">"c4154"</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OPER" hidden="1">"c122"</definedName>
    <definedName name="IQ_CASH_OPER_ACT_OR_EST" hidden="1">"c4164"</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_REUT" hidden="1">"c5463"</definedName>
    <definedName name="IQ_CFPS_EST_REUT" hidden="1">"c3844"</definedName>
    <definedName name="IQ_CFPS_HIGH_EST_REUT" hidden="1">"c3846"</definedName>
    <definedName name="IQ_CFPS_LOW_EST_REUT" hidden="1">"c3847"</definedName>
    <definedName name="IQ_CFPS_MEDIAN_EST_REUT" hidden="1">"c3845"</definedName>
    <definedName name="IQ_CFPS_NUM_EST_REUT" hidden="1">"c3848"</definedName>
    <definedName name="IQ_CFPS_STDDEV_EST_REUT" hidden="1">"c3849"</definedName>
    <definedName name="IQ_CH">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Y">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_REUT" hidden="1">"c5436"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PAYOUT" hidden="1">"c3005"</definedName>
    <definedName name="IQ_DISTRIBUTABLE_CASH_SHARE" hidden="1">"c3003"</definedName>
    <definedName name="IQ_DISTRIBUTABLE_CASH_SHARE_ACT_OR_EST" hidden="1">"c4286"</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_REUT" hidden="1">"c5464"</definedName>
    <definedName name="IQ_DPS_EST_BOTTOM_UP_REUT" hidden="1">"c5501"</definedName>
    <definedName name="IQ_DPS_EST_REUT" hidden="1">"c3851"</definedName>
    <definedName name="IQ_DPS_HIGH_EST_REUT" hidden="1">"c3853"</definedName>
    <definedName name="IQ_DPS_LOW_EST_REUT" hidden="1">"c3854"</definedName>
    <definedName name="IQ_DPS_MEDIAN_EST_REUT" hidden="1">"c3852"</definedName>
    <definedName name="IQ_DPS_NUM_EST_REUT" hidden="1">"c3855"</definedName>
    <definedName name="IQ_DPS_STDDEV_EST_REUT" hidden="1">"c3856"</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_REUT" hidden="1">"c5465"</definedName>
    <definedName name="IQ_EBIT_EQ_INC" hidden="1">"c3498"</definedName>
    <definedName name="IQ_EBIT_EQ_INC_EXCL_SBC" hidden="1">"c3502"</definedName>
    <definedName name="IQ_EBIT_EST_REUT" hidden="1">"c5333"</definedName>
    <definedName name="IQ_EBIT_EXCL_SBC" hidden="1">"c3082"</definedName>
    <definedName name="IQ_EBIT_GROWTH_1" hidden="1">"c157"</definedName>
    <definedName name="IQ_EBIT_GROWTH_2" hidden="1">"c161"</definedName>
    <definedName name="IQ_EBIT_GW_ACT_OR_EST" hidden="1">"c4306"</definedName>
    <definedName name="IQ_EBIT_HIGH_EST_REUT" hidden="1">"c5335"</definedName>
    <definedName name="IQ_EBIT_INT" hidden="1">"c360"</definedName>
    <definedName name="IQ_EBIT_LOW_EST_REUT" hidden="1">"c5336"</definedName>
    <definedName name="IQ_EBIT_MARGIN" hidden="1">"c359"</definedName>
    <definedName name="IQ_EBIT_MEDIAN_EST_REUT" hidden="1">"c5334"</definedName>
    <definedName name="IQ_EBIT_NUM_EST_REUT" hidden="1">"c5337"</definedName>
    <definedName name="IQ_EBIT_OVER_IE" hidden="1">"c1369"</definedName>
    <definedName name="IQ_EBIT_SBC_ACT_OR_EST" hidden="1">"c4316"</definedName>
    <definedName name="IQ_EBIT_SBC_GW_ACT_OR_EST" hidden="1">"c4320"</definedName>
    <definedName name="IQ_EBIT_STDDEV_EST_REUT" hidden="1">"c5338"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_REUT" hidden="1">"c5462"</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ROWTH_1" hidden="1">"c156"</definedName>
    <definedName name="IQ_EBITDA_GROWTH_2" hidden="1">"c160"</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GW_ACT_OR_EST" hidden="1">"c4354"</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_REUT" hidden="1">"c5460"</definedName>
    <definedName name="IQ_EPS_EST" hidden="1">"c399"</definedName>
    <definedName name="IQ_EPS_EST_1" hidden="1">"c189"</definedName>
    <definedName name="IQ_EPS_EST_BOTTOM_UP_REUT" hidden="1">"c5497"</definedName>
    <definedName name="IQ_EPS_EST_REUT" hidden="1">"c5453"</definedName>
    <definedName name="IQ_EPS_GW_ACT_OR_EST_REUT" hidden="1">"c5469"</definedName>
    <definedName name="IQ_EPS_GW_EST" hidden="1">"c1737"</definedName>
    <definedName name="IQ_EPS_GW_EST_BOTTOM_UP_REUT" hidden="1">"c5499"</definedName>
    <definedName name="IQ_EPS_GW_EST_REUT" hidden="1">"c5389"</definedName>
    <definedName name="IQ_EPS_GW_HIGH_EST" hidden="1">"c1739"</definedName>
    <definedName name="IQ_EPS_GW_HIGH_EST_REUT" hidden="1">"c5391"</definedName>
    <definedName name="IQ_EPS_GW_LOW_EST" hidden="1">"c1740"</definedName>
    <definedName name="IQ_EPS_GW_LOW_EST_REUT" hidden="1">"c5392"</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BOTTOM_UP_REUT" hidden="1">"c5498"</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_REUT" hidden="1">"c5470"</definedName>
    <definedName name="IQ_EPS_REPORTED_EST" hidden="1">"c1744"</definedName>
    <definedName name="IQ_EPS_REPORTED_EST_BOTTOM_UP_REUT" hidden="1">"c5500"</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_REUT" hidden="1">"c5409"</definedName>
    <definedName name="IQ_EST_ACT_BV_SHARE_REUT" hidden="1">"c5445"</definedName>
    <definedName name="IQ_EST_ACT_BV_THOM" hidden="1">"c5153"</definedName>
    <definedName name="IQ_EST_ACT_CAPEX_REUT" hidden="1">"c3975"</definedName>
    <definedName name="IQ_EST_ACT_CFPS_REUT" hidden="1">"c3850"</definedName>
    <definedName name="IQ_EST_ACT_DPS_REUT" hidden="1">"c3857"</definedName>
    <definedName name="IQ_EST_ACT_EBIT_REUT" hidden="1">"c5339"</definedName>
    <definedName name="IQ_EST_ACT_EBITDA_REUT" hidden="1">"c3836"</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PRIMARY" hidden="1">"c2232"</definedName>
    <definedName name="IQ_EST_ACT_EPS_REPORTED" hidden="1">"c1750"</definedName>
    <definedName name="IQ_EST_ACT_EPS_REPORTED_REUT" hidden="1">"c5402"</definedName>
    <definedName name="IQ_EST_ACT_EPS_REUT" hidden="1">"c5457"</definedName>
    <definedName name="IQ_EST_ACT_FFO_REUT" hidden="1">"c3843"</definedName>
    <definedName name="IQ_EST_ACT_NAV_SHARE_REUT" hidden="1">"c5616"</definedName>
    <definedName name="IQ_EST_ACT_NET_DEBT_REUT" hidden="1">"c5446"</definedName>
    <definedName name="IQ_EST_ACT_NI_GW_REUT" hidden="1">"c5381"</definedName>
    <definedName name="IQ_EST_ACT_NI_REPORTED_REUT" hidden="1">"c5388"</definedName>
    <definedName name="IQ_EST_ACT_NI_REUT" hidden="1">"c5374"</definedName>
    <definedName name="IQ_EST_ACT_OPER_INC_REUT" hidden="1">"c5346"</definedName>
    <definedName name="IQ_EST_ACT_PRETAX_GW_INC_REUT" hidden="1">"c5360"</definedName>
    <definedName name="IQ_EST_ACT_PRETAX_INC_REUT" hidden="1">"c5353"</definedName>
    <definedName name="IQ_EST_ACT_PRETAX_REPORT_INC_REUT" hidden="1">"c5367"</definedName>
    <definedName name="IQ_EST_ACT_RETURN_ASSETS_REUT" hidden="1">"c3996"</definedName>
    <definedName name="IQ_EST_ACT_RETURN_EQUITY_REUT" hidden="1">"c3989"</definedName>
    <definedName name="IQ_EST_ACT_REV_REUT" hidden="1">"c3835"</definedName>
    <definedName name="IQ_EST_BV_DIFF_REUT" hidden="1">"c5433"</definedName>
    <definedName name="IQ_EST_BV_DIFF_THOM" hidden="1">"c5204"</definedName>
    <definedName name="IQ_EST_BV_SURPRISE_PERCENT_REUT" hidden="1">"c5434"</definedName>
    <definedName name="IQ_EST_BV_SURPRISE_PERCENT_THOM" hidden="1">"c5205"</definedName>
    <definedName name="IQ_EST_CAPEX_GROWTH_1YR_REUT" hidden="1">"c5447"</definedName>
    <definedName name="IQ_EST_CAPEX_GROWTH_2YR_REUT" hidden="1">"c5448"</definedName>
    <definedName name="IQ_EST_CAPEX_GROWTH_Q_1YR_REUT" hidden="1">"c5449"</definedName>
    <definedName name="IQ_EST_CAPEX_SEQ_GROWTH_Q_REUT" hidden="1">"c5450"</definedName>
    <definedName name="IQ_EST_CFPS_DIFF_REUT" hidden="1">"c3892"</definedName>
    <definedName name="IQ_EST_CFPS_GROWTH_1YR_REUT" hidden="1">"c3878"</definedName>
    <definedName name="IQ_EST_CFPS_GROWTH_2YR_REUT" hidden="1">"c3879"</definedName>
    <definedName name="IQ_EST_CFPS_GROWTH_Q_1YR_REUT" hidden="1">"c3880"</definedName>
    <definedName name="IQ_EST_CFPS_SEQ_GROWTH_Q_REUT" hidden="1">"c3881"</definedName>
    <definedName name="IQ_EST_CFPS_SURPRISE_PERCENT_REUT" hidden="1">"c3893"</definedName>
    <definedName name="IQ_EST_CURRENCY" hidden="1">"c2140"</definedName>
    <definedName name="IQ_EST_CURRENCY_REUT" hidden="1">"c5437"</definedName>
    <definedName name="IQ_EST_DATE" hidden="1">"c1634"</definedName>
    <definedName name="IQ_EST_DATE_REUT" hidden="1">"c5438"</definedName>
    <definedName name="IQ_EST_DPS_DIFF_REUT" hidden="1">"c3894"</definedName>
    <definedName name="IQ_EST_DPS_GROWTH_1YR_REUT" hidden="1">"c3882"</definedName>
    <definedName name="IQ_EST_DPS_GROWTH_2YR_REUT" hidden="1">"c3883"</definedName>
    <definedName name="IQ_EST_DPS_GROWTH_Q_1YR_REUT" hidden="1">"c3884"</definedName>
    <definedName name="IQ_EST_DPS_SEQ_GROWTH_Q_REUT" hidden="1">"c3885"</definedName>
    <definedName name="IQ_EST_DPS_SURPRISE_PERCENT_REUT" hidden="1">"c3895"</definedName>
    <definedName name="IQ_EST_EBIT_DIFF_REUT" hidden="1">"c5413"</definedName>
    <definedName name="IQ_EST_EBIT_SURPRISE_PERCENT_REUT" hidden="1">"c5414"</definedName>
    <definedName name="IQ_EST_EBITDA_DIFF_REUT" hidden="1">"c3888"</definedName>
    <definedName name="IQ_EST_EBITDA_GROWTH_1YR_REUT" hidden="1">"c3864"</definedName>
    <definedName name="IQ_EST_EBITDA_GROWTH_2YR_REUT" hidden="1">"c3865"</definedName>
    <definedName name="IQ_EST_EBITDA_GROWTH_Q_1YR_REUT" hidden="1">"c3866"</definedName>
    <definedName name="IQ_EST_EBITDA_SEQ_GROWTH_Q_REUT" hidden="1">"c3867"</definedName>
    <definedName name="IQ_EST_EBITDA_SURPRISE_PERCENT_REUT" hidden="1">"c3889"</definedName>
    <definedName name="IQ_EST_EPS_DIFF_REUT" hidden="1">"c5458"</definedName>
    <definedName name="IQ_EST_EPS_GROWTH_1YR" hidden="1">"c1636"</definedName>
    <definedName name="IQ_EST_EPS_GROWTH_1YR_REUT" hidden="1">"c3646"</definedName>
    <definedName name="IQ_EST_EPS_GROWTH_2YR_REUT" hidden="1">"c3858"</definedName>
    <definedName name="IQ_EST_EPS_GROWTH_5YR" hidden="1">"c1655"</definedName>
    <definedName name="IQ_EST_EPS_GROWTH_5YR_BOTTOM_UP_REUT" hidden="1">"c5495"</definedName>
    <definedName name="IQ_EST_EPS_GROWTH_5YR_HIGH_REUT" hidden="1">"c5322"</definedName>
    <definedName name="IQ_EST_EPS_GROWTH_5YR_LOW_REUT" hidden="1">"c5323"</definedName>
    <definedName name="IQ_EST_EPS_GROWTH_5YR_MEDIAN_REUT" hidden="1">"c5321"</definedName>
    <definedName name="IQ_EST_EPS_GROWTH_5YR_NUM_REUT" hidden="1">"c5324"</definedName>
    <definedName name="IQ_EST_EPS_GROWTH_5YR_REUT" hidden="1">"c3633"</definedName>
    <definedName name="IQ_EST_EPS_GROWTH_5YR_STDDEV_REUT" hidden="1">"c5325"</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EQ_GROWTH_Q_REUT" hidden="1">"c3859"</definedName>
    <definedName name="IQ_EST_EPS_SURPRISE" hidden="1">"c1635"</definedName>
    <definedName name="IQ_EST_EPS_SURPRISE_PERCENT_REUT" hidden="1">"c5459"</definedName>
    <definedName name="IQ_EST_FFO_DIFF_REUT" hidden="1">"c3890"</definedName>
    <definedName name="IQ_EST_FFO_GROWTH_1YR_REUT" hidden="1">"c3874"</definedName>
    <definedName name="IQ_EST_FFO_GROWTH_2YR_REUT" hidden="1">"c3875"</definedName>
    <definedName name="IQ_EST_FFO_GROWTH_Q_1YR_REUT" hidden="1">"c3876"</definedName>
    <definedName name="IQ_EST_FFO_SEQ_GROWTH_Q_REUT" hidden="1">"c3877"</definedName>
    <definedName name="IQ_EST_FFO_SURPRISE_PERCENT_REUT" hidden="1">"c3891"</definedName>
    <definedName name="IQ_EST_FOOTNOTE_REUT" hidden="1">"c5478"</definedName>
    <definedName name="IQ_EST_NI_DIFF_REUT" hidden="1">"c5423"</definedName>
    <definedName name="IQ_EST_NI_GW_DIFF_REUT" hidden="1">"c5425"</definedName>
    <definedName name="IQ_EST_NI_GW_SURPRISE_PERCENT_REUT" hidden="1">"c5426"</definedName>
    <definedName name="IQ_EST_NI_REPORT_DIFF_REUT" hidden="1">"c5427"</definedName>
    <definedName name="IQ_EST_NI_REPORT_SURPRISE_PERCENT_REUT" hidden="1">"c5428"</definedName>
    <definedName name="IQ_EST_NI_SURPRISE_PERCENT_REUT" hidden="1">"c5424"</definedName>
    <definedName name="IQ_EST_NUM_BUY_CIQ" hidden="1">"c3700"</definedName>
    <definedName name="IQ_EST_NUM_BUY_REUT" hidden="1">"c3869"</definedName>
    <definedName name="IQ_EST_NUM_BUY_THOM" hidden="1">"c5165"</definedName>
    <definedName name="IQ_EST_NUM_HOLD_CIQ" hidden="1">"c3702"</definedName>
    <definedName name="IQ_EST_NUM_HOLD_REUT" hidden="1">"c3871"</definedName>
    <definedName name="IQ_EST_NUM_HOLD_THOM" hidden="1">"c5167"</definedName>
    <definedName name="IQ_EST_NUM_NO_OPINION_REUT" hidden="1">"c3868"</definedName>
    <definedName name="IQ_EST_NUM_OUTPERFORM_CIQ" hidden="1">"c3701"</definedName>
    <definedName name="IQ_EST_NUM_OUTPERFORM_REUT" hidden="1">"c3870"</definedName>
    <definedName name="IQ_EST_NUM_OUTPERFORM_THOM" hidden="1">"c5166"</definedName>
    <definedName name="IQ_EST_NUM_SELL_CIQ" hidden="1">"c3704"</definedName>
    <definedName name="IQ_EST_NUM_SELL_REUT" hidden="1">"c3873"</definedName>
    <definedName name="IQ_EST_NUM_SELL_THOM" hidden="1">"c5169"</definedName>
    <definedName name="IQ_EST_NUM_UNDERPERFORM_CIQ" hidden="1">"c3703"</definedName>
    <definedName name="IQ_EST_NUM_UNDERPERFORM_REUT" hidden="1">"c3872"</definedName>
    <definedName name="IQ_EST_NUM_UNDERPERFORM_THOM" hidden="1">"c5168"</definedName>
    <definedName name="IQ_EST_OPER_INC_DIFF_REUT" hidden="1">"c5415"</definedName>
    <definedName name="IQ_EST_OPER_INC_SURPRISE_PERCENT_REUT" hidden="1">"c5416"</definedName>
    <definedName name="IQ_EST_PRE_TAX_DIFF_REUT" hidden="1">"c5417"</definedName>
    <definedName name="IQ_EST_PRE_TAX_GW_DIFF_REUT" hidden="1">"c5419"</definedName>
    <definedName name="IQ_EST_PRE_TAX_GW_SURPRISE_PERCENT_REUT" hidden="1">"c5420"</definedName>
    <definedName name="IQ_EST_PRE_TAX_REPORT_DIFF_REUT" hidden="1">"c5421"</definedName>
    <definedName name="IQ_EST_PRE_TAX_REPORT_SURPRISE_PERCENT_REUT" hidden="1">"c5422"</definedName>
    <definedName name="IQ_EST_PRE_TAX_SURPRISE_PERCENT_REUT" hidden="1">"c5418"</definedName>
    <definedName name="IQ_EST_REV_DIFF_REUT" hidden="1">"c3886"</definedName>
    <definedName name="IQ_EST_REV_GROWTH_1YR_REUT" hidden="1">"c3860"</definedName>
    <definedName name="IQ_EST_REV_GROWTH_2YR_REUT" hidden="1">"c3861"</definedName>
    <definedName name="IQ_EST_REV_GROWTH_Q_1YR_REUT" hidden="1">"c3862"</definedName>
    <definedName name="IQ_EST_REV_SEQ_GROWTH_Q_REUT" hidden="1">"c3863"</definedName>
    <definedName name="IQ_EST_REV_SURPRISE_PERCENT_REUT" hidden="1">"c3887"</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_OVER_REVENUE_EST" hidden="1">"c165"</definedName>
    <definedName name="IQ_EV_OVER_REVENUE_EST_1" hidden="1">"c166"</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"000"</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DJ_ACT_OR_EST" hidden="1">"c4435"</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_CIQ" hidden="1">"c4970"</definedName>
    <definedName name="IQ_FFO_EST_REUT" hidden="1">"c3837"</definedName>
    <definedName name="IQ_FFO_HIGH_EST_CIQ" hidden="1">"c4977"</definedName>
    <definedName name="IQ_FFO_HIGH_EST_REUT" hidden="1">"c3839"</definedName>
    <definedName name="IQ_FFO_LOW_EST_CIQ" hidden="1">"c4978"</definedName>
    <definedName name="IQ_FFO_LOW_EST_REUT" hidden="1">"c3840"</definedName>
    <definedName name="IQ_FFO_MEDIAN_EST_CIQ" hidden="1">"c4979"</definedName>
    <definedName name="IQ_FFO_MEDIAN_EST_REUT" hidden="1">"c3838"</definedName>
    <definedName name="IQ_FFO_NUM_EST_CIQ" hidden="1">"c4980"</definedName>
    <definedName name="IQ_FFO_NUM_EST_REUT" hidden="1">"c3841"</definedName>
    <definedName name="IQ_FFO_PAYOUT_RATIO" hidden="1">"c3492"</definedName>
    <definedName name="IQ_FFO_SHARE_ACT_OR_EST" hidden="1">"c4446"</definedName>
    <definedName name="IQ_FFO_STDDEV_EST_CIQ" hidden="1">"c4981"</definedName>
    <definedName name="IQ_FFO_STDDEV_EST_REUT" hidden="1">"c3842"</definedName>
    <definedName name="IQ_FH">100000</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AMOUNT" hidden="1">"c240"</definedName>
    <definedName name="IQ_FIVE_PERCENT_OWNER" hidden="1">"c442"</definedName>
    <definedName name="IQ_FIVE_YEAR_FIXED_AND_FLOATING_RATE_FDIC" hidden="1">"c6422"</definedName>
    <definedName name="IQ_FIVE_YEAR_MORTGAGE_PASS_THROUGHS_FDIC" hidden="1">"c6414"</definedName>
    <definedName name="IQ_FIVEPERCENT_OWNER" hidden="1">"c239"</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 hidden="1">"c225"</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1000</definedName>
    <definedName name="IQ_FY_DATE" hidden="1">"IQ_FY_DATE"</definedName>
    <definedName name="IQ_GA_EXP" hidden="1">"c2241"</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AMOUNT" hidden="1">"c236"</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EBIT_MARGIN" hidden="1">"c151"</definedName>
    <definedName name="IQ_LAST_EBITDA_MARGIN" hidden="1">"c150"</definedName>
    <definedName name="IQ_LAST_GROSS_MARGIN" hidden="1">"c149"</definedName>
    <definedName name="IQ_LAST_NET_INC_MARGIN" hidden="1">"c152"</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RATIO" hidden="1">"c2783"</definedName>
    <definedName name="IQ_MC_STATUTORY_SURPLUS" hidden="1">"c2772"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EY_MARKET_DEPOSIT_ACCOUNTS_FDIC" hidden="1">"c6553"</definedName>
    <definedName name="IQ_MONTH">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localSheetId="14" hidden="1">41308.415787037</definedName>
    <definedName name="IQ_NAMES_REVISION_DATE_" localSheetId="16" hidden="1">41308.415787037</definedName>
    <definedName name="IQ_NAMES_REVISION_DATE_" hidden="1">44633.2176736111</definedName>
    <definedName name="IQ_NAV_ACT_OR_EST" hidden="1">"c2225"</definedName>
    <definedName name="IQ_NAV_SHARE_ACT_OR_EST_REUT" hidden="1">"c5623"</definedName>
    <definedName name="IQ_NAV_SHARE_EST_REUT" hidden="1">"c5617"</definedName>
    <definedName name="IQ_NAV_SHARE_HIGH_EST_REUT" hidden="1">"c5620"</definedName>
    <definedName name="IQ_NAV_SHARE_LOW_EST_REUT" hidden="1">"c5621"</definedName>
    <definedName name="IQ_NAV_SHARE_MEDIAN_EST_REUT" hidden="1">"c5618"</definedName>
    <definedName name="IQ_NAV_SHARE_NUM_EST_REUT" hidden="1">"c5622"</definedName>
    <definedName name="IQ_NAV_SHARE_STDDEV_EST_REUT" hidden="1">"c5619"</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_REUT" hidden="1">"c5473"</definedName>
    <definedName name="IQ_NET_DEBT_EBITDA" hidden="1">"c750"</definedName>
    <definedName name="IQ_NET_DEBT_EBITDA_CAPEX" hidden="1">"c2949"</definedName>
    <definedName name="IQ_NET_DEBT_EST_REUT" hidden="1">"c3976"</definedName>
    <definedName name="IQ_NET_DEBT_HIGH_EST_REUT" hidden="1">"c3978"</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_REUT" hidden="1">"c3979"</definedName>
    <definedName name="IQ_NET_DEBT_MEDIAN_EST_REUT" hidden="1">"c3977"</definedName>
    <definedName name="IQ_NET_DEBT_NUM_EST_REUT" hidden="1">"c3980"</definedName>
    <definedName name="IQ_NET_DEBT_STDDEV_EST_REUT" hidden="1">"c3981"</definedName>
    <definedName name="IQ_NET_EARNED" hidden="1">"c2734"</definedName>
    <definedName name="IQ_NET_INC" hidden="1">"c1394"</definedName>
    <definedName name="IQ_NET_INC_10K" hidden="1">"IQ_NET_INC_10K"</definedName>
    <definedName name="IQ_NET_INC_10Q" hidden="1">"IQ_NET_INC_10Q"</definedName>
    <definedName name="IQ_NET_INC_10Q1" hidden="1">"IQ_NET_INC_10Q1"</definedName>
    <definedName name="IQ_NET_INC_BEFORE" hidden="1">"c1368"</definedName>
    <definedName name="IQ_NET_INC_CF" hidden="1">"c1397"</definedName>
    <definedName name="IQ_NET_INC_GROWTH_1" hidden="1">"c158"</definedName>
    <definedName name="IQ_NET_INC_GROWTH_2" hidden="1">"c162"</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_REUT" hidden="1">"c5368"</definedName>
    <definedName name="IQ_NI_GW_EST_REUT" hidden="1">"c5375"</definedName>
    <definedName name="IQ_NI_GW_HIGH_EST_REUT" hidden="1">"c5377"</definedName>
    <definedName name="IQ_NI_GW_LOW_EST_REUT" hidden="1">"c5378"</definedName>
    <definedName name="IQ_NI_GW_MEDIAN_EST_REUT" hidden="1">"c5376"</definedName>
    <definedName name="IQ_NI_GW_NUM_EST_REUT" hidden="1">"c5379"</definedName>
    <definedName name="IQ_NI_GW_STDDEV_EST_REUT" hidden="1">"c5380"</definedName>
    <definedName name="IQ_NI_HIGH_EST_REUT" hidden="1">"c5370"</definedName>
    <definedName name="IQ_NI_LOW_EST_REUT" hidden="1">"c5371"</definedName>
    <definedName name="IQ_NI_MARGIN" hidden="1">"c794"</definedName>
    <definedName name="IQ_NI_MEDIAN_EST_REUT" hidden="1">"c5369"</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_REUT" hidden="1">"c5372"</definedName>
    <definedName name="IQ_NI_REPORTED_EST_REUT" hidden="1">"c5382"</definedName>
    <definedName name="IQ_NI_REPORTED_HIGH_EST_REUT" hidden="1">"c5384"</definedName>
    <definedName name="IQ_NI_REPORTED_LOW_EST_REUT" hidden="1">"c5385"</definedName>
    <definedName name="IQ_NI_REPORTED_MEDIAN_EST_REUT" hidden="1">"c5383"</definedName>
    <definedName name="IQ_NI_REPORTED_NUM_EST_REUT" hidden="1">"c5386"</definedName>
    <definedName name="IQ_NI_REPORTED_STDDEV_EST_REUT" hidden="1">"c5387"</definedName>
    <definedName name="IQ_NI_SBC_ACT_OR_EST" hidden="1">"c4474"</definedName>
    <definedName name="IQ_NI_SBC_GW_ACT_OR_EST" hidden="1">"c4478"</definedName>
    <definedName name="IQ_NI_SFAS" hidden="1">"c795"</definedName>
    <definedName name="IQ_NI_STDDEV_EST_REUT" hidden="1">"c5373"</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 hidden="1">"c2089"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6000</definedName>
    <definedName name="IQ_NUKE" hidden="1">"c836"</definedName>
    <definedName name="IQ_NUKE_CF" hidden="1">"c837"</definedName>
    <definedName name="IQ_NUKE_CONTR" hidden="1">"c838"</definedName>
    <definedName name="IQ_NUM_BRANCHES" hidden="1">"c2088"</definedName>
    <definedName name="IQ_NUM_OFFIC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_REUT" hidden="1">"c5466"</definedName>
    <definedName name="IQ_OPER_INC_BR" hidden="1">"c850"</definedName>
    <definedName name="IQ_OPER_INC_EST_REUT" hidden="1">"c5340"</definedName>
    <definedName name="IQ_OPER_INC_FIN" hidden="1">"c851"</definedName>
    <definedName name="IQ_OPER_INC_HIGH_EST_REUT" hidden="1">"c5342"</definedName>
    <definedName name="IQ_OPER_INC_INS" hidden="1">"c852"</definedName>
    <definedName name="IQ_OPER_INC_LOW_EST_REUT" hidden="1">"c5343"</definedName>
    <definedName name="IQ_OPER_INC_MARGIN" hidden="1">"c1448"</definedName>
    <definedName name="IQ_OPER_INC_MEDIAN_EST_REUT" hidden="1">"c5341"</definedName>
    <definedName name="IQ_OPER_INC_NUM_EST_REUT" hidden="1">"c5344"</definedName>
    <definedName name="IQ_OPER_INC_RE" hidden="1">"c6240"</definedName>
    <definedName name="IQ_OPER_INC_REIT" hidden="1">"c853"</definedName>
    <definedName name="IQ_OPER_INC_STDDEV_EST_REUT" hidden="1">"c5345"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INING_REVENUE_COAL" hidden="1">"c15931"</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_REUT" hidden="1">"c3959"</definedName>
    <definedName name="IQ_PERCENT_CHANGE_EST_5YR_GROWTH_RATE_18MONTHS_REUT" hidden="1">"c3960"</definedName>
    <definedName name="IQ_PERCENT_CHANGE_EST_5YR_GROWTH_RATE_3MONTHS_REUT" hidden="1">"c3956"</definedName>
    <definedName name="IQ_PERCENT_CHANGE_EST_5YR_GROWTH_RATE_6MONTHS_REUT" hidden="1">"c3957"</definedName>
    <definedName name="IQ_PERCENT_CHANGE_EST_5YR_GROWTH_RATE_9MONTHS_REUT" hidden="1">"c3958"</definedName>
    <definedName name="IQ_PERCENT_CHANGE_EST_5YR_GROWTH_RATE_DAY_REUT" hidden="1">"c3954"</definedName>
    <definedName name="IQ_PERCENT_CHANGE_EST_5YR_GROWTH_RATE_MONTH_REUT" hidden="1">"c3955"</definedName>
    <definedName name="IQ_PERCENT_CHANGE_EST_5YR_GROWTH_RATE_WEEK_REUT" hidden="1">"c5435"</definedName>
    <definedName name="IQ_PERCENT_CHANGE_EST_CFPS_12MONTHS_REUT" hidden="1">"c3924"</definedName>
    <definedName name="IQ_PERCENT_CHANGE_EST_CFPS_18MONTHS_REUT" hidden="1">"c3925"</definedName>
    <definedName name="IQ_PERCENT_CHANGE_EST_CFPS_3MONTHS_REUT" hidden="1">"c3921"</definedName>
    <definedName name="IQ_PERCENT_CHANGE_EST_CFPS_6MONTHS_REUT" hidden="1">"c3922"</definedName>
    <definedName name="IQ_PERCENT_CHANGE_EST_CFPS_9MONTHS_REUT" hidden="1">"c3923"</definedName>
    <definedName name="IQ_PERCENT_CHANGE_EST_CFPS_DAY_REUT" hidden="1">"c3919"</definedName>
    <definedName name="IQ_PERCENT_CHANGE_EST_CFPS_MONTH_REUT" hidden="1">"c3920"</definedName>
    <definedName name="IQ_PERCENT_CHANGE_EST_CFPS_WEEK_REUT" hidden="1">"c3962"</definedName>
    <definedName name="IQ_PERCENT_CHANGE_EST_DPS_12MONTHS_REUT" hidden="1">"c3931"</definedName>
    <definedName name="IQ_PERCENT_CHANGE_EST_DPS_18MONTHS_REUT" hidden="1">"c3932"</definedName>
    <definedName name="IQ_PERCENT_CHANGE_EST_DPS_3MONTHS_REUT" hidden="1">"c3928"</definedName>
    <definedName name="IQ_PERCENT_CHANGE_EST_DPS_6MONTHS_REUT" hidden="1">"c3929"</definedName>
    <definedName name="IQ_PERCENT_CHANGE_EST_DPS_9MONTHS_REUT" hidden="1">"c3930"</definedName>
    <definedName name="IQ_PERCENT_CHANGE_EST_DPS_DAY_REUT" hidden="1">"c3926"</definedName>
    <definedName name="IQ_PERCENT_CHANGE_EST_DPS_MONTH_REUT" hidden="1">"c3927"</definedName>
    <definedName name="IQ_PERCENT_CHANGE_EST_DPS_WEEK_REUT" hidden="1">"c3963"</definedName>
    <definedName name="IQ_PERCENT_CHANGE_EST_EBITDA_12MONTHS_REUT" hidden="1">"c3917"</definedName>
    <definedName name="IQ_PERCENT_CHANGE_EST_EBITDA_18MONTHS_REUT" hidden="1">"c3918"</definedName>
    <definedName name="IQ_PERCENT_CHANGE_EST_EBITDA_3MONTHS_REUT" hidden="1">"c3914"</definedName>
    <definedName name="IQ_PERCENT_CHANGE_EST_EBITDA_6MONTHS_REUT" hidden="1">"c3915"</definedName>
    <definedName name="IQ_PERCENT_CHANGE_EST_EBITDA_9MONTHS_REUT" hidden="1">"c3916"</definedName>
    <definedName name="IQ_PERCENT_CHANGE_EST_EBITDA_DAY_REUT" hidden="1">"c3912"</definedName>
    <definedName name="IQ_PERCENT_CHANGE_EST_EBITDA_MONTH_REUT" hidden="1">"c3913"</definedName>
    <definedName name="IQ_PERCENT_CHANGE_EST_EBITDA_WEEK_REUT" hidden="1">"c3961"</definedName>
    <definedName name="IQ_PERCENT_CHANGE_EST_EPS_12MONTHS_REUT" hidden="1">"c3902"</definedName>
    <definedName name="IQ_PERCENT_CHANGE_EST_EPS_18MONTHS_REUT" hidden="1">"c3903"</definedName>
    <definedName name="IQ_PERCENT_CHANGE_EST_EPS_3MONTHS_REUT" hidden="1">"c3899"</definedName>
    <definedName name="IQ_PERCENT_CHANGE_EST_EPS_6MONTHS_REUT" hidden="1">"c3900"</definedName>
    <definedName name="IQ_PERCENT_CHANGE_EST_EPS_9MONTHS_REUT" hidden="1">"c3901"</definedName>
    <definedName name="IQ_PERCENT_CHANGE_EST_EPS_DAY_REUT" hidden="1">"c3896"</definedName>
    <definedName name="IQ_PERCENT_CHANGE_EST_EPS_MONTH_REUT" hidden="1">"c3898"</definedName>
    <definedName name="IQ_PERCENT_CHANGE_EST_EPS_WEEK_REUT" hidden="1">"c3897"</definedName>
    <definedName name="IQ_PERCENT_CHANGE_EST_FFO_12MONTHS" hidden="1">"c1828"</definedName>
    <definedName name="IQ_PERCENT_CHANGE_EST_FFO_12MONTHS_REUT" hidden="1">"c3938"</definedName>
    <definedName name="IQ_PERCENT_CHANGE_EST_FFO_18MONTHS" hidden="1">"c1829"</definedName>
    <definedName name="IQ_PERCENT_CHANGE_EST_FFO_18MONTHS_REUT" hidden="1">"c3939"</definedName>
    <definedName name="IQ_PERCENT_CHANGE_EST_FFO_3MONTHS" hidden="1">"c1825"</definedName>
    <definedName name="IQ_PERCENT_CHANGE_EST_FFO_3MONTHS_REUT" hidden="1">"c3935"</definedName>
    <definedName name="IQ_PERCENT_CHANGE_EST_FFO_6MONTHS" hidden="1">"c1826"</definedName>
    <definedName name="IQ_PERCENT_CHANGE_EST_FFO_6MONTHS_REUT" hidden="1">"c3936"</definedName>
    <definedName name="IQ_PERCENT_CHANGE_EST_FFO_9MONTHS" hidden="1">"c1827"</definedName>
    <definedName name="IQ_PERCENT_CHANGE_EST_FFO_9MONTHS_REUT" hidden="1">"c3937"</definedName>
    <definedName name="IQ_PERCENT_CHANGE_EST_FFO_DAY" hidden="1">"c1822"</definedName>
    <definedName name="IQ_PERCENT_CHANGE_EST_FFO_DAY_REUT" hidden="1">"c3933"</definedName>
    <definedName name="IQ_PERCENT_CHANGE_EST_FFO_MONTH" hidden="1">"c1824"</definedName>
    <definedName name="IQ_PERCENT_CHANGE_EST_FFO_MONTH_REUT" hidden="1">"c3934"</definedName>
    <definedName name="IQ_PERCENT_CHANGE_EST_FFO_WEEK" hidden="1">"c1823"</definedName>
    <definedName name="IQ_PERCENT_CHANGE_EST_FFO_WEEK_REUT" hidden="1">"c3964"</definedName>
    <definedName name="IQ_PERCENT_CHANGE_EST_PRICE_TARGET_12MONTHS_REUT" hidden="1">"c3952"</definedName>
    <definedName name="IQ_PERCENT_CHANGE_EST_PRICE_TARGET_18MONTHS_REUT" hidden="1">"c3953"</definedName>
    <definedName name="IQ_PERCENT_CHANGE_EST_PRICE_TARGET_3MONTHS_REUT" hidden="1">"c3949"</definedName>
    <definedName name="IQ_PERCENT_CHANGE_EST_PRICE_TARGET_6MONTHS_REUT" hidden="1">"c3950"</definedName>
    <definedName name="IQ_PERCENT_CHANGE_EST_PRICE_TARGET_9MONTHS_REUT" hidden="1">"c3951"</definedName>
    <definedName name="IQ_PERCENT_CHANGE_EST_PRICE_TARGET_DAY_REUT" hidden="1">"c3947"</definedName>
    <definedName name="IQ_PERCENT_CHANGE_EST_PRICE_TARGET_MONTH_REUT" hidden="1">"c3948"</definedName>
    <definedName name="IQ_PERCENT_CHANGE_EST_PRICE_TARGET_WEEK_REUT" hidden="1">"c3967"</definedName>
    <definedName name="IQ_PERCENT_CHANGE_EST_RECO_12MONTHS_REUT" hidden="1">"c3945"</definedName>
    <definedName name="IQ_PERCENT_CHANGE_EST_RECO_18MONTHS_REUT" hidden="1">"c3946"</definedName>
    <definedName name="IQ_PERCENT_CHANGE_EST_RECO_3MONTHS_REUT" hidden="1">"c3942"</definedName>
    <definedName name="IQ_PERCENT_CHANGE_EST_RECO_6MONTHS_REUT" hidden="1">"c3943"</definedName>
    <definedName name="IQ_PERCENT_CHANGE_EST_RECO_9MONTHS_REUT" hidden="1">"c3944"</definedName>
    <definedName name="IQ_PERCENT_CHANGE_EST_RECO_DAY_REUT" hidden="1">"c3940"</definedName>
    <definedName name="IQ_PERCENT_CHANGE_EST_RECO_MONTH_REUT" hidden="1">"c3941"</definedName>
    <definedName name="IQ_PERCENT_CHANGE_EST_RECO_WEEK_REUT" hidden="1">"c3965"</definedName>
    <definedName name="IQ_PERCENT_CHANGE_EST_REV_12MONTHS_REUT" hidden="1">"c3910"</definedName>
    <definedName name="IQ_PERCENT_CHANGE_EST_REV_18MONTHS_REUT" hidden="1">"c3911"</definedName>
    <definedName name="IQ_PERCENT_CHANGE_EST_REV_3MONTHS_REUT" hidden="1">"c3907"</definedName>
    <definedName name="IQ_PERCENT_CHANGE_EST_REV_6MONTHS_REUT" hidden="1">"c3908"</definedName>
    <definedName name="IQ_PERCENT_CHANGE_EST_REV_9MONTHS_REUT" hidden="1">"c3909"</definedName>
    <definedName name="IQ_PERCENT_CHANGE_EST_REV_DAY_REUT" hidden="1">"c3904"</definedName>
    <definedName name="IQ_PERCENT_CHANGE_EST_REV_MONTH_REUT" hidden="1">"c3906"</definedName>
    <definedName name="IQ_PERCENT_CHANGE_EST_REV_WEEK_REUT" hidden="1">"c3905"</definedName>
    <definedName name="IQ_PERCENT_FLOAT" hidden="1">"c227"</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_REUT" hidden="1">"c3968"</definedName>
    <definedName name="IQ_PRE_OPEN_COST" hidden="1">"c1040"</definedName>
    <definedName name="IQ_PRE_TAX_ACT_OR_EST_REUT" hidden="1">"c5467"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_REUT" hidden="1">"c5354"</definedName>
    <definedName name="IQ_PRETAX_GW_INC_HIGH_EST_REUT" hidden="1">"c5356"</definedName>
    <definedName name="IQ_PRETAX_GW_INC_LOW_EST_REUT" hidden="1">"c5357"</definedName>
    <definedName name="IQ_PRETAX_GW_INC_MEDIAN_EST_REUT" hidden="1">"c5355"</definedName>
    <definedName name="IQ_PRETAX_GW_INC_NUM_EST_REUT" hidden="1">"c5358"</definedName>
    <definedName name="IQ_PRETAX_GW_INC_STDDEV_EST_REUT" hidden="1">"c5359"</definedName>
    <definedName name="IQ_PRETAX_INC" hidden="1">"c16"</definedName>
    <definedName name="IQ_PRETAX_INC_10K" hidden="1">"IQ_PRETAX_INC_10K"</definedName>
    <definedName name="IQ_PRETAX_INC_10Q" hidden="1">"IQ_PRETAX_INC_10Q"</definedName>
    <definedName name="IQ_PRETAX_INC_10Q1" hidden="1">"IQ_PRETAX_INC_10Q1"</definedName>
    <definedName name="IQ_PRETAX_INC_EST_REUT" hidden="1">"c5347"</definedName>
    <definedName name="IQ_PRETAX_INC_HIGH_EST_REUT" hidden="1">"c5349"</definedName>
    <definedName name="IQ_PRETAX_INC_LOW_EST_REUT" hidden="1">"c5350"</definedName>
    <definedName name="IQ_PRETAX_INC_MEDIAN_EST_REUT" hidden="1">"c5348"</definedName>
    <definedName name="IQ_PRETAX_INC_NUM_EST_REUT" hidden="1">"c5351"</definedName>
    <definedName name="IQ_PRETAX_INC_STDDEV_EST_REUT" hidden="1">"c5352"</definedName>
    <definedName name="IQ_PRETAX_REPORT_INC_EST_REUT" hidden="1">"c5361"</definedName>
    <definedName name="IQ_PRETAX_REPORT_INC_HIGH_EST_REUT" hidden="1">"c5363"</definedName>
    <definedName name="IQ_PRETAX_REPORT_INC_LOW_EST_REUT" hidden="1">"c5364"</definedName>
    <definedName name="IQ_PRETAX_REPORT_INC_MEDIAN_EST_REUT" hidden="1">"c5362"</definedName>
    <definedName name="IQ_PRETAX_REPORT_INC_NUM_EST_REUT" hidden="1">"c5365"</definedName>
    <definedName name="IQ_PRETAX_REPORT_INC_STDDEV_EST_REUT" hidden="1">"c5366"</definedName>
    <definedName name="IQ_PRETAX_RETURN_ASSETS_FDIC" hidden="1">"c6731"</definedName>
    <definedName name="IQ_PRICE_CFPS_FWD_REUT" hidden="1">"c4053"</definedName>
    <definedName name="IQ_PRICE_OVER_BVPS" hidden="1">"c1412"</definedName>
    <definedName name="IQ_PRICE_OVER_EPS_EST" hidden="1">"c174"</definedName>
    <definedName name="IQ_PRICE_OVER_EPS_EST_1" hidden="1">"c175"</definedName>
    <definedName name="IQ_PRICE_OVER_LTM_EPS" hidden="1">"c1413"</definedName>
    <definedName name="IQ_PRICE_TARGET" hidden="1">"c82"</definedName>
    <definedName name="IQ_PRICE_TARGET_BOTTOM_UP_REUT" hidden="1">"c5494"</definedName>
    <definedName name="IQ_PRICE_TARGET_REUT" hidden="1">"c3631"</definedName>
    <definedName name="IQ_PRICEDATE" hidden="1">"c1069"</definedName>
    <definedName name="IQ_PRICEDATETIME" hidden="1">"IQ_PRICEDATETIME"</definedName>
    <definedName name="IQ_PRICING_DATE" hidden="1">"c1613"</definedName>
    <definedName name="IQ_PRIMARY_EPS_TYPE_REUT" hidden="1">"c5481"</definedName>
    <definedName name="IQ_PRIMARY_EPS_TYPE_THOM" hidden="1">"c5297"</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SHARE_ACT_OR_EST" hidden="1">"c4508"</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_REUT" hidden="1">"c5475"</definedName>
    <definedName name="IQ_RETURN_ASSETS_BANK" hidden="1">"c1114"</definedName>
    <definedName name="IQ_RETURN_ASSETS_BROK" hidden="1">"c1115"</definedName>
    <definedName name="IQ_RETURN_ASSETS_EST_REUT" hidden="1">"c3990"</definedName>
    <definedName name="IQ_RETURN_ASSETS_FDIC" hidden="1">"c6730"</definedName>
    <definedName name="IQ_RETURN_ASSETS_FS" hidden="1">"c1116"</definedName>
    <definedName name="IQ_RETURN_ASSETS_HIGH_EST_REUT" hidden="1">"c3992"</definedName>
    <definedName name="IQ_RETURN_ASSETS_LOW_EST_REUT" hidden="1">"c3993"</definedName>
    <definedName name="IQ_RETURN_ASSETS_MEDIAN_EST_REUT" hidden="1">"c3991"</definedName>
    <definedName name="IQ_RETURN_ASSETS_NUM_EST_REUT" hidden="1">"c3994"</definedName>
    <definedName name="IQ_RETURN_ASSETS_STDDEV_EST_REUT" hidden="1">"c3995"</definedName>
    <definedName name="IQ_RETURN_CAPITAL" hidden="1">"c1117"</definedName>
    <definedName name="IQ_RETURN_EQUITY" hidden="1">"c1118"</definedName>
    <definedName name="IQ_RETURN_EQUITY_ACT_OR_EST_REUT" hidden="1">"c5476"</definedName>
    <definedName name="IQ_RETURN_EQUITY_BANK" hidden="1">"c1119"</definedName>
    <definedName name="IQ_RETURN_EQUITY_BROK" hidden="1">"c1120"</definedName>
    <definedName name="IQ_RETURN_EQUITY_EST_REUT" hidden="1">"c3983"</definedName>
    <definedName name="IQ_RETURN_EQUITY_FDIC" hidden="1">"c6732"</definedName>
    <definedName name="IQ_RETURN_EQUITY_FS" hidden="1">"c1121"</definedName>
    <definedName name="IQ_RETURN_EQUITY_HIGH_EST_REUT" hidden="1">"c3985"</definedName>
    <definedName name="IQ_RETURN_EQUITY_LOW_EST_REUT" hidden="1">"c3986"</definedName>
    <definedName name="IQ_RETURN_EQUITY_MEDIAN_EST_REUT" hidden="1">"c3984"</definedName>
    <definedName name="IQ_RETURN_EQUITY_NUM_EST_REUT" hidden="1">"c3987"</definedName>
    <definedName name="IQ_RETURN_EQUITY_STDDEV_EST_REUT" hidden="1">"c3988"</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10K" hidden="1">"IQ_REVENUE_10K"</definedName>
    <definedName name="IQ_REVENUE_10Q" hidden="1">"IQ_REVENUE_10Q"</definedName>
    <definedName name="IQ_REVENUE_10Q1" hidden="1">"IQ_REVENUE_10Q1"</definedName>
    <definedName name="IQ_REVENUE_ACT_OR_EST_REUT" hidden="1">"c5461"</definedName>
    <definedName name="IQ_REVENUE_EST" hidden="1">"c1126"</definedName>
    <definedName name="IQ_REVENUE_EST_1" hidden="1">"c190"</definedName>
    <definedName name="IQ_REVENUE_EST_BOTTOM_UP_REUT" hidden="1">"c5496"</definedName>
    <definedName name="IQ_REVENUE_EST_REUT" hidden="1">"c3634"</definedName>
    <definedName name="IQ_REVENUE_GROWTH_1" hidden="1">"c155"</definedName>
    <definedName name="IQ_REVENUE_GROWTH_2" hidden="1">"c159"</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39630.6367361111</definedName>
    <definedName name="IQ_RISK_ADJ_BANK_ASSETS" hidden="1">"c2670"</definedName>
    <definedName name="IQ_RISK_WEIGHTED_ASSETS_FDIC" hidden="1">"c6370"</definedName>
    <definedName name="IQ_ROYALTY_REVENUE_COAL" hidden="1">"c15932"</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INTEREST_VOLUME" hidden="1">"c228"</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 hidden="1">"c2644"</definedName>
    <definedName name="IQ_SP_ISSUE_LC_DATE" hidden="1">"c2643"</definedName>
    <definedName name="IQ_SP_ISSUE_LC_LT" hidden="1">"c2645"</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LASTCLOSE" hidden="1">"c1855"</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_REUT" hidden="1">"c4054"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2</definedName>
    <definedName name="IQB_BOOKMARK_LOCATION_0" hidden="1">#REF!</definedName>
    <definedName name="IQB_BOOKMARK_LOCATION_1" hidden="1">#REF!</definedName>
    <definedName name="IQB_CURRENT_BOOKMARK" hidden="1">0</definedName>
    <definedName name="IQRA10" hidden="1">"$A$11:$A$262"</definedName>
    <definedName name="IQRA38" hidden="1">"$A$39:$A$48"</definedName>
    <definedName name="IQRA5" hidden="1">"$A$6:$A$20"</definedName>
    <definedName name="IQRA6" hidden="1">"$A$7:$A$21"</definedName>
    <definedName name="IQRA60" hidden="1">"$A$61:$A$75"</definedName>
    <definedName name="IQRA7" hidden="1">"$A$8:$A$21"</definedName>
    <definedName name="IQRA8" hidden="1">"$A$9:$A$19"</definedName>
    <definedName name="IQRB15" hidden="1">"$B$16:$B$17"</definedName>
    <definedName name="IQRB17" hidden="1">"$B$18:$B$22"</definedName>
    <definedName name="IQRB18" hidden="1">"$B$19:$B$23"</definedName>
    <definedName name="IQRB19" hidden="1">"$B$20:$B$24"</definedName>
    <definedName name="IQRB20" hidden="1">"$B$21:$B$25"</definedName>
    <definedName name="IQRB21" hidden="1">"$B$22:$B$26"</definedName>
    <definedName name="IQRB22" hidden="1">"$B$23:$B$27"</definedName>
    <definedName name="IQRB23" hidden="1">"$B$24:$B$28"</definedName>
    <definedName name="IQRB24" hidden="1">"$B$25:$B$29"</definedName>
    <definedName name="IQRB32" hidden="1">"$B$33:$B$37"</definedName>
    <definedName name="IQRB33" hidden="1">"$B$34:$B$38"</definedName>
    <definedName name="IQRB34" hidden="1">"$B$35:$B$39"</definedName>
    <definedName name="IQRB38" hidden="1">"$B$39:$B$48"</definedName>
    <definedName name="IQRB4" hidden="1">"$B$5:$B$251"</definedName>
    <definedName name="IQRB5" hidden="1">"$B$6:$B$20"</definedName>
    <definedName name="IQRB6" hidden="1">"$B$7:$B$21"</definedName>
    <definedName name="IQRB8" hidden="1">"$B$9:$B$19"</definedName>
    <definedName name="IQRBB40" hidden="1">"$BB$41:$BB$45"</definedName>
    <definedName name="IQRC15" hidden="1">"$C$16:$C$20"</definedName>
    <definedName name="IQRC24" hidden="1">"$C$25:$C$29"</definedName>
    <definedName name="IQRC4" hidden="1">"$C$5:$C$251"</definedName>
    <definedName name="IQRC5" hidden="1">"$C$6:$C$20"</definedName>
    <definedName name="IQRC6" hidden="1">"$C$7:$C$21"</definedName>
    <definedName name="IQRC8" hidden="1">"$C$9:$C$19"</definedName>
    <definedName name="IQRD15" hidden="1">"$D$16:$D$17"</definedName>
    <definedName name="IQRD8" hidden="1">"$D$9:$D$19"</definedName>
    <definedName name="IQRE4" hidden="1">"$E$5:$E$251"</definedName>
    <definedName name="IQRE8" hidden="1">"$E$9:$E$19"</definedName>
    <definedName name="iQShowHideColumns" hidden="1">"iQShowAnnual"</definedName>
    <definedName name="Irbe" localSheetId="14" hidden="1">{#N/A,#N/A,FALSE,"Pharm";#N/A,#N/A,FALSE,"WWCM"}</definedName>
    <definedName name="Irbe" localSheetId="7" hidden="1">{#N/A,#N/A,FALSE,"Pharm";#N/A,#N/A,FALSE,"WWCM"}</definedName>
    <definedName name="Irbe" localSheetId="25" hidden="1">{#N/A,#N/A,FALSE,"Pharm";#N/A,#N/A,FALSE,"WWCM"}</definedName>
    <definedName name="Irbe" localSheetId="21" hidden="1">{#N/A,#N/A,FALSE,"Pharm";#N/A,#N/A,FALSE,"WWCM"}</definedName>
    <definedName name="Irbe" localSheetId="22" hidden="1">{#N/A,#N/A,FALSE,"Pharm";#N/A,#N/A,FALSE,"WWCM"}</definedName>
    <definedName name="Irbe" localSheetId="19" hidden="1">{#N/A,#N/A,FALSE,"Pharm";#N/A,#N/A,FALSE,"WWCM"}</definedName>
    <definedName name="Irbe" hidden="1">{#N/A,#N/A,FALSE,"Pharm";#N/A,#N/A,FALSE,"WWCM"}</definedName>
    <definedName name="IS">#REF!</definedName>
    <definedName name="ISNEEDINFO1" hidden="1">"ENCODE_"</definedName>
    <definedName name="iss">#REF!</definedName>
    <definedName name="Issue" hidden="1">"BL7FKFTY6NDALOTZZF8PFRAS6"</definedName>
    <definedName name="ist">#REF!</definedName>
    <definedName name="IST_aktueller_Monat">#REF!</definedName>
    <definedName name="istk">#REF!</definedName>
    <definedName name="itjo" localSheetId="14" hidden="1">{#N/A,#N/A,FALSE,"TB";#N/A,#N/A,FALSE,"AR";#N/A,#N/A,FALSE,"BS";#N/A,#N/A,FALSE,"PL";#N/A,#N/A,FALSE,"NOTES";#N/A,#N/A,FALSE,"NOTES (2)";#N/A,#N/A,FALSE,"NOTES (3)";#N/A,#N/A,FALSE,"TAXC.INDEX";#N/A,#N/A,FALSE,"Schedule I";#N/A,#N/A,FALSE,"DPL";#N/A,#N/A,FALSE,"Schedule IV";#N/A,#N/A,FALSE,"Adjustments"}</definedName>
    <definedName name="itjo" localSheetId="7" hidden="1">{#N/A,#N/A,FALSE,"TB";#N/A,#N/A,FALSE,"AR";#N/A,#N/A,FALSE,"BS";#N/A,#N/A,FALSE,"PL";#N/A,#N/A,FALSE,"NOTES";#N/A,#N/A,FALSE,"NOTES (2)";#N/A,#N/A,FALSE,"NOTES (3)";#N/A,#N/A,FALSE,"TAXC.INDEX";#N/A,#N/A,FALSE,"Schedule I";#N/A,#N/A,FALSE,"DPL";#N/A,#N/A,FALSE,"Schedule IV";#N/A,#N/A,FALSE,"Adjustments"}</definedName>
    <definedName name="itjo" localSheetId="25" hidden="1">{#N/A,#N/A,FALSE,"TB";#N/A,#N/A,FALSE,"AR";#N/A,#N/A,FALSE,"BS";#N/A,#N/A,FALSE,"PL";#N/A,#N/A,FALSE,"NOTES";#N/A,#N/A,FALSE,"NOTES (2)";#N/A,#N/A,FALSE,"NOTES (3)";#N/A,#N/A,FALSE,"TAXC.INDEX";#N/A,#N/A,FALSE,"Schedule I";#N/A,#N/A,FALSE,"DPL";#N/A,#N/A,FALSE,"Schedule IV";#N/A,#N/A,FALSE,"Adjustments"}</definedName>
    <definedName name="itjo" localSheetId="21" hidden="1">{#N/A,#N/A,FALSE,"TB";#N/A,#N/A,FALSE,"AR";#N/A,#N/A,FALSE,"BS";#N/A,#N/A,FALSE,"PL";#N/A,#N/A,FALSE,"NOTES";#N/A,#N/A,FALSE,"NOTES (2)";#N/A,#N/A,FALSE,"NOTES (3)";#N/A,#N/A,FALSE,"TAXC.INDEX";#N/A,#N/A,FALSE,"Schedule I";#N/A,#N/A,FALSE,"DPL";#N/A,#N/A,FALSE,"Schedule IV";#N/A,#N/A,FALSE,"Adjustments"}</definedName>
    <definedName name="itjo" localSheetId="22" hidden="1">{#N/A,#N/A,FALSE,"TB";#N/A,#N/A,FALSE,"AR";#N/A,#N/A,FALSE,"BS";#N/A,#N/A,FALSE,"PL";#N/A,#N/A,FALSE,"NOTES";#N/A,#N/A,FALSE,"NOTES (2)";#N/A,#N/A,FALSE,"NOTES (3)";#N/A,#N/A,FALSE,"TAXC.INDEX";#N/A,#N/A,FALSE,"Schedule I";#N/A,#N/A,FALSE,"DPL";#N/A,#N/A,FALSE,"Schedule IV";#N/A,#N/A,FALSE,"Adjustments"}</definedName>
    <definedName name="itjo" localSheetId="19" hidden="1">{#N/A,#N/A,FALSE,"TB";#N/A,#N/A,FALSE,"AR";#N/A,#N/A,FALSE,"BS";#N/A,#N/A,FALSE,"PL";#N/A,#N/A,FALSE,"NOTES";#N/A,#N/A,FALSE,"NOTES (2)";#N/A,#N/A,FALSE,"NOTES (3)";#N/A,#N/A,FALSE,"TAXC.INDEX";#N/A,#N/A,FALSE,"Schedule I";#N/A,#N/A,FALSE,"DPL";#N/A,#N/A,FALSE,"Schedule IV";#N/A,#N/A,FALSE,"Adjustments"}</definedName>
    <definedName name="itjo" hidden="1">{#N/A,#N/A,FALSE,"TB";#N/A,#N/A,FALSE,"AR";#N/A,#N/A,FALSE,"BS";#N/A,#N/A,FALSE,"PL";#N/A,#N/A,FALSE,"NOTES";#N/A,#N/A,FALSE,"NOTES (2)";#N/A,#N/A,FALSE,"NOTES (3)";#N/A,#N/A,FALSE,"TAXC.INDEX";#N/A,#N/A,FALSE,"Schedule I";#N/A,#N/A,FALSE,"DPL";#N/A,#N/A,FALSE,"Schedule IV";#N/A,#N/A,FALSE,"Adjustments"}</definedName>
    <definedName name="ITL">1/1936.27</definedName>
    <definedName name="ITLeXToEUR" localSheetId="14" hidden="1">1/EUReXToITL</definedName>
    <definedName name="ITLeXToEUR" localSheetId="7" hidden="1">1/EUReXToITL</definedName>
    <definedName name="ITLeXToEUR" localSheetId="25" hidden="1">1/EUReXToITL</definedName>
    <definedName name="ITLeXToEUR" localSheetId="21" hidden="1">1/EUReXToITL</definedName>
    <definedName name="ITLeXToEUR" localSheetId="22" hidden="1">1/EUReXToITL</definedName>
    <definedName name="ITLeXToEUR" localSheetId="19" hidden="1">1/EUReXToITL</definedName>
    <definedName name="ITLeXToEUR" hidden="1">1/EUReXToITL</definedName>
    <definedName name="ITOPL">#REF!</definedName>
    <definedName name="itw" hidden="1">#REF!</definedName>
    <definedName name="itx" hidden="1">#REF!</definedName>
    <definedName name="ityd" localSheetId="14" hidden="1">1/EUReXToNLG</definedName>
    <definedName name="ityd" localSheetId="7" hidden="1">1/EUReXToNLG</definedName>
    <definedName name="ityd" localSheetId="25" hidden="1">1/EUReXToNLG</definedName>
    <definedName name="ityd" localSheetId="21" hidden="1">1/EUReXToNLG</definedName>
    <definedName name="ityd" localSheetId="22" hidden="1">1/EUReXToNLG</definedName>
    <definedName name="ityd" localSheetId="19" hidden="1">1/EUReXToNLG</definedName>
    <definedName name="ityd" hidden="1">1/EUReXToNLG</definedName>
    <definedName name="iungds" localSheetId="14" hidden="1">{"detail",#N/A,FALSE,"mfg";"summary",#N/A,FALSE,"mfg"}</definedName>
    <definedName name="iungds" localSheetId="7" hidden="1">{"detail",#N/A,FALSE,"mfg";"summary",#N/A,FALSE,"mfg"}</definedName>
    <definedName name="iungds" localSheetId="25" hidden="1">{"detail",#N/A,FALSE,"mfg";"summary",#N/A,FALSE,"mfg"}</definedName>
    <definedName name="iungds" localSheetId="21" hidden="1">{"detail",#N/A,FALSE,"mfg";"summary",#N/A,FALSE,"mfg"}</definedName>
    <definedName name="iungds" localSheetId="22" hidden="1">{"detail",#N/A,FALSE,"mfg";"summary",#N/A,FALSE,"mfg"}</definedName>
    <definedName name="iungds" localSheetId="19" hidden="1">{"detail",#N/A,FALSE,"mfg";"summary",#N/A,FALSE,"mfg"}</definedName>
    <definedName name="iungds" hidden="1">{"detail",#N/A,FALSE,"mfg";"summary",#N/A,FALSE,"mfg"}</definedName>
    <definedName name="iuyp" localSheetId="14" hidden="1">{#N/A,#N/A,TRUE,"Overall";#N/A,#N/A,TRUE,"Region Wise ";#N/A,#N/A,TRUE,"Client Wise"}</definedName>
    <definedName name="iuyp" localSheetId="7" hidden="1">{#N/A,#N/A,TRUE,"Overall";#N/A,#N/A,TRUE,"Region Wise ";#N/A,#N/A,TRUE,"Client Wise"}</definedName>
    <definedName name="iuyp" localSheetId="25" hidden="1">{#N/A,#N/A,TRUE,"Overall";#N/A,#N/A,TRUE,"Region Wise ";#N/A,#N/A,TRUE,"Client Wise"}</definedName>
    <definedName name="iuyp" localSheetId="21" hidden="1">{#N/A,#N/A,TRUE,"Overall";#N/A,#N/A,TRUE,"Region Wise ";#N/A,#N/A,TRUE,"Client Wise"}</definedName>
    <definedName name="iuyp" localSheetId="22" hidden="1">{#N/A,#N/A,TRUE,"Overall";#N/A,#N/A,TRUE,"Region Wise ";#N/A,#N/A,TRUE,"Client Wise"}</definedName>
    <definedName name="iuyp" localSheetId="19" hidden="1">{#N/A,#N/A,TRUE,"Overall";#N/A,#N/A,TRUE,"Region Wise ";#N/A,#N/A,TRUE,"Client Wise"}</definedName>
    <definedName name="iuyp" hidden="1">{#N/A,#N/A,TRUE,"Overall";#N/A,#N/A,TRUE,"Region Wise ";#N/A,#N/A,TRUE,"Client Wise"}</definedName>
    <definedName name="iuyt" localSheetId="14" hidden="1">{"AS REP",#N/A,FALSE,"EEFSNAP2";"PROP",#N/A,FALSE,"EEFSNAP2";"RISKS",#N/A,FALSE,"EEFSNAP2";"VIEW ALL",#N/A,FALSE,"EEFSNAP2"}</definedName>
    <definedName name="iuyt" localSheetId="7" hidden="1">{"AS REP",#N/A,FALSE,"EEFSNAP2";"PROP",#N/A,FALSE,"EEFSNAP2";"RISKS",#N/A,FALSE,"EEFSNAP2";"VIEW ALL",#N/A,FALSE,"EEFSNAP2"}</definedName>
    <definedName name="iuyt" localSheetId="25" hidden="1">{"AS REP",#N/A,FALSE,"EEFSNAP2";"PROP",#N/A,FALSE,"EEFSNAP2";"RISKS",#N/A,FALSE,"EEFSNAP2";"VIEW ALL",#N/A,FALSE,"EEFSNAP2"}</definedName>
    <definedName name="iuyt" localSheetId="21" hidden="1">{"AS REP",#N/A,FALSE,"EEFSNAP2";"PROP",#N/A,FALSE,"EEFSNAP2";"RISKS",#N/A,FALSE,"EEFSNAP2";"VIEW ALL",#N/A,FALSE,"EEFSNAP2"}</definedName>
    <definedName name="iuyt" localSheetId="22" hidden="1">{"AS REP",#N/A,FALSE,"EEFSNAP2";"PROP",#N/A,FALSE,"EEFSNAP2";"RISKS",#N/A,FALSE,"EEFSNAP2";"VIEW ALL",#N/A,FALSE,"EEFSNAP2"}</definedName>
    <definedName name="iuyt" localSheetId="19" hidden="1">{"AS REP",#N/A,FALSE,"EEFSNAP2";"PROP",#N/A,FALSE,"EEFSNAP2";"RISKS",#N/A,FALSE,"EEFSNAP2";"VIEW ALL",#N/A,FALSE,"EEFSNAP2"}</definedName>
    <definedName name="iuyt" hidden="1">{"AS REP",#N/A,FALSE,"EEFSNAP2";"PROP",#N/A,FALSE,"EEFSNAP2";"RISKS",#N/A,FALSE,"EEFSNAP2";"VIEW ALL",#N/A,FALSE,"EEFSNAP2"}</definedName>
    <definedName name="iuytr" localSheetId="14" hidden="1">{#N/A,#N/A,FALSE,"DIR-REP";#N/A,#N/A,FALSE,"AUD-REPORT";#N/A,#N/A,FALSE,"P7L&amp;BS";#N/A,#N/A,FALSE,"NOTES";#N/A,#N/A,FALSE,"FA";#N/A,#N/A,FALSE,"NOTES (2)";#N/A,#N/A,FALSE,"Schedule  IV";#N/A,#N/A,FALSE,"Schedule V"}</definedName>
    <definedName name="iuytr" localSheetId="7" hidden="1">{#N/A,#N/A,FALSE,"DIR-REP";#N/A,#N/A,FALSE,"AUD-REPORT";#N/A,#N/A,FALSE,"P7L&amp;BS";#N/A,#N/A,FALSE,"NOTES";#N/A,#N/A,FALSE,"FA";#N/A,#N/A,FALSE,"NOTES (2)";#N/A,#N/A,FALSE,"Schedule  IV";#N/A,#N/A,FALSE,"Schedule V"}</definedName>
    <definedName name="iuytr" localSheetId="25" hidden="1">{#N/A,#N/A,FALSE,"DIR-REP";#N/A,#N/A,FALSE,"AUD-REPORT";#N/A,#N/A,FALSE,"P7L&amp;BS";#N/A,#N/A,FALSE,"NOTES";#N/A,#N/A,FALSE,"FA";#N/A,#N/A,FALSE,"NOTES (2)";#N/A,#N/A,FALSE,"Schedule  IV";#N/A,#N/A,FALSE,"Schedule V"}</definedName>
    <definedName name="iuytr" localSheetId="21" hidden="1">{#N/A,#N/A,FALSE,"DIR-REP";#N/A,#N/A,FALSE,"AUD-REPORT";#N/A,#N/A,FALSE,"P7L&amp;BS";#N/A,#N/A,FALSE,"NOTES";#N/A,#N/A,FALSE,"FA";#N/A,#N/A,FALSE,"NOTES (2)";#N/A,#N/A,FALSE,"Schedule  IV";#N/A,#N/A,FALSE,"Schedule V"}</definedName>
    <definedName name="iuytr" localSheetId="22" hidden="1">{#N/A,#N/A,FALSE,"DIR-REP";#N/A,#N/A,FALSE,"AUD-REPORT";#N/A,#N/A,FALSE,"P7L&amp;BS";#N/A,#N/A,FALSE,"NOTES";#N/A,#N/A,FALSE,"FA";#N/A,#N/A,FALSE,"NOTES (2)";#N/A,#N/A,FALSE,"Schedule  IV";#N/A,#N/A,FALSE,"Schedule V"}</definedName>
    <definedName name="iuytr" localSheetId="19" hidden="1">{#N/A,#N/A,FALSE,"DIR-REP";#N/A,#N/A,FALSE,"AUD-REPORT";#N/A,#N/A,FALSE,"P7L&amp;BS";#N/A,#N/A,FALSE,"NOTES";#N/A,#N/A,FALSE,"FA";#N/A,#N/A,FALSE,"NOTES (2)";#N/A,#N/A,FALSE,"Schedule  IV";#N/A,#N/A,FALSE,"Schedule V"}</definedName>
    <definedName name="iuytr" hidden="1">{#N/A,#N/A,FALSE,"DIR-REP";#N/A,#N/A,FALSE,"AUD-REPORT";#N/A,#N/A,FALSE,"P7L&amp;BS";#N/A,#N/A,FALSE,"NOTES";#N/A,#N/A,FALSE,"FA";#N/A,#N/A,FALSE,"NOTES (2)";#N/A,#N/A,FALSE,"Schedule  IV";#N/A,#N/A,FALSE,"Schedule V"}</definedName>
    <definedName name="iuz" hidden="1">#REF!</definedName>
    <definedName name="ivnfnaie" localSheetId="14" hidden="1">{#N/A,#N/A,FALSE,"TB";#N/A,#N/A,FALSE,"AR";#N/A,#N/A,FALSE,"BS";#N/A,#N/A,FALSE,"PL";#N/A,#N/A,FALSE,"NOTES";#N/A,#N/A,FALSE,"NOTES (2)";#N/A,#N/A,FALSE,"NOTES (3)";#N/A,#N/A,FALSE,"TAXC.INDEX";#N/A,#N/A,FALSE,"Schedule I";#N/A,#N/A,FALSE,"DPL";#N/A,#N/A,FALSE,"Schedule IV";#N/A,#N/A,FALSE,"Adjustments"}</definedName>
    <definedName name="ivnfnaie" localSheetId="7" hidden="1">{#N/A,#N/A,FALSE,"TB";#N/A,#N/A,FALSE,"AR";#N/A,#N/A,FALSE,"BS";#N/A,#N/A,FALSE,"PL";#N/A,#N/A,FALSE,"NOTES";#N/A,#N/A,FALSE,"NOTES (2)";#N/A,#N/A,FALSE,"NOTES (3)";#N/A,#N/A,FALSE,"TAXC.INDEX";#N/A,#N/A,FALSE,"Schedule I";#N/A,#N/A,FALSE,"DPL";#N/A,#N/A,FALSE,"Schedule IV";#N/A,#N/A,FALSE,"Adjustments"}</definedName>
    <definedName name="ivnfnaie" localSheetId="25" hidden="1">{#N/A,#N/A,FALSE,"TB";#N/A,#N/A,FALSE,"AR";#N/A,#N/A,FALSE,"BS";#N/A,#N/A,FALSE,"PL";#N/A,#N/A,FALSE,"NOTES";#N/A,#N/A,FALSE,"NOTES (2)";#N/A,#N/A,FALSE,"NOTES (3)";#N/A,#N/A,FALSE,"TAXC.INDEX";#N/A,#N/A,FALSE,"Schedule I";#N/A,#N/A,FALSE,"DPL";#N/A,#N/A,FALSE,"Schedule IV";#N/A,#N/A,FALSE,"Adjustments"}</definedName>
    <definedName name="ivnfnaie" localSheetId="21" hidden="1">{#N/A,#N/A,FALSE,"TB";#N/A,#N/A,FALSE,"AR";#N/A,#N/A,FALSE,"BS";#N/A,#N/A,FALSE,"PL";#N/A,#N/A,FALSE,"NOTES";#N/A,#N/A,FALSE,"NOTES (2)";#N/A,#N/A,FALSE,"NOTES (3)";#N/A,#N/A,FALSE,"TAXC.INDEX";#N/A,#N/A,FALSE,"Schedule I";#N/A,#N/A,FALSE,"DPL";#N/A,#N/A,FALSE,"Schedule IV";#N/A,#N/A,FALSE,"Adjustments"}</definedName>
    <definedName name="ivnfnaie" localSheetId="22" hidden="1">{#N/A,#N/A,FALSE,"TB";#N/A,#N/A,FALSE,"AR";#N/A,#N/A,FALSE,"BS";#N/A,#N/A,FALSE,"PL";#N/A,#N/A,FALSE,"NOTES";#N/A,#N/A,FALSE,"NOTES (2)";#N/A,#N/A,FALSE,"NOTES (3)";#N/A,#N/A,FALSE,"TAXC.INDEX";#N/A,#N/A,FALSE,"Schedule I";#N/A,#N/A,FALSE,"DPL";#N/A,#N/A,FALSE,"Schedule IV";#N/A,#N/A,FALSE,"Adjustments"}</definedName>
    <definedName name="ivnfnaie" localSheetId="19" hidden="1">{#N/A,#N/A,FALSE,"TB";#N/A,#N/A,FALSE,"AR";#N/A,#N/A,FALSE,"BS";#N/A,#N/A,FALSE,"PL";#N/A,#N/A,FALSE,"NOTES";#N/A,#N/A,FALSE,"NOTES (2)";#N/A,#N/A,FALSE,"NOTES (3)";#N/A,#N/A,FALSE,"TAXC.INDEX";#N/A,#N/A,FALSE,"Schedule I";#N/A,#N/A,FALSE,"DPL";#N/A,#N/A,FALSE,"Schedule IV";#N/A,#N/A,FALSE,"Adjustments"}</definedName>
    <definedName name="ivnfnaie" hidden="1">{#N/A,#N/A,FALSE,"TB";#N/A,#N/A,FALSE,"AR";#N/A,#N/A,FALSE,"BS";#N/A,#N/A,FALSE,"PL";#N/A,#N/A,FALSE,"NOTES";#N/A,#N/A,FALSE,"NOTES (2)";#N/A,#N/A,FALSE,"NOTES (3)";#N/A,#N/A,FALSE,"TAXC.INDEX";#N/A,#N/A,FALSE,"Schedule I";#N/A,#N/A,FALSE,"DPL";#N/A,#N/A,FALSE,"Schedule IV";#N/A,#N/A,FALSE,"Adjustments"}</definedName>
    <definedName name="ivsfnp" localSheetId="14" hidden="1">{#N/A,#N/A,TRUE,"COVER";#N/A,#N/A,TRUE,"DIR";#N/A,#N/A,TRUE,"AUDIT"}</definedName>
    <definedName name="ivsfnp" localSheetId="7" hidden="1">{#N/A,#N/A,TRUE,"COVER";#N/A,#N/A,TRUE,"DIR";#N/A,#N/A,TRUE,"AUDIT"}</definedName>
    <definedName name="ivsfnp" localSheetId="25" hidden="1">{#N/A,#N/A,TRUE,"COVER";#N/A,#N/A,TRUE,"DIR";#N/A,#N/A,TRUE,"AUDIT"}</definedName>
    <definedName name="ivsfnp" localSheetId="21" hidden="1">{#N/A,#N/A,TRUE,"COVER";#N/A,#N/A,TRUE,"DIR";#N/A,#N/A,TRUE,"AUDIT"}</definedName>
    <definedName name="ivsfnp" localSheetId="22" hidden="1">{#N/A,#N/A,TRUE,"COVER";#N/A,#N/A,TRUE,"DIR";#N/A,#N/A,TRUE,"AUDIT"}</definedName>
    <definedName name="ivsfnp" localSheetId="19" hidden="1">{#N/A,#N/A,TRUE,"COVER";#N/A,#N/A,TRUE,"DIR";#N/A,#N/A,TRUE,"AUDIT"}</definedName>
    <definedName name="ivsfnp" hidden="1">{#N/A,#N/A,TRUE,"COVER";#N/A,#N/A,TRUE,"DIR";#N/A,#N/A,TRUE,"AUDIT"}</definedName>
    <definedName name="iy" localSheetId="14" hidden="1">{"AS REP",#N/A,FALSE,"EEFSNAP2";"PROP",#N/A,FALSE,"EEFSNAP2";"RISKS",#N/A,FALSE,"EEFSNAP2";"VIEW ALL",#N/A,FALSE,"EEFSNAP2"}</definedName>
    <definedName name="iy" localSheetId="7" hidden="1">{"AS REP",#N/A,FALSE,"EEFSNAP2";"PROP",#N/A,FALSE,"EEFSNAP2";"RISKS",#N/A,FALSE,"EEFSNAP2";"VIEW ALL",#N/A,FALSE,"EEFSNAP2"}</definedName>
    <definedName name="iy" localSheetId="25" hidden="1">{"AS REP",#N/A,FALSE,"EEFSNAP2";"PROP",#N/A,FALSE,"EEFSNAP2";"RISKS",#N/A,FALSE,"EEFSNAP2";"VIEW ALL",#N/A,FALSE,"EEFSNAP2"}</definedName>
    <definedName name="iy" localSheetId="21" hidden="1">{"AS REP",#N/A,FALSE,"EEFSNAP2";"PROP",#N/A,FALSE,"EEFSNAP2";"RISKS",#N/A,FALSE,"EEFSNAP2";"VIEW ALL",#N/A,FALSE,"EEFSNAP2"}</definedName>
    <definedName name="iy" localSheetId="22" hidden="1">{"AS REP",#N/A,FALSE,"EEFSNAP2";"PROP",#N/A,FALSE,"EEFSNAP2";"RISKS",#N/A,FALSE,"EEFSNAP2";"VIEW ALL",#N/A,FALSE,"EEFSNAP2"}</definedName>
    <definedName name="iy" localSheetId="19" hidden="1">{"AS REP",#N/A,FALSE,"EEFSNAP2";"PROP",#N/A,FALSE,"EEFSNAP2";"RISKS",#N/A,FALSE,"EEFSNAP2";"VIEW ALL",#N/A,FALSE,"EEFSNAP2"}</definedName>
    <definedName name="iy" hidden="1">{"AS REP",#N/A,FALSE,"EEFSNAP2";"PROP",#N/A,FALSE,"EEFSNAP2";"RISKS",#N/A,FALSE,"EEFSNAP2";"VIEW ALL",#N/A,FALSE,"EEFSNAP2"}</definedName>
    <definedName name="iyc" hidden="1">#REF!</definedName>
    <definedName name="IzbiraLeta" hidden="1">#REF!</definedName>
    <definedName name="j">#REF!</definedName>
    <definedName name="J_JUMP">#N/A</definedName>
    <definedName name="J_LAM">#N/A</definedName>
    <definedName name="J_LEE">#N/A</definedName>
    <definedName name="J_WT" hidden="1">#REF!</definedName>
    <definedName name="j10index">#REF!</definedName>
    <definedName name="j2index">#REF!</definedName>
    <definedName name="j3duetodir">#REF!</definedName>
    <definedName name="j3index">#REF!</definedName>
    <definedName name="j6index">#REF!</definedName>
    <definedName name="jafjeofja" localSheetId="14" hidden="1">{#N/A,#N/A,FALSE,"TB";#N/A,#N/A,FALSE,"AR";#N/A,#N/A,FALSE,"BS";#N/A,#N/A,FALSE,"PL";#N/A,#N/A,FALSE,"NOTES";#N/A,#N/A,FALSE,"NOTES (2)";#N/A,#N/A,FALSE,"NOTES (3)";#N/A,#N/A,FALSE,"TAXC.INDEX";#N/A,#N/A,FALSE,"Schedule I";#N/A,#N/A,FALSE,"DPL";#N/A,#N/A,FALSE,"Schedule IV";#N/A,#N/A,FALSE,"Adjustments"}</definedName>
    <definedName name="jafjeofja" localSheetId="7" hidden="1">{#N/A,#N/A,FALSE,"TB";#N/A,#N/A,FALSE,"AR";#N/A,#N/A,FALSE,"BS";#N/A,#N/A,FALSE,"PL";#N/A,#N/A,FALSE,"NOTES";#N/A,#N/A,FALSE,"NOTES (2)";#N/A,#N/A,FALSE,"NOTES (3)";#N/A,#N/A,FALSE,"TAXC.INDEX";#N/A,#N/A,FALSE,"Schedule I";#N/A,#N/A,FALSE,"DPL";#N/A,#N/A,FALSE,"Schedule IV";#N/A,#N/A,FALSE,"Adjustments"}</definedName>
    <definedName name="jafjeofja" localSheetId="25" hidden="1">{#N/A,#N/A,FALSE,"TB";#N/A,#N/A,FALSE,"AR";#N/A,#N/A,FALSE,"BS";#N/A,#N/A,FALSE,"PL";#N/A,#N/A,FALSE,"NOTES";#N/A,#N/A,FALSE,"NOTES (2)";#N/A,#N/A,FALSE,"NOTES (3)";#N/A,#N/A,FALSE,"TAXC.INDEX";#N/A,#N/A,FALSE,"Schedule I";#N/A,#N/A,FALSE,"DPL";#N/A,#N/A,FALSE,"Schedule IV";#N/A,#N/A,FALSE,"Adjustments"}</definedName>
    <definedName name="jafjeofja" localSheetId="21" hidden="1">{#N/A,#N/A,FALSE,"TB";#N/A,#N/A,FALSE,"AR";#N/A,#N/A,FALSE,"BS";#N/A,#N/A,FALSE,"PL";#N/A,#N/A,FALSE,"NOTES";#N/A,#N/A,FALSE,"NOTES (2)";#N/A,#N/A,FALSE,"NOTES (3)";#N/A,#N/A,FALSE,"TAXC.INDEX";#N/A,#N/A,FALSE,"Schedule I";#N/A,#N/A,FALSE,"DPL";#N/A,#N/A,FALSE,"Schedule IV";#N/A,#N/A,FALSE,"Adjustments"}</definedName>
    <definedName name="jafjeofja" localSheetId="22" hidden="1">{#N/A,#N/A,FALSE,"TB";#N/A,#N/A,FALSE,"AR";#N/A,#N/A,FALSE,"BS";#N/A,#N/A,FALSE,"PL";#N/A,#N/A,FALSE,"NOTES";#N/A,#N/A,FALSE,"NOTES (2)";#N/A,#N/A,FALSE,"NOTES (3)";#N/A,#N/A,FALSE,"TAXC.INDEX";#N/A,#N/A,FALSE,"Schedule I";#N/A,#N/A,FALSE,"DPL";#N/A,#N/A,FALSE,"Schedule IV";#N/A,#N/A,FALSE,"Adjustments"}</definedName>
    <definedName name="jafjeofja" localSheetId="19" hidden="1">{#N/A,#N/A,FALSE,"TB";#N/A,#N/A,FALSE,"AR";#N/A,#N/A,FALSE,"BS";#N/A,#N/A,FALSE,"PL";#N/A,#N/A,FALSE,"NOTES";#N/A,#N/A,FALSE,"NOTES (2)";#N/A,#N/A,FALSE,"NOTES (3)";#N/A,#N/A,FALSE,"TAXC.INDEX";#N/A,#N/A,FALSE,"Schedule I";#N/A,#N/A,FALSE,"DPL";#N/A,#N/A,FALSE,"Schedule IV";#N/A,#N/A,FALSE,"Adjustments"}</definedName>
    <definedName name="jafjeofja" hidden="1">{#N/A,#N/A,FALSE,"TB";#N/A,#N/A,FALSE,"AR";#N/A,#N/A,FALSE,"BS";#N/A,#N/A,FALSE,"PL";#N/A,#N/A,FALSE,"NOTES";#N/A,#N/A,FALSE,"NOTES (2)";#N/A,#N/A,FALSE,"NOTES (3)";#N/A,#N/A,FALSE,"TAXC.INDEX";#N/A,#N/A,FALSE,"Schedule I";#N/A,#N/A,FALSE,"DPL";#N/A,#N/A,FALSE,"Schedule IV";#N/A,#N/A,FALSE,"Adjustments"}</definedName>
    <definedName name="jafo" localSheetId="14" hidden="1">{#N/A,#N/A,FALSE,"TB";#N/A,#N/A,FALSE,"DR";#N/A,#N/A,FALSE,"AR";#N/A,#N/A,FALSE,"BS";#N/A,#N/A,FALSE,"PL";#N/A,#N/A,FALSE,"NOTES";#N/A,#N/A,FALSE,"NOTES (2)";#N/A,#N/A,FALSE,"NOTES (3)";#N/A,#N/A,FALSE,"DPL";#N/A,#N/A,FALSE,"DPL"}</definedName>
    <definedName name="jafo" localSheetId="7" hidden="1">{#N/A,#N/A,FALSE,"TB";#N/A,#N/A,FALSE,"DR";#N/A,#N/A,FALSE,"AR";#N/A,#N/A,FALSE,"BS";#N/A,#N/A,FALSE,"PL";#N/A,#N/A,FALSE,"NOTES";#N/A,#N/A,FALSE,"NOTES (2)";#N/A,#N/A,FALSE,"NOTES (3)";#N/A,#N/A,FALSE,"DPL";#N/A,#N/A,FALSE,"DPL"}</definedName>
    <definedName name="jafo" localSheetId="25" hidden="1">{#N/A,#N/A,FALSE,"TB";#N/A,#N/A,FALSE,"DR";#N/A,#N/A,FALSE,"AR";#N/A,#N/A,FALSE,"BS";#N/A,#N/A,FALSE,"PL";#N/A,#N/A,FALSE,"NOTES";#N/A,#N/A,FALSE,"NOTES (2)";#N/A,#N/A,FALSE,"NOTES (3)";#N/A,#N/A,FALSE,"DPL";#N/A,#N/A,FALSE,"DPL"}</definedName>
    <definedName name="jafo" localSheetId="21" hidden="1">{#N/A,#N/A,FALSE,"TB";#N/A,#N/A,FALSE,"DR";#N/A,#N/A,FALSE,"AR";#N/A,#N/A,FALSE,"BS";#N/A,#N/A,FALSE,"PL";#N/A,#N/A,FALSE,"NOTES";#N/A,#N/A,FALSE,"NOTES (2)";#N/A,#N/A,FALSE,"NOTES (3)";#N/A,#N/A,FALSE,"DPL";#N/A,#N/A,FALSE,"DPL"}</definedName>
    <definedName name="jafo" localSheetId="22" hidden="1">{#N/A,#N/A,FALSE,"TB";#N/A,#N/A,FALSE,"DR";#N/A,#N/A,FALSE,"AR";#N/A,#N/A,FALSE,"BS";#N/A,#N/A,FALSE,"PL";#N/A,#N/A,FALSE,"NOTES";#N/A,#N/A,FALSE,"NOTES (2)";#N/A,#N/A,FALSE,"NOTES (3)";#N/A,#N/A,FALSE,"DPL";#N/A,#N/A,FALSE,"DPL"}</definedName>
    <definedName name="jafo" localSheetId="19" hidden="1">{#N/A,#N/A,FALSE,"TB";#N/A,#N/A,FALSE,"DR";#N/A,#N/A,FALSE,"AR";#N/A,#N/A,FALSE,"BS";#N/A,#N/A,FALSE,"PL";#N/A,#N/A,FALSE,"NOTES";#N/A,#N/A,FALSE,"NOTES (2)";#N/A,#N/A,FALSE,"NOTES (3)";#N/A,#N/A,FALSE,"DPL";#N/A,#N/A,FALSE,"DPL"}</definedName>
    <definedName name="jafo" hidden="1">{#N/A,#N/A,FALSE,"TB";#N/A,#N/A,FALSE,"DR";#N/A,#N/A,FALSE,"AR";#N/A,#N/A,FALSE,"BS";#N/A,#N/A,FALSE,"PL";#N/A,#N/A,FALSE,"NOTES";#N/A,#N/A,FALSE,"NOTES (2)";#N/A,#N/A,FALSE,"NOTES (3)";#N/A,#N/A,FALSE,"DPL";#N/A,#N/A,FALSE,"DPL"}</definedName>
    <definedName name="jal" localSheetId="14" hidden="1">{#N/A,#N/A,FALSE,"TAXC.INDEX";#N/A,#N/A,FALSE,"Schedule I";#N/A,#N/A,FALSE,"Schedule  II";#N/A,#N/A,FALSE,"Schedule III"}</definedName>
    <definedName name="jal" localSheetId="7" hidden="1">{#N/A,#N/A,FALSE,"TAXC.INDEX";#N/A,#N/A,FALSE,"Schedule I";#N/A,#N/A,FALSE,"Schedule  II";#N/A,#N/A,FALSE,"Schedule III"}</definedName>
    <definedName name="jal" localSheetId="25" hidden="1">{#N/A,#N/A,FALSE,"TAXC.INDEX";#N/A,#N/A,FALSE,"Schedule I";#N/A,#N/A,FALSE,"Schedule  II";#N/A,#N/A,FALSE,"Schedule III"}</definedName>
    <definedName name="jal" localSheetId="21" hidden="1">{#N/A,#N/A,FALSE,"TAXC.INDEX";#N/A,#N/A,FALSE,"Schedule I";#N/A,#N/A,FALSE,"Schedule  II";#N/A,#N/A,FALSE,"Schedule III"}</definedName>
    <definedName name="jal" localSheetId="22" hidden="1">{#N/A,#N/A,FALSE,"TAXC.INDEX";#N/A,#N/A,FALSE,"Schedule I";#N/A,#N/A,FALSE,"Schedule  II";#N/A,#N/A,FALSE,"Schedule III"}</definedName>
    <definedName name="jal" localSheetId="19" hidden="1">{#N/A,#N/A,FALSE,"TAXC.INDEX";#N/A,#N/A,FALSE,"Schedule I";#N/A,#N/A,FALSE,"Schedule  II";#N/A,#N/A,FALSE,"Schedule III"}</definedName>
    <definedName name="jal" hidden="1">{#N/A,#N/A,FALSE,"TAXC.INDEX";#N/A,#N/A,FALSE,"Schedule I";#N/A,#N/A,FALSE,"Schedule  II";#N/A,#N/A,FALSE,"Schedule III"}</definedName>
    <definedName name="jan">#REF!</definedName>
    <definedName name="Jan2002HourlyCost">#REF!</definedName>
    <definedName name="Jan2002MonthlyCost">#REF!</definedName>
    <definedName name="Jan2003HourlyCost">#REF!</definedName>
    <definedName name="Jan2003MonthlyCost">#REF!</definedName>
    <definedName name="Jan2004HourlyCost">#REF!</definedName>
    <definedName name="Jan2004MonthlyCost">#REF!</definedName>
    <definedName name="Jan2005HourlyCost">#REF!</definedName>
    <definedName name="Jan2005MonthlyCost">#REF!</definedName>
    <definedName name="Jan2006HourlyCost">#REF!</definedName>
    <definedName name="Jan2006MonthlyCost">#REF!</definedName>
    <definedName name="janeiro1" localSheetId="14"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janeiro1" localSheetId="7"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janeiro1" localSheetId="25"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janeiro1" localSheetId="2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janeiro1" localSheetId="22"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janeiro1" localSheetId="19"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janeiro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JANUARY">#REF!</definedName>
    <definedName name="jaos" localSheetId="14" hidden="1">{#N/A,#N/A,FALSE,"DIR-REP";#N/A,#N/A,FALSE,"AUD-REPORT";#N/A,#N/A,FALSE,"P7L&amp;BS";#N/A,#N/A,FALSE,"NOTES";#N/A,#N/A,FALSE,"FA";#N/A,#N/A,FALSE,"NOTES (2)";#N/A,#N/A,FALSE,"Schedule  IV";#N/A,#N/A,FALSE,"Schedule V"}</definedName>
    <definedName name="jaos" localSheetId="7" hidden="1">{#N/A,#N/A,FALSE,"DIR-REP";#N/A,#N/A,FALSE,"AUD-REPORT";#N/A,#N/A,FALSE,"P7L&amp;BS";#N/A,#N/A,FALSE,"NOTES";#N/A,#N/A,FALSE,"FA";#N/A,#N/A,FALSE,"NOTES (2)";#N/A,#N/A,FALSE,"Schedule  IV";#N/A,#N/A,FALSE,"Schedule V"}</definedName>
    <definedName name="jaos" localSheetId="25" hidden="1">{#N/A,#N/A,FALSE,"DIR-REP";#N/A,#N/A,FALSE,"AUD-REPORT";#N/A,#N/A,FALSE,"P7L&amp;BS";#N/A,#N/A,FALSE,"NOTES";#N/A,#N/A,FALSE,"FA";#N/A,#N/A,FALSE,"NOTES (2)";#N/A,#N/A,FALSE,"Schedule  IV";#N/A,#N/A,FALSE,"Schedule V"}</definedName>
    <definedName name="jaos" localSheetId="21" hidden="1">{#N/A,#N/A,FALSE,"DIR-REP";#N/A,#N/A,FALSE,"AUD-REPORT";#N/A,#N/A,FALSE,"P7L&amp;BS";#N/A,#N/A,FALSE,"NOTES";#N/A,#N/A,FALSE,"FA";#N/A,#N/A,FALSE,"NOTES (2)";#N/A,#N/A,FALSE,"Schedule  IV";#N/A,#N/A,FALSE,"Schedule V"}</definedName>
    <definedName name="jaos" localSheetId="22" hidden="1">{#N/A,#N/A,FALSE,"DIR-REP";#N/A,#N/A,FALSE,"AUD-REPORT";#N/A,#N/A,FALSE,"P7L&amp;BS";#N/A,#N/A,FALSE,"NOTES";#N/A,#N/A,FALSE,"FA";#N/A,#N/A,FALSE,"NOTES (2)";#N/A,#N/A,FALSE,"Schedule  IV";#N/A,#N/A,FALSE,"Schedule V"}</definedName>
    <definedName name="jaos" localSheetId="19" hidden="1">{#N/A,#N/A,FALSE,"DIR-REP";#N/A,#N/A,FALSE,"AUD-REPORT";#N/A,#N/A,FALSE,"P7L&amp;BS";#N/A,#N/A,FALSE,"NOTES";#N/A,#N/A,FALSE,"FA";#N/A,#N/A,FALSE,"NOTES (2)";#N/A,#N/A,FALSE,"Schedule  IV";#N/A,#N/A,FALSE,"Schedule V"}</definedName>
    <definedName name="jaos" hidden="1">{#N/A,#N/A,FALSE,"DIR-REP";#N/A,#N/A,FALSE,"AUD-REPORT";#N/A,#N/A,FALSE,"P7L&amp;BS";#N/A,#N/A,FALSE,"NOTES";#N/A,#N/A,FALSE,"FA";#N/A,#N/A,FALSE,"NOTES (2)";#N/A,#N/A,FALSE,"Schedule  IV";#N/A,#N/A,FALSE,"Schedule V"}</definedName>
    <definedName name="japoe" localSheetId="14" hidden="1">{#N/A,#N/A,FALSE,"TB";#N/A,#N/A,FALSE,"DR";#N/A,#N/A,FALSE,"AR";#N/A,#N/A,FALSE,"PL";#N/A,#N/A,FALSE,"BS";#N/A,#N/A,FALSE,"NOTES";#N/A,#N/A,FALSE,"NOTES (2)";#N/A,#N/A,FALSE,"NOTES (3)";#N/A,#N/A,FALSE,"DPL";#N/A,#N/A,FALSE,"TAXC.INDEX";#N/A,#N/A,FALSE,"Schedule I";#N/A,#N/A,FALSE,"Adjustments"}</definedName>
    <definedName name="japoe" localSheetId="7" hidden="1">{#N/A,#N/A,FALSE,"TB";#N/A,#N/A,FALSE,"DR";#N/A,#N/A,FALSE,"AR";#N/A,#N/A,FALSE,"PL";#N/A,#N/A,FALSE,"BS";#N/A,#N/A,FALSE,"NOTES";#N/A,#N/A,FALSE,"NOTES (2)";#N/A,#N/A,FALSE,"NOTES (3)";#N/A,#N/A,FALSE,"DPL";#N/A,#N/A,FALSE,"TAXC.INDEX";#N/A,#N/A,FALSE,"Schedule I";#N/A,#N/A,FALSE,"Adjustments"}</definedName>
    <definedName name="japoe" localSheetId="25" hidden="1">{#N/A,#N/A,FALSE,"TB";#N/A,#N/A,FALSE,"DR";#N/A,#N/A,FALSE,"AR";#N/A,#N/A,FALSE,"PL";#N/A,#N/A,FALSE,"BS";#N/A,#N/A,FALSE,"NOTES";#N/A,#N/A,FALSE,"NOTES (2)";#N/A,#N/A,FALSE,"NOTES (3)";#N/A,#N/A,FALSE,"DPL";#N/A,#N/A,FALSE,"TAXC.INDEX";#N/A,#N/A,FALSE,"Schedule I";#N/A,#N/A,FALSE,"Adjustments"}</definedName>
    <definedName name="japoe" localSheetId="21" hidden="1">{#N/A,#N/A,FALSE,"TB";#N/A,#N/A,FALSE,"DR";#N/A,#N/A,FALSE,"AR";#N/A,#N/A,FALSE,"PL";#N/A,#N/A,FALSE,"BS";#N/A,#N/A,FALSE,"NOTES";#N/A,#N/A,FALSE,"NOTES (2)";#N/A,#N/A,FALSE,"NOTES (3)";#N/A,#N/A,FALSE,"DPL";#N/A,#N/A,FALSE,"TAXC.INDEX";#N/A,#N/A,FALSE,"Schedule I";#N/A,#N/A,FALSE,"Adjustments"}</definedName>
    <definedName name="japoe" localSheetId="22" hidden="1">{#N/A,#N/A,FALSE,"TB";#N/A,#N/A,FALSE,"DR";#N/A,#N/A,FALSE,"AR";#N/A,#N/A,FALSE,"PL";#N/A,#N/A,FALSE,"BS";#N/A,#N/A,FALSE,"NOTES";#N/A,#N/A,FALSE,"NOTES (2)";#N/A,#N/A,FALSE,"NOTES (3)";#N/A,#N/A,FALSE,"DPL";#N/A,#N/A,FALSE,"TAXC.INDEX";#N/A,#N/A,FALSE,"Schedule I";#N/A,#N/A,FALSE,"Adjustments"}</definedName>
    <definedName name="japoe" localSheetId="19" hidden="1">{#N/A,#N/A,FALSE,"TB";#N/A,#N/A,FALSE,"DR";#N/A,#N/A,FALSE,"AR";#N/A,#N/A,FALSE,"PL";#N/A,#N/A,FALSE,"BS";#N/A,#N/A,FALSE,"NOTES";#N/A,#N/A,FALSE,"NOTES (2)";#N/A,#N/A,FALSE,"NOTES (3)";#N/A,#N/A,FALSE,"DPL";#N/A,#N/A,FALSE,"TAXC.INDEX";#N/A,#N/A,FALSE,"Schedule I";#N/A,#N/A,FALSE,"Adjustments"}</definedName>
    <definedName name="japoe" hidden="1">{#N/A,#N/A,FALSE,"TB";#N/A,#N/A,FALSE,"DR";#N/A,#N/A,FALSE,"AR";#N/A,#N/A,FALSE,"PL";#N/A,#N/A,FALSE,"BS";#N/A,#N/A,FALSE,"NOTES";#N/A,#N/A,FALSE,"NOTES (2)";#N/A,#N/A,FALSE,"NOTES (3)";#N/A,#N/A,FALSE,"DPL";#N/A,#N/A,FALSE,"TAXC.INDEX";#N/A,#N/A,FALSE,"Schedule I";#N/A,#N/A,FALSE,"Adjustments"}</definedName>
    <definedName name="jaso" localSheetId="14" hidden="1">{#N/A,#N/A,FALSE,"TB";#N/A,#N/A,FALSE,"DR";#N/A,#N/A,FALSE,"AR";#N/A,#N/A,FALSE,"BS";#N/A,#N/A,FALSE,"PL";#N/A,#N/A,FALSE,"NOTES";#N/A,#N/A,FALSE,"NOTES (2)";#N/A,#N/A,FALSE,"NOTES (3)";#N/A,#N/A,FALSE,"DPL";#N/A,#N/A,FALSE,"DPL"}</definedName>
    <definedName name="jaso" localSheetId="7" hidden="1">{#N/A,#N/A,FALSE,"TB";#N/A,#N/A,FALSE,"DR";#N/A,#N/A,FALSE,"AR";#N/A,#N/A,FALSE,"BS";#N/A,#N/A,FALSE,"PL";#N/A,#N/A,FALSE,"NOTES";#N/A,#N/A,FALSE,"NOTES (2)";#N/A,#N/A,FALSE,"NOTES (3)";#N/A,#N/A,FALSE,"DPL";#N/A,#N/A,FALSE,"DPL"}</definedName>
    <definedName name="jaso" localSheetId="25" hidden="1">{#N/A,#N/A,FALSE,"TB";#N/A,#N/A,FALSE,"DR";#N/A,#N/A,FALSE,"AR";#N/A,#N/A,FALSE,"BS";#N/A,#N/A,FALSE,"PL";#N/A,#N/A,FALSE,"NOTES";#N/A,#N/A,FALSE,"NOTES (2)";#N/A,#N/A,FALSE,"NOTES (3)";#N/A,#N/A,FALSE,"DPL";#N/A,#N/A,FALSE,"DPL"}</definedName>
    <definedName name="jaso" localSheetId="21" hidden="1">{#N/A,#N/A,FALSE,"TB";#N/A,#N/A,FALSE,"DR";#N/A,#N/A,FALSE,"AR";#N/A,#N/A,FALSE,"BS";#N/A,#N/A,FALSE,"PL";#N/A,#N/A,FALSE,"NOTES";#N/A,#N/A,FALSE,"NOTES (2)";#N/A,#N/A,FALSE,"NOTES (3)";#N/A,#N/A,FALSE,"DPL";#N/A,#N/A,FALSE,"DPL"}</definedName>
    <definedName name="jaso" localSheetId="22" hidden="1">{#N/A,#N/A,FALSE,"TB";#N/A,#N/A,FALSE,"DR";#N/A,#N/A,FALSE,"AR";#N/A,#N/A,FALSE,"BS";#N/A,#N/A,FALSE,"PL";#N/A,#N/A,FALSE,"NOTES";#N/A,#N/A,FALSE,"NOTES (2)";#N/A,#N/A,FALSE,"NOTES (3)";#N/A,#N/A,FALSE,"DPL";#N/A,#N/A,FALSE,"DPL"}</definedName>
    <definedName name="jaso" localSheetId="19" hidden="1">{#N/A,#N/A,FALSE,"TB";#N/A,#N/A,FALSE,"DR";#N/A,#N/A,FALSE,"AR";#N/A,#N/A,FALSE,"BS";#N/A,#N/A,FALSE,"PL";#N/A,#N/A,FALSE,"NOTES";#N/A,#N/A,FALSE,"NOTES (2)";#N/A,#N/A,FALSE,"NOTES (3)";#N/A,#N/A,FALSE,"DPL";#N/A,#N/A,FALSE,"DPL"}</definedName>
    <definedName name="jaso" hidden="1">{#N/A,#N/A,FALSE,"TB";#N/A,#N/A,FALSE,"DR";#N/A,#N/A,FALSE,"AR";#N/A,#N/A,FALSE,"BS";#N/A,#N/A,FALSE,"PL";#N/A,#N/A,FALSE,"NOTES";#N/A,#N/A,FALSE,"NOTES (2)";#N/A,#N/A,FALSE,"NOTES (3)";#N/A,#N/A,FALSE,"DPL";#N/A,#N/A,FALSE,"DPL"}</definedName>
    <definedName name="jay" localSheetId="14" hidden="1">{#N/A,#N/A,FALSE,"TB";#N/A,#N/A,FALSE,"AR";#N/A,#N/A,FALSE,"BS";#N/A,#N/A,FALSE,"PL";#N/A,#N/A,FALSE,"NOTES";#N/A,#N/A,FALSE,"NOTES (2)";#N/A,#N/A,FALSE,"NOTES (3)";#N/A,#N/A,FALSE,"TAXC.INDEX";#N/A,#N/A,FALSE,"Schedule I";#N/A,#N/A,FALSE,"DPL";#N/A,#N/A,FALSE,"Schedule IV";#N/A,#N/A,FALSE,"Adjustments"}</definedName>
    <definedName name="jay" localSheetId="7" hidden="1">{#N/A,#N/A,FALSE,"TB";#N/A,#N/A,FALSE,"AR";#N/A,#N/A,FALSE,"BS";#N/A,#N/A,FALSE,"PL";#N/A,#N/A,FALSE,"NOTES";#N/A,#N/A,FALSE,"NOTES (2)";#N/A,#N/A,FALSE,"NOTES (3)";#N/A,#N/A,FALSE,"TAXC.INDEX";#N/A,#N/A,FALSE,"Schedule I";#N/A,#N/A,FALSE,"DPL";#N/A,#N/A,FALSE,"Schedule IV";#N/A,#N/A,FALSE,"Adjustments"}</definedName>
    <definedName name="jay" localSheetId="25" hidden="1">{#N/A,#N/A,FALSE,"TB";#N/A,#N/A,FALSE,"AR";#N/A,#N/A,FALSE,"BS";#N/A,#N/A,FALSE,"PL";#N/A,#N/A,FALSE,"NOTES";#N/A,#N/A,FALSE,"NOTES (2)";#N/A,#N/A,FALSE,"NOTES (3)";#N/A,#N/A,FALSE,"TAXC.INDEX";#N/A,#N/A,FALSE,"Schedule I";#N/A,#N/A,FALSE,"DPL";#N/A,#N/A,FALSE,"Schedule IV";#N/A,#N/A,FALSE,"Adjustments"}</definedName>
    <definedName name="jay" localSheetId="21" hidden="1">{#N/A,#N/A,FALSE,"TB";#N/A,#N/A,FALSE,"AR";#N/A,#N/A,FALSE,"BS";#N/A,#N/A,FALSE,"PL";#N/A,#N/A,FALSE,"NOTES";#N/A,#N/A,FALSE,"NOTES (2)";#N/A,#N/A,FALSE,"NOTES (3)";#N/A,#N/A,FALSE,"TAXC.INDEX";#N/A,#N/A,FALSE,"Schedule I";#N/A,#N/A,FALSE,"DPL";#N/A,#N/A,FALSE,"Schedule IV";#N/A,#N/A,FALSE,"Adjustments"}</definedName>
    <definedName name="jay" localSheetId="22" hidden="1">{#N/A,#N/A,FALSE,"TB";#N/A,#N/A,FALSE,"AR";#N/A,#N/A,FALSE,"BS";#N/A,#N/A,FALSE,"PL";#N/A,#N/A,FALSE,"NOTES";#N/A,#N/A,FALSE,"NOTES (2)";#N/A,#N/A,FALSE,"NOTES (3)";#N/A,#N/A,FALSE,"TAXC.INDEX";#N/A,#N/A,FALSE,"Schedule I";#N/A,#N/A,FALSE,"DPL";#N/A,#N/A,FALSE,"Schedule IV";#N/A,#N/A,FALSE,"Adjustments"}</definedName>
    <definedName name="jay" localSheetId="19" hidden="1">{#N/A,#N/A,FALSE,"TB";#N/A,#N/A,FALSE,"AR";#N/A,#N/A,FALSE,"BS";#N/A,#N/A,FALSE,"PL";#N/A,#N/A,FALSE,"NOTES";#N/A,#N/A,FALSE,"NOTES (2)";#N/A,#N/A,FALSE,"NOTES (3)";#N/A,#N/A,FALSE,"TAXC.INDEX";#N/A,#N/A,FALSE,"Schedule I";#N/A,#N/A,FALSE,"DPL";#N/A,#N/A,FALSE,"Schedule IV";#N/A,#N/A,FALSE,"Adjustments"}</definedName>
    <definedName name="jay" hidden="1">{#N/A,#N/A,FALSE,"TB";#N/A,#N/A,FALSE,"AR";#N/A,#N/A,FALSE,"BS";#N/A,#N/A,FALSE,"PL";#N/A,#N/A,FALSE,"NOTES";#N/A,#N/A,FALSE,"NOTES (2)";#N/A,#N/A,FALSE,"NOTES (3)";#N/A,#N/A,FALSE,"TAXC.INDEX";#N/A,#N/A,FALSE,"Schedule I";#N/A,#N/A,FALSE,"DPL";#N/A,#N/A,FALSE,"Schedule IV";#N/A,#N/A,FALSE,"Adjustments"}</definedName>
    <definedName name="jazz" localSheetId="14" hidden="1">{#N/A,#N/A,FALSE,"Spain MKT";#N/A,#N/A,FALSE,"Assumptions";#N/A,#N/A,FALSE,"Adve";#N/A,#N/A,FALSE,"E-Commerce";#N/A,#N/A,FALSE,"Opex";#N/A,#N/A,FALSE,"P&amp;L";#N/A,#N/A,FALSE,"FCF &amp; DCF"}</definedName>
    <definedName name="jazz" localSheetId="7" hidden="1">{#N/A,#N/A,FALSE,"Spain MKT";#N/A,#N/A,FALSE,"Assumptions";#N/A,#N/A,FALSE,"Adve";#N/A,#N/A,FALSE,"E-Commerce";#N/A,#N/A,FALSE,"Opex";#N/A,#N/A,FALSE,"P&amp;L";#N/A,#N/A,FALSE,"FCF &amp; DCF"}</definedName>
    <definedName name="jazz" localSheetId="25" hidden="1">{#N/A,#N/A,FALSE,"Spain MKT";#N/A,#N/A,FALSE,"Assumptions";#N/A,#N/A,FALSE,"Adve";#N/A,#N/A,FALSE,"E-Commerce";#N/A,#N/A,FALSE,"Opex";#N/A,#N/A,FALSE,"P&amp;L";#N/A,#N/A,FALSE,"FCF &amp; DCF"}</definedName>
    <definedName name="jazz" localSheetId="21" hidden="1">{#N/A,#N/A,FALSE,"Spain MKT";#N/A,#N/A,FALSE,"Assumptions";#N/A,#N/A,FALSE,"Adve";#N/A,#N/A,FALSE,"E-Commerce";#N/A,#N/A,FALSE,"Opex";#N/A,#N/A,FALSE,"P&amp;L";#N/A,#N/A,FALSE,"FCF &amp; DCF"}</definedName>
    <definedName name="jazz" localSheetId="22" hidden="1">{#N/A,#N/A,FALSE,"Spain MKT";#N/A,#N/A,FALSE,"Assumptions";#N/A,#N/A,FALSE,"Adve";#N/A,#N/A,FALSE,"E-Commerce";#N/A,#N/A,FALSE,"Opex";#N/A,#N/A,FALSE,"P&amp;L";#N/A,#N/A,FALSE,"FCF &amp; DCF"}</definedName>
    <definedName name="jazz" localSheetId="19" hidden="1">{#N/A,#N/A,FALSE,"Spain MKT";#N/A,#N/A,FALSE,"Assumptions";#N/A,#N/A,FALSE,"Adve";#N/A,#N/A,FALSE,"E-Commerce";#N/A,#N/A,FALSE,"Opex";#N/A,#N/A,FALSE,"P&amp;L";#N/A,#N/A,FALSE,"FCF &amp; DCF"}</definedName>
    <definedName name="jazz" hidden="1">{#N/A,#N/A,FALSE,"Spain MKT";#N/A,#N/A,FALSE,"Assumptions";#N/A,#N/A,FALSE,"Adve";#N/A,#N/A,FALSE,"E-Commerce";#N/A,#N/A,FALSE,"Opex";#N/A,#N/A,FALSE,"P&amp;L";#N/A,#N/A,FALSE,"FCF &amp; DCF"}</definedName>
    <definedName name="jazz2" localSheetId="14" hidden="1">{#N/A,#N/A,FALSE,"Spain MKT";#N/A,#N/A,FALSE,"Assumptions";#N/A,#N/A,FALSE,"Adve";#N/A,#N/A,FALSE,"E-Commerce";#N/A,#N/A,FALSE,"Opex";#N/A,#N/A,FALSE,"P&amp;L";#N/A,#N/A,FALSE,"FCF &amp; DCF"}</definedName>
    <definedName name="jazz2" localSheetId="7" hidden="1">{#N/A,#N/A,FALSE,"Spain MKT";#N/A,#N/A,FALSE,"Assumptions";#N/A,#N/A,FALSE,"Adve";#N/A,#N/A,FALSE,"E-Commerce";#N/A,#N/A,FALSE,"Opex";#N/A,#N/A,FALSE,"P&amp;L";#N/A,#N/A,FALSE,"FCF &amp; DCF"}</definedName>
    <definedName name="jazz2" localSheetId="25" hidden="1">{#N/A,#N/A,FALSE,"Spain MKT";#N/A,#N/A,FALSE,"Assumptions";#N/A,#N/A,FALSE,"Adve";#N/A,#N/A,FALSE,"E-Commerce";#N/A,#N/A,FALSE,"Opex";#N/A,#N/A,FALSE,"P&amp;L";#N/A,#N/A,FALSE,"FCF &amp; DCF"}</definedName>
    <definedName name="jazz2" localSheetId="21" hidden="1">{#N/A,#N/A,FALSE,"Spain MKT";#N/A,#N/A,FALSE,"Assumptions";#N/A,#N/A,FALSE,"Adve";#N/A,#N/A,FALSE,"E-Commerce";#N/A,#N/A,FALSE,"Opex";#N/A,#N/A,FALSE,"P&amp;L";#N/A,#N/A,FALSE,"FCF &amp; DCF"}</definedName>
    <definedName name="jazz2" localSheetId="22" hidden="1">{#N/A,#N/A,FALSE,"Spain MKT";#N/A,#N/A,FALSE,"Assumptions";#N/A,#N/A,FALSE,"Adve";#N/A,#N/A,FALSE,"E-Commerce";#N/A,#N/A,FALSE,"Opex";#N/A,#N/A,FALSE,"P&amp;L";#N/A,#N/A,FALSE,"FCF &amp; DCF"}</definedName>
    <definedName name="jazz2" localSheetId="19" hidden="1">{#N/A,#N/A,FALSE,"Spain MKT";#N/A,#N/A,FALSE,"Assumptions";#N/A,#N/A,FALSE,"Adve";#N/A,#N/A,FALSE,"E-Commerce";#N/A,#N/A,FALSE,"Opex";#N/A,#N/A,FALSE,"P&amp;L";#N/A,#N/A,FALSE,"FCF &amp; DCF"}</definedName>
    <definedName name="jazz2" hidden="1">{#N/A,#N/A,FALSE,"Spain MKT";#N/A,#N/A,FALSE,"Assumptions";#N/A,#N/A,FALSE,"Adve";#N/A,#N/A,FALSE,"E-Commerce";#N/A,#N/A,FALSE,"Opex";#N/A,#N/A,FALSE,"P&amp;L";#N/A,#N/A,FALSE,"FCF &amp; DCF"}</definedName>
    <definedName name="jbaoe" localSheetId="14" hidden="1">{#N/A,#N/A,FALSE,"TB";#N/A,#N/A,FALSE,"DR";#N/A,#N/A,FALSE,"AR";#N/A,#N/A,FALSE,"PL";#N/A,#N/A,FALSE,"BS";#N/A,#N/A,FALSE,"NOTES";#N/A,#N/A,FALSE,"NOTES (2)";#N/A,#N/A,FALSE,"NOTES (3)";#N/A,#N/A,FALSE,"DPL";#N/A,#N/A,FALSE,"TAXC.INDEX";#N/A,#N/A,FALSE,"Schedule I";#N/A,#N/A,FALSE,"Adjustments"}</definedName>
    <definedName name="jbaoe" localSheetId="7" hidden="1">{#N/A,#N/A,FALSE,"TB";#N/A,#N/A,FALSE,"DR";#N/A,#N/A,FALSE,"AR";#N/A,#N/A,FALSE,"PL";#N/A,#N/A,FALSE,"BS";#N/A,#N/A,FALSE,"NOTES";#N/A,#N/A,FALSE,"NOTES (2)";#N/A,#N/A,FALSE,"NOTES (3)";#N/A,#N/A,FALSE,"DPL";#N/A,#N/A,FALSE,"TAXC.INDEX";#N/A,#N/A,FALSE,"Schedule I";#N/A,#N/A,FALSE,"Adjustments"}</definedName>
    <definedName name="jbaoe" localSheetId="25" hidden="1">{#N/A,#N/A,FALSE,"TB";#N/A,#N/A,FALSE,"DR";#N/A,#N/A,FALSE,"AR";#N/A,#N/A,FALSE,"PL";#N/A,#N/A,FALSE,"BS";#N/A,#N/A,FALSE,"NOTES";#N/A,#N/A,FALSE,"NOTES (2)";#N/A,#N/A,FALSE,"NOTES (3)";#N/A,#N/A,FALSE,"DPL";#N/A,#N/A,FALSE,"TAXC.INDEX";#N/A,#N/A,FALSE,"Schedule I";#N/A,#N/A,FALSE,"Adjustments"}</definedName>
    <definedName name="jbaoe" localSheetId="21" hidden="1">{#N/A,#N/A,FALSE,"TB";#N/A,#N/A,FALSE,"DR";#N/A,#N/A,FALSE,"AR";#N/A,#N/A,FALSE,"PL";#N/A,#N/A,FALSE,"BS";#N/A,#N/A,FALSE,"NOTES";#N/A,#N/A,FALSE,"NOTES (2)";#N/A,#N/A,FALSE,"NOTES (3)";#N/A,#N/A,FALSE,"DPL";#N/A,#N/A,FALSE,"TAXC.INDEX";#N/A,#N/A,FALSE,"Schedule I";#N/A,#N/A,FALSE,"Adjustments"}</definedName>
    <definedName name="jbaoe" localSheetId="22" hidden="1">{#N/A,#N/A,FALSE,"TB";#N/A,#N/A,FALSE,"DR";#N/A,#N/A,FALSE,"AR";#N/A,#N/A,FALSE,"PL";#N/A,#N/A,FALSE,"BS";#N/A,#N/A,FALSE,"NOTES";#N/A,#N/A,FALSE,"NOTES (2)";#N/A,#N/A,FALSE,"NOTES (3)";#N/A,#N/A,FALSE,"DPL";#N/A,#N/A,FALSE,"TAXC.INDEX";#N/A,#N/A,FALSE,"Schedule I";#N/A,#N/A,FALSE,"Adjustments"}</definedName>
    <definedName name="jbaoe" localSheetId="19" hidden="1">{#N/A,#N/A,FALSE,"TB";#N/A,#N/A,FALSE,"DR";#N/A,#N/A,FALSE,"AR";#N/A,#N/A,FALSE,"PL";#N/A,#N/A,FALSE,"BS";#N/A,#N/A,FALSE,"NOTES";#N/A,#N/A,FALSE,"NOTES (2)";#N/A,#N/A,FALSE,"NOTES (3)";#N/A,#N/A,FALSE,"DPL";#N/A,#N/A,FALSE,"TAXC.INDEX";#N/A,#N/A,FALSE,"Schedule I";#N/A,#N/A,FALSE,"Adjustments"}</definedName>
    <definedName name="jbaoe" hidden="1">{#N/A,#N/A,FALSE,"TB";#N/A,#N/A,FALSE,"DR";#N/A,#N/A,FALSE,"AR";#N/A,#N/A,FALSE,"PL";#N/A,#N/A,FALSE,"BS";#N/A,#N/A,FALSE,"NOTES";#N/A,#N/A,FALSE,"NOTES (2)";#N/A,#N/A,FALSE,"NOTES (3)";#N/A,#N/A,FALSE,"DPL";#N/A,#N/A,FALSE,"TAXC.INDEX";#N/A,#N/A,FALSE,"Schedule I";#N/A,#N/A,FALSE,"Adjustments"}</definedName>
    <definedName name="jbaofe" localSheetId="14" hidden="1">{#N/A,#N/A,FALSE,"TAXC.INDEX";#N/A,#N/A,FALSE,"Schedule I";#N/A,#N/A,FALSE,"Schedule  II";#N/A,#N/A,FALSE,"Schedule III"}</definedName>
    <definedName name="jbaofe" localSheetId="7" hidden="1">{#N/A,#N/A,FALSE,"TAXC.INDEX";#N/A,#N/A,FALSE,"Schedule I";#N/A,#N/A,FALSE,"Schedule  II";#N/A,#N/A,FALSE,"Schedule III"}</definedName>
    <definedName name="jbaofe" localSheetId="25" hidden="1">{#N/A,#N/A,FALSE,"TAXC.INDEX";#N/A,#N/A,FALSE,"Schedule I";#N/A,#N/A,FALSE,"Schedule  II";#N/A,#N/A,FALSE,"Schedule III"}</definedName>
    <definedName name="jbaofe" localSheetId="21" hidden="1">{#N/A,#N/A,FALSE,"TAXC.INDEX";#N/A,#N/A,FALSE,"Schedule I";#N/A,#N/A,FALSE,"Schedule  II";#N/A,#N/A,FALSE,"Schedule III"}</definedName>
    <definedName name="jbaofe" localSheetId="22" hidden="1">{#N/A,#N/A,FALSE,"TAXC.INDEX";#N/A,#N/A,FALSE,"Schedule I";#N/A,#N/A,FALSE,"Schedule  II";#N/A,#N/A,FALSE,"Schedule III"}</definedName>
    <definedName name="jbaofe" localSheetId="19" hidden="1">{#N/A,#N/A,FALSE,"TAXC.INDEX";#N/A,#N/A,FALSE,"Schedule I";#N/A,#N/A,FALSE,"Schedule  II";#N/A,#N/A,FALSE,"Schedule III"}</definedName>
    <definedName name="jbaofe" hidden="1">{#N/A,#N/A,FALSE,"TAXC.INDEX";#N/A,#N/A,FALSE,"Schedule I";#N/A,#N/A,FALSE,"Schedule  II";#N/A,#N/A,FALSE,"Schedule III"}</definedName>
    <definedName name="jbo" localSheetId="14" hidden="1">{#N/A,#N/A,FALSE,"TAXC.INDEX";#N/A,#N/A,FALSE,"Schedule I";#N/A,#N/A,FALSE,"Schedule  II";#N/A,#N/A,FALSE,"Schedule III";#N/A,#N/A,FALSE,"Schedule IV";#N/A,#N/A,FALSE,"Schedule IV (Cont'd)";#N/A,#N/A,FALSE,"Schedule V";#N/A,#N/A,FALSE,"Schedule VI";#N/A,#N/A,FALSE,"Schedule VII"}</definedName>
    <definedName name="jbo" localSheetId="7" hidden="1">{#N/A,#N/A,FALSE,"TAXC.INDEX";#N/A,#N/A,FALSE,"Schedule I";#N/A,#N/A,FALSE,"Schedule  II";#N/A,#N/A,FALSE,"Schedule III";#N/A,#N/A,FALSE,"Schedule IV";#N/A,#N/A,FALSE,"Schedule IV (Cont'd)";#N/A,#N/A,FALSE,"Schedule V";#N/A,#N/A,FALSE,"Schedule VI";#N/A,#N/A,FALSE,"Schedule VII"}</definedName>
    <definedName name="jbo" localSheetId="25" hidden="1">{#N/A,#N/A,FALSE,"TAXC.INDEX";#N/A,#N/A,FALSE,"Schedule I";#N/A,#N/A,FALSE,"Schedule  II";#N/A,#N/A,FALSE,"Schedule III";#N/A,#N/A,FALSE,"Schedule IV";#N/A,#N/A,FALSE,"Schedule IV (Cont'd)";#N/A,#N/A,FALSE,"Schedule V";#N/A,#N/A,FALSE,"Schedule VI";#N/A,#N/A,FALSE,"Schedule VII"}</definedName>
    <definedName name="jbo" localSheetId="21" hidden="1">{#N/A,#N/A,FALSE,"TAXC.INDEX";#N/A,#N/A,FALSE,"Schedule I";#N/A,#N/A,FALSE,"Schedule  II";#N/A,#N/A,FALSE,"Schedule III";#N/A,#N/A,FALSE,"Schedule IV";#N/A,#N/A,FALSE,"Schedule IV (Cont'd)";#N/A,#N/A,FALSE,"Schedule V";#N/A,#N/A,FALSE,"Schedule VI";#N/A,#N/A,FALSE,"Schedule VII"}</definedName>
    <definedName name="jbo" localSheetId="22" hidden="1">{#N/A,#N/A,FALSE,"TAXC.INDEX";#N/A,#N/A,FALSE,"Schedule I";#N/A,#N/A,FALSE,"Schedule  II";#N/A,#N/A,FALSE,"Schedule III";#N/A,#N/A,FALSE,"Schedule IV";#N/A,#N/A,FALSE,"Schedule IV (Cont'd)";#N/A,#N/A,FALSE,"Schedule V";#N/A,#N/A,FALSE,"Schedule VI";#N/A,#N/A,FALSE,"Schedule VII"}</definedName>
    <definedName name="jbo" localSheetId="19" hidden="1">{#N/A,#N/A,FALSE,"TAXC.INDEX";#N/A,#N/A,FALSE,"Schedule I";#N/A,#N/A,FALSE,"Schedule  II";#N/A,#N/A,FALSE,"Schedule III";#N/A,#N/A,FALSE,"Schedule IV";#N/A,#N/A,FALSE,"Schedule IV (Cont'd)";#N/A,#N/A,FALSE,"Schedule V";#N/A,#N/A,FALSE,"Schedule VI";#N/A,#N/A,FALSE,"Schedule VII"}</definedName>
    <definedName name="jbo" hidden="1">{#N/A,#N/A,FALSE,"TAXC.INDEX";#N/A,#N/A,FALSE,"Schedule I";#N/A,#N/A,FALSE,"Schedule  II";#N/A,#N/A,FALSE,"Schedule III";#N/A,#N/A,FALSE,"Schedule IV";#N/A,#N/A,FALSE,"Schedule IV (Cont'd)";#N/A,#N/A,FALSE,"Schedule V";#N/A,#N/A,FALSE,"Schedule VI";#N/A,#N/A,FALSE,"Schedule VII"}</definedName>
    <definedName name="jboejaf" localSheetId="14" hidden="1">{#N/A,#N/A,FALSE,"DIR-REP";#N/A,#N/A,FALSE,"AUD-REPORT";#N/A,#N/A,FALSE,"P7L&amp;BS";#N/A,#N/A,FALSE,"NOTES";#N/A,#N/A,FALSE,"FA";#N/A,#N/A,FALSE,"NOTES (2)";#N/A,#N/A,FALSE,"Schedule  IV";#N/A,#N/A,FALSE,"Schedule V"}</definedName>
    <definedName name="jboejaf" localSheetId="7" hidden="1">{#N/A,#N/A,FALSE,"DIR-REP";#N/A,#N/A,FALSE,"AUD-REPORT";#N/A,#N/A,FALSE,"P7L&amp;BS";#N/A,#N/A,FALSE,"NOTES";#N/A,#N/A,FALSE,"FA";#N/A,#N/A,FALSE,"NOTES (2)";#N/A,#N/A,FALSE,"Schedule  IV";#N/A,#N/A,FALSE,"Schedule V"}</definedName>
    <definedName name="jboejaf" localSheetId="25" hidden="1">{#N/A,#N/A,FALSE,"DIR-REP";#N/A,#N/A,FALSE,"AUD-REPORT";#N/A,#N/A,FALSE,"P7L&amp;BS";#N/A,#N/A,FALSE,"NOTES";#N/A,#N/A,FALSE,"FA";#N/A,#N/A,FALSE,"NOTES (2)";#N/A,#N/A,FALSE,"Schedule  IV";#N/A,#N/A,FALSE,"Schedule V"}</definedName>
    <definedName name="jboejaf" localSheetId="21" hidden="1">{#N/A,#N/A,FALSE,"DIR-REP";#N/A,#N/A,FALSE,"AUD-REPORT";#N/A,#N/A,FALSE,"P7L&amp;BS";#N/A,#N/A,FALSE,"NOTES";#N/A,#N/A,FALSE,"FA";#N/A,#N/A,FALSE,"NOTES (2)";#N/A,#N/A,FALSE,"Schedule  IV";#N/A,#N/A,FALSE,"Schedule V"}</definedName>
    <definedName name="jboejaf" localSheetId="22" hidden="1">{#N/A,#N/A,FALSE,"DIR-REP";#N/A,#N/A,FALSE,"AUD-REPORT";#N/A,#N/A,FALSE,"P7L&amp;BS";#N/A,#N/A,FALSE,"NOTES";#N/A,#N/A,FALSE,"FA";#N/A,#N/A,FALSE,"NOTES (2)";#N/A,#N/A,FALSE,"Schedule  IV";#N/A,#N/A,FALSE,"Schedule V"}</definedName>
    <definedName name="jboejaf" localSheetId="19" hidden="1">{#N/A,#N/A,FALSE,"DIR-REP";#N/A,#N/A,FALSE,"AUD-REPORT";#N/A,#N/A,FALSE,"P7L&amp;BS";#N/A,#N/A,FALSE,"NOTES";#N/A,#N/A,FALSE,"FA";#N/A,#N/A,FALSE,"NOTES (2)";#N/A,#N/A,FALSE,"Schedule  IV";#N/A,#N/A,FALSE,"Schedule V"}</definedName>
    <definedName name="jboejaf" hidden="1">{#N/A,#N/A,FALSE,"DIR-REP";#N/A,#N/A,FALSE,"AUD-REPORT";#N/A,#N/A,FALSE,"P7L&amp;BS";#N/A,#N/A,FALSE,"NOTES";#N/A,#N/A,FALSE,"FA";#N/A,#N/A,FALSE,"NOTES (2)";#N/A,#N/A,FALSE,"Schedule  IV";#N/A,#N/A,FALSE,"Schedule V"}</definedName>
    <definedName name="jbos" localSheetId="14" hidden="1">{#N/A,#N/A,FALSE,"TB";#N/A,#N/A,FALSE,"DR";#N/A,#N/A,FALSE,"AR";#N/A,#N/A,FALSE,"PL";#N/A,#N/A,FALSE,"BS";#N/A,#N/A,FALSE,"NOTES";#N/A,#N/A,FALSE,"NOTES (2)";#N/A,#N/A,FALSE,"NOTES (3)";#N/A,#N/A,FALSE,"DPL";#N/A,#N/A,FALSE,"TAXC.INDEX";#N/A,#N/A,FALSE,"Schedule I";#N/A,#N/A,FALSE,"Adjustments"}</definedName>
    <definedName name="jbos" localSheetId="7" hidden="1">{#N/A,#N/A,FALSE,"TB";#N/A,#N/A,FALSE,"DR";#N/A,#N/A,FALSE,"AR";#N/A,#N/A,FALSE,"PL";#N/A,#N/A,FALSE,"BS";#N/A,#N/A,FALSE,"NOTES";#N/A,#N/A,FALSE,"NOTES (2)";#N/A,#N/A,FALSE,"NOTES (3)";#N/A,#N/A,FALSE,"DPL";#N/A,#N/A,FALSE,"TAXC.INDEX";#N/A,#N/A,FALSE,"Schedule I";#N/A,#N/A,FALSE,"Adjustments"}</definedName>
    <definedName name="jbos" localSheetId="25" hidden="1">{#N/A,#N/A,FALSE,"TB";#N/A,#N/A,FALSE,"DR";#N/A,#N/A,FALSE,"AR";#N/A,#N/A,FALSE,"PL";#N/A,#N/A,FALSE,"BS";#N/A,#N/A,FALSE,"NOTES";#N/A,#N/A,FALSE,"NOTES (2)";#N/A,#N/A,FALSE,"NOTES (3)";#N/A,#N/A,FALSE,"DPL";#N/A,#N/A,FALSE,"TAXC.INDEX";#N/A,#N/A,FALSE,"Schedule I";#N/A,#N/A,FALSE,"Adjustments"}</definedName>
    <definedName name="jbos" localSheetId="21" hidden="1">{#N/A,#N/A,FALSE,"TB";#N/A,#N/A,FALSE,"DR";#N/A,#N/A,FALSE,"AR";#N/A,#N/A,FALSE,"PL";#N/A,#N/A,FALSE,"BS";#N/A,#N/A,FALSE,"NOTES";#N/A,#N/A,FALSE,"NOTES (2)";#N/A,#N/A,FALSE,"NOTES (3)";#N/A,#N/A,FALSE,"DPL";#N/A,#N/A,FALSE,"TAXC.INDEX";#N/A,#N/A,FALSE,"Schedule I";#N/A,#N/A,FALSE,"Adjustments"}</definedName>
    <definedName name="jbos" localSheetId="22" hidden="1">{#N/A,#N/A,FALSE,"TB";#N/A,#N/A,FALSE,"DR";#N/A,#N/A,FALSE,"AR";#N/A,#N/A,FALSE,"PL";#N/A,#N/A,FALSE,"BS";#N/A,#N/A,FALSE,"NOTES";#N/A,#N/A,FALSE,"NOTES (2)";#N/A,#N/A,FALSE,"NOTES (3)";#N/A,#N/A,FALSE,"DPL";#N/A,#N/A,FALSE,"TAXC.INDEX";#N/A,#N/A,FALSE,"Schedule I";#N/A,#N/A,FALSE,"Adjustments"}</definedName>
    <definedName name="jbos" localSheetId="19" hidden="1">{#N/A,#N/A,FALSE,"TB";#N/A,#N/A,FALSE,"DR";#N/A,#N/A,FALSE,"AR";#N/A,#N/A,FALSE,"PL";#N/A,#N/A,FALSE,"BS";#N/A,#N/A,FALSE,"NOTES";#N/A,#N/A,FALSE,"NOTES (2)";#N/A,#N/A,FALSE,"NOTES (3)";#N/A,#N/A,FALSE,"DPL";#N/A,#N/A,FALSE,"TAXC.INDEX";#N/A,#N/A,FALSE,"Schedule I";#N/A,#N/A,FALSE,"Adjustments"}</definedName>
    <definedName name="jbos" hidden="1">{#N/A,#N/A,FALSE,"TB";#N/A,#N/A,FALSE,"DR";#N/A,#N/A,FALSE,"AR";#N/A,#N/A,FALSE,"PL";#N/A,#N/A,FALSE,"BS";#N/A,#N/A,FALSE,"NOTES";#N/A,#N/A,FALSE,"NOTES (2)";#N/A,#N/A,FALSE,"NOTES (3)";#N/A,#N/A,FALSE,"DPL";#N/A,#N/A,FALSE,"TAXC.INDEX";#N/A,#N/A,FALSE,"Schedule I";#N/A,#N/A,FALSE,"Adjustments"}</definedName>
    <definedName name="jbvod" localSheetId="14" hidden="1">{#N/A,#N/A,FALSE,"TB";#N/A,#N/A,FALSE,"DR";#N/A,#N/A,FALSE,"AR";#N/A,#N/A,FALSE,"PL";#N/A,#N/A,FALSE,"BS";#N/A,#N/A,FALSE,"NOTES";#N/A,#N/A,FALSE,"NOTES (2)";#N/A,#N/A,FALSE,"NOTES (3)";#N/A,#N/A,FALSE,"DPL";#N/A,#N/A,FALSE,"TAXC.INDEX";#N/A,#N/A,FALSE,"Schedule I";#N/A,#N/A,FALSE,"Adjustments"}</definedName>
    <definedName name="jbvod" localSheetId="7" hidden="1">{#N/A,#N/A,FALSE,"TB";#N/A,#N/A,FALSE,"DR";#N/A,#N/A,FALSE,"AR";#N/A,#N/A,FALSE,"PL";#N/A,#N/A,FALSE,"BS";#N/A,#N/A,FALSE,"NOTES";#N/A,#N/A,FALSE,"NOTES (2)";#N/A,#N/A,FALSE,"NOTES (3)";#N/A,#N/A,FALSE,"DPL";#N/A,#N/A,FALSE,"TAXC.INDEX";#N/A,#N/A,FALSE,"Schedule I";#N/A,#N/A,FALSE,"Adjustments"}</definedName>
    <definedName name="jbvod" localSheetId="25" hidden="1">{#N/A,#N/A,FALSE,"TB";#N/A,#N/A,FALSE,"DR";#N/A,#N/A,FALSE,"AR";#N/A,#N/A,FALSE,"PL";#N/A,#N/A,FALSE,"BS";#N/A,#N/A,FALSE,"NOTES";#N/A,#N/A,FALSE,"NOTES (2)";#N/A,#N/A,FALSE,"NOTES (3)";#N/A,#N/A,FALSE,"DPL";#N/A,#N/A,FALSE,"TAXC.INDEX";#N/A,#N/A,FALSE,"Schedule I";#N/A,#N/A,FALSE,"Adjustments"}</definedName>
    <definedName name="jbvod" localSheetId="21" hidden="1">{#N/A,#N/A,FALSE,"TB";#N/A,#N/A,FALSE,"DR";#N/A,#N/A,FALSE,"AR";#N/A,#N/A,FALSE,"PL";#N/A,#N/A,FALSE,"BS";#N/A,#N/A,FALSE,"NOTES";#N/A,#N/A,FALSE,"NOTES (2)";#N/A,#N/A,FALSE,"NOTES (3)";#N/A,#N/A,FALSE,"DPL";#N/A,#N/A,FALSE,"TAXC.INDEX";#N/A,#N/A,FALSE,"Schedule I";#N/A,#N/A,FALSE,"Adjustments"}</definedName>
    <definedName name="jbvod" localSheetId="22" hidden="1">{#N/A,#N/A,FALSE,"TB";#N/A,#N/A,FALSE,"DR";#N/A,#N/A,FALSE,"AR";#N/A,#N/A,FALSE,"PL";#N/A,#N/A,FALSE,"BS";#N/A,#N/A,FALSE,"NOTES";#N/A,#N/A,FALSE,"NOTES (2)";#N/A,#N/A,FALSE,"NOTES (3)";#N/A,#N/A,FALSE,"DPL";#N/A,#N/A,FALSE,"TAXC.INDEX";#N/A,#N/A,FALSE,"Schedule I";#N/A,#N/A,FALSE,"Adjustments"}</definedName>
    <definedName name="jbvod" localSheetId="19" hidden="1">{#N/A,#N/A,FALSE,"TB";#N/A,#N/A,FALSE,"DR";#N/A,#N/A,FALSE,"AR";#N/A,#N/A,FALSE,"PL";#N/A,#N/A,FALSE,"BS";#N/A,#N/A,FALSE,"NOTES";#N/A,#N/A,FALSE,"NOTES (2)";#N/A,#N/A,FALSE,"NOTES (3)";#N/A,#N/A,FALSE,"DPL";#N/A,#N/A,FALSE,"TAXC.INDEX";#N/A,#N/A,FALSE,"Schedule I";#N/A,#N/A,FALSE,"Adjustments"}</definedName>
    <definedName name="jbvod" hidden="1">{#N/A,#N/A,FALSE,"TB";#N/A,#N/A,FALSE,"DR";#N/A,#N/A,FALSE,"AR";#N/A,#N/A,FALSE,"PL";#N/A,#N/A,FALSE,"BS";#N/A,#N/A,FALSE,"NOTES";#N/A,#N/A,FALSE,"NOTES (2)";#N/A,#N/A,FALSE,"NOTES (3)";#N/A,#N/A,FALSE,"DPL";#N/A,#N/A,FALSE,"TAXC.INDEX";#N/A,#N/A,FALSE,"Schedule I";#N/A,#N/A,FALSE,"Adjustments"}</definedName>
    <definedName name="jc" localSheetId="14">SUBSTITUTE(SUBSTITUTE(SUBSTITUTE(SUBSTITUTE(_jc2,"(",""),")",""),"市",""),"电气","")</definedName>
    <definedName name="jc" localSheetId="7">SUBSTITUTE(SUBSTITUTE(SUBSTITUTE(SUBSTITUTE(_jc2,"(",""),")",""),"市",""),"电气","")</definedName>
    <definedName name="jc" localSheetId="25">SUBSTITUTE(SUBSTITUTE(SUBSTITUTE(SUBSTITUTE(_jc2,"(",""),")",""),"市",""),"电气","")</definedName>
    <definedName name="jc" localSheetId="21">SUBSTITUTE(SUBSTITUTE(SUBSTITUTE(SUBSTITUTE(_jc2,"(",""),")",""),"市",""),"电气","")</definedName>
    <definedName name="jc" localSheetId="22">SUBSTITUTE(SUBSTITUTE(SUBSTITUTE(SUBSTITUTE(_jc2,"(",""),")",""),"市",""),"电气","")</definedName>
    <definedName name="jc" localSheetId="19">SUBSTITUTE(SUBSTITUTE(SUBSTITUTE(SUBSTITUTE(_jc2,"(",""),")",""),"市",""),"电气","")</definedName>
    <definedName name="jc">SUBSTITUTE(SUBSTITUTE(SUBSTITUTE(SUBSTITUTE(_jc2,"(",""),")",""),"市",""),"电气","")</definedName>
    <definedName name="jco" localSheetId="14" hidden="1">{#N/A,#N/A,FALSE,"TAXC.INDEX";#N/A,#N/A,FALSE,"Schedule I";#N/A,#N/A,FALSE,"Schedule  II";#N/A,#N/A,FALSE,"Schedule III";#N/A,#N/A,FALSE,"Schedule IV";#N/A,#N/A,FALSE,"Schedule IV (Cont'd)";#N/A,#N/A,FALSE,"Schedule V";#N/A,#N/A,FALSE,"Schedule VI";#N/A,#N/A,FALSE,"Schedule VII"}</definedName>
    <definedName name="jco" localSheetId="7" hidden="1">{#N/A,#N/A,FALSE,"TAXC.INDEX";#N/A,#N/A,FALSE,"Schedule I";#N/A,#N/A,FALSE,"Schedule  II";#N/A,#N/A,FALSE,"Schedule III";#N/A,#N/A,FALSE,"Schedule IV";#N/A,#N/A,FALSE,"Schedule IV (Cont'd)";#N/A,#N/A,FALSE,"Schedule V";#N/A,#N/A,FALSE,"Schedule VI";#N/A,#N/A,FALSE,"Schedule VII"}</definedName>
    <definedName name="jco" localSheetId="25" hidden="1">{#N/A,#N/A,FALSE,"TAXC.INDEX";#N/A,#N/A,FALSE,"Schedule I";#N/A,#N/A,FALSE,"Schedule  II";#N/A,#N/A,FALSE,"Schedule III";#N/A,#N/A,FALSE,"Schedule IV";#N/A,#N/A,FALSE,"Schedule IV (Cont'd)";#N/A,#N/A,FALSE,"Schedule V";#N/A,#N/A,FALSE,"Schedule VI";#N/A,#N/A,FALSE,"Schedule VII"}</definedName>
    <definedName name="jco" localSheetId="21" hidden="1">{#N/A,#N/A,FALSE,"TAXC.INDEX";#N/A,#N/A,FALSE,"Schedule I";#N/A,#N/A,FALSE,"Schedule  II";#N/A,#N/A,FALSE,"Schedule III";#N/A,#N/A,FALSE,"Schedule IV";#N/A,#N/A,FALSE,"Schedule IV (Cont'd)";#N/A,#N/A,FALSE,"Schedule V";#N/A,#N/A,FALSE,"Schedule VI";#N/A,#N/A,FALSE,"Schedule VII"}</definedName>
    <definedName name="jco" localSheetId="22" hidden="1">{#N/A,#N/A,FALSE,"TAXC.INDEX";#N/A,#N/A,FALSE,"Schedule I";#N/A,#N/A,FALSE,"Schedule  II";#N/A,#N/A,FALSE,"Schedule III";#N/A,#N/A,FALSE,"Schedule IV";#N/A,#N/A,FALSE,"Schedule IV (Cont'd)";#N/A,#N/A,FALSE,"Schedule V";#N/A,#N/A,FALSE,"Schedule VI";#N/A,#N/A,FALSE,"Schedule VII"}</definedName>
    <definedName name="jco" localSheetId="19" hidden="1">{#N/A,#N/A,FALSE,"TAXC.INDEX";#N/A,#N/A,FALSE,"Schedule I";#N/A,#N/A,FALSE,"Schedule  II";#N/A,#N/A,FALSE,"Schedule III";#N/A,#N/A,FALSE,"Schedule IV";#N/A,#N/A,FALSE,"Schedule IV (Cont'd)";#N/A,#N/A,FALSE,"Schedule V";#N/A,#N/A,FALSE,"Schedule VI";#N/A,#N/A,FALSE,"Schedule VII"}</definedName>
    <definedName name="jco" hidden="1">{#N/A,#N/A,FALSE,"TAXC.INDEX";#N/A,#N/A,FALSE,"Schedule I";#N/A,#N/A,FALSE,"Schedule  II";#N/A,#N/A,FALSE,"Schedule III";#N/A,#N/A,FALSE,"Schedule IV";#N/A,#N/A,FALSE,"Schedule IV (Cont'd)";#N/A,#N/A,FALSE,"Schedule V";#N/A,#N/A,FALSE,"Schedule VI";#N/A,#N/A,FALSE,"Schedule VII"}</definedName>
    <definedName name="jcof" localSheetId="14" hidden="1">{#N/A,#N/A,FALSE,"TB";#N/A,#N/A,FALSE,"DR";#N/A,#N/A,FALSE,"AR";#N/A,#N/A,FALSE,"PL";#N/A,#N/A,FALSE,"BS";#N/A,#N/A,FALSE,"NOTES";#N/A,#N/A,FALSE,"NOTES (2)";#N/A,#N/A,FALSE,"NOTES (3)";#N/A,#N/A,FALSE,"DPL";#N/A,#N/A,FALSE,"TAXC.INDEX";#N/A,#N/A,FALSE,"Schedule I";#N/A,#N/A,FALSE,"Adjustments"}</definedName>
    <definedName name="jcof" localSheetId="7" hidden="1">{#N/A,#N/A,FALSE,"TB";#N/A,#N/A,FALSE,"DR";#N/A,#N/A,FALSE,"AR";#N/A,#N/A,FALSE,"PL";#N/A,#N/A,FALSE,"BS";#N/A,#N/A,FALSE,"NOTES";#N/A,#N/A,FALSE,"NOTES (2)";#N/A,#N/A,FALSE,"NOTES (3)";#N/A,#N/A,FALSE,"DPL";#N/A,#N/A,FALSE,"TAXC.INDEX";#N/A,#N/A,FALSE,"Schedule I";#N/A,#N/A,FALSE,"Adjustments"}</definedName>
    <definedName name="jcof" localSheetId="25" hidden="1">{#N/A,#N/A,FALSE,"TB";#N/A,#N/A,FALSE,"DR";#N/A,#N/A,FALSE,"AR";#N/A,#N/A,FALSE,"PL";#N/A,#N/A,FALSE,"BS";#N/A,#N/A,FALSE,"NOTES";#N/A,#N/A,FALSE,"NOTES (2)";#N/A,#N/A,FALSE,"NOTES (3)";#N/A,#N/A,FALSE,"DPL";#N/A,#N/A,FALSE,"TAXC.INDEX";#N/A,#N/A,FALSE,"Schedule I";#N/A,#N/A,FALSE,"Adjustments"}</definedName>
    <definedName name="jcof" localSheetId="21" hidden="1">{#N/A,#N/A,FALSE,"TB";#N/A,#N/A,FALSE,"DR";#N/A,#N/A,FALSE,"AR";#N/A,#N/A,FALSE,"PL";#N/A,#N/A,FALSE,"BS";#N/A,#N/A,FALSE,"NOTES";#N/A,#N/A,FALSE,"NOTES (2)";#N/A,#N/A,FALSE,"NOTES (3)";#N/A,#N/A,FALSE,"DPL";#N/A,#N/A,FALSE,"TAXC.INDEX";#N/A,#N/A,FALSE,"Schedule I";#N/A,#N/A,FALSE,"Adjustments"}</definedName>
    <definedName name="jcof" localSheetId="22" hidden="1">{#N/A,#N/A,FALSE,"TB";#N/A,#N/A,FALSE,"DR";#N/A,#N/A,FALSE,"AR";#N/A,#N/A,FALSE,"PL";#N/A,#N/A,FALSE,"BS";#N/A,#N/A,FALSE,"NOTES";#N/A,#N/A,FALSE,"NOTES (2)";#N/A,#N/A,FALSE,"NOTES (3)";#N/A,#N/A,FALSE,"DPL";#N/A,#N/A,FALSE,"TAXC.INDEX";#N/A,#N/A,FALSE,"Schedule I";#N/A,#N/A,FALSE,"Adjustments"}</definedName>
    <definedName name="jcof" localSheetId="19" hidden="1">{#N/A,#N/A,FALSE,"TB";#N/A,#N/A,FALSE,"DR";#N/A,#N/A,FALSE,"AR";#N/A,#N/A,FALSE,"PL";#N/A,#N/A,FALSE,"BS";#N/A,#N/A,FALSE,"NOTES";#N/A,#N/A,FALSE,"NOTES (2)";#N/A,#N/A,FALSE,"NOTES (3)";#N/A,#N/A,FALSE,"DPL";#N/A,#N/A,FALSE,"TAXC.INDEX";#N/A,#N/A,FALSE,"Schedule I";#N/A,#N/A,FALSE,"Adjustments"}</definedName>
    <definedName name="jcof" hidden="1">{#N/A,#N/A,FALSE,"TB";#N/A,#N/A,FALSE,"DR";#N/A,#N/A,FALSE,"AR";#N/A,#N/A,FALSE,"PL";#N/A,#N/A,FALSE,"BS";#N/A,#N/A,FALSE,"NOTES";#N/A,#N/A,FALSE,"NOTES (2)";#N/A,#N/A,FALSE,"NOTES (3)";#N/A,#N/A,FALSE,"DPL";#N/A,#N/A,FALSE,"TAXC.INDEX";#N/A,#N/A,FALSE,"Schedule I";#N/A,#N/A,FALSE,"Adjustments"}</definedName>
    <definedName name="jcog" localSheetId="14" hidden="1">{#N/A,#N/A,FALSE,"TB";#N/A,#N/A,FALSE,"AR";#N/A,#N/A,FALSE,"BS";#N/A,#N/A,FALSE,"PL";#N/A,#N/A,FALSE,"NOTES";#N/A,#N/A,FALSE,"NOTES (2)";#N/A,#N/A,FALSE,"NOTES (3)";#N/A,#N/A,FALSE,"TAXC.INDEX";#N/A,#N/A,FALSE,"Schedule I";#N/A,#N/A,FALSE,"DPL";#N/A,#N/A,FALSE,"Schedule IV";#N/A,#N/A,FALSE,"Adjustments"}</definedName>
    <definedName name="jcog" localSheetId="7" hidden="1">{#N/A,#N/A,FALSE,"TB";#N/A,#N/A,FALSE,"AR";#N/A,#N/A,FALSE,"BS";#N/A,#N/A,FALSE,"PL";#N/A,#N/A,FALSE,"NOTES";#N/A,#N/A,FALSE,"NOTES (2)";#N/A,#N/A,FALSE,"NOTES (3)";#N/A,#N/A,FALSE,"TAXC.INDEX";#N/A,#N/A,FALSE,"Schedule I";#N/A,#N/A,FALSE,"DPL";#N/A,#N/A,FALSE,"Schedule IV";#N/A,#N/A,FALSE,"Adjustments"}</definedName>
    <definedName name="jcog" localSheetId="25" hidden="1">{#N/A,#N/A,FALSE,"TB";#N/A,#N/A,FALSE,"AR";#N/A,#N/A,FALSE,"BS";#N/A,#N/A,FALSE,"PL";#N/A,#N/A,FALSE,"NOTES";#N/A,#N/A,FALSE,"NOTES (2)";#N/A,#N/A,FALSE,"NOTES (3)";#N/A,#N/A,FALSE,"TAXC.INDEX";#N/A,#N/A,FALSE,"Schedule I";#N/A,#N/A,FALSE,"DPL";#N/A,#N/A,FALSE,"Schedule IV";#N/A,#N/A,FALSE,"Adjustments"}</definedName>
    <definedName name="jcog" localSheetId="21" hidden="1">{#N/A,#N/A,FALSE,"TB";#N/A,#N/A,FALSE,"AR";#N/A,#N/A,FALSE,"BS";#N/A,#N/A,FALSE,"PL";#N/A,#N/A,FALSE,"NOTES";#N/A,#N/A,FALSE,"NOTES (2)";#N/A,#N/A,FALSE,"NOTES (3)";#N/A,#N/A,FALSE,"TAXC.INDEX";#N/A,#N/A,FALSE,"Schedule I";#N/A,#N/A,FALSE,"DPL";#N/A,#N/A,FALSE,"Schedule IV";#N/A,#N/A,FALSE,"Adjustments"}</definedName>
    <definedName name="jcog" localSheetId="22" hidden="1">{#N/A,#N/A,FALSE,"TB";#N/A,#N/A,FALSE,"AR";#N/A,#N/A,FALSE,"BS";#N/A,#N/A,FALSE,"PL";#N/A,#N/A,FALSE,"NOTES";#N/A,#N/A,FALSE,"NOTES (2)";#N/A,#N/A,FALSE,"NOTES (3)";#N/A,#N/A,FALSE,"TAXC.INDEX";#N/A,#N/A,FALSE,"Schedule I";#N/A,#N/A,FALSE,"DPL";#N/A,#N/A,FALSE,"Schedule IV";#N/A,#N/A,FALSE,"Adjustments"}</definedName>
    <definedName name="jcog" localSheetId="19" hidden="1">{#N/A,#N/A,FALSE,"TB";#N/A,#N/A,FALSE,"AR";#N/A,#N/A,FALSE,"BS";#N/A,#N/A,FALSE,"PL";#N/A,#N/A,FALSE,"NOTES";#N/A,#N/A,FALSE,"NOTES (2)";#N/A,#N/A,FALSE,"NOTES (3)";#N/A,#N/A,FALSE,"TAXC.INDEX";#N/A,#N/A,FALSE,"Schedule I";#N/A,#N/A,FALSE,"DPL";#N/A,#N/A,FALSE,"Schedule IV";#N/A,#N/A,FALSE,"Adjustments"}</definedName>
    <definedName name="jcog" hidden="1">{#N/A,#N/A,FALSE,"TB";#N/A,#N/A,FALSE,"AR";#N/A,#N/A,FALSE,"BS";#N/A,#N/A,FALSE,"PL";#N/A,#N/A,FALSE,"NOTES";#N/A,#N/A,FALSE,"NOTES (2)";#N/A,#N/A,FALSE,"NOTES (3)";#N/A,#N/A,FALSE,"TAXC.INDEX";#N/A,#N/A,FALSE,"Schedule I";#N/A,#N/A,FALSE,"DPL";#N/A,#N/A,FALSE,"Schedule IV";#N/A,#N/A,FALSE,"Adjustments"}</definedName>
    <definedName name="jcsm">#REF!</definedName>
    <definedName name="jdghgfh" localSheetId="14" hidden="1">{#N/A,#N/A,FALSE,"V3 Stab-Geb Index";#N/A,#N/A,FALSE,"Vertrieb";#N/A,#N/A,FALSE,"V Daten";#N/A,#N/A,FALSE,"V-Z-Index";#N/A,#N/A,FALSE,"V-1 Daten";#N/A,#N/A,FALSE,"V-1 Index";#N/A,#N/A,FALSE,"V-2 Index";#N/A,#N/A,FALSE,"V-3 Daten";#N/A,#N/A,FALSE,"V3 Stab-Geb Index";#N/A,#N/A,FALSE,"V-3 VG's Index";#N/A,#N/A,FALSE,"V-4 Index";#N/A,#N/A,FALSE,"V-5 Index"}</definedName>
    <definedName name="jdghgfh" localSheetId="7" hidden="1">{#N/A,#N/A,FALSE,"V3 Stab-Geb Index";#N/A,#N/A,FALSE,"Vertrieb";#N/A,#N/A,FALSE,"V Daten";#N/A,#N/A,FALSE,"V-Z-Index";#N/A,#N/A,FALSE,"V-1 Daten";#N/A,#N/A,FALSE,"V-1 Index";#N/A,#N/A,FALSE,"V-2 Index";#N/A,#N/A,FALSE,"V-3 Daten";#N/A,#N/A,FALSE,"V3 Stab-Geb Index";#N/A,#N/A,FALSE,"V-3 VG's Index";#N/A,#N/A,FALSE,"V-4 Index";#N/A,#N/A,FALSE,"V-5 Index"}</definedName>
    <definedName name="jdghgfh" localSheetId="25" hidden="1">{#N/A,#N/A,FALSE,"V3 Stab-Geb Index";#N/A,#N/A,FALSE,"Vertrieb";#N/A,#N/A,FALSE,"V Daten";#N/A,#N/A,FALSE,"V-Z-Index";#N/A,#N/A,FALSE,"V-1 Daten";#N/A,#N/A,FALSE,"V-1 Index";#N/A,#N/A,FALSE,"V-2 Index";#N/A,#N/A,FALSE,"V-3 Daten";#N/A,#N/A,FALSE,"V3 Stab-Geb Index";#N/A,#N/A,FALSE,"V-3 VG's Index";#N/A,#N/A,FALSE,"V-4 Index";#N/A,#N/A,FALSE,"V-5 Index"}</definedName>
    <definedName name="jdghgfh" localSheetId="21" hidden="1">{#N/A,#N/A,FALSE,"V3 Stab-Geb Index";#N/A,#N/A,FALSE,"Vertrieb";#N/A,#N/A,FALSE,"V Daten";#N/A,#N/A,FALSE,"V-Z-Index";#N/A,#N/A,FALSE,"V-1 Daten";#N/A,#N/A,FALSE,"V-1 Index";#N/A,#N/A,FALSE,"V-2 Index";#N/A,#N/A,FALSE,"V-3 Daten";#N/A,#N/A,FALSE,"V3 Stab-Geb Index";#N/A,#N/A,FALSE,"V-3 VG's Index";#N/A,#N/A,FALSE,"V-4 Index";#N/A,#N/A,FALSE,"V-5 Index"}</definedName>
    <definedName name="jdghgfh" localSheetId="22" hidden="1">{#N/A,#N/A,FALSE,"V3 Stab-Geb Index";#N/A,#N/A,FALSE,"Vertrieb";#N/A,#N/A,FALSE,"V Daten";#N/A,#N/A,FALSE,"V-Z-Index";#N/A,#N/A,FALSE,"V-1 Daten";#N/A,#N/A,FALSE,"V-1 Index";#N/A,#N/A,FALSE,"V-2 Index";#N/A,#N/A,FALSE,"V-3 Daten";#N/A,#N/A,FALSE,"V3 Stab-Geb Index";#N/A,#N/A,FALSE,"V-3 VG's Index";#N/A,#N/A,FALSE,"V-4 Index";#N/A,#N/A,FALSE,"V-5 Index"}</definedName>
    <definedName name="jdghgfh" localSheetId="19" hidden="1">{#N/A,#N/A,FALSE,"V3 Stab-Geb Index";#N/A,#N/A,FALSE,"Vertrieb";#N/A,#N/A,FALSE,"V Daten";#N/A,#N/A,FALSE,"V-Z-Index";#N/A,#N/A,FALSE,"V-1 Daten";#N/A,#N/A,FALSE,"V-1 Index";#N/A,#N/A,FALSE,"V-2 Index";#N/A,#N/A,FALSE,"V-3 Daten";#N/A,#N/A,FALSE,"V3 Stab-Geb Index";#N/A,#N/A,FALSE,"V-3 VG's Index";#N/A,#N/A,FALSE,"V-4 Index";#N/A,#N/A,FALSE,"V-5 Index"}</definedName>
    <definedName name="jdghgfh" hidden="1">{#N/A,#N/A,FALSE,"V3 Stab-Geb Index";#N/A,#N/A,FALSE,"Vertrieb";#N/A,#N/A,FALSE,"V Daten";#N/A,#N/A,FALSE,"V-Z-Index";#N/A,#N/A,FALSE,"V-1 Daten";#N/A,#N/A,FALSE,"V-1 Index";#N/A,#N/A,FALSE,"V-2 Index";#N/A,#N/A,FALSE,"V-3 Daten";#N/A,#N/A,FALSE,"V3 Stab-Geb Index";#N/A,#N/A,FALSE,"V-3 VG's Index";#N/A,#N/A,FALSE,"V-4 Index";#N/A,#N/A,FALSE,"V-5 Index"}</definedName>
    <definedName name="jdghgfh2" localSheetId="14" hidden="1">{#N/A,#N/A,FALSE,"V3 Stab-Geb Index";#N/A,#N/A,FALSE,"Vertrieb";#N/A,#N/A,FALSE,"V Daten";#N/A,#N/A,FALSE,"V-Z-Index";#N/A,#N/A,FALSE,"V-1 Daten";#N/A,#N/A,FALSE,"V-1 Index";#N/A,#N/A,FALSE,"V-2 Index";#N/A,#N/A,FALSE,"V-3 Daten";#N/A,#N/A,FALSE,"V3 Stab-Geb Index";#N/A,#N/A,FALSE,"V-3 VG's Index";#N/A,#N/A,FALSE,"V-4 Index";#N/A,#N/A,FALSE,"V-5 Index"}</definedName>
    <definedName name="jdghgfh2" localSheetId="7" hidden="1">{#N/A,#N/A,FALSE,"V3 Stab-Geb Index";#N/A,#N/A,FALSE,"Vertrieb";#N/A,#N/A,FALSE,"V Daten";#N/A,#N/A,FALSE,"V-Z-Index";#N/A,#N/A,FALSE,"V-1 Daten";#N/A,#N/A,FALSE,"V-1 Index";#N/A,#N/A,FALSE,"V-2 Index";#N/A,#N/A,FALSE,"V-3 Daten";#N/A,#N/A,FALSE,"V3 Stab-Geb Index";#N/A,#N/A,FALSE,"V-3 VG's Index";#N/A,#N/A,FALSE,"V-4 Index";#N/A,#N/A,FALSE,"V-5 Index"}</definedName>
    <definedName name="jdghgfh2" localSheetId="25" hidden="1">{#N/A,#N/A,FALSE,"V3 Stab-Geb Index";#N/A,#N/A,FALSE,"Vertrieb";#N/A,#N/A,FALSE,"V Daten";#N/A,#N/A,FALSE,"V-Z-Index";#N/A,#N/A,FALSE,"V-1 Daten";#N/A,#N/A,FALSE,"V-1 Index";#N/A,#N/A,FALSE,"V-2 Index";#N/A,#N/A,FALSE,"V-3 Daten";#N/A,#N/A,FALSE,"V3 Stab-Geb Index";#N/A,#N/A,FALSE,"V-3 VG's Index";#N/A,#N/A,FALSE,"V-4 Index";#N/A,#N/A,FALSE,"V-5 Index"}</definedName>
    <definedName name="jdghgfh2" localSheetId="21" hidden="1">{#N/A,#N/A,FALSE,"V3 Stab-Geb Index";#N/A,#N/A,FALSE,"Vertrieb";#N/A,#N/A,FALSE,"V Daten";#N/A,#N/A,FALSE,"V-Z-Index";#N/A,#N/A,FALSE,"V-1 Daten";#N/A,#N/A,FALSE,"V-1 Index";#N/A,#N/A,FALSE,"V-2 Index";#N/A,#N/A,FALSE,"V-3 Daten";#N/A,#N/A,FALSE,"V3 Stab-Geb Index";#N/A,#N/A,FALSE,"V-3 VG's Index";#N/A,#N/A,FALSE,"V-4 Index";#N/A,#N/A,FALSE,"V-5 Index"}</definedName>
    <definedName name="jdghgfh2" localSheetId="22" hidden="1">{#N/A,#N/A,FALSE,"V3 Stab-Geb Index";#N/A,#N/A,FALSE,"Vertrieb";#N/A,#N/A,FALSE,"V Daten";#N/A,#N/A,FALSE,"V-Z-Index";#N/A,#N/A,FALSE,"V-1 Daten";#N/A,#N/A,FALSE,"V-1 Index";#N/A,#N/A,FALSE,"V-2 Index";#N/A,#N/A,FALSE,"V-3 Daten";#N/A,#N/A,FALSE,"V3 Stab-Geb Index";#N/A,#N/A,FALSE,"V-3 VG's Index";#N/A,#N/A,FALSE,"V-4 Index";#N/A,#N/A,FALSE,"V-5 Index"}</definedName>
    <definedName name="jdghgfh2" localSheetId="19" hidden="1">{#N/A,#N/A,FALSE,"V3 Stab-Geb Index";#N/A,#N/A,FALSE,"Vertrieb";#N/A,#N/A,FALSE,"V Daten";#N/A,#N/A,FALSE,"V-Z-Index";#N/A,#N/A,FALSE,"V-1 Daten";#N/A,#N/A,FALSE,"V-1 Index";#N/A,#N/A,FALSE,"V-2 Index";#N/A,#N/A,FALSE,"V-3 Daten";#N/A,#N/A,FALSE,"V3 Stab-Geb Index";#N/A,#N/A,FALSE,"V-3 VG's Index";#N/A,#N/A,FALSE,"V-4 Index";#N/A,#N/A,FALSE,"V-5 Index"}</definedName>
    <definedName name="jdghgfh2" hidden="1">{#N/A,#N/A,FALSE,"V3 Stab-Geb Index";#N/A,#N/A,FALSE,"Vertrieb";#N/A,#N/A,FALSE,"V Daten";#N/A,#N/A,FALSE,"V-Z-Index";#N/A,#N/A,FALSE,"V-1 Daten";#N/A,#N/A,FALSE,"V-1 Index";#N/A,#N/A,FALSE,"V-2 Index";#N/A,#N/A,FALSE,"V-3 Daten";#N/A,#N/A,FALSE,"V3 Stab-Geb Index";#N/A,#N/A,FALSE,"V-3 VG's Index";#N/A,#N/A,FALSE,"V-4 Index";#N/A,#N/A,FALSE,"V-5 Index"}</definedName>
    <definedName name="JDOIAUHF" localSheetId="14" hidden="1">{#N/A,#N/A,TRUE,"DIVISION-MTH";"MANUFACTURING",#N/A,TRUE,"MANUF-MTH";#N/A,#N/A,TRUE,"TRADING-MTH";#N/A,#N/A,TRUE,"DIV-COSTS-MTH"}</definedName>
    <definedName name="JDOIAUHF" localSheetId="7" hidden="1">{#N/A,#N/A,TRUE,"DIVISION-MTH";"MANUFACTURING",#N/A,TRUE,"MANUF-MTH";#N/A,#N/A,TRUE,"TRADING-MTH";#N/A,#N/A,TRUE,"DIV-COSTS-MTH"}</definedName>
    <definedName name="JDOIAUHF" localSheetId="25" hidden="1">{#N/A,#N/A,TRUE,"DIVISION-MTH";"MANUFACTURING",#N/A,TRUE,"MANUF-MTH";#N/A,#N/A,TRUE,"TRADING-MTH";#N/A,#N/A,TRUE,"DIV-COSTS-MTH"}</definedName>
    <definedName name="JDOIAUHF" localSheetId="21" hidden="1">{#N/A,#N/A,TRUE,"DIVISION-MTH";"MANUFACTURING",#N/A,TRUE,"MANUF-MTH";#N/A,#N/A,TRUE,"TRADING-MTH";#N/A,#N/A,TRUE,"DIV-COSTS-MTH"}</definedName>
    <definedName name="JDOIAUHF" localSheetId="22" hidden="1">{#N/A,#N/A,TRUE,"DIVISION-MTH";"MANUFACTURING",#N/A,TRUE,"MANUF-MTH";#N/A,#N/A,TRUE,"TRADING-MTH";#N/A,#N/A,TRUE,"DIV-COSTS-MTH"}</definedName>
    <definedName name="JDOIAUHF" localSheetId="19" hidden="1">{#N/A,#N/A,TRUE,"DIVISION-MTH";"MANUFACTURING",#N/A,TRUE,"MANUF-MTH";#N/A,#N/A,TRUE,"TRADING-MTH";#N/A,#N/A,TRUE,"DIV-COSTS-MTH"}</definedName>
    <definedName name="JDOIAUHF" hidden="1">{#N/A,#N/A,TRUE,"DIVISION-MTH";"MANUFACTURING",#N/A,TRUE,"MANUF-MTH";#N/A,#N/A,TRUE,"TRADING-MTH";#N/A,#N/A,TRUE,"DIV-COSTS-MTH"}</definedName>
    <definedName name="jds" hidden="1">#REF!</definedName>
    <definedName name="je">#REF!</definedName>
    <definedName name="JES_1">#N/A</definedName>
    <definedName name="JES_2">#N/A</definedName>
    <definedName name="JES_3">#N/A</definedName>
    <definedName name="JES_4">#N/A</definedName>
    <definedName name="JES_5">#N/A</definedName>
    <definedName name="JES_6">#N/A</definedName>
    <definedName name="JES_7">#N/A</definedName>
    <definedName name="JES_8">#N/A</definedName>
    <definedName name="JES_ALL">#N/A</definedName>
    <definedName name="JES_CAL">#N/A</definedName>
    <definedName name="JES_CAL2">#N/A</definedName>
    <definedName name="JES_COM">#N/A</definedName>
    <definedName name="JES_COM2">#N/A</definedName>
    <definedName name="JES_GT">#N/A</definedName>
    <definedName name="JES_IOT">#N/A</definedName>
    <definedName name="JES_PER">#N/A</definedName>
    <definedName name="JES_R2">#N/A</definedName>
    <definedName name="JES_RATE">#N/A</definedName>
    <definedName name="JES_TOT">#N/A</definedName>
    <definedName name="JES_TOT2">#N/A</definedName>
    <definedName name="JESS_JUMP">#N/A</definedName>
    <definedName name="JEWEL">#N/A</definedName>
    <definedName name="jewkdk" hidden="1">#REF!</definedName>
    <definedName name="jfaoej" localSheetId="14" hidden="1">{#N/A,#N/A,FALSE,"CONTENTS";#N/A,#N/A,FALSE,"DR";#N/A,#N/A,FALSE,"PL";#N/A,#N/A,FALSE,"BS";#N/A,#N/A,FALSE,"Cash Flow";#N/A,#N/A,FALSE,"NOTES";#N/A,#N/A,FALSE,"NOTES (FA)";#N/A,#N/A,FALSE,"Notes(3)";#N/A,#N/A,FALSE,"NOTES (4)";#N/A,#N/A,FALSE,"DP&amp;L";#N/A,#N/A,FALSE,"EXPENSES";#N/A,#N/A,FALSE,"EXPENSES-1"}</definedName>
    <definedName name="jfaoej" localSheetId="7" hidden="1">{#N/A,#N/A,FALSE,"CONTENTS";#N/A,#N/A,FALSE,"DR";#N/A,#N/A,FALSE,"PL";#N/A,#N/A,FALSE,"BS";#N/A,#N/A,FALSE,"Cash Flow";#N/A,#N/A,FALSE,"NOTES";#N/A,#N/A,FALSE,"NOTES (FA)";#N/A,#N/A,FALSE,"Notes(3)";#N/A,#N/A,FALSE,"NOTES (4)";#N/A,#N/A,FALSE,"DP&amp;L";#N/A,#N/A,FALSE,"EXPENSES";#N/A,#N/A,FALSE,"EXPENSES-1"}</definedName>
    <definedName name="jfaoej" localSheetId="25" hidden="1">{#N/A,#N/A,FALSE,"CONTENTS";#N/A,#N/A,FALSE,"DR";#N/A,#N/A,FALSE,"PL";#N/A,#N/A,FALSE,"BS";#N/A,#N/A,FALSE,"Cash Flow";#N/A,#N/A,FALSE,"NOTES";#N/A,#N/A,FALSE,"NOTES (FA)";#N/A,#N/A,FALSE,"Notes(3)";#N/A,#N/A,FALSE,"NOTES (4)";#N/A,#N/A,FALSE,"DP&amp;L";#N/A,#N/A,FALSE,"EXPENSES";#N/A,#N/A,FALSE,"EXPENSES-1"}</definedName>
    <definedName name="jfaoej" localSheetId="21" hidden="1">{#N/A,#N/A,FALSE,"CONTENTS";#N/A,#N/A,FALSE,"DR";#N/A,#N/A,FALSE,"PL";#N/A,#N/A,FALSE,"BS";#N/A,#N/A,FALSE,"Cash Flow";#N/A,#N/A,FALSE,"NOTES";#N/A,#N/A,FALSE,"NOTES (FA)";#N/A,#N/A,FALSE,"Notes(3)";#N/A,#N/A,FALSE,"NOTES (4)";#N/A,#N/A,FALSE,"DP&amp;L";#N/A,#N/A,FALSE,"EXPENSES";#N/A,#N/A,FALSE,"EXPENSES-1"}</definedName>
    <definedName name="jfaoej" localSheetId="22" hidden="1">{#N/A,#N/A,FALSE,"CONTENTS";#N/A,#N/A,FALSE,"DR";#N/A,#N/A,FALSE,"PL";#N/A,#N/A,FALSE,"BS";#N/A,#N/A,FALSE,"Cash Flow";#N/A,#N/A,FALSE,"NOTES";#N/A,#N/A,FALSE,"NOTES (FA)";#N/A,#N/A,FALSE,"Notes(3)";#N/A,#N/A,FALSE,"NOTES (4)";#N/A,#N/A,FALSE,"DP&amp;L";#N/A,#N/A,FALSE,"EXPENSES";#N/A,#N/A,FALSE,"EXPENSES-1"}</definedName>
    <definedName name="jfaoej" localSheetId="19" hidden="1">{#N/A,#N/A,FALSE,"CONTENTS";#N/A,#N/A,FALSE,"DR";#N/A,#N/A,FALSE,"PL";#N/A,#N/A,FALSE,"BS";#N/A,#N/A,FALSE,"Cash Flow";#N/A,#N/A,FALSE,"NOTES";#N/A,#N/A,FALSE,"NOTES (FA)";#N/A,#N/A,FALSE,"Notes(3)";#N/A,#N/A,FALSE,"NOTES (4)";#N/A,#N/A,FALSE,"DP&amp;L";#N/A,#N/A,FALSE,"EXPENSES";#N/A,#N/A,FALSE,"EXPENSES-1"}</definedName>
    <definedName name="jfaoej" hidden="1">{#N/A,#N/A,FALSE,"CONTENTS";#N/A,#N/A,FALSE,"DR";#N/A,#N/A,FALSE,"PL";#N/A,#N/A,FALSE,"BS";#N/A,#N/A,FALSE,"Cash Flow";#N/A,#N/A,FALSE,"NOTES";#N/A,#N/A,FALSE,"NOTES (FA)";#N/A,#N/A,FALSE,"Notes(3)";#N/A,#N/A,FALSE,"NOTES (4)";#N/A,#N/A,FALSE,"DP&amp;L";#N/A,#N/A,FALSE,"EXPENSES";#N/A,#N/A,FALSE,"EXPENSES-1"}</definedName>
    <definedName name="jfdishpg" localSheetId="14" hidden="1">{#N/A,#N/A,FALSE,"TAXC.INDEX";#N/A,#N/A,FALSE,"Schedule I";#N/A,#N/A,FALSE,"Schedule  II";#N/A,#N/A,FALSE,"Schedule III";#N/A,#N/A,FALSE,"Schedule IV";#N/A,#N/A,FALSE,"Schedule IV (Cont'd)";#N/A,#N/A,FALSE,"Schedule V";#N/A,#N/A,FALSE,"Schedule VI";#N/A,#N/A,FALSE,"Schedule VII"}</definedName>
    <definedName name="jfdishpg" localSheetId="7" hidden="1">{#N/A,#N/A,FALSE,"TAXC.INDEX";#N/A,#N/A,FALSE,"Schedule I";#N/A,#N/A,FALSE,"Schedule  II";#N/A,#N/A,FALSE,"Schedule III";#N/A,#N/A,FALSE,"Schedule IV";#N/A,#N/A,FALSE,"Schedule IV (Cont'd)";#N/A,#N/A,FALSE,"Schedule V";#N/A,#N/A,FALSE,"Schedule VI";#N/A,#N/A,FALSE,"Schedule VII"}</definedName>
    <definedName name="jfdishpg" localSheetId="25" hidden="1">{#N/A,#N/A,FALSE,"TAXC.INDEX";#N/A,#N/A,FALSE,"Schedule I";#N/A,#N/A,FALSE,"Schedule  II";#N/A,#N/A,FALSE,"Schedule III";#N/A,#N/A,FALSE,"Schedule IV";#N/A,#N/A,FALSE,"Schedule IV (Cont'd)";#N/A,#N/A,FALSE,"Schedule V";#N/A,#N/A,FALSE,"Schedule VI";#N/A,#N/A,FALSE,"Schedule VII"}</definedName>
    <definedName name="jfdishpg" localSheetId="21" hidden="1">{#N/A,#N/A,FALSE,"TAXC.INDEX";#N/A,#N/A,FALSE,"Schedule I";#N/A,#N/A,FALSE,"Schedule  II";#N/A,#N/A,FALSE,"Schedule III";#N/A,#N/A,FALSE,"Schedule IV";#N/A,#N/A,FALSE,"Schedule IV (Cont'd)";#N/A,#N/A,FALSE,"Schedule V";#N/A,#N/A,FALSE,"Schedule VI";#N/A,#N/A,FALSE,"Schedule VII"}</definedName>
    <definedName name="jfdishpg" localSheetId="22" hidden="1">{#N/A,#N/A,FALSE,"TAXC.INDEX";#N/A,#N/A,FALSE,"Schedule I";#N/A,#N/A,FALSE,"Schedule  II";#N/A,#N/A,FALSE,"Schedule III";#N/A,#N/A,FALSE,"Schedule IV";#N/A,#N/A,FALSE,"Schedule IV (Cont'd)";#N/A,#N/A,FALSE,"Schedule V";#N/A,#N/A,FALSE,"Schedule VI";#N/A,#N/A,FALSE,"Schedule VII"}</definedName>
    <definedName name="jfdishpg" localSheetId="19" hidden="1">{#N/A,#N/A,FALSE,"TAXC.INDEX";#N/A,#N/A,FALSE,"Schedule I";#N/A,#N/A,FALSE,"Schedule  II";#N/A,#N/A,FALSE,"Schedule III";#N/A,#N/A,FALSE,"Schedule IV";#N/A,#N/A,FALSE,"Schedule IV (Cont'd)";#N/A,#N/A,FALSE,"Schedule V";#N/A,#N/A,FALSE,"Schedule VI";#N/A,#N/A,FALSE,"Schedule VII"}</definedName>
    <definedName name="jfdishpg" hidden="1">{#N/A,#N/A,FALSE,"TAXC.INDEX";#N/A,#N/A,FALSE,"Schedule I";#N/A,#N/A,FALSE,"Schedule  II";#N/A,#N/A,FALSE,"Schedule III";#N/A,#N/A,FALSE,"Schedule IV";#N/A,#N/A,FALSE,"Schedule IV (Cont'd)";#N/A,#N/A,FALSE,"Schedule V";#N/A,#N/A,FALSE,"Schedule VI";#N/A,#N/A,FALSE,"Schedule VII"}</definedName>
    <definedName name="jfdsir" localSheetId="14" hidden="1">{"YTD",#N/A,FALSE,"SUM"}</definedName>
    <definedName name="jfdsir" localSheetId="7" hidden="1">{"YTD",#N/A,FALSE,"SUM"}</definedName>
    <definedName name="jfdsir" localSheetId="25" hidden="1">{"YTD",#N/A,FALSE,"SUM"}</definedName>
    <definedName name="jfdsir" localSheetId="21" hidden="1">{"YTD",#N/A,FALSE,"SUM"}</definedName>
    <definedName name="jfdsir" localSheetId="22" hidden="1">{"YTD",#N/A,FALSE,"SUM"}</definedName>
    <definedName name="jfdsir" localSheetId="19" hidden="1">{"YTD",#N/A,FALSE,"SUM"}</definedName>
    <definedName name="jfdsir" hidden="1">{"YTD",#N/A,FALSE,"SUM"}</definedName>
    <definedName name="jffkjdk">#REF!</definedName>
    <definedName name="jfs" hidden="1">#REF!</definedName>
    <definedName name="jg" localSheetId="1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jg"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jg" localSheetId="25"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jg" localSheetId="2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jg" localSheetId="22"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jg" localSheetId="19"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jg"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jgaoejf" localSheetId="14" hidden="1">{#N/A,#N/A,FALSE,"TAXC.INDEX";#N/A,#N/A,FALSE,"Schedule I";#N/A,#N/A,FALSE,"Schedule  II";#N/A,#N/A,FALSE,"Schedule III"}</definedName>
    <definedName name="jgaoejf" localSheetId="7" hidden="1">{#N/A,#N/A,FALSE,"TAXC.INDEX";#N/A,#N/A,FALSE,"Schedule I";#N/A,#N/A,FALSE,"Schedule  II";#N/A,#N/A,FALSE,"Schedule III"}</definedName>
    <definedName name="jgaoejf" localSheetId="25" hidden="1">{#N/A,#N/A,FALSE,"TAXC.INDEX";#N/A,#N/A,FALSE,"Schedule I";#N/A,#N/A,FALSE,"Schedule  II";#N/A,#N/A,FALSE,"Schedule III"}</definedName>
    <definedName name="jgaoejf" localSheetId="21" hidden="1">{#N/A,#N/A,FALSE,"TAXC.INDEX";#N/A,#N/A,FALSE,"Schedule I";#N/A,#N/A,FALSE,"Schedule  II";#N/A,#N/A,FALSE,"Schedule III"}</definedName>
    <definedName name="jgaoejf" localSheetId="22" hidden="1">{#N/A,#N/A,FALSE,"TAXC.INDEX";#N/A,#N/A,FALSE,"Schedule I";#N/A,#N/A,FALSE,"Schedule  II";#N/A,#N/A,FALSE,"Schedule III"}</definedName>
    <definedName name="jgaoejf" localSheetId="19" hidden="1">{#N/A,#N/A,FALSE,"TAXC.INDEX";#N/A,#N/A,FALSE,"Schedule I";#N/A,#N/A,FALSE,"Schedule  II";#N/A,#N/A,FALSE,"Schedule III"}</definedName>
    <definedName name="jgaoejf" hidden="1">{#N/A,#N/A,FALSE,"TAXC.INDEX";#N/A,#N/A,FALSE,"Schedule I";#N/A,#N/A,FALSE,"Schedule  II";#N/A,#N/A,FALSE,"Schedule III"}</definedName>
    <definedName name="jgaoejfa" localSheetId="14" hidden="1">{#N/A,#N/A,FALSE,"TB";#N/A,#N/A,FALSE,"AR";#N/A,#N/A,FALSE,"BS";#N/A,#N/A,FALSE,"PL";#N/A,#N/A,FALSE,"NOTES";#N/A,#N/A,FALSE,"NOTES (2)";#N/A,#N/A,FALSE,"NOTES (3)";#N/A,#N/A,FALSE,"TAXC.INDEX";#N/A,#N/A,FALSE,"Schedule I";#N/A,#N/A,FALSE,"DPL";#N/A,#N/A,FALSE,"Schedule IV";#N/A,#N/A,FALSE,"Adjustments"}</definedName>
    <definedName name="jgaoejfa" localSheetId="7" hidden="1">{#N/A,#N/A,FALSE,"TB";#N/A,#N/A,FALSE,"AR";#N/A,#N/A,FALSE,"BS";#N/A,#N/A,FALSE,"PL";#N/A,#N/A,FALSE,"NOTES";#N/A,#N/A,FALSE,"NOTES (2)";#N/A,#N/A,FALSE,"NOTES (3)";#N/A,#N/A,FALSE,"TAXC.INDEX";#N/A,#N/A,FALSE,"Schedule I";#N/A,#N/A,FALSE,"DPL";#N/A,#N/A,FALSE,"Schedule IV";#N/A,#N/A,FALSE,"Adjustments"}</definedName>
    <definedName name="jgaoejfa" localSheetId="25" hidden="1">{#N/A,#N/A,FALSE,"TB";#N/A,#N/A,FALSE,"AR";#N/A,#N/A,FALSE,"BS";#N/A,#N/A,FALSE,"PL";#N/A,#N/A,FALSE,"NOTES";#N/A,#N/A,FALSE,"NOTES (2)";#N/A,#N/A,FALSE,"NOTES (3)";#N/A,#N/A,FALSE,"TAXC.INDEX";#N/A,#N/A,FALSE,"Schedule I";#N/A,#N/A,FALSE,"DPL";#N/A,#N/A,FALSE,"Schedule IV";#N/A,#N/A,FALSE,"Adjustments"}</definedName>
    <definedName name="jgaoejfa" localSheetId="21" hidden="1">{#N/A,#N/A,FALSE,"TB";#N/A,#N/A,FALSE,"AR";#N/A,#N/A,FALSE,"BS";#N/A,#N/A,FALSE,"PL";#N/A,#N/A,FALSE,"NOTES";#N/A,#N/A,FALSE,"NOTES (2)";#N/A,#N/A,FALSE,"NOTES (3)";#N/A,#N/A,FALSE,"TAXC.INDEX";#N/A,#N/A,FALSE,"Schedule I";#N/A,#N/A,FALSE,"DPL";#N/A,#N/A,FALSE,"Schedule IV";#N/A,#N/A,FALSE,"Adjustments"}</definedName>
    <definedName name="jgaoejfa" localSheetId="22" hidden="1">{#N/A,#N/A,FALSE,"TB";#N/A,#N/A,FALSE,"AR";#N/A,#N/A,FALSE,"BS";#N/A,#N/A,FALSE,"PL";#N/A,#N/A,FALSE,"NOTES";#N/A,#N/A,FALSE,"NOTES (2)";#N/A,#N/A,FALSE,"NOTES (3)";#N/A,#N/A,FALSE,"TAXC.INDEX";#N/A,#N/A,FALSE,"Schedule I";#N/A,#N/A,FALSE,"DPL";#N/A,#N/A,FALSE,"Schedule IV";#N/A,#N/A,FALSE,"Adjustments"}</definedName>
    <definedName name="jgaoejfa" localSheetId="19" hidden="1">{#N/A,#N/A,FALSE,"TB";#N/A,#N/A,FALSE,"AR";#N/A,#N/A,FALSE,"BS";#N/A,#N/A,FALSE,"PL";#N/A,#N/A,FALSE,"NOTES";#N/A,#N/A,FALSE,"NOTES (2)";#N/A,#N/A,FALSE,"NOTES (3)";#N/A,#N/A,FALSE,"TAXC.INDEX";#N/A,#N/A,FALSE,"Schedule I";#N/A,#N/A,FALSE,"DPL";#N/A,#N/A,FALSE,"Schedule IV";#N/A,#N/A,FALSE,"Adjustments"}</definedName>
    <definedName name="jgaoejfa" hidden="1">{#N/A,#N/A,FALSE,"TB";#N/A,#N/A,FALSE,"AR";#N/A,#N/A,FALSE,"BS";#N/A,#N/A,FALSE,"PL";#N/A,#N/A,FALSE,"NOTES";#N/A,#N/A,FALSE,"NOTES (2)";#N/A,#N/A,FALSE,"NOTES (3)";#N/A,#N/A,FALSE,"TAXC.INDEX";#N/A,#N/A,FALSE,"Schedule I";#N/A,#N/A,FALSE,"DPL";#N/A,#N/A,FALSE,"Schedule IV";#N/A,#N/A,FALSE,"Adjustments"}</definedName>
    <definedName name="jgaof" localSheetId="14" hidden="1">{#N/A,#N/A,FALSE,"TAXC.INDEX";#N/A,#N/A,FALSE,"Schedule I";#N/A,#N/A,FALSE,"Schedule  II";#N/A,#N/A,FALSE,"Schedule III";#N/A,#N/A,FALSE,"Schedule IV";#N/A,#N/A,FALSE,"Schedule IV (Cont'd)";#N/A,#N/A,FALSE,"Schedule V";#N/A,#N/A,FALSE,"Schedule VI";#N/A,#N/A,FALSE,"Schedule VII"}</definedName>
    <definedName name="jgaof" localSheetId="7" hidden="1">{#N/A,#N/A,FALSE,"TAXC.INDEX";#N/A,#N/A,FALSE,"Schedule I";#N/A,#N/A,FALSE,"Schedule  II";#N/A,#N/A,FALSE,"Schedule III";#N/A,#N/A,FALSE,"Schedule IV";#N/A,#N/A,FALSE,"Schedule IV (Cont'd)";#N/A,#N/A,FALSE,"Schedule V";#N/A,#N/A,FALSE,"Schedule VI";#N/A,#N/A,FALSE,"Schedule VII"}</definedName>
    <definedName name="jgaof" localSheetId="25" hidden="1">{#N/A,#N/A,FALSE,"TAXC.INDEX";#N/A,#N/A,FALSE,"Schedule I";#N/A,#N/A,FALSE,"Schedule  II";#N/A,#N/A,FALSE,"Schedule III";#N/A,#N/A,FALSE,"Schedule IV";#N/A,#N/A,FALSE,"Schedule IV (Cont'd)";#N/A,#N/A,FALSE,"Schedule V";#N/A,#N/A,FALSE,"Schedule VI";#N/A,#N/A,FALSE,"Schedule VII"}</definedName>
    <definedName name="jgaof" localSheetId="21" hidden="1">{#N/A,#N/A,FALSE,"TAXC.INDEX";#N/A,#N/A,FALSE,"Schedule I";#N/A,#N/A,FALSE,"Schedule  II";#N/A,#N/A,FALSE,"Schedule III";#N/A,#N/A,FALSE,"Schedule IV";#N/A,#N/A,FALSE,"Schedule IV (Cont'd)";#N/A,#N/A,FALSE,"Schedule V";#N/A,#N/A,FALSE,"Schedule VI";#N/A,#N/A,FALSE,"Schedule VII"}</definedName>
    <definedName name="jgaof" localSheetId="22" hidden="1">{#N/A,#N/A,FALSE,"TAXC.INDEX";#N/A,#N/A,FALSE,"Schedule I";#N/A,#N/A,FALSE,"Schedule  II";#N/A,#N/A,FALSE,"Schedule III";#N/A,#N/A,FALSE,"Schedule IV";#N/A,#N/A,FALSE,"Schedule IV (Cont'd)";#N/A,#N/A,FALSE,"Schedule V";#N/A,#N/A,FALSE,"Schedule VI";#N/A,#N/A,FALSE,"Schedule VII"}</definedName>
    <definedName name="jgaof" localSheetId="19" hidden="1">{#N/A,#N/A,FALSE,"TAXC.INDEX";#N/A,#N/A,FALSE,"Schedule I";#N/A,#N/A,FALSE,"Schedule  II";#N/A,#N/A,FALSE,"Schedule III";#N/A,#N/A,FALSE,"Schedule IV";#N/A,#N/A,FALSE,"Schedule IV (Cont'd)";#N/A,#N/A,FALSE,"Schedule V";#N/A,#N/A,FALSE,"Schedule VI";#N/A,#N/A,FALSE,"Schedule VII"}</definedName>
    <definedName name="jgaof" hidden="1">{#N/A,#N/A,FALSE,"TAXC.INDEX";#N/A,#N/A,FALSE,"Schedule I";#N/A,#N/A,FALSE,"Schedule  II";#N/A,#N/A,FALSE,"Schedule III";#N/A,#N/A,FALSE,"Schedule IV";#N/A,#N/A,FALSE,"Schedule IV (Cont'd)";#N/A,#N/A,FALSE,"Schedule V";#N/A,#N/A,FALSE,"Schedule VI";#N/A,#N/A,FALSE,"Schedule VII"}</definedName>
    <definedName name="jgaofen" localSheetId="14" hidden="1">{#N/A,#N/A,FALSE,"DIR-REP";#N/A,#N/A,FALSE,"AUD-REPORT";#N/A,#N/A,FALSE,"P7L&amp;BS";#N/A,#N/A,FALSE,"NOTES";#N/A,#N/A,FALSE,"FA";#N/A,#N/A,FALSE,"NOTES (2)";#N/A,#N/A,FALSE,"Schedule  IV";#N/A,#N/A,FALSE,"Schedule V"}</definedName>
    <definedName name="jgaofen" localSheetId="7" hidden="1">{#N/A,#N/A,FALSE,"DIR-REP";#N/A,#N/A,FALSE,"AUD-REPORT";#N/A,#N/A,FALSE,"P7L&amp;BS";#N/A,#N/A,FALSE,"NOTES";#N/A,#N/A,FALSE,"FA";#N/A,#N/A,FALSE,"NOTES (2)";#N/A,#N/A,FALSE,"Schedule  IV";#N/A,#N/A,FALSE,"Schedule V"}</definedName>
    <definedName name="jgaofen" localSheetId="25" hidden="1">{#N/A,#N/A,FALSE,"DIR-REP";#N/A,#N/A,FALSE,"AUD-REPORT";#N/A,#N/A,FALSE,"P7L&amp;BS";#N/A,#N/A,FALSE,"NOTES";#N/A,#N/A,FALSE,"FA";#N/A,#N/A,FALSE,"NOTES (2)";#N/A,#N/A,FALSE,"Schedule  IV";#N/A,#N/A,FALSE,"Schedule V"}</definedName>
    <definedName name="jgaofen" localSheetId="21" hidden="1">{#N/A,#N/A,FALSE,"DIR-REP";#N/A,#N/A,FALSE,"AUD-REPORT";#N/A,#N/A,FALSE,"P7L&amp;BS";#N/A,#N/A,FALSE,"NOTES";#N/A,#N/A,FALSE,"FA";#N/A,#N/A,FALSE,"NOTES (2)";#N/A,#N/A,FALSE,"Schedule  IV";#N/A,#N/A,FALSE,"Schedule V"}</definedName>
    <definedName name="jgaofen" localSheetId="22" hidden="1">{#N/A,#N/A,FALSE,"DIR-REP";#N/A,#N/A,FALSE,"AUD-REPORT";#N/A,#N/A,FALSE,"P7L&amp;BS";#N/A,#N/A,FALSE,"NOTES";#N/A,#N/A,FALSE,"FA";#N/A,#N/A,FALSE,"NOTES (2)";#N/A,#N/A,FALSE,"Schedule  IV";#N/A,#N/A,FALSE,"Schedule V"}</definedName>
    <definedName name="jgaofen" localSheetId="19" hidden="1">{#N/A,#N/A,FALSE,"DIR-REP";#N/A,#N/A,FALSE,"AUD-REPORT";#N/A,#N/A,FALSE,"P7L&amp;BS";#N/A,#N/A,FALSE,"NOTES";#N/A,#N/A,FALSE,"FA";#N/A,#N/A,FALSE,"NOTES (2)";#N/A,#N/A,FALSE,"Schedule  IV";#N/A,#N/A,FALSE,"Schedule V"}</definedName>
    <definedName name="jgaofen" hidden="1">{#N/A,#N/A,FALSE,"DIR-REP";#N/A,#N/A,FALSE,"AUD-REPORT";#N/A,#N/A,FALSE,"P7L&amp;BS";#N/A,#N/A,FALSE,"NOTES";#N/A,#N/A,FALSE,"FA";#N/A,#N/A,FALSE,"NOTES (2)";#N/A,#N/A,FALSE,"Schedule  IV";#N/A,#N/A,FALSE,"Schedule V"}</definedName>
    <definedName name="jgaofje" localSheetId="14" hidden="1">{#N/A,#N/A,FALSE,"DIR-REP";#N/A,#N/A,FALSE,"AUD-REPORT";#N/A,#N/A,FALSE,"P7L&amp;BS";#N/A,#N/A,FALSE,"NOTES";#N/A,#N/A,FALSE,"FA";#N/A,#N/A,FALSE,"NOTES (2)";#N/A,#N/A,FALSE,"Schedule  IV";#N/A,#N/A,FALSE,"Schedule V"}</definedName>
    <definedName name="jgaofje" localSheetId="7" hidden="1">{#N/A,#N/A,FALSE,"DIR-REP";#N/A,#N/A,FALSE,"AUD-REPORT";#N/A,#N/A,FALSE,"P7L&amp;BS";#N/A,#N/A,FALSE,"NOTES";#N/A,#N/A,FALSE,"FA";#N/A,#N/A,FALSE,"NOTES (2)";#N/A,#N/A,FALSE,"Schedule  IV";#N/A,#N/A,FALSE,"Schedule V"}</definedName>
    <definedName name="jgaofje" localSheetId="25" hidden="1">{#N/A,#N/A,FALSE,"DIR-REP";#N/A,#N/A,FALSE,"AUD-REPORT";#N/A,#N/A,FALSE,"P7L&amp;BS";#N/A,#N/A,FALSE,"NOTES";#N/A,#N/A,FALSE,"FA";#N/A,#N/A,FALSE,"NOTES (2)";#N/A,#N/A,FALSE,"Schedule  IV";#N/A,#N/A,FALSE,"Schedule V"}</definedName>
    <definedName name="jgaofje" localSheetId="21" hidden="1">{#N/A,#N/A,FALSE,"DIR-REP";#N/A,#N/A,FALSE,"AUD-REPORT";#N/A,#N/A,FALSE,"P7L&amp;BS";#N/A,#N/A,FALSE,"NOTES";#N/A,#N/A,FALSE,"FA";#N/A,#N/A,FALSE,"NOTES (2)";#N/A,#N/A,FALSE,"Schedule  IV";#N/A,#N/A,FALSE,"Schedule V"}</definedName>
    <definedName name="jgaofje" localSheetId="22" hidden="1">{#N/A,#N/A,FALSE,"DIR-REP";#N/A,#N/A,FALSE,"AUD-REPORT";#N/A,#N/A,FALSE,"P7L&amp;BS";#N/A,#N/A,FALSE,"NOTES";#N/A,#N/A,FALSE,"FA";#N/A,#N/A,FALSE,"NOTES (2)";#N/A,#N/A,FALSE,"Schedule  IV";#N/A,#N/A,FALSE,"Schedule V"}</definedName>
    <definedName name="jgaofje" localSheetId="19" hidden="1">{#N/A,#N/A,FALSE,"DIR-REP";#N/A,#N/A,FALSE,"AUD-REPORT";#N/A,#N/A,FALSE,"P7L&amp;BS";#N/A,#N/A,FALSE,"NOTES";#N/A,#N/A,FALSE,"FA";#N/A,#N/A,FALSE,"NOTES (2)";#N/A,#N/A,FALSE,"Schedule  IV";#N/A,#N/A,FALSE,"Schedule V"}</definedName>
    <definedName name="jgaofje" hidden="1">{#N/A,#N/A,FALSE,"DIR-REP";#N/A,#N/A,FALSE,"AUD-REPORT";#N/A,#N/A,FALSE,"P7L&amp;BS";#N/A,#N/A,FALSE,"NOTES";#N/A,#N/A,FALSE,"FA";#N/A,#N/A,FALSE,"NOTES (2)";#N/A,#N/A,FALSE,"Schedule  IV";#N/A,#N/A,FALSE,"Schedule V"}</definedName>
    <definedName name="jgaojef" localSheetId="14" hidden="1">{#N/A,#N/A,FALSE,"TAXC.INDEX";#N/A,#N/A,FALSE,"Schedule I";#N/A,#N/A,FALSE,"Schedule  II";#N/A,#N/A,FALSE,"Schedule III"}</definedName>
    <definedName name="jgaojef" localSheetId="7" hidden="1">{#N/A,#N/A,FALSE,"TAXC.INDEX";#N/A,#N/A,FALSE,"Schedule I";#N/A,#N/A,FALSE,"Schedule  II";#N/A,#N/A,FALSE,"Schedule III"}</definedName>
    <definedName name="jgaojef" localSheetId="25" hidden="1">{#N/A,#N/A,FALSE,"TAXC.INDEX";#N/A,#N/A,FALSE,"Schedule I";#N/A,#N/A,FALSE,"Schedule  II";#N/A,#N/A,FALSE,"Schedule III"}</definedName>
    <definedName name="jgaojef" localSheetId="21" hidden="1">{#N/A,#N/A,FALSE,"TAXC.INDEX";#N/A,#N/A,FALSE,"Schedule I";#N/A,#N/A,FALSE,"Schedule  II";#N/A,#N/A,FALSE,"Schedule III"}</definedName>
    <definedName name="jgaojef" localSheetId="22" hidden="1">{#N/A,#N/A,FALSE,"TAXC.INDEX";#N/A,#N/A,FALSE,"Schedule I";#N/A,#N/A,FALSE,"Schedule  II";#N/A,#N/A,FALSE,"Schedule III"}</definedName>
    <definedName name="jgaojef" localSheetId="19" hidden="1">{#N/A,#N/A,FALSE,"TAXC.INDEX";#N/A,#N/A,FALSE,"Schedule I";#N/A,#N/A,FALSE,"Schedule  II";#N/A,#N/A,FALSE,"Schedule III"}</definedName>
    <definedName name="jgaojef" hidden="1">{#N/A,#N/A,FALSE,"TAXC.INDEX";#N/A,#N/A,FALSE,"Schedule I";#N/A,#N/A,FALSE,"Schedule  II";#N/A,#N/A,FALSE,"Schedule III"}</definedName>
    <definedName name="jgfhrt" hidden="1">#REF!</definedName>
    <definedName name="jghjg" localSheetId="14" hidden="1">{#N/A,#N/A,FALSE,"Produkte Erw.";#N/A,#N/A,FALSE,"Produkte Plan";#N/A,#N/A,FALSE,"Leistungen Erw.";#N/A,#N/A,FALSE,"Leistungen Plan";#N/A,#N/A,FALSE,"KA Allg.Kosten (2)";#N/A,#N/A,FALSE,"KA All.Kosten"}</definedName>
    <definedName name="jghjg" localSheetId="7" hidden="1">{#N/A,#N/A,FALSE,"Produkte Erw.";#N/A,#N/A,FALSE,"Produkte Plan";#N/A,#N/A,FALSE,"Leistungen Erw.";#N/A,#N/A,FALSE,"Leistungen Plan";#N/A,#N/A,FALSE,"KA Allg.Kosten (2)";#N/A,#N/A,FALSE,"KA All.Kosten"}</definedName>
    <definedName name="jghjg" localSheetId="25" hidden="1">{#N/A,#N/A,FALSE,"Produkte Erw.";#N/A,#N/A,FALSE,"Produkte Plan";#N/A,#N/A,FALSE,"Leistungen Erw.";#N/A,#N/A,FALSE,"Leistungen Plan";#N/A,#N/A,FALSE,"KA Allg.Kosten (2)";#N/A,#N/A,FALSE,"KA All.Kosten"}</definedName>
    <definedName name="jghjg" localSheetId="21" hidden="1">{#N/A,#N/A,FALSE,"Produkte Erw.";#N/A,#N/A,FALSE,"Produkte Plan";#N/A,#N/A,FALSE,"Leistungen Erw.";#N/A,#N/A,FALSE,"Leistungen Plan";#N/A,#N/A,FALSE,"KA Allg.Kosten (2)";#N/A,#N/A,FALSE,"KA All.Kosten"}</definedName>
    <definedName name="jghjg" localSheetId="22" hidden="1">{#N/A,#N/A,FALSE,"Produkte Erw.";#N/A,#N/A,FALSE,"Produkte Plan";#N/A,#N/A,FALSE,"Leistungen Erw.";#N/A,#N/A,FALSE,"Leistungen Plan";#N/A,#N/A,FALSE,"KA Allg.Kosten (2)";#N/A,#N/A,FALSE,"KA All.Kosten"}</definedName>
    <definedName name="jghjg" localSheetId="19" hidden="1">{#N/A,#N/A,FALSE,"Produkte Erw.";#N/A,#N/A,FALSE,"Produkte Plan";#N/A,#N/A,FALSE,"Leistungen Erw.";#N/A,#N/A,FALSE,"Leistungen Plan";#N/A,#N/A,FALSE,"KA Allg.Kosten (2)";#N/A,#N/A,FALSE,"KA All.Kosten"}</definedName>
    <definedName name="jghjg" hidden="1">{#N/A,#N/A,FALSE,"Produkte Erw.";#N/A,#N/A,FALSE,"Produkte Plan";#N/A,#N/A,FALSE,"Leistungen Erw.";#N/A,#N/A,FALSE,"Leistungen Plan";#N/A,#N/A,FALSE,"KA Allg.Kosten (2)";#N/A,#N/A,FALSE,"KA All.Kosten"}</definedName>
    <definedName name="jghjhlldc" localSheetId="14" hidden="1">{#N/A,#N/A,FALSE,"Umsatz CH";#N/A,#N/A,FALSE,"ER CH";#N/A,#N/A,FALSE,"EA CH (2) ";#N/A,#N/A,FALSE,"EA CH";#N/A,#N/A,FALSE,"EA CH (3) ";#N/A,#N/A,FALSE,"EA CH (4)";#N/A,#N/A,FALSE,"KA CH";#N/A,#N/A,FALSE,"KA CH  (2)";#N/A,#N/A,FALSE,"KA CH  (3)";#N/A,#N/A,FALSE,"KA CH (4)"}</definedName>
    <definedName name="jghjhlldc" localSheetId="7" hidden="1">{#N/A,#N/A,FALSE,"Umsatz CH";#N/A,#N/A,FALSE,"ER CH";#N/A,#N/A,FALSE,"EA CH (2) ";#N/A,#N/A,FALSE,"EA CH";#N/A,#N/A,FALSE,"EA CH (3) ";#N/A,#N/A,FALSE,"EA CH (4)";#N/A,#N/A,FALSE,"KA CH";#N/A,#N/A,FALSE,"KA CH  (2)";#N/A,#N/A,FALSE,"KA CH  (3)";#N/A,#N/A,FALSE,"KA CH (4)"}</definedName>
    <definedName name="jghjhlldc" localSheetId="25" hidden="1">{#N/A,#N/A,FALSE,"Umsatz CH";#N/A,#N/A,FALSE,"ER CH";#N/A,#N/A,FALSE,"EA CH (2) ";#N/A,#N/A,FALSE,"EA CH";#N/A,#N/A,FALSE,"EA CH (3) ";#N/A,#N/A,FALSE,"EA CH (4)";#N/A,#N/A,FALSE,"KA CH";#N/A,#N/A,FALSE,"KA CH  (2)";#N/A,#N/A,FALSE,"KA CH  (3)";#N/A,#N/A,FALSE,"KA CH (4)"}</definedName>
    <definedName name="jghjhlldc" localSheetId="21" hidden="1">{#N/A,#N/A,FALSE,"Umsatz CH";#N/A,#N/A,FALSE,"ER CH";#N/A,#N/A,FALSE,"EA CH (2) ";#N/A,#N/A,FALSE,"EA CH";#N/A,#N/A,FALSE,"EA CH (3) ";#N/A,#N/A,FALSE,"EA CH (4)";#N/A,#N/A,FALSE,"KA CH";#N/A,#N/A,FALSE,"KA CH  (2)";#N/A,#N/A,FALSE,"KA CH  (3)";#N/A,#N/A,FALSE,"KA CH (4)"}</definedName>
    <definedName name="jghjhlldc" localSheetId="22" hidden="1">{#N/A,#N/A,FALSE,"Umsatz CH";#N/A,#N/A,FALSE,"ER CH";#N/A,#N/A,FALSE,"EA CH (2) ";#N/A,#N/A,FALSE,"EA CH";#N/A,#N/A,FALSE,"EA CH (3) ";#N/A,#N/A,FALSE,"EA CH (4)";#N/A,#N/A,FALSE,"KA CH";#N/A,#N/A,FALSE,"KA CH  (2)";#N/A,#N/A,FALSE,"KA CH  (3)";#N/A,#N/A,FALSE,"KA CH (4)"}</definedName>
    <definedName name="jghjhlldc" localSheetId="19" hidden="1">{#N/A,#N/A,FALSE,"Umsatz CH";#N/A,#N/A,FALSE,"ER CH";#N/A,#N/A,FALSE,"EA CH (2) ";#N/A,#N/A,FALSE,"EA CH";#N/A,#N/A,FALSE,"EA CH (3) ";#N/A,#N/A,FALSE,"EA CH (4)";#N/A,#N/A,FALSE,"KA CH";#N/A,#N/A,FALSE,"KA CH  (2)";#N/A,#N/A,FALSE,"KA CH  (3)";#N/A,#N/A,FALSE,"KA CH (4)"}</definedName>
    <definedName name="jghjhlldc" hidden="1">{#N/A,#N/A,FALSE,"Umsatz CH";#N/A,#N/A,FALSE,"ER CH";#N/A,#N/A,FALSE,"EA CH (2) ";#N/A,#N/A,FALSE,"EA CH";#N/A,#N/A,FALSE,"EA CH (3) ";#N/A,#N/A,FALSE,"EA CH (4)";#N/A,#N/A,FALSE,"KA CH";#N/A,#N/A,FALSE,"KA CH  (2)";#N/A,#N/A,FALSE,"KA CH  (3)";#N/A,#N/A,FALSE,"KA CH (4)"}</definedName>
    <definedName name="JH">#REF!</definedName>
    <definedName name="jhdkf">#REF!</definedName>
    <definedName name="jhgf" localSheetId="14" hidden="1">{"Commentary",#N/A,FALSE,"May"}</definedName>
    <definedName name="jhgf" localSheetId="7" hidden="1">{"Commentary",#N/A,FALSE,"May"}</definedName>
    <definedName name="jhgf" localSheetId="25" hidden="1">{"Commentary",#N/A,FALSE,"May"}</definedName>
    <definedName name="jhgf" localSheetId="21" hidden="1">{"Commentary",#N/A,FALSE,"May"}</definedName>
    <definedName name="jhgf" localSheetId="22" hidden="1">{"Commentary",#N/A,FALSE,"May"}</definedName>
    <definedName name="jhgf" localSheetId="19" hidden="1">{"Commentary",#N/A,FALSE,"May"}</definedName>
    <definedName name="jhgf" hidden="1">{"Commentary",#N/A,FALSE,"May"}</definedName>
    <definedName name="jhhgjh" localSheetId="14" hidden="1">{#N/A,#N/A,FALSE,"KA CH  (2)"}</definedName>
    <definedName name="jhhgjh" localSheetId="7" hidden="1">{#N/A,#N/A,FALSE,"KA CH  (2)"}</definedName>
    <definedName name="jhhgjh" localSheetId="25" hidden="1">{#N/A,#N/A,FALSE,"KA CH  (2)"}</definedName>
    <definedName name="jhhgjh" localSheetId="21" hidden="1">{#N/A,#N/A,FALSE,"KA CH  (2)"}</definedName>
    <definedName name="jhhgjh" localSheetId="22" hidden="1">{#N/A,#N/A,FALSE,"KA CH  (2)"}</definedName>
    <definedName name="jhhgjh" localSheetId="19" hidden="1">{#N/A,#N/A,FALSE,"KA CH  (2)"}</definedName>
    <definedName name="jhhgjh" hidden="1">{#N/A,#N/A,FALSE,"KA CH  (2)"}</definedName>
    <definedName name="jhj" hidden="1">#REF!</definedName>
    <definedName name="jhjhgj" localSheetId="1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hgj"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hgj" localSheetId="2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hgj" localSheetId="2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hgj" localSheetId="2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hgj" localSheetId="19"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hg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ll" localSheetId="14" hidden="1">{#N/A,#N/A,FALSE,"PMW Gruppe 99_98";#N/A,#N/A,FALSE,"PMW KG 98_99";#N/A,#N/A,FALSE,"PMW Inc. 99_98";#N/A,#N/A,FALSE,"PMW VTECH 99_98";#N/A,#N/A,FALSE,"PMW Thail. 99_98";#N/A,#N/A,FALSE,"PMW Canada 99_98";#N/A,#N/A,FALSE,"Währungsabw. 99_98"}</definedName>
    <definedName name="jhll" localSheetId="7" hidden="1">{#N/A,#N/A,FALSE,"PMW Gruppe 99_98";#N/A,#N/A,FALSE,"PMW KG 98_99";#N/A,#N/A,FALSE,"PMW Inc. 99_98";#N/A,#N/A,FALSE,"PMW VTECH 99_98";#N/A,#N/A,FALSE,"PMW Thail. 99_98";#N/A,#N/A,FALSE,"PMW Canada 99_98";#N/A,#N/A,FALSE,"Währungsabw. 99_98"}</definedName>
    <definedName name="jhll" localSheetId="25" hidden="1">{#N/A,#N/A,FALSE,"PMW Gruppe 99_98";#N/A,#N/A,FALSE,"PMW KG 98_99";#N/A,#N/A,FALSE,"PMW Inc. 99_98";#N/A,#N/A,FALSE,"PMW VTECH 99_98";#N/A,#N/A,FALSE,"PMW Thail. 99_98";#N/A,#N/A,FALSE,"PMW Canada 99_98";#N/A,#N/A,FALSE,"Währungsabw. 99_98"}</definedName>
    <definedName name="jhll" localSheetId="21" hidden="1">{#N/A,#N/A,FALSE,"PMW Gruppe 99_98";#N/A,#N/A,FALSE,"PMW KG 98_99";#N/A,#N/A,FALSE,"PMW Inc. 99_98";#N/A,#N/A,FALSE,"PMW VTECH 99_98";#N/A,#N/A,FALSE,"PMW Thail. 99_98";#N/A,#N/A,FALSE,"PMW Canada 99_98";#N/A,#N/A,FALSE,"Währungsabw. 99_98"}</definedName>
    <definedName name="jhll" localSheetId="22" hidden="1">{#N/A,#N/A,FALSE,"PMW Gruppe 99_98";#N/A,#N/A,FALSE,"PMW KG 98_99";#N/A,#N/A,FALSE,"PMW Inc. 99_98";#N/A,#N/A,FALSE,"PMW VTECH 99_98";#N/A,#N/A,FALSE,"PMW Thail. 99_98";#N/A,#N/A,FALSE,"PMW Canada 99_98";#N/A,#N/A,FALSE,"Währungsabw. 99_98"}</definedName>
    <definedName name="jhll" localSheetId="19" hidden="1">{#N/A,#N/A,FALSE,"PMW Gruppe 99_98";#N/A,#N/A,FALSE,"PMW KG 98_99";#N/A,#N/A,FALSE,"PMW Inc. 99_98";#N/A,#N/A,FALSE,"PMW VTECH 99_98";#N/A,#N/A,FALSE,"PMW Thail. 99_98";#N/A,#N/A,FALSE,"PMW Canada 99_98";#N/A,#N/A,FALSE,"Währungsabw. 99_98"}</definedName>
    <definedName name="jhll" hidden="1">{#N/A,#N/A,FALSE,"PMW Gruppe 99_98";#N/A,#N/A,FALSE,"PMW KG 98_99";#N/A,#N/A,FALSE,"PMW Inc. 99_98";#N/A,#N/A,FALSE,"PMW VTECH 99_98";#N/A,#N/A,FALSE,"PMW Thail. 99_98";#N/A,#N/A,FALSE,"PMW Canada 99_98";#N/A,#N/A,FALSE,"Währungsabw. 99_98"}</definedName>
    <definedName name="jhtgfrgtr" localSheetId="14" hidden="1">{#N/A,#N/A,FALSE,"现金"}</definedName>
    <definedName name="jhtgfrgtr" localSheetId="7" hidden="1">{#N/A,#N/A,FALSE,"现金"}</definedName>
    <definedName name="jhtgfrgtr" localSheetId="25" hidden="1">{#N/A,#N/A,FALSE,"现金"}</definedName>
    <definedName name="jhtgfrgtr" localSheetId="21" hidden="1">{#N/A,#N/A,FALSE,"现金"}</definedName>
    <definedName name="jhtgfrgtr" localSheetId="22" hidden="1">{#N/A,#N/A,FALSE,"现金"}</definedName>
    <definedName name="jhtgfrgtr" localSheetId="19" hidden="1">{#N/A,#N/A,FALSE,"现金"}</definedName>
    <definedName name="jhtgfrgtr" hidden="1">{#N/A,#N/A,FALSE,"现金"}</definedName>
    <definedName name="jhu" localSheetId="14" hidden="1">{#N/A,"PURADD",FALSE,"Business Analysis";#N/A,"PURSPP",FALSE,"Business Analysis";#N/A,"CTGIND",FALSE,"Business Analysis";#N/A,"PURCHM",FALSE,"Business Analysis";#N/A,"SPADD",FALSE,"Business Analysis";#N/A,"EPOXY",FALSE,"Business Analysis";#N/A,"PURPER",FALSE,"Business Analysis"}</definedName>
    <definedName name="jhu" localSheetId="7" hidden="1">{#N/A,"PURADD",FALSE,"Business Analysis";#N/A,"PURSPP",FALSE,"Business Analysis";#N/A,"CTGIND",FALSE,"Business Analysis";#N/A,"PURCHM",FALSE,"Business Analysis";#N/A,"SPADD",FALSE,"Business Analysis";#N/A,"EPOXY",FALSE,"Business Analysis";#N/A,"PURPER",FALSE,"Business Analysis"}</definedName>
    <definedName name="jhu" localSheetId="25" hidden="1">{#N/A,"PURADD",FALSE,"Business Analysis";#N/A,"PURSPP",FALSE,"Business Analysis";#N/A,"CTGIND",FALSE,"Business Analysis";#N/A,"PURCHM",FALSE,"Business Analysis";#N/A,"SPADD",FALSE,"Business Analysis";#N/A,"EPOXY",FALSE,"Business Analysis";#N/A,"PURPER",FALSE,"Business Analysis"}</definedName>
    <definedName name="jhu" localSheetId="21" hidden="1">{#N/A,"PURADD",FALSE,"Business Analysis";#N/A,"PURSPP",FALSE,"Business Analysis";#N/A,"CTGIND",FALSE,"Business Analysis";#N/A,"PURCHM",FALSE,"Business Analysis";#N/A,"SPADD",FALSE,"Business Analysis";#N/A,"EPOXY",FALSE,"Business Analysis";#N/A,"PURPER",FALSE,"Business Analysis"}</definedName>
    <definedName name="jhu" localSheetId="22" hidden="1">{#N/A,"PURADD",FALSE,"Business Analysis";#N/A,"PURSPP",FALSE,"Business Analysis";#N/A,"CTGIND",FALSE,"Business Analysis";#N/A,"PURCHM",FALSE,"Business Analysis";#N/A,"SPADD",FALSE,"Business Analysis";#N/A,"EPOXY",FALSE,"Business Analysis";#N/A,"PURPER",FALSE,"Business Analysis"}</definedName>
    <definedName name="jhu" localSheetId="19" hidden="1">{#N/A,"PURADD",FALSE,"Business Analysis";#N/A,"PURSPP",FALSE,"Business Analysis";#N/A,"CTGIND",FALSE,"Business Analysis";#N/A,"PURCHM",FALSE,"Business Analysis";#N/A,"SPADD",FALSE,"Business Analysis";#N/A,"EPOXY",FALSE,"Business Analysis";#N/A,"PURPER",FALSE,"Business Analysis"}</definedName>
    <definedName name="jhu" hidden="1">{#N/A,"PURADD",FALSE,"Business Analysis";#N/A,"PURSPP",FALSE,"Business Analysis";#N/A,"CTGIND",FALSE,"Business Analysis";#N/A,"PURCHM",FALSE,"Business Analysis";#N/A,"SPADD",FALSE,"Business Analysis";#N/A,"EPOXY",FALSE,"Business Analysis";#N/A,"PURPER",FALSE,"Business Analysis"}</definedName>
    <definedName name="ji" localSheetId="14" hidden="1">{#N/A,#N/A,FALSE,"COVER";#N/A,#N/A,FALSE,"0";#N/A,#N/A,FALSE,"1";#N/A,#N/A,FALSE,"2";#N/A,#N/A,FALSE,"3";#N/A,#N/A,FALSE,"4";#N/A,#N/A,FALSE,"5";#N/A,#N/A,FALSE,"6";#N/A,#N/A,FALSE,"7";#N/A,#N/A,FALSE,"8";#N/A,#N/A,FALSE,"9";#N/A,#N/A,FALSE,"10";#N/A,#N/A,FALSE,"11"}</definedName>
    <definedName name="ji" localSheetId="7" hidden="1">{#N/A,#N/A,FALSE,"COVER";#N/A,#N/A,FALSE,"0";#N/A,#N/A,FALSE,"1";#N/A,#N/A,FALSE,"2";#N/A,#N/A,FALSE,"3";#N/A,#N/A,FALSE,"4";#N/A,#N/A,FALSE,"5";#N/A,#N/A,FALSE,"6";#N/A,#N/A,FALSE,"7";#N/A,#N/A,FALSE,"8";#N/A,#N/A,FALSE,"9";#N/A,#N/A,FALSE,"10";#N/A,#N/A,FALSE,"11"}</definedName>
    <definedName name="ji" localSheetId="25" hidden="1">{#N/A,#N/A,FALSE,"COVER";#N/A,#N/A,FALSE,"0";#N/A,#N/A,FALSE,"1";#N/A,#N/A,FALSE,"2";#N/A,#N/A,FALSE,"3";#N/A,#N/A,FALSE,"4";#N/A,#N/A,FALSE,"5";#N/A,#N/A,FALSE,"6";#N/A,#N/A,FALSE,"7";#N/A,#N/A,FALSE,"8";#N/A,#N/A,FALSE,"9";#N/A,#N/A,FALSE,"10";#N/A,#N/A,FALSE,"11"}</definedName>
    <definedName name="ji" localSheetId="21" hidden="1">{#N/A,#N/A,FALSE,"COVER";#N/A,#N/A,FALSE,"0";#N/A,#N/A,FALSE,"1";#N/A,#N/A,FALSE,"2";#N/A,#N/A,FALSE,"3";#N/A,#N/A,FALSE,"4";#N/A,#N/A,FALSE,"5";#N/A,#N/A,FALSE,"6";#N/A,#N/A,FALSE,"7";#N/A,#N/A,FALSE,"8";#N/A,#N/A,FALSE,"9";#N/A,#N/A,FALSE,"10";#N/A,#N/A,FALSE,"11"}</definedName>
    <definedName name="ji" localSheetId="22" hidden="1">{#N/A,#N/A,FALSE,"COVER";#N/A,#N/A,FALSE,"0";#N/A,#N/A,FALSE,"1";#N/A,#N/A,FALSE,"2";#N/A,#N/A,FALSE,"3";#N/A,#N/A,FALSE,"4";#N/A,#N/A,FALSE,"5";#N/A,#N/A,FALSE,"6";#N/A,#N/A,FALSE,"7";#N/A,#N/A,FALSE,"8";#N/A,#N/A,FALSE,"9";#N/A,#N/A,FALSE,"10";#N/A,#N/A,FALSE,"11"}</definedName>
    <definedName name="ji" localSheetId="19" hidden="1">{#N/A,#N/A,FALSE,"COVER";#N/A,#N/A,FALSE,"0";#N/A,#N/A,FALSE,"1";#N/A,#N/A,FALSE,"2";#N/A,#N/A,FALSE,"3";#N/A,#N/A,FALSE,"4";#N/A,#N/A,FALSE,"5";#N/A,#N/A,FALSE,"6";#N/A,#N/A,FALSE,"7";#N/A,#N/A,FALSE,"8";#N/A,#N/A,FALSE,"9";#N/A,#N/A,FALSE,"10";#N/A,#N/A,FALSE,"11"}</definedName>
    <definedName name="ji" hidden="1">{#N/A,#N/A,FALSE,"COVER";#N/A,#N/A,FALSE,"0";#N/A,#N/A,FALSE,"1";#N/A,#N/A,FALSE,"2";#N/A,#N/A,FALSE,"3";#N/A,#N/A,FALSE,"4";#N/A,#N/A,FALSE,"5";#N/A,#N/A,FALSE,"6";#N/A,#N/A,FALSE,"7";#N/A,#N/A,FALSE,"8";#N/A,#N/A,FALSE,"9";#N/A,#N/A,FALSE,"10";#N/A,#N/A,FALSE,"11"}</definedName>
    <definedName name="JIE" localSheetId="14" hidden="1">{#N/A,#N/A,FALSE,"DIR-REP";#N/A,#N/A,FALSE,"AUD-REPORT";#N/A,#N/A,FALSE,"P7L&amp;BS";#N/A,#N/A,FALSE,"NOTES";#N/A,#N/A,FALSE,"FA";#N/A,#N/A,FALSE,"NOTES (2)";#N/A,#N/A,FALSE,"Schedule  IV";#N/A,#N/A,FALSE,"Schedule V"}</definedName>
    <definedName name="JIE" localSheetId="7" hidden="1">{#N/A,#N/A,FALSE,"DIR-REP";#N/A,#N/A,FALSE,"AUD-REPORT";#N/A,#N/A,FALSE,"P7L&amp;BS";#N/A,#N/A,FALSE,"NOTES";#N/A,#N/A,FALSE,"FA";#N/A,#N/A,FALSE,"NOTES (2)";#N/A,#N/A,FALSE,"Schedule  IV";#N/A,#N/A,FALSE,"Schedule V"}</definedName>
    <definedName name="JIE" localSheetId="25" hidden="1">{#N/A,#N/A,FALSE,"DIR-REP";#N/A,#N/A,FALSE,"AUD-REPORT";#N/A,#N/A,FALSE,"P7L&amp;BS";#N/A,#N/A,FALSE,"NOTES";#N/A,#N/A,FALSE,"FA";#N/A,#N/A,FALSE,"NOTES (2)";#N/A,#N/A,FALSE,"Schedule  IV";#N/A,#N/A,FALSE,"Schedule V"}</definedName>
    <definedName name="JIE" localSheetId="21" hidden="1">{#N/A,#N/A,FALSE,"DIR-REP";#N/A,#N/A,FALSE,"AUD-REPORT";#N/A,#N/A,FALSE,"P7L&amp;BS";#N/A,#N/A,FALSE,"NOTES";#N/A,#N/A,FALSE,"FA";#N/A,#N/A,FALSE,"NOTES (2)";#N/A,#N/A,FALSE,"Schedule  IV";#N/A,#N/A,FALSE,"Schedule V"}</definedName>
    <definedName name="JIE" localSheetId="22" hidden="1">{#N/A,#N/A,FALSE,"DIR-REP";#N/A,#N/A,FALSE,"AUD-REPORT";#N/A,#N/A,FALSE,"P7L&amp;BS";#N/A,#N/A,FALSE,"NOTES";#N/A,#N/A,FALSE,"FA";#N/A,#N/A,FALSE,"NOTES (2)";#N/A,#N/A,FALSE,"Schedule  IV";#N/A,#N/A,FALSE,"Schedule V"}</definedName>
    <definedName name="JIE" localSheetId="19" hidden="1">{#N/A,#N/A,FALSE,"DIR-REP";#N/A,#N/A,FALSE,"AUD-REPORT";#N/A,#N/A,FALSE,"P7L&amp;BS";#N/A,#N/A,FALSE,"NOTES";#N/A,#N/A,FALSE,"FA";#N/A,#N/A,FALSE,"NOTES (2)";#N/A,#N/A,FALSE,"Schedule  IV";#N/A,#N/A,FALSE,"Schedule V"}</definedName>
    <definedName name="JIE" hidden="1">{#N/A,#N/A,FALSE,"DIR-REP";#N/A,#N/A,FALSE,"AUD-REPORT";#N/A,#N/A,FALSE,"P7L&amp;BS";#N/A,#N/A,FALSE,"NOTES";#N/A,#N/A,FALSE,"FA";#N/A,#N/A,FALSE,"NOTES (2)";#N/A,#N/A,FALSE,"Schedule  IV";#N/A,#N/A,FALSE,"Schedule V"}</definedName>
    <definedName name="jih" localSheetId="14"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ih" localSheetId="7"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ih" localSheetId="25"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ih" localSheetId="21"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ih" localSheetId="22"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ih" localSheetId="19"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ih"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IJI">#REF!</definedName>
    <definedName name="jim" localSheetId="14" hidden="1">{"'FTPS16 - X3681'!$A$1:$C$162","'FTPS16 - X3681'!$G$11"}</definedName>
    <definedName name="jim" localSheetId="7" hidden="1">{"'FTPS16 - X3681'!$A$1:$C$162","'FTPS16 - X3681'!$G$11"}</definedName>
    <definedName name="jim" localSheetId="25" hidden="1">{"'FTPS16 - X3681'!$A$1:$C$162","'FTPS16 - X3681'!$G$11"}</definedName>
    <definedName name="jim" localSheetId="21" hidden="1">{"'FTPS16 - X3681'!$A$1:$C$162","'FTPS16 - X3681'!$G$11"}</definedName>
    <definedName name="jim" localSheetId="22" hidden="1">{"'FTPS16 - X3681'!$A$1:$C$162","'FTPS16 - X3681'!$G$11"}</definedName>
    <definedName name="jim" localSheetId="19" hidden="1">{"'FTPS16 - X3681'!$A$1:$C$162","'FTPS16 - X3681'!$G$11"}</definedName>
    <definedName name="jim" hidden="1">{"'FTPS16 - X3681'!$A$1:$C$162","'FTPS16 - X3681'!$G$11"}</definedName>
    <definedName name="jim_1" localSheetId="14" hidden="1">{"'FTPS16 - X3681'!$A$1:$C$162","'FTPS16 - X3681'!$G$11"}</definedName>
    <definedName name="jim_1" localSheetId="7" hidden="1">{"'FTPS16 - X3681'!$A$1:$C$162","'FTPS16 - X3681'!$G$11"}</definedName>
    <definedName name="jim_1" localSheetId="25" hidden="1">{"'FTPS16 - X3681'!$A$1:$C$162","'FTPS16 - X3681'!$G$11"}</definedName>
    <definedName name="jim_1" localSheetId="21" hidden="1">{"'FTPS16 - X3681'!$A$1:$C$162","'FTPS16 - X3681'!$G$11"}</definedName>
    <definedName name="jim_1" localSheetId="22" hidden="1">{"'FTPS16 - X3681'!$A$1:$C$162","'FTPS16 - X3681'!$G$11"}</definedName>
    <definedName name="jim_1" localSheetId="19" hidden="1">{"'FTPS16 - X3681'!$A$1:$C$162","'FTPS16 - X3681'!$G$11"}</definedName>
    <definedName name="jim_1" hidden="1">{"'FTPS16 - X3681'!$A$1:$C$162","'FTPS16 - X3681'!$G$11"}</definedName>
    <definedName name="jim_1_1" localSheetId="14" hidden="1">{"'FTPS16 - X3681'!$A$1:$C$162","'FTPS16 - X3681'!$G$11"}</definedName>
    <definedName name="jim_1_1" localSheetId="7" hidden="1">{"'FTPS16 - X3681'!$A$1:$C$162","'FTPS16 - X3681'!$G$11"}</definedName>
    <definedName name="jim_1_1" localSheetId="25" hidden="1">{"'FTPS16 - X3681'!$A$1:$C$162","'FTPS16 - X3681'!$G$11"}</definedName>
    <definedName name="jim_1_1" localSheetId="21" hidden="1">{"'FTPS16 - X3681'!$A$1:$C$162","'FTPS16 - X3681'!$G$11"}</definedName>
    <definedName name="jim_1_1" localSheetId="22" hidden="1">{"'FTPS16 - X3681'!$A$1:$C$162","'FTPS16 - X3681'!$G$11"}</definedName>
    <definedName name="jim_1_1" localSheetId="19" hidden="1">{"'FTPS16 - X3681'!$A$1:$C$162","'FTPS16 - X3681'!$G$11"}</definedName>
    <definedName name="jim_1_1" hidden="1">{"'FTPS16 - X3681'!$A$1:$C$162","'FTPS16 - X3681'!$G$11"}</definedName>
    <definedName name="jim_2" localSheetId="14" hidden="1">{"'FTPS16 - X3681'!$A$1:$C$162","'FTPS16 - X3681'!$G$11"}</definedName>
    <definedName name="jim_2" localSheetId="7" hidden="1">{"'FTPS16 - X3681'!$A$1:$C$162","'FTPS16 - X3681'!$G$11"}</definedName>
    <definedName name="jim_2" localSheetId="25" hidden="1">{"'FTPS16 - X3681'!$A$1:$C$162","'FTPS16 - X3681'!$G$11"}</definedName>
    <definedName name="jim_2" localSheetId="21" hidden="1">{"'FTPS16 - X3681'!$A$1:$C$162","'FTPS16 - X3681'!$G$11"}</definedName>
    <definedName name="jim_2" localSheetId="22" hidden="1">{"'FTPS16 - X3681'!$A$1:$C$162","'FTPS16 - X3681'!$G$11"}</definedName>
    <definedName name="jim_2" localSheetId="19" hidden="1">{"'FTPS16 - X3681'!$A$1:$C$162","'FTPS16 - X3681'!$G$11"}</definedName>
    <definedName name="jim_2" hidden="1">{"'FTPS16 - X3681'!$A$1:$C$162","'FTPS16 - X3681'!$G$11"}</definedName>
    <definedName name="JJ">#REF!</definedName>
    <definedName name="jj.l" localSheetId="14" hidden="1">{#N/A,#N/A,FALSE,"Umsatz EO BP";#N/A,#N/A,FALSE,"Umsatz EO OP";#N/A,#N/A,FALSE,"ER EO BP";#N/A,#N/A,FALSE,"ER EO OP";#N/A,#N/A,FALSE,"EA EO (2)";#N/A,#N/A,FALSE,"EA EO";#N/A,#N/A,FALSE,"EA EO (3)";#N/A,#N/A,FALSE,"EA EO (4)";#N/A,#N/A,FALSE,"KA EO  (2)";#N/A,#N/A,FALSE,"KA EO";#N/A,#N/A,FALSE,"KA EO  (3)";#N/A,#N/A,FALSE,"KA EO (4)"}</definedName>
    <definedName name="jj.l" localSheetId="7" hidden="1">{#N/A,#N/A,FALSE,"Umsatz EO BP";#N/A,#N/A,FALSE,"Umsatz EO OP";#N/A,#N/A,FALSE,"ER EO BP";#N/A,#N/A,FALSE,"ER EO OP";#N/A,#N/A,FALSE,"EA EO (2)";#N/A,#N/A,FALSE,"EA EO";#N/A,#N/A,FALSE,"EA EO (3)";#N/A,#N/A,FALSE,"EA EO (4)";#N/A,#N/A,FALSE,"KA EO  (2)";#N/A,#N/A,FALSE,"KA EO";#N/A,#N/A,FALSE,"KA EO  (3)";#N/A,#N/A,FALSE,"KA EO (4)"}</definedName>
    <definedName name="jj.l" localSheetId="25" hidden="1">{#N/A,#N/A,FALSE,"Umsatz EO BP";#N/A,#N/A,FALSE,"Umsatz EO OP";#N/A,#N/A,FALSE,"ER EO BP";#N/A,#N/A,FALSE,"ER EO OP";#N/A,#N/A,FALSE,"EA EO (2)";#N/A,#N/A,FALSE,"EA EO";#N/A,#N/A,FALSE,"EA EO (3)";#N/A,#N/A,FALSE,"EA EO (4)";#N/A,#N/A,FALSE,"KA EO  (2)";#N/A,#N/A,FALSE,"KA EO";#N/A,#N/A,FALSE,"KA EO  (3)";#N/A,#N/A,FALSE,"KA EO (4)"}</definedName>
    <definedName name="jj.l" localSheetId="21" hidden="1">{#N/A,#N/A,FALSE,"Umsatz EO BP";#N/A,#N/A,FALSE,"Umsatz EO OP";#N/A,#N/A,FALSE,"ER EO BP";#N/A,#N/A,FALSE,"ER EO OP";#N/A,#N/A,FALSE,"EA EO (2)";#N/A,#N/A,FALSE,"EA EO";#N/A,#N/A,FALSE,"EA EO (3)";#N/A,#N/A,FALSE,"EA EO (4)";#N/A,#N/A,FALSE,"KA EO  (2)";#N/A,#N/A,FALSE,"KA EO";#N/A,#N/A,FALSE,"KA EO  (3)";#N/A,#N/A,FALSE,"KA EO (4)"}</definedName>
    <definedName name="jj.l" localSheetId="22" hidden="1">{#N/A,#N/A,FALSE,"Umsatz EO BP";#N/A,#N/A,FALSE,"Umsatz EO OP";#N/A,#N/A,FALSE,"ER EO BP";#N/A,#N/A,FALSE,"ER EO OP";#N/A,#N/A,FALSE,"EA EO (2)";#N/A,#N/A,FALSE,"EA EO";#N/A,#N/A,FALSE,"EA EO (3)";#N/A,#N/A,FALSE,"EA EO (4)";#N/A,#N/A,FALSE,"KA EO  (2)";#N/A,#N/A,FALSE,"KA EO";#N/A,#N/A,FALSE,"KA EO  (3)";#N/A,#N/A,FALSE,"KA EO (4)"}</definedName>
    <definedName name="jj.l" localSheetId="19" hidden="1">{#N/A,#N/A,FALSE,"Umsatz EO BP";#N/A,#N/A,FALSE,"Umsatz EO OP";#N/A,#N/A,FALSE,"ER EO BP";#N/A,#N/A,FALSE,"ER EO OP";#N/A,#N/A,FALSE,"EA EO (2)";#N/A,#N/A,FALSE,"EA EO";#N/A,#N/A,FALSE,"EA EO (3)";#N/A,#N/A,FALSE,"EA EO (4)";#N/A,#N/A,FALSE,"KA EO  (2)";#N/A,#N/A,FALSE,"KA EO";#N/A,#N/A,FALSE,"KA EO  (3)";#N/A,#N/A,FALSE,"KA EO (4)"}</definedName>
    <definedName name="jj.l" hidden="1">{#N/A,#N/A,FALSE,"Umsatz EO BP";#N/A,#N/A,FALSE,"Umsatz EO OP";#N/A,#N/A,FALSE,"ER EO BP";#N/A,#N/A,FALSE,"ER EO OP";#N/A,#N/A,FALSE,"EA EO (2)";#N/A,#N/A,FALSE,"EA EO";#N/A,#N/A,FALSE,"EA EO (3)";#N/A,#N/A,FALSE,"EA EO (4)";#N/A,#N/A,FALSE,"KA EO  (2)";#N/A,#N/A,FALSE,"KA EO";#N/A,#N/A,FALSE,"KA EO  (3)";#N/A,#N/A,FALSE,"KA EO (4)"}</definedName>
    <definedName name="jj_1" localSheetId="14" hidden="1">{"'FTPS16 - X3681'!$A$1:$C$162","'FTPS16 - X3681'!$G$11"}</definedName>
    <definedName name="jj_1" localSheetId="7" hidden="1">{"'FTPS16 - X3681'!$A$1:$C$162","'FTPS16 - X3681'!$G$11"}</definedName>
    <definedName name="jj_1" localSheetId="25" hidden="1">{"'FTPS16 - X3681'!$A$1:$C$162","'FTPS16 - X3681'!$G$11"}</definedName>
    <definedName name="jj_1" localSheetId="21" hidden="1">{"'FTPS16 - X3681'!$A$1:$C$162","'FTPS16 - X3681'!$G$11"}</definedName>
    <definedName name="jj_1" localSheetId="22" hidden="1">{"'FTPS16 - X3681'!$A$1:$C$162","'FTPS16 - X3681'!$G$11"}</definedName>
    <definedName name="jj_1" localSheetId="19" hidden="1">{"'FTPS16 - X3681'!$A$1:$C$162","'FTPS16 - X3681'!$G$11"}</definedName>
    <definedName name="jj_1" hidden="1">{"'FTPS16 - X3681'!$A$1:$C$162","'FTPS16 - X3681'!$G$11"}</definedName>
    <definedName name="jj_1_1" localSheetId="14" hidden="1">{"'FTPS16 - X3681'!$A$1:$C$162","'FTPS16 - X3681'!$G$11"}</definedName>
    <definedName name="jj_1_1" localSheetId="7" hidden="1">{"'FTPS16 - X3681'!$A$1:$C$162","'FTPS16 - X3681'!$G$11"}</definedName>
    <definedName name="jj_1_1" localSheetId="25" hidden="1">{"'FTPS16 - X3681'!$A$1:$C$162","'FTPS16 - X3681'!$G$11"}</definedName>
    <definedName name="jj_1_1" localSheetId="21" hidden="1">{"'FTPS16 - X3681'!$A$1:$C$162","'FTPS16 - X3681'!$G$11"}</definedName>
    <definedName name="jj_1_1" localSheetId="22" hidden="1">{"'FTPS16 - X3681'!$A$1:$C$162","'FTPS16 - X3681'!$G$11"}</definedName>
    <definedName name="jj_1_1" localSheetId="19" hidden="1">{"'FTPS16 - X3681'!$A$1:$C$162","'FTPS16 - X3681'!$G$11"}</definedName>
    <definedName name="jj_1_1" hidden="1">{"'FTPS16 - X3681'!$A$1:$C$162","'FTPS16 - X3681'!$G$11"}</definedName>
    <definedName name="jj_2" localSheetId="14" hidden="1">{"'FTPS16 - X3681'!$A$1:$C$162","'FTPS16 - X3681'!$G$11"}</definedName>
    <definedName name="jj_2" localSheetId="7" hidden="1">{"'FTPS16 - X3681'!$A$1:$C$162","'FTPS16 - X3681'!$G$11"}</definedName>
    <definedName name="jj_2" localSheetId="25" hidden="1">{"'FTPS16 - X3681'!$A$1:$C$162","'FTPS16 - X3681'!$G$11"}</definedName>
    <definedName name="jj_2" localSheetId="21" hidden="1">{"'FTPS16 - X3681'!$A$1:$C$162","'FTPS16 - X3681'!$G$11"}</definedName>
    <definedName name="jj_2" localSheetId="22" hidden="1">{"'FTPS16 - X3681'!$A$1:$C$162","'FTPS16 - X3681'!$G$11"}</definedName>
    <definedName name="jj_2" localSheetId="19" hidden="1">{"'FTPS16 - X3681'!$A$1:$C$162","'FTPS16 - X3681'!$G$11"}</definedName>
    <definedName name="jj_2" hidden="1">{"'FTPS16 - X3681'!$A$1:$C$162","'FTPS16 - X3681'!$G$11"}</definedName>
    <definedName name="jjhg.lllll" localSheetId="14" hidden="1">{#N/A,#N/A,FALSE,"Umsatz HM";#N/A,#N/A,FALSE,"ER HM";#N/A,#N/A,FALSE,"EA HM  (2)";#N/A,#N/A,FALSE,"EA HM ";#N/A,#N/A,FALSE,"EA HM  (4)";#N/A,#N/A,FALSE,"EA HM  (3)";#N/A,#N/A,FALSE,"KA HM  (2)";#N/A,#N/A,FALSE,"KA HM";#N/A,#N/A,FALSE,"KA HM  (3)";#N/A,#N/A,FALSE,"KA HM (4)"}</definedName>
    <definedName name="jjhg.lllll" localSheetId="7" hidden="1">{#N/A,#N/A,FALSE,"Umsatz HM";#N/A,#N/A,FALSE,"ER HM";#N/A,#N/A,FALSE,"EA HM  (2)";#N/A,#N/A,FALSE,"EA HM ";#N/A,#N/A,FALSE,"EA HM  (4)";#N/A,#N/A,FALSE,"EA HM  (3)";#N/A,#N/A,FALSE,"KA HM  (2)";#N/A,#N/A,FALSE,"KA HM";#N/A,#N/A,FALSE,"KA HM  (3)";#N/A,#N/A,FALSE,"KA HM (4)"}</definedName>
    <definedName name="jjhg.lllll" localSheetId="25" hidden="1">{#N/A,#N/A,FALSE,"Umsatz HM";#N/A,#N/A,FALSE,"ER HM";#N/A,#N/A,FALSE,"EA HM  (2)";#N/A,#N/A,FALSE,"EA HM ";#N/A,#N/A,FALSE,"EA HM  (4)";#N/A,#N/A,FALSE,"EA HM  (3)";#N/A,#N/A,FALSE,"KA HM  (2)";#N/A,#N/A,FALSE,"KA HM";#N/A,#N/A,FALSE,"KA HM  (3)";#N/A,#N/A,FALSE,"KA HM (4)"}</definedName>
    <definedName name="jjhg.lllll" localSheetId="21" hidden="1">{#N/A,#N/A,FALSE,"Umsatz HM";#N/A,#N/A,FALSE,"ER HM";#N/A,#N/A,FALSE,"EA HM  (2)";#N/A,#N/A,FALSE,"EA HM ";#N/A,#N/A,FALSE,"EA HM  (4)";#N/A,#N/A,FALSE,"EA HM  (3)";#N/A,#N/A,FALSE,"KA HM  (2)";#N/A,#N/A,FALSE,"KA HM";#N/A,#N/A,FALSE,"KA HM  (3)";#N/A,#N/A,FALSE,"KA HM (4)"}</definedName>
    <definedName name="jjhg.lllll" localSheetId="22" hidden="1">{#N/A,#N/A,FALSE,"Umsatz HM";#N/A,#N/A,FALSE,"ER HM";#N/A,#N/A,FALSE,"EA HM  (2)";#N/A,#N/A,FALSE,"EA HM ";#N/A,#N/A,FALSE,"EA HM  (4)";#N/A,#N/A,FALSE,"EA HM  (3)";#N/A,#N/A,FALSE,"KA HM  (2)";#N/A,#N/A,FALSE,"KA HM";#N/A,#N/A,FALSE,"KA HM  (3)";#N/A,#N/A,FALSE,"KA HM (4)"}</definedName>
    <definedName name="jjhg.lllll" localSheetId="19" hidden="1">{#N/A,#N/A,FALSE,"Umsatz HM";#N/A,#N/A,FALSE,"ER HM";#N/A,#N/A,FALSE,"EA HM  (2)";#N/A,#N/A,FALSE,"EA HM ";#N/A,#N/A,FALSE,"EA HM  (4)";#N/A,#N/A,FALSE,"EA HM  (3)";#N/A,#N/A,FALSE,"KA HM  (2)";#N/A,#N/A,FALSE,"KA HM";#N/A,#N/A,FALSE,"KA HM  (3)";#N/A,#N/A,FALSE,"KA HM (4)"}</definedName>
    <definedName name="jjhg.lllll" hidden="1">{#N/A,#N/A,FALSE,"Umsatz HM";#N/A,#N/A,FALSE,"ER HM";#N/A,#N/A,FALSE,"EA HM  (2)";#N/A,#N/A,FALSE,"EA HM ";#N/A,#N/A,FALSE,"EA HM  (4)";#N/A,#N/A,FALSE,"EA HM  (3)";#N/A,#N/A,FALSE,"KA HM  (2)";#N/A,#N/A,FALSE,"KA HM";#N/A,#N/A,FALSE,"KA HM  (3)";#N/A,#N/A,FALSE,"KA HM (4)"}</definedName>
    <definedName name="jjj" localSheetId="14" hidden="1">{#N/A,#N/A,FALSE,"summary"}</definedName>
    <definedName name="jjj" localSheetId="7" hidden="1">{#N/A,#N/A,FALSE,"summary"}</definedName>
    <definedName name="jjj" localSheetId="25" hidden="1">{#N/A,#N/A,FALSE,"summary"}</definedName>
    <definedName name="jjj" localSheetId="21" hidden="1">{#N/A,#N/A,FALSE,"summary"}</definedName>
    <definedName name="jjj" localSheetId="22" hidden="1">{#N/A,#N/A,FALSE,"summary"}</definedName>
    <definedName name="jjj" localSheetId="19" hidden="1">{#N/A,#N/A,FALSE,"summary"}</definedName>
    <definedName name="jjj" hidden="1">{#N/A,#N/A,FALSE,"summary"}</definedName>
    <definedName name="jjj_1" localSheetId="14" hidden="1">{"'FTPS16 - X3681'!$A$1:$C$162","'FTPS16 - X3681'!$G$11"}</definedName>
    <definedName name="jjj_1" localSheetId="7" hidden="1">{"'FTPS16 - X3681'!$A$1:$C$162","'FTPS16 - X3681'!$G$11"}</definedName>
    <definedName name="jjj_1" localSheetId="25" hidden="1">{"'FTPS16 - X3681'!$A$1:$C$162","'FTPS16 - X3681'!$G$11"}</definedName>
    <definedName name="jjj_1" localSheetId="21" hidden="1">{"'FTPS16 - X3681'!$A$1:$C$162","'FTPS16 - X3681'!$G$11"}</definedName>
    <definedName name="jjj_1" localSheetId="22" hidden="1">{"'FTPS16 - X3681'!$A$1:$C$162","'FTPS16 - X3681'!$G$11"}</definedName>
    <definedName name="jjj_1" localSheetId="19" hidden="1">{"'FTPS16 - X3681'!$A$1:$C$162","'FTPS16 - X3681'!$G$11"}</definedName>
    <definedName name="jjj_1" hidden="1">{"'FTPS16 - X3681'!$A$1:$C$162","'FTPS16 - X3681'!$G$11"}</definedName>
    <definedName name="jjj_1_1" localSheetId="14" hidden="1">{"'FTPS16 - X3681'!$A$1:$C$162","'FTPS16 - X3681'!$G$11"}</definedName>
    <definedName name="jjj_1_1" localSheetId="7" hidden="1">{"'FTPS16 - X3681'!$A$1:$C$162","'FTPS16 - X3681'!$G$11"}</definedName>
    <definedName name="jjj_1_1" localSheetId="25" hidden="1">{"'FTPS16 - X3681'!$A$1:$C$162","'FTPS16 - X3681'!$G$11"}</definedName>
    <definedName name="jjj_1_1" localSheetId="21" hidden="1">{"'FTPS16 - X3681'!$A$1:$C$162","'FTPS16 - X3681'!$G$11"}</definedName>
    <definedName name="jjj_1_1" localSheetId="22" hidden="1">{"'FTPS16 - X3681'!$A$1:$C$162","'FTPS16 - X3681'!$G$11"}</definedName>
    <definedName name="jjj_1_1" localSheetId="19" hidden="1">{"'FTPS16 - X3681'!$A$1:$C$162","'FTPS16 - X3681'!$G$11"}</definedName>
    <definedName name="jjj_1_1" hidden="1">{"'FTPS16 - X3681'!$A$1:$C$162","'FTPS16 - X3681'!$G$11"}</definedName>
    <definedName name="jjj_2" localSheetId="14" hidden="1">{"'FTPS16 - X3681'!$A$1:$C$162","'FTPS16 - X3681'!$G$11"}</definedName>
    <definedName name="jjj_2" localSheetId="7" hidden="1">{"'FTPS16 - X3681'!$A$1:$C$162","'FTPS16 - X3681'!$G$11"}</definedName>
    <definedName name="jjj_2" localSheetId="25" hidden="1">{"'FTPS16 - X3681'!$A$1:$C$162","'FTPS16 - X3681'!$G$11"}</definedName>
    <definedName name="jjj_2" localSheetId="21" hidden="1">{"'FTPS16 - X3681'!$A$1:$C$162","'FTPS16 - X3681'!$G$11"}</definedName>
    <definedName name="jjj_2" localSheetId="22" hidden="1">{"'FTPS16 - X3681'!$A$1:$C$162","'FTPS16 - X3681'!$G$11"}</definedName>
    <definedName name="jjj_2" localSheetId="19" hidden="1">{"'FTPS16 - X3681'!$A$1:$C$162","'FTPS16 - X3681'!$G$11"}</definedName>
    <definedName name="jjj_2" hidden="1">{"'FTPS16 - X3681'!$A$1:$C$162","'FTPS16 - X3681'!$G$11"}</definedName>
    <definedName name="jjjj" localSheetId="14">Main.SAPF4Help()</definedName>
    <definedName name="jjjj" localSheetId="7">Main.SAPF4Help()</definedName>
    <definedName name="jjjj" localSheetId="25">Main.SAPF4Help()</definedName>
    <definedName name="jjjj" localSheetId="21">Main.SAPF4Help()</definedName>
    <definedName name="jjjj" localSheetId="22">Main.SAPF4Help()</definedName>
    <definedName name="jjjj" localSheetId="19">Main.SAPF4Help()</definedName>
    <definedName name="jjjj">Main.SAPF4Help()</definedName>
    <definedName name="jjjj2" localSheetId="14" hidden="1">{#N/A,#N/A,FALSE,"TAXC.INDEX";#N/A,#N/A,FALSE,"Schedule I";#N/A,#N/A,FALSE,"Schedule  II";#N/A,#N/A,FALSE,"Schedule III"}</definedName>
    <definedName name="jjjj2" localSheetId="7" hidden="1">{#N/A,#N/A,FALSE,"TAXC.INDEX";#N/A,#N/A,FALSE,"Schedule I";#N/A,#N/A,FALSE,"Schedule  II";#N/A,#N/A,FALSE,"Schedule III"}</definedName>
    <definedName name="jjjj2" localSheetId="25" hidden="1">{#N/A,#N/A,FALSE,"TAXC.INDEX";#N/A,#N/A,FALSE,"Schedule I";#N/A,#N/A,FALSE,"Schedule  II";#N/A,#N/A,FALSE,"Schedule III"}</definedName>
    <definedName name="jjjj2" localSheetId="21" hidden="1">{#N/A,#N/A,FALSE,"TAXC.INDEX";#N/A,#N/A,FALSE,"Schedule I";#N/A,#N/A,FALSE,"Schedule  II";#N/A,#N/A,FALSE,"Schedule III"}</definedName>
    <definedName name="jjjj2" localSheetId="22" hidden="1">{#N/A,#N/A,FALSE,"TAXC.INDEX";#N/A,#N/A,FALSE,"Schedule I";#N/A,#N/A,FALSE,"Schedule  II";#N/A,#N/A,FALSE,"Schedule III"}</definedName>
    <definedName name="jjjj2" localSheetId="19" hidden="1">{#N/A,#N/A,FALSE,"TAXC.INDEX";#N/A,#N/A,FALSE,"Schedule I";#N/A,#N/A,FALSE,"Schedule  II";#N/A,#N/A,FALSE,"Schedule III"}</definedName>
    <definedName name="jjjj2" hidden="1">{#N/A,#N/A,FALSE,"TAXC.INDEX";#N/A,#N/A,FALSE,"Schedule I";#N/A,#N/A,FALSE,"Schedule  II";#N/A,#N/A,FALSE,"Schedule III"}</definedName>
    <definedName name="jjjjjjjj" localSheetId="14" hidden="1">{"'FTPS16 - X3681'!$A$1:$C$162","'FTPS16 - X3681'!$G$11"}</definedName>
    <definedName name="jjjjjjjj" localSheetId="7" hidden="1">{"'FTPS16 - X3681'!$A$1:$C$162","'FTPS16 - X3681'!$G$11"}</definedName>
    <definedName name="jjjjjjjj" localSheetId="25" hidden="1">{"'FTPS16 - X3681'!$A$1:$C$162","'FTPS16 - X3681'!$G$11"}</definedName>
    <definedName name="jjjjjjjj" localSheetId="21" hidden="1">{"'FTPS16 - X3681'!$A$1:$C$162","'FTPS16 - X3681'!$G$11"}</definedName>
    <definedName name="jjjjjjjj" localSheetId="22" hidden="1">{"'FTPS16 - X3681'!$A$1:$C$162","'FTPS16 - X3681'!$G$11"}</definedName>
    <definedName name="jjjjjjjj" localSheetId="19" hidden="1">{"'FTPS16 - X3681'!$A$1:$C$162","'FTPS16 - X3681'!$G$11"}</definedName>
    <definedName name="jjjjjjjj" hidden="1">{"'FTPS16 - X3681'!$A$1:$C$162","'FTPS16 - X3681'!$G$11"}</definedName>
    <definedName name="jjjjjjjjjjj" localSheetId="14" hidden="1">{"'FTPS16 - X3681'!$A$1:$C$162","'FTPS16 - X3681'!$G$11"}</definedName>
    <definedName name="jjjjjjjjjjj" localSheetId="7" hidden="1">{"'FTPS16 - X3681'!$A$1:$C$162","'FTPS16 - X3681'!$G$11"}</definedName>
    <definedName name="jjjjjjjjjjj" localSheetId="25" hidden="1">{"'FTPS16 - X3681'!$A$1:$C$162","'FTPS16 - X3681'!$G$11"}</definedName>
    <definedName name="jjjjjjjjjjj" localSheetId="21" hidden="1">{"'FTPS16 - X3681'!$A$1:$C$162","'FTPS16 - X3681'!$G$11"}</definedName>
    <definedName name="jjjjjjjjjjj" localSheetId="22" hidden="1">{"'FTPS16 - X3681'!$A$1:$C$162","'FTPS16 - X3681'!$G$11"}</definedName>
    <definedName name="jjjjjjjjjjj" localSheetId="19" hidden="1">{"'FTPS16 - X3681'!$A$1:$C$162","'FTPS16 - X3681'!$G$11"}</definedName>
    <definedName name="jjjjjjjjjjj" hidden="1">{"'FTPS16 - X3681'!$A$1:$C$162","'FTPS16 - X3681'!$G$11"}</definedName>
    <definedName name="jjjjjjjjjjj_1" localSheetId="14" hidden="1">{"'FTPS16 - X3681'!$A$1:$C$162","'FTPS16 - X3681'!$G$11"}</definedName>
    <definedName name="jjjjjjjjjjj_1" localSheetId="7" hidden="1">{"'FTPS16 - X3681'!$A$1:$C$162","'FTPS16 - X3681'!$G$11"}</definedName>
    <definedName name="jjjjjjjjjjj_1" localSheetId="25" hidden="1">{"'FTPS16 - X3681'!$A$1:$C$162","'FTPS16 - X3681'!$G$11"}</definedName>
    <definedName name="jjjjjjjjjjj_1" localSheetId="21" hidden="1">{"'FTPS16 - X3681'!$A$1:$C$162","'FTPS16 - X3681'!$G$11"}</definedName>
    <definedName name="jjjjjjjjjjj_1" localSheetId="22" hidden="1">{"'FTPS16 - X3681'!$A$1:$C$162","'FTPS16 - X3681'!$G$11"}</definedName>
    <definedName name="jjjjjjjjjjj_1" localSheetId="19" hidden="1">{"'FTPS16 - X3681'!$A$1:$C$162","'FTPS16 - X3681'!$G$11"}</definedName>
    <definedName name="jjjjjjjjjjj_1" hidden="1">{"'FTPS16 - X3681'!$A$1:$C$162","'FTPS16 - X3681'!$G$11"}</definedName>
    <definedName name="jjjjjjjjjjj_1_1" localSheetId="14" hidden="1">{"'FTPS16 - X3681'!$A$1:$C$162","'FTPS16 - X3681'!$G$11"}</definedName>
    <definedName name="jjjjjjjjjjj_1_1" localSheetId="7" hidden="1">{"'FTPS16 - X3681'!$A$1:$C$162","'FTPS16 - X3681'!$G$11"}</definedName>
    <definedName name="jjjjjjjjjjj_1_1" localSheetId="25" hidden="1">{"'FTPS16 - X3681'!$A$1:$C$162","'FTPS16 - X3681'!$G$11"}</definedName>
    <definedName name="jjjjjjjjjjj_1_1" localSheetId="21" hidden="1">{"'FTPS16 - X3681'!$A$1:$C$162","'FTPS16 - X3681'!$G$11"}</definedName>
    <definedName name="jjjjjjjjjjj_1_1" localSheetId="22" hidden="1">{"'FTPS16 - X3681'!$A$1:$C$162","'FTPS16 - X3681'!$G$11"}</definedName>
    <definedName name="jjjjjjjjjjj_1_1" localSheetId="19" hidden="1">{"'FTPS16 - X3681'!$A$1:$C$162","'FTPS16 - X3681'!$G$11"}</definedName>
    <definedName name="jjjjjjjjjjj_1_1" hidden="1">{"'FTPS16 - X3681'!$A$1:$C$162","'FTPS16 - X3681'!$G$11"}</definedName>
    <definedName name="jjjjjjjjjjj_2" localSheetId="14" hidden="1">{"'FTPS16 - X3681'!$A$1:$C$162","'FTPS16 - X3681'!$G$11"}</definedName>
    <definedName name="jjjjjjjjjjj_2" localSheetId="7" hidden="1">{"'FTPS16 - X3681'!$A$1:$C$162","'FTPS16 - X3681'!$G$11"}</definedName>
    <definedName name="jjjjjjjjjjj_2" localSheetId="25" hidden="1">{"'FTPS16 - X3681'!$A$1:$C$162","'FTPS16 - X3681'!$G$11"}</definedName>
    <definedName name="jjjjjjjjjjj_2" localSheetId="21" hidden="1">{"'FTPS16 - X3681'!$A$1:$C$162","'FTPS16 - X3681'!$G$11"}</definedName>
    <definedName name="jjjjjjjjjjj_2" localSheetId="22" hidden="1">{"'FTPS16 - X3681'!$A$1:$C$162","'FTPS16 - X3681'!$G$11"}</definedName>
    <definedName name="jjjjjjjjjjj_2" localSheetId="19" hidden="1">{"'FTPS16 - X3681'!$A$1:$C$162","'FTPS16 - X3681'!$G$11"}</definedName>
    <definedName name="jjjjjjjjjjj_2" hidden="1">{"'FTPS16 - X3681'!$A$1:$C$162","'FTPS16 - X3681'!$G$11"}</definedName>
    <definedName name="jjter" hidden="1">#REF!</definedName>
    <definedName name="jk" localSheetId="14" hidden="1">{#N/A,#N/A,FALSE,"COVER";#N/A,#N/A,FALSE,"0";#N/A,#N/A,FALSE,"1";#N/A,#N/A,FALSE,"2";#N/A,#N/A,FALSE,"3";#N/A,#N/A,FALSE,"4";#N/A,#N/A,FALSE,"5";#N/A,#N/A,FALSE,"6";#N/A,#N/A,FALSE,"7";#N/A,#N/A,FALSE,"8";#N/A,#N/A,FALSE,"9";#N/A,#N/A,FALSE,"10";#N/A,#N/A,FALSE,"11"}</definedName>
    <definedName name="jk" localSheetId="7" hidden="1">{#N/A,#N/A,FALSE,"COVER";#N/A,#N/A,FALSE,"0";#N/A,#N/A,FALSE,"1";#N/A,#N/A,FALSE,"2";#N/A,#N/A,FALSE,"3";#N/A,#N/A,FALSE,"4";#N/A,#N/A,FALSE,"5";#N/A,#N/A,FALSE,"6";#N/A,#N/A,FALSE,"7";#N/A,#N/A,FALSE,"8";#N/A,#N/A,FALSE,"9";#N/A,#N/A,FALSE,"10";#N/A,#N/A,FALSE,"11"}</definedName>
    <definedName name="jk" localSheetId="25" hidden="1">{#N/A,#N/A,FALSE,"COVER";#N/A,#N/A,FALSE,"0";#N/A,#N/A,FALSE,"1";#N/A,#N/A,FALSE,"2";#N/A,#N/A,FALSE,"3";#N/A,#N/A,FALSE,"4";#N/A,#N/A,FALSE,"5";#N/A,#N/A,FALSE,"6";#N/A,#N/A,FALSE,"7";#N/A,#N/A,FALSE,"8";#N/A,#N/A,FALSE,"9";#N/A,#N/A,FALSE,"10";#N/A,#N/A,FALSE,"11"}</definedName>
    <definedName name="jk" localSheetId="21" hidden="1">{#N/A,#N/A,FALSE,"COVER";#N/A,#N/A,FALSE,"0";#N/A,#N/A,FALSE,"1";#N/A,#N/A,FALSE,"2";#N/A,#N/A,FALSE,"3";#N/A,#N/A,FALSE,"4";#N/A,#N/A,FALSE,"5";#N/A,#N/A,FALSE,"6";#N/A,#N/A,FALSE,"7";#N/A,#N/A,FALSE,"8";#N/A,#N/A,FALSE,"9";#N/A,#N/A,FALSE,"10";#N/A,#N/A,FALSE,"11"}</definedName>
    <definedName name="jk" localSheetId="22" hidden="1">{#N/A,#N/A,FALSE,"COVER";#N/A,#N/A,FALSE,"0";#N/A,#N/A,FALSE,"1";#N/A,#N/A,FALSE,"2";#N/A,#N/A,FALSE,"3";#N/A,#N/A,FALSE,"4";#N/A,#N/A,FALSE,"5";#N/A,#N/A,FALSE,"6";#N/A,#N/A,FALSE,"7";#N/A,#N/A,FALSE,"8";#N/A,#N/A,FALSE,"9";#N/A,#N/A,FALSE,"10";#N/A,#N/A,FALSE,"11"}</definedName>
    <definedName name="jk" localSheetId="19" hidden="1">{#N/A,#N/A,FALSE,"COVER";#N/A,#N/A,FALSE,"0";#N/A,#N/A,FALSE,"1";#N/A,#N/A,FALSE,"2";#N/A,#N/A,FALSE,"3";#N/A,#N/A,FALSE,"4";#N/A,#N/A,FALSE,"5";#N/A,#N/A,FALSE,"6";#N/A,#N/A,FALSE,"7";#N/A,#N/A,FALSE,"8";#N/A,#N/A,FALSE,"9";#N/A,#N/A,FALSE,"10";#N/A,#N/A,FALSE,"11"}</definedName>
    <definedName name="jk" hidden="1">{#N/A,#N/A,FALSE,"COVER";#N/A,#N/A,FALSE,"0";#N/A,#N/A,FALSE,"1";#N/A,#N/A,FALSE,"2";#N/A,#N/A,FALSE,"3";#N/A,#N/A,FALSE,"4";#N/A,#N/A,FALSE,"5";#N/A,#N/A,FALSE,"6";#N/A,#N/A,FALSE,"7";#N/A,#N/A,FALSE,"8";#N/A,#N/A,FALSE,"9";#N/A,#N/A,FALSE,"10";#N/A,#N/A,FALSE,"11"}</definedName>
    <definedName name="jkgh" localSheetId="14" hidden="1">{#N/A,#N/A,FALSE,"现金"}</definedName>
    <definedName name="jkgh" localSheetId="7" hidden="1">{#N/A,#N/A,FALSE,"现金"}</definedName>
    <definedName name="jkgh" localSheetId="25" hidden="1">{#N/A,#N/A,FALSE,"现金"}</definedName>
    <definedName name="jkgh" localSheetId="21" hidden="1">{#N/A,#N/A,FALSE,"现金"}</definedName>
    <definedName name="jkgh" localSheetId="22" hidden="1">{#N/A,#N/A,FALSE,"现金"}</definedName>
    <definedName name="jkgh" localSheetId="19" hidden="1">{#N/A,#N/A,FALSE,"现金"}</definedName>
    <definedName name="jkgh" hidden="1">{#N/A,#N/A,FALSE,"现金"}</definedName>
    <definedName name="jkghhj" localSheetId="14" hidden="1">{#N/A,#N/A,FALSE,"신규dep";#N/A,#N/A,FALSE,"신규dep-금형상각후";#N/A,#N/A,FALSE,"신규dep-연구비상각후";#N/A,#N/A,FALSE,"신규dep-기계,공구상각후"}</definedName>
    <definedName name="jkghhj" localSheetId="7" hidden="1">{#N/A,#N/A,FALSE,"신규dep";#N/A,#N/A,FALSE,"신규dep-금형상각후";#N/A,#N/A,FALSE,"신규dep-연구비상각후";#N/A,#N/A,FALSE,"신규dep-기계,공구상각후"}</definedName>
    <definedName name="jkghhj" localSheetId="25" hidden="1">{#N/A,#N/A,FALSE,"신규dep";#N/A,#N/A,FALSE,"신규dep-금형상각후";#N/A,#N/A,FALSE,"신규dep-연구비상각후";#N/A,#N/A,FALSE,"신규dep-기계,공구상각후"}</definedName>
    <definedName name="jkghhj" localSheetId="21" hidden="1">{#N/A,#N/A,FALSE,"신규dep";#N/A,#N/A,FALSE,"신규dep-금형상각후";#N/A,#N/A,FALSE,"신규dep-연구비상각후";#N/A,#N/A,FALSE,"신규dep-기계,공구상각후"}</definedName>
    <definedName name="jkghhj" localSheetId="22" hidden="1">{#N/A,#N/A,FALSE,"신규dep";#N/A,#N/A,FALSE,"신규dep-금형상각후";#N/A,#N/A,FALSE,"신규dep-연구비상각후";#N/A,#N/A,FALSE,"신규dep-기계,공구상각후"}</definedName>
    <definedName name="jkghhj" localSheetId="19" hidden="1">{#N/A,#N/A,FALSE,"신규dep";#N/A,#N/A,FALSE,"신규dep-금형상각후";#N/A,#N/A,FALSE,"신규dep-연구비상각후";#N/A,#N/A,FALSE,"신규dep-기계,공구상각후"}</definedName>
    <definedName name="jkghhj" hidden="1">{#N/A,#N/A,FALSE,"신규dep";#N/A,#N/A,FALSE,"신규dep-금형상각후";#N/A,#N/A,FALSE,"신규dep-연구비상각후";#N/A,#N/A,FALSE,"신규dep-기계,공구상각후"}</definedName>
    <definedName name="jkh" localSheetId="14" hidden="1">{#N/A,#N/A,FALSE,"COVER";#N/A,#N/A,FALSE,"0";#N/A,#N/A,FALSE,"1";#N/A,#N/A,FALSE,"2";#N/A,#N/A,FALSE,"3";#N/A,#N/A,FALSE,"4";#N/A,#N/A,FALSE,"5";#N/A,#N/A,FALSE,"6";#N/A,#N/A,FALSE,"7";#N/A,#N/A,FALSE,"8";#N/A,#N/A,FALSE,"9";#N/A,#N/A,FALSE,"10";#N/A,#N/A,FALSE,"11"}</definedName>
    <definedName name="jkh" localSheetId="7" hidden="1">{#N/A,#N/A,FALSE,"COVER";#N/A,#N/A,FALSE,"0";#N/A,#N/A,FALSE,"1";#N/A,#N/A,FALSE,"2";#N/A,#N/A,FALSE,"3";#N/A,#N/A,FALSE,"4";#N/A,#N/A,FALSE,"5";#N/A,#N/A,FALSE,"6";#N/A,#N/A,FALSE,"7";#N/A,#N/A,FALSE,"8";#N/A,#N/A,FALSE,"9";#N/A,#N/A,FALSE,"10";#N/A,#N/A,FALSE,"11"}</definedName>
    <definedName name="jkh" localSheetId="25" hidden="1">{#N/A,#N/A,FALSE,"COVER";#N/A,#N/A,FALSE,"0";#N/A,#N/A,FALSE,"1";#N/A,#N/A,FALSE,"2";#N/A,#N/A,FALSE,"3";#N/A,#N/A,FALSE,"4";#N/A,#N/A,FALSE,"5";#N/A,#N/A,FALSE,"6";#N/A,#N/A,FALSE,"7";#N/A,#N/A,FALSE,"8";#N/A,#N/A,FALSE,"9";#N/A,#N/A,FALSE,"10";#N/A,#N/A,FALSE,"11"}</definedName>
    <definedName name="jkh" localSheetId="21" hidden="1">{#N/A,#N/A,FALSE,"COVER";#N/A,#N/A,FALSE,"0";#N/A,#N/A,FALSE,"1";#N/A,#N/A,FALSE,"2";#N/A,#N/A,FALSE,"3";#N/A,#N/A,FALSE,"4";#N/A,#N/A,FALSE,"5";#N/A,#N/A,FALSE,"6";#N/A,#N/A,FALSE,"7";#N/A,#N/A,FALSE,"8";#N/A,#N/A,FALSE,"9";#N/A,#N/A,FALSE,"10";#N/A,#N/A,FALSE,"11"}</definedName>
    <definedName name="jkh" localSheetId="22" hidden="1">{#N/A,#N/A,FALSE,"COVER";#N/A,#N/A,FALSE,"0";#N/A,#N/A,FALSE,"1";#N/A,#N/A,FALSE,"2";#N/A,#N/A,FALSE,"3";#N/A,#N/A,FALSE,"4";#N/A,#N/A,FALSE,"5";#N/A,#N/A,FALSE,"6";#N/A,#N/A,FALSE,"7";#N/A,#N/A,FALSE,"8";#N/A,#N/A,FALSE,"9";#N/A,#N/A,FALSE,"10";#N/A,#N/A,FALSE,"11"}</definedName>
    <definedName name="jkh" localSheetId="19" hidden="1">{#N/A,#N/A,FALSE,"COVER";#N/A,#N/A,FALSE,"0";#N/A,#N/A,FALSE,"1";#N/A,#N/A,FALSE,"2";#N/A,#N/A,FALSE,"3";#N/A,#N/A,FALSE,"4";#N/A,#N/A,FALSE,"5";#N/A,#N/A,FALSE,"6";#N/A,#N/A,FALSE,"7";#N/A,#N/A,FALSE,"8";#N/A,#N/A,FALSE,"9";#N/A,#N/A,FALSE,"10";#N/A,#N/A,FALSE,"11"}</definedName>
    <definedName name="jkh" hidden="1">{#N/A,#N/A,FALSE,"COVER";#N/A,#N/A,FALSE,"0";#N/A,#N/A,FALSE,"1";#N/A,#N/A,FALSE,"2";#N/A,#N/A,FALSE,"3";#N/A,#N/A,FALSE,"4";#N/A,#N/A,FALSE,"5";#N/A,#N/A,FALSE,"6";#N/A,#N/A,FALSE,"7";#N/A,#N/A,FALSE,"8";#N/A,#N/A,FALSE,"9";#N/A,#N/A,FALSE,"10";#N/A,#N/A,FALSE,"11"}</definedName>
    <definedName name="jkj" localSheetId="14" hidden="1">{"mult96",#N/A,FALSE,"PETCOMP";"est96",#N/A,FALSE,"PETCOMP";"mult95",#N/A,FALSE,"PETCOMP";"est95",#N/A,FALSE,"PETCOMP";"multltm",#N/A,FALSE,"PETCOMP";"resultltm",#N/A,FALSE,"PETCOMP"}</definedName>
    <definedName name="jkj" localSheetId="7" hidden="1">{"mult96",#N/A,FALSE,"PETCOMP";"est96",#N/A,FALSE,"PETCOMP";"mult95",#N/A,FALSE,"PETCOMP";"est95",#N/A,FALSE,"PETCOMP";"multltm",#N/A,FALSE,"PETCOMP";"resultltm",#N/A,FALSE,"PETCOMP"}</definedName>
    <definedName name="jkj" localSheetId="25" hidden="1">{"mult96",#N/A,FALSE,"PETCOMP";"est96",#N/A,FALSE,"PETCOMP";"mult95",#N/A,FALSE,"PETCOMP";"est95",#N/A,FALSE,"PETCOMP";"multltm",#N/A,FALSE,"PETCOMP";"resultltm",#N/A,FALSE,"PETCOMP"}</definedName>
    <definedName name="jkj" localSheetId="21" hidden="1">{"mult96",#N/A,FALSE,"PETCOMP";"est96",#N/A,FALSE,"PETCOMP";"mult95",#N/A,FALSE,"PETCOMP";"est95",#N/A,FALSE,"PETCOMP";"multltm",#N/A,FALSE,"PETCOMP";"resultltm",#N/A,FALSE,"PETCOMP"}</definedName>
    <definedName name="jkj" localSheetId="22" hidden="1">{"mult96",#N/A,FALSE,"PETCOMP";"est96",#N/A,FALSE,"PETCOMP";"mult95",#N/A,FALSE,"PETCOMP";"est95",#N/A,FALSE,"PETCOMP";"multltm",#N/A,FALSE,"PETCOMP";"resultltm",#N/A,FALSE,"PETCOMP"}</definedName>
    <definedName name="jkj" localSheetId="19" hidden="1">{"mult96",#N/A,FALSE,"PETCOMP";"est96",#N/A,FALSE,"PETCOMP";"mult95",#N/A,FALSE,"PETCOMP";"est95",#N/A,FALSE,"PETCOMP";"multltm",#N/A,FALSE,"PETCOMP";"resultltm",#N/A,FALSE,"PETCOMP"}</definedName>
    <definedName name="jkj" hidden="1">{"mult96",#N/A,FALSE,"PETCOMP";"est96",#N/A,FALSE,"PETCOMP";"mult95",#N/A,FALSE,"PETCOMP";"est95",#N/A,FALSE,"PETCOMP";"multltm",#N/A,FALSE,"PETCOMP";"resultltm",#N/A,FALSE,"PETCOMP"}</definedName>
    <definedName name="jkjhk" localSheetId="14" hidden="1">{#N/A,#N/A,FALSE,"Produkte Erw.";#N/A,#N/A,FALSE,"Produkte Plan";#N/A,#N/A,FALSE,"Leistungen Erw.";#N/A,#N/A,FALSE,"Leistungen Plan";#N/A,#N/A,FALSE,"KA Allg.Kosten (2)";#N/A,#N/A,FALSE,"KA All.Kosten"}</definedName>
    <definedName name="jkjhk" localSheetId="7" hidden="1">{#N/A,#N/A,FALSE,"Produkte Erw.";#N/A,#N/A,FALSE,"Produkte Plan";#N/A,#N/A,FALSE,"Leistungen Erw.";#N/A,#N/A,FALSE,"Leistungen Plan";#N/A,#N/A,FALSE,"KA Allg.Kosten (2)";#N/A,#N/A,FALSE,"KA All.Kosten"}</definedName>
    <definedName name="jkjhk" localSheetId="25" hidden="1">{#N/A,#N/A,FALSE,"Produkte Erw.";#N/A,#N/A,FALSE,"Produkte Plan";#N/A,#N/A,FALSE,"Leistungen Erw.";#N/A,#N/A,FALSE,"Leistungen Plan";#N/A,#N/A,FALSE,"KA Allg.Kosten (2)";#N/A,#N/A,FALSE,"KA All.Kosten"}</definedName>
    <definedName name="jkjhk" localSheetId="21" hidden="1">{#N/A,#N/A,FALSE,"Produkte Erw.";#N/A,#N/A,FALSE,"Produkte Plan";#N/A,#N/A,FALSE,"Leistungen Erw.";#N/A,#N/A,FALSE,"Leistungen Plan";#N/A,#N/A,FALSE,"KA Allg.Kosten (2)";#N/A,#N/A,FALSE,"KA All.Kosten"}</definedName>
    <definedName name="jkjhk" localSheetId="22" hidden="1">{#N/A,#N/A,FALSE,"Produkte Erw.";#N/A,#N/A,FALSE,"Produkte Plan";#N/A,#N/A,FALSE,"Leistungen Erw.";#N/A,#N/A,FALSE,"Leistungen Plan";#N/A,#N/A,FALSE,"KA Allg.Kosten (2)";#N/A,#N/A,FALSE,"KA All.Kosten"}</definedName>
    <definedName name="jkjhk" localSheetId="19" hidden="1">{#N/A,#N/A,FALSE,"Produkte Erw.";#N/A,#N/A,FALSE,"Produkte Plan";#N/A,#N/A,FALSE,"Leistungen Erw.";#N/A,#N/A,FALSE,"Leistungen Plan";#N/A,#N/A,FALSE,"KA Allg.Kosten (2)";#N/A,#N/A,FALSE,"KA All.Kosten"}</definedName>
    <definedName name="jkjhk" hidden="1">{#N/A,#N/A,FALSE,"Produkte Erw.";#N/A,#N/A,FALSE,"Produkte Plan";#N/A,#N/A,FALSE,"Leistungen Erw.";#N/A,#N/A,FALSE,"Leistungen Plan";#N/A,#N/A,FALSE,"KA Allg.Kosten (2)";#N/A,#N/A,FALSE,"KA All.Kosten"}</definedName>
    <definedName name="jkjk">#REF!</definedName>
    <definedName name="jkkjhkj" localSheetId="1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kjhkj"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kjhkj" localSheetId="2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kjhkj" localSheetId="2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kjhkj" localSheetId="2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kjhkj" localSheetId="19"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kjhkj"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ks" localSheetId="14" hidden="1">{#N/A,#N/A,FALSE,"P&amp;L Acc";#N/A,#N/A,FALSE,"P&amp;L Var";#N/A,#N/A,FALSE,"I-B Rep";#N/A,#N/A,FALSE,"BS";#N/A,#N/A,FALSE,"C'flw St";#N/A,#N/A,FALSE,"FA Rep";#N/A,#N/A,FALSE,"H-C Cons"}</definedName>
    <definedName name="jkks" localSheetId="7" hidden="1">{#N/A,#N/A,FALSE,"P&amp;L Acc";#N/A,#N/A,FALSE,"P&amp;L Var";#N/A,#N/A,FALSE,"I-B Rep";#N/A,#N/A,FALSE,"BS";#N/A,#N/A,FALSE,"C'flw St";#N/A,#N/A,FALSE,"FA Rep";#N/A,#N/A,FALSE,"H-C Cons"}</definedName>
    <definedName name="jkks" localSheetId="25" hidden="1">{#N/A,#N/A,FALSE,"P&amp;L Acc";#N/A,#N/A,FALSE,"P&amp;L Var";#N/A,#N/A,FALSE,"I-B Rep";#N/A,#N/A,FALSE,"BS";#N/A,#N/A,FALSE,"C'flw St";#N/A,#N/A,FALSE,"FA Rep";#N/A,#N/A,FALSE,"H-C Cons"}</definedName>
    <definedName name="jkks" localSheetId="21" hidden="1">{#N/A,#N/A,FALSE,"P&amp;L Acc";#N/A,#N/A,FALSE,"P&amp;L Var";#N/A,#N/A,FALSE,"I-B Rep";#N/A,#N/A,FALSE,"BS";#N/A,#N/A,FALSE,"C'flw St";#N/A,#N/A,FALSE,"FA Rep";#N/A,#N/A,FALSE,"H-C Cons"}</definedName>
    <definedName name="jkks" localSheetId="22" hidden="1">{#N/A,#N/A,FALSE,"P&amp;L Acc";#N/A,#N/A,FALSE,"P&amp;L Var";#N/A,#N/A,FALSE,"I-B Rep";#N/A,#N/A,FALSE,"BS";#N/A,#N/A,FALSE,"C'flw St";#N/A,#N/A,FALSE,"FA Rep";#N/A,#N/A,FALSE,"H-C Cons"}</definedName>
    <definedName name="jkks" localSheetId="19" hidden="1">{#N/A,#N/A,FALSE,"P&amp;L Acc";#N/A,#N/A,FALSE,"P&amp;L Var";#N/A,#N/A,FALSE,"I-B Rep";#N/A,#N/A,FALSE,"BS";#N/A,#N/A,FALSE,"C'flw St";#N/A,#N/A,FALSE,"FA Rep";#N/A,#N/A,FALSE,"H-C Cons"}</definedName>
    <definedName name="jkks" hidden="1">{#N/A,#N/A,FALSE,"P&amp;L Acc";#N/A,#N/A,FALSE,"P&amp;L Var";#N/A,#N/A,FALSE,"I-B Rep";#N/A,#N/A,FALSE,"BS";#N/A,#N/A,FALSE,"C'flw St";#N/A,#N/A,FALSE,"FA Rep";#N/A,#N/A,FALSE,"H-C Cons"}</definedName>
    <definedName name="jklk" localSheetId="14" hidden="1">{#N/A,#N/A,FALSE,"Umsatz OK";#N/A,#N/A,FALSE,"ER OK ";#N/A,#N/A,FALSE,"EA OK (2)";#N/A,#N/A,FALSE,"EA OK";#N/A,#N/A,FALSE,"EA OK (3)";#N/A,#N/A,FALSE,"EA OK (4)";#N/A,#N/A,FALSE,"KA OK  (2)";#N/A,#N/A,FALSE,"KA OK";#N/A,#N/A,FALSE,"KA OK  (3)";#N/A,#N/A,FALSE,"KA OK (4)"}</definedName>
    <definedName name="jklk" localSheetId="7" hidden="1">{#N/A,#N/A,FALSE,"Umsatz OK";#N/A,#N/A,FALSE,"ER OK ";#N/A,#N/A,FALSE,"EA OK (2)";#N/A,#N/A,FALSE,"EA OK";#N/A,#N/A,FALSE,"EA OK (3)";#N/A,#N/A,FALSE,"EA OK (4)";#N/A,#N/A,FALSE,"KA OK  (2)";#N/A,#N/A,FALSE,"KA OK";#N/A,#N/A,FALSE,"KA OK  (3)";#N/A,#N/A,FALSE,"KA OK (4)"}</definedName>
    <definedName name="jklk" localSheetId="25" hidden="1">{#N/A,#N/A,FALSE,"Umsatz OK";#N/A,#N/A,FALSE,"ER OK ";#N/A,#N/A,FALSE,"EA OK (2)";#N/A,#N/A,FALSE,"EA OK";#N/A,#N/A,FALSE,"EA OK (3)";#N/A,#N/A,FALSE,"EA OK (4)";#N/A,#N/A,FALSE,"KA OK  (2)";#N/A,#N/A,FALSE,"KA OK";#N/A,#N/A,FALSE,"KA OK  (3)";#N/A,#N/A,FALSE,"KA OK (4)"}</definedName>
    <definedName name="jklk" localSheetId="21" hidden="1">{#N/A,#N/A,FALSE,"Umsatz OK";#N/A,#N/A,FALSE,"ER OK ";#N/A,#N/A,FALSE,"EA OK (2)";#N/A,#N/A,FALSE,"EA OK";#N/A,#N/A,FALSE,"EA OK (3)";#N/A,#N/A,FALSE,"EA OK (4)";#N/A,#N/A,FALSE,"KA OK  (2)";#N/A,#N/A,FALSE,"KA OK";#N/A,#N/A,FALSE,"KA OK  (3)";#N/A,#N/A,FALSE,"KA OK (4)"}</definedName>
    <definedName name="jklk" localSheetId="22" hidden="1">{#N/A,#N/A,FALSE,"Umsatz OK";#N/A,#N/A,FALSE,"ER OK ";#N/A,#N/A,FALSE,"EA OK (2)";#N/A,#N/A,FALSE,"EA OK";#N/A,#N/A,FALSE,"EA OK (3)";#N/A,#N/A,FALSE,"EA OK (4)";#N/A,#N/A,FALSE,"KA OK  (2)";#N/A,#N/A,FALSE,"KA OK";#N/A,#N/A,FALSE,"KA OK  (3)";#N/A,#N/A,FALSE,"KA OK (4)"}</definedName>
    <definedName name="jklk" localSheetId="19" hidden="1">{#N/A,#N/A,FALSE,"Umsatz OK";#N/A,#N/A,FALSE,"ER OK ";#N/A,#N/A,FALSE,"EA OK (2)";#N/A,#N/A,FALSE,"EA OK";#N/A,#N/A,FALSE,"EA OK (3)";#N/A,#N/A,FALSE,"EA OK (4)";#N/A,#N/A,FALSE,"KA OK  (2)";#N/A,#N/A,FALSE,"KA OK";#N/A,#N/A,FALSE,"KA OK  (3)";#N/A,#N/A,FALSE,"KA OK (4)"}</definedName>
    <definedName name="jklk" hidden="1">{#N/A,#N/A,FALSE,"Umsatz OK";#N/A,#N/A,FALSE,"ER OK ";#N/A,#N/A,FALSE,"EA OK (2)";#N/A,#N/A,FALSE,"EA OK";#N/A,#N/A,FALSE,"EA OK (3)";#N/A,#N/A,FALSE,"EA OK (4)";#N/A,#N/A,FALSE,"KA OK  (2)";#N/A,#N/A,FALSE,"KA OK";#N/A,#N/A,FALSE,"KA OK  (3)";#N/A,#N/A,FALSE,"KA OK (4)"}</definedName>
    <definedName name="jklñ" localSheetId="14"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lñ" localSheetId="7"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lñ" localSheetId="25"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lñ" localSheetId="2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lñ" localSheetId="22"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lñ" localSheetId="19"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lñ"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u" localSheetId="14" hidden="1">{#N/A,#N/A,FALSE,"COVER";#N/A,#N/A,FALSE,"0";#N/A,#N/A,FALSE,"1";#N/A,#N/A,FALSE,"2";#N/A,#N/A,FALSE,"3";#N/A,#N/A,FALSE,"4";#N/A,#N/A,FALSE,"5";#N/A,#N/A,FALSE,"6";#N/A,#N/A,FALSE,"7";#N/A,#N/A,FALSE,"8";#N/A,#N/A,FALSE,"9";#N/A,#N/A,FALSE,"10";#N/A,#N/A,FALSE,"11"}</definedName>
    <definedName name="jku" localSheetId="7" hidden="1">{#N/A,#N/A,FALSE,"COVER";#N/A,#N/A,FALSE,"0";#N/A,#N/A,FALSE,"1";#N/A,#N/A,FALSE,"2";#N/A,#N/A,FALSE,"3";#N/A,#N/A,FALSE,"4";#N/A,#N/A,FALSE,"5";#N/A,#N/A,FALSE,"6";#N/A,#N/A,FALSE,"7";#N/A,#N/A,FALSE,"8";#N/A,#N/A,FALSE,"9";#N/A,#N/A,FALSE,"10";#N/A,#N/A,FALSE,"11"}</definedName>
    <definedName name="jku" localSheetId="25" hidden="1">{#N/A,#N/A,FALSE,"COVER";#N/A,#N/A,FALSE,"0";#N/A,#N/A,FALSE,"1";#N/A,#N/A,FALSE,"2";#N/A,#N/A,FALSE,"3";#N/A,#N/A,FALSE,"4";#N/A,#N/A,FALSE,"5";#N/A,#N/A,FALSE,"6";#N/A,#N/A,FALSE,"7";#N/A,#N/A,FALSE,"8";#N/A,#N/A,FALSE,"9";#N/A,#N/A,FALSE,"10";#N/A,#N/A,FALSE,"11"}</definedName>
    <definedName name="jku" localSheetId="21" hidden="1">{#N/A,#N/A,FALSE,"COVER";#N/A,#N/A,FALSE,"0";#N/A,#N/A,FALSE,"1";#N/A,#N/A,FALSE,"2";#N/A,#N/A,FALSE,"3";#N/A,#N/A,FALSE,"4";#N/A,#N/A,FALSE,"5";#N/A,#N/A,FALSE,"6";#N/A,#N/A,FALSE,"7";#N/A,#N/A,FALSE,"8";#N/A,#N/A,FALSE,"9";#N/A,#N/A,FALSE,"10";#N/A,#N/A,FALSE,"11"}</definedName>
    <definedName name="jku" localSheetId="22" hidden="1">{#N/A,#N/A,FALSE,"COVER";#N/A,#N/A,FALSE,"0";#N/A,#N/A,FALSE,"1";#N/A,#N/A,FALSE,"2";#N/A,#N/A,FALSE,"3";#N/A,#N/A,FALSE,"4";#N/A,#N/A,FALSE,"5";#N/A,#N/A,FALSE,"6";#N/A,#N/A,FALSE,"7";#N/A,#N/A,FALSE,"8";#N/A,#N/A,FALSE,"9";#N/A,#N/A,FALSE,"10";#N/A,#N/A,FALSE,"11"}</definedName>
    <definedName name="jku" localSheetId="19" hidden="1">{#N/A,#N/A,FALSE,"COVER";#N/A,#N/A,FALSE,"0";#N/A,#N/A,FALSE,"1";#N/A,#N/A,FALSE,"2";#N/A,#N/A,FALSE,"3";#N/A,#N/A,FALSE,"4";#N/A,#N/A,FALSE,"5";#N/A,#N/A,FALSE,"6";#N/A,#N/A,FALSE,"7";#N/A,#N/A,FALSE,"8";#N/A,#N/A,FALSE,"9";#N/A,#N/A,FALSE,"10";#N/A,#N/A,FALSE,"11"}</definedName>
    <definedName name="jku" hidden="1">{#N/A,#N/A,FALSE,"COVER";#N/A,#N/A,FALSE,"0";#N/A,#N/A,FALSE,"1";#N/A,#N/A,FALSE,"2";#N/A,#N/A,FALSE,"3";#N/A,#N/A,FALSE,"4";#N/A,#N/A,FALSE,"5";#N/A,#N/A,FALSE,"6";#N/A,#N/A,FALSE,"7";#N/A,#N/A,FALSE,"8";#N/A,#N/A,FALSE,"9";#N/A,#N/A,FALSE,"10";#N/A,#N/A,FALSE,"11"}</definedName>
    <definedName name="jkwsd" localSheetId="14" hidden="1">{"detail",#N/A,FALSE,"mfg";"summary",#N/A,FALSE,"mfg"}</definedName>
    <definedName name="jkwsd" localSheetId="7" hidden="1">{"detail",#N/A,FALSE,"mfg";"summary",#N/A,FALSE,"mfg"}</definedName>
    <definedName name="jkwsd" localSheetId="25" hidden="1">{"detail",#N/A,FALSE,"mfg";"summary",#N/A,FALSE,"mfg"}</definedName>
    <definedName name="jkwsd" localSheetId="21" hidden="1">{"detail",#N/A,FALSE,"mfg";"summary",#N/A,FALSE,"mfg"}</definedName>
    <definedName name="jkwsd" localSheetId="22" hidden="1">{"detail",#N/A,FALSE,"mfg";"summary",#N/A,FALSE,"mfg"}</definedName>
    <definedName name="jkwsd" localSheetId="19" hidden="1">{"detail",#N/A,FALSE,"mfg";"summary",#N/A,FALSE,"mfg"}</definedName>
    <definedName name="jkwsd" hidden="1">{"detail",#N/A,FALSE,"mfg";"summary",#N/A,FALSE,"mfg"}</definedName>
    <definedName name="jl" localSheetId="14" hidden="1">{#N/A,#N/A,FALSE,"late version";#N/A,#N/A,FALSE,"Sheet3"}</definedName>
    <definedName name="jl" localSheetId="7" hidden="1">{#N/A,#N/A,FALSE,"late version";#N/A,#N/A,FALSE,"Sheet3"}</definedName>
    <definedName name="jl" localSheetId="25" hidden="1">{#N/A,#N/A,FALSE,"late version";#N/A,#N/A,FALSE,"Sheet3"}</definedName>
    <definedName name="jl" localSheetId="21" hidden="1">{#N/A,#N/A,FALSE,"late version";#N/A,#N/A,FALSE,"Sheet3"}</definedName>
    <definedName name="jl" localSheetId="22" hidden="1">{#N/A,#N/A,FALSE,"late version";#N/A,#N/A,FALSE,"Sheet3"}</definedName>
    <definedName name="jl" localSheetId="19" hidden="1">{#N/A,#N/A,FALSE,"late version";#N/A,#N/A,FALSE,"Sheet3"}</definedName>
    <definedName name="jl" hidden="1">{#N/A,#N/A,FALSE,"late version";#N/A,#N/A,FALSE,"Sheet3"}</definedName>
    <definedName name="JL_JUMP">#N/A</definedName>
    <definedName name="JL_LOW_SA">#N/A</definedName>
    <definedName name="JL_S09">#N/A</definedName>
    <definedName name="JL_S09_C">#N/A</definedName>
    <definedName name="JL_SALES">#N/A</definedName>
    <definedName name="JL_SALES_C">#N/A</definedName>
    <definedName name="jm">#REF!</definedName>
    <definedName name="jn" localSheetId="14" hidden="1">{#N/A,#N/A,FALSE,"TAXC.INDEX";#N/A,#N/A,FALSE,"Schedule I";#N/A,#N/A,FALSE,"Schedule  II";#N/A,#N/A,FALSE,"Schedule III"}</definedName>
    <definedName name="jn" localSheetId="7" hidden="1">{#N/A,#N/A,FALSE,"TAXC.INDEX";#N/A,#N/A,FALSE,"Schedule I";#N/A,#N/A,FALSE,"Schedule  II";#N/A,#N/A,FALSE,"Schedule III"}</definedName>
    <definedName name="jn" localSheetId="25" hidden="1">{#N/A,#N/A,FALSE,"TAXC.INDEX";#N/A,#N/A,FALSE,"Schedule I";#N/A,#N/A,FALSE,"Schedule  II";#N/A,#N/A,FALSE,"Schedule III"}</definedName>
    <definedName name="jn" localSheetId="21" hidden="1">{#N/A,#N/A,FALSE,"TAXC.INDEX";#N/A,#N/A,FALSE,"Schedule I";#N/A,#N/A,FALSE,"Schedule  II";#N/A,#N/A,FALSE,"Schedule III"}</definedName>
    <definedName name="jn" localSheetId="22" hidden="1">{#N/A,#N/A,FALSE,"TAXC.INDEX";#N/A,#N/A,FALSE,"Schedule I";#N/A,#N/A,FALSE,"Schedule  II";#N/A,#N/A,FALSE,"Schedule III"}</definedName>
    <definedName name="jn" localSheetId="19" hidden="1">{#N/A,#N/A,FALSE,"TAXC.INDEX";#N/A,#N/A,FALSE,"Schedule I";#N/A,#N/A,FALSE,"Schedule  II";#N/A,#N/A,FALSE,"Schedule III"}</definedName>
    <definedName name="jn" hidden="1">{#N/A,#N/A,FALSE,"TAXC.INDEX";#N/A,#N/A,FALSE,"Schedule I";#N/A,#N/A,FALSE,"Schedule  II";#N/A,#N/A,FALSE,"Schedule III"}</definedName>
    <definedName name="jnaheihencdke" localSheetId="14" hidden="1">{#N/A,#N/A,FALSE,"DIR-REP";#N/A,#N/A,FALSE,"AUD-REPORT";#N/A,#N/A,FALSE,"P7L&amp;BS";#N/A,#N/A,FALSE,"NOTES";#N/A,#N/A,FALSE,"FA";#N/A,#N/A,FALSE,"NOTES (2)";#N/A,#N/A,FALSE,"Schedule  IV";#N/A,#N/A,FALSE,"Schedule V"}</definedName>
    <definedName name="jnaheihencdke" localSheetId="7" hidden="1">{#N/A,#N/A,FALSE,"DIR-REP";#N/A,#N/A,FALSE,"AUD-REPORT";#N/A,#N/A,FALSE,"P7L&amp;BS";#N/A,#N/A,FALSE,"NOTES";#N/A,#N/A,FALSE,"FA";#N/A,#N/A,FALSE,"NOTES (2)";#N/A,#N/A,FALSE,"Schedule  IV";#N/A,#N/A,FALSE,"Schedule V"}</definedName>
    <definedName name="jnaheihencdke" localSheetId="25" hidden="1">{#N/A,#N/A,FALSE,"DIR-REP";#N/A,#N/A,FALSE,"AUD-REPORT";#N/A,#N/A,FALSE,"P7L&amp;BS";#N/A,#N/A,FALSE,"NOTES";#N/A,#N/A,FALSE,"FA";#N/A,#N/A,FALSE,"NOTES (2)";#N/A,#N/A,FALSE,"Schedule  IV";#N/A,#N/A,FALSE,"Schedule V"}</definedName>
    <definedName name="jnaheihencdke" localSheetId="21" hidden="1">{#N/A,#N/A,FALSE,"DIR-REP";#N/A,#N/A,FALSE,"AUD-REPORT";#N/A,#N/A,FALSE,"P7L&amp;BS";#N/A,#N/A,FALSE,"NOTES";#N/A,#N/A,FALSE,"FA";#N/A,#N/A,FALSE,"NOTES (2)";#N/A,#N/A,FALSE,"Schedule  IV";#N/A,#N/A,FALSE,"Schedule V"}</definedName>
    <definedName name="jnaheihencdke" localSheetId="22" hidden="1">{#N/A,#N/A,FALSE,"DIR-REP";#N/A,#N/A,FALSE,"AUD-REPORT";#N/A,#N/A,FALSE,"P7L&amp;BS";#N/A,#N/A,FALSE,"NOTES";#N/A,#N/A,FALSE,"FA";#N/A,#N/A,FALSE,"NOTES (2)";#N/A,#N/A,FALSE,"Schedule  IV";#N/A,#N/A,FALSE,"Schedule V"}</definedName>
    <definedName name="jnaheihencdke" localSheetId="19" hidden="1">{#N/A,#N/A,FALSE,"DIR-REP";#N/A,#N/A,FALSE,"AUD-REPORT";#N/A,#N/A,FALSE,"P7L&amp;BS";#N/A,#N/A,FALSE,"NOTES";#N/A,#N/A,FALSE,"FA";#N/A,#N/A,FALSE,"NOTES (2)";#N/A,#N/A,FALSE,"Schedule  IV";#N/A,#N/A,FALSE,"Schedule V"}</definedName>
    <definedName name="jnaheihencdke" hidden="1">{#N/A,#N/A,FALSE,"DIR-REP";#N/A,#N/A,FALSE,"AUD-REPORT";#N/A,#N/A,FALSE,"P7L&amp;BS";#N/A,#N/A,FALSE,"NOTES";#N/A,#N/A,FALSE,"FA";#N/A,#N/A,FALSE,"NOTES (2)";#N/A,#N/A,FALSE,"Schedule  IV";#N/A,#N/A,FALSE,"Schedule V"}</definedName>
    <definedName name="jnbid" localSheetId="14" hidden="1">{"detail",#N/A,FALSE,"mfg";"summary",#N/A,FALSE,"mfg"}</definedName>
    <definedName name="jnbid" localSheetId="7" hidden="1">{"detail",#N/A,FALSE,"mfg";"summary",#N/A,FALSE,"mfg"}</definedName>
    <definedName name="jnbid" localSheetId="25" hidden="1">{"detail",#N/A,FALSE,"mfg";"summary",#N/A,FALSE,"mfg"}</definedName>
    <definedName name="jnbid" localSheetId="21" hidden="1">{"detail",#N/A,FALSE,"mfg";"summary",#N/A,FALSE,"mfg"}</definedName>
    <definedName name="jnbid" localSheetId="22" hidden="1">{"detail",#N/A,FALSE,"mfg";"summary",#N/A,FALSE,"mfg"}</definedName>
    <definedName name="jnbid" localSheetId="19" hidden="1">{"detail",#N/A,FALSE,"mfg";"summary",#N/A,FALSE,"mfg"}</definedName>
    <definedName name="jnbid" hidden="1">{"detail",#N/A,FALSE,"mfg";"summary",#N/A,FALSE,"mfg"}</definedName>
    <definedName name="jnbv" localSheetId="14" hidden="1">{#N/A,#N/A,FALSE,"DIR-REP";#N/A,#N/A,FALSE,"AUD-REPORT";#N/A,#N/A,FALSE,"P7L&amp;BS";#N/A,#N/A,FALSE,"NOTES";#N/A,#N/A,FALSE,"FA";#N/A,#N/A,FALSE,"NOTES (2)";#N/A,#N/A,FALSE,"Schedule  IV";#N/A,#N/A,FALSE,"Schedule V"}</definedName>
    <definedName name="jnbv" localSheetId="7" hidden="1">{#N/A,#N/A,FALSE,"DIR-REP";#N/A,#N/A,FALSE,"AUD-REPORT";#N/A,#N/A,FALSE,"P7L&amp;BS";#N/A,#N/A,FALSE,"NOTES";#N/A,#N/A,FALSE,"FA";#N/A,#N/A,FALSE,"NOTES (2)";#N/A,#N/A,FALSE,"Schedule  IV";#N/A,#N/A,FALSE,"Schedule V"}</definedName>
    <definedName name="jnbv" localSheetId="25" hidden="1">{#N/A,#N/A,FALSE,"DIR-REP";#N/A,#N/A,FALSE,"AUD-REPORT";#N/A,#N/A,FALSE,"P7L&amp;BS";#N/A,#N/A,FALSE,"NOTES";#N/A,#N/A,FALSE,"FA";#N/A,#N/A,FALSE,"NOTES (2)";#N/A,#N/A,FALSE,"Schedule  IV";#N/A,#N/A,FALSE,"Schedule V"}</definedName>
    <definedName name="jnbv" localSheetId="21" hidden="1">{#N/A,#N/A,FALSE,"DIR-REP";#N/A,#N/A,FALSE,"AUD-REPORT";#N/A,#N/A,FALSE,"P7L&amp;BS";#N/A,#N/A,FALSE,"NOTES";#N/A,#N/A,FALSE,"FA";#N/A,#N/A,FALSE,"NOTES (2)";#N/A,#N/A,FALSE,"Schedule  IV";#N/A,#N/A,FALSE,"Schedule V"}</definedName>
    <definedName name="jnbv" localSheetId="22" hidden="1">{#N/A,#N/A,FALSE,"DIR-REP";#N/A,#N/A,FALSE,"AUD-REPORT";#N/A,#N/A,FALSE,"P7L&amp;BS";#N/A,#N/A,FALSE,"NOTES";#N/A,#N/A,FALSE,"FA";#N/A,#N/A,FALSE,"NOTES (2)";#N/A,#N/A,FALSE,"Schedule  IV";#N/A,#N/A,FALSE,"Schedule V"}</definedName>
    <definedName name="jnbv" localSheetId="19" hidden="1">{#N/A,#N/A,FALSE,"DIR-REP";#N/A,#N/A,FALSE,"AUD-REPORT";#N/A,#N/A,FALSE,"P7L&amp;BS";#N/A,#N/A,FALSE,"NOTES";#N/A,#N/A,FALSE,"FA";#N/A,#N/A,FALSE,"NOTES (2)";#N/A,#N/A,FALSE,"Schedule  IV";#N/A,#N/A,FALSE,"Schedule V"}</definedName>
    <definedName name="jnbv" hidden="1">{#N/A,#N/A,FALSE,"DIR-REP";#N/A,#N/A,FALSE,"AUD-REPORT";#N/A,#N/A,FALSE,"P7L&amp;BS";#N/A,#N/A,FALSE,"NOTES";#N/A,#N/A,FALSE,"FA";#N/A,#N/A,FALSE,"NOTES (2)";#N/A,#N/A,FALSE,"Schedule  IV";#N/A,#N/A,FALSE,"Schedule V"}</definedName>
    <definedName name="JOANNE">#N/A</definedName>
    <definedName name="Job">#REF!</definedName>
    <definedName name="jodfjeog" localSheetId="14" hidden="1">{#N/A,#N/A,FALSE,"TB";#N/A,#N/A,FALSE,"DR";#N/A,#N/A,FALSE,"AR";#N/A,#N/A,FALSE,"BS";#N/A,#N/A,FALSE,"PL";#N/A,#N/A,FALSE,"NOTES";#N/A,#N/A,FALSE,"NOTES (2)";#N/A,#N/A,FALSE,"NOTES (3)";#N/A,#N/A,FALSE,"DPL";#N/A,#N/A,FALSE,"DPL"}</definedName>
    <definedName name="jodfjeog" localSheetId="7" hidden="1">{#N/A,#N/A,FALSE,"TB";#N/A,#N/A,FALSE,"DR";#N/A,#N/A,FALSE,"AR";#N/A,#N/A,FALSE,"BS";#N/A,#N/A,FALSE,"PL";#N/A,#N/A,FALSE,"NOTES";#N/A,#N/A,FALSE,"NOTES (2)";#N/A,#N/A,FALSE,"NOTES (3)";#N/A,#N/A,FALSE,"DPL";#N/A,#N/A,FALSE,"DPL"}</definedName>
    <definedName name="jodfjeog" localSheetId="25" hidden="1">{#N/A,#N/A,FALSE,"TB";#N/A,#N/A,FALSE,"DR";#N/A,#N/A,FALSE,"AR";#N/A,#N/A,FALSE,"BS";#N/A,#N/A,FALSE,"PL";#N/A,#N/A,FALSE,"NOTES";#N/A,#N/A,FALSE,"NOTES (2)";#N/A,#N/A,FALSE,"NOTES (3)";#N/A,#N/A,FALSE,"DPL";#N/A,#N/A,FALSE,"DPL"}</definedName>
    <definedName name="jodfjeog" localSheetId="21" hidden="1">{#N/A,#N/A,FALSE,"TB";#N/A,#N/A,FALSE,"DR";#N/A,#N/A,FALSE,"AR";#N/A,#N/A,FALSE,"BS";#N/A,#N/A,FALSE,"PL";#N/A,#N/A,FALSE,"NOTES";#N/A,#N/A,FALSE,"NOTES (2)";#N/A,#N/A,FALSE,"NOTES (3)";#N/A,#N/A,FALSE,"DPL";#N/A,#N/A,FALSE,"DPL"}</definedName>
    <definedName name="jodfjeog" localSheetId="22" hidden="1">{#N/A,#N/A,FALSE,"TB";#N/A,#N/A,FALSE,"DR";#N/A,#N/A,FALSE,"AR";#N/A,#N/A,FALSE,"BS";#N/A,#N/A,FALSE,"PL";#N/A,#N/A,FALSE,"NOTES";#N/A,#N/A,FALSE,"NOTES (2)";#N/A,#N/A,FALSE,"NOTES (3)";#N/A,#N/A,FALSE,"DPL";#N/A,#N/A,FALSE,"DPL"}</definedName>
    <definedName name="jodfjeog" localSheetId="19" hidden="1">{#N/A,#N/A,FALSE,"TB";#N/A,#N/A,FALSE,"DR";#N/A,#N/A,FALSE,"AR";#N/A,#N/A,FALSE,"BS";#N/A,#N/A,FALSE,"PL";#N/A,#N/A,FALSE,"NOTES";#N/A,#N/A,FALSE,"NOTES (2)";#N/A,#N/A,FALSE,"NOTES (3)";#N/A,#N/A,FALSE,"DPL";#N/A,#N/A,FALSE,"DPL"}</definedName>
    <definedName name="jodfjeog" hidden="1">{#N/A,#N/A,FALSE,"TB";#N/A,#N/A,FALSE,"DR";#N/A,#N/A,FALSE,"AR";#N/A,#N/A,FALSE,"BS";#N/A,#N/A,FALSE,"PL";#N/A,#N/A,FALSE,"NOTES";#N/A,#N/A,FALSE,"NOTES (2)";#N/A,#N/A,FALSE,"NOTES (3)";#N/A,#N/A,FALSE,"DPL";#N/A,#N/A,FALSE,"DPL"}</definedName>
    <definedName name="jodl" localSheetId="14" hidden="1">{#N/A,#N/A,FALSE,"TAXC.INDEX";#N/A,#N/A,FALSE,"Schedule I";#N/A,#N/A,FALSE,"Schedule  II";#N/A,#N/A,FALSE,"Schedule III"}</definedName>
    <definedName name="jodl" localSheetId="7" hidden="1">{#N/A,#N/A,FALSE,"TAXC.INDEX";#N/A,#N/A,FALSE,"Schedule I";#N/A,#N/A,FALSE,"Schedule  II";#N/A,#N/A,FALSE,"Schedule III"}</definedName>
    <definedName name="jodl" localSheetId="25" hidden="1">{#N/A,#N/A,FALSE,"TAXC.INDEX";#N/A,#N/A,FALSE,"Schedule I";#N/A,#N/A,FALSE,"Schedule  II";#N/A,#N/A,FALSE,"Schedule III"}</definedName>
    <definedName name="jodl" localSheetId="21" hidden="1">{#N/A,#N/A,FALSE,"TAXC.INDEX";#N/A,#N/A,FALSE,"Schedule I";#N/A,#N/A,FALSE,"Schedule  II";#N/A,#N/A,FALSE,"Schedule III"}</definedName>
    <definedName name="jodl" localSheetId="22" hidden="1">{#N/A,#N/A,FALSE,"TAXC.INDEX";#N/A,#N/A,FALSE,"Schedule I";#N/A,#N/A,FALSE,"Schedule  II";#N/A,#N/A,FALSE,"Schedule III"}</definedName>
    <definedName name="jodl" localSheetId="19" hidden="1">{#N/A,#N/A,FALSE,"TAXC.INDEX";#N/A,#N/A,FALSE,"Schedule I";#N/A,#N/A,FALSE,"Schedule  II";#N/A,#N/A,FALSE,"Schedule III"}</definedName>
    <definedName name="jodl" hidden="1">{#N/A,#N/A,FALSE,"TAXC.INDEX";#N/A,#N/A,FALSE,"Schedule I";#N/A,#N/A,FALSE,"Schedule  II";#N/A,#N/A,FALSE,"Schedule III"}</definedName>
    <definedName name="joejas" localSheetId="14" hidden="1">{#N/A,#N/A,FALSE,"DIR-REP";#N/A,#N/A,FALSE,"AUD-REPORT";#N/A,#N/A,FALSE,"P7L&amp;BS";#N/A,#N/A,FALSE,"NOTES";#N/A,#N/A,FALSE,"FA";#N/A,#N/A,FALSE,"NOTES (2)";#N/A,#N/A,FALSE,"Schedule  IV";#N/A,#N/A,FALSE,"Schedule V"}</definedName>
    <definedName name="joejas" localSheetId="7" hidden="1">{#N/A,#N/A,FALSE,"DIR-REP";#N/A,#N/A,FALSE,"AUD-REPORT";#N/A,#N/A,FALSE,"P7L&amp;BS";#N/A,#N/A,FALSE,"NOTES";#N/A,#N/A,FALSE,"FA";#N/A,#N/A,FALSE,"NOTES (2)";#N/A,#N/A,FALSE,"Schedule  IV";#N/A,#N/A,FALSE,"Schedule V"}</definedName>
    <definedName name="joejas" localSheetId="25" hidden="1">{#N/A,#N/A,FALSE,"DIR-REP";#N/A,#N/A,FALSE,"AUD-REPORT";#N/A,#N/A,FALSE,"P7L&amp;BS";#N/A,#N/A,FALSE,"NOTES";#N/A,#N/A,FALSE,"FA";#N/A,#N/A,FALSE,"NOTES (2)";#N/A,#N/A,FALSE,"Schedule  IV";#N/A,#N/A,FALSE,"Schedule V"}</definedName>
    <definedName name="joejas" localSheetId="21" hidden="1">{#N/A,#N/A,FALSE,"DIR-REP";#N/A,#N/A,FALSE,"AUD-REPORT";#N/A,#N/A,FALSE,"P7L&amp;BS";#N/A,#N/A,FALSE,"NOTES";#N/A,#N/A,FALSE,"FA";#N/A,#N/A,FALSE,"NOTES (2)";#N/A,#N/A,FALSE,"Schedule  IV";#N/A,#N/A,FALSE,"Schedule V"}</definedName>
    <definedName name="joejas" localSheetId="22" hidden="1">{#N/A,#N/A,FALSE,"DIR-REP";#N/A,#N/A,FALSE,"AUD-REPORT";#N/A,#N/A,FALSE,"P7L&amp;BS";#N/A,#N/A,FALSE,"NOTES";#N/A,#N/A,FALSE,"FA";#N/A,#N/A,FALSE,"NOTES (2)";#N/A,#N/A,FALSE,"Schedule  IV";#N/A,#N/A,FALSE,"Schedule V"}</definedName>
    <definedName name="joejas" localSheetId="19" hidden="1">{#N/A,#N/A,FALSE,"DIR-REP";#N/A,#N/A,FALSE,"AUD-REPORT";#N/A,#N/A,FALSE,"P7L&amp;BS";#N/A,#N/A,FALSE,"NOTES";#N/A,#N/A,FALSE,"FA";#N/A,#N/A,FALSE,"NOTES (2)";#N/A,#N/A,FALSE,"Schedule  IV";#N/A,#N/A,FALSE,"Schedule V"}</definedName>
    <definedName name="joejas" hidden="1">{#N/A,#N/A,FALSE,"DIR-REP";#N/A,#N/A,FALSE,"AUD-REPORT";#N/A,#N/A,FALSE,"P7L&amp;BS";#N/A,#N/A,FALSE,"NOTES";#N/A,#N/A,FALSE,"FA";#N/A,#N/A,FALSE,"NOTES (2)";#N/A,#N/A,FALSE,"Schedule  IV";#N/A,#N/A,FALSE,"Schedule V"}</definedName>
    <definedName name="JOH_1">#N/A</definedName>
    <definedName name="JOH_2">#N/A</definedName>
    <definedName name="JOH_ALL">#N/A</definedName>
    <definedName name="JOH_CAL">#N/A</definedName>
    <definedName name="JOH_R1">#N/A</definedName>
    <definedName name="JOH_R2">#N/A</definedName>
    <definedName name="JOH_RATE">#N/A</definedName>
    <definedName name="JOH_TOT">#N/A</definedName>
    <definedName name="JOH_TOT1">#N/A</definedName>
    <definedName name="JOH_TOT2">#N/A</definedName>
    <definedName name="JOKM" localSheetId="14" hidden="1">{#N/A,#N/A,FALSE,"단축1";#N/A,#N/A,FALSE,"단축2";#N/A,#N/A,FALSE,"단축3";#N/A,#N/A,FALSE,"장축";#N/A,#N/A,FALSE,"4WD"}</definedName>
    <definedName name="JOKM" localSheetId="7" hidden="1">{#N/A,#N/A,FALSE,"단축1";#N/A,#N/A,FALSE,"단축2";#N/A,#N/A,FALSE,"단축3";#N/A,#N/A,FALSE,"장축";#N/A,#N/A,FALSE,"4WD"}</definedName>
    <definedName name="JOKM" localSheetId="25" hidden="1">{#N/A,#N/A,FALSE,"단축1";#N/A,#N/A,FALSE,"단축2";#N/A,#N/A,FALSE,"단축3";#N/A,#N/A,FALSE,"장축";#N/A,#N/A,FALSE,"4WD"}</definedName>
    <definedName name="JOKM" localSheetId="21" hidden="1">{#N/A,#N/A,FALSE,"단축1";#N/A,#N/A,FALSE,"단축2";#N/A,#N/A,FALSE,"단축3";#N/A,#N/A,FALSE,"장축";#N/A,#N/A,FALSE,"4WD"}</definedName>
    <definedName name="JOKM" localSheetId="22" hidden="1">{#N/A,#N/A,FALSE,"단축1";#N/A,#N/A,FALSE,"단축2";#N/A,#N/A,FALSE,"단축3";#N/A,#N/A,FALSE,"장축";#N/A,#N/A,FALSE,"4WD"}</definedName>
    <definedName name="JOKM" localSheetId="19" hidden="1">{#N/A,#N/A,FALSE,"단축1";#N/A,#N/A,FALSE,"단축2";#N/A,#N/A,FALSE,"단축3";#N/A,#N/A,FALSE,"장축";#N/A,#N/A,FALSE,"4WD"}</definedName>
    <definedName name="JOKM" hidden="1">{#N/A,#N/A,FALSE,"단축1";#N/A,#N/A,FALSE,"단축2";#N/A,#N/A,FALSE,"단축3";#N/A,#N/A,FALSE,"장축";#N/A,#N/A,FALSE,"4WD"}</definedName>
    <definedName name="jolt" localSheetId="14" hidden="1">{#N/A,#N/A,FALSE,"DIR-REP";#N/A,#N/A,FALSE,"AUD-REPORT";#N/A,#N/A,FALSE,"P7L&amp;BS";#N/A,#N/A,FALSE,"NOTES";#N/A,#N/A,FALSE,"FA";#N/A,#N/A,FALSE,"NOTES (2)";#N/A,#N/A,FALSE,"Schedule  IV";#N/A,#N/A,FALSE,"Schedule V"}</definedName>
    <definedName name="jolt" localSheetId="7" hidden="1">{#N/A,#N/A,FALSE,"DIR-REP";#N/A,#N/A,FALSE,"AUD-REPORT";#N/A,#N/A,FALSE,"P7L&amp;BS";#N/A,#N/A,FALSE,"NOTES";#N/A,#N/A,FALSE,"FA";#N/A,#N/A,FALSE,"NOTES (2)";#N/A,#N/A,FALSE,"Schedule  IV";#N/A,#N/A,FALSE,"Schedule V"}</definedName>
    <definedName name="jolt" localSheetId="25" hidden="1">{#N/A,#N/A,FALSE,"DIR-REP";#N/A,#N/A,FALSE,"AUD-REPORT";#N/A,#N/A,FALSE,"P7L&amp;BS";#N/A,#N/A,FALSE,"NOTES";#N/A,#N/A,FALSE,"FA";#N/A,#N/A,FALSE,"NOTES (2)";#N/A,#N/A,FALSE,"Schedule  IV";#N/A,#N/A,FALSE,"Schedule V"}</definedName>
    <definedName name="jolt" localSheetId="21" hidden="1">{#N/A,#N/A,FALSE,"DIR-REP";#N/A,#N/A,FALSE,"AUD-REPORT";#N/A,#N/A,FALSE,"P7L&amp;BS";#N/A,#N/A,FALSE,"NOTES";#N/A,#N/A,FALSE,"FA";#N/A,#N/A,FALSE,"NOTES (2)";#N/A,#N/A,FALSE,"Schedule  IV";#N/A,#N/A,FALSE,"Schedule V"}</definedName>
    <definedName name="jolt" localSheetId="22" hidden="1">{#N/A,#N/A,FALSE,"DIR-REP";#N/A,#N/A,FALSE,"AUD-REPORT";#N/A,#N/A,FALSE,"P7L&amp;BS";#N/A,#N/A,FALSE,"NOTES";#N/A,#N/A,FALSE,"FA";#N/A,#N/A,FALSE,"NOTES (2)";#N/A,#N/A,FALSE,"Schedule  IV";#N/A,#N/A,FALSE,"Schedule V"}</definedName>
    <definedName name="jolt" localSheetId="19" hidden="1">{#N/A,#N/A,FALSE,"DIR-REP";#N/A,#N/A,FALSE,"AUD-REPORT";#N/A,#N/A,FALSE,"P7L&amp;BS";#N/A,#N/A,FALSE,"NOTES";#N/A,#N/A,FALSE,"FA";#N/A,#N/A,FALSE,"NOTES (2)";#N/A,#N/A,FALSE,"Schedule  IV";#N/A,#N/A,FALSE,"Schedule V"}</definedName>
    <definedName name="jolt" hidden="1">{#N/A,#N/A,FALSE,"DIR-REP";#N/A,#N/A,FALSE,"AUD-REPORT";#N/A,#N/A,FALSE,"P7L&amp;BS";#N/A,#N/A,FALSE,"NOTES";#N/A,#N/A,FALSE,"FA";#N/A,#N/A,FALSE,"NOTES (2)";#N/A,#N/A,FALSE,"Schedule  IV";#N/A,#N/A,FALSE,"Schedule V"}</definedName>
    <definedName name="jomn" localSheetId="14" hidden="1">{"pro_view",#N/A,FALSE,"EEFSNAP2";"rep_view",#N/A,FALSE,"EEFSNAP2"}</definedName>
    <definedName name="jomn" localSheetId="7" hidden="1">{"pro_view",#N/A,FALSE,"EEFSNAP2";"rep_view",#N/A,FALSE,"EEFSNAP2"}</definedName>
    <definedName name="jomn" localSheetId="25" hidden="1">{"pro_view",#N/A,FALSE,"EEFSNAP2";"rep_view",#N/A,FALSE,"EEFSNAP2"}</definedName>
    <definedName name="jomn" localSheetId="21" hidden="1">{"pro_view",#N/A,FALSE,"EEFSNAP2";"rep_view",#N/A,FALSE,"EEFSNAP2"}</definedName>
    <definedName name="jomn" localSheetId="22" hidden="1">{"pro_view",#N/A,FALSE,"EEFSNAP2";"rep_view",#N/A,FALSE,"EEFSNAP2"}</definedName>
    <definedName name="jomn" localSheetId="19" hidden="1">{"pro_view",#N/A,FALSE,"EEFSNAP2";"rep_view",#N/A,FALSE,"EEFSNAP2"}</definedName>
    <definedName name="jomn" hidden="1">{"pro_view",#N/A,FALSE,"EEFSNAP2";"rep_view",#N/A,FALSE,"EEFSNAP2"}</definedName>
    <definedName name="jos" localSheetId="14" hidden="1">{#N/A,#N/A,FALSE,"TB";#N/A,#N/A,FALSE,"DR";#N/A,#N/A,FALSE,"AR";#N/A,#N/A,FALSE,"BS";#N/A,#N/A,FALSE,"PL";#N/A,#N/A,FALSE,"NOTES";#N/A,#N/A,FALSE,"NOTES (2)";#N/A,#N/A,FALSE,"NOTES (3)";#N/A,#N/A,FALSE,"DPL";#N/A,#N/A,FALSE,"DPL"}</definedName>
    <definedName name="jos" localSheetId="7" hidden="1">{#N/A,#N/A,FALSE,"TB";#N/A,#N/A,FALSE,"DR";#N/A,#N/A,FALSE,"AR";#N/A,#N/A,FALSE,"BS";#N/A,#N/A,FALSE,"PL";#N/A,#N/A,FALSE,"NOTES";#N/A,#N/A,FALSE,"NOTES (2)";#N/A,#N/A,FALSE,"NOTES (3)";#N/A,#N/A,FALSE,"DPL";#N/A,#N/A,FALSE,"DPL"}</definedName>
    <definedName name="jos" localSheetId="25" hidden="1">{#N/A,#N/A,FALSE,"TB";#N/A,#N/A,FALSE,"DR";#N/A,#N/A,FALSE,"AR";#N/A,#N/A,FALSE,"BS";#N/A,#N/A,FALSE,"PL";#N/A,#N/A,FALSE,"NOTES";#N/A,#N/A,FALSE,"NOTES (2)";#N/A,#N/A,FALSE,"NOTES (3)";#N/A,#N/A,FALSE,"DPL";#N/A,#N/A,FALSE,"DPL"}</definedName>
    <definedName name="jos" localSheetId="21" hidden="1">{#N/A,#N/A,FALSE,"TB";#N/A,#N/A,FALSE,"DR";#N/A,#N/A,FALSE,"AR";#N/A,#N/A,FALSE,"BS";#N/A,#N/A,FALSE,"PL";#N/A,#N/A,FALSE,"NOTES";#N/A,#N/A,FALSE,"NOTES (2)";#N/A,#N/A,FALSE,"NOTES (3)";#N/A,#N/A,FALSE,"DPL";#N/A,#N/A,FALSE,"DPL"}</definedName>
    <definedName name="jos" localSheetId="22" hidden="1">{#N/A,#N/A,FALSE,"TB";#N/A,#N/A,FALSE,"DR";#N/A,#N/A,FALSE,"AR";#N/A,#N/A,FALSE,"BS";#N/A,#N/A,FALSE,"PL";#N/A,#N/A,FALSE,"NOTES";#N/A,#N/A,FALSE,"NOTES (2)";#N/A,#N/A,FALSE,"NOTES (3)";#N/A,#N/A,FALSE,"DPL";#N/A,#N/A,FALSE,"DPL"}</definedName>
    <definedName name="jos" localSheetId="19" hidden="1">{#N/A,#N/A,FALSE,"TB";#N/A,#N/A,FALSE,"DR";#N/A,#N/A,FALSE,"AR";#N/A,#N/A,FALSE,"BS";#N/A,#N/A,FALSE,"PL";#N/A,#N/A,FALSE,"NOTES";#N/A,#N/A,FALSE,"NOTES (2)";#N/A,#N/A,FALSE,"NOTES (3)";#N/A,#N/A,FALSE,"DPL";#N/A,#N/A,FALSE,"DPL"}</definedName>
    <definedName name="jos" hidden="1">{#N/A,#N/A,FALSE,"TB";#N/A,#N/A,FALSE,"DR";#N/A,#N/A,FALSE,"AR";#N/A,#N/A,FALSE,"BS";#N/A,#N/A,FALSE,"PL";#N/A,#N/A,FALSE,"NOTES";#N/A,#N/A,FALSE,"NOTES (2)";#N/A,#N/A,FALSE,"NOTES (3)";#N/A,#N/A,FALSE,"DPL";#N/A,#N/A,FALSE,"DPL"}</definedName>
    <definedName name="JOS_ALL">#N/A</definedName>
    <definedName name="JOS_TOT">#N/A</definedName>
    <definedName name="jöuiuiuzi" localSheetId="14" hidden="1">{#N/A,#N/A,FALSE,"Umsatz 99";#N/A,#N/A,FALSE,"ER 99 "}</definedName>
    <definedName name="jöuiuiuzi" localSheetId="7" hidden="1">{#N/A,#N/A,FALSE,"Umsatz 99";#N/A,#N/A,FALSE,"ER 99 "}</definedName>
    <definedName name="jöuiuiuzi" localSheetId="25" hidden="1">{#N/A,#N/A,FALSE,"Umsatz 99";#N/A,#N/A,FALSE,"ER 99 "}</definedName>
    <definedName name="jöuiuiuzi" localSheetId="21" hidden="1">{#N/A,#N/A,FALSE,"Umsatz 99";#N/A,#N/A,FALSE,"ER 99 "}</definedName>
    <definedName name="jöuiuiuzi" localSheetId="22" hidden="1">{#N/A,#N/A,FALSE,"Umsatz 99";#N/A,#N/A,FALSE,"ER 99 "}</definedName>
    <definedName name="jöuiuiuzi" localSheetId="19" hidden="1">{#N/A,#N/A,FALSE,"Umsatz 99";#N/A,#N/A,FALSE,"ER 99 "}</definedName>
    <definedName name="jöuiuiuzi" hidden="1">{#N/A,#N/A,FALSE,"Umsatz 99";#N/A,#N/A,FALSE,"ER 99 "}</definedName>
    <definedName name="JournalRef">#REF!</definedName>
    <definedName name="jp2_ca">#REF!</definedName>
    <definedName name="jp4_ca">#REF!</definedName>
    <definedName name="jp7_ca">#REF!</definedName>
    <definedName name="jrl">#REF!</definedName>
    <definedName name="jsds" hidden="1">#REF!</definedName>
    <definedName name="jseoag" localSheetId="14" hidden="1">{#N/A,#N/A,FALSE,"TB";#N/A,#N/A,FALSE,"AR";#N/A,#N/A,FALSE,"BS";#N/A,#N/A,FALSE,"PL";#N/A,#N/A,FALSE,"NOTES";#N/A,#N/A,FALSE,"NOTES (2)";#N/A,#N/A,FALSE,"NOTES (3)";#N/A,#N/A,FALSE,"TAXC.INDEX";#N/A,#N/A,FALSE,"Schedule I";#N/A,#N/A,FALSE,"DPL";#N/A,#N/A,FALSE,"Schedule IV";#N/A,#N/A,FALSE,"Adjustments"}</definedName>
    <definedName name="jseoag" localSheetId="7" hidden="1">{#N/A,#N/A,FALSE,"TB";#N/A,#N/A,FALSE,"AR";#N/A,#N/A,FALSE,"BS";#N/A,#N/A,FALSE,"PL";#N/A,#N/A,FALSE,"NOTES";#N/A,#N/A,FALSE,"NOTES (2)";#N/A,#N/A,FALSE,"NOTES (3)";#N/A,#N/A,FALSE,"TAXC.INDEX";#N/A,#N/A,FALSE,"Schedule I";#N/A,#N/A,FALSE,"DPL";#N/A,#N/A,FALSE,"Schedule IV";#N/A,#N/A,FALSE,"Adjustments"}</definedName>
    <definedName name="jseoag" localSheetId="25" hidden="1">{#N/A,#N/A,FALSE,"TB";#N/A,#N/A,FALSE,"AR";#N/A,#N/A,FALSE,"BS";#N/A,#N/A,FALSE,"PL";#N/A,#N/A,FALSE,"NOTES";#N/A,#N/A,FALSE,"NOTES (2)";#N/A,#N/A,FALSE,"NOTES (3)";#N/A,#N/A,FALSE,"TAXC.INDEX";#N/A,#N/A,FALSE,"Schedule I";#N/A,#N/A,FALSE,"DPL";#N/A,#N/A,FALSE,"Schedule IV";#N/A,#N/A,FALSE,"Adjustments"}</definedName>
    <definedName name="jseoag" localSheetId="21" hidden="1">{#N/A,#N/A,FALSE,"TB";#N/A,#N/A,FALSE,"AR";#N/A,#N/A,FALSE,"BS";#N/A,#N/A,FALSE,"PL";#N/A,#N/A,FALSE,"NOTES";#N/A,#N/A,FALSE,"NOTES (2)";#N/A,#N/A,FALSE,"NOTES (3)";#N/A,#N/A,FALSE,"TAXC.INDEX";#N/A,#N/A,FALSE,"Schedule I";#N/A,#N/A,FALSE,"DPL";#N/A,#N/A,FALSE,"Schedule IV";#N/A,#N/A,FALSE,"Adjustments"}</definedName>
    <definedName name="jseoag" localSheetId="22" hidden="1">{#N/A,#N/A,FALSE,"TB";#N/A,#N/A,FALSE,"AR";#N/A,#N/A,FALSE,"BS";#N/A,#N/A,FALSE,"PL";#N/A,#N/A,FALSE,"NOTES";#N/A,#N/A,FALSE,"NOTES (2)";#N/A,#N/A,FALSE,"NOTES (3)";#N/A,#N/A,FALSE,"TAXC.INDEX";#N/A,#N/A,FALSE,"Schedule I";#N/A,#N/A,FALSE,"DPL";#N/A,#N/A,FALSE,"Schedule IV";#N/A,#N/A,FALSE,"Adjustments"}</definedName>
    <definedName name="jseoag" localSheetId="19" hidden="1">{#N/A,#N/A,FALSE,"TB";#N/A,#N/A,FALSE,"AR";#N/A,#N/A,FALSE,"BS";#N/A,#N/A,FALSE,"PL";#N/A,#N/A,FALSE,"NOTES";#N/A,#N/A,FALSE,"NOTES (2)";#N/A,#N/A,FALSE,"NOTES (3)";#N/A,#N/A,FALSE,"TAXC.INDEX";#N/A,#N/A,FALSE,"Schedule I";#N/A,#N/A,FALSE,"DPL";#N/A,#N/A,FALSE,"Schedule IV";#N/A,#N/A,FALSE,"Adjustments"}</definedName>
    <definedName name="jseoag" hidden="1">{#N/A,#N/A,FALSE,"TB";#N/A,#N/A,FALSE,"AR";#N/A,#N/A,FALSE,"BS";#N/A,#N/A,FALSE,"PL";#N/A,#N/A,FALSE,"NOTES";#N/A,#N/A,FALSE,"NOTES (2)";#N/A,#N/A,FALSE,"NOTES (3)";#N/A,#N/A,FALSE,"TAXC.INDEX";#N/A,#N/A,FALSE,"Schedule I";#N/A,#N/A,FALSE,"DPL";#N/A,#N/A,FALSE,"Schedule IV";#N/A,#N/A,FALSE,"Adjustments"}</definedName>
    <definedName name="jsoe" localSheetId="14" hidden="1">{#N/A,#N/A,FALSE,"TAXC.INDEX";#N/A,#N/A,FALSE,"Schedule I";#N/A,#N/A,FALSE,"Schedule  II";#N/A,#N/A,FALSE,"Schedule III";#N/A,#N/A,FALSE,"Schedule IV";#N/A,#N/A,FALSE,"Schedule IV (Cont'd)";#N/A,#N/A,FALSE,"Schedule V";#N/A,#N/A,FALSE,"Schedule VI";#N/A,#N/A,FALSE,"Schedule VII"}</definedName>
    <definedName name="jsoe" localSheetId="7" hidden="1">{#N/A,#N/A,FALSE,"TAXC.INDEX";#N/A,#N/A,FALSE,"Schedule I";#N/A,#N/A,FALSE,"Schedule  II";#N/A,#N/A,FALSE,"Schedule III";#N/A,#N/A,FALSE,"Schedule IV";#N/A,#N/A,FALSE,"Schedule IV (Cont'd)";#N/A,#N/A,FALSE,"Schedule V";#N/A,#N/A,FALSE,"Schedule VI";#N/A,#N/A,FALSE,"Schedule VII"}</definedName>
    <definedName name="jsoe" localSheetId="25" hidden="1">{#N/A,#N/A,FALSE,"TAXC.INDEX";#N/A,#N/A,FALSE,"Schedule I";#N/A,#N/A,FALSE,"Schedule  II";#N/A,#N/A,FALSE,"Schedule III";#N/A,#N/A,FALSE,"Schedule IV";#N/A,#N/A,FALSE,"Schedule IV (Cont'd)";#N/A,#N/A,FALSE,"Schedule V";#N/A,#N/A,FALSE,"Schedule VI";#N/A,#N/A,FALSE,"Schedule VII"}</definedName>
    <definedName name="jsoe" localSheetId="21" hidden="1">{#N/A,#N/A,FALSE,"TAXC.INDEX";#N/A,#N/A,FALSE,"Schedule I";#N/A,#N/A,FALSE,"Schedule  II";#N/A,#N/A,FALSE,"Schedule III";#N/A,#N/A,FALSE,"Schedule IV";#N/A,#N/A,FALSE,"Schedule IV (Cont'd)";#N/A,#N/A,FALSE,"Schedule V";#N/A,#N/A,FALSE,"Schedule VI";#N/A,#N/A,FALSE,"Schedule VII"}</definedName>
    <definedName name="jsoe" localSheetId="22" hidden="1">{#N/A,#N/A,FALSE,"TAXC.INDEX";#N/A,#N/A,FALSE,"Schedule I";#N/A,#N/A,FALSE,"Schedule  II";#N/A,#N/A,FALSE,"Schedule III";#N/A,#N/A,FALSE,"Schedule IV";#N/A,#N/A,FALSE,"Schedule IV (Cont'd)";#N/A,#N/A,FALSE,"Schedule V";#N/A,#N/A,FALSE,"Schedule VI";#N/A,#N/A,FALSE,"Schedule VII"}</definedName>
    <definedName name="jsoe" localSheetId="19" hidden="1">{#N/A,#N/A,FALSE,"TAXC.INDEX";#N/A,#N/A,FALSE,"Schedule I";#N/A,#N/A,FALSE,"Schedule  II";#N/A,#N/A,FALSE,"Schedule III";#N/A,#N/A,FALSE,"Schedule IV";#N/A,#N/A,FALSE,"Schedule IV (Cont'd)";#N/A,#N/A,FALSE,"Schedule V";#N/A,#N/A,FALSE,"Schedule VI";#N/A,#N/A,FALSE,"Schedule VII"}</definedName>
    <definedName name="jsoe" hidden="1">{#N/A,#N/A,FALSE,"TAXC.INDEX";#N/A,#N/A,FALSE,"Schedule I";#N/A,#N/A,FALSE,"Schedule  II";#N/A,#N/A,FALSE,"Schedule III";#N/A,#N/A,FALSE,"Schedule IV";#N/A,#N/A,FALSE,"Schedule IV (Cont'd)";#N/A,#N/A,FALSE,"Schedule V";#N/A,#N/A,FALSE,"Schedule VI";#N/A,#N/A,FALSE,"Schedule VII"}</definedName>
    <definedName name="jspdfnane" localSheetId="14" hidden="1">{#N/A,#N/A,FALSE,"TB";#N/A,#N/A,FALSE,"DR";#N/A,#N/A,FALSE,"AR";#N/A,#N/A,FALSE,"PL";#N/A,#N/A,FALSE,"BS";#N/A,#N/A,FALSE,"NOTES";#N/A,#N/A,FALSE,"NOTES (2)";#N/A,#N/A,FALSE,"NOTES (3)";#N/A,#N/A,FALSE,"DPL";#N/A,#N/A,FALSE,"TAXC.INDEX";#N/A,#N/A,FALSE,"Schedule I";#N/A,#N/A,FALSE,"Adjustments"}</definedName>
    <definedName name="jspdfnane" localSheetId="7" hidden="1">{#N/A,#N/A,FALSE,"TB";#N/A,#N/A,FALSE,"DR";#N/A,#N/A,FALSE,"AR";#N/A,#N/A,FALSE,"PL";#N/A,#N/A,FALSE,"BS";#N/A,#N/A,FALSE,"NOTES";#N/A,#N/A,FALSE,"NOTES (2)";#N/A,#N/A,FALSE,"NOTES (3)";#N/A,#N/A,FALSE,"DPL";#N/A,#N/A,FALSE,"TAXC.INDEX";#N/A,#N/A,FALSE,"Schedule I";#N/A,#N/A,FALSE,"Adjustments"}</definedName>
    <definedName name="jspdfnane" localSheetId="25" hidden="1">{#N/A,#N/A,FALSE,"TB";#N/A,#N/A,FALSE,"DR";#N/A,#N/A,FALSE,"AR";#N/A,#N/A,FALSE,"PL";#N/A,#N/A,FALSE,"BS";#N/A,#N/A,FALSE,"NOTES";#N/A,#N/A,FALSE,"NOTES (2)";#N/A,#N/A,FALSE,"NOTES (3)";#N/A,#N/A,FALSE,"DPL";#N/A,#N/A,FALSE,"TAXC.INDEX";#N/A,#N/A,FALSE,"Schedule I";#N/A,#N/A,FALSE,"Adjustments"}</definedName>
    <definedName name="jspdfnane" localSheetId="21" hidden="1">{#N/A,#N/A,FALSE,"TB";#N/A,#N/A,FALSE,"DR";#N/A,#N/A,FALSE,"AR";#N/A,#N/A,FALSE,"PL";#N/A,#N/A,FALSE,"BS";#N/A,#N/A,FALSE,"NOTES";#N/A,#N/A,FALSE,"NOTES (2)";#N/A,#N/A,FALSE,"NOTES (3)";#N/A,#N/A,FALSE,"DPL";#N/A,#N/A,FALSE,"TAXC.INDEX";#N/A,#N/A,FALSE,"Schedule I";#N/A,#N/A,FALSE,"Adjustments"}</definedName>
    <definedName name="jspdfnane" localSheetId="22" hidden="1">{#N/A,#N/A,FALSE,"TB";#N/A,#N/A,FALSE,"DR";#N/A,#N/A,FALSE,"AR";#N/A,#N/A,FALSE,"PL";#N/A,#N/A,FALSE,"BS";#N/A,#N/A,FALSE,"NOTES";#N/A,#N/A,FALSE,"NOTES (2)";#N/A,#N/A,FALSE,"NOTES (3)";#N/A,#N/A,FALSE,"DPL";#N/A,#N/A,FALSE,"TAXC.INDEX";#N/A,#N/A,FALSE,"Schedule I";#N/A,#N/A,FALSE,"Adjustments"}</definedName>
    <definedName name="jspdfnane" localSheetId="19" hidden="1">{#N/A,#N/A,FALSE,"TB";#N/A,#N/A,FALSE,"DR";#N/A,#N/A,FALSE,"AR";#N/A,#N/A,FALSE,"PL";#N/A,#N/A,FALSE,"BS";#N/A,#N/A,FALSE,"NOTES";#N/A,#N/A,FALSE,"NOTES (2)";#N/A,#N/A,FALSE,"NOTES (3)";#N/A,#N/A,FALSE,"DPL";#N/A,#N/A,FALSE,"TAXC.INDEX";#N/A,#N/A,FALSE,"Schedule I";#N/A,#N/A,FALSE,"Adjustments"}</definedName>
    <definedName name="jspdfnane" hidden="1">{#N/A,#N/A,FALSE,"TB";#N/A,#N/A,FALSE,"DR";#N/A,#N/A,FALSE,"AR";#N/A,#N/A,FALSE,"PL";#N/A,#N/A,FALSE,"BS";#N/A,#N/A,FALSE,"NOTES";#N/A,#N/A,FALSE,"NOTES (2)";#N/A,#N/A,FALSE,"NOTES (3)";#N/A,#N/A,FALSE,"DPL";#N/A,#N/A,FALSE,"TAXC.INDEX";#N/A,#N/A,FALSE,"Schedule I";#N/A,#N/A,FALSE,"Adjustments"}</definedName>
    <definedName name="jsx" hidden="1">#REF!</definedName>
    <definedName name="jtyhtr" localSheetId="14" hidden="1">{#N/A,#N/A,FALSE,"现金"}</definedName>
    <definedName name="jtyhtr" localSheetId="7" hidden="1">{#N/A,#N/A,FALSE,"现金"}</definedName>
    <definedName name="jtyhtr" localSheetId="25" hidden="1">{#N/A,#N/A,FALSE,"现金"}</definedName>
    <definedName name="jtyhtr" localSheetId="21" hidden="1">{#N/A,#N/A,FALSE,"现金"}</definedName>
    <definedName name="jtyhtr" localSheetId="22" hidden="1">{#N/A,#N/A,FALSE,"现金"}</definedName>
    <definedName name="jtyhtr" localSheetId="19" hidden="1">{#N/A,#N/A,FALSE,"现金"}</definedName>
    <definedName name="jtyhtr" hidden="1">{#N/A,#N/A,FALSE,"现金"}</definedName>
    <definedName name="ju" localSheetId="14" hidden="1">{"'毛利比较'!$A$4:$P$26"}</definedName>
    <definedName name="ju" localSheetId="7" hidden="1">{"'毛利比较'!$A$4:$P$26"}</definedName>
    <definedName name="ju" localSheetId="25" hidden="1">{"'毛利比较'!$A$4:$P$26"}</definedName>
    <definedName name="ju" localSheetId="21" hidden="1">{"'毛利比较'!$A$4:$P$26"}</definedName>
    <definedName name="ju" localSheetId="22" hidden="1">{"'毛利比较'!$A$4:$P$26"}</definedName>
    <definedName name="ju" localSheetId="19" hidden="1">{"'毛利比较'!$A$4:$P$26"}</definedName>
    <definedName name="ju" hidden="1">{"'毛利比较'!$A$4:$P$26"}</definedName>
    <definedName name="judy" localSheetId="14" hidden="1">{#N/A,#N/A,FALSE,"Pharm";#N/A,#N/A,FALSE,"WWCM"}</definedName>
    <definedName name="judy" localSheetId="7" hidden="1">{#N/A,#N/A,FALSE,"Pharm";#N/A,#N/A,FALSE,"WWCM"}</definedName>
    <definedName name="judy" localSheetId="25" hidden="1">{#N/A,#N/A,FALSE,"Pharm";#N/A,#N/A,FALSE,"WWCM"}</definedName>
    <definedName name="judy" localSheetId="21" hidden="1">{#N/A,#N/A,FALSE,"Pharm";#N/A,#N/A,FALSE,"WWCM"}</definedName>
    <definedName name="judy" localSheetId="22" hidden="1">{#N/A,#N/A,FALSE,"Pharm";#N/A,#N/A,FALSE,"WWCM"}</definedName>
    <definedName name="judy" localSheetId="19" hidden="1">{#N/A,#N/A,FALSE,"Pharm";#N/A,#N/A,FALSE,"WWCM"}</definedName>
    <definedName name="judy" hidden="1">{#N/A,#N/A,FALSE,"Pharm";#N/A,#N/A,FALSE,"WWCM"}</definedName>
    <definedName name="judy1" localSheetId="14" hidden="1">{#N/A,#N/A,FALSE,"Pharm";#N/A,#N/A,FALSE,"WWCM"}</definedName>
    <definedName name="judy1" localSheetId="7" hidden="1">{#N/A,#N/A,FALSE,"Pharm";#N/A,#N/A,FALSE,"WWCM"}</definedName>
    <definedName name="judy1" localSheetId="25" hidden="1">{#N/A,#N/A,FALSE,"Pharm";#N/A,#N/A,FALSE,"WWCM"}</definedName>
    <definedName name="judy1" localSheetId="21" hidden="1">{#N/A,#N/A,FALSE,"Pharm";#N/A,#N/A,FALSE,"WWCM"}</definedName>
    <definedName name="judy1" localSheetId="22" hidden="1">{#N/A,#N/A,FALSE,"Pharm";#N/A,#N/A,FALSE,"WWCM"}</definedName>
    <definedName name="judy1" localSheetId="19" hidden="1">{#N/A,#N/A,FALSE,"Pharm";#N/A,#N/A,FALSE,"WWCM"}</definedName>
    <definedName name="judy1" hidden="1">{#N/A,#N/A,FALSE,"Pharm";#N/A,#N/A,FALSE,"WWCM"}</definedName>
    <definedName name="juhry" localSheetId="14" hidden="1">{#N/A,#N/A,FALSE,"现金"}</definedName>
    <definedName name="juhry" localSheetId="7" hidden="1">{#N/A,#N/A,FALSE,"现金"}</definedName>
    <definedName name="juhry" localSheetId="25" hidden="1">{#N/A,#N/A,FALSE,"现金"}</definedName>
    <definedName name="juhry" localSheetId="21" hidden="1">{#N/A,#N/A,FALSE,"现金"}</definedName>
    <definedName name="juhry" localSheetId="22" hidden="1">{#N/A,#N/A,FALSE,"现金"}</definedName>
    <definedName name="juhry" localSheetId="19" hidden="1">{#N/A,#N/A,FALSE,"现金"}</definedName>
    <definedName name="juhry" hidden="1">{#N/A,#N/A,FALSE,"现金"}</definedName>
    <definedName name="juio" localSheetId="14" hidden="1">{"Page 1",#N/A,FALSE,"OpExJanVsPY";"Page 2",#N/A,FALSE,"OpExJanVsPY"}</definedName>
    <definedName name="juio" localSheetId="7" hidden="1">{"Page 1",#N/A,FALSE,"OpExJanVsPY";"Page 2",#N/A,FALSE,"OpExJanVsPY"}</definedName>
    <definedName name="juio" localSheetId="25" hidden="1">{"Page 1",#N/A,FALSE,"OpExJanVsPY";"Page 2",#N/A,FALSE,"OpExJanVsPY"}</definedName>
    <definedName name="juio" localSheetId="21" hidden="1">{"Page 1",#N/A,FALSE,"OpExJanVsPY";"Page 2",#N/A,FALSE,"OpExJanVsPY"}</definedName>
    <definedName name="juio" localSheetId="22" hidden="1">{"Page 1",#N/A,FALSE,"OpExJanVsPY";"Page 2",#N/A,FALSE,"OpExJanVsPY"}</definedName>
    <definedName name="juio" localSheetId="19" hidden="1">{"Page 1",#N/A,FALSE,"OpExJanVsPY";"Page 2",#N/A,FALSE,"OpExJanVsPY"}</definedName>
    <definedName name="juio" hidden="1">{"Page 1",#N/A,FALSE,"OpExJanVsPY";"Page 2",#N/A,FALSE,"OpExJanVsPY"}</definedName>
    <definedName name="JUL">#REF!</definedName>
    <definedName name="Jul2002HourlyCost">#REF!</definedName>
    <definedName name="Jul2002MonthlyCost">#REF!</definedName>
    <definedName name="Jul2003HourlyCost">#REF!</definedName>
    <definedName name="Jul2003MonthlyCost">#REF!</definedName>
    <definedName name="Jul2004HourlyCost">#REF!</definedName>
    <definedName name="Jul2004MonthlyCost">#REF!</definedName>
    <definedName name="Jul2005HourlyCost">#REF!</definedName>
    <definedName name="Jul2005MonthlyCost">#REF!</definedName>
    <definedName name="Jul2006HourlyCost">#REF!</definedName>
    <definedName name="Jul2006MonthlyCost">#REF!</definedName>
    <definedName name="JULY">#REF!</definedName>
    <definedName name="JUN">#REF!</definedName>
    <definedName name="JUN_COM">#N/A</definedName>
    <definedName name="Jun2002HourlyCost">#REF!</definedName>
    <definedName name="Jun2002MonthlyCost">#REF!</definedName>
    <definedName name="Jun2003HourlyCost">#REF!</definedName>
    <definedName name="Jun2003MonthlyCost">#REF!</definedName>
    <definedName name="Jun2004HourlyCost">#REF!</definedName>
    <definedName name="Jun2004MonthlyCost">#REF!</definedName>
    <definedName name="Jun2005HourlyCost">#REF!</definedName>
    <definedName name="Jun2005MonthlyCost">#REF!</definedName>
    <definedName name="Jun2006HourlyCost">#REF!</definedName>
    <definedName name="Jun2006MonthlyCost">#REF!</definedName>
    <definedName name="JUNE">#REF!</definedName>
    <definedName name="Jusco0">#REF!</definedName>
    <definedName name="jxol" localSheetId="14" hidden="1">{#N/A,#N/A,FALSE,"TB";#N/A,#N/A,FALSE,"DR";#N/A,#N/A,FALSE,"AR";#N/A,#N/A,FALSE,"PL";#N/A,#N/A,FALSE,"BS";#N/A,#N/A,FALSE,"NOTES";#N/A,#N/A,FALSE,"NOTES (2)";#N/A,#N/A,FALSE,"NOTES (3)";#N/A,#N/A,FALSE,"DPL";#N/A,#N/A,FALSE,"TAXC.INDEX";#N/A,#N/A,FALSE,"Schedule I";#N/A,#N/A,FALSE,"Adjustments"}</definedName>
    <definedName name="jxol" localSheetId="7" hidden="1">{#N/A,#N/A,FALSE,"TB";#N/A,#N/A,FALSE,"DR";#N/A,#N/A,FALSE,"AR";#N/A,#N/A,FALSE,"PL";#N/A,#N/A,FALSE,"BS";#N/A,#N/A,FALSE,"NOTES";#N/A,#N/A,FALSE,"NOTES (2)";#N/A,#N/A,FALSE,"NOTES (3)";#N/A,#N/A,FALSE,"DPL";#N/A,#N/A,FALSE,"TAXC.INDEX";#N/A,#N/A,FALSE,"Schedule I";#N/A,#N/A,FALSE,"Adjustments"}</definedName>
    <definedName name="jxol" localSheetId="25" hidden="1">{#N/A,#N/A,FALSE,"TB";#N/A,#N/A,FALSE,"DR";#N/A,#N/A,FALSE,"AR";#N/A,#N/A,FALSE,"PL";#N/A,#N/A,FALSE,"BS";#N/A,#N/A,FALSE,"NOTES";#N/A,#N/A,FALSE,"NOTES (2)";#N/A,#N/A,FALSE,"NOTES (3)";#N/A,#N/A,FALSE,"DPL";#N/A,#N/A,FALSE,"TAXC.INDEX";#N/A,#N/A,FALSE,"Schedule I";#N/A,#N/A,FALSE,"Adjustments"}</definedName>
    <definedName name="jxol" localSheetId="21" hidden="1">{#N/A,#N/A,FALSE,"TB";#N/A,#N/A,FALSE,"DR";#N/A,#N/A,FALSE,"AR";#N/A,#N/A,FALSE,"PL";#N/A,#N/A,FALSE,"BS";#N/A,#N/A,FALSE,"NOTES";#N/A,#N/A,FALSE,"NOTES (2)";#N/A,#N/A,FALSE,"NOTES (3)";#N/A,#N/A,FALSE,"DPL";#N/A,#N/A,FALSE,"TAXC.INDEX";#N/A,#N/A,FALSE,"Schedule I";#N/A,#N/A,FALSE,"Adjustments"}</definedName>
    <definedName name="jxol" localSheetId="22" hidden="1">{#N/A,#N/A,FALSE,"TB";#N/A,#N/A,FALSE,"DR";#N/A,#N/A,FALSE,"AR";#N/A,#N/A,FALSE,"PL";#N/A,#N/A,FALSE,"BS";#N/A,#N/A,FALSE,"NOTES";#N/A,#N/A,FALSE,"NOTES (2)";#N/A,#N/A,FALSE,"NOTES (3)";#N/A,#N/A,FALSE,"DPL";#N/A,#N/A,FALSE,"TAXC.INDEX";#N/A,#N/A,FALSE,"Schedule I";#N/A,#N/A,FALSE,"Adjustments"}</definedName>
    <definedName name="jxol" localSheetId="19" hidden="1">{#N/A,#N/A,FALSE,"TB";#N/A,#N/A,FALSE,"DR";#N/A,#N/A,FALSE,"AR";#N/A,#N/A,FALSE,"PL";#N/A,#N/A,FALSE,"BS";#N/A,#N/A,FALSE,"NOTES";#N/A,#N/A,FALSE,"NOTES (2)";#N/A,#N/A,FALSE,"NOTES (3)";#N/A,#N/A,FALSE,"DPL";#N/A,#N/A,FALSE,"TAXC.INDEX";#N/A,#N/A,FALSE,"Schedule I";#N/A,#N/A,FALSE,"Adjustments"}</definedName>
    <definedName name="jxol" hidden="1">{#N/A,#N/A,FALSE,"TB";#N/A,#N/A,FALSE,"DR";#N/A,#N/A,FALSE,"AR";#N/A,#N/A,FALSE,"PL";#N/A,#N/A,FALSE,"BS";#N/A,#N/A,FALSE,"NOTES";#N/A,#N/A,FALSE,"NOTES (2)";#N/A,#N/A,FALSE,"NOTES (3)";#N/A,#N/A,FALSE,"DPL";#N/A,#N/A,FALSE,"TAXC.INDEX";#N/A,#N/A,FALSE,"Schedule I";#N/A,#N/A,FALSE,"Adjustments"}</definedName>
    <definedName name="jy">#REF!</definedName>
    <definedName name="JY2121001">#REF!</definedName>
    <definedName name="JY2121003">#REF!</definedName>
    <definedName name="jyj">#REF!</definedName>
    <definedName name="jyjyj">#REF!</definedName>
    <definedName name="jythutr" hidden="1">#REF!</definedName>
    <definedName name="JY押金">#REF!</definedName>
    <definedName name="j付">#REF!</definedName>
    <definedName name="k">#REF!</definedName>
    <definedName name="K_HO">#N/A</definedName>
    <definedName name="k1공장" localSheetId="14" hidden="1">{#N/A,#N/A,TRUE,"Y생산";#N/A,#N/A,TRUE,"Y판매";#N/A,#N/A,TRUE,"Y총물량";#N/A,#N/A,TRUE,"Y능력";#N/A,#N/A,TRUE,"YKD"}</definedName>
    <definedName name="k1공장" localSheetId="7" hidden="1">{#N/A,#N/A,TRUE,"Y생산";#N/A,#N/A,TRUE,"Y판매";#N/A,#N/A,TRUE,"Y총물량";#N/A,#N/A,TRUE,"Y능력";#N/A,#N/A,TRUE,"YKD"}</definedName>
    <definedName name="k1공장" localSheetId="25" hidden="1">{#N/A,#N/A,TRUE,"Y생산";#N/A,#N/A,TRUE,"Y판매";#N/A,#N/A,TRUE,"Y총물량";#N/A,#N/A,TRUE,"Y능력";#N/A,#N/A,TRUE,"YKD"}</definedName>
    <definedName name="k1공장" localSheetId="21" hidden="1">{#N/A,#N/A,TRUE,"Y생산";#N/A,#N/A,TRUE,"Y판매";#N/A,#N/A,TRUE,"Y총물량";#N/A,#N/A,TRUE,"Y능력";#N/A,#N/A,TRUE,"YKD"}</definedName>
    <definedName name="k1공장" localSheetId="22" hidden="1">{#N/A,#N/A,TRUE,"Y생산";#N/A,#N/A,TRUE,"Y판매";#N/A,#N/A,TRUE,"Y총물량";#N/A,#N/A,TRUE,"Y능력";#N/A,#N/A,TRUE,"YKD"}</definedName>
    <definedName name="k1공장" localSheetId="19" hidden="1">{#N/A,#N/A,TRUE,"Y생산";#N/A,#N/A,TRUE,"Y판매";#N/A,#N/A,TRUE,"Y총물량";#N/A,#N/A,TRUE,"Y능력";#N/A,#N/A,TRUE,"YKD"}</definedName>
    <definedName name="k1공장" hidden="1">{#N/A,#N/A,TRUE,"Y생산";#N/A,#N/A,TRUE,"Y판매";#N/A,#N/A,TRUE,"Y총물량";#N/A,#N/A,TRUE,"Y능력";#N/A,#N/A,TRUE,"YKD"}</definedName>
    <definedName name="k5index">#REF!</definedName>
    <definedName name="k8index">#REF!</definedName>
    <definedName name="k9bs">#REF!</definedName>
    <definedName name="KA_1">#REF!</definedName>
    <definedName name="KA_2">#REF!</definedName>
    <definedName name="kaa" hidden="1">#REF!</definedName>
    <definedName name="kal" localSheetId="14" hidden="1">{#N/A,#N/A,FALSE,"TB";#N/A,#N/A,FALSE,"DR";#N/A,#N/A,FALSE,"AR";#N/A,#N/A,FALSE,"BS";#N/A,#N/A,FALSE,"PL";#N/A,#N/A,FALSE,"NOTES";#N/A,#N/A,FALSE,"NOTES (2)";#N/A,#N/A,FALSE,"NOTES (3)";#N/A,#N/A,FALSE,"DPL";#N/A,#N/A,FALSE,"DPL"}</definedName>
    <definedName name="kal" localSheetId="7" hidden="1">{#N/A,#N/A,FALSE,"TB";#N/A,#N/A,FALSE,"DR";#N/A,#N/A,FALSE,"AR";#N/A,#N/A,FALSE,"BS";#N/A,#N/A,FALSE,"PL";#N/A,#N/A,FALSE,"NOTES";#N/A,#N/A,FALSE,"NOTES (2)";#N/A,#N/A,FALSE,"NOTES (3)";#N/A,#N/A,FALSE,"DPL";#N/A,#N/A,FALSE,"DPL"}</definedName>
    <definedName name="kal" localSheetId="25" hidden="1">{#N/A,#N/A,FALSE,"TB";#N/A,#N/A,FALSE,"DR";#N/A,#N/A,FALSE,"AR";#N/A,#N/A,FALSE,"BS";#N/A,#N/A,FALSE,"PL";#N/A,#N/A,FALSE,"NOTES";#N/A,#N/A,FALSE,"NOTES (2)";#N/A,#N/A,FALSE,"NOTES (3)";#N/A,#N/A,FALSE,"DPL";#N/A,#N/A,FALSE,"DPL"}</definedName>
    <definedName name="kal" localSheetId="21" hidden="1">{#N/A,#N/A,FALSE,"TB";#N/A,#N/A,FALSE,"DR";#N/A,#N/A,FALSE,"AR";#N/A,#N/A,FALSE,"BS";#N/A,#N/A,FALSE,"PL";#N/A,#N/A,FALSE,"NOTES";#N/A,#N/A,FALSE,"NOTES (2)";#N/A,#N/A,FALSE,"NOTES (3)";#N/A,#N/A,FALSE,"DPL";#N/A,#N/A,FALSE,"DPL"}</definedName>
    <definedName name="kal" localSheetId="22" hidden="1">{#N/A,#N/A,FALSE,"TB";#N/A,#N/A,FALSE,"DR";#N/A,#N/A,FALSE,"AR";#N/A,#N/A,FALSE,"BS";#N/A,#N/A,FALSE,"PL";#N/A,#N/A,FALSE,"NOTES";#N/A,#N/A,FALSE,"NOTES (2)";#N/A,#N/A,FALSE,"NOTES (3)";#N/A,#N/A,FALSE,"DPL";#N/A,#N/A,FALSE,"DPL"}</definedName>
    <definedName name="kal" localSheetId="19" hidden="1">{#N/A,#N/A,FALSE,"TB";#N/A,#N/A,FALSE,"DR";#N/A,#N/A,FALSE,"AR";#N/A,#N/A,FALSE,"BS";#N/A,#N/A,FALSE,"PL";#N/A,#N/A,FALSE,"NOTES";#N/A,#N/A,FALSE,"NOTES (2)";#N/A,#N/A,FALSE,"NOTES (3)";#N/A,#N/A,FALSE,"DPL";#N/A,#N/A,FALSE,"DPL"}</definedName>
    <definedName name="kal" hidden="1">{#N/A,#N/A,FALSE,"TB";#N/A,#N/A,FALSE,"DR";#N/A,#N/A,FALSE,"AR";#N/A,#N/A,FALSE,"BS";#N/A,#N/A,FALSE,"PL";#N/A,#N/A,FALSE,"NOTES";#N/A,#N/A,FALSE,"NOTES (2)";#N/A,#N/A,FALSE,"NOTES (3)";#N/A,#N/A,FALSE,"DPL";#N/A,#N/A,FALSE,"DPL"}</definedName>
    <definedName name="KAP._IST_aktueller_Monat">#REF!</definedName>
    <definedName name="kay" localSheetId="14" hidden="1">{#N/A,#N/A,FALSE,"DIR-REP";#N/A,#N/A,FALSE,"AUD-REPORT";#N/A,#N/A,FALSE,"P7L&amp;BS";#N/A,#N/A,FALSE,"NOTES";#N/A,#N/A,FALSE,"FA";#N/A,#N/A,FALSE,"NOTES (2)";#N/A,#N/A,FALSE,"Schedule  IV";#N/A,#N/A,FALSE,"Schedule V"}</definedName>
    <definedName name="kay" localSheetId="7" hidden="1">{#N/A,#N/A,FALSE,"DIR-REP";#N/A,#N/A,FALSE,"AUD-REPORT";#N/A,#N/A,FALSE,"P7L&amp;BS";#N/A,#N/A,FALSE,"NOTES";#N/A,#N/A,FALSE,"FA";#N/A,#N/A,FALSE,"NOTES (2)";#N/A,#N/A,FALSE,"Schedule  IV";#N/A,#N/A,FALSE,"Schedule V"}</definedName>
    <definedName name="kay" localSheetId="25" hidden="1">{#N/A,#N/A,FALSE,"DIR-REP";#N/A,#N/A,FALSE,"AUD-REPORT";#N/A,#N/A,FALSE,"P7L&amp;BS";#N/A,#N/A,FALSE,"NOTES";#N/A,#N/A,FALSE,"FA";#N/A,#N/A,FALSE,"NOTES (2)";#N/A,#N/A,FALSE,"Schedule  IV";#N/A,#N/A,FALSE,"Schedule V"}</definedName>
    <definedName name="kay" localSheetId="21" hidden="1">{#N/A,#N/A,FALSE,"DIR-REP";#N/A,#N/A,FALSE,"AUD-REPORT";#N/A,#N/A,FALSE,"P7L&amp;BS";#N/A,#N/A,FALSE,"NOTES";#N/A,#N/A,FALSE,"FA";#N/A,#N/A,FALSE,"NOTES (2)";#N/A,#N/A,FALSE,"Schedule  IV";#N/A,#N/A,FALSE,"Schedule V"}</definedName>
    <definedName name="kay" localSheetId="22" hidden="1">{#N/A,#N/A,FALSE,"DIR-REP";#N/A,#N/A,FALSE,"AUD-REPORT";#N/A,#N/A,FALSE,"P7L&amp;BS";#N/A,#N/A,FALSE,"NOTES";#N/A,#N/A,FALSE,"FA";#N/A,#N/A,FALSE,"NOTES (2)";#N/A,#N/A,FALSE,"Schedule  IV";#N/A,#N/A,FALSE,"Schedule V"}</definedName>
    <definedName name="kay" localSheetId="19" hidden="1">{#N/A,#N/A,FALSE,"DIR-REP";#N/A,#N/A,FALSE,"AUD-REPORT";#N/A,#N/A,FALSE,"P7L&amp;BS";#N/A,#N/A,FALSE,"NOTES";#N/A,#N/A,FALSE,"FA";#N/A,#N/A,FALSE,"NOTES (2)";#N/A,#N/A,FALSE,"Schedule  IV";#N/A,#N/A,FALSE,"Schedule V"}</definedName>
    <definedName name="kay" hidden="1">{#N/A,#N/A,FALSE,"DIR-REP";#N/A,#N/A,FALSE,"AUD-REPORT";#N/A,#N/A,FALSE,"P7L&amp;BS";#N/A,#N/A,FALSE,"NOTES";#N/A,#N/A,FALSE,"FA";#N/A,#N/A,FALSE,"NOTES (2)";#N/A,#N/A,FALSE,"Schedule  IV";#N/A,#N/A,FALSE,"Schedule V"}</definedName>
    <definedName name="kbkj" localSheetId="14" hidden="1">{#N/A,#N/A,FALSE,"TAXC.INDEX";#N/A,#N/A,FALSE,"Schedule I";#N/A,#N/A,FALSE,"Schedule  II";#N/A,#N/A,FALSE,"Schedule III"}</definedName>
    <definedName name="kbkj" localSheetId="7" hidden="1">{#N/A,#N/A,FALSE,"TAXC.INDEX";#N/A,#N/A,FALSE,"Schedule I";#N/A,#N/A,FALSE,"Schedule  II";#N/A,#N/A,FALSE,"Schedule III"}</definedName>
    <definedName name="kbkj" localSheetId="25" hidden="1">{#N/A,#N/A,FALSE,"TAXC.INDEX";#N/A,#N/A,FALSE,"Schedule I";#N/A,#N/A,FALSE,"Schedule  II";#N/A,#N/A,FALSE,"Schedule III"}</definedName>
    <definedName name="kbkj" localSheetId="21" hidden="1">{#N/A,#N/A,FALSE,"TAXC.INDEX";#N/A,#N/A,FALSE,"Schedule I";#N/A,#N/A,FALSE,"Schedule  II";#N/A,#N/A,FALSE,"Schedule III"}</definedName>
    <definedName name="kbkj" localSheetId="22" hidden="1">{#N/A,#N/A,FALSE,"TAXC.INDEX";#N/A,#N/A,FALSE,"Schedule I";#N/A,#N/A,FALSE,"Schedule  II";#N/A,#N/A,FALSE,"Schedule III"}</definedName>
    <definedName name="kbkj" localSheetId="19" hidden="1">{#N/A,#N/A,FALSE,"TAXC.INDEX";#N/A,#N/A,FALSE,"Schedule I";#N/A,#N/A,FALSE,"Schedule  II";#N/A,#N/A,FALSE,"Schedule III"}</definedName>
    <definedName name="kbkj" hidden="1">{#N/A,#N/A,FALSE,"TAXC.INDEX";#N/A,#N/A,FALSE,"Schedule I";#N/A,#N/A,FALSE,"Schedule  II";#N/A,#N/A,FALSE,"Schedule III"}</definedName>
    <definedName name="KC_CHEUNG">#N/A</definedName>
    <definedName name="KCC_1">#N/A</definedName>
    <definedName name="KCC_2">#N/A</definedName>
    <definedName name="KCC_3">#N/A</definedName>
    <definedName name="KCC_ALL">#N/A</definedName>
    <definedName name="KCC_CAL">#N/A</definedName>
    <definedName name="KCC_COM">#N/A</definedName>
    <definedName name="KCC_JUMP">#N/A</definedName>
    <definedName name="KCC_RATE1">#N/A</definedName>
    <definedName name="KCC_RATE2">#N/A</definedName>
    <definedName name="KCC_RATE3">#N/A</definedName>
    <definedName name="KCC_TOT1">#N/A</definedName>
    <definedName name="KCC_TOT2">#N/A</definedName>
    <definedName name="KCC_TOT3">#N/A</definedName>
    <definedName name="kcg" localSheetId="14" hidden="1">{#N/A,#N/A,FALSE,"TB";#N/A,#N/A,FALSE,"AR";#N/A,#N/A,FALSE,"BS";#N/A,#N/A,FALSE,"PL";#N/A,#N/A,FALSE,"NOTES";#N/A,#N/A,FALSE,"NOTES (2)";#N/A,#N/A,FALSE,"NOTES (3)";#N/A,#N/A,FALSE,"TAXC.INDEX";#N/A,#N/A,FALSE,"Schedule I";#N/A,#N/A,FALSE,"DPL";#N/A,#N/A,FALSE,"Schedule IV";#N/A,#N/A,FALSE,"Adjustments"}</definedName>
    <definedName name="kcg" localSheetId="7" hidden="1">{#N/A,#N/A,FALSE,"TB";#N/A,#N/A,FALSE,"AR";#N/A,#N/A,FALSE,"BS";#N/A,#N/A,FALSE,"PL";#N/A,#N/A,FALSE,"NOTES";#N/A,#N/A,FALSE,"NOTES (2)";#N/A,#N/A,FALSE,"NOTES (3)";#N/A,#N/A,FALSE,"TAXC.INDEX";#N/A,#N/A,FALSE,"Schedule I";#N/A,#N/A,FALSE,"DPL";#N/A,#N/A,FALSE,"Schedule IV";#N/A,#N/A,FALSE,"Adjustments"}</definedName>
    <definedName name="kcg" localSheetId="25" hidden="1">{#N/A,#N/A,FALSE,"TB";#N/A,#N/A,FALSE,"AR";#N/A,#N/A,FALSE,"BS";#N/A,#N/A,FALSE,"PL";#N/A,#N/A,FALSE,"NOTES";#N/A,#N/A,FALSE,"NOTES (2)";#N/A,#N/A,FALSE,"NOTES (3)";#N/A,#N/A,FALSE,"TAXC.INDEX";#N/A,#N/A,FALSE,"Schedule I";#N/A,#N/A,FALSE,"DPL";#N/A,#N/A,FALSE,"Schedule IV";#N/A,#N/A,FALSE,"Adjustments"}</definedName>
    <definedName name="kcg" localSheetId="21" hidden="1">{#N/A,#N/A,FALSE,"TB";#N/A,#N/A,FALSE,"AR";#N/A,#N/A,FALSE,"BS";#N/A,#N/A,FALSE,"PL";#N/A,#N/A,FALSE,"NOTES";#N/A,#N/A,FALSE,"NOTES (2)";#N/A,#N/A,FALSE,"NOTES (3)";#N/A,#N/A,FALSE,"TAXC.INDEX";#N/A,#N/A,FALSE,"Schedule I";#N/A,#N/A,FALSE,"DPL";#N/A,#N/A,FALSE,"Schedule IV";#N/A,#N/A,FALSE,"Adjustments"}</definedName>
    <definedName name="kcg" localSheetId="22" hidden="1">{#N/A,#N/A,FALSE,"TB";#N/A,#N/A,FALSE,"AR";#N/A,#N/A,FALSE,"BS";#N/A,#N/A,FALSE,"PL";#N/A,#N/A,FALSE,"NOTES";#N/A,#N/A,FALSE,"NOTES (2)";#N/A,#N/A,FALSE,"NOTES (3)";#N/A,#N/A,FALSE,"TAXC.INDEX";#N/A,#N/A,FALSE,"Schedule I";#N/A,#N/A,FALSE,"DPL";#N/A,#N/A,FALSE,"Schedule IV";#N/A,#N/A,FALSE,"Adjustments"}</definedName>
    <definedName name="kcg" localSheetId="19" hidden="1">{#N/A,#N/A,FALSE,"TB";#N/A,#N/A,FALSE,"AR";#N/A,#N/A,FALSE,"BS";#N/A,#N/A,FALSE,"PL";#N/A,#N/A,FALSE,"NOTES";#N/A,#N/A,FALSE,"NOTES (2)";#N/A,#N/A,FALSE,"NOTES (3)";#N/A,#N/A,FALSE,"TAXC.INDEX";#N/A,#N/A,FALSE,"Schedule I";#N/A,#N/A,FALSE,"DPL";#N/A,#N/A,FALSE,"Schedule IV";#N/A,#N/A,FALSE,"Adjustments"}</definedName>
    <definedName name="kcg" hidden="1">{#N/A,#N/A,FALSE,"TB";#N/A,#N/A,FALSE,"AR";#N/A,#N/A,FALSE,"BS";#N/A,#N/A,FALSE,"PL";#N/A,#N/A,FALSE,"NOTES";#N/A,#N/A,FALSE,"NOTES (2)";#N/A,#N/A,FALSE,"NOTES (3)";#N/A,#N/A,FALSE,"TAXC.INDEX";#N/A,#N/A,FALSE,"Schedule I";#N/A,#N/A,FALSE,"DPL";#N/A,#N/A,FALSE,"Schedule IV";#N/A,#N/A,FALSE,"Adjustments"}</definedName>
    <definedName name="kch" localSheetId="14" hidden="1">{#N/A,#N/A,FALSE,"TB";#N/A,#N/A,FALSE,"DR";#N/A,#N/A,FALSE,"AR";#N/A,#N/A,FALSE,"PL";#N/A,#N/A,FALSE,"BS";#N/A,#N/A,FALSE,"NOTES";#N/A,#N/A,FALSE,"NOTES (2)";#N/A,#N/A,FALSE,"NOTES (3)";#N/A,#N/A,FALSE,"DPL";#N/A,#N/A,FALSE,"TAXC.INDEX";#N/A,#N/A,FALSE,"Schedule I";#N/A,#N/A,FALSE,"Adjustments"}</definedName>
    <definedName name="kch" localSheetId="7" hidden="1">{#N/A,#N/A,FALSE,"TB";#N/A,#N/A,FALSE,"DR";#N/A,#N/A,FALSE,"AR";#N/A,#N/A,FALSE,"PL";#N/A,#N/A,FALSE,"BS";#N/A,#N/A,FALSE,"NOTES";#N/A,#N/A,FALSE,"NOTES (2)";#N/A,#N/A,FALSE,"NOTES (3)";#N/A,#N/A,FALSE,"DPL";#N/A,#N/A,FALSE,"TAXC.INDEX";#N/A,#N/A,FALSE,"Schedule I";#N/A,#N/A,FALSE,"Adjustments"}</definedName>
    <definedName name="kch" localSheetId="25" hidden="1">{#N/A,#N/A,FALSE,"TB";#N/A,#N/A,FALSE,"DR";#N/A,#N/A,FALSE,"AR";#N/A,#N/A,FALSE,"PL";#N/A,#N/A,FALSE,"BS";#N/A,#N/A,FALSE,"NOTES";#N/A,#N/A,FALSE,"NOTES (2)";#N/A,#N/A,FALSE,"NOTES (3)";#N/A,#N/A,FALSE,"DPL";#N/A,#N/A,FALSE,"TAXC.INDEX";#N/A,#N/A,FALSE,"Schedule I";#N/A,#N/A,FALSE,"Adjustments"}</definedName>
    <definedName name="kch" localSheetId="21" hidden="1">{#N/A,#N/A,FALSE,"TB";#N/A,#N/A,FALSE,"DR";#N/A,#N/A,FALSE,"AR";#N/A,#N/A,FALSE,"PL";#N/A,#N/A,FALSE,"BS";#N/A,#N/A,FALSE,"NOTES";#N/A,#N/A,FALSE,"NOTES (2)";#N/A,#N/A,FALSE,"NOTES (3)";#N/A,#N/A,FALSE,"DPL";#N/A,#N/A,FALSE,"TAXC.INDEX";#N/A,#N/A,FALSE,"Schedule I";#N/A,#N/A,FALSE,"Adjustments"}</definedName>
    <definedName name="kch" localSheetId="22" hidden="1">{#N/A,#N/A,FALSE,"TB";#N/A,#N/A,FALSE,"DR";#N/A,#N/A,FALSE,"AR";#N/A,#N/A,FALSE,"PL";#N/A,#N/A,FALSE,"BS";#N/A,#N/A,FALSE,"NOTES";#N/A,#N/A,FALSE,"NOTES (2)";#N/A,#N/A,FALSE,"NOTES (3)";#N/A,#N/A,FALSE,"DPL";#N/A,#N/A,FALSE,"TAXC.INDEX";#N/A,#N/A,FALSE,"Schedule I";#N/A,#N/A,FALSE,"Adjustments"}</definedName>
    <definedName name="kch" localSheetId="19" hidden="1">{#N/A,#N/A,FALSE,"TB";#N/A,#N/A,FALSE,"DR";#N/A,#N/A,FALSE,"AR";#N/A,#N/A,FALSE,"PL";#N/A,#N/A,FALSE,"BS";#N/A,#N/A,FALSE,"NOTES";#N/A,#N/A,FALSE,"NOTES (2)";#N/A,#N/A,FALSE,"NOTES (3)";#N/A,#N/A,FALSE,"DPL";#N/A,#N/A,FALSE,"TAXC.INDEX";#N/A,#N/A,FALSE,"Schedule I";#N/A,#N/A,FALSE,"Adjustments"}</definedName>
    <definedName name="kch" hidden="1">{#N/A,#N/A,FALSE,"TB";#N/A,#N/A,FALSE,"DR";#N/A,#N/A,FALSE,"AR";#N/A,#N/A,FALSE,"PL";#N/A,#N/A,FALSE,"BS";#N/A,#N/A,FALSE,"NOTES";#N/A,#N/A,FALSE,"NOTES (2)";#N/A,#N/A,FALSE,"NOTES (3)";#N/A,#N/A,FALSE,"DPL";#N/A,#N/A,FALSE,"TAXC.INDEX";#N/A,#N/A,FALSE,"Schedule I";#N/A,#N/A,FALSE,"Adjustments"}</definedName>
    <definedName name="KD" localSheetId="14" hidden="1">{#N/A,#N/A,FALSE,"인원";#N/A,#N/A,FALSE,"비용2";#N/A,#N/A,FALSE,"비용1";#N/A,#N/A,FALSE,"비용";#N/A,#N/A,FALSE,"보증2";#N/A,#N/A,FALSE,"보증1";#N/A,#N/A,FALSE,"보증";#N/A,#N/A,FALSE,"손익1";#N/A,#N/A,FALSE,"손익";#N/A,#N/A,FALSE,"부서별매출";#N/A,#N/A,FALSE,"매출"}</definedName>
    <definedName name="KD" localSheetId="7" hidden="1">{#N/A,#N/A,FALSE,"인원";#N/A,#N/A,FALSE,"비용2";#N/A,#N/A,FALSE,"비용1";#N/A,#N/A,FALSE,"비용";#N/A,#N/A,FALSE,"보증2";#N/A,#N/A,FALSE,"보증1";#N/A,#N/A,FALSE,"보증";#N/A,#N/A,FALSE,"손익1";#N/A,#N/A,FALSE,"손익";#N/A,#N/A,FALSE,"부서별매출";#N/A,#N/A,FALSE,"매출"}</definedName>
    <definedName name="KD" localSheetId="25" hidden="1">{#N/A,#N/A,FALSE,"인원";#N/A,#N/A,FALSE,"비용2";#N/A,#N/A,FALSE,"비용1";#N/A,#N/A,FALSE,"비용";#N/A,#N/A,FALSE,"보증2";#N/A,#N/A,FALSE,"보증1";#N/A,#N/A,FALSE,"보증";#N/A,#N/A,FALSE,"손익1";#N/A,#N/A,FALSE,"손익";#N/A,#N/A,FALSE,"부서별매출";#N/A,#N/A,FALSE,"매출"}</definedName>
    <definedName name="KD" localSheetId="21" hidden="1">{#N/A,#N/A,FALSE,"인원";#N/A,#N/A,FALSE,"비용2";#N/A,#N/A,FALSE,"비용1";#N/A,#N/A,FALSE,"비용";#N/A,#N/A,FALSE,"보증2";#N/A,#N/A,FALSE,"보증1";#N/A,#N/A,FALSE,"보증";#N/A,#N/A,FALSE,"손익1";#N/A,#N/A,FALSE,"손익";#N/A,#N/A,FALSE,"부서별매출";#N/A,#N/A,FALSE,"매출"}</definedName>
    <definedName name="KD" localSheetId="22" hidden="1">{#N/A,#N/A,FALSE,"인원";#N/A,#N/A,FALSE,"비용2";#N/A,#N/A,FALSE,"비용1";#N/A,#N/A,FALSE,"비용";#N/A,#N/A,FALSE,"보증2";#N/A,#N/A,FALSE,"보증1";#N/A,#N/A,FALSE,"보증";#N/A,#N/A,FALSE,"손익1";#N/A,#N/A,FALSE,"손익";#N/A,#N/A,FALSE,"부서별매출";#N/A,#N/A,FALSE,"매출"}</definedName>
    <definedName name="KD" localSheetId="19" hidden="1">{#N/A,#N/A,FALSE,"인원";#N/A,#N/A,FALSE,"비용2";#N/A,#N/A,FALSE,"비용1";#N/A,#N/A,FALSE,"비용";#N/A,#N/A,FALSE,"보증2";#N/A,#N/A,FALSE,"보증1";#N/A,#N/A,FALSE,"보증";#N/A,#N/A,FALSE,"손익1";#N/A,#N/A,FALSE,"손익";#N/A,#N/A,FALSE,"부서별매출";#N/A,#N/A,FALSE,"매출"}</definedName>
    <definedName name="KD" hidden="1">{#N/A,#N/A,FALSE,"인원";#N/A,#N/A,FALSE,"비용2";#N/A,#N/A,FALSE,"비용1";#N/A,#N/A,FALSE,"비용";#N/A,#N/A,FALSE,"보증2";#N/A,#N/A,FALSE,"보증1";#N/A,#N/A,FALSE,"보증";#N/A,#N/A,FALSE,"손익1";#N/A,#N/A,FALSE,"손익";#N/A,#N/A,FALSE,"부서별매출";#N/A,#N/A,FALSE,"매출"}</definedName>
    <definedName name="kdkjdjd" localSheetId="14" hidden="1">{#N/A,#N/A,FALSE,"summary"}</definedName>
    <definedName name="kdkjdjd" localSheetId="7" hidden="1">{#N/A,#N/A,FALSE,"summary"}</definedName>
    <definedName name="kdkjdjd" localSheetId="25" hidden="1">{#N/A,#N/A,FALSE,"summary"}</definedName>
    <definedName name="kdkjdjd" localSheetId="21" hidden="1">{#N/A,#N/A,FALSE,"summary"}</definedName>
    <definedName name="kdkjdjd" localSheetId="22" hidden="1">{#N/A,#N/A,FALSE,"summary"}</definedName>
    <definedName name="kdkjdjd" localSheetId="19" hidden="1">{#N/A,#N/A,FALSE,"summary"}</definedName>
    <definedName name="kdkjdjd" hidden="1">{#N/A,#N/A,FALSE,"summary"}</definedName>
    <definedName name="kdktg">#REF!</definedName>
    <definedName name="kds" hidden="1">#REF!</definedName>
    <definedName name="ke" hidden="1">#REF!</definedName>
    <definedName name="kehu">#REF!</definedName>
    <definedName name="kemu" hidden="1">#REF!</definedName>
    <definedName name="kemu01">#REF!</definedName>
    <definedName name="kemu02">#REF!</definedName>
    <definedName name="kemudaima">#REF!</definedName>
    <definedName name="kemuming">#REF!</definedName>
    <definedName name="kewkc" hidden="1">#REF!</definedName>
    <definedName name="KEY" hidden="1">#REF!</definedName>
    <definedName name="KEY_DATA_SHEET">#REF!</definedName>
    <definedName name="KEY_DATA_YTD_TREND_FY94_95">#REF!</definedName>
    <definedName name="KEY_DATA_YTD_TREND_FY95_96">#REF!</definedName>
    <definedName name="KEY_DATA_YTD_TREND_FY96_97">#REF!</definedName>
    <definedName name="KEYY" hidden="1">#REF!</definedName>
    <definedName name="kghrt" localSheetId="14" hidden="1">{#N/A,#N/A,FALSE,"现金"}</definedName>
    <definedName name="kghrt" localSheetId="7" hidden="1">{#N/A,#N/A,FALSE,"现金"}</definedName>
    <definedName name="kghrt" localSheetId="25" hidden="1">{#N/A,#N/A,FALSE,"现金"}</definedName>
    <definedName name="kghrt" localSheetId="21" hidden="1">{#N/A,#N/A,FALSE,"现金"}</definedName>
    <definedName name="kghrt" localSheetId="22" hidden="1">{#N/A,#N/A,FALSE,"现金"}</definedName>
    <definedName name="kghrt" localSheetId="19" hidden="1">{#N/A,#N/A,FALSE,"现金"}</definedName>
    <definedName name="kghrt" hidden="1">{#N/A,#N/A,FALSE,"现金"}</definedName>
    <definedName name="kgtht" hidden="1">#REF!</definedName>
    <definedName name="khbkl" localSheetId="14" hidden="1">{#N/A,#N/A,FALSE,"CONTENTS";#N/A,#N/A,FALSE,"DR";#N/A,#N/A,FALSE,"PL";#N/A,#N/A,FALSE,"BS";#N/A,#N/A,FALSE,"Cash Flow";#N/A,#N/A,FALSE,"NOTES";#N/A,#N/A,FALSE,"NOTES (FA)";#N/A,#N/A,FALSE,"Notes(3)";#N/A,#N/A,FALSE,"NOTES (4)";#N/A,#N/A,FALSE,"DP&amp;L";#N/A,#N/A,FALSE,"EXPENSES";#N/A,#N/A,FALSE,"EXPENSES-1"}</definedName>
    <definedName name="khbkl" localSheetId="7" hidden="1">{#N/A,#N/A,FALSE,"CONTENTS";#N/A,#N/A,FALSE,"DR";#N/A,#N/A,FALSE,"PL";#N/A,#N/A,FALSE,"BS";#N/A,#N/A,FALSE,"Cash Flow";#N/A,#N/A,FALSE,"NOTES";#N/A,#N/A,FALSE,"NOTES (FA)";#N/A,#N/A,FALSE,"Notes(3)";#N/A,#N/A,FALSE,"NOTES (4)";#N/A,#N/A,FALSE,"DP&amp;L";#N/A,#N/A,FALSE,"EXPENSES";#N/A,#N/A,FALSE,"EXPENSES-1"}</definedName>
    <definedName name="khbkl" localSheetId="25" hidden="1">{#N/A,#N/A,FALSE,"CONTENTS";#N/A,#N/A,FALSE,"DR";#N/A,#N/A,FALSE,"PL";#N/A,#N/A,FALSE,"BS";#N/A,#N/A,FALSE,"Cash Flow";#N/A,#N/A,FALSE,"NOTES";#N/A,#N/A,FALSE,"NOTES (FA)";#N/A,#N/A,FALSE,"Notes(3)";#N/A,#N/A,FALSE,"NOTES (4)";#N/A,#N/A,FALSE,"DP&amp;L";#N/A,#N/A,FALSE,"EXPENSES";#N/A,#N/A,FALSE,"EXPENSES-1"}</definedName>
    <definedName name="khbkl" localSheetId="21" hidden="1">{#N/A,#N/A,FALSE,"CONTENTS";#N/A,#N/A,FALSE,"DR";#N/A,#N/A,FALSE,"PL";#N/A,#N/A,FALSE,"BS";#N/A,#N/A,FALSE,"Cash Flow";#N/A,#N/A,FALSE,"NOTES";#N/A,#N/A,FALSE,"NOTES (FA)";#N/A,#N/A,FALSE,"Notes(3)";#N/A,#N/A,FALSE,"NOTES (4)";#N/A,#N/A,FALSE,"DP&amp;L";#N/A,#N/A,FALSE,"EXPENSES";#N/A,#N/A,FALSE,"EXPENSES-1"}</definedName>
    <definedName name="khbkl" localSheetId="22" hidden="1">{#N/A,#N/A,FALSE,"CONTENTS";#N/A,#N/A,FALSE,"DR";#N/A,#N/A,FALSE,"PL";#N/A,#N/A,FALSE,"BS";#N/A,#N/A,FALSE,"Cash Flow";#N/A,#N/A,FALSE,"NOTES";#N/A,#N/A,FALSE,"NOTES (FA)";#N/A,#N/A,FALSE,"Notes(3)";#N/A,#N/A,FALSE,"NOTES (4)";#N/A,#N/A,FALSE,"DP&amp;L";#N/A,#N/A,FALSE,"EXPENSES";#N/A,#N/A,FALSE,"EXPENSES-1"}</definedName>
    <definedName name="khbkl" localSheetId="19" hidden="1">{#N/A,#N/A,FALSE,"CONTENTS";#N/A,#N/A,FALSE,"DR";#N/A,#N/A,FALSE,"PL";#N/A,#N/A,FALSE,"BS";#N/A,#N/A,FALSE,"Cash Flow";#N/A,#N/A,FALSE,"NOTES";#N/A,#N/A,FALSE,"NOTES (FA)";#N/A,#N/A,FALSE,"Notes(3)";#N/A,#N/A,FALSE,"NOTES (4)";#N/A,#N/A,FALSE,"DP&amp;L";#N/A,#N/A,FALSE,"EXPENSES";#N/A,#N/A,FALSE,"EXPENSES-1"}</definedName>
    <definedName name="khbkl" hidden="1">{#N/A,#N/A,FALSE,"CONTENTS";#N/A,#N/A,FALSE,"DR";#N/A,#N/A,FALSE,"PL";#N/A,#N/A,FALSE,"BS";#N/A,#N/A,FALSE,"Cash Flow";#N/A,#N/A,FALSE,"NOTES";#N/A,#N/A,FALSE,"NOTES (FA)";#N/A,#N/A,FALSE,"Notes(3)";#N/A,#N/A,FALSE,"NOTES (4)";#N/A,#N/A,FALSE,"DP&amp;L";#N/A,#N/A,FALSE,"EXPENSES";#N/A,#N/A,FALSE,"EXPENSES-1"}</definedName>
    <definedName name="KHL_1">#REF!</definedName>
    <definedName name="KHL_2">#REF!</definedName>
    <definedName name="KHO_COM">#N/A</definedName>
    <definedName name="KHO_JUMP">#N/A</definedName>
    <definedName name="khoi" localSheetId="14" hidden="1">{"'Sheet1'!$L$16"}</definedName>
    <definedName name="khoi" localSheetId="7" hidden="1">{"'Sheet1'!$L$16"}</definedName>
    <definedName name="khoi" localSheetId="25" hidden="1">{"'Sheet1'!$L$16"}</definedName>
    <definedName name="khoi" localSheetId="21" hidden="1">{"'Sheet1'!$L$16"}</definedName>
    <definedName name="khoi" localSheetId="22" hidden="1">{"'Sheet1'!$L$16"}</definedName>
    <definedName name="khoi" localSheetId="19" hidden="1">{"'Sheet1'!$L$16"}</definedName>
    <definedName name="khoi" hidden="1">{"'Sheet1'!$L$16"}</definedName>
    <definedName name="khs" localSheetId="14" hidden="1">1/EUReXToLUF</definedName>
    <definedName name="khs" localSheetId="7" hidden="1">1/EUReXToLUF</definedName>
    <definedName name="khs" localSheetId="25" hidden="1">1/EUReXToLUF</definedName>
    <definedName name="khs" localSheetId="21" hidden="1">1/EUReXToLUF</definedName>
    <definedName name="khs" localSheetId="22" hidden="1">1/EUReXToLUF</definedName>
    <definedName name="khs" localSheetId="19" hidden="1">1/EUReXToLUF</definedName>
    <definedName name="khs" hidden="1">1/EUReXToLUF</definedName>
    <definedName name="khthrt" hidden="1">#REF!</definedName>
    <definedName name="KIA" localSheetId="14" hidden="1">{#N/A,#N/A,FALSE,"단축1";#N/A,#N/A,FALSE,"단축2";#N/A,#N/A,FALSE,"단축3";#N/A,#N/A,FALSE,"장축";#N/A,#N/A,FALSE,"4WD"}</definedName>
    <definedName name="KIA" localSheetId="7" hidden="1">{#N/A,#N/A,FALSE,"단축1";#N/A,#N/A,FALSE,"단축2";#N/A,#N/A,FALSE,"단축3";#N/A,#N/A,FALSE,"장축";#N/A,#N/A,FALSE,"4WD"}</definedName>
    <definedName name="KIA" localSheetId="25" hidden="1">{#N/A,#N/A,FALSE,"단축1";#N/A,#N/A,FALSE,"단축2";#N/A,#N/A,FALSE,"단축3";#N/A,#N/A,FALSE,"장축";#N/A,#N/A,FALSE,"4WD"}</definedName>
    <definedName name="KIA" localSheetId="21" hidden="1">{#N/A,#N/A,FALSE,"단축1";#N/A,#N/A,FALSE,"단축2";#N/A,#N/A,FALSE,"단축3";#N/A,#N/A,FALSE,"장축";#N/A,#N/A,FALSE,"4WD"}</definedName>
    <definedName name="KIA" localSheetId="22" hidden="1">{#N/A,#N/A,FALSE,"단축1";#N/A,#N/A,FALSE,"단축2";#N/A,#N/A,FALSE,"단축3";#N/A,#N/A,FALSE,"장축";#N/A,#N/A,FALSE,"4WD"}</definedName>
    <definedName name="KIA" localSheetId="19" hidden="1">{#N/A,#N/A,FALSE,"단축1";#N/A,#N/A,FALSE,"단축2";#N/A,#N/A,FALSE,"단축3";#N/A,#N/A,FALSE,"장축";#N/A,#N/A,FALSE,"4WD"}</definedName>
    <definedName name="KIA" hidden="1">{#N/A,#N/A,FALSE,"단축1";#N/A,#N/A,FALSE,"단축2";#N/A,#N/A,FALSE,"단축3";#N/A,#N/A,FALSE,"장축";#N/A,#N/A,FALSE,"4WD"}</definedName>
    <definedName name="kijblb" localSheetId="14" hidden="1">{#N/A,#N/A,FALSE,"TAXC.INDEX";#N/A,#N/A,FALSE,"Schedule I";#N/A,#N/A,FALSE,"Schedule  II";#N/A,#N/A,FALSE,"Schedule III";#N/A,#N/A,FALSE,"Schedule IV";#N/A,#N/A,FALSE,"Schedule IV (Cont'd)";#N/A,#N/A,FALSE,"Schedule V";#N/A,#N/A,FALSE,"Schedule VI";#N/A,#N/A,FALSE,"Schedule VII"}</definedName>
    <definedName name="kijblb" localSheetId="7" hidden="1">{#N/A,#N/A,FALSE,"TAXC.INDEX";#N/A,#N/A,FALSE,"Schedule I";#N/A,#N/A,FALSE,"Schedule  II";#N/A,#N/A,FALSE,"Schedule III";#N/A,#N/A,FALSE,"Schedule IV";#N/A,#N/A,FALSE,"Schedule IV (Cont'd)";#N/A,#N/A,FALSE,"Schedule V";#N/A,#N/A,FALSE,"Schedule VI";#N/A,#N/A,FALSE,"Schedule VII"}</definedName>
    <definedName name="kijblb" localSheetId="25" hidden="1">{#N/A,#N/A,FALSE,"TAXC.INDEX";#N/A,#N/A,FALSE,"Schedule I";#N/A,#N/A,FALSE,"Schedule  II";#N/A,#N/A,FALSE,"Schedule III";#N/A,#N/A,FALSE,"Schedule IV";#N/A,#N/A,FALSE,"Schedule IV (Cont'd)";#N/A,#N/A,FALSE,"Schedule V";#N/A,#N/A,FALSE,"Schedule VI";#N/A,#N/A,FALSE,"Schedule VII"}</definedName>
    <definedName name="kijblb" localSheetId="21" hidden="1">{#N/A,#N/A,FALSE,"TAXC.INDEX";#N/A,#N/A,FALSE,"Schedule I";#N/A,#N/A,FALSE,"Schedule  II";#N/A,#N/A,FALSE,"Schedule III";#N/A,#N/A,FALSE,"Schedule IV";#N/A,#N/A,FALSE,"Schedule IV (Cont'd)";#N/A,#N/A,FALSE,"Schedule V";#N/A,#N/A,FALSE,"Schedule VI";#N/A,#N/A,FALSE,"Schedule VII"}</definedName>
    <definedName name="kijblb" localSheetId="22" hidden="1">{#N/A,#N/A,FALSE,"TAXC.INDEX";#N/A,#N/A,FALSE,"Schedule I";#N/A,#N/A,FALSE,"Schedule  II";#N/A,#N/A,FALSE,"Schedule III";#N/A,#N/A,FALSE,"Schedule IV";#N/A,#N/A,FALSE,"Schedule IV (Cont'd)";#N/A,#N/A,FALSE,"Schedule V";#N/A,#N/A,FALSE,"Schedule VI";#N/A,#N/A,FALSE,"Schedule VII"}</definedName>
    <definedName name="kijblb" localSheetId="19" hidden="1">{#N/A,#N/A,FALSE,"TAXC.INDEX";#N/A,#N/A,FALSE,"Schedule I";#N/A,#N/A,FALSE,"Schedule  II";#N/A,#N/A,FALSE,"Schedule III";#N/A,#N/A,FALSE,"Schedule IV";#N/A,#N/A,FALSE,"Schedule IV (Cont'd)";#N/A,#N/A,FALSE,"Schedule V";#N/A,#N/A,FALSE,"Schedule VI";#N/A,#N/A,FALSE,"Schedule VII"}</definedName>
    <definedName name="kijblb" hidden="1">{#N/A,#N/A,FALSE,"TAXC.INDEX";#N/A,#N/A,FALSE,"Schedule I";#N/A,#N/A,FALSE,"Schedule  II";#N/A,#N/A,FALSE,"Schedule III";#N/A,#N/A,FALSE,"Schedule IV";#N/A,#N/A,FALSE,"Schedule IV (Cont'd)";#N/A,#N/A,FALSE,"Schedule V";#N/A,#N/A,FALSE,"Schedule VI";#N/A,#N/A,FALSE,"Schedule VII"}</definedName>
    <definedName name="KIM" localSheetId="14" hidden="1">{#N/A,#N/A,FALSE,"단축1";#N/A,#N/A,FALSE,"단축2";#N/A,#N/A,FALSE,"단축3";#N/A,#N/A,FALSE,"장축";#N/A,#N/A,FALSE,"4WD"}</definedName>
    <definedName name="KIM" localSheetId="7" hidden="1">{#N/A,#N/A,FALSE,"단축1";#N/A,#N/A,FALSE,"단축2";#N/A,#N/A,FALSE,"단축3";#N/A,#N/A,FALSE,"장축";#N/A,#N/A,FALSE,"4WD"}</definedName>
    <definedName name="KIM" localSheetId="25" hidden="1">{#N/A,#N/A,FALSE,"단축1";#N/A,#N/A,FALSE,"단축2";#N/A,#N/A,FALSE,"단축3";#N/A,#N/A,FALSE,"장축";#N/A,#N/A,FALSE,"4WD"}</definedName>
    <definedName name="KIM" localSheetId="21" hidden="1">{#N/A,#N/A,FALSE,"단축1";#N/A,#N/A,FALSE,"단축2";#N/A,#N/A,FALSE,"단축3";#N/A,#N/A,FALSE,"장축";#N/A,#N/A,FALSE,"4WD"}</definedName>
    <definedName name="KIM" localSheetId="22" hidden="1">{#N/A,#N/A,FALSE,"단축1";#N/A,#N/A,FALSE,"단축2";#N/A,#N/A,FALSE,"단축3";#N/A,#N/A,FALSE,"장축";#N/A,#N/A,FALSE,"4WD"}</definedName>
    <definedName name="KIM" localSheetId="19" hidden="1">{#N/A,#N/A,FALSE,"단축1";#N/A,#N/A,FALSE,"단축2";#N/A,#N/A,FALSE,"단축3";#N/A,#N/A,FALSE,"장축";#N/A,#N/A,FALSE,"4WD"}</definedName>
    <definedName name="KIM" hidden="1">{#N/A,#N/A,FALSE,"단축1";#N/A,#N/A,FALSE,"단축2";#N/A,#N/A,FALSE,"단축3";#N/A,#N/A,FALSE,"장축";#N/A,#N/A,FALSE,"4WD"}</definedName>
    <definedName name="kinjs" localSheetId="14" hidden="1">{"detail",#N/A,FALSE,"mfg";"summary",#N/A,FALSE,"mfg"}</definedName>
    <definedName name="kinjs" localSheetId="7" hidden="1">{"detail",#N/A,FALSE,"mfg";"summary",#N/A,FALSE,"mfg"}</definedName>
    <definedName name="kinjs" localSheetId="25" hidden="1">{"detail",#N/A,FALSE,"mfg";"summary",#N/A,FALSE,"mfg"}</definedName>
    <definedName name="kinjs" localSheetId="21" hidden="1">{"detail",#N/A,FALSE,"mfg";"summary",#N/A,FALSE,"mfg"}</definedName>
    <definedName name="kinjs" localSheetId="22" hidden="1">{"detail",#N/A,FALSE,"mfg";"summary",#N/A,FALSE,"mfg"}</definedName>
    <definedName name="kinjs" localSheetId="19" hidden="1">{"detail",#N/A,FALSE,"mfg";"summary",#N/A,FALSE,"mfg"}</definedName>
    <definedName name="kinjs" hidden="1">{"detail",#N/A,FALSE,"mfg";"summary",#N/A,FALSE,"mfg"}</definedName>
    <definedName name="kio" localSheetId="14" hidden="1">{"'毛利比较'!$A$4:$P$26"}</definedName>
    <definedName name="kio" localSheetId="7" hidden="1">{"'毛利比较'!$A$4:$P$26"}</definedName>
    <definedName name="kio" localSheetId="25" hidden="1">{"'毛利比较'!$A$4:$P$26"}</definedName>
    <definedName name="kio" localSheetId="21" hidden="1">{"'毛利比较'!$A$4:$P$26"}</definedName>
    <definedName name="kio" localSheetId="22" hidden="1">{"'毛利比较'!$A$4:$P$26"}</definedName>
    <definedName name="kio" localSheetId="19" hidden="1">{"'毛利比较'!$A$4:$P$26"}</definedName>
    <definedName name="kio" hidden="1">{"'毛利比较'!$A$4:$P$26"}</definedName>
    <definedName name="kip" localSheetId="14" hidden="1">{"detail",#N/A,FALSE,"mfg";"summary",#N/A,FALSE,"mfg"}</definedName>
    <definedName name="kip" localSheetId="7" hidden="1">{"detail",#N/A,FALSE,"mfg";"summary",#N/A,FALSE,"mfg"}</definedName>
    <definedName name="kip" localSheetId="25" hidden="1">{"detail",#N/A,FALSE,"mfg";"summary",#N/A,FALSE,"mfg"}</definedName>
    <definedName name="kip" localSheetId="21" hidden="1">{"detail",#N/A,FALSE,"mfg";"summary",#N/A,FALSE,"mfg"}</definedName>
    <definedName name="kip" localSheetId="22" hidden="1">{"detail",#N/A,FALSE,"mfg";"summary",#N/A,FALSE,"mfg"}</definedName>
    <definedName name="kip" localSheetId="19" hidden="1">{"detail",#N/A,FALSE,"mfg";"summary",#N/A,FALSE,"mfg"}</definedName>
    <definedName name="kip" hidden="1">{"detail",#N/A,FALSE,"mfg";"summary",#N/A,FALSE,"mfg"}</definedName>
    <definedName name="kit" localSheetId="14" hidden="1">{#N/A,#N/A,FALSE,"TB";#N/A,#N/A,FALSE,"AR";#N/A,#N/A,FALSE,"BS";#N/A,#N/A,FALSE,"PL";#N/A,#N/A,FALSE,"NOTES";#N/A,#N/A,FALSE,"NOTES (2)";#N/A,#N/A,FALSE,"NOTES (3)";#N/A,#N/A,FALSE,"TAXC.INDEX";#N/A,#N/A,FALSE,"Schedule I";#N/A,#N/A,FALSE,"DPL";#N/A,#N/A,FALSE,"Schedule IV";#N/A,#N/A,FALSE,"Adjustments"}</definedName>
    <definedName name="kit" localSheetId="7" hidden="1">{#N/A,#N/A,FALSE,"TB";#N/A,#N/A,FALSE,"AR";#N/A,#N/A,FALSE,"BS";#N/A,#N/A,FALSE,"PL";#N/A,#N/A,FALSE,"NOTES";#N/A,#N/A,FALSE,"NOTES (2)";#N/A,#N/A,FALSE,"NOTES (3)";#N/A,#N/A,FALSE,"TAXC.INDEX";#N/A,#N/A,FALSE,"Schedule I";#N/A,#N/A,FALSE,"DPL";#N/A,#N/A,FALSE,"Schedule IV";#N/A,#N/A,FALSE,"Adjustments"}</definedName>
    <definedName name="kit" localSheetId="25" hidden="1">{#N/A,#N/A,FALSE,"TB";#N/A,#N/A,FALSE,"AR";#N/A,#N/A,FALSE,"BS";#N/A,#N/A,FALSE,"PL";#N/A,#N/A,FALSE,"NOTES";#N/A,#N/A,FALSE,"NOTES (2)";#N/A,#N/A,FALSE,"NOTES (3)";#N/A,#N/A,FALSE,"TAXC.INDEX";#N/A,#N/A,FALSE,"Schedule I";#N/A,#N/A,FALSE,"DPL";#N/A,#N/A,FALSE,"Schedule IV";#N/A,#N/A,FALSE,"Adjustments"}</definedName>
    <definedName name="kit" localSheetId="21" hidden="1">{#N/A,#N/A,FALSE,"TB";#N/A,#N/A,FALSE,"AR";#N/A,#N/A,FALSE,"BS";#N/A,#N/A,FALSE,"PL";#N/A,#N/A,FALSE,"NOTES";#N/A,#N/A,FALSE,"NOTES (2)";#N/A,#N/A,FALSE,"NOTES (3)";#N/A,#N/A,FALSE,"TAXC.INDEX";#N/A,#N/A,FALSE,"Schedule I";#N/A,#N/A,FALSE,"DPL";#N/A,#N/A,FALSE,"Schedule IV";#N/A,#N/A,FALSE,"Adjustments"}</definedName>
    <definedName name="kit" localSheetId="22" hidden="1">{#N/A,#N/A,FALSE,"TB";#N/A,#N/A,FALSE,"AR";#N/A,#N/A,FALSE,"BS";#N/A,#N/A,FALSE,"PL";#N/A,#N/A,FALSE,"NOTES";#N/A,#N/A,FALSE,"NOTES (2)";#N/A,#N/A,FALSE,"NOTES (3)";#N/A,#N/A,FALSE,"TAXC.INDEX";#N/A,#N/A,FALSE,"Schedule I";#N/A,#N/A,FALSE,"DPL";#N/A,#N/A,FALSE,"Schedule IV";#N/A,#N/A,FALSE,"Adjustments"}</definedName>
    <definedName name="kit" localSheetId="19" hidden="1">{#N/A,#N/A,FALSE,"TB";#N/A,#N/A,FALSE,"AR";#N/A,#N/A,FALSE,"BS";#N/A,#N/A,FALSE,"PL";#N/A,#N/A,FALSE,"NOTES";#N/A,#N/A,FALSE,"NOTES (2)";#N/A,#N/A,FALSE,"NOTES (3)";#N/A,#N/A,FALSE,"TAXC.INDEX";#N/A,#N/A,FALSE,"Schedule I";#N/A,#N/A,FALSE,"DPL";#N/A,#N/A,FALSE,"Schedule IV";#N/A,#N/A,FALSE,"Adjustments"}</definedName>
    <definedName name="kit" hidden="1">{#N/A,#N/A,FALSE,"TB";#N/A,#N/A,FALSE,"AR";#N/A,#N/A,FALSE,"BS";#N/A,#N/A,FALSE,"PL";#N/A,#N/A,FALSE,"NOTES";#N/A,#N/A,FALSE,"NOTES (2)";#N/A,#N/A,FALSE,"NOTES (3)";#N/A,#N/A,FALSE,"TAXC.INDEX";#N/A,#N/A,FALSE,"Schedule I";#N/A,#N/A,FALSE,"DPL";#N/A,#N/A,FALSE,"Schedule IV";#N/A,#N/A,FALSE,"Adjustments"}</definedName>
    <definedName name="kj" localSheetId="14" hidden="1">{#N/A,#N/A,FALSE,"TAXC.INDEX";#N/A,#N/A,FALSE,"Schedule I";#N/A,#N/A,FALSE,"Schedule  II";#N/A,#N/A,FALSE,"Schedule III"}</definedName>
    <definedName name="kj" localSheetId="7" hidden="1">{#N/A,#N/A,FALSE,"TAXC.INDEX";#N/A,#N/A,FALSE,"Schedule I";#N/A,#N/A,FALSE,"Schedule  II";#N/A,#N/A,FALSE,"Schedule III"}</definedName>
    <definedName name="kj" localSheetId="25" hidden="1">{#N/A,#N/A,FALSE,"TAXC.INDEX";#N/A,#N/A,FALSE,"Schedule I";#N/A,#N/A,FALSE,"Schedule  II";#N/A,#N/A,FALSE,"Schedule III"}</definedName>
    <definedName name="kj" localSheetId="21" hidden="1">{#N/A,#N/A,FALSE,"TAXC.INDEX";#N/A,#N/A,FALSE,"Schedule I";#N/A,#N/A,FALSE,"Schedule  II";#N/A,#N/A,FALSE,"Schedule III"}</definedName>
    <definedName name="kj" localSheetId="22" hidden="1">{#N/A,#N/A,FALSE,"TAXC.INDEX";#N/A,#N/A,FALSE,"Schedule I";#N/A,#N/A,FALSE,"Schedule  II";#N/A,#N/A,FALSE,"Schedule III"}</definedName>
    <definedName name="kj" localSheetId="19" hidden="1">{#N/A,#N/A,FALSE,"TAXC.INDEX";#N/A,#N/A,FALSE,"Schedule I";#N/A,#N/A,FALSE,"Schedule  II";#N/A,#N/A,FALSE,"Schedule III"}</definedName>
    <definedName name="kj" hidden="1">{#N/A,#N/A,FALSE,"TAXC.INDEX";#N/A,#N/A,FALSE,"Schedule I";#N/A,#N/A,FALSE,"Schedule  II";#N/A,#N/A,FALSE,"Schedule III"}</definedName>
    <definedName name="kjfkdjf" localSheetId="1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kjfkdjf" localSheetId="7"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kjfkdjf" localSheetId="25"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kjfkdjf" localSheetId="2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kjfkdjf" localSheetId="2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kjfkdjf" localSheetId="19"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kjfkdjf"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kjfy" localSheetId="14" hidden="1">{#N/A,#N/A,FALSE,"P&amp;L Acc";#N/A,#N/A,FALSE,"P&amp;L Var";#N/A,#N/A,FALSE,"I-B Rep";#N/A,#N/A,FALSE,"BS";#N/A,#N/A,FALSE,"C'flw St";#N/A,#N/A,FALSE,"FA Rep";#N/A,#N/A,FALSE,"H-C Cons"}</definedName>
    <definedName name="kjfy" localSheetId="7" hidden="1">{#N/A,#N/A,FALSE,"P&amp;L Acc";#N/A,#N/A,FALSE,"P&amp;L Var";#N/A,#N/A,FALSE,"I-B Rep";#N/A,#N/A,FALSE,"BS";#N/A,#N/A,FALSE,"C'flw St";#N/A,#N/A,FALSE,"FA Rep";#N/A,#N/A,FALSE,"H-C Cons"}</definedName>
    <definedName name="kjfy" localSheetId="25" hidden="1">{#N/A,#N/A,FALSE,"P&amp;L Acc";#N/A,#N/A,FALSE,"P&amp;L Var";#N/A,#N/A,FALSE,"I-B Rep";#N/A,#N/A,FALSE,"BS";#N/A,#N/A,FALSE,"C'flw St";#N/A,#N/A,FALSE,"FA Rep";#N/A,#N/A,FALSE,"H-C Cons"}</definedName>
    <definedName name="kjfy" localSheetId="21" hidden="1">{#N/A,#N/A,FALSE,"P&amp;L Acc";#N/A,#N/A,FALSE,"P&amp;L Var";#N/A,#N/A,FALSE,"I-B Rep";#N/A,#N/A,FALSE,"BS";#N/A,#N/A,FALSE,"C'flw St";#N/A,#N/A,FALSE,"FA Rep";#N/A,#N/A,FALSE,"H-C Cons"}</definedName>
    <definedName name="kjfy" localSheetId="22" hidden="1">{#N/A,#N/A,FALSE,"P&amp;L Acc";#N/A,#N/A,FALSE,"P&amp;L Var";#N/A,#N/A,FALSE,"I-B Rep";#N/A,#N/A,FALSE,"BS";#N/A,#N/A,FALSE,"C'flw St";#N/A,#N/A,FALSE,"FA Rep";#N/A,#N/A,FALSE,"H-C Cons"}</definedName>
    <definedName name="kjfy" localSheetId="19" hidden="1">{#N/A,#N/A,FALSE,"P&amp;L Acc";#N/A,#N/A,FALSE,"P&amp;L Var";#N/A,#N/A,FALSE,"I-B Rep";#N/A,#N/A,FALSE,"BS";#N/A,#N/A,FALSE,"C'flw St";#N/A,#N/A,FALSE,"FA Rep";#N/A,#N/A,FALSE,"H-C Cons"}</definedName>
    <definedName name="kjfy" hidden="1">{#N/A,#N/A,FALSE,"P&amp;L Acc";#N/A,#N/A,FALSE,"P&amp;L Var";#N/A,#N/A,FALSE,"I-B Rep";#N/A,#N/A,FALSE,"BS";#N/A,#N/A,FALSE,"C'flw St";#N/A,#N/A,FALSE,"FA Rep";#N/A,#N/A,FALSE,"H-C Cons"}</definedName>
    <definedName name="kjfy1" localSheetId="14" hidden="1">{#N/A,#N/A,FALSE,"P&amp;L Acc";#N/A,#N/A,FALSE,"P&amp;L Var";#N/A,#N/A,FALSE,"I-B Rep";#N/A,#N/A,FALSE,"BS";#N/A,#N/A,FALSE,"C'flw St";#N/A,#N/A,FALSE,"FA Rep";#N/A,#N/A,FALSE,"H-C Cons"}</definedName>
    <definedName name="kjfy1" localSheetId="7" hidden="1">{#N/A,#N/A,FALSE,"P&amp;L Acc";#N/A,#N/A,FALSE,"P&amp;L Var";#N/A,#N/A,FALSE,"I-B Rep";#N/A,#N/A,FALSE,"BS";#N/A,#N/A,FALSE,"C'flw St";#N/A,#N/A,FALSE,"FA Rep";#N/A,#N/A,FALSE,"H-C Cons"}</definedName>
    <definedName name="kjfy1" localSheetId="25" hidden="1">{#N/A,#N/A,FALSE,"P&amp;L Acc";#N/A,#N/A,FALSE,"P&amp;L Var";#N/A,#N/A,FALSE,"I-B Rep";#N/A,#N/A,FALSE,"BS";#N/A,#N/A,FALSE,"C'flw St";#N/A,#N/A,FALSE,"FA Rep";#N/A,#N/A,FALSE,"H-C Cons"}</definedName>
    <definedName name="kjfy1" localSheetId="21" hidden="1">{#N/A,#N/A,FALSE,"P&amp;L Acc";#N/A,#N/A,FALSE,"P&amp;L Var";#N/A,#N/A,FALSE,"I-B Rep";#N/A,#N/A,FALSE,"BS";#N/A,#N/A,FALSE,"C'flw St";#N/A,#N/A,FALSE,"FA Rep";#N/A,#N/A,FALSE,"H-C Cons"}</definedName>
    <definedName name="kjfy1" localSheetId="22" hidden="1">{#N/A,#N/A,FALSE,"P&amp;L Acc";#N/A,#N/A,FALSE,"P&amp;L Var";#N/A,#N/A,FALSE,"I-B Rep";#N/A,#N/A,FALSE,"BS";#N/A,#N/A,FALSE,"C'flw St";#N/A,#N/A,FALSE,"FA Rep";#N/A,#N/A,FALSE,"H-C Cons"}</definedName>
    <definedName name="kjfy1" localSheetId="19" hidden="1">{#N/A,#N/A,FALSE,"P&amp;L Acc";#N/A,#N/A,FALSE,"P&amp;L Var";#N/A,#N/A,FALSE,"I-B Rep";#N/A,#N/A,FALSE,"BS";#N/A,#N/A,FALSE,"C'flw St";#N/A,#N/A,FALSE,"FA Rep";#N/A,#N/A,FALSE,"H-C Cons"}</definedName>
    <definedName name="kjfy1" hidden="1">{#N/A,#N/A,FALSE,"P&amp;L Acc";#N/A,#N/A,FALSE,"P&amp;L Var";#N/A,#N/A,FALSE,"I-B Rep";#N/A,#N/A,FALSE,"BS";#N/A,#N/A,FALSE,"C'flw St";#N/A,#N/A,FALSE,"FA Rep";#N/A,#N/A,FALSE,"H-C Cons"}</definedName>
    <definedName name="kjg" localSheetId="14"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g" localSheetId="7"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g" localSheetId="25"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g" localSheetId="21"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g" localSheetId="22"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g" localSheetId="19"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g" hidden="1">{"Cover",#N/A,FALSE,"Cover";"Comments",#N/A,FALSE,"Quarterly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hg" localSheetId="14" hidden="1">{"ICD Details",#N/A,FALSE,"Current Yr";"ICD Details",#N/A,FALSE,"Budget";"ICD Details",#N/A,FALSE,"Prior Year"}</definedName>
    <definedName name="kjhg" localSheetId="7" hidden="1">{"ICD Details",#N/A,FALSE,"Current Yr";"ICD Details",#N/A,FALSE,"Budget";"ICD Details",#N/A,FALSE,"Prior Year"}</definedName>
    <definedName name="kjhg" localSheetId="25" hidden="1">{"ICD Details",#N/A,FALSE,"Current Yr";"ICD Details",#N/A,FALSE,"Budget";"ICD Details",#N/A,FALSE,"Prior Year"}</definedName>
    <definedName name="kjhg" localSheetId="21" hidden="1">{"ICD Details",#N/A,FALSE,"Current Yr";"ICD Details",#N/A,FALSE,"Budget";"ICD Details",#N/A,FALSE,"Prior Year"}</definedName>
    <definedName name="kjhg" localSheetId="22" hidden="1">{"ICD Details",#N/A,FALSE,"Current Yr";"ICD Details",#N/A,FALSE,"Budget";"ICD Details",#N/A,FALSE,"Prior Year"}</definedName>
    <definedName name="kjhg" localSheetId="19" hidden="1">{"ICD Details",#N/A,FALSE,"Current Yr";"ICD Details",#N/A,FALSE,"Budget";"ICD Details",#N/A,FALSE,"Prior Year"}</definedName>
    <definedName name="kjhg" hidden="1">{"ICD Details",#N/A,FALSE,"Current Yr";"ICD Details",#N/A,FALSE,"Budget";"ICD Details",#N/A,FALSE,"Prior Year"}</definedName>
    <definedName name="kjhgfd" localSheetId="14" hidden="1">{#N/A,#N/A,FALSE,"DIR-REP";#N/A,#N/A,FALSE,"AUD-REPORT";#N/A,#N/A,FALSE,"P7L&amp;BS";#N/A,#N/A,FALSE,"NOTES";#N/A,#N/A,FALSE,"FA";#N/A,#N/A,FALSE,"NOTES (2)";#N/A,#N/A,FALSE,"Schedule  IV";#N/A,#N/A,FALSE,"Schedule V"}</definedName>
    <definedName name="kjhgfd" localSheetId="7" hidden="1">{#N/A,#N/A,FALSE,"DIR-REP";#N/A,#N/A,FALSE,"AUD-REPORT";#N/A,#N/A,FALSE,"P7L&amp;BS";#N/A,#N/A,FALSE,"NOTES";#N/A,#N/A,FALSE,"FA";#N/A,#N/A,FALSE,"NOTES (2)";#N/A,#N/A,FALSE,"Schedule  IV";#N/A,#N/A,FALSE,"Schedule V"}</definedName>
    <definedName name="kjhgfd" localSheetId="25" hidden="1">{#N/A,#N/A,FALSE,"DIR-REP";#N/A,#N/A,FALSE,"AUD-REPORT";#N/A,#N/A,FALSE,"P7L&amp;BS";#N/A,#N/A,FALSE,"NOTES";#N/A,#N/A,FALSE,"FA";#N/A,#N/A,FALSE,"NOTES (2)";#N/A,#N/A,FALSE,"Schedule  IV";#N/A,#N/A,FALSE,"Schedule V"}</definedName>
    <definedName name="kjhgfd" localSheetId="21" hidden="1">{#N/A,#N/A,FALSE,"DIR-REP";#N/A,#N/A,FALSE,"AUD-REPORT";#N/A,#N/A,FALSE,"P7L&amp;BS";#N/A,#N/A,FALSE,"NOTES";#N/A,#N/A,FALSE,"FA";#N/A,#N/A,FALSE,"NOTES (2)";#N/A,#N/A,FALSE,"Schedule  IV";#N/A,#N/A,FALSE,"Schedule V"}</definedName>
    <definedName name="kjhgfd" localSheetId="22" hidden="1">{#N/A,#N/A,FALSE,"DIR-REP";#N/A,#N/A,FALSE,"AUD-REPORT";#N/A,#N/A,FALSE,"P7L&amp;BS";#N/A,#N/A,FALSE,"NOTES";#N/A,#N/A,FALSE,"FA";#N/A,#N/A,FALSE,"NOTES (2)";#N/A,#N/A,FALSE,"Schedule  IV";#N/A,#N/A,FALSE,"Schedule V"}</definedName>
    <definedName name="kjhgfd" localSheetId="19" hidden="1">{#N/A,#N/A,FALSE,"DIR-REP";#N/A,#N/A,FALSE,"AUD-REPORT";#N/A,#N/A,FALSE,"P7L&amp;BS";#N/A,#N/A,FALSE,"NOTES";#N/A,#N/A,FALSE,"FA";#N/A,#N/A,FALSE,"NOTES (2)";#N/A,#N/A,FALSE,"Schedule  IV";#N/A,#N/A,FALSE,"Schedule V"}</definedName>
    <definedName name="kjhgfd" hidden="1">{#N/A,#N/A,FALSE,"DIR-REP";#N/A,#N/A,FALSE,"AUD-REPORT";#N/A,#N/A,FALSE,"P7L&amp;BS";#N/A,#N/A,FALSE,"NOTES";#N/A,#N/A,FALSE,"FA";#N/A,#N/A,FALSE,"NOTES (2)";#N/A,#N/A,FALSE,"Schedule  IV";#N/A,#N/A,FALSE,"Schedule V"}</definedName>
    <definedName name="kjip" localSheetId="14" hidden="1">{"detail",#N/A,FALSE,"mfg";"summary",#N/A,FALSE,"mfg"}</definedName>
    <definedName name="kjip" localSheetId="7" hidden="1">{"detail",#N/A,FALSE,"mfg";"summary",#N/A,FALSE,"mfg"}</definedName>
    <definedName name="kjip" localSheetId="25" hidden="1">{"detail",#N/A,FALSE,"mfg";"summary",#N/A,FALSE,"mfg"}</definedName>
    <definedName name="kjip" localSheetId="21" hidden="1">{"detail",#N/A,FALSE,"mfg";"summary",#N/A,FALSE,"mfg"}</definedName>
    <definedName name="kjip" localSheetId="22" hidden="1">{"detail",#N/A,FALSE,"mfg";"summary",#N/A,FALSE,"mfg"}</definedName>
    <definedName name="kjip" localSheetId="19" hidden="1">{"detail",#N/A,FALSE,"mfg";"summary",#N/A,FALSE,"mfg"}</definedName>
    <definedName name="kjip" hidden="1">{"detail",#N/A,FALSE,"mfg";"summary",#N/A,FALSE,"mfg"}</definedName>
    <definedName name="kjjz">"2002-12-31"</definedName>
    <definedName name="kjk.l" localSheetId="14" hidden="1">{#N/A,#N/A,FALSE,"Produkte Erw.";#N/A,#N/A,FALSE,"Produkte Plan";#N/A,#N/A,FALSE,"Leistungen Erw.";#N/A,#N/A,FALSE,"Leistungen Plan";#N/A,#N/A,FALSE,"KA Allg.Kosten (2)";#N/A,#N/A,FALSE,"KA All.Kosten"}</definedName>
    <definedName name="kjk.l" localSheetId="7" hidden="1">{#N/A,#N/A,FALSE,"Produkte Erw.";#N/A,#N/A,FALSE,"Produkte Plan";#N/A,#N/A,FALSE,"Leistungen Erw.";#N/A,#N/A,FALSE,"Leistungen Plan";#N/A,#N/A,FALSE,"KA Allg.Kosten (2)";#N/A,#N/A,FALSE,"KA All.Kosten"}</definedName>
    <definedName name="kjk.l" localSheetId="25" hidden="1">{#N/A,#N/A,FALSE,"Produkte Erw.";#N/A,#N/A,FALSE,"Produkte Plan";#N/A,#N/A,FALSE,"Leistungen Erw.";#N/A,#N/A,FALSE,"Leistungen Plan";#N/A,#N/A,FALSE,"KA Allg.Kosten (2)";#N/A,#N/A,FALSE,"KA All.Kosten"}</definedName>
    <definedName name="kjk.l" localSheetId="21" hidden="1">{#N/A,#N/A,FALSE,"Produkte Erw.";#N/A,#N/A,FALSE,"Produkte Plan";#N/A,#N/A,FALSE,"Leistungen Erw.";#N/A,#N/A,FALSE,"Leistungen Plan";#N/A,#N/A,FALSE,"KA Allg.Kosten (2)";#N/A,#N/A,FALSE,"KA All.Kosten"}</definedName>
    <definedName name="kjk.l" localSheetId="22" hidden="1">{#N/A,#N/A,FALSE,"Produkte Erw.";#N/A,#N/A,FALSE,"Produkte Plan";#N/A,#N/A,FALSE,"Leistungen Erw.";#N/A,#N/A,FALSE,"Leistungen Plan";#N/A,#N/A,FALSE,"KA Allg.Kosten (2)";#N/A,#N/A,FALSE,"KA All.Kosten"}</definedName>
    <definedName name="kjk.l" localSheetId="19" hidden="1">{#N/A,#N/A,FALSE,"Produkte Erw.";#N/A,#N/A,FALSE,"Produkte Plan";#N/A,#N/A,FALSE,"Leistungen Erw.";#N/A,#N/A,FALSE,"Leistungen Plan";#N/A,#N/A,FALSE,"KA Allg.Kosten (2)";#N/A,#N/A,FALSE,"KA All.Kosten"}</definedName>
    <definedName name="kjk.l" hidden="1">{#N/A,#N/A,FALSE,"Produkte Erw.";#N/A,#N/A,FALSE,"Produkte Plan";#N/A,#N/A,FALSE,"Leistungen Erw.";#N/A,#N/A,FALSE,"Leistungen Plan";#N/A,#N/A,FALSE,"KA Allg.Kosten (2)";#N/A,#N/A,FALSE,"KA All.Kosten"}</definedName>
    <definedName name="kjljkölhklh" localSheetId="14" hidden="1">{#N/A,#N/A,FALSE,"Produkte Erw.";#N/A,#N/A,FALSE,"Produkte Plan";#N/A,#N/A,FALSE,"Leistungen Erw.";#N/A,#N/A,FALSE,"Leistungen Plan";#N/A,#N/A,FALSE,"KA Allg.Kosten (2)";#N/A,#N/A,FALSE,"KA All.Kosten"}</definedName>
    <definedName name="kjljkölhklh" localSheetId="7" hidden="1">{#N/A,#N/A,FALSE,"Produkte Erw.";#N/A,#N/A,FALSE,"Produkte Plan";#N/A,#N/A,FALSE,"Leistungen Erw.";#N/A,#N/A,FALSE,"Leistungen Plan";#N/A,#N/A,FALSE,"KA Allg.Kosten (2)";#N/A,#N/A,FALSE,"KA All.Kosten"}</definedName>
    <definedName name="kjljkölhklh" localSheetId="25" hidden="1">{#N/A,#N/A,FALSE,"Produkte Erw.";#N/A,#N/A,FALSE,"Produkte Plan";#N/A,#N/A,FALSE,"Leistungen Erw.";#N/A,#N/A,FALSE,"Leistungen Plan";#N/A,#N/A,FALSE,"KA Allg.Kosten (2)";#N/A,#N/A,FALSE,"KA All.Kosten"}</definedName>
    <definedName name="kjljkölhklh" localSheetId="21" hidden="1">{#N/A,#N/A,FALSE,"Produkte Erw.";#N/A,#N/A,FALSE,"Produkte Plan";#N/A,#N/A,FALSE,"Leistungen Erw.";#N/A,#N/A,FALSE,"Leistungen Plan";#N/A,#N/A,FALSE,"KA Allg.Kosten (2)";#N/A,#N/A,FALSE,"KA All.Kosten"}</definedName>
    <definedName name="kjljkölhklh" localSheetId="22" hidden="1">{#N/A,#N/A,FALSE,"Produkte Erw.";#N/A,#N/A,FALSE,"Produkte Plan";#N/A,#N/A,FALSE,"Leistungen Erw.";#N/A,#N/A,FALSE,"Leistungen Plan";#N/A,#N/A,FALSE,"KA Allg.Kosten (2)";#N/A,#N/A,FALSE,"KA All.Kosten"}</definedName>
    <definedName name="kjljkölhklh" localSheetId="19" hidden="1">{#N/A,#N/A,FALSE,"Produkte Erw.";#N/A,#N/A,FALSE,"Produkte Plan";#N/A,#N/A,FALSE,"Leistungen Erw.";#N/A,#N/A,FALSE,"Leistungen Plan";#N/A,#N/A,FALSE,"KA Allg.Kosten (2)";#N/A,#N/A,FALSE,"KA All.Kosten"}</definedName>
    <definedName name="kjljkölhklh" hidden="1">{#N/A,#N/A,FALSE,"Produkte Erw.";#N/A,#N/A,FALSE,"Produkte Plan";#N/A,#N/A,FALSE,"Leistungen Erw.";#N/A,#N/A,FALSE,"Leistungen Plan";#N/A,#N/A,FALSE,"KA Allg.Kosten (2)";#N/A,#N/A,FALSE,"KA All.Kosten"}</definedName>
    <definedName name="kjqj">"2002.1-12"</definedName>
    <definedName name="kjuhgfd" localSheetId="14" hidden="1">{#N/A,#N/A,FALSE,"TB";#N/A,#N/A,FALSE,"AR";#N/A,#N/A,FALSE,"BS";#N/A,#N/A,FALSE,"PL";#N/A,#N/A,FALSE,"NOTES";#N/A,#N/A,FALSE,"NOTES (2)";#N/A,#N/A,FALSE,"NOTES (3)";#N/A,#N/A,FALSE,"TAXC.INDEX";#N/A,#N/A,FALSE,"Schedule I";#N/A,#N/A,FALSE,"DPL";#N/A,#N/A,FALSE,"Schedule IV";#N/A,#N/A,FALSE,"Adjustments"}</definedName>
    <definedName name="kjuhgfd" localSheetId="7" hidden="1">{#N/A,#N/A,FALSE,"TB";#N/A,#N/A,FALSE,"AR";#N/A,#N/A,FALSE,"BS";#N/A,#N/A,FALSE,"PL";#N/A,#N/A,FALSE,"NOTES";#N/A,#N/A,FALSE,"NOTES (2)";#N/A,#N/A,FALSE,"NOTES (3)";#N/A,#N/A,FALSE,"TAXC.INDEX";#N/A,#N/A,FALSE,"Schedule I";#N/A,#N/A,FALSE,"DPL";#N/A,#N/A,FALSE,"Schedule IV";#N/A,#N/A,FALSE,"Adjustments"}</definedName>
    <definedName name="kjuhgfd" localSheetId="25" hidden="1">{#N/A,#N/A,FALSE,"TB";#N/A,#N/A,FALSE,"AR";#N/A,#N/A,FALSE,"BS";#N/A,#N/A,FALSE,"PL";#N/A,#N/A,FALSE,"NOTES";#N/A,#N/A,FALSE,"NOTES (2)";#N/A,#N/A,FALSE,"NOTES (3)";#N/A,#N/A,FALSE,"TAXC.INDEX";#N/A,#N/A,FALSE,"Schedule I";#N/A,#N/A,FALSE,"DPL";#N/A,#N/A,FALSE,"Schedule IV";#N/A,#N/A,FALSE,"Adjustments"}</definedName>
    <definedName name="kjuhgfd" localSheetId="21" hidden="1">{#N/A,#N/A,FALSE,"TB";#N/A,#N/A,FALSE,"AR";#N/A,#N/A,FALSE,"BS";#N/A,#N/A,FALSE,"PL";#N/A,#N/A,FALSE,"NOTES";#N/A,#N/A,FALSE,"NOTES (2)";#N/A,#N/A,FALSE,"NOTES (3)";#N/A,#N/A,FALSE,"TAXC.INDEX";#N/A,#N/A,FALSE,"Schedule I";#N/A,#N/A,FALSE,"DPL";#N/A,#N/A,FALSE,"Schedule IV";#N/A,#N/A,FALSE,"Adjustments"}</definedName>
    <definedName name="kjuhgfd" localSheetId="22" hidden="1">{#N/A,#N/A,FALSE,"TB";#N/A,#N/A,FALSE,"AR";#N/A,#N/A,FALSE,"BS";#N/A,#N/A,FALSE,"PL";#N/A,#N/A,FALSE,"NOTES";#N/A,#N/A,FALSE,"NOTES (2)";#N/A,#N/A,FALSE,"NOTES (3)";#N/A,#N/A,FALSE,"TAXC.INDEX";#N/A,#N/A,FALSE,"Schedule I";#N/A,#N/A,FALSE,"DPL";#N/A,#N/A,FALSE,"Schedule IV";#N/A,#N/A,FALSE,"Adjustments"}</definedName>
    <definedName name="kjuhgfd" localSheetId="19" hidden="1">{#N/A,#N/A,FALSE,"TB";#N/A,#N/A,FALSE,"AR";#N/A,#N/A,FALSE,"BS";#N/A,#N/A,FALSE,"PL";#N/A,#N/A,FALSE,"NOTES";#N/A,#N/A,FALSE,"NOTES (2)";#N/A,#N/A,FALSE,"NOTES (3)";#N/A,#N/A,FALSE,"TAXC.INDEX";#N/A,#N/A,FALSE,"Schedule I";#N/A,#N/A,FALSE,"DPL";#N/A,#N/A,FALSE,"Schedule IV";#N/A,#N/A,FALSE,"Adjustments"}</definedName>
    <definedName name="kjuhgfd" hidden="1">{#N/A,#N/A,FALSE,"TB";#N/A,#N/A,FALSE,"AR";#N/A,#N/A,FALSE,"BS";#N/A,#N/A,FALSE,"PL";#N/A,#N/A,FALSE,"NOTES";#N/A,#N/A,FALSE,"NOTES (2)";#N/A,#N/A,FALSE,"NOTES (3)";#N/A,#N/A,FALSE,"TAXC.INDEX";#N/A,#N/A,FALSE,"Schedule I";#N/A,#N/A,FALSE,"DPL";#N/A,#N/A,FALSE,"Schedule IV";#N/A,#N/A,FALSE,"Adjustments"}</definedName>
    <definedName name="KK">#REF!</definedName>
    <definedName name="kk.l" localSheetId="14" hidden="1">{#N/A,#N/A,FALSE,"Produkte Erw.";#N/A,#N/A,FALSE,"Produkte Plan";#N/A,#N/A,FALSE,"Leistungen Erw.";#N/A,#N/A,FALSE,"Leistungen Plan";#N/A,#N/A,FALSE,"KA Allg.Kosten (2)";#N/A,#N/A,FALSE,"KA All.Kosten"}</definedName>
    <definedName name="kk.l" localSheetId="7" hidden="1">{#N/A,#N/A,FALSE,"Produkte Erw.";#N/A,#N/A,FALSE,"Produkte Plan";#N/A,#N/A,FALSE,"Leistungen Erw.";#N/A,#N/A,FALSE,"Leistungen Plan";#N/A,#N/A,FALSE,"KA Allg.Kosten (2)";#N/A,#N/A,FALSE,"KA All.Kosten"}</definedName>
    <definedName name="kk.l" localSheetId="25" hidden="1">{#N/A,#N/A,FALSE,"Produkte Erw.";#N/A,#N/A,FALSE,"Produkte Plan";#N/A,#N/A,FALSE,"Leistungen Erw.";#N/A,#N/A,FALSE,"Leistungen Plan";#N/A,#N/A,FALSE,"KA Allg.Kosten (2)";#N/A,#N/A,FALSE,"KA All.Kosten"}</definedName>
    <definedName name="kk.l" localSheetId="21" hidden="1">{#N/A,#N/A,FALSE,"Produkte Erw.";#N/A,#N/A,FALSE,"Produkte Plan";#N/A,#N/A,FALSE,"Leistungen Erw.";#N/A,#N/A,FALSE,"Leistungen Plan";#N/A,#N/A,FALSE,"KA Allg.Kosten (2)";#N/A,#N/A,FALSE,"KA All.Kosten"}</definedName>
    <definedName name="kk.l" localSheetId="22" hidden="1">{#N/A,#N/A,FALSE,"Produkte Erw.";#N/A,#N/A,FALSE,"Produkte Plan";#N/A,#N/A,FALSE,"Leistungen Erw.";#N/A,#N/A,FALSE,"Leistungen Plan";#N/A,#N/A,FALSE,"KA Allg.Kosten (2)";#N/A,#N/A,FALSE,"KA All.Kosten"}</definedName>
    <definedName name="kk.l" localSheetId="19" hidden="1">{#N/A,#N/A,FALSE,"Produkte Erw.";#N/A,#N/A,FALSE,"Produkte Plan";#N/A,#N/A,FALSE,"Leistungen Erw.";#N/A,#N/A,FALSE,"Leistungen Plan";#N/A,#N/A,FALSE,"KA Allg.Kosten (2)";#N/A,#N/A,FALSE,"KA All.Kosten"}</definedName>
    <definedName name="kk.l" hidden="1">{#N/A,#N/A,FALSE,"Produkte Erw.";#N/A,#N/A,FALSE,"Produkte Plan";#N/A,#N/A,FALSE,"Leistungen Erw.";#N/A,#N/A,FALSE,"Leistungen Plan";#N/A,#N/A,FALSE,"KA Allg.Kosten (2)";#N/A,#N/A,FALSE,"KA All.Kosten"}</definedName>
    <definedName name="kkk" localSheetId="14" hidden="1">{#N/A,#N/A,FALSE,"OffAdvance";#N/A,#N/A,FALSE,"OffExpRprt";#N/A,#N/A,FALSE,"Entertmnt";#N/A,#N/A,FALSE,"Promotion";#N/A,#N/A,FALSE,"Travelling"}</definedName>
    <definedName name="kkk" localSheetId="7" hidden="1">{#N/A,#N/A,FALSE,"OffAdvance";#N/A,#N/A,FALSE,"OffExpRprt";#N/A,#N/A,FALSE,"Entertmnt";#N/A,#N/A,FALSE,"Promotion";#N/A,#N/A,FALSE,"Travelling"}</definedName>
    <definedName name="kkk" localSheetId="25" hidden="1">{#N/A,#N/A,FALSE,"OffAdvance";#N/A,#N/A,FALSE,"OffExpRprt";#N/A,#N/A,FALSE,"Entertmnt";#N/A,#N/A,FALSE,"Promotion";#N/A,#N/A,FALSE,"Travelling"}</definedName>
    <definedName name="kkk" localSheetId="21" hidden="1">{#N/A,#N/A,FALSE,"OffAdvance";#N/A,#N/A,FALSE,"OffExpRprt";#N/A,#N/A,FALSE,"Entertmnt";#N/A,#N/A,FALSE,"Promotion";#N/A,#N/A,FALSE,"Travelling"}</definedName>
    <definedName name="kkk" localSheetId="22" hidden="1">{#N/A,#N/A,FALSE,"OffAdvance";#N/A,#N/A,FALSE,"OffExpRprt";#N/A,#N/A,FALSE,"Entertmnt";#N/A,#N/A,FALSE,"Promotion";#N/A,#N/A,FALSE,"Travelling"}</definedName>
    <definedName name="kkk" localSheetId="19" hidden="1">{#N/A,#N/A,FALSE,"OffAdvance";#N/A,#N/A,FALSE,"OffExpRprt";#N/A,#N/A,FALSE,"Entertmnt";#N/A,#N/A,FALSE,"Promotion";#N/A,#N/A,FALSE,"Travelling"}</definedName>
    <definedName name="kkk" hidden="1">{#N/A,#N/A,FALSE,"OffAdvance";#N/A,#N/A,FALSE,"OffExpRprt";#N/A,#N/A,FALSE,"Entertmnt";#N/A,#N/A,FALSE,"Promotion";#N/A,#N/A,FALSE,"Travelling"}</definedName>
    <definedName name="kkk.llll" localSheetId="14" hidden="1">{#N/A,#N/A,FALSE,"Umsatz CH";#N/A,#N/A,FALSE,"ER CH";#N/A,#N/A,FALSE,"EA CH (2) ";#N/A,#N/A,FALSE,"EA CH";#N/A,#N/A,FALSE,"EA CH (3) ";#N/A,#N/A,FALSE,"EA CH (4)";#N/A,#N/A,FALSE,"KA CH";#N/A,#N/A,FALSE,"KA CH  (2)";#N/A,#N/A,FALSE,"KA CH  (3)";#N/A,#N/A,FALSE,"KA CH (4)"}</definedName>
    <definedName name="kkk.llll" localSheetId="7" hidden="1">{#N/A,#N/A,FALSE,"Umsatz CH";#N/A,#N/A,FALSE,"ER CH";#N/A,#N/A,FALSE,"EA CH (2) ";#N/A,#N/A,FALSE,"EA CH";#N/A,#N/A,FALSE,"EA CH (3) ";#N/A,#N/A,FALSE,"EA CH (4)";#N/A,#N/A,FALSE,"KA CH";#N/A,#N/A,FALSE,"KA CH  (2)";#N/A,#N/A,FALSE,"KA CH  (3)";#N/A,#N/A,FALSE,"KA CH (4)"}</definedName>
    <definedName name="kkk.llll" localSheetId="25" hidden="1">{#N/A,#N/A,FALSE,"Umsatz CH";#N/A,#N/A,FALSE,"ER CH";#N/A,#N/A,FALSE,"EA CH (2) ";#N/A,#N/A,FALSE,"EA CH";#N/A,#N/A,FALSE,"EA CH (3) ";#N/A,#N/A,FALSE,"EA CH (4)";#N/A,#N/A,FALSE,"KA CH";#N/A,#N/A,FALSE,"KA CH  (2)";#N/A,#N/A,FALSE,"KA CH  (3)";#N/A,#N/A,FALSE,"KA CH (4)"}</definedName>
    <definedName name="kkk.llll" localSheetId="21" hidden="1">{#N/A,#N/A,FALSE,"Umsatz CH";#N/A,#N/A,FALSE,"ER CH";#N/A,#N/A,FALSE,"EA CH (2) ";#N/A,#N/A,FALSE,"EA CH";#N/A,#N/A,FALSE,"EA CH (3) ";#N/A,#N/A,FALSE,"EA CH (4)";#N/A,#N/A,FALSE,"KA CH";#N/A,#N/A,FALSE,"KA CH  (2)";#N/A,#N/A,FALSE,"KA CH  (3)";#N/A,#N/A,FALSE,"KA CH (4)"}</definedName>
    <definedName name="kkk.llll" localSheetId="22" hidden="1">{#N/A,#N/A,FALSE,"Umsatz CH";#N/A,#N/A,FALSE,"ER CH";#N/A,#N/A,FALSE,"EA CH (2) ";#N/A,#N/A,FALSE,"EA CH";#N/A,#N/A,FALSE,"EA CH (3) ";#N/A,#N/A,FALSE,"EA CH (4)";#N/A,#N/A,FALSE,"KA CH";#N/A,#N/A,FALSE,"KA CH  (2)";#N/A,#N/A,FALSE,"KA CH  (3)";#N/A,#N/A,FALSE,"KA CH (4)"}</definedName>
    <definedName name="kkk.llll" localSheetId="19" hidden="1">{#N/A,#N/A,FALSE,"Umsatz CH";#N/A,#N/A,FALSE,"ER CH";#N/A,#N/A,FALSE,"EA CH (2) ";#N/A,#N/A,FALSE,"EA CH";#N/A,#N/A,FALSE,"EA CH (3) ";#N/A,#N/A,FALSE,"EA CH (4)";#N/A,#N/A,FALSE,"KA CH";#N/A,#N/A,FALSE,"KA CH  (2)";#N/A,#N/A,FALSE,"KA CH  (3)";#N/A,#N/A,FALSE,"KA CH (4)"}</definedName>
    <definedName name="kkk.llll" hidden="1">{#N/A,#N/A,FALSE,"Umsatz CH";#N/A,#N/A,FALSE,"ER CH";#N/A,#N/A,FALSE,"EA CH (2) ";#N/A,#N/A,FALSE,"EA CH";#N/A,#N/A,FALSE,"EA CH (3) ";#N/A,#N/A,FALSE,"EA CH (4)";#N/A,#N/A,FALSE,"KA CH";#N/A,#N/A,FALSE,"KA CH  (2)";#N/A,#N/A,FALSE,"KA CH  (3)";#N/A,#N/A,FALSE,"KA CH (4)"}</definedName>
    <definedName name="KKKK" hidden="1">#REF!</definedName>
    <definedName name="kkkk.llll" localSheetId="14" hidden="1">{#N/A,#N/A,FALSE,"Umsatz 99";#N/A,#N/A,FALSE,"ER 99 "}</definedName>
    <definedName name="kkkk.llll" localSheetId="7" hidden="1">{#N/A,#N/A,FALSE,"Umsatz 99";#N/A,#N/A,FALSE,"ER 99 "}</definedName>
    <definedName name="kkkk.llll" localSheetId="25" hidden="1">{#N/A,#N/A,FALSE,"Umsatz 99";#N/A,#N/A,FALSE,"ER 99 "}</definedName>
    <definedName name="kkkk.llll" localSheetId="21" hidden="1">{#N/A,#N/A,FALSE,"Umsatz 99";#N/A,#N/A,FALSE,"ER 99 "}</definedName>
    <definedName name="kkkk.llll" localSheetId="22" hidden="1">{#N/A,#N/A,FALSE,"Umsatz 99";#N/A,#N/A,FALSE,"ER 99 "}</definedName>
    <definedName name="kkkk.llll" localSheetId="19" hidden="1">{#N/A,#N/A,FALSE,"Umsatz 99";#N/A,#N/A,FALSE,"ER 99 "}</definedName>
    <definedName name="kkkk.llll" hidden="1">{#N/A,#N/A,FALSE,"Umsatz 99";#N/A,#N/A,FALSE,"ER 99 "}</definedName>
    <definedName name="kl" localSheetId="14" hidden="1">{#N/A,#N/A,FALSE,"인원";#N/A,#N/A,FALSE,"비용2";#N/A,#N/A,FALSE,"비용1";#N/A,#N/A,FALSE,"비용";#N/A,#N/A,FALSE,"보증2";#N/A,#N/A,FALSE,"보증1";#N/A,#N/A,FALSE,"보증";#N/A,#N/A,FALSE,"손익1";#N/A,#N/A,FALSE,"손익";#N/A,#N/A,FALSE,"부서별매출";#N/A,#N/A,FALSE,"매출"}</definedName>
    <definedName name="kl" localSheetId="7" hidden="1">{#N/A,#N/A,FALSE,"인원";#N/A,#N/A,FALSE,"비용2";#N/A,#N/A,FALSE,"비용1";#N/A,#N/A,FALSE,"비용";#N/A,#N/A,FALSE,"보증2";#N/A,#N/A,FALSE,"보증1";#N/A,#N/A,FALSE,"보증";#N/A,#N/A,FALSE,"손익1";#N/A,#N/A,FALSE,"손익";#N/A,#N/A,FALSE,"부서별매출";#N/A,#N/A,FALSE,"매출"}</definedName>
    <definedName name="kl" localSheetId="25" hidden="1">{#N/A,#N/A,FALSE,"인원";#N/A,#N/A,FALSE,"비용2";#N/A,#N/A,FALSE,"비용1";#N/A,#N/A,FALSE,"비용";#N/A,#N/A,FALSE,"보증2";#N/A,#N/A,FALSE,"보증1";#N/A,#N/A,FALSE,"보증";#N/A,#N/A,FALSE,"손익1";#N/A,#N/A,FALSE,"손익";#N/A,#N/A,FALSE,"부서별매출";#N/A,#N/A,FALSE,"매출"}</definedName>
    <definedName name="kl" localSheetId="21" hidden="1">{#N/A,#N/A,FALSE,"인원";#N/A,#N/A,FALSE,"비용2";#N/A,#N/A,FALSE,"비용1";#N/A,#N/A,FALSE,"비용";#N/A,#N/A,FALSE,"보증2";#N/A,#N/A,FALSE,"보증1";#N/A,#N/A,FALSE,"보증";#N/A,#N/A,FALSE,"손익1";#N/A,#N/A,FALSE,"손익";#N/A,#N/A,FALSE,"부서별매출";#N/A,#N/A,FALSE,"매출"}</definedName>
    <definedName name="kl" localSheetId="22" hidden="1">{#N/A,#N/A,FALSE,"인원";#N/A,#N/A,FALSE,"비용2";#N/A,#N/A,FALSE,"비용1";#N/A,#N/A,FALSE,"비용";#N/A,#N/A,FALSE,"보증2";#N/A,#N/A,FALSE,"보증1";#N/A,#N/A,FALSE,"보증";#N/A,#N/A,FALSE,"손익1";#N/A,#N/A,FALSE,"손익";#N/A,#N/A,FALSE,"부서별매출";#N/A,#N/A,FALSE,"매출"}</definedName>
    <definedName name="kl" localSheetId="19" hidden="1">{#N/A,#N/A,FALSE,"인원";#N/A,#N/A,FALSE,"비용2";#N/A,#N/A,FALSE,"비용1";#N/A,#N/A,FALSE,"비용";#N/A,#N/A,FALSE,"보증2";#N/A,#N/A,FALSE,"보증1";#N/A,#N/A,FALSE,"보증";#N/A,#N/A,FALSE,"손익1";#N/A,#N/A,FALSE,"손익";#N/A,#N/A,FALSE,"부서별매출";#N/A,#N/A,FALSE,"매출"}</definedName>
    <definedName name="kl" hidden="1">{#N/A,#N/A,FALSE,"인원";#N/A,#N/A,FALSE,"비용2";#N/A,#N/A,FALSE,"비용1";#N/A,#N/A,FALSE,"비용";#N/A,#N/A,FALSE,"보증2";#N/A,#N/A,FALSE,"보증1";#N/A,#N/A,FALSE,"보증";#N/A,#N/A,FALSE,"손익1";#N/A,#N/A,FALSE,"손익";#N/A,#N/A,FALSE,"부서별매출";#N/A,#N/A,FALSE,"매출"}</definedName>
    <definedName name="kljhgf" hidden="1">#REF!</definedName>
    <definedName name="kljk" localSheetId="14" hidden="1">{#N/A,#N/A,FALSE,"Umsatz CH";#N/A,#N/A,FALSE,"ER CH";#N/A,#N/A,FALSE,"EA CH (2) ";#N/A,#N/A,FALSE,"EA CH";#N/A,#N/A,FALSE,"EA CH (3) ";#N/A,#N/A,FALSE,"EA CH (4)";#N/A,#N/A,FALSE,"KA CH";#N/A,#N/A,FALSE,"KA CH  (2)";#N/A,#N/A,FALSE,"KA CH  (3)";#N/A,#N/A,FALSE,"KA CH (4)"}</definedName>
    <definedName name="kljk" localSheetId="7" hidden="1">{#N/A,#N/A,FALSE,"Umsatz CH";#N/A,#N/A,FALSE,"ER CH";#N/A,#N/A,FALSE,"EA CH (2) ";#N/A,#N/A,FALSE,"EA CH";#N/A,#N/A,FALSE,"EA CH (3) ";#N/A,#N/A,FALSE,"EA CH (4)";#N/A,#N/A,FALSE,"KA CH";#N/A,#N/A,FALSE,"KA CH  (2)";#N/A,#N/A,FALSE,"KA CH  (3)";#N/A,#N/A,FALSE,"KA CH (4)"}</definedName>
    <definedName name="kljk" localSheetId="25" hidden="1">{#N/A,#N/A,FALSE,"Umsatz CH";#N/A,#N/A,FALSE,"ER CH";#N/A,#N/A,FALSE,"EA CH (2) ";#N/A,#N/A,FALSE,"EA CH";#N/A,#N/A,FALSE,"EA CH (3) ";#N/A,#N/A,FALSE,"EA CH (4)";#N/A,#N/A,FALSE,"KA CH";#N/A,#N/A,FALSE,"KA CH  (2)";#N/A,#N/A,FALSE,"KA CH  (3)";#N/A,#N/A,FALSE,"KA CH (4)"}</definedName>
    <definedName name="kljk" localSheetId="21" hidden="1">{#N/A,#N/A,FALSE,"Umsatz CH";#N/A,#N/A,FALSE,"ER CH";#N/A,#N/A,FALSE,"EA CH (2) ";#N/A,#N/A,FALSE,"EA CH";#N/A,#N/A,FALSE,"EA CH (3) ";#N/A,#N/A,FALSE,"EA CH (4)";#N/A,#N/A,FALSE,"KA CH";#N/A,#N/A,FALSE,"KA CH  (2)";#N/A,#N/A,FALSE,"KA CH  (3)";#N/A,#N/A,FALSE,"KA CH (4)"}</definedName>
    <definedName name="kljk" localSheetId="22" hidden="1">{#N/A,#N/A,FALSE,"Umsatz CH";#N/A,#N/A,FALSE,"ER CH";#N/A,#N/A,FALSE,"EA CH (2) ";#N/A,#N/A,FALSE,"EA CH";#N/A,#N/A,FALSE,"EA CH (3) ";#N/A,#N/A,FALSE,"EA CH (4)";#N/A,#N/A,FALSE,"KA CH";#N/A,#N/A,FALSE,"KA CH  (2)";#N/A,#N/A,FALSE,"KA CH  (3)";#N/A,#N/A,FALSE,"KA CH (4)"}</definedName>
    <definedName name="kljk" localSheetId="19" hidden="1">{#N/A,#N/A,FALSE,"Umsatz CH";#N/A,#N/A,FALSE,"ER CH";#N/A,#N/A,FALSE,"EA CH (2) ";#N/A,#N/A,FALSE,"EA CH";#N/A,#N/A,FALSE,"EA CH (3) ";#N/A,#N/A,FALSE,"EA CH (4)";#N/A,#N/A,FALSE,"KA CH";#N/A,#N/A,FALSE,"KA CH  (2)";#N/A,#N/A,FALSE,"KA CH  (3)";#N/A,#N/A,FALSE,"KA CH (4)"}</definedName>
    <definedName name="kljk" hidden="1">{#N/A,#N/A,FALSE,"Umsatz CH";#N/A,#N/A,FALSE,"ER CH";#N/A,#N/A,FALSE,"EA CH (2) ";#N/A,#N/A,FALSE,"EA CH";#N/A,#N/A,FALSE,"EA CH (3) ";#N/A,#N/A,FALSE,"EA CH (4)";#N/A,#N/A,FALSE,"KA CH";#N/A,#N/A,FALSE,"KA CH  (2)";#N/A,#N/A,FALSE,"KA CH  (3)";#N/A,#N/A,FALSE,"KA CH (4)"}</definedName>
    <definedName name="kljklkj" localSheetId="14" hidden="1">{#N/A,#N/A,FALSE,"KA CH  (2)"}</definedName>
    <definedName name="kljklkj" localSheetId="7" hidden="1">{#N/A,#N/A,FALSE,"KA CH  (2)"}</definedName>
    <definedName name="kljklkj" localSheetId="25" hidden="1">{#N/A,#N/A,FALSE,"KA CH  (2)"}</definedName>
    <definedName name="kljklkj" localSheetId="21" hidden="1">{#N/A,#N/A,FALSE,"KA CH  (2)"}</definedName>
    <definedName name="kljklkj" localSheetId="22" hidden="1">{#N/A,#N/A,FALSE,"KA CH  (2)"}</definedName>
    <definedName name="kljklkj" localSheetId="19" hidden="1">{#N/A,#N/A,FALSE,"KA CH  (2)"}</definedName>
    <definedName name="kljklkj" hidden="1">{#N/A,#N/A,FALSE,"KA CH  (2)"}</definedName>
    <definedName name="klk" localSheetId="14" hidden="1">{#N/A,#N/A,FALSE,"Umsatz CH";#N/A,#N/A,FALSE,"ER CH";#N/A,#N/A,FALSE,"EA CH (2) ";#N/A,#N/A,FALSE,"EA CH";#N/A,#N/A,FALSE,"EA CH (3) ";#N/A,#N/A,FALSE,"EA CH (4)";#N/A,#N/A,FALSE,"KA CH";#N/A,#N/A,FALSE,"KA CH  (2)";#N/A,#N/A,FALSE,"KA CH  (3)";#N/A,#N/A,FALSE,"KA CH (4)"}</definedName>
    <definedName name="klk" localSheetId="7" hidden="1">{#N/A,#N/A,FALSE,"Umsatz CH";#N/A,#N/A,FALSE,"ER CH";#N/A,#N/A,FALSE,"EA CH (2) ";#N/A,#N/A,FALSE,"EA CH";#N/A,#N/A,FALSE,"EA CH (3) ";#N/A,#N/A,FALSE,"EA CH (4)";#N/A,#N/A,FALSE,"KA CH";#N/A,#N/A,FALSE,"KA CH  (2)";#N/A,#N/A,FALSE,"KA CH  (3)";#N/A,#N/A,FALSE,"KA CH (4)"}</definedName>
    <definedName name="klk" localSheetId="25" hidden="1">{#N/A,#N/A,FALSE,"Umsatz CH";#N/A,#N/A,FALSE,"ER CH";#N/A,#N/A,FALSE,"EA CH (2) ";#N/A,#N/A,FALSE,"EA CH";#N/A,#N/A,FALSE,"EA CH (3) ";#N/A,#N/A,FALSE,"EA CH (4)";#N/A,#N/A,FALSE,"KA CH";#N/A,#N/A,FALSE,"KA CH  (2)";#N/A,#N/A,FALSE,"KA CH  (3)";#N/A,#N/A,FALSE,"KA CH (4)"}</definedName>
    <definedName name="klk" localSheetId="21" hidden="1">{#N/A,#N/A,FALSE,"Umsatz CH";#N/A,#N/A,FALSE,"ER CH";#N/A,#N/A,FALSE,"EA CH (2) ";#N/A,#N/A,FALSE,"EA CH";#N/A,#N/A,FALSE,"EA CH (3) ";#N/A,#N/A,FALSE,"EA CH (4)";#N/A,#N/A,FALSE,"KA CH";#N/A,#N/A,FALSE,"KA CH  (2)";#N/A,#N/A,FALSE,"KA CH  (3)";#N/A,#N/A,FALSE,"KA CH (4)"}</definedName>
    <definedName name="klk" localSheetId="22" hidden="1">{#N/A,#N/A,FALSE,"Umsatz CH";#N/A,#N/A,FALSE,"ER CH";#N/A,#N/A,FALSE,"EA CH (2) ";#N/A,#N/A,FALSE,"EA CH";#N/A,#N/A,FALSE,"EA CH (3) ";#N/A,#N/A,FALSE,"EA CH (4)";#N/A,#N/A,FALSE,"KA CH";#N/A,#N/A,FALSE,"KA CH  (2)";#N/A,#N/A,FALSE,"KA CH  (3)";#N/A,#N/A,FALSE,"KA CH (4)"}</definedName>
    <definedName name="klk" localSheetId="19" hidden="1">{#N/A,#N/A,FALSE,"Umsatz CH";#N/A,#N/A,FALSE,"ER CH";#N/A,#N/A,FALSE,"EA CH (2) ";#N/A,#N/A,FALSE,"EA CH";#N/A,#N/A,FALSE,"EA CH (3) ";#N/A,#N/A,FALSE,"EA CH (4)";#N/A,#N/A,FALSE,"KA CH";#N/A,#N/A,FALSE,"KA CH  (2)";#N/A,#N/A,FALSE,"KA CH  (3)";#N/A,#N/A,FALSE,"KA CH (4)"}</definedName>
    <definedName name="klk" hidden="1">{#N/A,#N/A,FALSE,"Umsatz CH";#N/A,#N/A,FALSE,"ER CH";#N/A,#N/A,FALSE,"EA CH (2) ";#N/A,#N/A,FALSE,"EA CH";#N/A,#N/A,FALSE,"EA CH (3) ";#N/A,#N/A,FALSE,"EA CH (4)";#N/A,#N/A,FALSE,"KA CH";#N/A,#N/A,FALSE,"KA CH  (2)";#N/A,#N/A,FALSE,"KA CH  (3)";#N/A,#N/A,FALSE,"KA CH (4)"}</definedName>
    <definedName name="klkj" localSheetId="14"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j" localSheetId="7"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j" localSheetId="25"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j" localSheetId="2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j" localSheetId="22"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j" localSheetId="19"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j"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k" localSheetId="14" hidden="1">{#N/A,#N/A,FALSE,"단축1";#N/A,#N/A,FALSE,"단축2";#N/A,#N/A,FALSE,"단축3";#N/A,#N/A,FALSE,"장축";#N/A,#N/A,FALSE,"4WD"}</definedName>
    <definedName name="klkk" localSheetId="7" hidden="1">{#N/A,#N/A,FALSE,"단축1";#N/A,#N/A,FALSE,"단축2";#N/A,#N/A,FALSE,"단축3";#N/A,#N/A,FALSE,"장축";#N/A,#N/A,FALSE,"4WD"}</definedName>
    <definedName name="klkk" localSheetId="25" hidden="1">{#N/A,#N/A,FALSE,"단축1";#N/A,#N/A,FALSE,"단축2";#N/A,#N/A,FALSE,"단축3";#N/A,#N/A,FALSE,"장축";#N/A,#N/A,FALSE,"4WD"}</definedName>
    <definedName name="klkk" localSheetId="21" hidden="1">{#N/A,#N/A,FALSE,"단축1";#N/A,#N/A,FALSE,"단축2";#N/A,#N/A,FALSE,"단축3";#N/A,#N/A,FALSE,"장축";#N/A,#N/A,FALSE,"4WD"}</definedName>
    <definedName name="klkk" localSheetId="22" hidden="1">{#N/A,#N/A,FALSE,"단축1";#N/A,#N/A,FALSE,"단축2";#N/A,#N/A,FALSE,"단축3";#N/A,#N/A,FALSE,"장축";#N/A,#N/A,FALSE,"4WD"}</definedName>
    <definedName name="klkk" localSheetId="19" hidden="1">{#N/A,#N/A,FALSE,"단축1";#N/A,#N/A,FALSE,"단축2";#N/A,#N/A,FALSE,"단축3";#N/A,#N/A,FALSE,"장축";#N/A,#N/A,FALSE,"4WD"}</definedName>
    <definedName name="klkk" hidden="1">{#N/A,#N/A,FALSE,"단축1";#N/A,#N/A,FALSE,"단축2";#N/A,#N/A,FALSE,"단축3";#N/A,#N/A,FALSE,"장축";#N/A,#N/A,FALSE,"4WD"}</definedName>
    <definedName name="klklkl" localSheetId="14" hidden="1">{#N/A,#N/A,FALSE,"Umsatz 99";#N/A,#N/A,FALSE,"ER 99 "}</definedName>
    <definedName name="klklkl" localSheetId="7" hidden="1">{#N/A,#N/A,FALSE,"Umsatz 99";#N/A,#N/A,FALSE,"ER 99 "}</definedName>
    <definedName name="klklkl" localSheetId="25" hidden="1">{#N/A,#N/A,FALSE,"Umsatz 99";#N/A,#N/A,FALSE,"ER 99 "}</definedName>
    <definedName name="klklkl" localSheetId="21" hidden="1">{#N/A,#N/A,FALSE,"Umsatz 99";#N/A,#N/A,FALSE,"ER 99 "}</definedName>
    <definedName name="klklkl" localSheetId="22" hidden="1">{#N/A,#N/A,FALSE,"Umsatz 99";#N/A,#N/A,FALSE,"ER 99 "}</definedName>
    <definedName name="klklkl" localSheetId="19" hidden="1">{#N/A,#N/A,FALSE,"Umsatz 99";#N/A,#N/A,FALSE,"ER 99 "}</definedName>
    <definedName name="klklkl" hidden="1">{#N/A,#N/A,FALSE,"Umsatz 99";#N/A,#N/A,FALSE,"ER 99 "}</definedName>
    <definedName name="klñ" localSheetId="14" hidden="1">{"AS REP",#N/A,FALSE,"EEFSNAP2";"PROP",#N/A,FALSE,"EEFSNAP2";"RISKS",#N/A,FALSE,"EEFSNAP2";"VIEW ALL",#N/A,FALSE,"EEFSNAP2"}</definedName>
    <definedName name="klñ" localSheetId="7" hidden="1">{"AS REP",#N/A,FALSE,"EEFSNAP2";"PROP",#N/A,FALSE,"EEFSNAP2";"RISKS",#N/A,FALSE,"EEFSNAP2";"VIEW ALL",#N/A,FALSE,"EEFSNAP2"}</definedName>
    <definedName name="klñ" localSheetId="25" hidden="1">{"AS REP",#N/A,FALSE,"EEFSNAP2";"PROP",#N/A,FALSE,"EEFSNAP2";"RISKS",#N/A,FALSE,"EEFSNAP2";"VIEW ALL",#N/A,FALSE,"EEFSNAP2"}</definedName>
    <definedName name="klñ" localSheetId="21" hidden="1">{"AS REP",#N/A,FALSE,"EEFSNAP2";"PROP",#N/A,FALSE,"EEFSNAP2";"RISKS",#N/A,FALSE,"EEFSNAP2";"VIEW ALL",#N/A,FALSE,"EEFSNAP2"}</definedName>
    <definedName name="klñ" localSheetId="22" hidden="1">{"AS REP",#N/A,FALSE,"EEFSNAP2";"PROP",#N/A,FALSE,"EEFSNAP2";"RISKS",#N/A,FALSE,"EEFSNAP2";"VIEW ALL",#N/A,FALSE,"EEFSNAP2"}</definedName>
    <definedName name="klñ" localSheetId="19" hidden="1">{"AS REP",#N/A,FALSE,"EEFSNAP2";"PROP",#N/A,FALSE,"EEFSNAP2";"RISKS",#N/A,FALSE,"EEFSNAP2";"VIEW ALL",#N/A,FALSE,"EEFSNAP2"}</definedName>
    <definedName name="klñ" hidden="1">{"AS REP",#N/A,FALSE,"EEFSNAP2";"PROP",#N/A,FALSE,"EEFSNAP2";"RISKS",#N/A,FALSE,"EEFSNAP2";"VIEW ALL",#N/A,FALSE,"EEFSNAP2"}</definedName>
    <definedName name="km">#REF!</definedName>
    <definedName name="KMDM">#REF!</definedName>
    <definedName name="kmjm" hidden="1">#REF!</definedName>
    <definedName name="kn" localSheetId="14" hidden="1">{#N/A,#N/A,FALSE,"TB";#N/A,#N/A,FALSE,"DR";#N/A,#N/A,FALSE,"AR";#N/A,#N/A,FALSE,"PL";#N/A,#N/A,FALSE,"BS";#N/A,#N/A,FALSE,"NOTES";#N/A,#N/A,FALSE,"NOTES (2)";#N/A,#N/A,FALSE,"NOTES (3)";#N/A,#N/A,FALSE,"DPL";#N/A,#N/A,FALSE,"TAXC.INDEX";#N/A,#N/A,FALSE,"Schedule I";#N/A,#N/A,FALSE,"Adjustments"}</definedName>
    <definedName name="kn" localSheetId="7" hidden="1">{#N/A,#N/A,FALSE,"TB";#N/A,#N/A,FALSE,"DR";#N/A,#N/A,FALSE,"AR";#N/A,#N/A,FALSE,"PL";#N/A,#N/A,FALSE,"BS";#N/A,#N/A,FALSE,"NOTES";#N/A,#N/A,FALSE,"NOTES (2)";#N/A,#N/A,FALSE,"NOTES (3)";#N/A,#N/A,FALSE,"DPL";#N/A,#N/A,FALSE,"TAXC.INDEX";#N/A,#N/A,FALSE,"Schedule I";#N/A,#N/A,FALSE,"Adjustments"}</definedName>
    <definedName name="kn" localSheetId="25" hidden="1">{#N/A,#N/A,FALSE,"TB";#N/A,#N/A,FALSE,"DR";#N/A,#N/A,FALSE,"AR";#N/A,#N/A,FALSE,"PL";#N/A,#N/A,FALSE,"BS";#N/A,#N/A,FALSE,"NOTES";#N/A,#N/A,FALSE,"NOTES (2)";#N/A,#N/A,FALSE,"NOTES (3)";#N/A,#N/A,FALSE,"DPL";#N/A,#N/A,FALSE,"TAXC.INDEX";#N/A,#N/A,FALSE,"Schedule I";#N/A,#N/A,FALSE,"Adjustments"}</definedName>
    <definedName name="kn" localSheetId="21" hidden="1">{#N/A,#N/A,FALSE,"TB";#N/A,#N/A,FALSE,"DR";#N/A,#N/A,FALSE,"AR";#N/A,#N/A,FALSE,"PL";#N/A,#N/A,FALSE,"BS";#N/A,#N/A,FALSE,"NOTES";#N/A,#N/A,FALSE,"NOTES (2)";#N/A,#N/A,FALSE,"NOTES (3)";#N/A,#N/A,FALSE,"DPL";#N/A,#N/A,FALSE,"TAXC.INDEX";#N/A,#N/A,FALSE,"Schedule I";#N/A,#N/A,FALSE,"Adjustments"}</definedName>
    <definedName name="kn" localSheetId="22" hidden="1">{#N/A,#N/A,FALSE,"TB";#N/A,#N/A,FALSE,"DR";#N/A,#N/A,FALSE,"AR";#N/A,#N/A,FALSE,"PL";#N/A,#N/A,FALSE,"BS";#N/A,#N/A,FALSE,"NOTES";#N/A,#N/A,FALSE,"NOTES (2)";#N/A,#N/A,FALSE,"NOTES (3)";#N/A,#N/A,FALSE,"DPL";#N/A,#N/A,FALSE,"TAXC.INDEX";#N/A,#N/A,FALSE,"Schedule I";#N/A,#N/A,FALSE,"Adjustments"}</definedName>
    <definedName name="kn" localSheetId="19" hidden="1">{#N/A,#N/A,FALSE,"TB";#N/A,#N/A,FALSE,"DR";#N/A,#N/A,FALSE,"AR";#N/A,#N/A,FALSE,"PL";#N/A,#N/A,FALSE,"BS";#N/A,#N/A,FALSE,"NOTES";#N/A,#N/A,FALSE,"NOTES (2)";#N/A,#N/A,FALSE,"NOTES (3)";#N/A,#N/A,FALSE,"DPL";#N/A,#N/A,FALSE,"TAXC.INDEX";#N/A,#N/A,FALSE,"Schedule I";#N/A,#N/A,FALSE,"Adjustments"}</definedName>
    <definedName name="kn" hidden="1">{#N/A,#N/A,FALSE,"TB";#N/A,#N/A,FALSE,"DR";#N/A,#N/A,FALSE,"AR";#N/A,#N/A,FALSE,"PL";#N/A,#N/A,FALSE,"BS";#N/A,#N/A,FALSE,"NOTES";#N/A,#N/A,FALSE,"NOTES (2)";#N/A,#N/A,FALSE,"NOTES (3)";#N/A,#N/A,FALSE,"DPL";#N/A,#N/A,FALSE,"TAXC.INDEX";#N/A,#N/A,FALSE,"Schedule I";#N/A,#N/A,FALSE,"Adjustments"}</definedName>
    <definedName name="knncknpdh" localSheetId="14" hidden="1">{#N/A,#N/A,FALSE,"TB";#N/A,#N/A,FALSE,"AR";#N/A,#N/A,FALSE,"BS";#N/A,#N/A,FALSE,"PL";#N/A,#N/A,FALSE,"NOTES";#N/A,#N/A,FALSE,"NOTES (2)";#N/A,#N/A,FALSE,"NOTES (3)";#N/A,#N/A,FALSE,"TAXC.INDEX";#N/A,#N/A,FALSE,"Schedule I";#N/A,#N/A,FALSE,"DPL";#N/A,#N/A,FALSE,"Schedule IV";#N/A,#N/A,FALSE,"Adjustments"}</definedName>
    <definedName name="knncknpdh" localSheetId="7" hidden="1">{#N/A,#N/A,FALSE,"TB";#N/A,#N/A,FALSE,"AR";#N/A,#N/A,FALSE,"BS";#N/A,#N/A,FALSE,"PL";#N/A,#N/A,FALSE,"NOTES";#N/A,#N/A,FALSE,"NOTES (2)";#N/A,#N/A,FALSE,"NOTES (3)";#N/A,#N/A,FALSE,"TAXC.INDEX";#N/A,#N/A,FALSE,"Schedule I";#N/A,#N/A,FALSE,"DPL";#N/A,#N/A,FALSE,"Schedule IV";#N/A,#N/A,FALSE,"Adjustments"}</definedName>
    <definedName name="knncknpdh" localSheetId="25" hidden="1">{#N/A,#N/A,FALSE,"TB";#N/A,#N/A,FALSE,"AR";#N/A,#N/A,FALSE,"BS";#N/A,#N/A,FALSE,"PL";#N/A,#N/A,FALSE,"NOTES";#N/A,#N/A,FALSE,"NOTES (2)";#N/A,#N/A,FALSE,"NOTES (3)";#N/A,#N/A,FALSE,"TAXC.INDEX";#N/A,#N/A,FALSE,"Schedule I";#N/A,#N/A,FALSE,"DPL";#N/A,#N/A,FALSE,"Schedule IV";#N/A,#N/A,FALSE,"Adjustments"}</definedName>
    <definedName name="knncknpdh" localSheetId="21" hidden="1">{#N/A,#N/A,FALSE,"TB";#N/A,#N/A,FALSE,"AR";#N/A,#N/A,FALSE,"BS";#N/A,#N/A,FALSE,"PL";#N/A,#N/A,FALSE,"NOTES";#N/A,#N/A,FALSE,"NOTES (2)";#N/A,#N/A,FALSE,"NOTES (3)";#N/A,#N/A,FALSE,"TAXC.INDEX";#N/A,#N/A,FALSE,"Schedule I";#N/A,#N/A,FALSE,"DPL";#N/A,#N/A,FALSE,"Schedule IV";#N/A,#N/A,FALSE,"Adjustments"}</definedName>
    <definedName name="knncknpdh" localSheetId="22" hidden="1">{#N/A,#N/A,FALSE,"TB";#N/A,#N/A,FALSE,"AR";#N/A,#N/A,FALSE,"BS";#N/A,#N/A,FALSE,"PL";#N/A,#N/A,FALSE,"NOTES";#N/A,#N/A,FALSE,"NOTES (2)";#N/A,#N/A,FALSE,"NOTES (3)";#N/A,#N/A,FALSE,"TAXC.INDEX";#N/A,#N/A,FALSE,"Schedule I";#N/A,#N/A,FALSE,"DPL";#N/A,#N/A,FALSE,"Schedule IV";#N/A,#N/A,FALSE,"Adjustments"}</definedName>
    <definedName name="knncknpdh" localSheetId="19" hidden="1">{#N/A,#N/A,FALSE,"TB";#N/A,#N/A,FALSE,"AR";#N/A,#N/A,FALSE,"BS";#N/A,#N/A,FALSE,"PL";#N/A,#N/A,FALSE,"NOTES";#N/A,#N/A,FALSE,"NOTES (2)";#N/A,#N/A,FALSE,"NOTES (3)";#N/A,#N/A,FALSE,"TAXC.INDEX";#N/A,#N/A,FALSE,"Schedule I";#N/A,#N/A,FALSE,"DPL";#N/A,#N/A,FALSE,"Schedule IV";#N/A,#N/A,FALSE,"Adjustments"}</definedName>
    <definedName name="knncknpdh" hidden="1">{#N/A,#N/A,FALSE,"TB";#N/A,#N/A,FALSE,"AR";#N/A,#N/A,FALSE,"BS";#N/A,#N/A,FALSE,"PL";#N/A,#N/A,FALSE,"NOTES";#N/A,#N/A,FALSE,"NOTES (2)";#N/A,#N/A,FALSE,"NOTES (3)";#N/A,#N/A,FALSE,"TAXC.INDEX";#N/A,#N/A,FALSE,"Schedule I";#N/A,#N/A,FALSE,"DPL";#N/A,#N/A,FALSE,"Schedule IV";#N/A,#N/A,FALSE,"Adjustments"}</definedName>
    <definedName name="Known">#REF!</definedName>
    <definedName name="KnownTable">#REF!</definedName>
    <definedName name="KnownTitle">#REF!</definedName>
    <definedName name="ko" localSheetId="14" hidden="1">{"'毛利比较'!$A$4:$P$26"}</definedName>
    <definedName name="ko" localSheetId="7" hidden="1">{"'毛利比较'!$A$4:$P$26"}</definedName>
    <definedName name="ko" localSheetId="25" hidden="1">{"'毛利比较'!$A$4:$P$26"}</definedName>
    <definedName name="ko" localSheetId="21" hidden="1">{"'毛利比较'!$A$4:$P$26"}</definedName>
    <definedName name="ko" localSheetId="22" hidden="1">{"'毛利比较'!$A$4:$P$26"}</definedName>
    <definedName name="ko" localSheetId="19" hidden="1">{"'毛利比较'!$A$4:$P$26"}</definedName>
    <definedName name="ko" hidden="1">{"'毛利比较'!$A$4:$P$26"}</definedName>
    <definedName name="köäklöl" localSheetId="1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öäklöl"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öäklöl" localSheetId="2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öäklöl" localSheetId="2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öäklöl" localSheetId="2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öäklöl" localSheetId="19"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öäklöl"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ok" hidden="1">#REF!</definedName>
    <definedName name="konzern_alle" localSheetId="14" hidden="1">{#N/A,#N/A,FALSE,"BILANZ";#N/A,#N/A,FALSE,"GUV";#N/A,#N/A,FALSE,"ANLAGEN";#N/A,#N/A,FALSE,"ANHANG";#N/A,#N/A,FALSE,"FB-FORM";#N/A,#N/A,FALSE,"FB-ANTRAG"}</definedName>
    <definedName name="konzern_alle" localSheetId="7" hidden="1">{#N/A,#N/A,FALSE,"BILANZ";#N/A,#N/A,FALSE,"GUV";#N/A,#N/A,FALSE,"ANLAGEN";#N/A,#N/A,FALSE,"ANHANG";#N/A,#N/A,FALSE,"FB-FORM";#N/A,#N/A,FALSE,"FB-ANTRAG"}</definedName>
    <definedName name="konzern_alle" localSheetId="25" hidden="1">{#N/A,#N/A,FALSE,"BILANZ";#N/A,#N/A,FALSE,"GUV";#N/A,#N/A,FALSE,"ANLAGEN";#N/A,#N/A,FALSE,"ANHANG";#N/A,#N/A,FALSE,"FB-FORM";#N/A,#N/A,FALSE,"FB-ANTRAG"}</definedName>
    <definedName name="konzern_alle" localSheetId="21" hidden="1">{#N/A,#N/A,FALSE,"BILANZ";#N/A,#N/A,FALSE,"GUV";#N/A,#N/A,FALSE,"ANLAGEN";#N/A,#N/A,FALSE,"ANHANG";#N/A,#N/A,FALSE,"FB-FORM";#N/A,#N/A,FALSE,"FB-ANTRAG"}</definedName>
    <definedName name="konzern_alle" localSheetId="22" hidden="1">{#N/A,#N/A,FALSE,"BILANZ";#N/A,#N/A,FALSE,"GUV";#N/A,#N/A,FALSE,"ANLAGEN";#N/A,#N/A,FALSE,"ANHANG";#N/A,#N/A,FALSE,"FB-FORM";#N/A,#N/A,FALSE,"FB-ANTRAG"}</definedName>
    <definedName name="konzern_alle" localSheetId="19" hidden="1">{#N/A,#N/A,FALSE,"BILANZ";#N/A,#N/A,FALSE,"GUV";#N/A,#N/A,FALSE,"ANLAGEN";#N/A,#N/A,FALSE,"ANHANG";#N/A,#N/A,FALSE,"FB-FORM";#N/A,#N/A,FALSE,"FB-ANTRAG"}</definedName>
    <definedName name="konzern_alle" hidden="1">{#N/A,#N/A,FALSE,"BILANZ";#N/A,#N/A,FALSE,"GUV";#N/A,#N/A,FALSE,"ANLAGEN";#N/A,#N/A,FALSE,"ANHANG";#N/A,#N/A,FALSE,"FB-FORM";#N/A,#N/A,FALSE,"FB-ANTRAG"}</definedName>
    <definedName name="konzern_alle_02" localSheetId="14" hidden="1">{#N/A,#N/A,FALSE,"ERLBIL";#N/A,#N/A,FALSE,"ERLGUV"}</definedName>
    <definedName name="konzern_alle_02" localSheetId="7" hidden="1">{#N/A,#N/A,FALSE,"ERLBIL";#N/A,#N/A,FALSE,"ERLGUV"}</definedName>
    <definedName name="konzern_alle_02" localSheetId="25" hidden="1">{#N/A,#N/A,FALSE,"ERLBIL";#N/A,#N/A,FALSE,"ERLGUV"}</definedName>
    <definedName name="konzern_alle_02" localSheetId="21" hidden="1">{#N/A,#N/A,FALSE,"ERLBIL";#N/A,#N/A,FALSE,"ERLGUV"}</definedName>
    <definedName name="konzern_alle_02" localSheetId="22" hidden="1">{#N/A,#N/A,FALSE,"ERLBIL";#N/A,#N/A,FALSE,"ERLGUV"}</definedName>
    <definedName name="konzern_alle_02" localSheetId="19" hidden="1">{#N/A,#N/A,FALSE,"ERLBIL";#N/A,#N/A,FALSE,"ERLGUV"}</definedName>
    <definedName name="konzern_alle_02" hidden="1">{#N/A,#N/A,FALSE,"ERLBIL";#N/A,#N/A,FALSE,"ERLGUV"}</definedName>
    <definedName name="Konzern_Eckdaten">#REF!</definedName>
    <definedName name="Konzern_Ergebnis">#REF!</definedName>
    <definedName name="Konzern_Investitionen">#REF!</definedName>
    <definedName name="Konzern_Personal">#REF!</definedName>
    <definedName name="KOREA">#REF!</definedName>
    <definedName name="Kostenreduzierung">#REF!</definedName>
    <definedName name="Kostenstelle">#REF!</definedName>
    <definedName name="kou" localSheetId="14" hidden="1">{"detail",#N/A,FALSE,"mfg";"summary",#N/A,FALSE,"mfg"}</definedName>
    <definedName name="kou" localSheetId="7" hidden="1">{"detail",#N/A,FALSE,"mfg";"summary",#N/A,FALSE,"mfg"}</definedName>
    <definedName name="kou" localSheetId="25" hidden="1">{"detail",#N/A,FALSE,"mfg";"summary",#N/A,FALSE,"mfg"}</definedName>
    <definedName name="kou" localSheetId="21" hidden="1">{"detail",#N/A,FALSE,"mfg";"summary",#N/A,FALSE,"mfg"}</definedName>
    <definedName name="kou" localSheetId="22" hidden="1">{"detail",#N/A,FALSE,"mfg";"summary",#N/A,FALSE,"mfg"}</definedName>
    <definedName name="kou" localSheetId="19" hidden="1">{"detail",#N/A,FALSE,"mfg";"summary",#N/A,FALSE,"mfg"}</definedName>
    <definedName name="kou" hidden="1">{"detail",#N/A,FALSE,"mfg";"summary",#N/A,FALSE,"mfg"}</definedName>
    <definedName name="KPFDSGFDGDSFG" localSheetId="14" hidden="1">{"'AS,SEC'!$A$4:$J$25"}</definedName>
    <definedName name="KPFDSGFDGDSFG" localSheetId="7" hidden="1">{"'AS,SEC'!$A$4:$J$25"}</definedName>
    <definedName name="KPFDSGFDGDSFG" localSheetId="25" hidden="1">{"'AS,SEC'!$A$4:$J$25"}</definedName>
    <definedName name="KPFDSGFDGDSFG" localSheetId="21" hidden="1">{"'AS,SEC'!$A$4:$J$25"}</definedName>
    <definedName name="KPFDSGFDGDSFG" localSheetId="22" hidden="1">{"'AS,SEC'!$A$4:$J$25"}</definedName>
    <definedName name="KPFDSGFDGDSFG" localSheetId="19" hidden="1">{"'AS,SEC'!$A$4:$J$25"}</definedName>
    <definedName name="KPFDSGFDGDSFG" hidden="1">{"'AS,SEC'!$A$4:$J$25"}</definedName>
    <definedName name="KPFDSGFDGDSFG_1" localSheetId="14" hidden="1">{"'AS,SEC'!$A$4:$J$25"}</definedName>
    <definedName name="KPFDSGFDGDSFG_1" localSheetId="7" hidden="1">{"'AS,SEC'!$A$4:$J$25"}</definedName>
    <definedName name="KPFDSGFDGDSFG_1" localSheetId="25" hidden="1">{"'AS,SEC'!$A$4:$J$25"}</definedName>
    <definedName name="KPFDSGFDGDSFG_1" localSheetId="21" hidden="1">{"'AS,SEC'!$A$4:$J$25"}</definedName>
    <definedName name="KPFDSGFDGDSFG_1" localSheetId="22" hidden="1">{"'AS,SEC'!$A$4:$J$25"}</definedName>
    <definedName name="KPFDSGFDGDSFG_1" localSheetId="19" hidden="1">{"'AS,SEC'!$A$4:$J$25"}</definedName>
    <definedName name="KPFDSGFDGDSFG_1" hidden="1">{"'AS,SEC'!$A$4:$J$25"}</definedName>
    <definedName name="KPFS" localSheetId="14" hidden="1">{"'毛利比较'!$A$4:$P$26"}</definedName>
    <definedName name="KPFS" localSheetId="7" hidden="1">{"'毛利比较'!$A$4:$P$26"}</definedName>
    <definedName name="KPFS" localSheetId="25" hidden="1">{"'毛利比较'!$A$4:$P$26"}</definedName>
    <definedName name="KPFS" localSheetId="21" hidden="1">{"'毛利比较'!$A$4:$P$26"}</definedName>
    <definedName name="KPFS" localSheetId="22" hidden="1">{"'毛利比较'!$A$4:$P$26"}</definedName>
    <definedName name="KPFS" localSheetId="19" hidden="1">{"'毛利比较'!$A$4:$P$26"}</definedName>
    <definedName name="KPFS" hidden="1">{"'毛利比较'!$A$4:$P$26"}</definedName>
    <definedName name="KPMG">#REF!</definedName>
    <definedName name="KPMG_2">#REF!</definedName>
    <definedName name="KS">0.27510901</definedName>
    <definedName name="ksdjj" hidden="1">#REF!</definedName>
    <definedName name="kse" hidden="1">#REF!</definedName>
    <definedName name="kslkjkjlkjd" localSheetId="14" hidden="1">{#N/A,#N/A,FALSE,"REPORT"}</definedName>
    <definedName name="kslkjkjlkjd" localSheetId="7" hidden="1">{#N/A,#N/A,FALSE,"REPORT"}</definedName>
    <definedName name="kslkjkjlkjd" localSheetId="25" hidden="1">{#N/A,#N/A,FALSE,"REPORT"}</definedName>
    <definedName name="kslkjkjlkjd" localSheetId="21" hidden="1">{#N/A,#N/A,FALSE,"REPORT"}</definedName>
    <definedName name="kslkjkjlkjd" localSheetId="22" hidden="1">{#N/A,#N/A,FALSE,"REPORT"}</definedName>
    <definedName name="kslkjkjlkjd" localSheetId="19" hidden="1">{#N/A,#N/A,FALSE,"REPORT"}</definedName>
    <definedName name="kslkjkjlkjd" hidden="1">{#N/A,#N/A,FALSE,"REPORT"}</definedName>
    <definedName name="ksp" localSheetId="14" hidden="1">{#N/A,#N/A,FALSE,"TAXC.INDEX";#N/A,#N/A,FALSE,"Schedule I";#N/A,#N/A,FALSE,"Schedule  II";#N/A,#N/A,FALSE,"Schedule III"}</definedName>
    <definedName name="ksp" localSheetId="7" hidden="1">{#N/A,#N/A,FALSE,"TAXC.INDEX";#N/A,#N/A,FALSE,"Schedule I";#N/A,#N/A,FALSE,"Schedule  II";#N/A,#N/A,FALSE,"Schedule III"}</definedName>
    <definedName name="ksp" localSheetId="25" hidden="1">{#N/A,#N/A,FALSE,"TAXC.INDEX";#N/A,#N/A,FALSE,"Schedule I";#N/A,#N/A,FALSE,"Schedule  II";#N/A,#N/A,FALSE,"Schedule III"}</definedName>
    <definedName name="ksp" localSheetId="21" hidden="1">{#N/A,#N/A,FALSE,"TAXC.INDEX";#N/A,#N/A,FALSE,"Schedule I";#N/A,#N/A,FALSE,"Schedule  II";#N/A,#N/A,FALSE,"Schedule III"}</definedName>
    <definedName name="ksp" localSheetId="22" hidden="1">{#N/A,#N/A,FALSE,"TAXC.INDEX";#N/A,#N/A,FALSE,"Schedule I";#N/A,#N/A,FALSE,"Schedule  II";#N/A,#N/A,FALSE,"Schedule III"}</definedName>
    <definedName name="ksp" localSheetId="19" hidden="1">{#N/A,#N/A,FALSE,"TAXC.INDEX";#N/A,#N/A,FALSE,"Schedule I";#N/A,#N/A,FALSE,"Schedule  II";#N/A,#N/A,FALSE,"Schedule III"}</definedName>
    <definedName name="ksp" hidden="1">{#N/A,#N/A,FALSE,"TAXC.INDEX";#N/A,#N/A,FALSE,"Schedule I";#N/A,#N/A,FALSE,"Schedule  II";#N/A,#N/A,FALSE,"Schedule III"}</definedName>
    <definedName name="Kst_Kst">#REF!</definedName>
    <definedName name="kt" hidden="1">#REF!</definedName>
    <definedName name="kts" hidden="1">#REF!</definedName>
    <definedName name="ktw" hidden="1">#REF!</definedName>
    <definedName name="KTYD3Q_with_Forecast_PLAN_B">#REF!</definedName>
    <definedName name="KU" localSheetId="14" hidden="1">{#N/A,#N/A,TRUE,"Y생산";#N/A,#N/A,TRUE,"Y판매";#N/A,#N/A,TRUE,"Y총물량";#N/A,#N/A,TRUE,"Y능력";#N/A,#N/A,TRUE,"YKD"}</definedName>
    <definedName name="KU" localSheetId="7" hidden="1">{#N/A,#N/A,TRUE,"Y생산";#N/A,#N/A,TRUE,"Y판매";#N/A,#N/A,TRUE,"Y총물량";#N/A,#N/A,TRUE,"Y능력";#N/A,#N/A,TRUE,"YKD"}</definedName>
    <definedName name="KU" localSheetId="25" hidden="1">{#N/A,#N/A,TRUE,"Y생산";#N/A,#N/A,TRUE,"Y판매";#N/A,#N/A,TRUE,"Y총물량";#N/A,#N/A,TRUE,"Y능력";#N/A,#N/A,TRUE,"YKD"}</definedName>
    <definedName name="KU" localSheetId="21" hidden="1">{#N/A,#N/A,TRUE,"Y생산";#N/A,#N/A,TRUE,"Y판매";#N/A,#N/A,TRUE,"Y총물량";#N/A,#N/A,TRUE,"Y능력";#N/A,#N/A,TRUE,"YKD"}</definedName>
    <definedName name="KU" localSheetId="22" hidden="1">{#N/A,#N/A,TRUE,"Y생산";#N/A,#N/A,TRUE,"Y판매";#N/A,#N/A,TRUE,"Y총물량";#N/A,#N/A,TRUE,"Y능력";#N/A,#N/A,TRUE,"YKD"}</definedName>
    <definedName name="KU" localSheetId="19" hidden="1">{#N/A,#N/A,TRUE,"Y생산";#N/A,#N/A,TRUE,"Y판매";#N/A,#N/A,TRUE,"Y총물량";#N/A,#N/A,TRUE,"Y능력";#N/A,#N/A,TRUE,"YKD"}</definedName>
    <definedName name="KU" hidden="1">{#N/A,#N/A,TRUE,"Y생산";#N/A,#N/A,TRUE,"Y판매";#N/A,#N/A,TRUE,"Y총물량";#N/A,#N/A,TRUE,"Y능력";#N/A,#N/A,TRUE,"YKD"}</definedName>
    <definedName name="kuaijiqijian">#REF!</definedName>
    <definedName name="kukk">#REF!</definedName>
    <definedName name="kuwenjian">#REF!</definedName>
    <definedName name="KX">0.45360155</definedName>
    <definedName name="ky" localSheetId="14" hidden="1">{#N/A,#N/A,FALSE,"TB";#N/A,#N/A,FALSE,"DR";#N/A,#N/A,FALSE,"AR";#N/A,#N/A,FALSE,"BS";#N/A,#N/A,FALSE,"PL";#N/A,#N/A,FALSE,"NOTES";#N/A,#N/A,FALSE,"NOTES (2)";#N/A,#N/A,FALSE,"NOTES (3)";#N/A,#N/A,FALSE,"DPL";#N/A,#N/A,FALSE,"DPL"}</definedName>
    <definedName name="ky" localSheetId="7" hidden="1">{#N/A,#N/A,FALSE,"TB";#N/A,#N/A,FALSE,"DR";#N/A,#N/A,FALSE,"AR";#N/A,#N/A,FALSE,"BS";#N/A,#N/A,FALSE,"PL";#N/A,#N/A,FALSE,"NOTES";#N/A,#N/A,FALSE,"NOTES (2)";#N/A,#N/A,FALSE,"NOTES (3)";#N/A,#N/A,FALSE,"DPL";#N/A,#N/A,FALSE,"DPL"}</definedName>
    <definedName name="ky" localSheetId="25" hidden="1">{#N/A,#N/A,FALSE,"TB";#N/A,#N/A,FALSE,"DR";#N/A,#N/A,FALSE,"AR";#N/A,#N/A,FALSE,"BS";#N/A,#N/A,FALSE,"PL";#N/A,#N/A,FALSE,"NOTES";#N/A,#N/A,FALSE,"NOTES (2)";#N/A,#N/A,FALSE,"NOTES (3)";#N/A,#N/A,FALSE,"DPL";#N/A,#N/A,FALSE,"DPL"}</definedName>
    <definedName name="ky" localSheetId="21" hidden="1">{#N/A,#N/A,FALSE,"TB";#N/A,#N/A,FALSE,"DR";#N/A,#N/A,FALSE,"AR";#N/A,#N/A,FALSE,"BS";#N/A,#N/A,FALSE,"PL";#N/A,#N/A,FALSE,"NOTES";#N/A,#N/A,FALSE,"NOTES (2)";#N/A,#N/A,FALSE,"NOTES (3)";#N/A,#N/A,FALSE,"DPL";#N/A,#N/A,FALSE,"DPL"}</definedName>
    <definedName name="ky" localSheetId="22" hidden="1">{#N/A,#N/A,FALSE,"TB";#N/A,#N/A,FALSE,"DR";#N/A,#N/A,FALSE,"AR";#N/A,#N/A,FALSE,"BS";#N/A,#N/A,FALSE,"PL";#N/A,#N/A,FALSE,"NOTES";#N/A,#N/A,FALSE,"NOTES (2)";#N/A,#N/A,FALSE,"NOTES (3)";#N/A,#N/A,FALSE,"DPL";#N/A,#N/A,FALSE,"DPL"}</definedName>
    <definedName name="ky" localSheetId="19" hidden="1">{#N/A,#N/A,FALSE,"TB";#N/A,#N/A,FALSE,"DR";#N/A,#N/A,FALSE,"AR";#N/A,#N/A,FALSE,"BS";#N/A,#N/A,FALSE,"PL";#N/A,#N/A,FALSE,"NOTES";#N/A,#N/A,FALSE,"NOTES (2)";#N/A,#N/A,FALSE,"NOTES (3)";#N/A,#N/A,FALSE,"DPL";#N/A,#N/A,FALSE,"DPL"}</definedName>
    <definedName name="ky" hidden="1">{#N/A,#N/A,FALSE,"TB";#N/A,#N/A,FALSE,"DR";#N/A,#N/A,FALSE,"AR";#N/A,#N/A,FALSE,"BS";#N/A,#N/A,FALSE,"PL";#N/A,#N/A,FALSE,"NOTES";#N/A,#N/A,FALSE,"NOTES (2)";#N/A,#N/A,FALSE,"NOTES (3)";#N/A,#N/A,FALSE,"DPL";#N/A,#N/A,FALSE,"DPL"}</definedName>
    <definedName name="L">#REF!</definedName>
    <definedName name="l0" hidden="1">#REF!</definedName>
    <definedName name="LABELTEXTCOLUMN2">#REF!</definedName>
    <definedName name="LABELTEXTCOLUMN3">#REF!</definedName>
    <definedName name="LABELTEXTCOLUMN4">#REF!</definedName>
    <definedName name="LABELTEXTCOLUMN5">#REF!</definedName>
    <definedName name="LABELTEXTROW2">#REF!</definedName>
    <definedName name="LABELTEXTROW3">#REF!</definedName>
    <definedName name="LABELTEXTROW4">#REF!</definedName>
    <definedName name="LABELTEXTROW5">#REF!</definedName>
    <definedName name="lActPopSize">#REF!</definedName>
    <definedName name="lalkv" hidden="1">#REF!</definedName>
    <definedName name="landareasqm">#REF!</definedName>
    <definedName name="LandOwner">#REF!</definedName>
    <definedName name="Language">#REF!</definedName>
    <definedName name="LAST">#REF!</definedName>
    <definedName name="LastQry">2</definedName>
    <definedName name="LastSource">"Oracle"</definedName>
    <definedName name="LastUpdated">#REF!</definedName>
    <definedName name="lay" localSheetId="14" hidden="1">{#N/A,#N/A,FALSE,"TB";#N/A,#N/A,FALSE,"DR";#N/A,#N/A,FALSE,"AR";#N/A,#N/A,FALSE,"BS";#N/A,#N/A,FALSE,"PL";#N/A,#N/A,FALSE,"NOTES";#N/A,#N/A,FALSE,"NOTES (2)";#N/A,#N/A,FALSE,"NOTES (3)";#N/A,#N/A,FALSE,"DPL";#N/A,#N/A,FALSE,"DPL"}</definedName>
    <definedName name="lay" localSheetId="7" hidden="1">{#N/A,#N/A,FALSE,"TB";#N/A,#N/A,FALSE,"DR";#N/A,#N/A,FALSE,"AR";#N/A,#N/A,FALSE,"BS";#N/A,#N/A,FALSE,"PL";#N/A,#N/A,FALSE,"NOTES";#N/A,#N/A,FALSE,"NOTES (2)";#N/A,#N/A,FALSE,"NOTES (3)";#N/A,#N/A,FALSE,"DPL";#N/A,#N/A,FALSE,"DPL"}</definedName>
    <definedName name="lay" localSheetId="25" hidden="1">{#N/A,#N/A,FALSE,"TB";#N/A,#N/A,FALSE,"DR";#N/A,#N/A,FALSE,"AR";#N/A,#N/A,FALSE,"BS";#N/A,#N/A,FALSE,"PL";#N/A,#N/A,FALSE,"NOTES";#N/A,#N/A,FALSE,"NOTES (2)";#N/A,#N/A,FALSE,"NOTES (3)";#N/A,#N/A,FALSE,"DPL";#N/A,#N/A,FALSE,"DPL"}</definedName>
    <definedName name="lay" localSheetId="21" hidden="1">{#N/A,#N/A,FALSE,"TB";#N/A,#N/A,FALSE,"DR";#N/A,#N/A,FALSE,"AR";#N/A,#N/A,FALSE,"BS";#N/A,#N/A,FALSE,"PL";#N/A,#N/A,FALSE,"NOTES";#N/A,#N/A,FALSE,"NOTES (2)";#N/A,#N/A,FALSE,"NOTES (3)";#N/A,#N/A,FALSE,"DPL";#N/A,#N/A,FALSE,"DPL"}</definedName>
    <definedName name="lay" localSheetId="22" hidden="1">{#N/A,#N/A,FALSE,"TB";#N/A,#N/A,FALSE,"DR";#N/A,#N/A,FALSE,"AR";#N/A,#N/A,FALSE,"BS";#N/A,#N/A,FALSE,"PL";#N/A,#N/A,FALSE,"NOTES";#N/A,#N/A,FALSE,"NOTES (2)";#N/A,#N/A,FALSE,"NOTES (3)";#N/A,#N/A,FALSE,"DPL";#N/A,#N/A,FALSE,"DPL"}</definedName>
    <definedName name="lay" localSheetId="19" hidden="1">{#N/A,#N/A,FALSE,"TB";#N/A,#N/A,FALSE,"DR";#N/A,#N/A,FALSE,"AR";#N/A,#N/A,FALSE,"BS";#N/A,#N/A,FALSE,"PL";#N/A,#N/A,FALSE,"NOTES";#N/A,#N/A,FALSE,"NOTES (2)";#N/A,#N/A,FALSE,"NOTES (3)";#N/A,#N/A,FALSE,"DPL";#N/A,#N/A,FALSE,"DPL"}</definedName>
    <definedName name="lay" hidden="1">{#N/A,#N/A,FALSE,"TB";#N/A,#N/A,FALSE,"DR";#N/A,#N/A,FALSE,"AR";#N/A,#N/A,FALSE,"BS";#N/A,#N/A,FALSE,"PL";#N/A,#N/A,FALSE,"NOTES";#N/A,#N/A,FALSE,"NOTES (2)";#N/A,#N/A,FALSE,"NOTES (3)";#N/A,#N/A,FALSE,"DPL";#N/A,#N/A,FALSE,"DPL"}</definedName>
    <definedName name="LAYOUT" localSheetId="14" hidden="1">{#N/A,#N/A,FALSE,"Bare Battery F.G."}</definedName>
    <definedName name="LAYOUT" localSheetId="7" hidden="1">{#N/A,#N/A,FALSE,"Bare Battery F.G."}</definedName>
    <definedName name="LAYOUT" localSheetId="25" hidden="1">{#N/A,#N/A,FALSE,"Bare Battery F.G."}</definedName>
    <definedName name="LAYOUT" localSheetId="21" hidden="1">{#N/A,#N/A,FALSE,"Bare Battery F.G."}</definedName>
    <definedName name="LAYOUT" localSheetId="22" hidden="1">{#N/A,#N/A,FALSE,"Bare Battery F.G."}</definedName>
    <definedName name="LAYOUT" localSheetId="19" hidden="1">{#N/A,#N/A,FALSE,"Bare Battery F.G."}</definedName>
    <definedName name="LAYOUT" hidden="1">{#N/A,#N/A,FALSE,"Bare Battery F.G."}</definedName>
    <definedName name="LC" hidden="1">#REF!</definedName>
    <definedName name="Lce_其他入库序时簿">#REF!</definedName>
    <definedName name="Lce_委外加工入库序时簿">#REF!</definedName>
    <definedName name="ldkeir" localSheetId="14" hidden="1">{#N/A,"PURCHM",FALSE,"Business Analysis";#N/A,"SPADD",FALSE,"Business Analysis"}</definedName>
    <definedName name="ldkeir" localSheetId="7" hidden="1">{#N/A,"PURCHM",FALSE,"Business Analysis";#N/A,"SPADD",FALSE,"Business Analysis"}</definedName>
    <definedName name="ldkeir" localSheetId="25" hidden="1">{#N/A,"PURCHM",FALSE,"Business Analysis";#N/A,"SPADD",FALSE,"Business Analysis"}</definedName>
    <definedName name="ldkeir" localSheetId="21" hidden="1">{#N/A,"PURCHM",FALSE,"Business Analysis";#N/A,"SPADD",FALSE,"Business Analysis"}</definedName>
    <definedName name="ldkeir" localSheetId="22" hidden="1">{#N/A,"PURCHM",FALSE,"Business Analysis";#N/A,"SPADD",FALSE,"Business Analysis"}</definedName>
    <definedName name="ldkeir" localSheetId="19" hidden="1">{#N/A,"PURCHM",FALSE,"Business Analysis";#N/A,"SPADD",FALSE,"Business Analysis"}</definedName>
    <definedName name="ldkeir" hidden="1">{#N/A,"PURCHM",FALSE,"Business Analysis";#N/A,"SPADD",FALSE,"Business Analysis"}</definedName>
    <definedName name="leadfacost">#REF!</definedName>
    <definedName name="leadfadepn">#REF!</definedName>
    <definedName name="leadn1a">#REF!</definedName>
    <definedName name="leadn1b">#REF!</definedName>
    <definedName name="legend" localSheetId="14"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 localSheetId="7"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 localSheetId="25"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 localSheetId="2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 localSheetId="2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 localSheetId="19"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a" localSheetId="14"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a" localSheetId="7"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a" localSheetId="25"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a" localSheetId="21"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a" localSheetId="22"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a" localSheetId="19"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genda"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f" hidden="1">#REF!</definedName>
    <definedName name="LGEDI">#REF!</definedName>
    <definedName name="LGEDID">#REF!</definedName>
    <definedName name="LGENT">#REF!</definedName>
    <definedName name="LGENT1">#REF!</definedName>
    <definedName name="LGEWALES">#REF!</definedName>
    <definedName name="LGIHK">#REF!</definedName>
    <definedName name="lhjlkjlhklhljl" localSheetId="14" hidden="1">{#N/A,#N/A,FALSE,"PMW Gruppe 99_98";#N/A,#N/A,FALSE,"PMW KG 98_99";#N/A,#N/A,FALSE,"PMW Inc. 99_98";#N/A,#N/A,FALSE,"PMW VTECH 99_98";#N/A,#N/A,FALSE,"PMW Thail. 99_98";#N/A,#N/A,FALSE,"PMW Canada 99_98";#N/A,#N/A,FALSE,"Währungsabw. 99_98"}</definedName>
    <definedName name="lhjlkjlhklhljl" localSheetId="7" hidden="1">{#N/A,#N/A,FALSE,"PMW Gruppe 99_98";#N/A,#N/A,FALSE,"PMW KG 98_99";#N/A,#N/A,FALSE,"PMW Inc. 99_98";#N/A,#N/A,FALSE,"PMW VTECH 99_98";#N/A,#N/A,FALSE,"PMW Thail. 99_98";#N/A,#N/A,FALSE,"PMW Canada 99_98";#N/A,#N/A,FALSE,"Währungsabw. 99_98"}</definedName>
    <definedName name="lhjlkjlhklhljl" localSheetId="25" hidden="1">{#N/A,#N/A,FALSE,"PMW Gruppe 99_98";#N/A,#N/A,FALSE,"PMW KG 98_99";#N/A,#N/A,FALSE,"PMW Inc. 99_98";#N/A,#N/A,FALSE,"PMW VTECH 99_98";#N/A,#N/A,FALSE,"PMW Thail. 99_98";#N/A,#N/A,FALSE,"PMW Canada 99_98";#N/A,#N/A,FALSE,"Währungsabw. 99_98"}</definedName>
    <definedName name="lhjlkjlhklhljl" localSheetId="21" hidden="1">{#N/A,#N/A,FALSE,"PMW Gruppe 99_98";#N/A,#N/A,FALSE,"PMW KG 98_99";#N/A,#N/A,FALSE,"PMW Inc. 99_98";#N/A,#N/A,FALSE,"PMW VTECH 99_98";#N/A,#N/A,FALSE,"PMW Thail. 99_98";#N/A,#N/A,FALSE,"PMW Canada 99_98";#N/A,#N/A,FALSE,"Währungsabw. 99_98"}</definedName>
    <definedName name="lhjlkjlhklhljl" localSheetId="22" hidden="1">{#N/A,#N/A,FALSE,"PMW Gruppe 99_98";#N/A,#N/A,FALSE,"PMW KG 98_99";#N/A,#N/A,FALSE,"PMW Inc. 99_98";#N/A,#N/A,FALSE,"PMW VTECH 99_98";#N/A,#N/A,FALSE,"PMW Thail. 99_98";#N/A,#N/A,FALSE,"PMW Canada 99_98";#N/A,#N/A,FALSE,"Währungsabw. 99_98"}</definedName>
    <definedName name="lhjlkjlhklhljl" localSheetId="19" hidden="1">{#N/A,#N/A,FALSE,"PMW Gruppe 99_98";#N/A,#N/A,FALSE,"PMW KG 98_99";#N/A,#N/A,FALSE,"PMW Inc. 99_98";#N/A,#N/A,FALSE,"PMW VTECH 99_98";#N/A,#N/A,FALSE,"PMW Thail. 99_98";#N/A,#N/A,FALSE,"PMW Canada 99_98";#N/A,#N/A,FALSE,"Währungsabw. 99_98"}</definedName>
    <definedName name="lhjlkjlhklhljl" hidden="1">{#N/A,#N/A,FALSE,"PMW Gruppe 99_98";#N/A,#N/A,FALSE,"PMW KG 98_99";#N/A,#N/A,FALSE,"PMW Inc. 99_98";#N/A,#N/A,FALSE,"PMW VTECH 99_98";#N/A,#N/A,FALSE,"PMW Thail. 99_98";#N/A,#N/A,FALSE,"PMW Canada 99_98";#N/A,#N/A,FALSE,"Währungsabw. 99_98"}</definedName>
    <definedName name="li" hidden="1">#REF!</definedName>
    <definedName name="LI_2010">#REF!</definedName>
    <definedName name="liability" localSheetId="14" hidden="1">{#N/A,#N/A,FALSE,"PRESS ADVERTISEMENT (SEBI)";#N/A,#N/A,FALSE,"US GAAP (not printed)"}</definedName>
    <definedName name="liability" localSheetId="7" hidden="1">{#N/A,#N/A,FALSE,"PRESS ADVERTISEMENT (SEBI)";#N/A,#N/A,FALSE,"US GAAP (not printed)"}</definedName>
    <definedName name="liability" localSheetId="25" hidden="1">{#N/A,#N/A,FALSE,"PRESS ADVERTISEMENT (SEBI)";#N/A,#N/A,FALSE,"US GAAP (not printed)"}</definedName>
    <definedName name="liability" localSheetId="21" hidden="1">{#N/A,#N/A,FALSE,"PRESS ADVERTISEMENT (SEBI)";#N/A,#N/A,FALSE,"US GAAP (not printed)"}</definedName>
    <definedName name="liability" localSheetId="22" hidden="1">{#N/A,#N/A,FALSE,"PRESS ADVERTISEMENT (SEBI)";#N/A,#N/A,FALSE,"US GAAP (not printed)"}</definedName>
    <definedName name="liability" localSheetId="19" hidden="1">{#N/A,#N/A,FALSE,"PRESS ADVERTISEMENT (SEBI)";#N/A,#N/A,FALSE,"US GAAP (not printed)"}</definedName>
    <definedName name="liability" hidden="1">{#N/A,#N/A,FALSE,"PRESS ADVERTISEMENT (SEBI)";#N/A,#N/A,FALSE,"US GAAP (not printed)"}</definedName>
    <definedName name="Liability_Closing">#REF!</definedName>
    <definedName name="liaohao">#REF!</definedName>
    <definedName name="Life">#REF!</definedName>
    <definedName name="Likely1">#REF!</definedName>
    <definedName name="Likely2">#REF!</definedName>
    <definedName name="LikelyTable1">#REF!</definedName>
    <definedName name="LikelyTable2">#REF!</definedName>
    <definedName name="LikelyTitle">#REF!</definedName>
    <definedName name="limcount" hidden="1">3</definedName>
    <definedName name="lIndSigNumber">#REF!</definedName>
    <definedName name="LINES">#REF!</definedName>
    <definedName name="LINE검토2" localSheetId="14" hidden="1">{#N/A,#N/A,TRUE,"Y생산";#N/A,#N/A,TRUE,"Y판매";#N/A,#N/A,TRUE,"Y총물량";#N/A,#N/A,TRUE,"Y능력";#N/A,#N/A,TRUE,"YKD"}</definedName>
    <definedName name="LINE검토2" localSheetId="7" hidden="1">{#N/A,#N/A,TRUE,"Y생산";#N/A,#N/A,TRUE,"Y판매";#N/A,#N/A,TRUE,"Y총물량";#N/A,#N/A,TRUE,"Y능력";#N/A,#N/A,TRUE,"YKD"}</definedName>
    <definedName name="LINE검토2" localSheetId="25" hidden="1">{#N/A,#N/A,TRUE,"Y생산";#N/A,#N/A,TRUE,"Y판매";#N/A,#N/A,TRUE,"Y총물량";#N/A,#N/A,TRUE,"Y능력";#N/A,#N/A,TRUE,"YKD"}</definedName>
    <definedName name="LINE검토2" localSheetId="21" hidden="1">{#N/A,#N/A,TRUE,"Y생산";#N/A,#N/A,TRUE,"Y판매";#N/A,#N/A,TRUE,"Y총물량";#N/A,#N/A,TRUE,"Y능력";#N/A,#N/A,TRUE,"YKD"}</definedName>
    <definedName name="LINE검토2" localSheetId="22" hidden="1">{#N/A,#N/A,TRUE,"Y생산";#N/A,#N/A,TRUE,"Y판매";#N/A,#N/A,TRUE,"Y총물량";#N/A,#N/A,TRUE,"Y능력";#N/A,#N/A,TRUE,"YKD"}</definedName>
    <definedName name="LINE검토2" localSheetId="19" hidden="1">{#N/A,#N/A,TRUE,"Y생산";#N/A,#N/A,TRUE,"Y판매";#N/A,#N/A,TRUE,"Y총물량";#N/A,#N/A,TRUE,"Y능력";#N/A,#N/A,TRUE,"YKD"}</definedName>
    <definedName name="LINE검토2" hidden="1">{#N/A,#N/A,TRUE,"Y생산";#N/A,#N/A,TRUE,"Y판매";#N/A,#N/A,TRUE,"Y총물량";#N/A,#N/A,TRUE,"Y능력";#N/A,#N/A,TRUE,"YKD"}</definedName>
    <definedName name="Lisa" localSheetId="14" hidden="1">{#N/A,#N/A,FALSE,"Hip.Bas";#N/A,#N/A,FALSE,"ventas";#N/A,#N/A,FALSE,"ingre-Año";#N/A,#N/A,FALSE,"ventas-Año";#N/A,#N/A,FALSE,"Costepro";#N/A,#N/A,FALSE,"inversion";#N/A,#N/A,FALSE,"personal";#N/A,#N/A,FALSE,"Gastos-V";#N/A,#N/A,FALSE,"Circulante";#N/A,#N/A,FALSE,"CONSOLI";#N/A,#N/A,FALSE,"Es-Fin";#N/A,#N/A,FALSE,"Margen-P"}</definedName>
    <definedName name="Lisa" localSheetId="7" hidden="1">{#N/A,#N/A,FALSE,"Hip.Bas";#N/A,#N/A,FALSE,"ventas";#N/A,#N/A,FALSE,"ingre-Año";#N/A,#N/A,FALSE,"ventas-Año";#N/A,#N/A,FALSE,"Costepro";#N/A,#N/A,FALSE,"inversion";#N/A,#N/A,FALSE,"personal";#N/A,#N/A,FALSE,"Gastos-V";#N/A,#N/A,FALSE,"Circulante";#N/A,#N/A,FALSE,"CONSOLI";#N/A,#N/A,FALSE,"Es-Fin";#N/A,#N/A,FALSE,"Margen-P"}</definedName>
    <definedName name="Lisa" localSheetId="25" hidden="1">{#N/A,#N/A,FALSE,"Hip.Bas";#N/A,#N/A,FALSE,"ventas";#N/A,#N/A,FALSE,"ingre-Año";#N/A,#N/A,FALSE,"ventas-Año";#N/A,#N/A,FALSE,"Costepro";#N/A,#N/A,FALSE,"inversion";#N/A,#N/A,FALSE,"personal";#N/A,#N/A,FALSE,"Gastos-V";#N/A,#N/A,FALSE,"Circulante";#N/A,#N/A,FALSE,"CONSOLI";#N/A,#N/A,FALSE,"Es-Fin";#N/A,#N/A,FALSE,"Margen-P"}</definedName>
    <definedName name="Lisa" localSheetId="21" hidden="1">{#N/A,#N/A,FALSE,"Hip.Bas";#N/A,#N/A,FALSE,"ventas";#N/A,#N/A,FALSE,"ingre-Año";#N/A,#N/A,FALSE,"ventas-Año";#N/A,#N/A,FALSE,"Costepro";#N/A,#N/A,FALSE,"inversion";#N/A,#N/A,FALSE,"personal";#N/A,#N/A,FALSE,"Gastos-V";#N/A,#N/A,FALSE,"Circulante";#N/A,#N/A,FALSE,"CONSOLI";#N/A,#N/A,FALSE,"Es-Fin";#N/A,#N/A,FALSE,"Margen-P"}</definedName>
    <definedName name="Lisa" localSheetId="22" hidden="1">{#N/A,#N/A,FALSE,"Hip.Bas";#N/A,#N/A,FALSE,"ventas";#N/A,#N/A,FALSE,"ingre-Año";#N/A,#N/A,FALSE,"ventas-Año";#N/A,#N/A,FALSE,"Costepro";#N/A,#N/A,FALSE,"inversion";#N/A,#N/A,FALSE,"personal";#N/A,#N/A,FALSE,"Gastos-V";#N/A,#N/A,FALSE,"Circulante";#N/A,#N/A,FALSE,"CONSOLI";#N/A,#N/A,FALSE,"Es-Fin";#N/A,#N/A,FALSE,"Margen-P"}</definedName>
    <definedName name="Lisa" localSheetId="19" hidden="1">{#N/A,#N/A,FALSE,"Hip.Bas";#N/A,#N/A,FALSE,"ventas";#N/A,#N/A,FALSE,"ingre-Año";#N/A,#N/A,FALSE,"ventas-Año";#N/A,#N/A,FALSE,"Costepro";#N/A,#N/A,FALSE,"inversion";#N/A,#N/A,FALSE,"personal";#N/A,#N/A,FALSE,"Gastos-V";#N/A,#N/A,FALSE,"Circulante";#N/A,#N/A,FALSE,"CONSOLI";#N/A,#N/A,FALSE,"Es-Fin";#N/A,#N/A,FALSE,"Margen-P"}</definedName>
    <definedName name="Lisa" hidden="1">{#N/A,#N/A,FALSE,"Hip.Bas";#N/A,#N/A,FALSE,"ventas";#N/A,#N/A,FALSE,"ingre-Año";#N/A,#N/A,FALSE,"ventas-Año";#N/A,#N/A,FALSE,"Costepro";#N/A,#N/A,FALSE,"inversion";#N/A,#N/A,FALSE,"personal";#N/A,#N/A,FALSE,"Gastos-V";#N/A,#N/A,FALSE,"Circulante";#N/A,#N/A,FALSE,"CONSOLI";#N/A,#N/A,FALSE,"Es-Fin";#N/A,#N/A,FALSE,"Margen-P"}</definedName>
    <definedName name="LIST" localSheetId="14" hidden="1">{"'FTPS16 - X3681'!$A$1:$C$162","'FTPS16 - X3681'!$G$11"}</definedName>
    <definedName name="LIST" localSheetId="7" hidden="1">{"'FTPS16 - X3681'!$A$1:$C$162","'FTPS16 - X3681'!$G$11"}</definedName>
    <definedName name="LIST" localSheetId="25" hidden="1">{"'FTPS16 - X3681'!$A$1:$C$162","'FTPS16 - X3681'!$G$11"}</definedName>
    <definedName name="LIST" localSheetId="21" hidden="1">{"'FTPS16 - X3681'!$A$1:$C$162","'FTPS16 - X3681'!$G$11"}</definedName>
    <definedName name="LIST" localSheetId="22" hidden="1">{"'FTPS16 - X3681'!$A$1:$C$162","'FTPS16 - X3681'!$G$11"}</definedName>
    <definedName name="LIST" localSheetId="19" hidden="1">{"'FTPS16 - X3681'!$A$1:$C$162","'FTPS16 - X3681'!$G$11"}</definedName>
    <definedName name="LIST" hidden="1">{"'FTPS16 - X3681'!$A$1:$C$162","'FTPS16 - X3681'!$G$11"}</definedName>
    <definedName name="LIST_1" localSheetId="14" hidden="1">{"'FTPS16 - X3681'!$A$1:$C$162","'FTPS16 - X3681'!$G$11"}</definedName>
    <definedName name="LIST_1" localSheetId="7" hidden="1">{"'FTPS16 - X3681'!$A$1:$C$162","'FTPS16 - X3681'!$G$11"}</definedName>
    <definedName name="LIST_1" localSheetId="25" hidden="1">{"'FTPS16 - X3681'!$A$1:$C$162","'FTPS16 - X3681'!$G$11"}</definedName>
    <definedName name="LIST_1" localSheetId="21" hidden="1">{"'FTPS16 - X3681'!$A$1:$C$162","'FTPS16 - X3681'!$G$11"}</definedName>
    <definedName name="LIST_1" localSheetId="22" hidden="1">{"'FTPS16 - X3681'!$A$1:$C$162","'FTPS16 - X3681'!$G$11"}</definedName>
    <definedName name="LIST_1" localSheetId="19" hidden="1">{"'FTPS16 - X3681'!$A$1:$C$162","'FTPS16 - X3681'!$G$11"}</definedName>
    <definedName name="LIST_1" hidden="1">{"'FTPS16 - X3681'!$A$1:$C$162","'FTPS16 - X3681'!$G$11"}</definedName>
    <definedName name="LIST_1_1" localSheetId="14" hidden="1">{"'FTPS16 - X3681'!$A$1:$C$162","'FTPS16 - X3681'!$G$11"}</definedName>
    <definedName name="LIST_1_1" localSheetId="7" hidden="1">{"'FTPS16 - X3681'!$A$1:$C$162","'FTPS16 - X3681'!$G$11"}</definedName>
    <definedName name="LIST_1_1" localSheetId="25" hidden="1">{"'FTPS16 - X3681'!$A$1:$C$162","'FTPS16 - X3681'!$G$11"}</definedName>
    <definedName name="LIST_1_1" localSheetId="21" hidden="1">{"'FTPS16 - X3681'!$A$1:$C$162","'FTPS16 - X3681'!$G$11"}</definedName>
    <definedName name="LIST_1_1" localSheetId="22" hidden="1">{"'FTPS16 - X3681'!$A$1:$C$162","'FTPS16 - X3681'!$G$11"}</definedName>
    <definedName name="LIST_1_1" localSheetId="19" hidden="1">{"'FTPS16 - X3681'!$A$1:$C$162","'FTPS16 - X3681'!$G$11"}</definedName>
    <definedName name="LIST_1_1" hidden="1">{"'FTPS16 - X3681'!$A$1:$C$162","'FTPS16 - X3681'!$G$11"}</definedName>
    <definedName name="LIST_2" localSheetId="14" hidden="1">{"'FTPS16 - X3681'!$A$1:$C$162","'FTPS16 - X3681'!$G$11"}</definedName>
    <definedName name="LIST_2" localSheetId="7" hidden="1">{"'FTPS16 - X3681'!$A$1:$C$162","'FTPS16 - X3681'!$G$11"}</definedName>
    <definedName name="LIST_2" localSheetId="25" hidden="1">{"'FTPS16 - X3681'!$A$1:$C$162","'FTPS16 - X3681'!$G$11"}</definedName>
    <definedName name="LIST_2" localSheetId="21" hidden="1">{"'FTPS16 - X3681'!$A$1:$C$162","'FTPS16 - X3681'!$G$11"}</definedName>
    <definedName name="LIST_2" localSheetId="22" hidden="1">{"'FTPS16 - X3681'!$A$1:$C$162","'FTPS16 - X3681'!$G$11"}</definedName>
    <definedName name="LIST_2" localSheetId="19" hidden="1">{"'FTPS16 - X3681'!$A$1:$C$162","'FTPS16 - X3681'!$G$11"}</definedName>
    <definedName name="LIST_2" hidden="1">{"'FTPS16 - X3681'!$A$1:$C$162","'FTPS16 - X3681'!$G$11"}</definedName>
    <definedName name="LIST2">#REF!</definedName>
    <definedName name="LIST3">#REF!</definedName>
    <definedName name="ListAE">#REF!</definedName>
    <definedName name="ListAE3">#REF!</definedName>
    <definedName name="ListAU">#REF!</definedName>
    <definedName name="ListAU3">#REF!</definedName>
    <definedName name="ListC">#REF!</definedName>
    <definedName name="ListC3">#REF!</definedName>
    <definedName name="ListOffset" hidden="1">1</definedName>
    <definedName name="liu" localSheetId="14" hidden="1">1/EUReXToLUF</definedName>
    <definedName name="liu" localSheetId="7" hidden="1">1/EUReXToLUF</definedName>
    <definedName name="liu" localSheetId="25" hidden="1">1/EUReXToLUF</definedName>
    <definedName name="liu" localSheetId="21" hidden="1">1/EUReXToLUF</definedName>
    <definedName name="liu" localSheetId="22" hidden="1">1/EUReXToLUF</definedName>
    <definedName name="liu" localSheetId="19" hidden="1">1/EUReXToLUF</definedName>
    <definedName name="liu" hidden="1">1/EUReXToLUF</definedName>
    <definedName name="lj" localSheetId="14"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 localSheetId="7"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 localSheetId="25"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 localSheetId="2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 localSheetId="22"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 localSheetId="19"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kl" localSheetId="14" hidden="1">{#N/A,#N/A,FALSE,"Umsatz HM";#N/A,#N/A,FALSE,"ER HM";#N/A,#N/A,FALSE,"EA HM  (2)";#N/A,#N/A,FALSE,"EA HM ";#N/A,#N/A,FALSE,"EA HM  (4)";#N/A,#N/A,FALSE,"EA HM  (3)";#N/A,#N/A,FALSE,"KA HM  (2)";#N/A,#N/A,FALSE,"KA HM";#N/A,#N/A,FALSE,"KA HM  (3)";#N/A,#N/A,FALSE,"KA HM (4)"}</definedName>
    <definedName name="ljkl" localSheetId="7" hidden="1">{#N/A,#N/A,FALSE,"Umsatz HM";#N/A,#N/A,FALSE,"ER HM";#N/A,#N/A,FALSE,"EA HM  (2)";#N/A,#N/A,FALSE,"EA HM ";#N/A,#N/A,FALSE,"EA HM  (4)";#N/A,#N/A,FALSE,"EA HM  (3)";#N/A,#N/A,FALSE,"KA HM  (2)";#N/A,#N/A,FALSE,"KA HM";#N/A,#N/A,FALSE,"KA HM  (3)";#N/A,#N/A,FALSE,"KA HM (4)"}</definedName>
    <definedName name="ljkl" localSheetId="25" hidden="1">{#N/A,#N/A,FALSE,"Umsatz HM";#N/A,#N/A,FALSE,"ER HM";#N/A,#N/A,FALSE,"EA HM  (2)";#N/A,#N/A,FALSE,"EA HM ";#N/A,#N/A,FALSE,"EA HM  (4)";#N/A,#N/A,FALSE,"EA HM  (3)";#N/A,#N/A,FALSE,"KA HM  (2)";#N/A,#N/A,FALSE,"KA HM";#N/A,#N/A,FALSE,"KA HM  (3)";#N/A,#N/A,FALSE,"KA HM (4)"}</definedName>
    <definedName name="ljkl" localSheetId="21" hidden="1">{#N/A,#N/A,FALSE,"Umsatz HM";#N/A,#N/A,FALSE,"ER HM";#N/A,#N/A,FALSE,"EA HM  (2)";#N/A,#N/A,FALSE,"EA HM ";#N/A,#N/A,FALSE,"EA HM  (4)";#N/A,#N/A,FALSE,"EA HM  (3)";#N/A,#N/A,FALSE,"KA HM  (2)";#N/A,#N/A,FALSE,"KA HM";#N/A,#N/A,FALSE,"KA HM  (3)";#N/A,#N/A,FALSE,"KA HM (4)"}</definedName>
    <definedName name="ljkl" localSheetId="22" hidden="1">{#N/A,#N/A,FALSE,"Umsatz HM";#N/A,#N/A,FALSE,"ER HM";#N/A,#N/A,FALSE,"EA HM  (2)";#N/A,#N/A,FALSE,"EA HM ";#N/A,#N/A,FALSE,"EA HM  (4)";#N/A,#N/A,FALSE,"EA HM  (3)";#N/A,#N/A,FALSE,"KA HM  (2)";#N/A,#N/A,FALSE,"KA HM";#N/A,#N/A,FALSE,"KA HM  (3)";#N/A,#N/A,FALSE,"KA HM (4)"}</definedName>
    <definedName name="ljkl" localSheetId="19" hidden="1">{#N/A,#N/A,FALSE,"Umsatz HM";#N/A,#N/A,FALSE,"ER HM";#N/A,#N/A,FALSE,"EA HM  (2)";#N/A,#N/A,FALSE,"EA HM ";#N/A,#N/A,FALSE,"EA HM  (4)";#N/A,#N/A,FALSE,"EA HM  (3)";#N/A,#N/A,FALSE,"KA HM  (2)";#N/A,#N/A,FALSE,"KA HM";#N/A,#N/A,FALSE,"KA HM  (3)";#N/A,#N/A,FALSE,"KA HM (4)"}</definedName>
    <definedName name="ljkl" hidden="1">{#N/A,#N/A,FALSE,"Umsatz HM";#N/A,#N/A,FALSE,"ER HM";#N/A,#N/A,FALSE,"EA HM  (2)";#N/A,#N/A,FALSE,"EA HM ";#N/A,#N/A,FALSE,"EA HM  (4)";#N/A,#N/A,FALSE,"EA HM  (3)";#N/A,#N/A,FALSE,"KA HM  (2)";#N/A,#N/A,FALSE,"KA HM";#N/A,#N/A,FALSE,"KA HM  (3)";#N/A,#N/A,FALSE,"KA HM (4)"}</definedName>
    <definedName name="ljklk" localSheetId="1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jklk"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jklk" localSheetId="2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jklk" localSheetId="2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jklk" localSheetId="2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jklk" localSheetId="19"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jklk"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kj" localSheetId="14"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lkj" localSheetId="7"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lkj" localSheetId="25"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lkj" localSheetId="21"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lkj" localSheetId="22"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lkj" localSheetId="19"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lkj"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lkl" localSheetId="14" hidden="1">{#N/A,#N/A,FALSE,"Umsatz EO BP";#N/A,#N/A,FALSE,"Umsatz EO OP";#N/A,#N/A,FALSE,"ER EO BP";#N/A,#N/A,FALSE,"ER EO OP";#N/A,#N/A,FALSE,"EA EO (2)";#N/A,#N/A,FALSE,"EA EO";#N/A,#N/A,FALSE,"EA EO (3)";#N/A,#N/A,FALSE,"EA EO (4)";#N/A,#N/A,FALSE,"KA EO  (2)";#N/A,#N/A,FALSE,"KA EO";#N/A,#N/A,FALSE,"KA EO  (3)";#N/A,#N/A,FALSE,"KA EO (4)"}</definedName>
    <definedName name="lkl" localSheetId="7" hidden="1">{#N/A,#N/A,FALSE,"Umsatz EO BP";#N/A,#N/A,FALSE,"Umsatz EO OP";#N/A,#N/A,FALSE,"ER EO BP";#N/A,#N/A,FALSE,"ER EO OP";#N/A,#N/A,FALSE,"EA EO (2)";#N/A,#N/A,FALSE,"EA EO";#N/A,#N/A,FALSE,"EA EO (3)";#N/A,#N/A,FALSE,"EA EO (4)";#N/A,#N/A,FALSE,"KA EO  (2)";#N/A,#N/A,FALSE,"KA EO";#N/A,#N/A,FALSE,"KA EO  (3)";#N/A,#N/A,FALSE,"KA EO (4)"}</definedName>
    <definedName name="lkl" localSheetId="25" hidden="1">{#N/A,#N/A,FALSE,"Umsatz EO BP";#N/A,#N/A,FALSE,"Umsatz EO OP";#N/A,#N/A,FALSE,"ER EO BP";#N/A,#N/A,FALSE,"ER EO OP";#N/A,#N/A,FALSE,"EA EO (2)";#N/A,#N/A,FALSE,"EA EO";#N/A,#N/A,FALSE,"EA EO (3)";#N/A,#N/A,FALSE,"EA EO (4)";#N/A,#N/A,FALSE,"KA EO  (2)";#N/A,#N/A,FALSE,"KA EO";#N/A,#N/A,FALSE,"KA EO  (3)";#N/A,#N/A,FALSE,"KA EO (4)"}</definedName>
    <definedName name="lkl" localSheetId="21" hidden="1">{#N/A,#N/A,FALSE,"Umsatz EO BP";#N/A,#N/A,FALSE,"Umsatz EO OP";#N/A,#N/A,FALSE,"ER EO BP";#N/A,#N/A,FALSE,"ER EO OP";#N/A,#N/A,FALSE,"EA EO (2)";#N/A,#N/A,FALSE,"EA EO";#N/A,#N/A,FALSE,"EA EO (3)";#N/A,#N/A,FALSE,"EA EO (4)";#N/A,#N/A,FALSE,"KA EO  (2)";#N/A,#N/A,FALSE,"KA EO";#N/A,#N/A,FALSE,"KA EO  (3)";#N/A,#N/A,FALSE,"KA EO (4)"}</definedName>
    <definedName name="lkl" localSheetId="22" hidden="1">{#N/A,#N/A,FALSE,"Umsatz EO BP";#N/A,#N/A,FALSE,"Umsatz EO OP";#N/A,#N/A,FALSE,"ER EO BP";#N/A,#N/A,FALSE,"ER EO OP";#N/A,#N/A,FALSE,"EA EO (2)";#N/A,#N/A,FALSE,"EA EO";#N/A,#N/A,FALSE,"EA EO (3)";#N/A,#N/A,FALSE,"EA EO (4)";#N/A,#N/A,FALSE,"KA EO  (2)";#N/A,#N/A,FALSE,"KA EO";#N/A,#N/A,FALSE,"KA EO  (3)";#N/A,#N/A,FALSE,"KA EO (4)"}</definedName>
    <definedName name="lkl" localSheetId="19" hidden="1">{#N/A,#N/A,FALSE,"Umsatz EO BP";#N/A,#N/A,FALSE,"Umsatz EO OP";#N/A,#N/A,FALSE,"ER EO BP";#N/A,#N/A,FALSE,"ER EO OP";#N/A,#N/A,FALSE,"EA EO (2)";#N/A,#N/A,FALSE,"EA EO";#N/A,#N/A,FALSE,"EA EO (3)";#N/A,#N/A,FALSE,"EA EO (4)";#N/A,#N/A,FALSE,"KA EO  (2)";#N/A,#N/A,FALSE,"KA EO";#N/A,#N/A,FALSE,"KA EO  (3)";#N/A,#N/A,FALSE,"KA EO (4)"}</definedName>
    <definedName name="lkl" hidden="1">{#N/A,#N/A,FALSE,"Umsatz EO BP";#N/A,#N/A,FALSE,"Umsatz EO OP";#N/A,#N/A,FALSE,"ER EO BP";#N/A,#N/A,FALSE,"ER EO OP";#N/A,#N/A,FALSE,"EA EO (2)";#N/A,#N/A,FALSE,"EA EO";#N/A,#N/A,FALSE,"EA EO (3)";#N/A,#N/A,FALSE,"EA EO (4)";#N/A,#N/A,FALSE,"KA EO  (2)";#N/A,#N/A,FALSE,"KA EO";#N/A,#N/A,FALSE,"KA EO  (3)";#N/A,#N/A,FALSE,"KA EO (4)"}</definedName>
    <definedName name="lklk" localSheetId="14" hidden="1">{#N/A,"PURADD",FALSE,"Business Analysis";#N/A,"PURSPP",FALSE,"Business Analysis";#N/A,"CTGIND",FALSE,"Business Analysis";#N/A,"PURCHM",FALSE,"Business Analysis";#N/A,"SPADD",FALSE,"Business Analysis";#N/A,"EPOXY",FALSE,"Business Analysis";#N/A,"PURPER",FALSE,"Business Analysis"}</definedName>
    <definedName name="lklk" localSheetId="7" hidden="1">{#N/A,"PURADD",FALSE,"Business Analysis";#N/A,"PURSPP",FALSE,"Business Analysis";#N/A,"CTGIND",FALSE,"Business Analysis";#N/A,"PURCHM",FALSE,"Business Analysis";#N/A,"SPADD",FALSE,"Business Analysis";#N/A,"EPOXY",FALSE,"Business Analysis";#N/A,"PURPER",FALSE,"Business Analysis"}</definedName>
    <definedName name="lklk" localSheetId="25" hidden="1">{#N/A,"PURADD",FALSE,"Business Analysis";#N/A,"PURSPP",FALSE,"Business Analysis";#N/A,"CTGIND",FALSE,"Business Analysis";#N/A,"PURCHM",FALSE,"Business Analysis";#N/A,"SPADD",FALSE,"Business Analysis";#N/A,"EPOXY",FALSE,"Business Analysis";#N/A,"PURPER",FALSE,"Business Analysis"}</definedName>
    <definedName name="lklk" localSheetId="21" hidden="1">{#N/A,"PURADD",FALSE,"Business Analysis";#N/A,"PURSPP",FALSE,"Business Analysis";#N/A,"CTGIND",FALSE,"Business Analysis";#N/A,"PURCHM",FALSE,"Business Analysis";#N/A,"SPADD",FALSE,"Business Analysis";#N/A,"EPOXY",FALSE,"Business Analysis";#N/A,"PURPER",FALSE,"Business Analysis"}</definedName>
    <definedName name="lklk" localSheetId="22" hidden="1">{#N/A,"PURADD",FALSE,"Business Analysis";#N/A,"PURSPP",FALSE,"Business Analysis";#N/A,"CTGIND",FALSE,"Business Analysis";#N/A,"PURCHM",FALSE,"Business Analysis";#N/A,"SPADD",FALSE,"Business Analysis";#N/A,"EPOXY",FALSE,"Business Analysis";#N/A,"PURPER",FALSE,"Business Analysis"}</definedName>
    <definedName name="lklk" localSheetId="19" hidden="1">{#N/A,"PURADD",FALSE,"Business Analysis";#N/A,"PURSPP",FALSE,"Business Analysis";#N/A,"CTGIND",FALSE,"Business Analysis";#N/A,"PURCHM",FALSE,"Business Analysis";#N/A,"SPADD",FALSE,"Business Analysis";#N/A,"EPOXY",FALSE,"Business Analysis";#N/A,"PURPER",FALSE,"Business Analysis"}</definedName>
    <definedName name="lklk" hidden="1">{#N/A,"PURADD",FALSE,"Business Analysis";#N/A,"PURSPP",FALSE,"Business Analysis";#N/A,"CTGIND",FALSE,"Business Analysis";#N/A,"PURCHM",FALSE,"Business Analysis";#N/A,"SPADD",FALSE,"Business Analysis";#N/A,"EPOXY",FALSE,"Business Analysis";#N/A,"PURPER",FALSE,"Business Analysis"}</definedName>
    <definedName name="lkmn" localSheetId="14" hidden="1">{"summary",#N/A,FALSE,"summary";"sales growth",#N/A,FALSE,"summary";"oper income",#N/A,FALSE,"summary";"oros rank",#N/A,FALSE,"summary";"net assets",#N/A,FALSE,"summary";"asset turnover",#N/A,FALSE,"summary";"orona",#N/A,FALSE,"summary";"total return",#N/A,FALSE,"summary";"overview",#N/A,FALSE,"summary"}</definedName>
    <definedName name="lkmn" localSheetId="7" hidden="1">{"summary",#N/A,FALSE,"summary";"sales growth",#N/A,FALSE,"summary";"oper income",#N/A,FALSE,"summary";"oros rank",#N/A,FALSE,"summary";"net assets",#N/A,FALSE,"summary";"asset turnover",#N/A,FALSE,"summary";"orona",#N/A,FALSE,"summary";"total return",#N/A,FALSE,"summary";"overview",#N/A,FALSE,"summary"}</definedName>
    <definedName name="lkmn" localSheetId="25" hidden="1">{"summary",#N/A,FALSE,"summary";"sales growth",#N/A,FALSE,"summary";"oper income",#N/A,FALSE,"summary";"oros rank",#N/A,FALSE,"summary";"net assets",#N/A,FALSE,"summary";"asset turnover",#N/A,FALSE,"summary";"orona",#N/A,FALSE,"summary";"total return",#N/A,FALSE,"summary";"overview",#N/A,FALSE,"summary"}</definedName>
    <definedName name="lkmn" localSheetId="21" hidden="1">{"summary",#N/A,FALSE,"summary";"sales growth",#N/A,FALSE,"summary";"oper income",#N/A,FALSE,"summary";"oros rank",#N/A,FALSE,"summary";"net assets",#N/A,FALSE,"summary";"asset turnover",#N/A,FALSE,"summary";"orona",#N/A,FALSE,"summary";"total return",#N/A,FALSE,"summary";"overview",#N/A,FALSE,"summary"}</definedName>
    <definedName name="lkmn" localSheetId="22" hidden="1">{"summary",#N/A,FALSE,"summary";"sales growth",#N/A,FALSE,"summary";"oper income",#N/A,FALSE,"summary";"oros rank",#N/A,FALSE,"summary";"net assets",#N/A,FALSE,"summary";"asset turnover",#N/A,FALSE,"summary";"orona",#N/A,FALSE,"summary";"total return",#N/A,FALSE,"summary";"overview",#N/A,FALSE,"summary"}</definedName>
    <definedName name="lkmn" localSheetId="19" hidden="1">{"summary",#N/A,FALSE,"summary";"sales growth",#N/A,FALSE,"summary";"oper income",#N/A,FALSE,"summary";"oros rank",#N/A,FALSE,"summary";"net assets",#N/A,FALSE,"summary";"asset turnover",#N/A,FALSE,"summary";"orona",#N/A,FALSE,"summary";"total return",#N/A,FALSE,"summary";"overview",#N/A,FALSE,"summary"}</definedName>
    <definedName name="lkmn" hidden="1">{"summary",#N/A,FALSE,"summary";"sales growth",#N/A,FALSE,"summary";"oper income",#N/A,FALSE,"summary";"oros rank",#N/A,FALSE,"summary";"net assets",#N/A,FALSE,"summary";"asset turnover",#N/A,FALSE,"summary";"orona",#N/A,FALSE,"summary";"total return",#N/A,FALSE,"summary";"overview",#N/A,FALSE,"summary"}</definedName>
    <definedName name="lko0" localSheetId="14" hidden="1">{#N/A,#N/A,FALSE,"PMW Gruppe 99_98";#N/A,#N/A,FALSE,"PMW KG 98_99";#N/A,#N/A,FALSE,"PMW Inc. 99_98";#N/A,#N/A,FALSE,"PMW VTECH 99_98";#N/A,#N/A,FALSE,"PMW Thail. 99_98";#N/A,#N/A,FALSE,"PMW Canada 99_98";#N/A,#N/A,FALSE,"Währungsabw. 99_98"}</definedName>
    <definedName name="lko0" localSheetId="7" hidden="1">{#N/A,#N/A,FALSE,"PMW Gruppe 99_98";#N/A,#N/A,FALSE,"PMW KG 98_99";#N/A,#N/A,FALSE,"PMW Inc. 99_98";#N/A,#N/A,FALSE,"PMW VTECH 99_98";#N/A,#N/A,FALSE,"PMW Thail. 99_98";#N/A,#N/A,FALSE,"PMW Canada 99_98";#N/A,#N/A,FALSE,"Währungsabw. 99_98"}</definedName>
    <definedName name="lko0" localSheetId="25" hidden="1">{#N/A,#N/A,FALSE,"PMW Gruppe 99_98";#N/A,#N/A,FALSE,"PMW KG 98_99";#N/A,#N/A,FALSE,"PMW Inc. 99_98";#N/A,#N/A,FALSE,"PMW VTECH 99_98";#N/A,#N/A,FALSE,"PMW Thail. 99_98";#N/A,#N/A,FALSE,"PMW Canada 99_98";#N/A,#N/A,FALSE,"Währungsabw. 99_98"}</definedName>
    <definedName name="lko0" localSheetId="21" hidden="1">{#N/A,#N/A,FALSE,"PMW Gruppe 99_98";#N/A,#N/A,FALSE,"PMW KG 98_99";#N/A,#N/A,FALSE,"PMW Inc. 99_98";#N/A,#N/A,FALSE,"PMW VTECH 99_98";#N/A,#N/A,FALSE,"PMW Thail. 99_98";#N/A,#N/A,FALSE,"PMW Canada 99_98";#N/A,#N/A,FALSE,"Währungsabw. 99_98"}</definedName>
    <definedName name="lko0" localSheetId="22" hidden="1">{#N/A,#N/A,FALSE,"PMW Gruppe 99_98";#N/A,#N/A,FALSE,"PMW KG 98_99";#N/A,#N/A,FALSE,"PMW Inc. 99_98";#N/A,#N/A,FALSE,"PMW VTECH 99_98";#N/A,#N/A,FALSE,"PMW Thail. 99_98";#N/A,#N/A,FALSE,"PMW Canada 99_98";#N/A,#N/A,FALSE,"Währungsabw. 99_98"}</definedName>
    <definedName name="lko0" localSheetId="19" hidden="1">{#N/A,#N/A,FALSE,"PMW Gruppe 99_98";#N/A,#N/A,FALSE,"PMW KG 98_99";#N/A,#N/A,FALSE,"PMW Inc. 99_98";#N/A,#N/A,FALSE,"PMW VTECH 99_98";#N/A,#N/A,FALSE,"PMW Thail. 99_98";#N/A,#N/A,FALSE,"PMW Canada 99_98";#N/A,#N/A,FALSE,"Währungsabw. 99_98"}</definedName>
    <definedName name="lko0" hidden="1">{#N/A,#N/A,FALSE,"PMW Gruppe 99_98";#N/A,#N/A,FALSE,"PMW KG 98_99";#N/A,#N/A,FALSE,"PMW Inc. 99_98";#N/A,#N/A,FALSE,"PMW VTECH 99_98";#N/A,#N/A,FALSE,"PMW Thail. 99_98";#N/A,#N/A,FALSE,"PMW Canada 99_98";#N/A,#N/A,FALSE,"Währungsabw. 99_98"}</definedName>
    <definedName name="ll">#REF!</definedName>
    <definedName name="ll.l" localSheetId="14" hidden="1">{#N/A,#N/A,FALSE,"Produkte Erw.";#N/A,#N/A,FALSE,"Produkte Plan";#N/A,#N/A,FALSE,"Leistungen Erw.";#N/A,#N/A,FALSE,"Leistungen Plan";#N/A,#N/A,FALSE,"KA Allg.Kosten (2)";#N/A,#N/A,FALSE,"KA All.Kosten"}</definedName>
    <definedName name="ll.l" localSheetId="7" hidden="1">{#N/A,#N/A,FALSE,"Produkte Erw.";#N/A,#N/A,FALSE,"Produkte Plan";#N/A,#N/A,FALSE,"Leistungen Erw.";#N/A,#N/A,FALSE,"Leistungen Plan";#N/A,#N/A,FALSE,"KA Allg.Kosten (2)";#N/A,#N/A,FALSE,"KA All.Kosten"}</definedName>
    <definedName name="ll.l" localSheetId="25" hidden="1">{#N/A,#N/A,FALSE,"Produkte Erw.";#N/A,#N/A,FALSE,"Produkte Plan";#N/A,#N/A,FALSE,"Leistungen Erw.";#N/A,#N/A,FALSE,"Leistungen Plan";#N/A,#N/A,FALSE,"KA Allg.Kosten (2)";#N/A,#N/A,FALSE,"KA All.Kosten"}</definedName>
    <definedName name="ll.l" localSheetId="21" hidden="1">{#N/A,#N/A,FALSE,"Produkte Erw.";#N/A,#N/A,FALSE,"Produkte Plan";#N/A,#N/A,FALSE,"Leistungen Erw.";#N/A,#N/A,FALSE,"Leistungen Plan";#N/A,#N/A,FALSE,"KA Allg.Kosten (2)";#N/A,#N/A,FALSE,"KA All.Kosten"}</definedName>
    <definedName name="ll.l" localSheetId="22" hidden="1">{#N/A,#N/A,FALSE,"Produkte Erw.";#N/A,#N/A,FALSE,"Produkte Plan";#N/A,#N/A,FALSE,"Leistungen Erw.";#N/A,#N/A,FALSE,"Leistungen Plan";#N/A,#N/A,FALSE,"KA Allg.Kosten (2)";#N/A,#N/A,FALSE,"KA All.Kosten"}</definedName>
    <definedName name="ll.l" localSheetId="19" hidden="1">{#N/A,#N/A,FALSE,"Produkte Erw.";#N/A,#N/A,FALSE,"Produkte Plan";#N/A,#N/A,FALSE,"Leistungen Erw.";#N/A,#N/A,FALSE,"Leistungen Plan";#N/A,#N/A,FALSE,"KA Allg.Kosten (2)";#N/A,#N/A,FALSE,"KA All.Kosten"}</definedName>
    <definedName name="ll.l" hidden="1">{#N/A,#N/A,FALSE,"Produkte Erw.";#N/A,#N/A,FALSE,"Produkte Plan";#N/A,#N/A,FALSE,"Leistungen Erw.";#N/A,#N/A,FALSE,"Leistungen Plan";#N/A,#N/A,FALSE,"KA Allg.Kosten (2)";#N/A,#N/A,FALSE,"KA All.Kosten"}</definedName>
    <definedName name="LLL" hidden="1">#REF!</definedName>
    <definedName name="LLLL" localSheetId="14" hidden="1">{#N/A,#N/A,FALSE,"단축1";#N/A,#N/A,FALSE,"단축2";#N/A,#N/A,FALSE,"단축3";#N/A,#N/A,FALSE,"장축";#N/A,#N/A,FALSE,"4WD"}</definedName>
    <definedName name="LLLL" localSheetId="7" hidden="1">{#N/A,#N/A,FALSE,"단축1";#N/A,#N/A,FALSE,"단축2";#N/A,#N/A,FALSE,"단축3";#N/A,#N/A,FALSE,"장축";#N/A,#N/A,FALSE,"4WD"}</definedName>
    <definedName name="LLLL" localSheetId="25" hidden="1">{#N/A,#N/A,FALSE,"단축1";#N/A,#N/A,FALSE,"단축2";#N/A,#N/A,FALSE,"단축3";#N/A,#N/A,FALSE,"장축";#N/A,#N/A,FALSE,"4WD"}</definedName>
    <definedName name="LLLL" localSheetId="21" hidden="1">{#N/A,#N/A,FALSE,"단축1";#N/A,#N/A,FALSE,"단축2";#N/A,#N/A,FALSE,"단축3";#N/A,#N/A,FALSE,"장축";#N/A,#N/A,FALSE,"4WD"}</definedName>
    <definedName name="LLLL" localSheetId="22" hidden="1">{#N/A,#N/A,FALSE,"단축1";#N/A,#N/A,FALSE,"단축2";#N/A,#N/A,FALSE,"단축3";#N/A,#N/A,FALSE,"장축";#N/A,#N/A,FALSE,"4WD"}</definedName>
    <definedName name="LLLL" localSheetId="19" hidden="1">{#N/A,#N/A,FALSE,"단축1";#N/A,#N/A,FALSE,"단축2";#N/A,#N/A,FALSE,"단축3";#N/A,#N/A,FALSE,"장축";#N/A,#N/A,FALSE,"4WD"}</definedName>
    <definedName name="LLLL" hidden="1">{#N/A,#N/A,FALSE,"단축1";#N/A,#N/A,FALSE,"단축2";#N/A,#N/A,FALSE,"단축3";#N/A,#N/A,FALSE,"장축";#N/A,#N/A,FALSE,"4WD"}</definedName>
    <definedName name="LLLLD" localSheetId="14" hidden="1">{#N/A,#N/A,TRUE,"Y생산";#N/A,#N/A,TRUE,"Y판매";#N/A,#N/A,TRUE,"Y총물량";#N/A,#N/A,TRUE,"Y능력";#N/A,#N/A,TRUE,"YKD"}</definedName>
    <definedName name="LLLLD" localSheetId="7" hidden="1">{#N/A,#N/A,TRUE,"Y생산";#N/A,#N/A,TRUE,"Y판매";#N/A,#N/A,TRUE,"Y총물량";#N/A,#N/A,TRUE,"Y능력";#N/A,#N/A,TRUE,"YKD"}</definedName>
    <definedName name="LLLLD" localSheetId="25" hidden="1">{#N/A,#N/A,TRUE,"Y생산";#N/A,#N/A,TRUE,"Y판매";#N/A,#N/A,TRUE,"Y총물량";#N/A,#N/A,TRUE,"Y능력";#N/A,#N/A,TRUE,"YKD"}</definedName>
    <definedName name="LLLLD" localSheetId="21" hidden="1">{#N/A,#N/A,TRUE,"Y생산";#N/A,#N/A,TRUE,"Y판매";#N/A,#N/A,TRUE,"Y총물량";#N/A,#N/A,TRUE,"Y능력";#N/A,#N/A,TRUE,"YKD"}</definedName>
    <definedName name="LLLLD" localSheetId="22" hidden="1">{#N/A,#N/A,TRUE,"Y생산";#N/A,#N/A,TRUE,"Y판매";#N/A,#N/A,TRUE,"Y총물량";#N/A,#N/A,TRUE,"Y능력";#N/A,#N/A,TRUE,"YKD"}</definedName>
    <definedName name="LLLLD" localSheetId="19" hidden="1">{#N/A,#N/A,TRUE,"Y생산";#N/A,#N/A,TRUE,"Y판매";#N/A,#N/A,TRUE,"Y총물량";#N/A,#N/A,TRUE,"Y능력";#N/A,#N/A,TRUE,"YKD"}</definedName>
    <definedName name="LLLLD" hidden="1">{#N/A,#N/A,TRUE,"Y생산";#N/A,#N/A,TRUE,"Y판매";#N/A,#N/A,TRUE,"Y총물량";#N/A,#N/A,TRUE,"Y능력";#N/A,#N/A,TRUE,"YKD"}</definedName>
    <definedName name="lLowerNumber">#REF!</definedName>
    <definedName name="LM151X3" localSheetId="14" hidden="1">{#N/A,#N/A,TRUE,"자재관리";#N/A,#N/A,TRUE,"품질"}</definedName>
    <definedName name="LM151X3" localSheetId="7" hidden="1">{#N/A,#N/A,TRUE,"자재관리";#N/A,#N/A,TRUE,"품질"}</definedName>
    <definedName name="LM151X3" localSheetId="25" hidden="1">{#N/A,#N/A,TRUE,"자재관리";#N/A,#N/A,TRUE,"품질"}</definedName>
    <definedName name="LM151X3" localSheetId="21" hidden="1">{#N/A,#N/A,TRUE,"자재관리";#N/A,#N/A,TRUE,"품질"}</definedName>
    <definedName name="LM151X3" localSheetId="22" hidden="1">{#N/A,#N/A,TRUE,"자재관리";#N/A,#N/A,TRUE,"품질"}</definedName>
    <definedName name="LM151X3" localSheetId="19" hidden="1">{#N/A,#N/A,TRUE,"자재관리";#N/A,#N/A,TRUE,"품질"}</definedName>
    <definedName name="LM151X3" hidden="1">{#N/A,#N/A,TRUE,"자재관리";#N/A,#N/A,TRUE,"품질"}</definedName>
    <definedName name="LM181E4" localSheetId="14" hidden="1">{#N/A,#N/A,TRUE,"자재관리";#N/A,#N/A,TRUE,"품질"}</definedName>
    <definedName name="LM181E4" localSheetId="7" hidden="1">{#N/A,#N/A,TRUE,"자재관리";#N/A,#N/A,TRUE,"품질"}</definedName>
    <definedName name="LM181E4" localSheetId="25" hidden="1">{#N/A,#N/A,TRUE,"자재관리";#N/A,#N/A,TRUE,"품질"}</definedName>
    <definedName name="LM181E4" localSheetId="21" hidden="1">{#N/A,#N/A,TRUE,"자재관리";#N/A,#N/A,TRUE,"품질"}</definedName>
    <definedName name="LM181E4" localSheetId="22" hidden="1">{#N/A,#N/A,TRUE,"자재관리";#N/A,#N/A,TRUE,"품질"}</definedName>
    <definedName name="LM181E4" localSheetId="19" hidden="1">{#N/A,#N/A,TRUE,"자재관리";#N/A,#N/A,TRUE,"품질"}</definedName>
    <definedName name="LM181E4" hidden="1">{#N/A,#N/A,TRUE,"자재관리";#N/A,#N/A,TRUE,"품질"}</definedName>
    <definedName name="LM팀" localSheetId="14" hidden="1">{"'AS,SEC'!$A$4:$J$25"}</definedName>
    <definedName name="LM팀" localSheetId="7" hidden="1">{"'AS,SEC'!$A$4:$J$25"}</definedName>
    <definedName name="LM팀" localSheetId="25" hidden="1">{"'AS,SEC'!$A$4:$J$25"}</definedName>
    <definedName name="LM팀" localSheetId="21" hidden="1">{"'AS,SEC'!$A$4:$J$25"}</definedName>
    <definedName name="LM팀" localSheetId="22" hidden="1">{"'AS,SEC'!$A$4:$J$25"}</definedName>
    <definedName name="LM팀" localSheetId="19" hidden="1">{"'AS,SEC'!$A$4:$J$25"}</definedName>
    <definedName name="LM팀" hidden="1">{"'AS,SEC'!$A$4:$J$25"}</definedName>
    <definedName name="LM팀_1" localSheetId="14" hidden="1">{"'AS,SEC'!$A$4:$J$25"}</definedName>
    <definedName name="LM팀_1" localSheetId="7" hidden="1">{"'AS,SEC'!$A$4:$J$25"}</definedName>
    <definedName name="LM팀_1" localSheetId="25" hidden="1">{"'AS,SEC'!$A$4:$J$25"}</definedName>
    <definedName name="LM팀_1" localSheetId="21" hidden="1">{"'AS,SEC'!$A$4:$J$25"}</definedName>
    <definedName name="LM팀_1" localSheetId="22" hidden="1">{"'AS,SEC'!$A$4:$J$25"}</definedName>
    <definedName name="LM팀_1" localSheetId="19" hidden="1">{"'AS,SEC'!$A$4:$J$25"}</definedName>
    <definedName name="LM팀_1" hidden="1">{"'AS,SEC'!$A$4:$J$25"}</definedName>
    <definedName name="lñ" localSheetId="14" hidden="1">{"sales growth",#N/A,FALSE,"summary";"oper income",#N/A,FALSE,"summary";"oros rank",#N/A,FALSE,"summary";"net assets",#N/A,FALSE,"summary";"asset turnover",#N/A,FALSE,"summary";"orona",#N/A,FALSE,"summary"}</definedName>
    <definedName name="lñ" localSheetId="7" hidden="1">{"sales growth",#N/A,FALSE,"summary";"oper income",#N/A,FALSE,"summary";"oros rank",#N/A,FALSE,"summary";"net assets",#N/A,FALSE,"summary";"asset turnover",#N/A,FALSE,"summary";"orona",#N/A,FALSE,"summary"}</definedName>
    <definedName name="lñ" localSheetId="25" hidden="1">{"sales growth",#N/A,FALSE,"summary";"oper income",#N/A,FALSE,"summary";"oros rank",#N/A,FALSE,"summary";"net assets",#N/A,FALSE,"summary";"asset turnover",#N/A,FALSE,"summary";"orona",#N/A,FALSE,"summary"}</definedName>
    <definedName name="lñ" localSheetId="21" hidden="1">{"sales growth",#N/A,FALSE,"summary";"oper income",#N/A,FALSE,"summary";"oros rank",#N/A,FALSE,"summary";"net assets",#N/A,FALSE,"summary";"asset turnover",#N/A,FALSE,"summary";"orona",#N/A,FALSE,"summary"}</definedName>
    <definedName name="lñ" localSheetId="22" hidden="1">{"sales growth",#N/A,FALSE,"summary";"oper income",#N/A,FALSE,"summary";"oros rank",#N/A,FALSE,"summary";"net assets",#N/A,FALSE,"summary";"asset turnover",#N/A,FALSE,"summary";"orona",#N/A,FALSE,"summary"}</definedName>
    <definedName name="lñ" localSheetId="19" hidden="1">{"sales growth",#N/A,FALSE,"summary";"oper income",#N/A,FALSE,"summary";"oros rank",#N/A,FALSE,"summary";"net assets",#N/A,FALSE,"summary";"asset turnover",#N/A,FALSE,"summary";"orona",#N/A,FALSE,"summary"}</definedName>
    <definedName name="lñ" hidden="1">{"sales growth",#N/A,FALSE,"summary";"oper income",#N/A,FALSE,"summary";"oros rank",#N/A,FALSE,"summary";"net assets",#N/A,FALSE,"summary";"asset turnover",#N/A,FALSE,"summary";"orona",#N/A,FALSE,"summary"}</definedName>
    <definedName name="lnk_Print_Area" hidden="1">#REF!</definedName>
    <definedName name="lo" localSheetId="14" hidden="1">{#N/A,#N/A,FALSE,"COVER";#N/A,#N/A,FALSE,"0";#N/A,#N/A,FALSE,"1";#N/A,#N/A,FALSE,"2";#N/A,#N/A,FALSE,"3";#N/A,#N/A,FALSE,"4";#N/A,#N/A,FALSE,"5";#N/A,#N/A,FALSE,"6";#N/A,#N/A,FALSE,"7";#N/A,#N/A,FALSE,"8";#N/A,#N/A,FALSE,"9";#N/A,#N/A,FALSE,"10";#N/A,#N/A,FALSE,"11"}</definedName>
    <definedName name="lo" localSheetId="7" hidden="1">{#N/A,#N/A,FALSE,"COVER";#N/A,#N/A,FALSE,"0";#N/A,#N/A,FALSE,"1";#N/A,#N/A,FALSE,"2";#N/A,#N/A,FALSE,"3";#N/A,#N/A,FALSE,"4";#N/A,#N/A,FALSE,"5";#N/A,#N/A,FALSE,"6";#N/A,#N/A,FALSE,"7";#N/A,#N/A,FALSE,"8";#N/A,#N/A,FALSE,"9";#N/A,#N/A,FALSE,"10";#N/A,#N/A,FALSE,"11"}</definedName>
    <definedName name="lo" localSheetId="25" hidden="1">{#N/A,#N/A,FALSE,"COVER";#N/A,#N/A,FALSE,"0";#N/A,#N/A,FALSE,"1";#N/A,#N/A,FALSE,"2";#N/A,#N/A,FALSE,"3";#N/A,#N/A,FALSE,"4";#N/A,#N/A,FALSE,"5";#N/A,#N/A,FALSE,"6";#N/A,#N/A,FALSE,"7";#N/A,#N/A,FALSE,"8";#N/A,#N/A,FALSE,"9";#N/A,#N/A,FALSE,"10";#N/A,#N/A,FALSE,"11"}</definedName>
    <definedName name="lo" localSheetId="21" hidden="1">{#N/A,#N/A,FALSE,"COVER";#N/A,#N/A,FALSE,"0";#N/A,#N/A,FALSE,"1";#N/A,#N/A,FALSE,"2";#N/A,#N/A,FALSE,"3";#N/A,#N/A,FALSE,"4";#N/A,#N/A,FALSE,"5";#N/A,#N/A,FALSE,"6";#N/A,#N/A,FALSE,"7";#N/A,#N/A,FALSE,"8";#N/A,#N/A,FALSE,"9";#N/A,#N/A,FALSE,"10";#N/A,#N/A,FALSE,"11"}</definedName>
    <definedName name="lo" localSheetId="22" hidden="1">{#N/A,#N/A,FALSE,"COVER";#N/A,#N/A,FALSE,"0";#N/A,#N/A,FALSE,"1";#N/A,#N/A,FALSE,"2";#N/A,#N/A,FALSE,"3";#N/A,#N/A,FALSE,"4";#N/A,#N/A,FALSE,"5";#N/A,#N/A,FALSE,"6";#N/A,#N/A,FALSE,"7";#N/A,#N/A,FALSE,"8";#N/A,#N/A,FALSE,"9";#N/A,#N/A,FALSE,"10";#N/A,#N/A,FALSE,"11"}</definedName>
    <definedName name="lo" localSheetId="19" hidden="1">{#N/A,#N/A,FALSE,"COVER";#N/A,#N/A,FALSE,"0";#N/A,#N/A,FALSE,"1";#N/A,#N/A,FALSE,"2";#N/A,#N/A,FALSE,"3";#N/A,#N/A,FALSE,"4";#N/A,#N/A,FALSE,"5";#N/A,#N/A,FALSE,"6";#N/A,#N/A,FALSE,"7";#N/A,#N/A,FALSE,"8";#N/A,#N/A,FALSE,"9";#N/A,#N/A,FALSE,"10";#N/A,#N/A,FALSE,"11"}</definedName>
    <definedName name="lo" hidden="1">{#N/A,#N/A,FALSE,"COVER";#N/A,#N/A,FALSE,"0";#N/A,#N/A,FALSE,"1";#N/A,#N/A,FALSE,"2";#N/A,#N/A,FALSE,"3";#N/A,#N/A,FALSE,"4";#N/A,#N/A,FALSE,"5";#N/A,#N/A,FALSE,"6";#N/A,#N/A,FALSE,"7";#N/A,#N/A,FALSE,"8";#N/A,#N/A,FALSE,"9";#N/A,#N/A,FALSE,"10";#N/A,#N/A,FALSE,"11"}</definedName>
    <definedName name="Loan5year">#REF!</definedName>
    <definedName name="Local_Currency">#REF!</definedName>
    <definedName name="Location">#REF!</definedName>
    <definedName name="Locations_1">#REF!</definedName>
    <definedName name="lock">"get.cell(14,!A1)"</definedName>
    <definedName name="Long_term_equity_investments_1">OFFSET(#REF!,,,COUNTA(#REF!)-2,)</definedName>
    <definedName name="Long_term_investment">#REF!</definedName>
    <definedName name="Long_term_loans_1">OFFSET(#REF!,,,COUNTA(#REF!)-2,)</definedName>
    <definedName name="Long_term_loans_2">OFFSET(#REF!,,,COUNTA(#REF!)-2,)</definedName>
    <definedName name="loo" localSheetId="14" hidden="1">{#N/A,#N/A,FALSE,"COVER";#N/A,#N/A,FALSE,"0";#N/A,#N/A,FALSE,"1";#N/A,#N/A,FALSE,"2";#N/A,#N/A,FALSE,"3";#N/A,#N/A,FALSE,"4";#N/A,#N/A,FALSE,"5";#N/A,#N/A,FALSE,"6";#N/A,#N/A,FALSE,"7";#N/A,#N/A,FALSE,"8";#N/A,#N/A,FALSE,"9";#N/A,#N/A,FALSE,"10";#N/A,#N/A,FALSE,"11"}</definedName>
    <definedName name="loo" localSheetId="7" hidden="1">{#N/A,#N/A,FALSE,"COVER";#N/A,#N/A,FALSE,"0";#N/A,#N/A,FALSE,"1";#N/A,#N/A,FALSE,"2";#N/A,#N/A,FALSE,"3";#N/A,#N/A,FALSE,"4";#N/A,#N/A,FALSE,"5";#N/A,#N/A,FALSE,"6";#N/A,#N/A,FALSE,"7";#N/A,#N/A,FALSE,"8";#N/A,#N/A,FALSE,"9";#N/A,#N/A,FALSE,"10";#N/A,#N/A,FALSE,"11"}</definedName>
    <definedName name="loo" localSheetId="25" hidden="1">{#N/A,#N/A,FALSE,"COVER";#N/A,#N/A,FALSE,"0";#N/A,#N/A,FALSE,"1";#N/A,#N/A,FALSE,"2";#N/A,#N/A,FALSE,"3";#N/A,#N/A,FALSE,"4";#N/A,#N/A,FALSE,"5";#N/A,#N/A,FALSE,"6";#N/A,#N/A,FALSE,"7";#N/A,#N/A,FALSE,"8";#N/A,#N/A,FALSE,"9";#N/A,#N/A,FALSE,"10";#N/A,#N/A,FALSE,"11"}</definedName>
    <definedName name="loo" localSheetId="21" hidden="1">{#N/A,#N/A,FALSE,"COVER";#N/A,#N/A,FALSE,"0";#N/A,#N/A,FALSE,"1";#N/A,#N/A,FALSE,"2";#N/A,#N/A,FALSE,"3";#N/A,#N/A,FALSE,"4";#N/A,#N/A,FALSE,"5";#N/A,#N/A,FALSE,"6";#N/A,#N/A,FALSE,"7";#N/A,#N/A,FALSE,"8";#N/A,#N/A,FALSE,"9";#N/A,#N/A,FALSE,"10";#N/A,#N/A,FALSE,"11"}</definedName>
    <definedName name="loo" localSheetId="22" hidden="1">{#N/A,#N/A,FALSE,"COVER";#N/A,#N/A,FALSE,"0";#N/A,#N/A,FALSE,"1";#N/A,#N/A,FALSE,"2";#N/A,#N/A,FALSE,"3";#N/A,#N/A,FALSE,"4";#N/A,#N/A,FALSE,"5";#N/A,#N/A,FALSE,"6";#N/A,#N/A,FALSE,"7";#N/A,#N/A,FALSE,"8";#N/A,#N/A,FALSE,"9";#N/A,#N/A,FALSE,"10";#N/A,#N/A,FALSE,"11"}</definedName>
    <definedName name="loo" localSheetId="19" hidden="1">{#N/A,#N/A,FALSE,"COVER";#N/A,#N/A,FALSE,"0";#N/A,#N/A,FALSE,"1";#N/A,#N/A,FALSE,"2";#N/A,#N/A,FALSE,"3";#N/A,#N/A,FALSE,"4";#N/A,#N/A,FALSE,"5";#N/A,#N/A,FALSE,"6";#N/A,#N/A,FALSE,"7";#N/A,#N/A,FALSE,"8";#N/A,#N/A,FALSE,"9";#N/A,#N/A,FALSE,"10";#N/A,#N/A,FALSE,"11"}</definedName>
    <definedName name="loo" hidden="1">{#N/A,#N/A,FALSE,"COVER";#N/A,#N/A,FALSE,"0";#N/A,#N/A,FALSE,"1";#N/A,#N/A,FALSE,"2";#N/A,#N/A,FALSE,"3";#N/A,#N/A,FALSE,"4";#N/A,#N/A,FALSE,"5";#N/A,#N/A,FALSE,"6";#N/A,#N/A,FALSE,"7";#N/A,#N/A,FALSE,"8";#N/A,#N/A,FALSE,"9";#N/A,#N/A,FALSE,"10";#N/A,#N/A,FALSE,"11"}</definedName>
    <definedName name="lookup">#REF!</definedName>
    <definedName name="LORA">#N/A</definedName>
    <definedName name="lost" hidden="1">#REF!</definedName>
    <definedName name="Lot_No">#REF!</definedName>
    <definedName name="LOTS">#REF!</definedName>
    <definedName name="LowerAverageItem" localSheetId="14">dLowerSampleValue/lLowerNumber</definedName>
    <definedName name="LowerAverageItem" localSheetId="7">dLowerSampleValue/lLowerNumber</definedName>
    <definedName name="LowerAverageItem" localSheetId="25">dLowerSampleValue/lLowerNumber</definedName>
    <definedName name="LowerAverageItem" localSheetId="21">dLowerSampleValue/lLowerNumber</definedName>
    <definedName name="LowerAverageItem" localSheetId="22">dLowerSampleValue/lLowerNumber</definedName>
    <definedName name="LowerAverageItem" localSheetId="19">dLowerSampleValue/lLowerNumber</definedName>
    <definedName name="LowerAverageItem">dLowerSampleValue/lLowerNumber</definedName>
    <definedName name="LP" hidden="1">#REF!</definedName>
    <definedName name="LP133X자재현황" localSheetId="14" hidden="1">{#N/A,#N/A,TRUE,"자재관리";#N/A,#N/A,TRUE,"품질"}</definedName>
    <definedName name="LP133X자재현황" localSheetId="7" hidden="1">{#N/A,#N/A,TRUE,"자재관리";#N/A,#N/A,TRUE,"품질"}</definedName>
    <definedName name="LP133X자재현황" localSheetId="25" hidden="1">{#N/A,#N/A,TRUE,"자재관리";#N/A,#N/A,TRUE,"품질"}</definedName>
    <definedName name="LP133X자재현황" localSheetId="21" hidden="1">{#N/A,#N/A,TRUE,"자재관리";#N/A,#N/A,TRUE,"품질"}</definedName>
    <definedName name="LP133X자재현황" localSheetId="22" hidden="1">{#N/A,#N/A,TRUE,"자재관리";#N/A,#N/A,TRUE,"품질"}</definedName>
    <definedName name="LP133X자재현황" localSheetId="19" hidden="1">{#N/A,#N/A,TRUE,"자재관리";#N/A,#N/A,TRUE,"품질"}</definedName>
    <definedName name="LP133X자재현황" hidden="1">{#N/A,#N/A,TRUE,"자재관리";#N/A,#N/A,TRUE,"품질"}</definedName>
    <definedName name="LPC">#N/A</definedName>
    <definedName name="LPLA">#REF!</definedName>
    <definedName name="LPLG">#REF!</definedName>
    <definedName name="LPLHK">#REF!</definedName>
    <definedName name="LPLJ">#REF!</definedName>
    <definedName name="LPLK">#REF!</definedName>
    <definedName name="LPLNJ">#REF!</definedName>
    <definedName name="LPLSH">#REF!</definedName>
    <definedName name="LPLTW">#REF!</definedName>
    <definedName name="lpok" localSheetId="14" hidden="1">{#N/A,"PURADD",FALSE,"Business Analysis";#N/A,"PURSPP",FALSE,"Business Analysis";#N/A,"CTGIND",FALSE,"Business Analysis";#N/A,"PURCHM",FALSE,"Business Analysis";#N/A,"SPADD",FALSE,"Business Analysis";#N/A,"EPOXY",FALSE,"Business Analysis";#N/A,"PURPER",FALSE,"Business Analysis"}</definedName>
    <definedName name="lpok" localSheetId="7" hidden="1">{#N/A,"PURADD",FALSE,"Business Analysis";#N/A,"PURSPP",FALSE,"Business Analysis";#N/A,"CTGIND",FALSE,"Business Analysis";#N/A,"PURCHM",FALSE,"Business Analysis";#N/A,"SPADD",FALSE,"Business Analysis";#N/A,"EPOXY",FALSE,"Business Analysis";#N/A,"PURPER",FALSE,"Business Analysis"}</definedName>
    <definedName name="lpok" localSheetId="25" hidden="1">{#N/A,"PURADD",FALSE,"Business Analysis";#N/A,"PURSPP",FALSE,"Business Analysis";#N/A,"CTGIND",FALSE,"Business Analysis";#N/A,"PURCHM",FALSE,"Business Analysis";#N/A,"SPADD",FALSE,"Business Analysis";#N/A,"EPOXY",FALSE,"Business Analysis";#N/A,"PURPER",FALSE,"Business Analysis"}</definedName>
    <definedName name="lpok" localSheetId="21" hidden="1">{#N/A,"PURADD",FALSE,"Business Analysis";#N/A,"PURSPP",FALSE,"Business Analysis";#N/A,"CTGIND",FALSE,"Business Analysis";#N/A,"PURCHM",FALSE,"Business Analysis";#N/A,"SPADD",FALSE,"Business Analysis";#N/A,"EPOXY",FALSE,"Business Analysis";#N/A,"PURPER",FALSE,"Business Analysis"}</definedName>
    <definedName name="lpok" localSheetId="22" hidden="1">{#N/A,"PURADD",FALSE,"Business Analysis";#N/A,"PURSPP",FALSE,"Business Analysis";#N/A,"CTGIND",FALSE,"Business Analysis";#N/A,"PURCHM",FALSE,"Business Analysis";#N/A,"SPADD",FALSE,"Business Analysis";#N/A,"EPOXY",FALSE,"Business Analysis";#N/A,"PURPER",FALSE,"Business Analysis"}</definedName>
    <definedName name="lpok" localSheetId="19" hidden="1">{#N/A,"PURADD",FALSE,"Business Analysis";#N/A,"PURSPP",FALSE,"Business Analysis";#N/A,"CTGIND",FALSE,"Business Analysis";#N/A,"PURCHM",FALSE,"Business Analysis";#N/A,"SPADD",FALSE,"Business Analysis";#N/A,"EPOXY",FALSE,"Business Analysis";#N/A,"PURPER",FALSE,"Business Analysis"}</definedName>
    <definedName name="lpok" hidden="1">{#N/A,"PURADD",FALSE,"Business Analysis";#N/A,"PURSPP",FALSE,"Business Analysis";#N/A,"CTGIND",FALSE,"Business Analysis";#N/A,"PURCHM",FALSE,"Business Analysis";#N/A,"SPADD",FALSE,"Business Analysis";#N/A,"EPOXY",FALSE,"Business Analysis";#N/A,"PURPER",FALSE,"Business Analysis"}</definedName>
    <definedName name="lPotentialPopSize">#REF!</definedName>
    <definedName name="lpppppppp" localSheetId="14" hidden="1">{"adj95mult",#N/A,FALSE,"COMPCO";"adj95est",#N/A,FALSE,"COMPCO"}</definedName>
    <definedName name="lpppppppp" localSheetId="7" hidden="1">{"adj95mult",#N/A,FALSE,"COMPCO";"adj95est",#N/A,FALSE,"COMPCO"}</definedName>
    <definedName name="lpppppppp" localSheetId="25" hidden="1">{"adj95mult",#N/A,FALSE,"COMPCO";"adj95est",#N/A,FALSE,"COMPCO"}</definedName>
    <definedName name="lpppppppp" localSheetId="21" hidden="1">{"adj95mult",#N/A,FALSE,"COMPCO";"adj95est",#N/A,FALSE,"COMPCO"}</definedName>
    <definedName name="lpppppppp" localSheetId="22" hidden="1">{"adj95mult",#N/A,FALSE,"COMPCO";"adj95est",#N/A,FALSE,"COMPCO"}</definedName>
    <definedName name="lpppppppp" localSheetId="19" hidden="1">{"adj95mult",#N/A,FALSE,"COMPCO";"adj95est",#N/A,FALSE,"COMPCO"}</definedName>
    <definedName name="lpppppppp" hidden="1">{"adj95mult",#N/A,FALSE,"COMPCO";"adj95est",#N/A,FALSE,"COMPCO"}</definedName>
    <definedName name="LP능력검토" localSheetId="14" hidden="1">{#N/A,#N/A,FALSE,"단축1";#N/A,#N/A,FALSE,"단축2";#N/A,#N/A,FALSE,"단축3";#N/A,#N/A,FALSE,"장축";#N/A,#N/A,FALSE,"4WD"}</definedName>
    <definedName name="LP능력검토" localSheetId="7" hidden="1">{#N/A,#N/A,FALSE,"단축1";#N/A,#N/A,FALSE,"단축2";#N/A,#N/A,FALSE,"단축3";#N/A,#N/A,FALSE,"장축";#N/A,#N/A,FALSE,"4WD"}</definedName>
    <definedName name="LP능력검토" localSheetId="25" hidden="1">{#N/A,#N/A,FALSE,"단축1";#N/A,#N/A,FALSE,"단축2";#N/A,#N/A,FALSE,"단축3";#N/A,#N/A,FALSE,"장축";#N/A,#N/A,FALSE,"4WD"}</definedName>
    <definedName name="LP능력검토" localSheetId="21" hidden="1">{#N/A,#N/A,FALSE,"단축1";#N/A,#N/A,FALSE,"단축2";#N/A,#N/A,FALSE,"단축3";#N/A,#N/A,FALSE,"장축";#N/A,#N/A,FALSE,"4WD"}</definedName>
    <definedName name="LP능력검토" localSheetId="22" hidden="1">{#N/A,#N/A,FALSE,"단축1";#N/A,#N/A,FALSE,"단축2";#N/A,#N/A,FALSE,"단축3";#N/A,#N/A,FALSE,"장축";#N/A,#N/A,FALSE,"4WD"}</definedName>
    <definedName name="LP능력검토" localSheetId="19" hidden="1">{#N/A,#N/A,FALSE,"단축1";#N/A,#N/A,FALSE,"단축2";#N/A,#N/A,FALSE,"단축3";#N/A,#N/A,FALSE,"장축";#N/A,#N/A,FALSE,"4WD"}</definedName>
    <definedName name="LP능력검토" hidden="1">{#N/A,#N/A,FALSE,"단축1";#N/A,#N/A,FALSE,"단축2";#N/A,#N/A,FALSE,"단축3";#N/A,#N/A,FALSE,"장축";#N/A,#N/A,FALSE,"4WD"}</definedName>
    <definedName name="LP투자비" localSheetId="14" hidden="1">{#N/A,#N/A,FALSE,"단축1";#N/A,#N/A,FALSE,"단축2";#N/A,#N/A,FALSE,"단축3";#N/A,#N/A,FALSE,"장축";#N/A,#N/A,FALSE,"4WD"}</definedName>
    <definedName name="LP투자비" localSheetId="7" hidden="1">{#N/A,#N/A,FALSE,"단축1";#N/A,#N/A,FALSE,"단축2";#N/A,#N/A,FALSE,"단축3";#N/A,#N/A,FALSE,"장축";#N/A,#N/A,FALSE,"4WD"}</definedName>
    <definedName name="LP투자비" localSheetId="25" hidden="1">{#N/A,#N/A,FALSE,"단축1";#N/A,#N/A,FALSE,"단축2";#N/A,#N/A,FALSE,"단축3";#N/A,#N/A,FALSE,"장축";#N/A,#N/A,FALSE,"4WD"}</definedName>
    <definedName name="LP투자비" localSheetId="21" hidden="1">{#N/A,#N/A,FALSE,"단축1";#N/A,#N/A,FALSE,"단축2";#N/A,#N/A,FALSE,"단축3";#N/A,#N/A,FALSE,"장축";#N/A,#N/A,FALSE,"4WD"}</definedName>
    <definedName name="LP투자비" localSheetId="22" hidden="1">{#N/A,#N/A,FALSE,"단축1";#N/A,#N/A,FALSE,"단축2";#N/A,#N/A,FALSE,"단축3";#N/A,#N/A,FALSE,"장축";#N/A,#N/A,FALSE,"4WD"}</definedName>
    <definedName name="LP투자비" localSheetId="19" hidden="1">{#N/A,#N/A,FALSE,"단축1";#N/A,#N/A,FALSE,"단축2";#N/A,#N/A,FALSE,"단축3";#N/A,#N/A,FALSE,"장축";#N/A,#N/A,FALSE,"4WD"}</definedName>
    <definedName name="LP투자비" hidden="1">{#N/A,#N/A,FALSE,"단축1";#N/A,#N/A,FALSE,"단축2";#N/A,#N/A,FALSE,"단축3";#N/A,#N/A,FALSE,"장축";#N/A,#N/A,FALSE,"4WD"}</definedName>
    <definedName name="LRCJV">#REF!</definedName>
    <definedName name="LS">#REF!</definedName>
    <definedName name="lsadjkflasjdf" localSheetId="14" hidden="1">{"EIS Main Switchboard",#N/A,FALSE,"EIS Main Switchboard"}</definedName>
    <definedName name="lsadjkflasjdf" localSheetId="7" hidden="1">{"EIS Main Switchboard",#N/A,FALSE,"EIS Main Switchboard"}</definedName>
    <definedName name="lsadjkflasjdf" localSheetId="25" hidden="1">{"EIS Main Switchboard",#N/A,FALSE,"EIS Main Switchboard"}</definedName>
    <definedName name="lsadjkflasjdf" localSheetId="21" hidden="1">{"EIS Main Switchboard",#N/A,FALSE,"EIS Main Switchboard"}</definedName>
    <definedName name="lsadjkflasjdf" localSheetId="22" hidden="1">{"EIS Main Switchboard",#N/A,FALSE,"EIS Main Switchboard"}</definedName>
    <definedName name="lsadjkflasjdf" localSheetId="19" hidden="1">{"EIS Main Switchboard",#N/A,FALSE,"EIS Main Switchboard"}</definedName>
    <definedName name="lsadjkflasjdf" hidden="1">{"EIS Main Switchboard",#N/A,FALSE,"EIS Main Switchboard"}</definedName>
    <definedName name="lSampleSizeLower">#REF!</definedName>
    <definedName name="lSampleSizeTotal">#REF!</definedName>
    <definedName name="lSampleSizeUpper">#REF!</definedName>
    <definedName name="LUF">1/40.3399</definedName>
    <definedName name="LUFeXToEUR" localSheetId="14" hidden="1">1/EUReXToLUF</definedName>
    <definedName name="LUFeXToEUR" localSheetId="7" hidden="1">1/EUReXToLUF</definedName>
    <definedName name="LUFeXToEUR" localSheetId="25" hidden="1">1/EUReXToLUF</definedName>
    <definedName name="LUFeXToEUR" localSheetId="21" hidden="1">1/EUReXToLUF</definedName>
    <definedName name="LUFeXToEUR" localSheetId="22" hidden="1">1/EUReXToLUF</definedName>
    <definedName name="LUFeXToEUR" localSheetId="19" hidden="1">1/EUReXToLUF</definedName>
    <definedName name="LUFeXToEUR" hidden="1">1/EUReXToLUF</definedName>
    <definedName name="luk" localSheetId="14" hidden="1">{#N/A,#N/A,FALSE,"COVER";#N/A,#N/A,FALSE,"0";#N/A,#N/A,FALSE,"1";#N/A,#N/A,FALSE,"2";#N/A,#N/A,FALSE,"3";#N/A,#N/A,FALSE,"4";#N/A,#N/A,FALSE,"5";#N/A,#N/A,FALSE,"6";#N/A,#N/A,FALSE,"7";#N/A,#N/A,FALSE,"8";#N/A,#N/A,FALSE,"9";#N/A,#N/A,FALSE,"10";#N/A,#N/A,FALSE,"11"}</definedName>
    <definedName name="luk" localSheetId="7" hidden="1">{#N/A,#N/A,FALSE,"COVER";#N/A,#N/A,FALSE,"0";#N/A,#N/A,FALSE,"1";#N/A,#N/A,FALSE,"2";#N/A,#N/A,FALSE,"3";#N/A,#N/A,FALSE,"4";#N/A,#N/A,FALSE,"5";#N/A,#N/A,FALSE,"6";#N/A,#N/A,FALSE,"7";#N/A,#N/A,FALSE,"8";#N/A,#N/A,FALSE,"9";#N/A,#N/A,FALSE,"10";#N/A,#N/A,FALSE,"11"}</definedName>
    <definedName name="luk" localSheetId="25" hidden="1">{#N/A,#N/A,FALSE,"COVER";#N/A,#N/A,FALSE,"0";#N/A,#N/A,FALSE,"1";#N/A,#N/A,FALSE,"2";#N/A,#N/A,FALSE,"3";#N/A,#N/A,FALSE,"4";#N/A,#N/A,FALSE,"5";#N/A,#N/A,FALSE,"6";#N/A,#N/A,FALSE,"7";#N/A,#N/A,FALSE,"8";#N/A,#N/A,FALSE,"9";#N/A,#N/A,FALSE,"10";#N/A,#N/A,FALSE,"11"}</definedName>
    <definedName name="luk" localSheetId="21" hidden="1">{#N/A,#N/A,FALSE,"COVER";#N/A,#N/A,FALSE,"0";#N/A,#N/A,FALSE,"1";#N/A,#N/A,FALSE,"2";#N/A,#N/A,FALSE,"3";#N/A,#N/A,FALSE,"4";#N/A,#N/A,FALSE,"5";#N/A,#N/A,FALSE,"6";#N/A,#N/A,FALSE,"7";#N/A,#N/A,FALSE,"8";#N/A,#N/A,FALSE,"9";#N/A,#N/A,FALSE,"10";#N/A,#N/A,FALSE,"11"}</definedName>
    <definedName name="luk" localSheetId="22" hidden="1">{#N/A,#N/A,FALSE,"COVER";#N/A,#N/A,FALSE,"0";#N/A,#N/A,FALSE,"1";#N/A,#N/A,FALSE,"2";#N/A,#N/A,FALSE,"3";#N/A,#N/A,FALSE,"4";#N/A,#N/A,FALSE,"5";#N/A,#N/A,FALSE,"6";#N/A,#N/A,FALSE,"7";#N/A,#N/A,FALSE,"8";#N/A,#N/A,FALSE,"9";#N/A,#N/A,FALSE,"10";#N/A,#N/A,FALSE,"11"}</definedName>
    <definedName name="luk" localSheetId="19" hidden="1">{#N/A,#N/A,FALSE,"COVER";#N/A,#N/A,FALSE,"0";#N/A,#N/A,FALSE,"1";#N/A,#N/A,FALSE,"2";#N/A,#N/A,FALSE,"3";#N/A,#N/A,FALSE,"4";#N/A,#N/A,FALSE,"5";#N/A,#N/A,FALSE,"6";#N/A,#N/A,FALSE,"7";#N/A,#N/A,FALSE,"8";#N/A,#N/A,FALSE,"9";#N/A,#N/A,FALSE,"10";#N/A,#N/A,FALSE,"11"}</definedName>
    <definedName name="luk" hidden="1">{#N/A,#N/A,FALSE,"COVER";#N/A,#N/A,FALSE,"0";#N/A,#N/A,FALSE,"1";#N/A,#N/A,FALSE,"2";#N/A,#N/A,FALSE,"3";#N/A,#N/A,FALSE,"4";#N/A,#N/A,FALSE,"5";#N/A,#N/A,FALSE,"6";#N/A,#N/A,FALSE,"7";#N/A,#N/A,FALSE,"8";#N/A,#N/A,FALSE,"9";#N/A,#N/A,FALSE,"10";#N/A,#N/A,FALSE,"11"}</definedName>
    <definedName name="LUO">#REF!</definedName>
    <definedName name="lUpperNumber">#REF!</definedName>
    <definedName name="LYAPREMP">#REF!</definedName>
    <definedName name="LYAPRP1">#REF!</definedName>
    <definedName name="LYAPRP2">#REF!</definedName>
    <definedName name="LYAPRP3">#REF!</definedName>
    <definedName name="LYAPRP4">#REF!</definedName>
    <definedName name="LYAPRP5">#REF!</definedName>
    <definedName name="LYAPRP6">#REF!</definedName>
    <definedName name="LYAPRP7">#REF!</definedName>
    <definedName name="LYAPRP8">#REF!</definedName>
    <definedName name="LYAPRP9">#REF!</definedName>
    <definedName name="LYAPRWC">#REF!</definedName>
    <definedName name="LYAUGEMP">#REF!</definedName>
    <definedName name="LYAUGP1">#REF!</definedName>
    <definedName name="LYAUGP2">#REF!</definedName>
    <definedName name="LYAUGP3">#REF!</definedName>
    <definedName name="LYAUGP4">#REF!</definedName>
    <definedName name="LYAUGP5">#REF!</definedName>
    <definedName name="LYAUGP6">#REF!</definedName>
    <definedName name="LYAUGP7">#REF!</definedName>
    <definedName name="LYAUGP8">#REF!</definedName>
    <definedName name="LYAUGP9">#REF!</definedName>
    <definedName name="LYAUGWC">#REF!</definedName>
    <definedName name="LYCUMAPRP1">#REF!</definedName>
    <definedName name="LYCUMAPRP2">#REF!</definedName>
    <definedName name="LYCUMAPRP3">#REF!</definedName>
    <definedName name="LYCUMAPRP4">#REF!</definedName>
    <definedName name="LYCUMAPRP5">#REF!</definedName>
    <definedName name="LYCUMAPRP6">#REF!</definedName>
    <definedName name="LYCUMAPRP9">#REF!</definedName>
    <definedName name="LYCUMAUGP1">#REF!</definedName>
    <definedName name="LYCUMAUGP2">#REF!</definedName>
    <definedName name="LYCUMAUGP3">#REF!</definedName>
    <definedName name="LYCUMAUGP4">#REF!</definedName>
    <definedName name="LYCUMAUGP5">#REF!</definedName>
    <definedName name="LYCUMAUGP6">#REF!</definedName>
    <definedName name="LYCUMAUGP9">#REF!</definedName>
    <definedName name="LYCUMDECP1">#REF!</definedName>
    <definedName name="LYCUMDECP2">#REF!</definedName>
    <definedName name="LYCUMDECP3">#REF!</definedName>
    <definedName name="LYCUMDECP4">#REF!</definedName>
    <definedName name="LYCUMDECP5">#REF!</definedName>
    <definedName name="LYCUMDECP6">#REF!</definedName>
    <definedName name="LYCUMDECP9">#REF!</definedName>
    <definedName name="LYCUMFEBP1">#REF!</definedName>
    <definedName name="LYCUMFEBP2">#REF!</definedName>
    <definedName name="LYCUMFEBP3">#REF!</definedName>
    <definedName name="LYCUMFEBP4">#REF!</definedName>
    <definedName name="LYCUMFEBP5">#REF!</definedName>
    <definedName name="LYCUMFEBP6">#REF!</definedName>
    <definedName name="LYCUMFEBP9">#REF!</definedName>
    <definedName name="LYCUMJANP1">#REF!</definedName>
    <definedName name="LYCUMJANP2">#REF!</definedName>
    <definedName name="LYCUMJANP3">#REF!</definedName>
    <definedName name="LYCUMJANP4">#REF!</definedName>
    <definedName name="LYCUMJANP5">#REF!</definedName>
    <definedName name="LYCUMJANP6">#REF!</definedName>
    <definedName name="LYCUMJANP9">#REF!</definedName>
    <definedName name="LYCUMJULP1">#REF!</definedName>
    <definedName name="LYCUMJULP2">#REF!</definedName>
    <definedName name="LYCUMJULP3">#REF!</definedName>
    <definedName name="LYCUMJULP4">#REF!</definedName>
    <definedName name="LYCUMJULP5">#REF!</definedName>
    <definedName name="LYCUMJULP6">#REF!</definedName>
    <definedName name="LYCUMJULP9">#REF!</definedName>
    <definedName name="LYCUMJUNP1">#REF!</definedName>
    <definedName name="LYCUMJUNP2">#REF!</definedName>
    <definedName name="LYCUMJUNP3">#REF!</definedName>
    <definedName name="LYCUMJUNP4">#REF!</definedName>
    <definedName name="LYCUMJUNP5">#REF!</definedName>
    <definedName name="LYCUMJUNP6">#REF!</definedName>
    <definedName name="LYCUMJUNP9">#REF!</definedName>
    <definedName name="LYCUMMARP1">#REF!</definedName>
    <definedName name="LYCUMMARP2">#REF!</definedName>
    <definedName name="LYCUMMARP3">#REF!</definedName>
    <definedName name="LYCUMMARP4">#REF!</definedName>
    <definedName name="LYCUMMARP5">#REF!</definedName>
    <definedName name="LYCUMMARP6">#REF!</definedName>
    <definedName name="LYCUMMARP9">#REF!</definedName>
    <definedName name="LYCUMMAYP1">#REF!</definedName>
    <definedName name="LYCUMMAYP2">#REF!</definedName>
    <definedName name="LYCUMMAYP3">#REF!</definedName>
    <definedName name="LYCUMMAYP4">#REF!</definedName>
    <definedName name="LYCUMMAYP5">#REF!</definedName>
    <definedName name="LYCUMMAYP6">#REF!</definedName>
    <definedName name="LYCUMMAYP9">#REF!</definedName>
    <definedName name="LYCUMNOVP1">#REF!</definedName>
    <definedName name="LYCUMNOVP2">#REF!</definedName>
    <definedName name="LYCUMNOVP3">#REF!</definedName>
    <definedName name="LYCUMNOVP4">#REF!</definedName>
    <definedName name="LYCUMNOVP5">#REF!</definedName>
    <definedName name="LYCUMNOVP6">#REF!</definedName>
    <definedName name="LYCUMNOVP9">#REF!</definedName>
    <definedName name="LYCUMOCTP1">#REF!</definedName>
    <definedName name="LYCUMOCTP2">#REF!</definedName>
    <definedName name="LYCUMOCTP3">#REF!</definedName>
    <definedName name="LYCUMOCTP4">#REF!</definedName>
    <definedName name="LYCUMOCTP5">#REF!</definedName>
    <definedName name="LYCUMOCTP6">#REF!</definedName>
    <definedName name="LYCUMOCTP9">#REF!</definedName>
    <definedName name="LYCUMSEPP1">#REF!</definedName>
    <definedName name="LYCUMSEPP2">#REF!</definedName>
    <definedName name="LYCUMSEPP3">#REF!</definedName>
    <definedName name="LYCUMSEPP4">#REF!</definedName>
    <definedName name="LYCUMSEPP5">#REF!</definedName>
    <definedName name="LYCUMSEPP6">#REF!</definedName>
    <definedName name="LYCUMSEPP9">#REF!</definedName>
    <definedName name="LYDECEMP">#REF!</definedName>
    <definedName name="LYDECP1">#REF!</definedName>
    <definedName name="LYDECP2">#REF!</definedName>
    <definedName name="LYDECP3">#REF!</definedName>
    <definedName name="LYDECP4">#REF!</definedName>
    <definedName name="LYDECP5">#REF!</definedName>
    <definedName name="LYDECP6">#REF!</definedName>
    <definedName name="LYDECP7">#REF!</definedName>
    <definedName name="LYDECP8">#REF!</definedName>
    <definedName name="LYDECP9">#REF!</definedName>
    <definedName name="LYDECWC">#REF!</definedName>
    <definedName name="LYear">#REF!</definedName>
    <definedName name="LYEMPMTH">#REF!</definedName>
    <definedName name="LYEMPYTD">#REF!</definedName>
    <definedName name="LYFEBEMP">#REF!</definedName>
    <definedName name="LYFEBP1">#REF!</definedName>
    <definedName name="LYFEBP2">#REF!</definedName>
    <definedName name="LYFEBP3">#REF!</definedName>
    <definedName name="LYFEBP4">#REF!</definedName>
    <definedName name="LYFEBP5">#REF!</definedName>
    <definedName name="LYFEBP6">#REF!</definedName>
    <definedName name="LYFEBP7">#REF!</definedName>
    <definedName name="LYFEBP8">#REF!</definedName>
    <definedName name="LYFEBP9">#REF!</definedName>
    <definedName name="LYFEBWC">#REF!</definedName>
    <definedName name="LYJANEMP">#REF!</definedName>
    <definedName name="LYJANP1">#REF!</definedName>
    <definedName name="LYJANP2">#REF!</definedName>
    <definedName name="LYJANP3">#REF!</definedName>
    <definedName name="LYJANP4">#REF!</definedName>
    <definedName name="LYJANP5">#REF!</definedName>
    <definedName name="LYJANP6">#REF!</definedName>
    <definedName name="LYJANP7">#REF!</definedName>
    <definedName name="LYJANP8">#REF!</definedName>
    <definedName name="LYJANP9">#REF!</definedName>
    <definedName name="LYJANWC">#REF!</definedName>
    <definedName name="LYJULEMP">#REF!</definedName>
    <definedName name="LYJULP1">#REF!</definedName>
    <definedName name="LYJULP2">#REF!</definedName>
    <definedName name="LYJULP3">#REF!</definedName>
    <definedName name="LYJULP4">#REF!</definedName>
    <definedName name="LYJULP5">#REF!</definedName>
    <definedName name="LYJULP6">#REF!</definedName>
    <definedName name="LYJULP7">#REF!</definedName>
    <definedName name="LYJULP8">#REF!</definedName>
    <definedName name="LYJULP9">#REF!</definedName>
    <definedName name="LYJULWC">#REF!</definedName>
    <definedName name="LYJUNEMP">#REF!</definedName>
    <definedName name="LYJUNP1">#REF!</definedName>
    <definedName name="LYJUNP2">#REF!</definedName>
    <definedName name="LYJUNP3">#REF!</definedName>
    <definedName name="LYJUNP4">#REF!</definedName>
    <definedName name="LYJUNP5">#REF!</definedName>
    <definedName name="LYJUNP6">#REF!</definedName>
    <definedName name="LYJUNP7">#REF!</definedName>
    <definedName name="LYJUNP8">#REF!</definedName>
    <definedName name="LYJUNP9">#REF!</definedName>
    <definedName name="LYJUNWC">#REF!</definedName>
    <definedName name="lym" localSheetId="14" hidden="1">1/EUReXToESP</definedName>
    <definedName name="lym" localSheetId="7" hidden="1">1/EUReXToESP</definedName>
    <definedName name="lym" localSheetId="25" hidden="1">1/EUReXToESP</definedName>
    <definedName name="lym" localSheetId="21" hidden="1">1/EUReXToESP</definedName>
    <definedName name="lym" localSheetId="22" hidden="1">1/EUReXToESP</definedName>
    <definedName name="lym" localSheetId="19" hidden="1">1/EUReXToESP</definedName>
    <definedName name="lym" hidden="1">1/EUReXToESP</definedName>
    <definedName name="LYMAREMP">#REF!</definedName>
    <definedName name="LYMARP1">#REF!</definedName>
    <definedName name="LYMARP2">#REF!</definedName>
    <definedName name="LYMARP3">#REF!</definedName>
    <definedName name="LYMARP4">#REF!</definedName>
    <definedName name="LYMARP5">#REF!</definedName>
    <definedName name="LYMARP6">#REF!</definedName>
    <definedName name="LYMARP7">#REF!</definedName>
    <definedName name="LYMARP8">#REF!</definedName>
    <definedName name="LYMARP9">#REF!</definedName>
    <definedName name="LYMARWC">#REF!</definedName>
    <definedName name="LYMAYEMP">#REF!</definedName>
    <definedName name="LYMAYP1">#REF!</definedName>
    <definedName name="LYMAYP2">#REF!</definedName>
    <definedName name="LYMAYP3">#REF!</definedName>
    <definedName name="LYMAYP4">#REF!</definedName>
    <definedName name="LYMAYP5">#REF!</definedName>
    <definedName name="LYMAYP6">#REF!</definedName>
    <definedName name="LYMAYP7">#REF!</definedName>
    <definedName name="LYMAYP8">#REF!</definedName>
    <definedName name="LYMAYP9">#REF!</definedName>
    <definedName name="LYMAYWC">#REF!</definedName>
    <definedName name="LYNOVEMP">#REF!</definedName>
    <definedName name="LYNOVP1">#REF!</definedName>
    <definedName name="LYNOVP2">#REF!</definedName>
    <definedName name="LYNOVP3">#REF!</definedName>
    <definedName name="LYNOVP4">#REF!</definedName>
    <definedName name="LYNOVP5">#REF!</definedName>
    <definedName name="LYNOVP6">#REF!</definedName>
    <definedName name="LYNOVP7">#REF!</definedName>
    <definedName name="LYNOVP8">#REF!</definedName>
    <definedName name="LYNOVP9">#REF!</definedName>
    <definedName name="LYNOVWC">#REF!</definedName>
    <definedName name="LYOCTEMP">#REF!</definedName>
    <definedName name="LYOCTP1">#REF!</definedName>
    <definedName name="LYOCTP2">#REF!</definedName>
    <definedName name="LYOCTP3">#REF!</definedName>
    <definedName name="LYOCTP4">#REF!</definedName>
    <definedName name="LYOCTP5">#REF!</definedName>
    <definedName name="LYOCTP6">#REF!</definedName>
    <definedName name="LYOCTP7">#REF!</definedName>
    <definedName name="LYOCTP8">#REF!</definedName>
    <definedName name="LYOCTP9">#REF!</definedName>
    <definedName name="LYOCTWC">#REF!</definedName>
    <definedName name="LYSEPEMP">#REF!</definedName>
    <definedName name="LYSEPP1">#REF!</definedName>
    <definedName name="LYSEPP2">#REF!</definedName>
    <definedName name="LYSEPP3">#REF!</definedName>
    <definedName name="LYSEPP4">#REF!</definedName>
    <definedName name="LYSEPP5">#REF!</definedName>
    <definedName name="LYSEPP6">#REF!</definedName>
    <definedName name="LYSEPP7">#REF!</definedName>
    <definedName name="LYSEPP8">#REF!</definedName>
    <definedName name="LYSEPP9">#REF!</definedName>
    <definedName name="LYSEPWC">#REF!</definedName>
    <definedName name="LYSPEP7">#REF!</definedName>
    <definedName name="LYWCMTH">#REF!</definedName>
    <definedName name="LYYTDP1">#REF!</definedName>
    <definedName name="LYYTDP2">#REF!</definedName>
    <definedName name="LYYTDP3">#REF!</definedName>
    <definedName name="LYYTDP4">#REF!</definedName>
    <definedName name="LYYTDP5">#REF!</definedName>
    <definedName name="LYYTDP6">#REF!</definedName>
    <definedName name="LYYTDP9">#REF!</definedName>
    <definedName name="m">#REF!</definedName>
    <definedName name="m_1" localSheetId="14" hidden="1">{"'FTPS16 - X3681'!$A$1:$C$162","'FTPS16 - X3681'!$G$11"}</definedName>
    <definedName name="m_1" localSheetId="7" hidden="1">{"'FTPS16 - X3681'!$A$1:$C$162","'FTPS16 - X3681'!$G$11"}</definedName>
    <definedName name="m_1" localSheetId="25" hidden="1">{"'FTPS16 - X3681'!$A$1:$C$162","'FTPS16 - X3681'!$G$11"}</definedName>
    <definedName name="m_1" localSheetId="21" hidden="1">{"'FTPS16 - X3681'!$A$1:$C$162","'FTPS16 - X3681'!$G$11"}</definedName>
    <definedName name="m_1" localSheetId="22" hidden="1">{"'FTPS16 - X3681'!$A$1:$C$162","'FTPS16 - X3681'!$G$11"}</definedName>
    <definedName name="m_1" localSheetId="19" hidden="1">{"'FTPS16 - X3681'!$A$1:$C$162","'FTPS16 - X3681'!$G$11"}</definedName>
    <definedName name="m_1" hidden="1">{"'FTPS16 - X3681'!$A$1:$C$162","'FTPS16 - X3681'!$G$11"}</definedName>
    <definedName name="m_1_1" localSheetId="14" hidden="1">{"'FTPS16 - X3681'!$A$1:$C$162","'FTPS16 - X3681'!$G$11"}</definedName>
    <definedName name="m_1_1" localSheetId="7" hidden="1">{"'FTPS16 - X3681'!$A$1:$C$162","'FTPS16 - X3681'!$G$11"}</definedName>
    <definedName name="m_1_1" localSheetId="25" hidden="1">{"'FTPS16 - X3681'!$A$1:$C$162","'FTPS16 - X3681'!$G$11"}</definedName>
    <definedName name="m_1_1" localSheetId="21" hidden="1">{"'FTPS16 - X3681'!$A$1:$C$162","'FTPS16 - X3681'!$G$11"}</definedName>
    <definedName name="m_1_1" localSheetId="22" hidden="1">{"'FTPS16 - X3681'!$A$1:$C$162","'FTPS16 - X3681'!$G$11"}</definedName>
    <definedName name="m_1_1" localSheetId="19" hidden="1">{"'FTPS16 - X3681'!$A$1:$C$162","'FTPS16 - X3681'!$G$11"}</definedName>
    <definedName name="m_1_1" hidden="1">{"'FTPS16 - X3681'!$A$1:$C$162","'FTPS16 - X3681'!$G$11"}</definedName>
    <definedName name="m_2" localSheetId="14" hidden="1">{"'FTPS16 - X3681'!$A$1:$C$162","'FTPS16 - X3681'!$G$11"}</definedName>
    <definedName name="m_2" localSheetId="7" hidden="1">{"'FTPS16 - X3681'!$A$1:$C$162","'FTPS16 - X3681'!$G$11"}</definedName>
    <definedName name="m_2" localSheetId="25" hidden="1">{"'FTPS16 - X3681'!$A$1:$C$162","'FTPS16 - X3681'!$G$11"}</definedName>
    <definedName name="m_2" localSheetId="21" hidden="1">{"'FTPS16 - X3681'!$A$1:$C$162","'FTPS16 - X3681'!$G$11"}</definedName>
    <definedName name="m_2" localSheetId="22" hidden="1">{"'FTPS16 - X3681'!$A$1:$C$162","'FTPS16 - X3681'!$G$11"}</definedName>
    <definedName name="m_2" localSheetId="19" hidden="1">{"'FTPS16 - X3681'!$A$1:$C$162","'FTPS16 - X3681'!$G$11"}</definedName>
    <definedName name="m_2" hidden="1">{"'FTPS16 - X3681'!$A$1:$C$162","'FTPS16 - X3681'!$G$11"}</definedName>
    <definedName name="M_Com">#REF!</definedName>
    <definedName name="M_Cur">#REF!</definedName>
    <definedName name="M_Depn">#REF!</definedName>
    <definedName name="M_MA">#N/A</definedName>
    <definedName name="M_Period">#REF!</definedName>
    <definedName name="M_PlaceofPath" hidden="1">"\\SNYCEQT0300\HOME\DBEGLEIT\excel\FULL\FULL_VDF.XLS"</definedName>
    <definedName name="M_WANG">#N/A</definedName>
    <definedName name="M_WU">#N/A</definedName>
    <definedName name="M1.1" hidden="1">#REF!</definedName>
    <definedName name="M1.1CashBank2016" hidden="1">#REF!</definedName>
    <definedName name="MAC">#REF!</definedName>
    <definedName name="MACRO">#REF!</definedName>
    <definedName name="Macro1">#N/A</definedName>
    <definedName name="madeby" localSheetId="25">'[1]基本资料(不打印)'!$F$3:$F$21</definedName>
    <definedName name="madeby" localSheetId="21">'[1]基本资料(不打印)'!$F$3:$F$21</definedName>
    <definedName name="madeby" localSheetId="22">'[1]基本资料(不打印)'!$F$3:$F$21</definedName>
    <definedName name="madeby">#REF!</definedName>
    <definedName name="madebydate" localSheetId="25">'[1]基本资料(不打印)'!$H$3:$H$24</definedName>
    <definedName name="madebydate" localSheetId="21">'[1]基本资料(不打印)'!$H$3:$H$24</definedName>
    <definedName name="madebydate" localSheetId="22">'[1]基本资料(不打印)'!$H$3:$H$24</definedName>
    <definedName name="madebydate">#REF!</definedName>
    <definedName name="Maint">#REF!</definedName>
    <definedName name="maji" localSheetId="14" hidden="1">{"detail",#N/A,FALSE,"mfg";"summary",#N/A,FALSE,"mfg"}</definedName>
    <definedName name="maji" localSheetId="7" hidden="1">{"detail",#N/A,FALSE,"mfg";"summary",#N/A,FALSE,"mfg"}</definedName>
    <definedName name="maji" localSheetId="25" hidden="1">{"detail",#N/A,FALSE,"mfg";"summary",#N/A,FALSE,"mfg"}</definedName>
    <definedName name="maji" localSheetId="21" hidden="1">{"detail",#N/A,FALSE,"mfg";"summary",#N/A,FALSE,"mfg"}</definedName>
    <definedName name="maji" localSheetId="22" hidden="1">{"detail",#N/A,FALSE,"mfg";"summary",#N/A,FALSE,"mfg"}</definedName>
    <definedName name="maji" localSheetId="19" hidden="1">{"detail",#N/A,FALSE,"mfg";"summary",#N/A,FALSE,"mfg"}</definedName>
    <definedName name="maji" hidden="1">{"detail",#N/A,FALSE,"mfg";"summary",#N/A,FALSE,"mfg"}</definedName>
    <definedName name="Makro0">#REF!</definedName>
    <definedName name="MAR">#REF!</definedName>
    <definedName name="Mar2002HourlyCost">#REF!</definedName>
    <definedName name="Mar2002MonthlyCost">#REF!</definedName>
    <definedName name="Mar2003HourlyCost">#REF!</definedName>
    <definedName name="Mar2003MonthlyCost">#REF!</definedName>
    <definedName name="Mar2004HourlyCost">#REF!</definedName>
    <definedName name="Mar2004MonthlyCost">#REF!</definedName>
    <definedName name="Mar2005HourlyCost">#REF!</definedName>
    <definedName name="Mar2005MonthlyCost">#REF!</definedName>
    <definedName name="Mar2006HourlyCost">#REF!</definedName>
    <definedName name="Mar2006MonthlyCost">#REF!</definedName>
    <definedName name="MARCH">#REF!</definedName>
    <definedName name="MARIA_1">#N/A</definedName>
    <definedName name="MARIA_ALL">#N/A</definedName>
    <definedName name="MARIA_CAL">#N/A</definedName>
    <definedName name="MARIA_COM">#N/A</definedName>
    <definedName name="MARIA_JUMP">#N/A</definedName>
    <definedName name="MARIA_RATE">#N/A</definedName>
    <definedName name="MARIA_TOT">#N/A</definedName>
    <definedName name="mark" localSheetId="14" hidden="1">{"summary",#N/A,FALSE,"2000 vs 1999";"detail",#N/A,FALSE,"2000 vs 1999"}</definedName>
    <definedName name="mark" localSheetId="16" hidden="1">{"summary",#N/A,FALSE,"2000 vs 1999";"detail",#N/A,FALSE,"2000 vs 1999"}</definedName>
    <definedName name="mark">#REF!</definedName>
    <definedName name="marker" localSheetId="25">'[1]基本资料(不打印)'!$J$3:$J$18</definedName>
    <definedName name="marker" localSheetId="21">'[1]基本资料(不打印)'!$J$3:$J$18</definedName>
    <definedName name="marker" localSheetId="22">'[1]基本资料(不打印)'!$J$3:$J$18</definedName>
    <definedName name="marker">#REF!</definedName>
    <definedName name="markerdate" localSheetId="25">'[1]基本资料(不打印)'!$L$3:$L$21</definedName>
    <definedName name="markerdate" localSheetId="21">'[1]基本资料(不打印)'!$L$3:$L$21</definedName>
    <definedName name="markerdate" localSheetId="22">'[1]基本资料(不打印)'!$L$3:$L$21</definedName>
    <definedName name="markerdate">#REF!</definedName>
    <definedName name="MaS">#REF!</definedName>
    <definedName name="MASTER" localSheetId="14" hidden="1">{#N/A,#N/A,TRUE,"일정"}</definedName>
    <definedName name="MASTER" localSheetId="7" hidden="1">{#N/A,#N/A,TRUE,"일정"}</definedName>
    <definedName name="MASTER" localSheetId="25" hidden="1">{#N/A,#N/A,TRUE,"일정"}</definedName>
    <definedName name="MASTER" localSheetId="21" hidden="1">{#N/A,#N/A,TRUE,"일정"}</definedName>
    <definedName name="MASTER" localSheetId="22" hidden="1">{#N/A,#N/A,TRUE,"일정"}</definedName>
    <definedName name="MASTER" localSheetId="19" hidden="1">{#N/A,#N/A,TRUE,"일정"}</definedName>
    <definedName name="MASTER" hidden="1">{#N/A,#N/A,TRUE,"일정"}</definedName>
    <definedName name="Master_A100A101_Lines_SAP">#REF!</definedName>
    <definedName name="Mat">#REF!</definedName>
    <definedName name="Materiality">#REF!</definedName>
    <definedName name="MATERIEPRIME" localSheetId="14" hidden="1">{"BUTENE1_PR",#N/A,FALSE,"CONS.RAFF2"}</definedName>
    <definedName name="MATERIEPRIME" localSheetId="7" hidden="1">{"BUTENE1_PR",#N/A,FALSE,"CONS.RAFF2"}</definedName>
    <definedName name="MATERIEPRIME" localSheetId="25" hidden="1">{"BUTENE1_PR",#N/A,FALSE,"CONS.RAFF2"}</definedName>
    <definedName name="MATERIEPRIME" localSheetId="21" hidden="1">{"BUTENE1_PR",#N/A,FALSE,"CONS.RAFF2"}</definedName>
    <definedName name="MATERIEPRIME" localSheetId="22" hidden="1">{"BUTENE1_PR",#N/A,FALSE,"CONS.RAFF2"}</definedName>
    <definedName name="MATERIEPRIME" localSheetId="19" hidden="1">{"BUTENE1_PR",#N/A,FALSE,"CONS.RAFF2"}</definedName>
    <definedName name="MATERIEPRIME" hidden="1">{"BUTENE1_PR",#N/A,FALSE,"CONS.RAFF2"}</definedName>
    <definedName name="matr_reggr" localSheetId="14">{"16X","25X","16","25"}</definedName>
    <definedName name="matr_reggr" localSheetId="7">{"16X","25X","16","25"}</definedName>
    <definedName name="matr_reggr" localSheetId="25">{"16X","25X","16","25"}</definedName>
    <definedName name="matr_reggr" localSheetId="21">{"16X","25X","16","25"}</definedName>
    <definedName name="matr_reggr" localSheetId="22">{"16X","25X","16","25"}</definedName>
    <definedName name="matr_reggr" localSheetId="19">{"16X","25X","16","25"}</definedName>
    <definedName name="matr_reggr">{"16X","25X","16","25"}</definedName>
    <definedName name="MATSPURCH">#REF!</definedName>
    <definedName name="Mavcap0">#REF!</definedName>
    <definedName name="MAY">#REF!</definedName>
    <definedName name="May_08">#N/A</definedName>
    <definedName name="May2002HourlyCost">#REF!</definedName>
    <definedName name="May2002MonthlyCost">#REF!</definedName>
    <definedName name="May2003HourlyCost">#REF!</definedName>
    <definedName name="May2003MonthlyCost">#REF!</definedName>
    <definedName name="May2004HourlyCost">#REF!</definedName>
    <definedName name="May2004MonthlyCost">#REF!</definedName>
    <definedName name="May2005HourlyCost">#REF!</definedName>
    <definedName name="May2005MonthlyCost">#REF!</definedName>
    <definedName name="May2006HourlyCost">#REF!</definedName>
    <definedName name="May2006MonthlyCost">#REF!</definedName>
    <definedName name="MBM">#REF!</definedName>
    <definedName name="mbnv" localSheetId="14" hidden="1">{#N/A,#N/A,FALSE,"TB";#N/A,#N/A,FALSE,"AR";#N/A,#N/A,FALSE,"BS";#N/A,#N/A,FALSE,"PL";#N/A,#N/A,FALSE,"NOTES";#N/A,#N/A,FALSE,"NOTES (2)";#N/A,#N/A,FALSE,"NOTES (3)";#N/A,#N/A,FALSE,"TAXC.INDEX";#N/A,#N/A,FALSE,"Schedule I";#N/A,#N/A,FALSE,"DPL";#N/A,#N/A,FALSE,"Schedule IV";#N/A,#N/A,FALSE,"Adjustments"}</definedName>
    <definedName name="mbnv" localSheetId="7" hidden="1">{#N/A,#N/A,FALSE,"TB";#N/A,#N/A,FALSE,"AR";#N/A,#N/A,FALSE,"BS";#N/A,#N/A,FALSE,"PL";#N/A,#N/A,FALSE,"NOTES";#N/A,#N/A,FALSE,"NOTES (2)";#N/A,#N/A,FALSE,"NOTES (3)";#N/A,#N/A,FALSE,"TAXC.INDEX";#N/A,#N/A,FALSE,"Schedule I";#N/A,#N/A,FALSE,"DPL";#N/A,#N/A,FALSE,"Schedule IV";#N/A,#N/A,FALSE,"Adjustments"}</definedName>
    <definedName name="mbnv" localSheetId="25" hidden="1">{#N/A,#N/A,FALSE,"TB";#N/A,#N/A,FALSE,"AR";#N/A,#N/A,FALSE,"BS";#N/A,#N/A,FALSE,"PL";#N/A,#N/A,FALSE,"NOTES";#N/A,#N/A,FALSE,"NOTES (2)";#N/A,#N/A,FALSE,"NOTES (3)";#N/A,#N/A,FALSE,"TAXC.INDEX";#N/A,#N/A,FALSE,"Schedule I";#N/A,#N/A,FALSE,"DPL";#N/A,#N/A,FALSE,"Schedule IV";#N/A,#N/A,FALSE,"Adjustments"}</definedName>
    <definedName name="mbnv" localSheetId="21" hidden="1">{#N/A,#N/A,FALSE,"TB";#N/A,#N/A,FALSE,"AR";#N/A,#N/A,FALSE,"BS";#N/A,#N/A,FALSE,"PL";#N/A,#N/A,FALSE,"NOTES";#N/A,#N/A,FALSE,"NOTES (2)";#N/A,#N/A,FALSE,"NOTES (3)";#N/A,#N/A,FALSE,"TAXC.INDEX";#N/A,#N/A,FALSE,"Schedule I";#N/A,#N/A,FALSE,"DPL";#N/A,#N/A,FALSE,"Schedule IV";#N/A,#N/A,FALSE,"Adjustments"}</definedName>
    <definedName name="mbnv" localSheetId="22" hidden="1">{#N/A,#N/A,FALSE,"TB";#N/A,#N/A,FALSE,"AR";#N/A,#N/A,FALSE,"BS";#N/A,#N/A,FALSE,"PL";#N/A,#N/A,FALSE,"NOTES";#N/A,#N/A,FALSE,"NOTES (2)";#N/A,#N/A,FALSE,"NOTES (3)";#N/A,#N/A,FALSE,"TAXC.INDEX";#N/A,#N/A,FALSE,"Schedule I";#N/A,#N/A,FALSE,"DPL";#N/A,#N/A,FALSE,"Schedule IV";#N/A,#N/A,FALSE,"Adjustments"}</definedName>
    <definedName name="mbnv" localSheetId="19" hidden="1">{#N/A,#N/A,FALSE,"TB";#N/A,#N/A,FALSE,"AR";#N/A,#N/A,FALSE,"BS";#N/A,#N/A,FALSE,"PL";#N/A,#N/A,FALSE,"NOTES";#N/A,#N/A,FALSE,"NOTES (2)";#N/A,#N/A,FALSE,"NOTES (3)";#N/A,#N/A,FALSE,"TAXC.INDEX";#N/A,#N/A,FALSE,"Schedule I";#N/A,#N/A,FALSE,"DPL";#N/A,#N/A,FALSE,"Schedule IV";#N/A,#N/A,FALSE,"Adjustments"}</definedName>
    <definedName name="mbnv" hidden="1">{#N/A,#N/A,FALSE,"TB";#N/A,#N/A,FALSE,"AR";#N/A,#N/A,FALSE,"BS";#N/A,#N/A,FALSE,"PL";#N/A,#N/A,FALSE,"NOTES";#N/A,#N/A,FALSE,"NOTES (2)";#N/A,#N/A,FALSE,"NOTES (3)";#N/A,#N/A,FALSE,"TAXC.INDEX";#N/A,#N/A,FALSE,"Schedule I";#N/A,#N/A,FALSE,"DPL";#N/A,#N/A,FALSE,"Schedule IV";#N/A,#N/A,FALSE,"Adjustments"}</definedName>
    <definedName name="MBR" localSheetId="14"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MBR" localSheetId="7"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MBR" localSheetId="25"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MBR" localSheetId="21"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MBR" localSheetId="22"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MBR" localSheetId="19"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MBR"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MBR_CGISS" localSheetId="14"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MBR_CGISS" localSheetId="7"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MBR_CGISS" localSheetId="25"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MBR_CGISS" localSheetId="2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MBR_CGISS" localSheetId="22"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MBR_CGISS" localSheetId="19"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MBR_CGISS"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MBR_FWT" localSheetId="14"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MBR_FWT" localSheetId="7"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MBR_FWT" localSheetId="25"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MBR_FWT" localSheetId="21"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MBR_FWT" localSheetId="22"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MBR_FWT" localSheetId="19"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MBR_FWT"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mby" localSheetId="25">[2]基本资料!$I$4:$I$9</definedName>
    <definedName name="mby" localSheetId="21">[2]基本资料!$I$4:$I$9</definedName>
    <definedName name="mby" localSheetId="22">[2]基本资料!$I$4:$I$9</definedName>
    <definedName name="mby">#REF!</definedName>
    <definedName name="mcoarea">#REF!</definedName>
    <definedName name="MDSRate">#REF!</definedName>
    <definedName name="mdt" localSheetId="25">[2]基本资料!$K$4:$K$15</definedName>
    <definedName name="mdt" localSheetId="21">[2]基本资料!$K$4:$K$15</definedName>
    <definedName name="mdt" localSheetId="22">[2]基本资料!$K$4:$K$15</definedName>
    <definedName name="mdt">#REF!</definedName>
    <definedName name="me" localSheetId="14" hidden="1">{#N/A,#N/A,FALSE,"Bare Battery F.G."}</definedName>
    <definedName name="me" localSheetId="7" hidden="1">{#N/A,#N/A,FALSE,"Bare Battery F.G."}</definedName>
    <definedName name="me" localSheetId="25" hidden="1">{#N/A,#N/A,FALSE,"Bare Battery F.G."}</definedName>
    <definedName name="me" localSheetId="21" hidden="1">{#N/A,#N/A,FALSE,"Bare Battery F.G."}</definedName>
    <definedName name="me" localSheetId="22" hidden="1">{#N/A,#N/A,FALSE,"Bare Battery F.G."}</definedName>
    <definedName name="me" localSheetId="19" hidden="1">{#N/A,#N/A,FALSE,"Bare Battery F.G."}</definedName>
    <definedName name="me" hidden="1">{#N/A,#N/A,FALSE,"Bare Battery F.G."}</definedName>
    <definedName name="Mehrbed.vs.Ratio">#REF!</definedName>
    <definedName name="mel" localSheetId="14" hidden="1">{#N/A,#N/A,FALSE,"Hip.Bas";#N/A,#N/A,FALSE,"ventas";#N/A,#N/A,FALSE,"ingre-Año";#N/A,#N/A,FALSE,"ventas-Año";#N/A,#N/A,FALSE,"Costepro";#N/A,#N/A,FALSE,"inversion";#N/A,#N/A,FALSE,"personal";#N/A,#N/A,FALSE,"Gastos-V";#N/A,#N/A,FALSE,"Circulante";#N/A,#N/A,FALSE,"CONSOLI";#N/A,#N/A,FALSE,"Es-Fin";#N/A,#N/A,FALSE,"Margen-P"}</definedName>
    <definedName name="mel" localSheetId="7" hidden="1">{#N/A,#N/A,FALSE,"Hip.Bas";#N/A,#N/A,FALSE,"ventas";#N/A,#N/A,FALSE,"ingre-Año";#N/A,#N/A,FALSE,"ventas-Año";#N/A,#N/A,FALSE,"Costepro";#N/A,#N/A,FALSE,"inversion";#N/A,#N/A,FALSE,"personal";#N/A,#N/A,FALSE,"Gastos-V";#N/A,#N/A,FALSE,"Circulante";#N/A,#N/A,FALSE,"CONSOLI";#N/A,#N/A,FALSE,"Es-Fin";#N/A,#N/A,FALSE,"Margen-P"}</definedName>
    <definedName name="mel" localSheetId="25" hidden="1">{#N/A,#N/A,FALSE,"Hip.Bas";#N/A,#N/A,FALSE,"ventas";#N/A,#N/A,FALSE,"ingre-Año";#N/A,#N/A,FALSE,"ventas-Año";#N/A,#N/A,FALSE,"Costepro";#N/A,#N/A,FALSE,"inversion";#N/A,#N/A,FALSE,"personal";#N/A,#N/A,FALSE,"Gastos-V";#N/A,#N/A,FALSE,"Circulante";#N/A,#N/A,FALSE,"CONSOLI";#N/A,#N/A,FALSE,"Es-Fin";#N/A,#N/A,FALSE,"Margen-P"}</definedName>
    <definedName name="mel" localSheetId="21" hidden="1">{#N/A,#N/A,FALSE,"Hip.Bas";#N/A,#N/A,FALSE,"ventas";#N/A,#N/A,FALSE,"ingre-Año";#N/A,#N/A,FALSE,"ventas-Año";#N/A,#N/A,FALSE,"Costepro";#N/A,#N/A,FALSE,"inversion";#N/A,#N/A,FALSE,"personal";#N/A,#N/A,FALSE,"Gastos-V";#N/A,#N/A,FALSE,"Circulante";#N/A,#N/A,FALSE,"CONSOLI";#N/A,#N/A,FALSE,"Es-Fin";#N/A,#N/A,FALSE,"Margen-P"}</definedName>
    <definedName name="mel" localSheetId="22" hidden="1">{#N/A,#N/A,FALSE,"Hip.Bas";#N/A,#N/A,FALSE,"ventas";#N/A,#N/A,FALSE,"ingre-Año";#N/A,#N/A,FALSE,"ventas-Año";#N/A,#N/A,FALSE,"Costepro";#N/A,#N/A,FALSE,"inversion";#N/A,#N/A,FALSE,"personal";#N/A,#N/A,FALSE,"Gastos-V";#N/A,#N/A,FALSE,"Circulante";#N/A,#N/A,FALSE,"CONSOLI";#N/A,#N/A,FALSE,"Es-Fin";#N/A,#N/A,FALSE,"Margen-P"}</definedName>
    <definedName name="mel" localSheetId="19" hidden="1">{#N/A,#N/A,FALSE,"Hip.Bas";#N/A,#N/A,FALSE,"ventas";#N/A,#N/A,FALSE,"ingre-Año";#N/A,#N/A,FALSE,"ventas-Año";#N/A,#N/A,FALSE,"Costepro";#N/A,#N/A,FALSE,"inversion";#N/A,#N/A,FALSE,"personal";#N/A,#N/A,FALSE,"Gastos-V";#N/A,#N/A,FALSE,"Circulante";#N/A,#N/A,FALSE,"CONSOLI";#N/A,#N/A,FALSE,"Es-Fin";#N/A,#N/A,FALSE,"Margen-P"}</definedName>
    <definedName name="mel" hidden="1">{#N/A,#N/A,FALSE,"Hip.Bas";#N/A,#N/A,FALSE,"ventas";#N/A,#N/A,FALSE,"ingre-Año";#N/A,#N/A,FALSE,"ventas-Año";#N/A,#N/A,FALSE,"Costepro";#N/A,#N/A,FALSE,"inversion";#N/A,#N/A,FALSE,"personal";#N/A,#N/A,FALSE,"Gastos-V";#N/A,#N/A,FALSE,"Circulante";#N/A,#N/A,FALSE,"CONSOLI";#N/A,#N/A,FALSE,"Es-Fin";#N/A,#N/A,FALSE,"Margen-P"}</definedName>
    <definedName name="MEMO">#REF!</definedName>
    <definedName name="MENU">#REF!</definedName>
    <definedName name="MENU_1">#N/A</definedName>
    <definedName name="MENU_2">#N/A</definedName>
    <definedName name="MENU_3">#N/A</definedName>
    <definedName name="MENU_4">#N/A</definedName>
    <definedName name="MENU_5">#N/A</definedName>
    <definedName name="MENU_6">#N/A</definedName>
    <definedName name="merde" localSheetId="14" hidden="1">{#N/A,#N/A,FALSE,"Fix_C Repo (2)";#N/A,#N/A,FALSE,"INDICES&amp;RATES"}</definedName>
    <definedName name="merde" localSheetId="7" hidden="1">{#N/A,#N/A,FALSE,"Fix_C Repo (2)";#N/A,#N/A,FALSE,"INDICES&amp;RATES"}</definedName>
    <definedName name="merde" localSheetId="25" hidden="1">{#N/A,#N/A,FALSE,"Fix_C Repo (2)";#N/A,#N/A,FALSE,"INDICES&amp;RATES"}</definedName>
    <definedName name="merde" localSheetId="21" hidden="1">{#N/A,#N/A,FALSE,"Fix_C Repo (2)";#N/A,#N/A,FALSE,"INDICES&amp;RATES"}</definedName>
    <definedName name="merde" localSheetId="22" hidden="1">{#N/A,#N/A,FALSE,"Fix_C Repo (2)";#N/A,#N/A,FALSE,"INDICES&amp;RATES"}</definedName>
    <definedName name="merde" localSheetId="19" hidden="1">{#N/A,#N/A,FALSE,"Fix_C Repo (2)";#N/A,#N/A,FALSE,"INDICES&amp;RATES"}</definedName>
    <definedName name="merde" hidden="1">{#N/A,#N/A,FALSE,"Fix_C Repo (2)";#N/A,#N/A,FALSE,"INDICES&amp;RATES"}</definedName>
    <definedName name="MEUN_4">#N/A</definedName>
    <definedName name="MEWarning" hidden="1">1</definedName>
    <definedName name="mfoew" localSheetId="14" hidden="1">{#N/A,"PURCHM",FALSE,"Business Analysis";#N/A,"SPADD",FALSE,"Business Analysis"}</definedName>
    <definedName name="mfoew" localSheetId="7" hidden="1">{#N/A,"PURCHM",FALSE,"Business Analysis";#N/A,"SPADD",FALSE,"Business Analysis"}</definedName>
    <definedName name="mfoew" localSheetId="25" hidden="1">{#N/A,"PURCHM",FALSE,"Business Analysis";#N/A,"SPADD",FALSE,"Business Analysis"}</definedName>
    <definedName name="mfoew" localSheetId="21" hidden="1">{#N/A,"PURCHM",FALSE,"Business Analysis";#N/A,"SPADD",FALSE,"Business Analysis"}</definedName>
    <definedName name="mfoew" localSheetId="22" hidden="1">{#N/A,"PURCHM",FALSE,"Business Analysis";#N/A,"SPADD",FALSE,"Business Analysis"}</definedName>
    <definedName name="mfoew" localSheetId="19" hidden="1">{#N/A,"PURCHM",FALSE,"Business Analysis";#N/A,"SPADD",FALSE,"Business Analysis"}</definedName>
    <definedName name="mfoew" hidden="1">{#N/A,"PURCHM",FALSE,"Business Analysis";#N/A,"SPADD",FALSE,"Business Analysis"}</definedName>
    <definedName name="mfs" hidden="1">#REF!</definedName>
    <definedName name="MGR">#REF!</definedName>
    <definedName name="mgs">"编制单位："&amp;#REF!</definedName>
    <definedName name="MGT">#REF!</definedName>
    <definedName name="mi">#REF!</definedName>
    <definedName name="min" localSheetId="14" hidden="1">{#N/A,#N/A,FALSE,"REPORT"}</definedName>
    <definedName name="min" localSheetId="7" hidden="1">{#N/A,#N/A,FALSE,"REPORT"}</definedName>
    <definedName name="min" localSheetId="25" hidden="1">{#N/A,#N/A,FALSE,"REPORT"}</definedName>
    <definedName name="min" localSheetId="21" hidden="1">{#N/A,#N/A,FALSE,"REPORT"}</definedName>
    <definedName name="min" localSheetId="22" hidden="1">{#N/A,#N/A,FALSE,"REPORT"}</definedName>
    <definedName name="min" localSheetId="19" hidden="1">{#N/A,#N/A,FALSE,"REPORT"}</definedName>
    <definedName name="min" hidden="1">{#N/A,#N/A,FALSE,"REPORT"}</definedName>
    <definedName name="mina" localSheetId="14" hidden="1">{#N/A,#N/A,FALSE,"REPORT"}</definedName>
    <definedName name="mina" localSheetId="7" hidden="1">{#N/A,#N/A,FALSE,"REPORT"}</definedName>
    <definedName name="mina" localSheetId="25" hidden="1">{#N/A,#N/A,FALSE,"REPORT"}</definedName>
    <definedName name="mina" localSheetId="21" hidden="1">{#N/A,#N/A,FALSE,"REPORT"}</definedName>
    <definedName name="mina" localSheetId="22" hidden="1">{#N/A,#N/A,FALSE,"REPORT"}</definedName>
    <definedName name="mina" localSheetId="19" hidden="1">{#N/A,#N/A,FALSE,"REPORT"}</definedName>
    <definedName name="mina" hidden="1">{#N/A,#N/A,FALSE,"REPORT"}</definedName>
    <definedName name="MINOR_TB">#REF!</definedName>
    <definedName name="MINOR_YTD">#REF!</definedName>
    <definedName name="mio">1000000</definedName>
    <definedName name="MIP능력검토" localSheetId="14" hidden="1">{#N/A,#N/A,FALSE,"단축1";#N/A,#N/A,FALSE,"단축2";#N/A,#N/A,FALSE,"단축3";#N/A,#N/A,FALSE,"장축";#N/A,#N/A,FALSE,"4WD"}</definedName>
    <definedName name="MIP능력검토" localSheetId="7" hidden="1">{#N/A,#N/A,FALSE,"단축1";#N/A,#N/A,FALSE,"단축2";#N/A,#N/A,FALSE,"단축3";#N/A,#N/A,FALSE,"장축";#N/A,#N/A,FALSE,"4WD"}</definedName>
    <definedName name="MIP능력검토" localSheetId="25" hidden="1">{#N/A,#N/A,FALSE,"단축1";#N/A,#N/A,FALSE,"단축2";#N/A,#N/A,FALSE,"단축3";#N/A,#N/A,FALSE,"장축";#N/A,#N/A,FALSE,"4WD"}</definedName>
    <definedName name="MIP능력검토" localSheetId="21" hidden="1">{#N/A,#N/A,FALSE,"단축1";#N/A,#N/A,FALSE,"단축2";#N/A,#N/A,FALSE,"단축3";#N/A,#N/A,FALSE,"장축";#N/A,#N/A,FALSE,"4WD"}</definedName>
    <definedName name="MIP능력검토" localSheetId="22" hidden="1">{#N/A,#N/A,FALSE,"단축1";#N/A,#N/A,FALSE,"단축2";#N/A,#N/A,FALSE,"단축3";#N/A,#N/A,FALSE,"장축";#N/A,#N/A,FALSE,"4WD"}</definedName>
    <definedName name="MIP능력검토" localSheetId="19" hidden="1">{#N/A,#N/A,FALSE,"단축1";#N/A,#N/A,FALSE,"단축2";#N/A,#N/A,FALSE,"단축3";#N/A,#N/A,FALSE,"장축";#N/A,#N/A,FALSE,"4WD"}</definedName>
    <definedName name="MIP능력검토" hidden="1">{#N/A,#N/A,FALSE,"단축1";#N/A,#N/A,FALSE,"단축2";#N/A,#N/A,FALSE,"단축3";#N/A,#N/A,FALSE,"장축";#N/A,#N/A,FALSE,"4WD"}</definedName>
    <definedName name="MIP동시투자" localSheetId="14" hidden="1">{#N/A,#N/A,FALSE,"단축1";#N/A,#N/A,FALSE,"단축2";#N/A,#N/A,FALSE,"단축3";#N/A,#N/A,FALSE,"장축";#N/A,#N/A,FALSE,"4WD"}</definedName>
    <definedName name="MIP동시투자" localSheetId="7" hidden="1">{#N/A,#N/A,FALSE,"단축1";#N/A,#N/A,FALSE,"단축2";#N/A,#N/A,FALSE,"단축3";#N/A,#N/A,FALSE,"장축";#N/A,#N/A,FALSE,"4WD"}</definedName>
    <definedName name="MIP동시투자" localSheetId="25" hidden="1">{#N/A,#N/A,FALSE,"단축1";#N/A,#N/A,FALSE,"단축2";#N/A,#N/A,FALSE,"단축3";#N/A,#N/A,FALSE,"장축";#N/A,#N/A,FALSE,"4WD"}</definedName>
    <definedName name="MIP동시투자" localSheetId="21" hidden="1">{#N/A,#N/A,FALSE,"단축1";#N/A,#N/A,FALSE,"단축2";#N/A,#N/A,FALSE,"단축3";#N/A,#N/A,FALSE,"장축";#N/A,#N/A,FALSE,"4WD"}</definedName>
    <definedName name="MIP동시투자" localSheetId="22" hidden="1">{#N/A,#N/A,FALSE,"단축1";#N/A,#N/A,FALSE,"단축2";#N/A,#N/A,FALSE,"단축3";#N/A,#N/A,FALSE,"장축";#N/A,#N/A,FALSE,"4WD"}</definedName>
    <definedName name="MIP동시투자" localSheetId="19" hidden="1">{#N/A,#N/A,FALSE,"단축1";#N/A,#N/A,FALSE,"단축2";#N/A,#N/A,FALSE,"단축3";#N/A,#N/A,FALSE,"장축";#N/A,#N/A,FALSE,"4WD"}</definedName>
    <definedName name="MIP동시투자" hidden="1">{#N/A,#N/A,FALSE,"단축1";#N/A,#N/A,FALSE,"단축2";#N/A,#N/A,FALSE,"단축3";#N/A,#N/A,FALSE,"장축";#N/A,#N/A,FALSE,"4WD"}</definedName>
    <definedName name="MIS">#REF!</definedName>
    <definedName name="MISMATCH">#REF!</definedName>
    <definedName name="misss">#N/A</definedName>
    <definedName name="Mist0">#N/A</definedName>
    <definedName name="mist1">#N/A</definedName>
    <definedName name="Mist2">#N/A</definedName>
    <definedName name="Mist20">#N/A</definedName>
    <definedName name="miwukls" localSheetId="14" hidden="1">{"detail",#N/A,FALSE,"mfg";"summary",#N/A,FALSE,"mfg"}</definedName>
    <definedName name="miwukls" localSheetId="7" hidden="1">{"detail",#N/A,FALSE,"mfg";"summary",#N/A,FALSE,"mfg"}</definedName>
    <definedName name="miwukls" localSheetId="25" hidden="1">{"detail",#N/A,FALSE,"mfg";"summary",#N/A,FALSE,"mfg"}</definedName>
    <definedName name="miwukls" localSheetId="21" hidden="1">{"detail",#N/A,FALSE,"mfg";"summary",#N/A,FALSE,"mfg"}</definedName>
    <definedName name="miwukls" localSheetId="22" hidden="1">{"detail",#N/A,FALSE,"mfg";"summary",#N/A,FALSE,"mfg"}</definedName>
    <definedName name="miwukls" localSheetId="19" hidden="1">{"detail",#N/A,FALSE,"mfg";"summary",#N/A,FALSE,"mfg"}</definedName>
    <definedName name="miwukls" hidden="1">{"detail",#N/A,FALSE,"mfg";"summary",#N/A,FALSE,"mfg"}</definedName>
    <definedName name="MIX">#REF!</definedName>
    <definedName name="mjhgfvc" localSheetId="14" hidden="1">{#N/A,#N/A,FALSE,"DIR-REP";#N/A,#N/A,FALSE,"AUD-REPORT";#N/A,#N/A,FALSE,"P7L&amp;BS";#N/A,#N/A,FALSE,"NOTES";#N/A,#N/A,FALSE,"FA";#N/A,#N/A,FALSE,"NOTES (2)";#N/A,#N/A,FALSE,"Schedule  IV";#N/A,#N/A,FALSE,"Schedule V"}</definedName>
    <definedName name="mjhgfvc" localSheetId="7" hidden="1">{#N/A,#N/A,FALSE,"DIR-REP";#N/A,#N/A,FALSE,"AUD-REPORT";#N/A,#N/A,FALSE,"P7L&amp;BS";#N/A,#N/A,FALSE,"NOTES";#N/A,#N/A,FALSE,"FA";#N/A,#N/A,FALSE,"NOTES (2)";#N/A,#N/A,FALSE,"Schedule  IV";#N/A,#N/A,FALSE,"Schedule V"}</definedName>
    <definedName name="mjhgfvc" localSheetId="25" hidden="1">{#N/A,#N/A,FALSE,"DIR-REP";#N/A,#N/A,FALSE,"AUD-REPORT";#N/A,#N/A,FALSE,"P7L&amp;BS";#N/A,#N/A,FALSE,"NOTES";#N/A,#N/A,FALSE,"FA";#N/A,#N/A,FALSE,"NOTES (2)";#N/A,#N/A,FALSE,"Schedule  IV";#N/A,#N/A,FALSE,"Schedule V"}</definedName>
    <definedName name="mjhgfvc" localSheetId="21" hidden="1">{#N/A,#N/A,FALSE,"DIR-REP";#N/A,#N/A,FALSE,"AUD-REPORT";#N/A,#N/A,FALSE,"P7L&amp;BS";#N/A,#N/A,FALSE,"NOTES";#N/A,#N/A,FALSE,"FA";#N/A,#N/A,FALSE,"NOTES (2)";#N/A,#N/A,FALSE,"Schedule  IV";#N/A,#N/A,FALSE,"Schedule V"}</definedName>
    <definedName name="mjhgfvc" localSheetId="22" hidden="1">{#N/A,#N/A,FALSE,"DIR-REP";#N/A,#N/A,FALSE,"AUD-REPORT";#N/A,#N/A,FALSE,"P7L&amp;BS";#N/A,#N/A,FALSE,"NOTES";#N/A,#N/A,FALSE,"FA";#N/A,#N/A,FALSE,"NOTES (2)";#N/A,#N/A,FALSE,"Schedule  IV";#N/A,#N/A,FALSE,"Schedule V"}</definedName>
    <definedName name="mjhgfvc" localSheetId="19" hidden="1">{#N/A,#N/A,FALSE,"DIR-REP";#N/A,#N/A,FALSE,"AUD-REPORT";#N/A,#N/A,FALSE,"P7L&amp;BS";#N/A,#N/A,FALSE,"NOTES";#N/A,#N/A,FALSE,"FA";#N/A,#N/A,FALSE,"NOTES (2)";#N/A,#N/A,FALSE,"Schedule  IV";#N/A,#N/A,FALSE,"Schedule V"}</definedName>
    <definedName name="mjhgfvc" hidden="1">{#N/A,#N/A,FALSE,"DIR-REP";#N/A,#N/A,FALSE,"AUD-REPORT";#N/A,#N/A,FALSE,"P7L&amp;BS";#N/A,#N/A,FALSE,"NOTES";#N/A,#N/A,FALSE,"FA";#N/A,#N/A,FALSE,"NOTES (2)";#N/A,#N/A,FALSE,"Schedule  IV";#N/A,#N/A,FALSE,"Schedule V"}</definedName>
    <definedName name="mkl" localSheetId="14" hidden="1">{"pro_view",#N/A,FALSE,"EEFSNAP2";"rep_view",#N/A,FALSE,"EEFSNAP2"}</definedName>
    <definedName name="mkl" localSheetId="7" hidden="1">{"pro_view",#N/A,FALSE,"EEFSNAP2";"rep_view",#N/A,FALSE,"EEFSNAP2"}</definedName>
    <definedName name="mkl" localSheetId="25" hidden="1">{"pro_view",#N/A,FALSE,"EEFSNAP2";"rep_view",#N/A,FALSE,"EEFSNAP2"}</definedName>
    <definedName name="mkl" localSheetId="21" hidden="1">{"pro_view",#N/A,FALSE,"EEFSNAP2";"rep_view",#N/A,FALSE,"EEFSNAP2"}</definedName>
    <definedName name="mkl" localSheetId="22" hidden="1">{"pro_view",#N/A,FALSE,"EEFSNAP2";"rep_view",#N/A,FALSE,"EEFSNAP2"}</definedName>
    <definedName name="mkl" localSheetId="19" hidden="1">{"pro_view",#N/A,FALSE,"EEFSNAP2";"rep_view",#N/A,FALSE,"EEFSNAP2"}</definedName>
    <definedName name="mkl" hidden="1">{"pro_view",#N/A,FALSE,"EEFSNAP2";"rep_view",#N/A,FALSE,"EEFSNAP2"}</definedName>
    <definedName name="MLAD">#REF!</definedName>
    <definedName name="MLINE">#REF!</definedName>
    <definedName name="mlw" localSheetId="14" hidden="1">{#N/A,#N/A,FALSE,"Pharm";#N/A,#N/A,FALSE,"WWCM"}</definedName>
    <definedName name="mlw" localSheetId="7" hidden="1">{#N/A,#N/A,FALSE,"Pharm";#N/A,#N/A,FALSE,"WWCM"}</definedName>
    <definedName name="mlw" localSheetId="25" hidden="1">{#N/A,#N/A,FALSE,"Pharm";#N/A,#N/A,FALSE,"WWCM"}</definedName>
    <definedName name="mlw" localSheetId="21" hidden="1">{#N/A,#N/A,FALSE,"Pharm";#N/A,#N/A,FALSE,"WWCM"}</definedName>
    <definedName name="mlw" localSheetId="22" hidden="1">{#N/A,#N/A,FALSE,"Pharm";#N/A,#N/A,FALSE,"WWCM"}</definedName>
    <definedName name="mlw" localSheetId="19" hidden="1">{#N/A,#N/A,FALSE,"Pharm";#N/A,#N/A,FALSE,"WWCM"}</definedName>
    <definedName name="mlw" hidden="1">{#N/A,#N/A,FALSE,"Pharm";#N/A,#N/A,FALSE,"WWCM"}</definedName>
    <definedName name="mm" localSheetId="14" hidden="1">{"'FTPS16 - X3681'!$A$1:$C$162","'FTPS16 - X3681'!$G$11"}</definedName>
    <definedName name="mm" localSheetId="7" hidden="1">{"'FTPS16 - X3681'!$A$1:$C$162","'FTPS16 - X3681'!$G$11"}</definedName>
    <definedName name="mm" localSheetId="25" hidden="1">{"'FTPS16 - X3681'!$A$1:$C$162","'FTPS16 - X3681'!$G$11"}</definedName>
    <definedName name="mm" localSheetId="21" hidden="1">{"'FTPS16 - X3681'!$A$1:$C$162","'FTPS16 - X3681'!$G$11"}</definedName>
    <definedName name="mm" localSheetId="22" hidden="1">{"'FTPS16 - X3681'!$A$1:$C$162","'FTPS16 - X3681'!$G$11"}</definedName>
    <definedName name="mm" localSheetId="19" hidden="1">{"'FTPS16 - X3681'!$A$1:$C$162","'FTPS16 - X3681'!$G$11"}</definedName>
    <definedName name="mm" hidden="1">{"'FTPS16 - X3681'!$A$1:$C$162","'FTPS16 - X3681'!$G$11"}</definedName>
    <definedName name="mm_1" localSheetId="14" hidden="1">{"'FTPS16 - X3681'!$A$1:$C$162","'FTPS16 - X3681'!$G$11"}</definedName>
    <definedName name="mm_1" localSheetId="7" hidden="1">{"'FTPS16 - X3681'!$A$1:$C$162","'FTPS16 - X3681'!$G$11"}</definedName>
    <definedName name="mm_1" localSheetId="25" hidden="1">{"'FTPS16 - X3681'!$A$1:$C$162","'FTPS16 - X3681'!$G$11"}</definedName>
    <definedName name="mm_1" localSheetId="21" hidden="1">{"'FTPS16 - X3681'!$A$1:$C$162","'FTPS16 - X3681'!$G$11"}</definedName>
    <definedName name="mm_1" localSheetId="22" hidden="1">{"'FTPS16 - X3681'!$A$1:$C$162","'FTPS16 - X3681'!$G$11"}</definedName>
    <definedName name="mm_1" localSheetId="19" hidden="1">{"'FTPS16 - X3681'!$A$1:$C$162","'FTPS16 - X3681'!$G$11"}</definedName>
    <definedName name="mm_1" hidden="1">{"'FTPS16 - X3681'!$A$1:$C$162","'FTPS16 - X3681'!$G$11"}</definedName>
    <definedName name="mm_1_1" localSheetId="14" hidden="1">{"'FTPS16 - X3681'!$A$1:$C$162","'FTPS16 - X3681'!$G$11"}</definedName>
    <definedName name="mm_1_1" localSheetId="7" hidden="1">{"'FTPS16 - X3681'!$A$1:$C$162","'FTPS16 - X3681'!$G$11"}</definedName>
    <definedName name="mm_1_1" localSheetId="25" hidden="1">{"'FTPS16 - X3681'!$A$1:$C$162","'FTPS16 - X3681'!$G$11"}</definedName>
    <definedName name="mm_1_1" localSheetId="21" hidden="1">{"'FTPS16 - X3681'!$A$1:$C$162","'FTPS16 - X3681'!$G$11"}</definedName>
    <definedName name="mm_1_1" localSheetId="22" hidden="1">{"'FTPS16 - X3681'!$A$1:$C$162","'FTPS16 - X3681'!$G$11"}</definedName>
    <definedName name="mm_1_1" localSheetId="19" hidden="1">{"'FTPS16 - X3681'!$A$1:$C$162","'FTPS16 - X3681'!$G$11"}</definedName>
    <definedName name="mm_1_1" hidden="1">{"'FTPS16 - X3681'!$A$1:$C$162","'FTPS16 - X3681'!$G$11"}</definedName>
    <definedName name="mm_2" localSheetId="14" hidden="1">{"'FTPS16 - X3681'!$A$1:$C$162","'FTPS16 - X3681'!$G$11"}</definedName>
    <definedName name="mm_2" localSheetId="7" hidden="1">{"'FTPS16 - X3681'!$A$1:$C$162","'FTPS16 - X3681'!$G$11"}</definedName>
    <definedName name="mm_2" localSheetId="25" hidden="1">{"'FTPS16 - X3681'!$A$1:$C$162","'FTPS16 - X3681'!$G$11"}</definedName>
    <definedName name="mm_2" localSheetId="21" hidden="1">{"'FTPS16 - X3681'!$A$1:$C$162","'FTPS16 - X3681'!$G$11"}</definedName>
    <definedName name="mm_2" localSheetId="22" hidden="1">{"'FTPS16 - X3681'!$A$1:$C$162","'FTPS16 - X3681'!$G$11"}</definedName>
    <definedName name="mm_2" localSheetId="19" hidden="1">{"'FTPS16 - X3681'!$A$1:$C$162","'FTPS16 - X3681'!$G$11"}</definedName>
    <definedName name="mm_2" hidden="1">{"'FTPS16 - X3681'!$A$1:$C$162","'FTPS16 - X3681'!$G$11"}</definedName>
    <definedName name="MM_COM">#N/A</definedName>
    <definedName name="MM_JUMP">#N/A</definedName>
    <definedName name="MM_Min">#REF!</definedName>
    <definedName name="MM_PJT">#N/A</definedName>
    <definedName name="mmk" localSheetId="14" hidden="1">{"Pg1",#N/A,FALSE,"OpExYTDvsBud";"Pg2",#N/A,FALSE,"OpExYTDvsBud"}</definedName>
    <definedName name="mmk" localSheetId="7" hidden="1">{"Pg1",#N/A,FALSE,"OpExYTDvsBud";"Pg2",#N/A,FALSE,"OpExYTDvsBud"}</definedName>
    <definedName name="mmk" localSheetId="25" hidden="1">{"Pg1",#N/A,FALSE,"OpExYTDvsBud";"Pg2",#N/A,FALSE,"OpExYTDvsBud"}</definedName>
    <definedName name="mmk" localSheetId="21" hidden="1">{"Pg1",#N/A,FALSE,"OpExYTDvsBud";"Pg2",#N/A,FALSE,"OpExYTDvsBud"}</definedName>
    <definedName name="mmk" localSheetId="22" hidden="1">{"Pg1",#N/A,FALSE,"OpExYTDvsBud";"Pg2",#N/A,FALSE,"OpExYTDvsBud"}</definedName>
    <definedName name="mmk" localSheetId="19" hidden="1">{"Pg1",#N/A,FALSE,"OpExYTDvsBud";"Pg2",#N/A,FALSE,"OpExYTDvsBud"}</definedName>
    <definedName name="mmk" hidden="1">{"Pg1",#N/A,FALSE,"OpExYTDvsBud";"Pg2",#N/A,FALSE,"OpExYTDvsBud"}</definedName>
    <definedName name="MMM">#REF!</definedName>
    <definedName name="mmmmmm" localSheetId="1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mmmmmm" localSheetId="7"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mmmmmm" localSheetId="2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mmmmmm" localSheetId="2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mmmmmm" localSheetId="2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mmmmmm" localSheetId="19"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mmmmmm"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mmp" localSheetId="14" hidden="1">{"detail",#N/A,FALSE,"mfg";"summary",#N/A,FALSE,"mfg"}</definedName>
    <definedName name="mmp" localSheetId="7" hidden="1">{"detail",#N/A,FALSE,"mfg";"summary",#N/A,FALSE,"mfg"}</definedName>
    <definedName name="mmp" localSheetId="25" hidden="1">{"detail",#N/A,FALSE,"mfg";"summary",#N/A,FALSE,"mfg"}</definedName>
    <definedName name="mmp" localSheetId="21" hidden="1">{"detail",#N/A,FALSE,"mfg";"summary",#N/A,FALSE,"mfg"}</definedName>
    <definedName name="mmp" localSheetId="22" hidden="1">{"detail",#N/A,FALSE,"mfg";"summary",#N/A,FALSE,"mfg"}</definedName>
    <definedName name="mmp" localSheetId="19" hidden="1">{"detail",#N/A,FALSE,"mfg";"summary",#N/A,FALSE,"mfg"}</definedName>
    <definedName name="mmp" hidden="1">{"detail",#N/A,FALSE,"mfg";"summary",#N/A,FALSE,"mfg"}</definedName>
    <definedName name="mmt" hidden="1">#REF!</definedName>
    <definedName name="mn" localSheetId="14" hidden="1">{#N/A,#N/A,FALSE,"UNIT";#N/A,#N/A,FALSE,"UNIT";#N/A,#N/A,FALSE,"계정"}</definedName>
    <definedName name="mn" localSheetId="7" hidden="1">{#N/A,#N/A,FALSE,"UNIT";#N/A,#N/A,FALSE,"UNIT";#N/A,#N/A,FALSE,"계정"}</definedName>
    <definedName name="mn" localSheetId="25" hidden="1">{#N/A,#N/A,FALSE,"UNIT";#N/A,#N/A,FALSE,"UNIT";#N/A,#N/A,FALSE,"계정"}</definedName>
    <definedName name="mn" localSheetId="21" hidden="1">{#N/A,#N/A,FALSE,"UNIT";#N/A,#N/A,FALSE,"UNIT";#N/A,#N/A,FALSE,"계정"}</definedName>
    <definedName name="mn" localSheetId="22" hidden="1">{#N/A,#N/A,FALSE,"UNIT";#N/A,#N/A,FALSE,"UNIT";#N/A,#N/A,FALSE,"계정"}</definedName>
    <definedName name="mn" localSheetId="19" hidden="1">{#N/A,#N/A,FALSE,"UNIT";#N/A,#N/A,FALSE,"UNIT";#N/A,#N/A,FALSE,"계정"}</definedName>
    <definedName name="mn" hidden="1">{#N/A,#N/A,FALSE,"UNIT";#N/A,#N/A,FALSE,"UNIT";#N/A,#N/A,FALSE,"계정"}</definedName>
    <definedName name="mnbv" localSheetId="14" hidden="1">{#N/A,#N/A,FALSE,"TB";#N/A,#N/A,FALSE,"DR";#N/A,#N/A,FALSE,"AR";#N/A,#N/A,FALSE,"PL";#N/A,#N/A,FALSE,"BS";#N/A,#N/A,FALSE,"NOTES";#N/A,#N/A,FALSE,"NOTES (2)";#N/A,#N/A,FALSE,"NOTES (3)";#N/A,#N/A,FALSE,"DPL";#N/A,#N/A,FALSE,"TAXC.INDEX";#N/A,#N/A,FALSE,"Schedule I";#N/A,#N/A,FALSE,"Adjustments"}</definedName>
    <definedName name="mnbv" localSheetId="7" hidden="1">{#N/A,#N/A,FALSE,"TB";#N/A,#N/A,FALSE,"DR";#N/A,#N/A,FALSE,"AR";#N/A,#N/A,FALSE,"PL";#N/A,#N/A,FALSE,"BS";#N/A,#N/A,FALSE,"NOTES";#N/A,#N/A,FALSE,"NOTES (2)";#N/A,#N/A,FALSE,"NOTES (3)";#N/A,#N/A,FALSE,"DPL";#N/A,#N/A,FALSE,"TAXC.INDEX";#N/A,#N/A,FALSE,"Schedule I";#N/A,#N/A,FALSE,"Adjustments"}</definedName>
    <definedName name="mnbv" localSheetId="25" hidden="1">{#N/A,#N/A,FALSE,"TB";#N/A,#N/A,FALSE,"DR";#N/A,#N/A,FALSE,"AR";#N/A,#N/A,FALSE,"PL";#N/A,#N/A,FALSE,"BS";#N/A,#N/A,FALSE,"NOTES";#N/A,#N/A,FALSE,"NOTES (2)";#N/A,#N/A,FALSE,"NOTES (3)";#N/A,#N/A,FALSE,"DPL";#N/A,#N/A,FALSE,"TAXC.INDEX";#N/A,#N/A,FALSE,"Schedule I";#N/A,#N/A,FALSE,"Adjustments"}</definedName>
    <definedName name="mnbv" localSheetId="21" hidden="1">{#N/A,#N/A,FALSE,"TB";#N/A,#N/A,FALSE,"DR";#N/A,#N/A,FALSE,"AR";#N/A,#N/A,FALSE,"PL";#N/A,#N/A,FALSE,"BS";#N/A,#N/A,FALSE,"NOTES";#N/A,#N/A,FALSE,"NOTES (2)";#N/A,#N/A,FALSE,"NOTES (3)";#N/A,#N/A,FALSE,"DPL";#N/A,#N/A,FALSE,"TAXC.INDEX";#N/A,#N/A,FALSE,"Schedule I";#N/A,#N/A,FALSE,"Adjustments"}</definedName>
    <definedName name="mnbv" localSheetId="22" hidden="1">{#N/A,#N/A,FALSE,"TB";#N/A,#N/A,FALSE,"DR";#N/A,#N/A,FALSE,"AR";#N/A,#N/A,FALSE,"PL";#N/A,#N/A,FALSE,"BS";#N/A,#N/A,FALSE,"NOTES";#N/A,#N/A,FALSE,"NOTES (2)";#N/A,#N/A,FALSE,"NOTES (3)";#N/A,#N/A,FALSE,"DPL";#N/A,#N/A,FALSE,"TAXC.INDEX";#N/A,#N/A,FALSE,"Schedule I";#N/A,#N/A,FALSE,"Adjustments"}</definedName>
    <definedName name="mnbv" localSheetId="19" hidden="1">{#N/A,#N/A,FALSE,"TB";#N/A,#N/A,FALSE,"DR";#N/A,#N/A,FALSE,"AR";#N/A,#N/A,FALSE,"PL";#N/A,#N/A,FALSE,"BS";#N/A,#N/A,FALSE,"NOTES";#N/A,#N/A,FALSE,"NOTES (2)";#N/A,#N/A,FALSE,"NOTES (3)";#N/A,#N/A,FALSE,"DPL";#N/A,#N/A,FALSE,"TAXC.INDEX";#N/A,#N/A,FALSE,"Schedule I";#N/A,#N/A,FALSE,"Adjustments"}</definedName>
    <definedName name="mnbv" hidden="1">{#N/A,#N/A,FALSE,"TB";#N/A,#N/A,FALSE,"DR";#N/A,#N/A,FALSE,"AR";#N/A,#N/A,FALSE,"PL";#N/A,#N/A,FALSE,"BS";#N/A,#N/A,FALSE,"NOTES";#N/A,#N/A,FALSE,"NOTES (2)";#N/A,#N/A,FALSE,"NOTES (3)";#N/A,#N/A,FALSE,"DPL";#N/A,#N/A,FALSE,"TAXC.INDEX";#N/A,#N/A,FALSE,"Schedule I";#N/A,#N/A,FALSE,"Adjustments"}</definedName>
    <definedName name="mnbvc" localSheetId="14" hidden="1">{#N/A,#N/A,FALSE,"TAXC.INDEX";#N/A,#N/A,FALSE,"Schedule I";#N/A,#N/A,FALSE,"Schedule  II";#N/A,#N/A,FALSE,"Schedule III"}</definedName>
    <definedName name="mnbvc" localSheetId="7" hidden="1">{#N/A,#N/A,FALSE,"TAXC.INDEX";#N/A,#N/A,FALSE,"Schedule I";#N/A,#N/A,FALSE,"Schedule  II";#N/A,#N/A,FALSE,"Schedule III"}</definedName>
    <definedName name="mnbvc" localSheetId="25" hidden="1">{#N/A,#N/A,FALSE,"TAXC.INDEX";#N/A,#N/A,FALSE,"Schedule I";#N/A,#N/A,FALSE,"Schedule  II";#N/A,#N/A,FALSE,"Schedule III"}</definedName>
    <definedName name="mnbvc" localSheetId="21" hidden="1">{#N/A,#N/A,FALSE,"TAXC.INDEX";#N/A,#N/A,FALSE,"Schedule I";#N/A,#N/A,FALSE,"Schedule  II";#N/A,#N/A,FALSE,"Schedule III"}</definedName>
    <definedName name="mnbvc" localSheetId="22" hidden="1">{#N/A,#N/A,FALSE,"TAXC.INDEX";#N/A,#N/A,FALSE,"Schedule I";#N/A,#N/A,FALSE,"Schedule  II";#N/A,#N/A,FALSE,"Schedule III"}</definedName>
    <definedName name="mnbvc" localSheetId="19" hidden="1">{#N/A,#N/A,FALSE,"TAXC.INDEX";#N/A,#N/A,FALSE,"Schedule I";#N/A,#N/A,FALSE,"Schedule  II";#N/A,#N/A,FALSE,"Schedule III"}</definedName>
    <definedName name="mnbvc" hidden="1">{#N/A,#N/A,FALSE,"TAXC.INDEX";#N/A,#N/A,FALSE,"Schedule I";#N/A,#N/A,FALSE,"Schedule  II";#N/A,#N/A,FALSE,"Schedule III"}</definedName>
    <definedName name="Mnemonic">#REF!</definedName>
    <definedName name="mnj" localSheetId="14" hidden="1">{"'毛利比较'!$A$4:$P$26"}</definedName>
    <definedName name="mnj" localSheetId="7" hidden="1">{"'毛利比较'!$A$4:$P$26"}</definedName>
    <definedName name="mnj" localSheetId="25" hidden="1">{"'毛利比较'!$A$4:$P$26"}</definedName>
    <definedName name="mnj" localSheetId="21" hidden="1">{"'毛利比较'!$A$4:$P$26"}</definedName>
    <definedName name="mnj" localSheetId="22" hidden="1">{"'毛利比较'!$A$4:$P$26"}</definedName>
    <definedName name="mnj" localSheetId="19" hidden="1">{"'毛利比较'!$A$4:$P$26"}</definedName>
    <definedName name="mnj" hidden="1">{"'毛利比较'!$A$4:$P$26"}</definedName>
    <definedName name="mnmn" localSheetId="14" hidden="1">{"detail",#N/A,FALSE,"mfg";"summary",#N/A,FALSE,"mfg"}</definedName>
    <definedName name="mnmn" localSheetId="7" hidden="1">{"detail",#N/A,FALSE,"mfg";"summary",#N/A,FALSE,"mfg"}</definedName>
    <definedName name="mnmn" localSheetId="25" hidden="1">{"detail",#N/A,FALSE,"mfg";"summary",#N/A,FALSE,"mfg"}</definedName>
    <definedName name="mnmn" localSheetId="21" hidden="1">{"detail",#N/A,FALSE,"mfg";"summary",#N/A,FALSE,"mfg"}</definedName>
    <definedName name="mnmn" localSheetId="22" hidden="1">{"detail",#N/A,FALSE,"mfg";"summary",#N/A,FALSE,"mfg"}</definedName>
    <definedName name="mnmn" localSheetId="19" hidden="1">{"detail",#N/A,FALSE,"mfg";"summary",#N/A,FALSE,"mfg"}</definedName>
    <definedName name="mnmn" hidden="1">{"detail",#N/A,FALSE,"mfg";"summary",#N/A,FALSE,"mfg"}</definedName>
    <definedName name="mnnb" localSheetId="14" hidden="1">{#N/A,#N/A,FALSE,"PMW Gruppe 99_98";#N/A,#N/A,FALSE,"PMW KG 98_99";#N/A,#N/A,FALSE,"PMW Inc. 99_98";#N/A,#N/A,FALSE,"PMW VTECH 99_98";#N/A,#N/A,FALSE,"PMW Thail. 99_98";#N/A,#N/A,FALSE,"PMW Canada 99_98";#N/A,#N/A,FALSE,"Währungsabw. 99_98"}</definedName>
    <definedName name="mnnb" localSheetId="7" hidden="1">{#N/A,#N/A,FALSE,"PMW Gruppe 99_98";#N/A,#N/A,FALSE,"PMW KG 98_99";#N/A,#N/A,FALSE,"PMW Inc. 99_98";#N/A,#N/A,FALSE,"PMW VTECH 99_98";#N/A,#N/A,FALSE,"PMW Thail. 99_98";#N/A,#N/A,FALSE,"PMW Canada 99_98";#N/A,#N/A,FALSE,"Währungsabw. 99_98"}</definedName>
    <definedName name="mnnb" localSheetId="25" hidden="1">{#N/A,#N/A,FALSE,"PMW Gruppe 99_98";#N/A,#N/A,FALSE,"PMW KG 98_99";#N/A,#N/A,FALSE,"PMW Inc. 99_98";#N/A,#N/A,FALSE,"PMW VTECH 99_98";#N/A,#N/A,FALSE,"PMW Thail. 99_98";#N/A,#N/A,FALSE,"PMW Canada 99_98";#N/A,#N/A,FALSE,"Währungsabw. 99_98"}</definedName>
    <definedName name="mnnb" localSheetId="21" hidden="1">{#N/A,#N/A,FALSE,"PMW Gruppe 99_98";#N/A,#N/A,FALSE,"PMW KG 98_99";#N/A,#N/A,FALSE,"PMW Inc. 99_98";#N/A,#N/A,FALSE,"PMW VTECH 99_98";#N/A,#N/A,FALSE,"PMW Thail. 99_98";#N/A,#N/A,FALSE,"PMW Canada 99_98";#N/A,#N/A,FALSE,"Währungsabw. 99_98"}</definedName>
    <definedName name="mnnb" localSheetId="22" hidden="1">{#N/A,#N/A,FALSE,"PMW Gruppe 99_98";#N/A,#N/A,FALSE,"PMW KG 98_99";#N/A,#N/A,FALSE,"PMW Inc. 99_98";#N/A,#N/A,FALSE,"PMW VTECH 99_98";#N/A,#N/A,FALSE,"PMW Thail. 99_98";#N/A,#N/A,FALSE,"PMW Canada 99_98";#N/A,#N/A,FALSE,"Währungsabw. 99_98"}</definedName>
    <definedName name="mnnb" localSheetId="19" hidden="1">{#N/A,#N/A,FALSE,"PMW Gruppe 99_98";#N/A,#N/A,FALSE,"PMW KG 98_99";#N/A,#N/A,FALSE,"PMW Inc. 99_98";#N/A,#N/A,FALSE,"PMW VTECH 99_98";#N/A,#N/A,FALSE,"PMW Thail. 99_98";#N/A,#N/A,FALSE,"PMW Canada 99_98";#N/A,#N/A,FALSE,"Währungsabw. 99_98"}</definedName>
    <definedName name="mnnb" hidden="1">{#N/A,#N/A,FALSE,"PMW Gruppe 99_98";#N/A,#N/A,FALSE,"PMW KG 98_99";#N/A,#N/A,FALSE,"PMW Inc. 99_98";#N/A,#N/A,FALSE,"PMW VTECH 99_98";#N/A,#N/A,FALSE,"PMW Thail. 99_98";#N/A,#N/A,FALSE,"PMW Canada 99_98";#N/A,#N/A,FALSE,"Währungsabw. 99_98"}</definedName>
    <definedName name="MNS">#REF!</definedName>
    <definedName name="Module.Prix_SMC">#REF!</definedName>
    <definedName name="Module1.sort">#N/A</definedName>
    <definedName name="mokp" localSheetId="14" hidden="1">{"QTD_LPO2N2",#N/A,FALSE,"QTD"}</definedName>
    <definedName name="mokp" localSheetId="7" hidden="1">{"QTD_LPO2N2",#N/A,FALSE,"QTD"}</definedName>
    <definedName name="mokp" localSheetId="25" hidden="1">{"QTD_LPO2N2",#N/A,FALSE,"QTD"}</definedName>
    <definedName name="mokp" localSheetId="21" hidden="1">{"QTD_LPO2N2",#N/A,FALSE,"QTD"}</definedName>
    <definedName name="mokp" localSheetId="22" hidden="1">{"QTD_LPO2N2",#N/A,FALSE,"QTD"}</definedName>
    <definedName name="mokp" localSheetId="19" hidden="1">{"QTD_LPO2N2",#N/A,FALSE,"QTD"}</definedName>
    <definedName name="mokp" hidden="1">{"QTD_LPO2N2",#N/A,FALSE,"QTD"}</definedName>
    <definedName name="MON">#N/A</definedName>
    <definedName name="Monetary_Precision">#REF!</definedName>
    <definedName name="Montage">#REF!</definedName>
    <definedName name="Montagesatz">#REF!</definedName>
    <definedName name="MONTH">#N/A</definedName>
    <definedName name="Month_1">#REF!</definedName>
    <definedName name="Month_2">#REF!</definedName>
    <definedName name="Month1_Ending_Bal">#REF!</definedName>
    <definedName name="MONTHNO">#REF!</definedName>
    <definedName name="MonthP">#REF!</definedName>
    <definedName name="Months">#REF!</definedName>
    <definedName name="Months1">#REF!</definedName>
    <definedName name="mOriginal_Cost">#REF!</definedName>
    <definedName name="MOTH">#REF!</definedName>
    <definedName name="mou" localSheetId="14" hidden="1">{"'毛利比较'!$A$4:$P$26"}</definedName>
    <definedName name="mou" localSheetId="7" hidden="1">{"'毛利比较'!$A$4:$P$26"}</definedName>
    <definedName name="mou" localSheetId="25" hidden="1">{"'毛利比较'!$A$4:$P$26"}</definedName>
    <definedName name="mou" localSheetId="21" hidden="1">{"'毛利比较'!$A$4:$P$26"}</definedName>
    <definedName name="mou" localSheetId="22" hidden="1">{"'毛利比较'!$A$4:$P$26"}</definedName>
    <definedName name="mou" localSheetId="19" hidden="1">{"'毛利比较'!$A$4:$P$26"}</definedName>
    <definedName name="mou" hidden="1">{"'毛利比较'!$A$4:$P$26"}</definedName>
    <definedName name="MP1T">#REF!</definedName>
    <definedName name="MP2T">#REF!</definedName>
    <definedName name="MP3T">#REF!</definedName>
    <definedName name="MP4T">#REF!</definedName>
    <definedName name="MReport">#REF!</definedName>
    <definedName name="MResult">#REF!</definedName>
    <definedName name="mth">#REF!</definedName>
    <definedName name="MTYPE">#REF!</definedName>
    <definedName name="MUS_note">#REF!</definedName>
    <definedName name="MUSConsultationReq">#REF!</definedName>
    <definedName name="mvcap">#REF!</definedName>
    <definedName name="MWU_JUMP">#N/A</definedName>
    <definedName name="mx" hidden="1">#REF!</definedName>
    <definedName name="MXB0101AB2" hidden="1">#REF!</definedName>
    <definedName name="MXB0101AB4" hidden="1">#REF!</definedName>
    <definedName name="MXB0101AB8" hidden="1">#REF!</definedName>
    <definedName name="MXB0303AB1" hidden="1">#REF!</definedName>
    <definedName name="MXB0303AB7" hidden="1">#REF!</definedName>
    <definedName name="MXB0606AB1" hidden="1">#REF!</definedName>
    <definedName name="MXB0606AB2" hidden="1">#REF!</definedName>
    <definedName name="MXB0606AB9" hidden="1">#REF!</definedName>
    <definedName name="MXB1010AB10" hidden="1">#REF!</definedName>
    <definedName name="MXB1010AB11" hidden="1">#REF!</definedName>
    <definedName name="MXB1010AB2" hidden="1">#REF!</definedName>
    <definedName name="MXB1010AB3" hidden="1">#REF!</definedName>
    <definedName name="MXB1010AB4" hidden="1">#REF!</definedName>
    <definedName name="MXB1010AB5" hidden="1">#REF!</definedName>
    <definedName name="MXB1010AB6" hidden="1">#REF!</definedName>
    <definedName name="MXF1818AF1" hidden="1">#REF!</definedName>
    <definedName name="MXF1818AF2" hidden="1">#REF!</definedName>
    <definedName name="MXF1818AF3" hidden="1">#REF!</definedName>
    <definedName name="MXF1818AF4" hidden="1">#REF!</definedName>
    <definedName name="MXF1818AF5" hidden="1">#REF!</definedName>
    <definedName name="MXF1818AF6" hidden="1">#REF!</definedName>
    <definedName name="MXF1818AF7" hidden="1">#REF!</definedName>
    <definedName name="MXF3131AF21" hidden="1">#REF!</definedName>
    <definedName name="MXF6565AF3" hidden="1">#REF!</definedName>
    <definedName name="MXF6565AF6" hidden="1">#REF!</definedName>
    <definedName name="MXF6565AF9" hidden="1">#REF!</definedName>
    <definedName name="MXF7575AF12" hidden="1">#REF!</definedName>
    <definedName name="MXP0808AP20" hidden="1">#REF!</definedName>
    <definedName name="MXP2424AP1" hidden="1">#REF!</definedName>
    <definedName name="MXP2424AP22" hidden="1">#REF!</definedName>
    <definedName name="MXP2424AP33" hidden="1">#REF!</definedName>
    <definedName name="MXP2525AP2" hidden="1">#REF!</definedName>
    <definedName name="MXP2525AP30" hidden="1">#REF!</definedName>
    <definedName name="MXP2525AP32" hidden="1">#REF!</definedName>
    <definedName name="MXP2626AP17" hidden="1">#REF!</definedName>
    <definedName name="MXP2626AP26" hidden="1">#REF!</definedName>
    <definedName name="MXP2626AP27" hidden="1">#REF!</definedName>
    <definedName name="MXP2626AP31" hidden="1">#REF!</definedName>
    <definedName name="MXP2727AP18" hidden="1">#REF!</definedName>
    <definedName name="MXP2727AP19" hidden="1">#REF!</definedName>
    <definedName name="MXP2727AP25" hidden="1">#REF!</definedName>
    <definedName name="MXS0303AS1" hidden="1">#REF!</definedName>
    <definedName name="MXS0303AS2" hidden="1">#REF!</definedName>
    <definedName name="MXS0303AS3" hidden="1">#REF!</definedName>
    <definedName name="MXS0303AS4" hidden="1">#REF!</definedName>
    <definedName name="MXS0303AS5" hidden="1">#REF!</definedName>
    <definedName name="MXS0404AS8" hidden="1">#REF!</definedName>
    <definedName name="mxxml">#REF!</definedName>
    <definedName name="myd" hidden="1">#REF!</definedName>
    <definedName name="MZ">#REF!</definedName>
    <definedName name="mz_akt_budplz">#REF!</definedName>
    <definedName name="mz_akt_budplz2">#REF!</definedName>
    <definedName name="mz_budplz03">#REF!</definedName>
    <definedName name="Mz_erl_veränd">#REF!</definedName>
    <definedName name="mza">#REF!</definedName>
    <definedName name="mzaa">#REF!</definedName>
    <definedName name="mzat">#REF!</definedName>
    <definedName name="mzb">#REF!</definedName>
    <definedName name="mzc">#REF!</definedName>
    <definedName name="mzoo">#REF!</definedName>
    <definedName name="mzuxt">#REF!</definedName>
    <definedName name="mzuxt2">#REF!</definedName>
    <definedName name="mzuxt3">#REF!</definedName>
    <definedName name="mzuxtt">#REF!</definedName>
    <definedName name="mzz">#REF!</definedName>
    <definedName name="M출하">#REF!</definedName>
    <definedName name="n" hidden="1">#REF!</definedName>
    <definedName name="N9a">#REF!</definedName>
    <definedName name="na" localSheetId="14" hidden="1">{#N/A,#N/A,FALSE,"TB";#N/A,#N/A,FALSE,"AR";#N/A,#N/A,FALSE,"BS";#N/A,#N/A,FALSE,"PL";#N/A,#N/A,FALSE,"NOTES";#N/A,#N/A,FALSE,"NOTES (2)";#N/A,#N/A,FALSE,"NOTES (3)";#N/A,#N/A,FALSE,"TAXC.INDEX";#N/A,#N/A,FALSE,"Schedule I";#N/A,#N/A,FALSE,"DPL";#N/A,#N/A,FALSE,"Schedule IV";#N/A,#N/A,FALSE,"Adjustments"}</definedName>
    <definedName name="na" localSheetId="7" hidden="1">{#N/A,#N/A,FALSE,"TB";#N/A,#N/A,FALSE,"AR";#N/A,#N/A,FALSE,"BS";#N/A,#N/A,FALSE,"PL";#N/A,#N/A,FALSE,"NOTES";#N/A,#N/A,FALSE,"NOTES (2)";#N/A,#N/A,FALSE,"NOTES (3)";#N/A,#N/A,FALSE,"TAXC.INDEX";#N/A,#N/A,FALSE,"Schedule I";#N/A,#N/A,FALSE,"DPL";#N/A,#N/A,FALSE,"Schedule IV";#N/A,#N/A,FALSE,"Adjustments"}</definedName>
    <definedName name="na" localSheetId="25" hidden="1">{#N/A,#N/A,FALSE,"TB";#N/A,#N/A,FALSE,"AR";#N/A,#N/A,FALSE,"BS";#N/A,#N/A,FALSE,"PL";#N/A,#N/A,FALSE,"NOTES";#N/A,#N/A,FALSE,"NOTES (2)";#N/A,#N/A,FALSE,"NOTES (3)";#N/A,#N/A,FALSE,"TAXC.INDEX";#N/A,#N/A,FALSE,"Schedule I";#N/A,#N/A,FALSE,"DPL";#N/A,#N/A,FALSE,"Schedule IV";#N/A,#N/A,FALSE,"Adjustments"}</definedName>
    <definedName name="na" localSheetId="21" hidden="1">{#N/A,#N/A,FALSE,"TB";#N/A,#N/A,FALSE,"AR";#N/A,#N/A,FALSE,"BS";#N/A,#N/A,FALSE,"PL";#N/A,#N/A,FALSE,"NOTES";#N/A,#N/A,FALSE,"NOTES (2)";#N/A,#N/A,FALSE,"NOTES (3)";#N/A,#N/A,FALSE,"TAXC.INDEX";#N/A,#N/A,FALSE,"Schedule I";#N/A,#N/A,FALSE,"DPL";#N/A,#N/A,FALSE,"Schedule IV";#N/A,#N/A,FALSE,"Adjustments"}</definedName>
    <definedName name="na" localSheetId="22" hidden="1">{#N/A,#N/A,FALSE,"TB";#N/A,#N/A,FALSE,"AR";#N/A,#N/A,FALSE,"BS";#N/A,#N/A,FALSE,"PL";#N/A,#N/A,FALSE,"NOTES";#N/A,#N/A,FALSE,"NOTES (2)";#N/A,#N/A,FALSE,"NOTES (3)";#N/A,#N/A,FALSE,"TAXC.INDEX";#N/A,#N/A,FALSE,"Schedule I";#N/A,#N/A,FALSE,"DPL";#N/A,#N/A,FALSE,"Schedule IV";#N/A,#N/A,FALSE,"Adjustments"}</definedName>
    <definedName name="na" localSheetId="19" hidden="1">{#N/A,#N/A,FALSE,"TB";#N/A,#N/A,FALSE,"AR";#N/A,#N/A,FALSE,"BS";#N/A,#N/A,FALSE,"PL";#N/A,#N/A,FALSE,"NOTES";#N/A,#N/A,FALSE,"NOTES (2)";#N/A,#N/A,FALSE,"NOTES (3)";#N/A,#N/A,FALSE,"TAXC.INDEX";#N/A,#N/A,FALSE,"Schedule I";#N/A,#N/A,FALSE,"DPL";#N/A,#N/A,FALSE,"Schedule IV";#N/A,#N/A,FALSE,"Adjustments"}</definedName>
    <definedName name="na" hidden="1">{#N/A,#N/A,FALSE,"TB";#N/A,#N/A,FALSE,"AR";#N/A,#N/A,FALSE,"BS";#N/A,#N/A,FALSE,"PL";#N/A,#N/A,FALSE,"NOTES";#N/A,#N/A,FALSE,"NOTES (2)";#N/A,#N/A,FALSE,"NOTES (3)";#N/A,#N/A,FALSE,"TAXC.INDEX";#N/A,#N/A,FALSE,"Schedule I";#N/A,#N/A,FALSE,"DPL";#N/A,#N/A,FALSE,"Schedule IV";#N/A,#N/A,FALSE,"Adjustments"}</definedName>
    <definedName name="nam90ng" localSheetId="14" hidden="1">{"detail",#N/A,FALSE,"mfg";"summary",#N/A,FALSE,"mfg"}</definedName>
    <definedName name="nam90ng" localSheetId="7" hidden="1">{"detail",#N/A,FALSE,"mfg";"summary",#N/A,FALSE,"mfg"}</definedName>
    <definedName name="nam90ng" localSheetId="25" hidden="1">{"detail",#N/A,FALSE,"mfg";"summary",#N/A,FALSE,"mfg"}</definedName>
    <definedName name="nam90ng" localSheetId="21" hidden="1">{"detail",#N/A,FALSE,"mfg";"summary",#N/A,FALSE,"mfg"}</definedName>
    <definedName name="nam90ng" localSheetId="22" hidden="1">{"detail",#N/A,FALSE,"mfg";"summary",#N/A,FALSE,"mfg"}</definedName>
    <definedName name="nam90ng" localSheetId="19" hidden="1">{"detail",#N/A,FALSE,"mfg";"summary",#N/A,FALSE,"mfg"}</definedName>
    <definedName name="nam90ng" hidden="1">{"detail",#N/A,FALSE,"mfg";"summary",#N/A,FALSE,"mfg"}</definedName>
    <definedName name="nam9njk" localSheetId="14" hidden="1">{"detail",#N/A,FALSE,"mfg";"summary",#N/A,FALSE,"mfg"}</definedName>
    <definedName name="nam9njk" localSheetId="7" hidden="1">{"detail",#N/A,FALSE,"mfg";"summary",#N/A,FALSE,"mfg"}</definedName>
    <definedName name="nam9njk" localSheetId="25" hidden="1">{"detail",#N/A,FALSE,"mfg";"summary",#N/A,FALSE,"mfg"}</definedName>
    <definedName name="nam9njk" localSheetId="21" hidden="1">{"detail",#N/A,FALSE,"mfg";"summary",#N/A,FALSE,"mfg"}</definedName>
    <definedName name="nam9njk" localSheetId="22" hidden="1">{"detail",#N/A,FALSE,"mfg";"summary",#N/A,FALSE,"mfg"}</definedName>
    <definedName name="nam9njk" localSheetId="19" hidden="1">{"detail",#N/A,FALSE,"mfg";"summary",#N/A,FALSE,"mfg"}</definedName>
    <definedName name="nam9njk" hidden="1">{"detail",#N/A,FALSE,"mfg";"summary",#N/A,FALSE,"mfg"}</definedName>
    <definedName name="NAME">#REF!</definedName>
    <definedName name="name10" localSheetId="14" hidden="1">{"detail",#N/A,FALSE,"mfg";"summary",#N/A,FALSE,"mfg"}</definedName>
    <definedName name="name10" localSheetId="7" hidden="1">{"detail",#N/A,FALSE,"mfg";"summary",#N/A,FALSE,"mfg"}</definedName>
    <definedName name="name10" localSheetId="25" hidden="1">{"detail",#N/A,FALSE,"mfg";"summary",#N/A,FALSE,"mfg"}</definedName>
    <definedName name="name10" localSheetId="21" hidden="1">{"detail",#N/A,FALSE,"mfg";"summary",#N/A,FALSE,"mfg"}</definedName>
    <definedName name="name10" localSheetId="22" hidden="1">{"detail",#N/A,FALSE,"mfg";"summary",#N/A,FALSE,"mfg"}</definedName>
    <definedName name="name10" localSheetId="19" hidden="1">{"detail",#N/A,FALSE,"mfg";"summary",#N/A,FALSE,"mfg"}</definedName>
    <definedName name="name10" hidden="1">{"detail",#N/A,FALSE,"mfg";"summary",#N/A,FALSE,"mfg"}</definedName>
    <definedName name="name101" localSheetId="14" hidden="1">{"detail",#N/A,FALSE,"mfg";"summary",#N/A,FALSE,"mfg"}</definedName>
    <definedName name="name101" localSheetId="7" hidden="1">{"detail",#N/A,FALSE,"mfg";"summary",#N/A,FALSE,"mfg"}</definedName>
    <definedName name="name101" localSheetId="25" hidden="1">{"detail",#N/A,FALSE,"mfg";"summary",#N/A,FALSE,"mfg"}</definedName>
    <definedName name="name101" localSheetId="21" hidden="1">{"detail",#N/A,FALSE,"mfg";"summary",#N/A,FALSE,"mfg"}</definedName>
    <definedName name="name101" localSheetId="22" hidden="1">{"detail",#N/A,FALSE,"mfg";"summary",#N/A,FALSE,"mfg"}</definedName>
    <definedName name="name101" localSheetId="19" hidden="1">{"detail",#N/A,FALSE,"mfg";"summary",#N/A,FALSE,"mfg"}</definedName>
    <definedName name="name101" hidden="1">{"detail",#N/A,FALSE,"mfg";"summary",#N/A,FALSE,"mfg"}</definedName>
    <definedName name="name102" localSheetId="14" hidden="1">{"detail",#N/A,FALSE,"mfg";"summary",#N/A,FALSE,"mfg"}</definedName>
    <definedName name="name102" localSheetId="7" hidden="1">{"detail",#N/A,FALSE,"mfg";"summary",#N/A,FALSE,"mfg"}</definedName>
    <definedName name="name102" localSheetId="25" hidden="1">{"detail",#N/A,FALSE,"mfg";"summary",#N/A,FALSE,"mfg"}</definedName>
    <definedName name="name102" localSheetId="21" hidden="1">{"detail",#N/A,FALSE,"mfg";"summary",#N/A,FALSE,"mfg"}</definedName>
    <definedName name="name102" localSheetId="22" hidden="1">{"detail",#N/A,FALSE,"mfg";"summary",#N/A,FALSE,"mfg"}</definedName>
    <definedName name="name102" localSheetId="19" hidden="1">{"detail",#N/A,FALSE,"mfg";"summary",#N/A,FALSE,"mfg"}</definedName>
    <definedName name="name102" hidden="1">{"detail",#N/A,FALSE,"mfg";"summary",#N/A,FALSE,"mfg"}</definedName>
    <definedName name="name11" localSheetId="14" hidden="1">{"detail",#N/A,FALSE,"mfg";"summary",#N/A,FALSE,"mfg"}</definedName>
    <definedName name="name11" localSheetId="7" hidden="1">{"detail",#N/A,FALSE,"mfg";"summary",#N/A,FALSE,"mfg"}</definedName>
    <definedName name="name11" localSheetId="25" hidden="1">{"detail",#N/A,FALSE,"mfg";"summary",#N/A,FALSE,"mfg"}</definedName>
    <definedName name="name11" localSheetId="21" hidden="1">{"detail",#N/A,FALSE,"mfg";"summary",#N/A,FALSE,"mfg"}</definedName>
    <definedName name="name11" localSheetId="22" hidden="1">{"detail",#N/A,FALSE,"mfg";"summary",#N/A,FALSE,"mfg"}</definedName>
    <definedName name="name11" localSheetId="19" hidden="1">{"detail",#N/A,FALSE,"mfg";"summary",#N/A,FALSE,"mfg"}</definedName>
    <definedName name="name11" hidden="1">{"detail",#N/A,FALSE,"mfg";"summary",#N/A,FALSE,"mfg"}</definedName>
    <definedName name="name12" localSheetId="14" hidden="1">{"detail",#N/A,FALSE,"mfg";"summary",#N/A,FALSE,"mfg"}</definedName>
    <definedName name="name12" localSheetId="7" hidden="1">{"detail",#N/A,FALSE,"mfg";"summary",#N/A,FALSE,"mfg"}</definedName>
    <definedName name="name12" localSheetId="25" hidden="1">{"detail",#N/A,FALSE,"mfg";"summary",#N/A,FALSE,"mfg"}</definedName>
    <definedName name="name12" localSheetId="21" hidden="1">{"detail",#N/A,FALSE,"mfg";"summary",#N/A,FALSE,"mfg"}</definedName>
    <definedName name="name12" localSheetId="22" hidden="1">{"detail",#N/A,FALSE,"mfg";"summary",#N/A,FALSE,"mfg"}</definedName>
    <definedName name="name12" localSheetId="19" hidden="1">{"detail",#N/A,FALSE,"mfg";"summary",#N/A,FALSE,"mfg"}</definedName>
    <definedName name="name12" hidden="1">{"detail",#N/A,FALSE,"mfg";"summary",#N/A,FALSE,"mfg"}</definedName>
    <definedName name="name2" localSheetId="14" hidden="1">{"detail",#N/A,FALSE,"mfg";"summary",#N/A,FALSE,"mfg"}</definedName>
    <definedName name="name2" localSheetId="7" hidden="1">{"detail",#N/A,FALSE,"mfg";"summary",#N/A,FALSE,"mfg"}</definedName>
    <definedName name="name2" localSheetId="25" hidden="1">{"detail",#N/A,FALSE,"mfg";"summary",#N/A,FALSE,"mfg"}</definedName>
    <definedName name="name2" localSheetId="21" hidden="1">{"detail",#N/A,FALSE,"mfg";"summary",#N/A,FALSE,"mfg"}</definedName>
    <definedName name="name2" localSheetId="22" hidden="1">{"detail",#N/A,FALSE,"mfg";"summary",#N/A,FALSE,"mfg"}</definedName>
    <definedName name="name2" localSheetId="19" hidden="1">{"detail",#N/A,FALSE,"mfg";"summary",#N/A,FALSE,"mfg"}</definedName>
    <definedName name="name2" hidden="1">{"detail",#N/A,FALSE,"mfg";"summary",#N/A,FALSE,"mfg"}</definedName>
    <definedName name="name202" localSheetId="14" hidden="1">{"detail",#N/A,FALSE,"mfg";"summary",#N/A,FALSE,"mfg"}</definedName>
    <definedName name="name202" localSheetId="7" hidden="1">{"detail",#N/A,FALSE,"mfg";"summary",#N/A,FALSE,"mfg"}</definedName>
    <definedName name="name202" localSheetId="25" hidden="1">{"detail",#N/A,FALSE,"mfg";"summary",#N/A,FALSE,"mfg"}</definedName>
    <definedName name="name202" localSheetId="21" hidden="1">{"detail",#N/A,FALSE,"mfg";"summary",#N/A,FALSE,"mfg"}</definedName>
    <definedName name="name202" localSheetId="22" hidden="1">{"detail",#N/A,FALSE,"mfg";"summary",#N/A,FALSE,"mfg"}</definedName>
    <definedName name="name202" localSheetId="19" hidden="1">{"detail",#N/A,FALSE,"mfg";"summary",#N/A,FALSE,"mfg"}</definedName>
    <definedName name="name202" hidden="1">{"detail",#N/A,FALSE,"mfg";"summary",#N/A,FALSE,"mfg"}</definedName>
    <definedName name="name203" localSheetId="14" hidden="1">{"detail",#N/A,FALSE,"mfg";"summary",#N/A,FALSE,"mfg"}</definedName>
    <definedName name="name203" localSheetId="7" hidden="1">{"detail",#N/A,FALSE,"mfg";"summary",#N/A,FALSE,"mfg"}</definedName>
    <definedName name="name203" localSheetId="25" hidden="1">{"detail",#N/A,FALSE,"mfg";"summary",#N/A,FALSE,"mfg"}</definedName>
    <definedName name="name203" localSheetId="21" hidden="1">{"detail",#N/A,FALSE,"mfg";"summary",#N/A,FALSE,"mfg"}</definedName>
    <definedName name="name203" localSheetId="22" hidden="1">{"detail",#N/A,FALSE,"mfg";"summary",#N/A,FALSE,"mfg"}</definedName>
    <definedName name="name203" localSheetId="19" hidden="1">{"detail",#N/A,FALSE,"mfg";"summary",#N/A,FALSE,"mfg"}</definedName>
    <definedName name="name203" hidden="1">{"detail",#N/A,FALSE,"mfg";"summary",#N/A,FALSE,"mfg"}</definedName>
    <definedName name="name212" localSheetId="14" hidden="1">{"detail",#N/A,FALSE,"mfg";"summary",#N/A,FALSE,"mfg"}</definedName>
    <definedName name="name212" localSheetId="7" hidden="1">{"detail",#N/A,FALSE,"mfg";"summary",#N/A,FALSE,"mfg"}</definedName>
    <definedName name="name212" localSheetId="25" hidden="1">{"detail",#N/A,FALSE,"mfg";"summary",#N/A,FALSE,"mfg"}</definedName>
    <definedName name="name212" localSheetId="21" hidden="1">{"detail",#N/A,FALSE,"mfg";"summary",#N/A,FALSE,"mfg"}</definedName>
    <definedName name="name212" localSheetId="22" hidden="1">{"detail",#N/A,FALSE,"mfg";"summary",#N/A,FALSE,"mfg"}</definedName>
    <definedName name="name212" localSheetId="19" hidden="1">{"detail",#N/A,FALSE,"mfg";"summary",#N/A,FALSE,"mfg"}</definedName>
    <definedName name="name212" hidden="1">{"detail",#N/A,FALSE,"mfg";"summary",#N/A,FALSE,"mfg"}</definedName>
    <definedName name="name213" localSheetId="14" hidden="1">{"detail",#N/A,FALSE,"mfg";"summary",#N/A,FALSE,"mfg"}</definedName>
    <definedName name="name213" localSheetId="7" hidden="1">{"detail",#N/A,FALSE,"mfg";"summary",#N/A,FALSE,"mfg"}</definedName>
    <definedName name="name213" localSheetId="25" hidden="1">{"detail",#N/A,FALSE,"mfg";"summary",#N/A,FALSE,"mfg"}</definedName>
    <definedName name="name213" localSheetId="21" hidden="1">{"detail",#N/A,FALSE,"mfg";"summary",#N/A,FALSE,"mfg"}</definedName>
    <definedName name="name213" localSheetId="22" hidden="1">{"detail",#N/A,FALSE,"mfg";"summary",#N/A,FALSE,"mfg"}</definedName>
    <definedName name="name213" localSheetId="19" hidden="1">{"detail",#N/A,FALSE,"mfg";"summary",#N/A,FALSE,"mfg"}</definedName>
    <definedName name="name213" hidden="1">{"detail",#N/A,FALSE,"mfg";"summary",#N/A,FALSE,"mfg"}</definedName>
    <definedName name="name31" localSheetId="14" hidden="1">{"detail",#N/A,FALSE,"mfg";"summary",#N/A,FALSE,"mfg"}</definedName>
    <definedName name="name31" localSheetId="7" hidden="1">{"detail",#N/A,FALSE,"mfg";"summary",#N/A,FALSE,"mfg"}</definedName>
    <definedName name="name31" localSheetId="25" hidden="1">{"detail",#N/A,FALSE,"mfg";"summary",#N/A,FALSE,"mfg"}</definedName>
    <definedName name="name31" localSheetId="21" hidden="1">{"detail",#N/A,FALSE,"mfg";"summary",#N/A,FALSE,"mfg"}</definedName>
    <definedName name="name31" localSheetId="22" hidden="1">{"detail",#N/A,FALSE,"mfg";"summary",#N/A,FALSE,"mfg"}</definedName>
    <definedName name="name31" localSheetId="19" hidden="1">{"detail",#N/A,FALSE,"mfg";"summary",#N/A,FALSE,"mfg"}</definedName>
    <definedName name="name31" hidden="1">{"detail",#N/A,FALSE,"mfg";"summary",#N/A,FALSE,"mfg"}</definedName>
    <definedName name="name32" localSheetId="14" hidden="1">{"detail",#N/A,FALSE,"mfg";"summary",#N/A,FALSE,"mfg"}</definedName>
    <definedName name="name32" localSheetId="7" hidden="1">{"detail",#N/A,FALSE,"mfg";"summary",#N/A,FALSE,"mfg"}</definedName>
    <definedName name="name32" localSheetId="25" hidden="1">{"detail",#N/A,FALSE,"mfg";"summary",#N/A,FALSE,"mfg"}</definedName>
    <definedName name="name32" localSheetId="21" hidden="1">{"detail",#N/A,FALSE,"mfg";"summary",#N/A,FALSE,"mfg"}</definedName>
    <definedName name="name32" localSheetId="22" hidden="1">{"detail",#N/A,FALSE,"mfg";"summary",#N/A,FALSE,"mfg"}</definedName>
    <definedName name="name32" localSheetId="19" hidden="1">{"detail",#N/A,FALSE,"mfg";"summary",#N/A,FALSE,"mfg"}</definedName>
    <definedName name="name32" hidden="1">{"detail",#N/A,FALSE,"mfg";"summary",#N/A,FALSE,"mfg"}</definedName>
    <definedName name="name34" localSheetId="14" hidden="1">{"detail",#N/A,FALSE,"mfg";"summary",#N/A,FALSE,"mfg"}</definedName>
    <definedName name="name34" localSheetId="7" hidden="1">{"detail",#N/A,FALSE,"mfg";"summary",#N/A,FALSE,"mfg"}</definedName>
    <definedName name="name34" localSheetId="25" hidden="1">{"detail",#N/A,FALSE,"mfg";"summary",#N/A,FALSE,"mfg"}</definedName>
    <definedName name="name34" localSheetId="21" hidden="1">{"detail",#N/A,FALSE,"mfg";"summary",#N/A,FALSE,"mfg"}</definedName>
    <definedName name="name34" localSheetId="22" hidden="1">{"detail",#N/A,FALSE,"mfg";"summary",#N/A,FALSE,"mfg"}</definedName>
    <definedName name="name34" localSheetId="19" hidden="1">{"detail",#N/A,FALSE,"mfg";"summary",#N/A,FALSE,"mfg"}</definedName>
    <definedName name="name34" hidden="1">{"detail",#N/A,FALSE,"mfg";"summary",#N/A,FALSE,"mfg"}</definedName>
    <definedName name="name35" localSheetId="14" hidden="1">{"detail",#N/A,FALSE,"mfg";"summary",#N/A,FALSE,"mfg"}</definedName>
    <definedName name="name35" localSheetId="7" hidden="1">{"detail",#N/A,FALSE,"mfg";"summary",#N/A,FALSE,"mfg"}</definedName>
    <definedName name="name35" localSheetId="25" hidden="1">{"detail",#N/A,FALSE,"mfg";"summary",#N/A,FALSE,"mfg"}</definedName>
    <definedName name="name35" localSheetId="21" hidden="1">{"detail",#N/A,FALSE,"mfg";"summary",#N/A,FALSE,"mfg"}</definedName>
    <definedName name="name35" localSheetId="22" hidden="1">{"detail",#N/A,FALSE,"mfg";"summary",#N/A,FALSE,"mfg"}</definedName>
    <definedName name="name35" localSheetId="19" hidden="1">{"detail",#N/A,FALSE,"mfg";"summary",#N/A,FALSE,"mfg"}</definedName>
    <definedName name="name35" hidden="1">{"detail",#N/A,FALSE,"mfg";"summary",#N/A,FALSE,"mfg"}</definedName>
    <definedName name="NAME41" localSheetId="14" hidden="1">{"detail",#N/A,FALSE,"mfg";"summary",#N/A,FALSE,"mfg"}</definedName>
    <definedName name="NAME41" localSheetId="7" hidden="1">{"detail",#N/A,FALSE,"mfg";"summary",#N/A,FALSE,"mfg"}</definedName>
    <definedName name="NAME41" localSheetId="25" hidden="1">{"detail",#N/A,FALSE,"mfg";"summary",#N/A,FALSE,"mfg"}</definedName>
    <definedName name="NAME41" localSheetId="21" hidden="1">{"detail",#N/A,FALSE,"mfg";"summary",#N/A,FALSE,"mfg"}</definedName>
    <definedName name="NAME41" localSheetId="22" hidden="1">{"detail",#N/A,FALSE,"mfg";"summary",#N/A,FALSE,"mfg"}</definedName>
    <definedName name="NAME41" localSheetId="19" hidden="1">{"detail",#N/A,FALSE,"mfg";"summary",#N/A,FALSE,"mfg"}</definedName>
    <definedName name="NAME41" hidden="1">{"detail",#N/A,FALSE,"mfg";"summary",#N/A,FALSE,"mfg"}</definedName>
    <definedName name="name412" localSheetId="14" hidden="1">{"detail",#N/A,FALSE,"mfg";"summary",#N/A,FALSE,"mfg"}</definedName>
    <definedName name="name412" localSheetId="7" hidden="1">{"detail",#N/A,FALSE,"mfg";"summary",#N/A,FALSE,"mfg"}</definedName>
    <definedName name="name412" localSheetId="25" hidden="1">{"detail",#N/A,FALSE,"mfg";"summary",#N/A,FALSE,"mfg"}</definedName>
    <definedName name="name412" localSheetId="21" hidden="1">{"detail",#N/A,FALSE,"mfg";"summary",#N/A,FALSE,"mfg"}</definedName>
    <definedName name="name412" localSheetId="22" hidden="1">{"detail",#N/A,FALSE,"mfg";"summary",#N/A,FALSE,"mfg"}</definedName>
    <definedName name="name412" localSheetId="19" hidden="1">{"detail",#N/A,FALSE,"mfg";"summary",#N/A,FALSE,"mfg"}</definedName>
    <definedName name="name412" hidden="1">{"detail",#N/A,FALSE,"mfg";"summary",#N/A,FALSE,"mfg"}</definedName>
    <definedName name="name413" localSheetId="14" hidden="1">{"detail",#N/A,FALSE,"mfg";"summary",#N/A,FALSE,"mfg"}</definedName>
    <definedName name="name413" localSheetId="7" hidden="1">{"detail",#N/A,FALSE,"mfg";"summary",#N/A,FALSE,"mfg"}</definedName>
    <definedName name="name413" localSheetId="25" hidden="1">{"detail",#N/A,FALSE,"mfg";"summary",#N/A,FALSE,"mfg"}</definedName>
    <definedName name="name413" localSheetId="21" hidden="1">{"detail",#N/A,FALSE,"mfg";"summary",#N/A,FALSE,"mfg"}</definedName>
    <definedName name="name413" localSheetId="22" hidden="1">{"detail",#N/A,FALSE,"mfg";"summary",#N/A,FALSE,"mfg"}</definedName>
    <definedName name="name413" localSheetId="19" hidden="1">{"detail",#N/A,FALSE,"mfg";"summary",#N/A,FALSE,"mfg"}</definedName>
    <definedName name="name413" hidden="1">{"detail",#N/A,FALSE,"mfg";"summary",#N/A,FALSE,"mfg"}</definedName>
    <definedName name="name42" localSheetId="14" hidden="1">{"detail",#N/A,FALSE,"mfg";"summary",#N/A,FALSE,"mfg"}</definedName>
    <definedName name="name42" localSheetId="7" hidden="1">{"detail",#N/A,FALSE,"mfg";"summary",#N/A,FALSE,"mfg"}</definedName>
    <definedName name="name42" localSheetId="25" hidden="1">{"detail",#N/A,FALSE,"mfg";"summary",#N/A,FALSE,"mfg"}</definedName>
    <definedName name="name42" localSheetId="21" hidden="1">{"detail",#N/A,FALSE,"mfg";"summary",#N/A,FALSE,"mfg"}</definedName>
    <definedName name="name42" localSheetId="22" hidden="1">{"detail",#N/A,FALSE,"mfg";"summary",#N/A,FALSE,"mfg"}</definedName>
    <definedName name="name42" localSheetId="19" hidden="1">{"detail",#N/A,FALSE,"mfg";"summary",#N/A,FALSE,"mfg"}</definedName>
    <definedName name="name42" hidden="1">{"detail",#N/A,FALSE,"mfg";"summary",#N/A,FALSE,"mfg"}</definedName>
    <definedName name="name45" localSheetId="14" hidden="1">{"detail",#N/A,FALSE,"mfg";"summary",#N/A,FALSE,"mfg"}</definedName>
    <definedName name="name45" localSheetId="7" hidden="1">{"detail",#N/A,FALSE,"mfg";"summary",#N/A,FALSE,"mfg"}</definedName>
    <definedName name="name45" localSheetId="25" hidden="1">{"detail",#N/A,FALSE,"mfg";"summary",#N/A,FALSE,"mfg"}</definedName>
    <definedName name="name45" localSheetId="21" hidden="1">{"detail",#N/A,FALSE,"mfg";"summary",#N/A,FALSE,"mfg"}</definedName>
    <definedName name="name45" localSheetId="22" hidden="1">{"detail",#N/A,FALSE,"mfg";"summary",#N/A,FALSE,"mfg"}</definedName>
    <definedName name="name45" localSheetId="19" hidden="1">{"detail",#N/A,FALSE,"mfg";"summary",#N/A,FALSE,"mfg"}</definedName>
    <definedName name="name45" hidden="1">{"detail",#N/A,FALSE,"mfg";"summary",#N/A,FALSE,"mfg"}</definedName>
    <definedName name="name51" localSheetId="14" hidden="1">{"detail",#N/A,FALSE,"mfg";"summary",#N/A,FALSE,"mfg"}</definedName>
    <definedName name="name51" localSheetId="7" hidden="1">{"detail",#N/A,FALSE,"mfg";"summary",#N/A,FALSE,"mfg"}</definedName>
    <definedName name="name51" localSheetId="25" hidden="1">{"detail",#N/A,FALSE,"mfg";"summary",#N/A,FALSE,"mfg"}</definedName>
    <definedName name="name51" localSheetId="21" hidden="1">{"detail",#N/A,FALSE,"mfg";"summary",#N/A,FALSE,"mfg"}</definedName>
    <definedName name="name51" localSheetId="22" hidden="1">{"detail",#N/A,FALSE,"mfg";"summary",#N/A,FALSE,"mfg"}</definedName>
    <definedName name="name51" localSheetId="19" hidden="1">{"detail",#N/A,FALSE,"mfg";"summary",#N/A,FALSE,"mfg"}</definedName>
    <definedName name="name51" hidden="1">{"detail",#N/A,FALSE,"mfg";"summary",#N/A,FALSE,"mfg"}</definedName>
    <definedName name="name54ghs" localSheetId="14" hidden="1">{"detail",#N/A,FALSE,"mfg";"summary",#N/A,FALSE,"mfg"}</definedName>
    <definedName name="name54ghs" localSheetId="7" hidden="1">{"detail",#N/A,FALSE,"mfg";"summary",#N/A,FALSE,"mfg"}</definedName>
    <definedName name="name54ghs" localSheetId="25" hidden="1">{"detail",#N/A,FALSE,"mfg";"summary",#N/A,FALSE,"mfg"}</definedName>
    <definedName name="name54ghs" localSheetId="21" hidden="1">{"detail",#N/A,FALSE,"mfg";"summary",#N/A,FALSE,"mfg"}</definedName>
    <definedName name="name54ghs" localSheetId="22" hidden="1">{"detail",#N/A,FALSE,"mfg";"summary",#N/A,FALSE,"mfg"}</definedName>
    <definedName name="name54ghs" localSheetId="19" hidden="1">{"detail",#N/A,FALSE,"mfg";"summary",#N/A,FALSE,"mfg"}</definedName>
    <definedName name="name54ghs" hidden="1">{"detail",#N/A,FALSE,"mfg";"summary",#N/A,FALSE,"mfg"}</definedName>
    <definedName name="name56a" localSheetId="14" hidden="1">{"detail",#N/A,FALSE,"mfg";"summary",#N/A,FALSE,"mfg"}</definedName>
    <definedName name="name56a" localSheetId="7" hidden="1">{"detail",#N/A,FALSE,"mfg";"summary",#N/A,FALSE,"mfg"}</definedName>
    <definedName name="name56a" localSheetId="25" hidden="1">{"detail",#N/A,FALSE,"mfg";"summary",#N/A,FALSE,"mfg"}</definedName>
    <definedName name="name56a" localSheetId="21" hidden="1">{"detail",#N/A,FALSE,"mfg";"summary",#N/A,FALSE,"mfg"}</definedName>
    <definedName name="name56a" localSheetId="22" hidden="1">{"detail",#N/A,FALSE,"mfg";"summary",#N/A,FALSE,"mfg"}</definedName>
    <definedName name="name56a" localSheetId="19" hidden="1">{"detail",#N/A,FALSE,"mfg";"summary",#N/A,FALSE,"mfg"}</definedName>
    <definedName name="name56a" hidden="1">{"detail",#N/A,FALSE,"mfg";"summary",#N/A,FALSE,"mfg"}</definedName>
    <definedName name="name56a56" localSheetId="14" hidden="1">{"detail",#N/A,FALSE,"mfg";"summary",#N/A,FALSE,"mfg"}</definedName>
    <definedName name="name56a56" localSheetId="7" hidden="1">{"detail",#N/A,FALSE,"mfg";"summary",#N/A,FALSE,"mfg"}</definedName>
    <definedName name="name56a56" localSheetId="25" hidden="1">{"detail",#N/A,FALSE,"mfg";"summary",#N/A,FALSE,"mfg"}</definedName>
    <definedName name="name56a56" localSheetId="21" hidden="1">{"detail",#N/A,FALSE,"mfg";"summary",#N/A,FALSE,"mfg"}</definedName>
    <definedName name="name56a56" localSheetId="22" hidden="1">{"detail",#N/A,FALSE,"mfg";"summary",#N/A,FALSE,"mfg"}</definedName>
    <definedName name="name56a56" localSheetId="19" hidden="1">{"detail",#N/A,FALSE,"mfg";"summary",#N/A,FALSE,"mfg"}</definedName>
    <definedName name="name56a56" hidden="1">{"detail",#N/A,FALSE,"mfg";"summary",#N/A,FALSE,"mfg"}</definedName>
    <definedName name="name61" localSheetId="14" hidden="1">{"detail",#N/A,FALSE,"mfg";"summary",#N/A,FALSE,"mfg"}</definedName>
    <definedName name="name61" localSheetId="7" hidden="1">{"detail",#N/A,FALSE,"mfg";"summary",#N/A,FALSE,"mfg"}</definedName>
    <definedName name="name61" localSheetId="25" hidden="1">{"detail",#N/A,FALSE,"mfg";"summary",#N/A,FALSE,"mfg"}</definedName>
    <definedName name="name61" localSheetId="21" hidden="1">{"detail",#N/A,FALSE,"mfg";"summary",#N/A,FALSE,"mfg"}</definedName>
    <definedName name="name61" localSheetId="22" hidden="1">{"detail",#N/A,FALSE,"mfg";"summary",#N/A,FALSE,"mfg"}</definedName>
    <definedName name="name61" localSheetId="19" hidden="1">{"detail",#N/A,FALSE,"mfg";"summary",#N/A,FALSE,"mfg"}</definedName>
    <definedName name="name61" hidden="1">{"detail",#N/A,FALSE,"mfg";"summary",#N/A,FALSE,"mfg"}</definedName>
    <definedName name="name71" localSheetId="14" hidden="1">{"detail",#N/A,FALSE,"mfg";"summary",#N/A,FALSE,"mfg"}</definedName>
    <definedName name="name71" localSheetId="7" hidden="1">{"detail",#N/A,FALSE,"mfg";"summary",#N/A,FALSE,"mfg"}</definedName>
    <definedName name="name71" localSheetId="25" hidden="1">{"detail",#N/A,FALSE,"mfg";"summary",#N/A,FALSE,"mfg"}</definedName>
    <definedName name="name71" localSheetId="21" hidden="1">{"detail",#N/A,FALSE,"mfg";"summary",#N/A,FALSE,"mfg"}</definedName>
    <definedName name="name71" localSheetId="22" hidden="1">{"detail",#N/A,FALSE,"mfg";"summary",#N/A,FALSE,"mfg"}</definedName>
    <definedName name="name71" localSheetId="19" hidden="1">{"detail",#N/A,FALSE,"mfg";"summary",#N/A,FALSE,"mfg"}</definedName>
    <definedName name="name71" hidden="1">{"detail",#N/A,FALSE,"mfg";"summary",#N/A,FALSE,"mfg"}</definedName>
    <definedName name="name89shj" localSheetId="14" hidden="1">{"detail",#N/A,FALSE,"mfg";"summary",#N/A,FALSE,"mfg"}</definedName>
    <definedName name="name89shj" localSheetId="7" hidden="1">{"detail",#N/A,FALSE,"mfg";"summary",#N/A,FALSE,"mfg"}</definedName>
    <definedName name="name89shj" localSheetId="25" hidden="1">{"detail",#N/A,FALSE,"mfg";"summary",#N/A,FALSE,"mfg"}</definedName>
    <definedName name="name89shj" localSheetId="21" hidden="1">{"detail",#N/A,FALSE,"mfg";"summary",#N/A,FALSE,"mfg"}</definedName>
    <definedName name="name89shj" localSheetId="22" hidden="1">{"detail",#N/A,FALSE,"mfg";"summary",#N/A,FALSE,"mfg"}</definedName>
    <definedName name="name89shj" localSheetId="19" hidden="1">{"detail",#N/A,FALSE,"mfg";"summary",#N/A,FALSE,"mfg"}</definedName>
    <definedName name="name89shj" hidden="1">{"detail",#N/A,FALSE,"mfg";"summary",#N/A,FALSE,"mfg"}</definedName>
    <definedName name="namea101" localSheetId="14" hidden="1">{"detail",#N/A,FALSE,"mfg";"summary",#N/A,FALSE,"mfg"}</definedName>
    <definedName name="namea101" localSheetId="7" hidden="1">{"detail",#N/A,FALSE,"mfg";"summary",#N/A,FALSE,"mfg"}</definedName>
    <definedName name="namea101" localSheetId="25" hidden="1">{"detail",#N/A,FALSE,"mfg";"summary",#N/A,FALSE,"mfg"}</definedName>
    <definedName name="namea101" localSheetId="21" hidden="1">{"detail",#N/A,FALSE,"mfg";"summary",#N/A,FALSE,"mfg"}</definedName>
    <definedName name="namea101" localSheetId="22" hidden="1">{"detail",#N/A,FALSE,"mfg";"summary",#N/A,FALSE,"mfg"}</definedName>
    <definedName name="namea101" localSheetId="19" hidden="1">{"detail",#N/A,FALSE,"mfg";"summary",#N/A,FALSE,"mfg"}</definedName>
    <definedName name="namea101" hidden="1">{"detail",#N/A,FALSE,"mfg";"summary",#N/A,FALSE,"mfg"}</definedName>
    <definedName name="nameb45" localSheetId="14" hidden="1">{"detail",#N/A,FALSE,"mfg";"summary",#N/A,FALSE,"mfg"}</definedName>
    <definedName name="nameb45" localSheetId="7" hidden="1">{"detail",#N/A,FALSE,"mfg";"summary",#N/A,FALSE,"mfg"}</definedName>
    <definedName name="nameb45" localSheetId="25" hidden="1">{"detail",#N/A,FALSE,"mfg";"summary",#N/A,FALSE,"mfg"}</definedName>
    <definedName name="nameb45" localSheetId="21" hidden="1">{"detail",#N/A,FALSE,"mfg";"summary",#N/A,FALSE,"mfg"}</definedName>
    <definedName name="nameb45" localSheetId="22" hidden="1">{"detail",#N/A,FALSE,"mfg";"summary",#N/A,FALSE,"mfg"}</definedName>
    <definedName name="nameb45" localSheetId="19" hidden="1">{"detail",#N/A,FALSE,"mfg";"summary",#N/A,FALSE,"mfg"}</definedName>
    <definedName name="nameb45" hidden="1">{"detail",#N/A,FALSE,"mfg";"summary",#N/A,FALSE,"mfg"}</definedName>
    <definedName name="nameiges" localSheetId="14" hidden="1">{"detail",#N/A,FALSE,"mfg";"summary",#N/A,FALSE,"mfg"}</definedName>
    <definedName name="nameiges" localSheetId="7" hidden="1">{"detail",#N/A,FALSE,"mfg";"summary",#N/A,FALSE,"mfg"}</definedName>
    <definedName name="nameiges" localSheetId="25" hidden="1">{"detail",#N/A,FALSE,"mfg";"summary",#N/A,FALSE,"mfg"}</definedName>
    <definedName name="nameiges" localSheetId="21" hidden="1">{"detail",#N/A,FALSE,"mfg";"summary",#N/A,FALSE,"mfg"}</definedName>
    <definedName name="nameiges" localSheetId="22" hidden="1">{"detail",#N/A,FALSE,"mfg";"summary",#N/A,FALSE,"mfg"}</definedName>
    <definedName name="nameiges" localSheetId="19" hidden="1">{"detail",#N/A,FALSE,"mfg";"summary",#N/A,FALSE,"mfg"}</definedName>
    <definedName name="nameiges" hidden="1">{"detail",#N/A,FALSE,"mfg";"summary",#N/A,FALSE,"mfg"}</definedName>
    <definedName name="nbhj" localSheetId="14" hidden="1">{"QTD_LPO2N2",#N/A,FALSE,"QTD";"QTD_HYCO",#N/A,FALSE,"QTD";"QTD_LOUISIANA",#N/A,FALSE,"QTD";"QTD_GENERALH2",#N/A,FALSE,"QTD";"QTD_PACKAGE",#N/A,FALSE,"QTD";"QTD_PRS",#N/A,FALSE,"QTD";"QTD_OTHER",#N/A,FALSE,"QTD"}</definedName>
    <definedName name="nbhj" localSheetId="7" hidden="1">{"QTD_LPO2N2",#N/A,FALSE,"QTD";"QTD_HYCO",#N/A,FALSE,"QTD";"QTD_LOUISIANA",#N/A,FALSE,"QTD";"QTD_GENERALH2",#N/A,FALSE,"QTD";"QTD_PACKAGE",#N/A,FALSE,"QTD";"QTD_PRS",#N/A,FALSE,"QTD";"QTD_OTHER",#N/A,FALSE,"QTD"}</definedName>
    <definedName name="nbhj" localSheetId="25" hidden="1">{"QTD_LPO2N2",#N/A,FALSE,"QTD";"QTD_HYCO",#N/A,FALSE,"QTD";"QTD_LOUISIANA",#N/A,FALSE,"QTD";"QTD_GENERALH2",#N/A,FALSE,"QTD";"QTD_PACKAGE",#N/A,FALSE,"QTD";"QTD_PRS",#N/A,FALSE,"QTD";"QTD_OTHER",#N/A,FALSE,"QTD"}</definedName>
    <definedName name="nbhj" localSheetId="21" hidden="1">{"QTD_LPO2N2",#N/A,FALSE,"QTD";"QTD_HYCO",#N/A,FALSE,"QTD";"QTD_LOUISIANA",#N/A,FALSE,"QTD";"QTD_GENERALH2",#N/A,FALSE,"QTD";"QTD_PACKAGE",#N/A,FALSE,"QTD";"QTD_PRS",#N/A,FALSE,"QTD";"QTD_OTHER",#N/A,FALSE,"QTD"}</definedName>
    <definedName name="nbhj" localSheetId="22" hidden="1">{"QTD_LPO2N2",#N/A,FALSE,"QTD";"QTD_HYCO",#N/A,FALSE,"QTD";"QTD_LOUISIANA",#N/A,FALSE,"QTD";"QTD_GENERALH2",#N/A,FALSE,"QTD";"QTD_PACKAGE",#N/A,FALSE,"QTD";"QTD_PRS",#N/A,FALSE,"QTD";"QTD_OTHER",#N/A,FALSE,"QTD"}</definedName>
    <definedName name="nbhj" localSheetId="19" hidden="1">{"QTD_LPO2N2",#N/A,FALSE,"QTD";"QTD_HYCO",#N/A,FALSE,"QTD";"QTD_LOUISIANA",#N/A,FALSE,"QTD";"QTD_GENERALH2",#N/A,FALSE,"QTD";"QTD_PACKAGE",#N/A,FALSE,"QTD";"QTD_PRS",#N/A,FALSE,"QTD";"QTD_OTHER",#N/A,FALSE,"QTD"}</definedName>
    <definedName name="nbhj" hidden="1">{"QTD_LPO2N2",#N/A,FALSE,"QTD";"QTD_HYCO",#N/A,FALSE,"QTD";"QTD_LOUISIANA",#N/A,FALSE,"QTD";"QTD_GENERALH2",#N/A,FALSE,"QTD";"QTD_PACKAGE",#N/A,FALSE,"QTD";"QTD_PRS",#N/A,FALSE,"QTD";"QTD_OTHER",#N/A,FALSE,"QTD"}</definedName>
    <definedName name="nbnbvn">#REF!</definedName>
    <definedName name="nbv" localSheetId="14" hidden="1">{"Polymers Details",#N/A,FALSE,"Current Yr";"Polymer Details",#N/A,FALSE,"Budget";"Polymer Details",#N/A,FALSE,"Prior Year"}</definedName>
    <definedName name="nbv" localSheetId="7" hidden="1">{"Polymers Details",#N/A,FALSE,"Current Yr";"Polymer Details",#N/A,FALSE,"Budget";"Polymer Details",#N/A,FALSE,"Prior Year"}</definedName>
    <definedName name="nbv" localSheetId="25" hidden="1">{"Polymers Details",#N/A,FALSE,"Current Yr";"Polymer Details",#N/A,FALSE,"Budget";"Polymer Details",#N/A,FALSE,"Prior Year"}</definedName>
    <definedName name="nbv" localSheetId="21" hidden="1">{"Polymers Details",#N/A,FALSE,"Current Yr";"Polymer Details",#N/A,FALSE,"Budget";"Polymer Details",#N/A,FALSE,"Prior Year"}</definedName>
    <definedName name="nbv" localSheetId="22" hidden="1">{"Polymers Details",#N/A,FALSE,"Current Yr";"Polymer Details",#N/A,FALSE,"Budget";"Polymer Details",#N/A,FALSE,"Prior Year"}</definedName>
    <definedName name="nbv" localSheetId="19" hidden="1">{"Polymers Details",#N/A,FALSE,"Current Yr";"Polymer Details",#N/A,FALSE,"Budget";"Polymer Details",#N/A,FALSE,"Prior Year"}</definedName>
    <definedName name="nbv" hidden="1">{"Polymers Details",#N/A,FALSE,"Current Yr";"Polymer Details",#N/A,FALSE,"Budget";"Polymer Details",#N/A,FALSE,"Prior Year"}</definedName>
    <definedName name="nbvc" localSheetId="1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bvc" localSheetId="7"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bvc" localSheetId="25"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bvc" localSheetId="2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bvc" localSheetId="22"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bvc" localSheetId="19"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bvc"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d">YEAR(#REF!)&amp;"年度"</definedName>
    <definedName name="ndc">#REF!</definedName>
    <definedName name="NDCBULK">#REF!</definedName>
    <definedName name="nera" hidden="1">#REF!</definedName>
    <definedName name="NetID">#REF!</definedName>
    <definedName name="neu">#N/A</definedName>
    <definedName name="New" localSheetId="14" hidden="1">{#N/A,#N/A,TRUE,"Overall";#N/A,#N/A,TRUE,"Region Wise ";#N/A,#N/A,TRUE,"Client Wise"}</definedName>
    <definedName name="New" localSheetId="7" hidden="1">{#N/A,#N/A,TRUE,"Overall";#N/A,#N/A,TRUE,"Region Wise ";#N/A,#N/A,TRUE,"Client Wise"}</definedName>
    <definedName name="New" localSheetId="25" hidden="1">{#N/A,#N/A,TRUE,"Overall";#N/A,#N/A,TRUE,"Region Wise ";#N/A,#N/A,TRUE,"Client Wise"}</definedName>
    <definedName name="New" localSheetId="21" hidden="1">{#N/A,#N/A,TRUE,"Overall";#N/A,#N/A,TRUE,"Region Wise ";#N/A,#N/A,TRUE,"Client Wise"}</definedName>
    <definedName name="New" localSheetId="22" hidden="1">{#N/A,#N/A,TRUE,"Overall";#N/A,#N/A,TRUE,"Region Wise ";#N/A,#N/A,TRUE,"Client Wise"}</definedName>
    <definedName name="New" localSheetId="19" hidden="1">{#N/A,#N/A,TRUE,"Overall";#N/A,#N/A,TRUE,"Region Wise ";#N/A,#N/A,TRUE,"Client Wise"}</definedName>
    <definedName name="New" hidden="1">{#N/A,#N/A,TRUE,"Overall";#N/A,#N/A,TRUE,"Region Wise ";#N/A,#N/A,TRUE,"Client Wise"}</definedName>
    <definedName name="New_Zealand">#REF!</definedName>
    <definedName name="newbel" localSheetId="14" hidden="1">{"IS",#N/A,FALSE,"IS";"RPTIS",#N/A,FALSE,"RPTIS";"STATS",#N/A,FALSE,"STATS";"CELL",#N/A,FALSE,"CELL";"BS",#N/A,FALSE,"BS"}</definedName>
    <definedName name="newbel" localSheetId="7" hidden="1">{"IS",#N/A,FALSE,"IS";"RPTIS",#N/A,FALSE,"RPTIS";"STATS",#N/A,FALSE,"STATS";"CELL",#N/A,FALSE,"CELL";"BS",#N/A,FALSE,"BS"}</definedName>
    <definedName name="newbel" localSheetId="25" hidden="1">{"IS",#N/A,FALSE,"IS";"RPTIS",#N/A,FALSE,"RPTIS";"STATS",#N/A,FALSE,"STATS";"CELL",#N/A,FALSE,"CELL";"BS",#N/A,FALSE,"BS"}</definedName>
    <definedName name="newbel" localSheetId="21" hidden="1">{"IS",#N/A,FALSE,"IS";"RPTIS",#N/A,FALSE,"RPTIS";"STATS",#N/A,FALSE,"STATS";"CELL",#N/A,FALSE,"CELL";"BS",#N/A,FALSE,"BS"}</definedName>
    <definedName name="newbel" localSheetId="22" hidden="1">{"IS",#N/A,FALSE,"IS";"RPTIS",#N/A,FALSE,"RPTIS";"STATS",#N/A,FALSE,"STATS";"CELL",#N/A,FALSE,"CELL";"BS",#N/A,FALSE,"BS"}</definedName>
    <definedName name="newbel" localSheetId="19" hidden="1">{"IS",#N/A,FALSE,"IS";"RPTIS",#N/A,FALSE,"RPTIS";"STATS",#N/A,FALSE,"STATS";"CELL",#N/A,FALSE,"CELL";"BS",#N/A,FALSE,"BS"}</definedName>
    <definedName name="newbel" hidden="1">{"IS",#N/A,FALSE,"IS";"RPTIS",#N/A,FALSE,"RPTIS";"STATS",#N/A,FALSE,"STATS";"CELL",#N/A,FALSE,"CELL";"BS",#N/A,FALSE,"BS"}</definedName>
    <definedName name="nEWFILL" hidden="1">#REF!</definedName>
    <definedName name="newline">#REF!</definedName>
    <definedName name="newnewnew" localSheetId="14" hidden="1">{#N/A,#N/A,FALSE,"Pharm";#N/A,#N/A,FALSE,"WWCM"}</definedName>
    <definedName name="newnewnew" localSheetId="7" hidden="1">{#N/A,#N/A,FALSE,"Pharm";#N/A,#N/A,FALSE,"WWCM"}</definedName>
    <definedName name="newnewnew" localSheetId="25" hidden="1">{#N/A,#N/A,FALSE,"Pharm";#N/A,#N/A,FALSE,"WWCM"}</definedName>
    <definedName name="newnewnew" localSheetId="21" hidden="1">{#N/A,#N/A,FALSE,"Pharm";#N/A,#N/A,FALSE,"WWCM"}</definedName>
    <definedName name="newnewnew" localSheetId="22" hidden="1">{#N/A,#N/A,FALSE,"Pharm";#N/A,#N/A,FALSE,"WWCM"}</definedName>
    <definedName name="newnewnew" localSheetId="19" hidden="1">{#N/A,#N/A,FALSE,"Pharm";#N/A,#N/A,FALSE,"WWCM"}</definedName>
    <definedName name="newnewnew" hidden="1">{#N/A,#N/A,FALSE,"Pharm";#N/A,#N/A,FALSE,"WWCM"}</definedName>
    <definedName name="newview" localSheetId="14" hidden="1">{#N/A,#N/A,FALSE,"Summary";#N/A,#N/A,FALSE,"Signatures";#N/A,#N/A,FALSE,"FL Current";#N/A,#N/A,FALSE,"Assumptions";#N/A,#N/A,FALSE,"Assumptions";#N/A,#N/A,FALSE,"Assumptions";#N/A,#N/A,FALSE,"FL Last";#N/A,#N/A,FALSE,"FL Orig";#N/A,#N/A,FALSE,"C to G Explain"}</definedName>
    <definedName name="newview" localSheetId="7" hidden="1">{#N/A,#N/A,FALSE,"Summary";#N/A,#N/A,FALSE,"Signatures";#N/A,#N/A,FALSE,"FL Current";#N/A,#N/A,FALSE,"Assumptions";#N/A,#N/A,FALSE,"Assumptions";#N/A,#N/A,FALSE,"Assumptions";#N/A,#N/A,FALSE,"FL Last";#N/A,#N/A,FALSE,"FL Orig";#N/A,#N/A,FALSE,"C to G Explain"}</definedName>
    <definedName name="newview" localSheetId="25" hidden="1">{#N/A,#N/A,FALSE,"Summary";#N/A,#N/A,FALSE,"Signatures";#N/A,#N/A,FALSE,"FL Current";#N/A,#N/A,FALSE,"Assumptions";#N/A,#N/A,FALSE,"Assumptions";#N/A,#N/A,FALSE,"Assumptions";#N/A,#N/A,FALSE,"FL Last";#N/A,#N/A,FALSE,"FL Orig";#N/A,#N/A,FALSE,"C to G Explain"}</definedName>
    <definedName name="newview" localSheetId="21" hidden="1">{#N/A,#N/A,FALSE,"Summary";#N/A,#N/A,FALSE,"Signatures";#N/A,#N/A,FALSE,"FL Current";#N/A,#N/A,FALSE,"Assumptions";#N/A,#N/A,FALSE,"Assumptions";#N/A,#N/A,FALSE,"Assumptions";#N/A,#N/A,FALSE,"FL Last";#N/A,#N/A,FALSE,"FL Orig";#N/A,#N/A,FALSE,"C to G Explain"}</definedName>
    <definedName name="newview" localSheetId="22" hidden="1">{#N/A,#N/A,FALSE,"Summary";#N/A,#N/A,FALSE,"Signatures";#N/A,#N/A,FALSE,"FL Current";#N/A,#N/A,FALSE,"Assumptions";#N/A,#N/A,FALSE,"Assumptions";#N/A,#N/A,FALSE,"Assumptions";#N/A,#N/A,FALSE,"FL Last";#N/A,#N/A,FALSE,"FL Orig";#N/A,#N/A,FALSE,"C to G Explain"}</definedName>
    <definedName name="newview" localSheetId="19" hidden="1">{#N/A,#N/A,FALSE,"Summary";#N/A,#N/A,FALSE,"Signatures";#N/A,#N/A,FALSE,"FL Current";#N/A,#N/A,FALSE,"Assumptions";#N/A,#N/A,FALSE,"Assumptions";#N/A,#N/A,FALSE,"Assumptions";#N/A,#N/A,FALSE,"FL Last";#N/A,#N/A,FALSE,"FL Orig";#N/A,#N/A,FALSE,"C to G Explain"}</definedName>
    <definedName name="newview" hidden="1">{#N/A,#N/A,FALSE,"Summary";#N/A,#N/A,FALSE,"Signatures";#N/A,#N/A,FALSE,"FL Current";#N/A,#N/A,FALSE,"Assumptions";#N/A,#N/A,FALSE,"Assumptions";#N/A,#N/A,FALSE,"Assumptions";#N/A,#N/A,FALSE,"FL Last";#N/A,#N/A,FALSE,"FL Orig";#N/A,#N/A,FALSE,"C to G Explain"}</definedName>
    <definedName name="newview2" localSheetId="14" hidden="1">{#N/A,#N/A,FALSE,"Summary";#N/A,#N/A,FALSE,"Signatures";#N/A,#N/A,FALSE,"FL Current";#N/A,#N/A,FALSE,"Assumptions";#N/A,#N/A,FALSE,"Assumptions";#N/A,#N/A,FALSE,"Assumptions";#N/A,#N/A,FALSE,"FL Last";#N/A,#N/A,FALSE,"FL Orig";#N/A,#N/A,FALSE,"C to G Explain"}</definedName>
    <definedName name="newview2" localSheetId="7" hidden="1">{#N/A,#N/A,FALSE,"Summary";#N/A,#N/A,FALSE,"Signatures";#N/A,#N/A,FALSE,"FL Current";#N/A,#N/A,FALSE,"Assumptions";#N/A,#N/A,FALSE,"Assumptions";#N/A,#N/A,FALSE,"Assumptions";#N/A,#N/A,FALSE,"FL Last";#N/A,#N/A,FALSE,"FL Orig";#N/A,#N/A,FALSE,"C to G Explain"}</definedName>
    <definedName name="newview2" localSheetId="25" hidden="1">{#N/A,#N/A,FALSE,"Summary";#N/A,#N/A,FALSE,"Signatures";#N/A,#N/A,FALSE,"FL Current";#N/A,#N/A,FALSE,"Assumptions";#N/A,#N/A,FALSE,"Assumptions";#N/A,#N/A,FALSE,"Assumptions";#N/A,#N/A,FALSE,"FL Last";#N/A,#N/A,FALSE,"FL Orig";#N/A,#N/A,FALSE,"C to G Explain"}</definedName>
    <definedName name="newview2" localSheetId="21" hidden="1">{#N/A,#N/A,FALSE,"Summary";#N/A,#N/A,FALSE,"Signatures";#N/A,#N/A,FALSE,"FL Current";#N/A,#N/A,FALSE,"Assumptions";#N/A,#N/A,FALSE,"Assumptions";#N/A,#N/A,FALSE,"Assumptions";#N/A,#N/A,FALSE,"FL Last";#N/A,#N/A,FALSE,"FL Orig";#N/A,#N/A,FALSE,"C to G Explain"}</definedName>
    <definedName name="newview2" localSheetId="22" hidden="1">{#N/A,#N/A,FALSE,"Summary";#N/A,#N/A,FALSE,"Signatures";#N/A,#N/A,FALSE,"FL Current";#N/A,#N/A,FALSE,"Assumptions";#N/A,#N/A,FALSE,"Assumptions";#N/A,#N/A,FALSE,"Assumptions";#N/A,#N/A,FALSE,"FL Last";#N/A,#N/A,FALSE,"FL Orig";#N/A,#N/A,FALSE,"C to G Explain"}</definedName>
    <definedName name="newview2" localSheetId="19" hidden="1">{#N/A,#N/A,FALSE,"Summary";#N/A,#N/A,FALSE,"Signatures";#N/A,#N/A,FALSE,"FL Current";#N/A,#N/A,FALSE,"Assumptions";#N/A,#N/A,FALSE,"Assumptions";#N/A,#N/A,FALSE,"Assumptions";#N/A,#N/A,FALSE,"FL Last";#N/A,#N/A,FALSE,"FL Orig";#N/A,#N/A,FALSE,"C to G Explain"}</definedName>
    <definedName name="newview2" hidden="1">{#N/A,#N/A,FALSE,"Summary";#N/A,#N/A,FALSE,"Signatures";#N/A,#N/A,FALSE,"FL Current";#N/A,#N/A,FALSE,"Assumptions";#N/A,#N/A,FALSE,"Assumptions";#N/A,#N/A,FALSE,"Assumptions";#N/A,#N/A,FALSE,"FL Last";#N/A,#N/A,FALSE,"FL Orig";#N/A,#N/A,FALSE,"C to G Explain"}</definedName>
    <definedName name="newview2a" localSheetId="14"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a" localSheetId="7"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a" localSheetId="25"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a" localSheetId="21"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a" localSheetId="22"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a" localSheetId="19"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a"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b" localSheetId="14"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b" localSheetId="7"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b" localSheetId="25"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b" localSheetId="21"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b" localSheetId="22"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b" localSheetId="19"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b" hidden="1">{"Cover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3" localSheetId="14" hidden="1">{#N/A,#N/A,FALSE,"Summary";#N/A,#N/A,FALSE,"Signatures";#N/A,#N/A,FALSE,"FL Current";#N/A,#N/A,FALSE,"Assumptions";#N/A,#N/A,FALSE,"Assumptions";#N/A,#N/A,FALSE,"Assumptions";#N/A,#N/A,FALSE,"FL Last";#N/A,#N/A,FALSE,"FL Orig";#N/A,#N/A,FALSE,"C to G Explain"}</definedName>
    <definedName name="newview3" localSheetId="7" hidden="1">{#N/A,#N/A,FALSE,"Summary";#N/A,#N/A,FALSE,"Signatures";#N/A,#N/A,FALSE,"FL Current";#N/A,#N/A,FALSE,"Assumptions";#N/A,#N/A,FALSE,"Assumptions";#N/A,#N/A,FALSE,"Assumptions";#N/A,#N/A,FALSE,"FL Last";#N/A,#N/A,FALSE,"FL Orig";#N/A,#N/A,FALSE,"C to G Explain"}</definedName>
    <definedName name="newview3" localSheetId="25" hidden="1">{#N/A,#N/A,FALSE,"Summary";#N/A,#N/A,FALSE,"Signatures";#N/A,#N/A,FALSE,"FL Current";#N/A,#N/A,FALSE,"Assumptions";#N/A,#N/A,FALSE,"Assumptions";#N/A,#N/A,FALSE,"Assumptions";#N/A,#N/A,FALSE,"FL Last";#N/A,#N/A,FALSE,"FL Orig";#N/A,#N/A,FALSE,"C to G Explain"}</definedName>
    <definedName name="newview3" localSheetId="21" hidden="1">{#N/A,#N/A,FALSE,"Summary";#N/A,#N/A,FALSE,"Signatures";#N/A,#N/A,FALSE,"FL Current";#N/A,#N/A,FALSE,"Assumptions";#N/A,#N/A,FALSE,"Assumptions";#N/A,#N/A,FALSE,"Assumptions";#N/A,#N/A,FALSE,"FL Last";#N/A,#N/A,FALSE,"FL Orig";#N/A,#N/A,FALSE,"C to G Explain"}</definedName>
    <definedName name="newview3" localSheetId="22" hidden="1">{#N/A,#N/A,FALSE,"Summary";#N/A,#N/A,FALSE,"Signatures";#N/A,#N/A,FALSE,"FL Current";#N/A,#N/A,FALSE,"Assumptions";#N/A,#N/A,FALSE,"Assumptions";#N/A,#N/A,FALSE,"Assumptions";#N/A,#N/A,FALSE,"FL Last";#N/A,#N/A,FALSE,"FL Orig";#N/A,#N/A,FALSE,"C to G Explain"}</definedName>
    <definedName name="newview3" localSheetId="19" hidden="1">{#N/A,#N/A,FALSE,"Summary";#N/A,#N/A,FALSE,"Signatures";#N/A,#N/A,FALSE,"FL Current";#N/A,#N/A,FALSE,"Assumptions";#N/A,#N/A,FALSE,"Assumptions";#N/A,#N/A,FALSE,"Assumptions";#N/A,#N/A,FALSE,"FL Last";#N/A,#N/A,FALSE,"FL Orig";#N/A,#N/A,FALSE,"C to G Explain"}</definedName>
    <definedName name="newview3" hidden="1">{#N/A,#N/A,FALSE,"Summary";#N/A,#N/A,FALSE,"Signatures";#N/A,#N/A,FALSE,"FL Current";#N/A,#N/A,FALSE,"Assumptions";#N/A,#N/A,FALSE,"Assumptions";#N/A,#N/A,FALSE,"Assumptions";#N/A,#N/A,FALSE,"FL Last";#N/A,#N/A,FALSE,"FL Orig";#N/A,#N/A,FALSE,"C to G Explain"}</definedName>
    <definedName name="newview3a" localSheetId="14" hidden="1">{#N/A,#N/A,FALSE,"Summary";#N/A,#N/A,FALSE,"Signatures";#N/A,#N/A,FALSE,"FL Current";#N/A,#N/A,FALSE,"Assumptions";#N/A,#N/A,FALSE,"Assumptions";#N/A,#N/A,FALSE,"Assumptions";#N/A,#N/A,FALSE,"FL Last";#N/A,#N/A,FALSE,"FL Orig";#N/A,#N/A,FALSE,"C to G Explain"}</definedName>
    <definedName name="newview3a" localSheetId="7" hidden="1">{#N/A,#N/A,FALSE,"Summary";#N/A,#N/A,FALSE,"Signatures";#N/A,#N/A,FALSE,"FL Current";#N/A,#N/A,FALSE,"Assumptions";#N/A,#N/A,FALSE,"Assumptions";#N/A,#N/A,FALSE,"Assumptions";#N/A,#N/A,FALSE,"FL Last";#N/A,#N/A,FALSE,"FL Orig";#N/A,#N/A,FALSE,"C to G Explain"}</definedName>
    <definedName name="newview3a" localSheetId="25" hidden="1">{#N/A,#N/A,FALSE,"Summary";#N/A,#N/A,FALSE,"Signatures";#N/A,#N/A,FALSE,"FL Current";#N/A,#N/A,FALSE,"Assumptions";#N/A,#N/A,FALSE,"Assumptions";#N/A,#N/A,FALSE,"Assumptions";#N/A,#N/A,FALSE,"FL Last";#N/A,#N/A,FALSE,"FL Orig";#N/A,#N/A,FALSE,"C to G Explain"}</definedName>
    <definedName name="newview3a" localSheetId="21" hidden="1">{#N/A,#N/A,FALSE,"Summary";#N/A,#N/A,FALSE,"Signatures";#N/A,#N/A,FALSE,"FL Current";#N/A,#N/A,FALSE,"Assumptions";#N/A,#N/A,FALSE,"Assumptions";#N/A,#N/A,FALSE,"Assumptions";#N/A,#N/A,FALSE,"FL Last";#N/A,#N/A,FALSE,"FL Orig";#N/A,#N/A,FALSE,"C to G Explain"}</definedName>
    <definedName name="newview3a" localSheetId="22" hidden="1">{#N/A,#N/A,FALSE,"Summary";#N/A,#N/A,FALSE,"Signatures";#N/A,#N/A,FALSE,"FL Current";#N/A,#N/A,FALSE,"Assumptions";#N/A,#N/A,FALSE,"Assumptions";#N/A,#N/A,FALSE,"Assumptions";#N/A,#N/A,FALSE,"FL Last";#N/A,#N/A,FALSE,"FL Orig";#N/A,#N/A,FALSE,"C to G Explain"}</definedName>
    <definedName name="newview3a" localSheetId="19" hidden="1">{#N/A,#N/A,FALSE,"Summary";#N/A,#N/A,FALSE,"Signatures";#N/A,#N/A,FALSE,"FL Current";#N/A,#N/A,FALSE,"Assumptions";#N/A,#N/A,FALSE,"Assumptions";#N/A,#N/A,FALSE,"Assumptions";#N/A,#N/A,FALSE,"FL Last";#N/A,#N/A,FALSE,"FL Orig";#N/A,#N/A,FALSE,"C to G Explain"}</definedName>
    <definedName name="newview3a" hidden="1">{#N/A,#N/A,FALSE,"Summary";#N/A,#N/A,FALSE,"Signatures";#N/A,#N/A,FALSE,"FL Current";#N/A,#N/A,FALSE,"Assumptions";#N/A,#N/A,FALSE,"Assumptions";#N/A,#N/A,FALSE,"Assumptions";#N/A,#N/A,FALSE,"FL Last";#N/A,#N/A,FALSE,"FL Orig";#N/A,#N/A,FALSE,"C to G Explain"}</definedName>
    <definedName name="newview3b" localSheetId="14" hidden="1">{#N/A,#N/A,FALSE,"Summary";#N/A,#N/A,FALSE,"Signatures";#N/A,#N/A,FALSE,"FL Current";#N/A,#N/A,FALSE,"Assumptions";#N/A,#N/A,FALSE,"Assumptions";#N/A,#N/A,FALSE,"Assumptions";#N/A,#N/A,FALSE,"FL Last";#N/A,#N/A,FALSE,"FL Orig";#N/A,#N/A,FALSE,"C to G Explain"}</definedName>
    <definedName name="newview3b" localSheetId="7" hidden="1">{#N/A,#N/A,FALSE,"Summary";#N/A,#N/A,FALSE,"Signatures";#N/A,#N/A,FALSE,"FL Current";#N/A,#N/A,FALSE,"Assumptions";#N/A,#N/A,FALSE,"Assumptions";#N/A,#N/A,FALSE,"Assumptions";#N/A,#N/A,FALSE,"FL Last";#N/A,#N/A,FALSE,"FL Orig";#N/A,#N/A,FALSE,"C to G Explain"}</definedName>
    <definedName name="newview3b" localSheetId="25" hidden="1">{#N/A,#N/A,FALSE,"Summary";#N/A,#N/A,FALSE,"Signatures";#N/A,#N/A,FALSE,"FL Current";#N/A,#N/A,FALSE,"Assumptions";#N/A,#N/A,FALSE,"Assumptions";#N/A,#N/A,FALSE,"Assumptions";#N/A,#N/A,FALSE,"FL Last";#N/A,#N/A,FALSE,"FL Orig";#N/A,#N/A,FALSE,"C to G Explain"}</definedName>
    <definedName name="newview3b" localSheetId="21" hidden="1">{#N/A,#N/A,FALSE,"Summary";#N/A,#N/A,FALSE,"Signatures";#N/A,#N/A,FALSE,"FL Current";#N/A,#N/A,FALSE,"Assumptions";#N/A,#N/A,FALSE,"Assumptions";#N/A,#N/A,FALSE,"Assumptions";#N/A,#N/A,FALSE,"FL Last";#N/A,#N/A,FALSE,"FL Orig";#N/A,#N/A,FALSE,"C to G Explain"}</definedName>
    <definedName name="newview3b" localSheetId="22" hidden="1">{#N/A,#N/A,FALSE,"Summary";#N/A,#N/A,FALSE,"Signatures";#N/A,#N/A,FALSE,"FL Current";#N/A,#N/A,FALSE,"Assumptions";#N/A,#N/A,FALSE,"Assumptions";#N/A,#N/A,FALSE,"Assumptions";#N/A,#N/A,FALSE,"FL Last";#N/A,#N/A,FALSE,"FL Orig";#N/A,#N/A,FALSE,"C to G Explain"}</definedName>
    <definedName name="newview3b" localSheetId="19" hidden="1">{#N/A,#N/A,FALSE,"Summary";#N/A,#N/A,FALSE,"Signatures";#N/A,#N/A,FALSE,"FL Current";#N/A,#N/A,FALSE,"Assumptions";#N/A,#N/A,FALSE,"Assumptions";#N/A,#N/A,FALSE,"Assumptions";#N/A,#N/A,FALSE,"FL Last";#N/A,#N/A,FALSE,"FL Orig";#N/A,#N/A,FALSE,"C to G Explain"}</definedName>
    <definedName name="newview3b" hidden="1">{#N/A,#N/A,FALSE,"Summary";#N/A,#N/A,FALSE,"Signatures";#N/A,#N/A,FALSE,"FL Current";#N/A,#N/A,FALSE,"Assumptions";#N/A,#N/A,FALSE,"Assumptions";#N/A,#N/A,FALSE,"Assumptions";#N/A,#N/A,FALSE,"FL Last";#N/A,#N/A,FALSE,"FL Orig";#N/A,#N/A,FALSE,"C to G Explain"}</definedName>
    <definedName name="newwrn.full" localSheetId="14" hidden="1">{"balance",#N/A,FALSE,"Remedy-model";"calendar quarterly",#N/A,FALSE,"Remedy-model";"cash flow",#N/A,FALSE,"Remedy-model";"fiscal quarter",#N/A,FALSE,"Remedy-model";"income",#N/A,FALSE,"Remedy-model";"percentage",#N/A,FALSE,"Remedy-model"}</definedName>
    <definedName name="newwrn.full" localSheetId="7" hidden="1">{"balance",#N/A,FALSE,"Remedy-model";"calendar quarterly",#N/A,FALSE,"Remedy-model";"cash flow",#N/A,FALSE,"Remedy-model";"fiscal quarter",#N/A,FALSE,"Remedy-model";"income",#N/A,FALSE,"Remedy-model";"percentage",#N/A,FALSE,"Remedy-model"}</definedName>
    <definedName name="newwrn.full" localSheetId="25" hidden="1">{"balance",#N/A,FALSE,"Remedy-model";"calendar quarterly",#N/A,FALSE,"Remedy-model";"cash flow",#N/A,FALSE,"Remedy-model";"fiscal quarter",#N/A,FALSE,"Remedy-model";"income",#N/A,FALSE,"Remedy-model";"percentage",#N/A,FALSE,"Remedy-model"}</definedName>
    <definedName name="newwrn.full" localSheetId="21" hidden="1">{"balance",#N/A,FALSE,"Remedy-model";"calendar quarterly",#N/A,FALSE,"Remedy-model";"cash flow",#N/A,FALSE,"Remedy-model";"fiscal quarter",#N/A,FALSE,"Remedy-model";"income",#N/A,FALSE,"Remedy-model";"percentage",#N/A,FALSE,"Remedy-model"}</definedName>
    <definedName name="newwrn.full" localSheetId="22" hidden="1">{"balance",#N/A,FALSE,"Remedy-model";"calendar quarterly",#N/A,FALSE,"Remedy-model";"cash flow",#N/A,FALSE,"Remedy-model";"fiscal quarter",#N/A,FALSE,"Remedy-model";"income",#N/A,FALSE,"Remedy-model";"percentage",#N/A,FALSE,"Remedy-model"}</definedName>
    <definedName name="newwrn.full" localSheetId="19" hidden="1">{"balance",#N/A,FALSE,"Remedy-model";"calendar quarterly",#N/A,FALSE,"Remedy-model";"cash flow",#N/A,FALSE,"Remedy-model";"fiscal quarter",#N/A,FALSE,"Remedy-model";"income",#N/A,FALSE,"Remedy-model";"percentage",#N/A,FALSE,"Remedy-model"}</definedName>
    <definedName name="newwrn.full" hidden="1">{"balance",#N/A,FALSE,"Remedy-model";"calendar quarterly",#N/A,FALSE,"Remedy-model";"cash flow",#N/A,FALSE,"Remedy-model";"fiscal quarter",#N/A,FALSE,"Remedy-model";"income",#N/A,FALSE,"Remedy-model";"percentage",#N/A,FALSE,"Remedy-model"}</definedName>
    <definedName name="newwrn.quarterly" localSheetId="14" hidden="1">{"Calenquart",#N/A,FALSE,"Remedy-model";"fiscquarter",#N/A,FALSE,"Remedy-model"}</definedName>
    <definedName name="newwrn.quarterly" localSheetId="7" hidden="1">{"Calenquart",#N/A,FALSE,"Remedy-model";"fiscquarter",#N/A,FALSE,"Remedy-model"}</definedName>
    <definedName name="newwrn.quarterly" localSheetId="25" hidden="1">{"Calenquart",#N/A,FALSE,"Remedy-model";"fiscquarter",#N/A,FALSE,"Remedy-model"}</definedName>
    <definedName name="newwrn.quarterly" localSheetId="21" hidden="1">{"Calenquart",#N/A,FALSE,"Remedy-model";"fiscquarter",#N/A,FALSE,"Remedy-model"}</definedName>
    <definedName name="newwrn.quarterly" localSheetId="22" hidden="1">{"Calenquart",#N/A,FALSE,"Remedy-model";"fiscquarter",#N/A,FALSE,"Remedy-model"}</definedName>
    <definedName name="newwrn.quarterly" localSheetId="19" hidden="1">{"Calenquart",#N/A,FALSE,"Remedy-model";"fiscquarter",#N/A,FALSE,"Remedy-model"}</definedName>
    <definedName name="newwrn.quarterly" hidden="1">{"Calenquart",#N/A,FALSE,"Remedy-model";"fiscquarter",#N/A,FALSE,"Remedy-model"}</definedName>
    <definedName name="NEXTP7">#REF!</definedName>
    <definedName name="NEXTP8">#REF!</definedName>
    <definedName name="NEXTP9">#REF!</definedName>
    <definedName name="ng" localSheetId="14" hidden="1">{#N/A,#N/A,FALSE,"TB";#N/A,#N/A,FALSE,"DR";#N/A,#N/A,FALSE,"AR";#N/A,#N/A,FALSE,"PL";#N/A,#N/A,FALSE,"BS";#N/A,#N/A,FALSE,"NOTES";#N/A,#N/A,FALSE,"NOTES (2)";#N/A,#N/A,FALSE,"NOTES (3)";#N/A,#N/A,FALSE,"DPL";#N/A,#N/A,FALSE,"TAXC.INDEX";#N/A,#N/A,FALSE,"Schedule I";#N/A,#N/A,FALSE,"Adjustments"}</definedName>
    <definedName name="ng" localSheetId="7" hidden="1">{#N/A,#N/A,FALSE,"TB";#N/A,#N/A,FALSE,"DR";#N/A,#N/A,FALSE,"AR";#N/A,#N/A,FALSE,"PL";#N/A,#N/A,FALSE,"BS";#N/A,#N/A,FALSE,"NOTES";#N/A,#N/A,FALSE,"NOTES (2)";#N/A,#N/A,FALSE,"NOTES (3)";#N/A,#N/A,FALSE,"DPL";#N/A,#N/A,FALSE,"TAXC.INDEX";#N/A,#N/A,FALSE,"Schedule I";#N/A,#N/A,FALSE,"Adjustments"}</definedName>
    <definedName name="ng" localSheetId="25" hidden="1">{#N/A,#N/A,FALSE,"TB";#N/A,#N/A,FALSE,"DR";#N/A,#N/A,FALSE,"AR";#N/A,#N/A,FALSE,"PL";#N/A,#N/A,FALSE,"BS";#N/A,#N/A,FALSE,"NOTES";#N/A,#N/A,FALSE,"NOTES (2)";#N/A,#N/A,FALSE,"NOTES (3)";#N/A,#N/A,FALSE,"DPL";#N/A,#N/A,FALSE,"TAXC.INDEX";#N/A,#N/A,FALSE,"Schedule I";#N/A,#N/A,FALSE,"Adjustments"}</definedName>
    <definedName name="ng" localSheetId="21" hidden="1">{#N/A,#N/A,FALSE,"TB";#N/A,#N/A,FALSE,"DR";#N/A,#N/A,FALSE,"AR";#N/A,#N/A,FALSE,"PL";#N/A,#N/A,FALSE,"BS";#N/A,#N/A,FALSE,"NOTES";#N/A,#N/A,FALSE,"NOTES (2)";#N/A,#N/A,FALSE,"NOTES (3)";#N/A,#N/A,FALSE,"DPL";#N/A,#N/A,FALSE,"TAXC.INDEX";#N/A,#N/A,FALSE,"Schedule I";#N/A,#N/A,FALSE,"Adjustments"}</definedName>
    <definedName name="ng" localSheetId="22" hidden="1">{#N/A,#N/A,FALSE,"TB";#N/A,#N/A,FALSE,"DR";#N/A,#N/A,FALSE,"AR";#N/A,#N/A,FALSE,"PL";#N/A,#N/A,FALSE,"BS";#N/A,#N/A,FALSE,"NOTES";#N/A,#N/A,FALSE,"NOTES (2)";#N/A,#N/A,FALSE,"NOTES (3)";#N/A,#N/A,FALSE,"DPL";#N/A,#N/A,FALSE,"TAXC.INDEX";#N/A,#N/A,FALSE,"Schedule I";#N/A,#N/A,FALSE,"Adjustments"}</definedName>
    <definedName name="ng" localSheetId="19" hidden="1">{#N/A,#N/A,FALSE,"TB";#N/A,#N/A,FALSE,"DR";#N/A,#N/A,FALSE,"AR";#N/A,#N/A,FALSE,"PL";#N/A,#N/A,FALSE,"BS";#N/A,#N/A,FALSE,"NOTES";#N/A,#N/A,FALSE,"NOTES (2)";#N/A,#N/A,FALSE,"NOTES (3)";#N/A,#N/A,FALSE,"DPL";#N/A,#N/A,FALSE,"TAXC.INDEX";#N/A,#N/A,FALSE,"Schedule I";#N/A,#N/A,FALSE,"Adjustments"}</definedName>
    <definedName name="ng" hidden="1">{#N/A,#N/A,FALSE,"TB";#N/A,#N/A,FALSE,"DR";#N/A,#N/A,FALSE,"AR";#N/A,#N/A,FALSE,"PL";#N/A,#N/A,FALSE,"BS";#N/A,#N/A,FALSE,"NOTES";#N/A,#N/A,FALSE,"NOTES (2)";#N/A,#N/A,FALSE,"NOTES (3)";#N/A,#N/A,FALSE,"DPL";#N/A,#N/A,FALSE,"TAXC.INDEX";#N/A,#N/A,FALSE,"Schedule I";#N/A,#N/A,FALSE,"Adjustments"}</definedName>
    <definedName name="nhbvfc" localSheetId="14" hidden="1">{#N/A,#N/A,FALSE,"TB";#N/A,#N/A,FALSE,"DR";#N/A,#N/A,FALSE,"AR";#N/A,#N/A,FALSE,"PL";#N/A,#N/A,FALSE,"BS";#N/A,#N/A,FALSE,"NOTES";#N/A,#N/A,FALSE,"NOTES (2)";#N/A,#N/A,FALSE,"NOTES (3)";#N/A,#N/A,FALSE,"DPL";#N/A,#N/A,FALSE,"TAXC.INDEX";#N/A,#N/A,FALSE,"Schedule I";#N/A,#N/A,FALSE,"Adjustments"}</definedName>
    <definedName name="nhbvfc" localSheetId="7" hidden="1">{#N/A,#N/A,FALSE,"TB";#N/A,#N/A,FALSE,"DR";#N/A,#N/A,FALSE,"AR";#N/A,#N/A,FALSE,"PL";#N/A,#N/A,FALSE,"BS";#N/A,#N/A,FALSE,"NOTES";#N/A,#N/A,FALSE,"NOTES (2)";#N/A,#N/A,FALSE,"NOTES (3)";#N/A,#N/A,FALSE,"DPL";#N/A,#N/A,FALSE,"TAXC.INDEX";#N/A,#N/A,FALSE,"Schedule I";#N/A,#N/A,FALSE,"Adjustments"}</definedName>
    <definedName name="nhbvfc" localSheetId="25" hidden="1">{#N/A,#N/A,FALSE,"TB";#N/A,#N/A,FALSE,"DR";#N/A,#N/A,FALSE,"AR";#N/A,#N/A,FALSE,"PL";#N/A,#N/A,FALSE,"BS";#N/A,#N/A,FALSE,"NOTES";#N/A,#N/A,FALSE,"NOTES (2)";#N/A,#N/A,FALSE,"NOTES (3)";#N/A,#N/A,FALSE,"DPL";#N/A,#N/A,FALSE,"TAXC.INDEX";#N/A,#N/A,FALSE,"Schedule I";#N/A,#N/A,FALSE,"Adjustments"}</definedName>
    <definedName name="nhbvfc" localSheetId="21" hidden="1">{#N/A,#N/A,FALSE,"TB";#N/A,#N/A,FALSE,"DR";#N/A,#N/A,FALSE,"AR";#N/A,#N/A,FALSE,"PL";#N/A,#N/A,FALSE,"BS";#N/A,#N/A,FALSE,"NOTES";#N/A,#N/A,FALSE,"NOTES (2)";#N/A,#N/A,FALSE,"NOTES (3)";#N/A,#N/A,FALSE,"DPL";#N/A,#N/A,FALSE,"TAXC.INDEX";#N/A,#N/A,FALSE,"Schedule I";#N/A,#N/A,FALSE,"Adjustments"}</definedName>
    <definedName name="nhbvfc" localSheetId="22" hidden="1">{#N/A,#N/A,FALSE,"TB";#N/A,#N/A,FALSE,"DR";#N/A,#N/A,FALSE,"AR";#N/A,#N/A,FALSE,"PL";#N/A,#N/A,FALSE,"BS";#N/A,#N/A,FALSE,"NOTES";#N/A,#N/A,FALSE,"NOTES (2)";#N/A,#N/A,FALSE,"NOTES (3)";#N/A,#N/A,FALSE,"DPL";#N/A,#N/A,FALSE,"TAXC.INDEX";#N/A,#N/A,FALSE,"Schedule I";#N/A,#N/A,FALSE,"Adjustments"}</definedName>
    <definedName name="nhbvfc" localSheetId="19" hidden="1">{#N/A,#N/A,FALSE,"TB";#N/A,#N/A,FALSE,"DR";#N/A,#N/A,FALSE,"AR";#N/A,#N/A,FALSE,"PL";#N/A,#N/A,FALSE,"BS";#N/A,#N/A,FALSE,"NOTES";#N/A,#N/A,FALSE,"NOTES (2)";#N/A,#N/A,FALSE,"NOTES (3)";#N/A,#N/A,FALSE,"DPL";#N/A,#N/A,FALSE,"TAXC.INDEX";#N/A,#N/A,FALSE,"Schedule I";#N/A,#N/A,FALSE,"Adjustments"}</definedName>
    <definedName name="nhbvfc" hidden="1">{#N/A,#N/A,FALSE,"TB";#N/A,#N/A,FALSE,"DR";#N/A,#N/A,FALSE,"AR";#N/A,#N/A,FALSE,"PL";#N/A,#N/A,FALSE,"BS";#N/A,#N/A,FALSE,"NOTES";#N/A,#N/A,FALSE,"NOTES (2)";#N/A,#N/A,FALSE,"NOTES (3)";#N/A,#N/A,FALSE,"DPL";#N/A,#N/A,FALSE,"TAXC.INDEX";#N/A,#N/A,FALSE,"Schedule I";#N/A,#N/A,FALSE,"Adjustments"}</definedName>
    <definedName name="nhj" hidden="1">#REF!</definedName>
    <definedName name="nhu" localSheetId="14" hidden="1">{#N/A,"PURADD",FALSE,"Business Analysis";#N/A,"PURSPP",FALSE,"Business Analysis";#N/A,"CTGIND",FALSE,"Business Analysis";#N/A,"PURCHM",FALSE,"Business Analysis";#N/A,"SPADD",FALSE,"Business Analysis";#N/A,"EPOXY",FALSE,"Business Analysis";#N/A,"PURPER",FALSE,"Business Analysis"}</definedName>
    <definedName name="nhu" localSheetId="7" hidden="1">{#N/A,"PURADD",FALSE,"Business Analysis";#N/A,"PURSPP",FALSE,"Business Analysis";#N/A,"CTGIND",FALSE,"Business Analysis";#N/A,"PURCHM",FALSE,"Business Analysis";#N/A,"SPADD",FALSE,"Business Analysis";#N/A,"EPOXY",FALSE,"Business Analysis";#N/A,"PURPER",FALSE,"Business Analysis"}</definedName>
    <definedName name="nhu" localSheetId="25" hidden="1">{#N/A,"PURADD",FALSE,"Business Analysis";#N/A,"PURSPP",FALSE,"Business Analysis";#N/A,"CTGIND",FALSE,"Business Analysis";#N/A,"PURCHM",FALSE,"Business Analysis";#N/A,"SPADD",FALSE,"Business Analysis";#N/A,"EPOXY",FALSE,"Business Analysis";#N/A,"PURPER",FALSE,"Business Analysis"}</definedName>
    <definedName name="nhu" localSheetId="21" hidden="1">{#N/A,"PURADD",FALSE,"Business Analysis";#N/A,"PURSPP",FALSE,"Business Analysis";#N/A,"CTGIND",FALSE,"Business Analysis";#N/A,"PURCHM",FALSE,"Business Analysis";#N/A,"SPADD",FALSE,"Business Analysis";#N/A,"EPOXY",FALSE,"Business Analysis";#N/A,"PURPER",FALSE,"Business Analysis"}</definedName>
    <definedName name="nhu" localSheetId="22" hidden="1">{#N/A,"PURADD",FALSE,"Business Analysis";#N/A,"PURSPP",FALSE,"Business Analysis";#N/A,"CTGIND",FALSE,"Business Analysis";#N/A,"PURCHM",FALSE,"Business Analysis";#N/A,"SPADD",FALSE,"Business Analysis";#N/A,"EPOXY",FALSE,"Business Analysis";#N/A,"PURPER",FALSE,"Business Analysis"}</definedName>
    <definedName name="nhu" localSheetId="19" hidden="1">{#N/A,"PURADD",FALSE,"Business Analysis";#N/A,"PURSPP",FALSE,"Business Analysis";#N/A,"CTGIND",FALSE,"Business Analysis";#N/A,"PURCHM",FALSE,"Business Analysis";#N/A,"SPADD",FALSE,"Business Analysis";#N/A,"EPOXY",FALSE,"Business Analysis";#N/A,"PURPER",FALSE,"Business Analysis"}</definedName>
    <definedName name="nhu" hidden="1">{#N/A,"PURADD",FALSE,"Business Analysis";#N/A,"PURSPP",FALSE,"Business Analysis";#N/A,"CTGIND",FALSE,"Business Analysis";#N/A,"PURCHM",FALSE,"Business Analysis";#N/A,"SPADD",FALSE,"Business Analysis";#N/A,"EPOXY",FALSE,"Business Analysis";#N/A,"PURPER",FALSE,"Business Analysis"}</definedName>
    <definedName name="Nicole" localSheetId="14"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Nicole" localSheetId="7"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Nicole" localSheetId="25"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Nicole" localSheetId="21"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Nicole" localSheetId="22"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Nicole" localSheetId="19"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Nicole"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nijnsh" localSheetId="14" hidden="1">{"detail",#N/A,FALSE,"mfg";"summary",#N/A,FALSE,"mfg"}</definedName>
    <definedName name="nijnsh" localSheetId="7" hidden="1">{"detail",#N/A,FALSE,"mfg";"summary",#N/A,FALSE,"mfg"}</definedName>
    <definedName name="nijnsh" localSheetId="25" hidden="1">{"detail",#N/A,FALSE,"mfg";"summary",#N/A,FALSE,"mfg"}</definedName>
    <definedName name="nijnsh" localSheetId="21" hidden="1">{"detail",#N/A,FALSE,"mfg";"summary",#N/A,FALSE,"mfg"}</definedName>
    <definedName name="nijnsh" localSheetId="22" hidden="1">{"detail",#N/A,FALSE,"mfg";"summary",#N/A,FALSE,"mfg"}</definedName>
    <definedName name="nijnsh" localSheetId="19" hidden="1">{"detail",#N/A,FALSE,"mfg";"summary",#N/A,FALSE,"mfg"}</definedName>
    <definedName name="nijnsh" hidden="1">{"detail",#N/A,FALSE,"mfg";"summary",#N/A,FALSE,"mfg"}</definedName>
    <definedName name="NiName">#REF!</definedName>
    <definedName name="nj9km" localSheetId="14" hidden="1">{"detail",#N/A,FALSE,"mfg";"summary",#N/A,FALSE,"mfg"}</definedName>
    <definedName name="nj9km" localSheetId="7" hidden="1">{"detail",#N/A,FALSE,"mfg";"summary",#N/A,FALSE,"mfg"}</definedName>
    <definedName name="nj9km" localSheetId="25" hidden="1">{"detail",#N/A,FALSE,"mfg";"summary",#N/A,FALSE,"mfg"}</definedName>
    <definedName name="nj9km" localSheetId="21" hidden="1">{"detail",#N/A,FALSE,"mfg";"summary",#N/A,FALSE,"mfg"}</definedName>
    <definedName name="nj9km" localSheetId="22" hidden="1">{"detail",#N/A,FALSE,"mfg";"summary",#N/A,FALSE,"mfg"}</definedName>
    <definedName name="nj9km" localSheetId="19" hidden="1">{"detail",#N/A,FALSE,"mfg";"summary",#N/A,FALSE,"mfg"}</definedName>
    <definedName name="nj9km" hidden="1">{"detail",#N/A,FALSE,"mfg";"summary",#N/A,FALSE,"mfg"}</definedName>
    <definedName name="njhfds" localSheetId="14" hidden="1">{#N/A,"PURCHM",FALSE,"Business Analysis";#N/A,"SPADD",FALSE,"Business Analysis"}</definedName>
    <definedName name="njhfds" localSheetId="7" hidden="1">{#N/A,"PURCHM",FALSE,"Business Analysis";#N/A,"SPADD",FALSE,"Business Analysis"}</definedName>
    <definedName name="njhfds" localSheetId="25" hidden="1">{#N/A,"PURCHM",FALSE,"Business Analysis";#N/A,"SPADD",FALSE,"Business Analysis"}</definedName>
    <definedName name="njhfds" localSheetId="21" hidden="1">{#N/A,"PURCHM",FALSE,"Business Analysis";#N/A,"SPADD",FALSE,"Business Analysis"}</definedName>
    <definedName name="njhfds" localSheetId="22" hidden="1">{#N/A,"PURCHM",FALSE,"Business Analysis";#N/A,"SPADD",FALSE,"Business Analysis"}</definedName>
    <definedName name="njhfds" localSheetId="19" hidden="1">{#N/A,"PURCHM",FALSE,"Business Analysis";#N/A,"SPADD",FALSE,"Business Analysis"}</definedName>
    <definedName name="njhfds" hidden="1">{#N/A,"PURCHM",FALSE,"Business Analysis";#N/A,"SPADD",FALSE,"Business Analysis"}</definedName>
    <definedName name="nji" localSheetId="14" hidden="1">{"'毛利比较'!$A$4:$P$26"}</definedName>
    <definedName name="nji" localSheetId="7" hidden="1">{"'毛利比较'!$A$4:$P$26"}</definedName>
    <definedName name="nji" localSheetId="25" hidden="1">{"'毛利比较'!$A$4:$P$26"}</definedName>
    <definedName name="nji" localSheetId="21" hidden="1">{"'毛利比较'!$A$4:$P$26"}</definedName>
    <definedName name="nji" localSheetId="22" hidden="1">{"'毛利比较'!$A$4:$P$26"}</definedName>
    <definedName name="nji" localSheetId="19" hidden="1">{"'毛利比较'!$A$4:$P$26"}</definedName>
    <definedName name="nji" hidden="1">{"'毛利比较'!$A$4:$P$26"}</definedName>
    <definedName name="njis76" localSheetId="14" hidden="1">{"detail",#N/A,FALSE,"mfg";"summary",#N/A,FALSE,"mfg"}</definedName>
    <definedName name="njis76" localSheetId="7" hidden="1">{"detail",#N/A,FALSE,"mfg";"summary",#N/A,FALSE,"mfg"}</definedName>
    <definedName name="njis76" localSheetId="25" hidden="1">{"detail",#N/A,FALSE,"mfg";"summary",#N/A,FALSE,"mfg"}</definedName>
    <definedName name="njis76" localSheetId="21" hidden="1">{"detail",#N/A,FALSE,"mfg";"summary",#N/A,FALSE,"mfg"}</definedName>
    <definedName name="njis76" localSheetId="22" hidden="1">{"detail",#N/A,FALSE,"mfg";"summary",#N/A,FALSE,"mfg"}</definedName>
    <definedName name="njis76" localSheetId="19" hidden="1">{"detail",#N/A,FALSE,"mfg";"summary",#N/A,FALSE,"mfg"}</definedName>
    <definedName name="njis76" hidden="1">{"detail",#N/A,FALSE,"mfg";"summary",#N/A,FALSE,"mfg"}</definedName>
    <definedName name="njk" localSheetId="14" hidden="1">{"'毛利比较'!$A$4:$P$26"}</definedName>
    <definedName name="njk" localSheetId="7" hidden="1">{"'毛利比较'!$A$4:$P$26"}</definedName>
    <definedName name="njk" localSheetId="25" hidden="1">{"'毛利比较'!$A$4:$P$26"}</definedName>
    <definedName name="njk" localSheetId="21" hidden="1">{"'毛利比较'!$A$4:$P$26"}</definedName>
    <definedName name="njk" localSheetId="22" hidden="1">{"'毛利比较'!$A$4:$P$26"}</definedName>
    <definedName name="njk" localSheetId="19" hidden="1">{"'毛利比较'!$A$4:$P$26"}</definedName>
    <definedName name="njk" hidden="1">{"'毛利比较'!$A$4:$P$26"}</definedName>
    <definedName name="njkjsh" localSheetId="14" hidden="1">{"detail",#N/A,FALSE,"mfg";"summary",#N/A,FALSE,"mfg"}</definedName>
    <definedName name="njkjsh" localSheetId="7" hidden="1">{"detail",#N/A,FALSE,"mfg";"summary",#N/A,FALSE,"mfg"}</definedName>
    <definedName name="njkjsh" localSheetId="25" hidden="1">{"detail",#N/A,FALSE,"mfg";"summary",#N/A,FALSE,"mfg"}</definedName>
    <definedName name="njkjsh" localSheetId="21" hidden="1">{"detail",#N/A,FALSE,"mfg";"summary",#N/A,FALSE,"mfg"}</definedName>
    <definedName name="njkjsh" localSheetId="22" hidden="1">{"detail",#N/A,FALSE,"mfg";"summary",#N/A,FALSE,"mfg"}</definedName>
    <definedName name="njkjsh" localSheetId="19" hidden="1">{"detail",#N/A,FALSE,"mfg";"summary",#N/A,FALSE,"mfg"}</definedName>
    <definedName name="njkjsh" hidden="1">{"detail",#N/A,FALSE,"mfg";"summary",#N/A,FALSE,"mfg"}</definedName>
    <definedName name="nkmi9c" localSheetId="14" hidden="1">{#N/A,"PURCHM",FALSE,"Business Analysis";#N/A,"SPADD",FALSE,"Business Analysis"}</definedName>
    <definedName name="nkmi9c" localSheetId="7" hidden="1">{#N/A,"PURCHM",FALSE,"Business Analysis";#N/A,"SPADD",FALSE,"Business Analysis"}</definedName>
    <definedName name="nkmi9c" localSheetId="25" hidden="1">{#N/A,"PURCHM",FALSE,"Business Analysis";#N/A,"SPADD",FALSE,"Business Analysis"}</definedName>
    <definedName name="nkmi9c" localSheetId="21" hidden="1">{#N/A,"PURCHM",FALSE,"Business Analysis";#N/A,"SPADD",FALSE,"Business Analysis"}</definedName>
    <definedName name="nkmi9c" localSheetId="22" hidden="1">{#N/A,"PURCHM",FALSE,"Business Analysis";#N/A,"SPADD",FALSE,"Business Analysis"}</definedName>
    <definedName name="nkmi9c" localSheetId="19" hidden="1">{#N/A,"PURCHM",FALSE,"Business Analysis";#N/A,"SPADD",FALSE,"Business Analysis"}</definedName>
    <definedName name="nkmi9c" hidden="1">{#N/A,"PURCHM",FALSE,"Business Analysis";#N/A,"SPADD",FALSE,"Business Analysis"}</definedName>
    <definedName name="NLG">1/2.20371</definedName>
    <definedName name="NLGeXToEUR" localSheetId="14" hidden="1">1/EUReXToNLG</definedName>
    <definedName name="NLGeXToEUR" localSheetId="7" hidden="1">1/EUReXToNLG</definedName>
    <definedName name="NLGeXToEUR" localSheetId="25" hidden="1">1/EUReXToNLG</definedName>
    <definedName name="NLGeXToEUR" localSheetId="21" hidden="1">1/EUReXToNLG</definedName>
    <definedName name="NLGeXToEUR" localSheetId="22" hidden="1">1/EUReXToNLG</definedName>
    <definedName name="NLGeXToEUR" localSheetId="19" hidden="1">1/EUReXToNLG</definedName>
    <definedName name="NLGeXToEUR" hidden="1">1/EUReXToNLG</definedName>
    <definedName name="ñlkj" localSheetId="14"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kj" localSheetId="7"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kj" localSheetId="2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kj" localSheetId="2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kj" localSheetId="22"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kj" localSheetId="19"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kj"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ñl" localSheetId="14" hidden="1">{"pro_view",#N/A,FALSE,"EEFSNAP2";"rep_view",#N/A,FALSE,"EEFSNAP2"}</definedName>
    <definedName name="ñlñl" localSheetId="7" hidden="1">{"pro_view",#N/A,FALSE,"EEFSNAP2";"rep_view",#N/A,FALSE,"EEFSNAP2"}</definedName>
    <definedName name="ñlñl" localSheetId="25" hidden="1">{"pro_view",#N/A,FALSE,"EEFSNAP2";"rep_view",#N/A,FALSE,"EEFSNAP2"}</definedName>
    <definedName name="ñlñl" localSheetId="21" hidden="1">{"pro_view",#N/A,FALSE,"EEFSNAP2";"rep_view",#N/A,FALSE,"EEFSNAP2"}</definedName>
    <definedName name="ñlñl" localSheetId="22" hidden="1">{"pro_view",#N/A,FALSE,"EEFSNAP2";"rep_view",#N/A,FALSE,"EEFSNAP2"}</definedName>
    <definedName name="ñlñl" localSheetId="19" hidden="1">{"pro_view",#N/A,FALSE,"EEFSNAP2";"rep_view",#N/A,FALSE,"EEFSNAP2"}</definedName>
    <definedName name="ñlñl" hidden="1">{"pro_view",#N/A,FALSE,"EEFSNAP2";"rep_view",#N/A,FALSE,"EEFSNAP2"}</definedName>
    <definedName name="nm" localSheetId="14" hidden="1">{"'AS,SEC'!$A$4:$J$25"}</definedName>
    <definedName name="nm" localSheetId="7" hidden="1">{"'AS,SEC'!$A$4:$J$25"}</definedName>
    <definedName name="nm" localSheetId="25" hidden="1">{"'AS,SEC'!$A$4:$J$25"}</definedName>
    <definedName name="nm" localSheetId="21" hidden="1">{"'AS,SEC'!$A$4:$J$25"}</definedName>
    <definedName name="nm" localSheetId="22" hidden="1">{"'AS,SEC'!$A$4:$J$25"}</definedName>
    <definedName name="nm" localSheetId="19" hidden="1">{"'AS,SEC'!$A$4:$J$25"}</definedName>
    <definedName name="nm" hidden="1">{"'AS,SEC'!$A$4:$J$25"}</definedName>
    <definedName name="nm_1" localSheetId="14" hidden="1">{"'AS,SEC'!$A$4:$J$25"}</definedName>
    <definedName name="nm_1" localSheetId="7" hidden="1">{"'AS,SEC'!$A$4:$J$25"}</definedName>
    <definedName name="nm_1" localSheetId="25" hidden="1">{"'AS,SEC'!$A$4:$J$25"}</definedName>
    <definedName name="nm_1" localSheetId="21" hidden="1">{"'AS,SEC'!$A$4:$J$25"}</definedName>
    <definedName name="nm_1" localSheetId="22" hidden="1">{"'AS,SEC'!$A$4:$J$25"}</definedName>
    <definedName name="nm_1" localSheetId="19" hidden="1">{"'AS,SEC'!$A$4:$J$25"}</definedName>
    <definedName name="nm_1" hidden="1">{"'AS,SEC'!$A$4:$J$25"}</definedName>
    <definedName name="nmnm" localSheetId="14" hidden="1">{"summary",#N/A,FALSE,"summary";"sales growth",#N/A,FALSE,"summary";"oper income",#N/A,FALSE,"summary";"oros rank",#N/A,FALSE,"summary";"net assets",#N/A,FALSE,"summary";"asset turnover",#N/A,FALSE,"summary";"orona",#N/A,FALSE,"summary";"total return",#N/A,FALSE,"summary";"overview",#N/A,FALSE,"summary"}</definedName>
    <definedName name="nmnm" localSheetId="7" hidden="1">{"summary",#N/A,FALSE,"summary";"sales growth",#N/A,FALSE,"summary";"oper income",#N/A,FALSE,"summary";"oros rank",#N/A,FALSE,"summary";"net assets",#N/A,FALSE,"summary";"asset turnover",#N/A,FALSE,"summary";"orona",#N/A,FALSE,"summary";"total return",#N/A,FALSE,"summary";"overview",#N/A,FALSE,"summary"}</definedName>
    <definedName name="nmnm" localSheetId="25" hidden="1">{"summary",#N/A,FALSE,"summary";"sales growth",#N/A,FALSE,"summary";"oper income",#N/A,FALSE,"summary";"oros rank",#N/A,FALSE,"summary";"net assets",#N/A,FALSE,"summary";"asset turnover",#N/A,FALSE,"summary";"orona",#N/A,FALSE,"summary";"total return",#N/A,FALSE,"summary";"overview",#N/A,FALSE,"summary"}</definedName>
    <definedName name="nmnm" localSheetId="21" hidden="1">{"summary",#N/A,FALSE,"summary";"sales growth",#N/A,FALSE,"summary";"oper income",#N/A,FALSE,"summary";"oros rank",#N/A,FALSE,"summary";"net assets",#N/A,FALSE,"summary";"asset turnover",#N/A,FALSE,"summary";"orona",#N/A,FALSE,"summary";"total return",#N/A,FALSE,"summary";"overview",#N/A,FALSE,"summary"}</definedName>
    <definedName name="nmnm" localSheetId="22" hidden="1">{"summary",#N/A,FALSE,"summary";"sales growth",#N/A,FALSE,"summary";"oper income",#N/A,FALSE,"summary";"oros rank",#N/A,FALSE,"summary";"net assets",#N/A,FALSE,"summary";"asset turnover",#N/A,FALSE,"summary";"orona",#N/A,FALSE,"summary";"total return",#N/A,FALSE,"summary";"overview",#N/A,FALSE,"summary"}</definedName>
    <definedName name="nmnm" localSheetId="19" hidden="1">{"summary",#N/A,FALSE,"summary";"sales growth",#N/A,FALSE,"summary";"oper income",#N/A,FALSE,"summary";"oros rank",#N/A,FALSE,"summary";"net assets",#N/A,FALSE,"summary";"asset turnover",#N/A,FALSE,"summary";"orona",#N/A,FALSE,"summary";"total return",#N/A,FALSE,"summary";"overview",#N/A,FALSE,"summary"}</definedName>
    <definedName name="nmnm" hidden="1">{"summary",#N/A,FALSE,"summary";"sales growth",#N/A,FALSE,"summary";"oper income",#N/A,FALSE,"summary";"oros rank",#N/A,FALSE,"summary";"net assets",#N/A,FALSE,"summary";"asset turnover",#N/A,FALSE,"summary";"orona",#N/A,FALSE,"summary";"total return",#N/A,FALSE,"summary";"overview",#N/A,FALSE,"summary"}</definedName>
    <definedName name="NNN" hidden="1">#REF!</definedName>
    <definedName name="nnnnnnnn">#REF!</definedName>
    <definedName name="No.4">#REF!</definedName>
    <definedName name="NOGAS">#REF!</definedName>
    <definedName name="Non_current_Assets">#REF!</definedName>
    <definedName name="Non_current_Liabilities">#REF!</definedName>
    <definedName name="Non_operating_expenses_1">OFFSET(#REF!,,,COUNTA(#REF!)-2,)</definedName>
    <definedName name="Non_operating_income_1">OFFSET(#REF!,,,COUNTA(#REF!)-2,)</definedName>
    <definedName name="NOOFFFSEGMENTS2">#REF!</definedName>
    <definedName name="NOOFFFSEGMENTS3">#REF!</definedName>
    <definedName name="NOOFFFSEGMENTS4">#REF!</definedName>
    <definedName name="NOOFFFSEGMENTS5">#REF!</definedName>
    <definedName name="Notapplicable">#REF!</definedName>
    <definedName name="NOTE" localSheetId="14" hidden="1">{#N/A,#N/A,FALSE,"TB";#N/A,#N/A,FALSE,"AR";#N/A,#N/A,FALSE,"BS";#N/A,#N/A,FALSE,"PL";#N/A,#N/A,FALSE,"NOTES";#N/A,#N/A,FALSE,"NOTES (2)";#N/A,#N/A,FALSE,"NOTES (3)";#N/A,#N/A,FALSE,"TAXC.INDEX";#N/A,#N/A,FALSE,"Schedule I";#N/A,#N/A,FALSE,"DPL";#N/A,#N/A,FALSE,"Schedule IV";#N/A,#N/A,FALSE,"Adjustments"}</definedName>
    <definedName name="NOTE" localSheetId="7" hidden="1">{#N/A,#N/A,FALSE,"TB";#N/A,#N/A,FALSE,"AR";#N/A,#N/A,FALSE,"BS";#N/A,#N/A,FALSE,"PL";#N/A,#N/A,FALSE,"NOTES";#N/A,#N/A,FALSE,"NOTES (2)";#N/A,#N/A,FALSE,"NOTES (3)";#N/A,#N/A,FALSE,"TAXC.INDEX";#N/A,#N/A,FALSE,"Schedule I";#N/A,#N/A,FALSE,"DPL";#N/A,#N/A,FALSE,"Schedule IV";#N/A,#N/A,FALSE,"Adjustments"}</definedName>
    <definedName name="NOTE" localSheetId="25" hidden="1">{#N/A,#N/A,FALSE,"TB";#N/A,#N/A,FALSE,"AR";#N/A,#N/A,FALSE,"BS";#N/A,#N/A,FALSE,"PL";#N/A,#N/A,FALSE,"NOTES";#N/A,#N/A,FALSE,"NOTES (2)";#N/A,#N/A,FALSE,"NOTES (3)";#N/A,#N/A,FALSE,"TAXC.INDEX";#N/A,#N/A,FALSE,"Schedule I";#N/A,#N/A,FALSE,"DPL";#N/A,#N/A,FALSE,"Schedule IV";#N/A,#N/A,FALSE,"Adjustments"}</definedName>
    <definedName name="NOTE" localSheetId="21" hidden="1">{#N/A,#N/A,FALSE,"TB";#N/A,#N/A,FALSE,"AR";#N/A,#N/A,FALSE,"BS";#N/A,#N/A,FALSE,"PL";#N/A,#N/A,FALSE,"NOTES";#N/A,#N/A,FALSE,"NOTES (2)";#N/A,#N/A,FALSE,"NOTES (3)";#N/A,#N/A,FALSE,"TAXC.INDEX";#N/A,#N/A,FALSE,"Schedule I";#N/A,#N/A,FALSE,"DPL";#N/A,#N/A,FALSE,"Schedule IV";#N/A,#N/A,FALSE,"Adjustments"}</definedName>
    <definedName name="NOTE" localSheetId="22" hidden="1">{#N/A,#N/A,FALSE,"TB";#N/A,#N/A,FALSE,"AR";#N/A,#N/A,FALSE,"BS";#N/A,#N/A,FALSE,"PL";#N/A,#N/A,FALSE,"NOTES";#N/A,#N/A,FALSE,"NOTES (2)";#N/A,#N/A,FALSE,"NOTES (3)";#N/A,#N/A,FALSE,"TAXC.INDEX";#N/A,#N/A,FALSE,"Schedule I";#N/A,#N/A,FALSE,"DPL";#N/A,#N/A,FALSE,"Schedule IV";#N/A,#N/A,FALSE,"Adjustments"}</definedName>
    <definedName name="NOTE" localSheetId="19" hidden="1">{#N/A,#N/A,FALSE,"TB";#N/A,#N/A,FALSE,"AR";#N/A,#N/A,FALSE,"BS";#N/A,#N/A,FALSE,"PL";#N/A,#N/A,FALSE,"NOTES";#N/A,#N/A,FALSE,"NOTES (2)";#N/A,#N/A,FALSE,"NOTES (3)";#N/A,#N/A,FALSE,"TAXC.INDEX";#N/A,#N/A,FALSE,"Schedule I";#N/A,#N/A,FALSE,"DPL";#N/A,#N/A,FALSE,"Schedule IV";#N/A,#N/A,FALSE,"Adjustments"}</definedName>
    <definedName name="NOTE" hidden="1">{#N/A,#N/A,FALSE,"TB";#N/A,#N/A,FALSE,"AR";#N/A,#N/A,FALSE,"BS";#N/A,#N/A,FALSE,"PL";#N/A,#N/A,FALSE,"NOTES";#N/A,#N/A,FALSE,"NOTES (2)";#N/A,#N/A,FALSE,"NOTES (3)";#N/A,#N/A,FALSE,"TAXC.INDEX";#N/A,#N/A,FALSE,"Schedule I";#N/A,#N/A,FALSE,"DPL";#N/A,#N/A,FALSE,"Schedule IV";#N/A,#N/A,FALSE,"Adjustments"}</definedName>
    <definedName name="note1" localSheetId="14" hidden="1">{#N/A,#N/A,FALSE,"TB";#N/A,#N/A,FALSE,"AR";#N/A,#N/A,FALSE,"BS";#N/A,#N/A,FALSE,"PL";#N/A,#N/A,FALSE,"NOTES";#N/A,#N/A,FALSE,"NOTES (2)";#N/A,#N/A,FALSE,"NOTES (3)";#N/A,#N/A,FALSE,"TAXC.INDEX";#N/A,#N/A,FALSE,"Schedule I";#N/A,#N/A,FALSE,"DPL";#N/A,#N/A,FALSE,"Schedule IV";#N/A,#N/A,FALSE,"Adjustments"}</definedName>
    <definedName name="note1" localSheetId="7" hidden="1">{#N/A,#N/A,FALSE,"TB";#N/A,#N/A,FALSE,"AR";#N/A,#N/A,FALSE,"BS";#N/A,#N/A,FALSE,"PL";#N/A,#N/A,FALSE,"NOTES";#N/A,#N/A,FALSE,"NOTES (2)";#N/A,#N/A,FALSE,"NOTES (3)";#N/A,#N/A,FALSE,"TAXC.INDEX";#N/A,#N/A,FALSE,"Schedule I";#N/A,#N/A,FALSE,"DPL";#N/A,#N/A,FALSE,"Schedule IV";#N/A,#N/A,FALSE,"Adjustments"}</definedName>
    <definedName name="note1" localSheetId="25" hidden="1">{#N/A,#N/A,FALSE,"TB";#N/A,#N/A,FALSE,"AR";#N/A,#N/A,FALSE,"BS";#N/A,#N/A,FALSE,"PL";#N/A,#N/A,FALSE,"NOTES";#N/A,#N/A,FALSE,"NOTES (2)";#N/A,#N/A,FALSE,"NOTES (3)";#N/A,#N/A,FALSE,"TAXC.INDEX";#N/A,#N/A,FALSE,"Schedule I";#N/A,#N/A,FALSE,"DPL";#N/A,#N/A,FALSE,"Schedule IV";#N/A,#N/A,FALSE,"Adjustments"}</definedName>
    <definedName name="note1" localSheetId="21" hidden="1">{#N/A,#N/A,FALSE,"TB";#N/A,#N/A,FALSE,"AR";#N/A,#N/A,FALSE,"BS";#N/A,#N/A,FALSE,"PL";#N/A,#N/A,FALSE,"NOTES";#N/A,#N/A,FALSE,"NOTES (2)";#N/A,#N/A,FALSE,"NOTES (3)";#N/A,#N/A,FALSE,"TAXC.INDEX";#N/A,#N/A,FALSE,"Schedule I";#N/A,#N/A,FALSE,"DPL";#N/A,#N/A,FALSE,"Schedule IV";#N/A,#N/A,FALSE,"Adjustments"}</definedName>
    <definedName name="note1" localSheetId="22" hidden="1">{#N/A,#N/A,FALSE,"TB";#N/A,#N/A,FALSE,"AR";#N/A,#N/A,FALSE,"BS";#N/A,#N/A,FALSE,"PL";#N/A,#N/A,FALSE,"NOTES";#N/A,#N/A,FALSE,"NOTES (2)";#N/A,#N/A,FALSE,"NOTES (3)";#N/A,#N/A,FALSE,"TAXC.INDEX";#N/A,#N/A,FALSE,"Schedule I";#N/A,#N/A,FALSE,"DPL";#N/A,#N/A,FALSE,"Schedule IV";#N/A,#N/A,FALSE,"Adjustments"}</definedName>
    <definedName name="note1" localSheetId="19" hidden="1">{#N/A,#N/A,FALSE,"TB";#N/A,#N/A,FALSE,"AR";#N/A,#N/A,FALSE,"BS";#N/A,#N/A,FALSE,"PL";#N/A,#N/A,FALSE,"NOTES";#N/A,#N/A,FALSE,"NOTES (2)";#N/A,#N/A,FALSE,"NOTES (3)";#N/A,#N/A,FALSE,"TAXC.INDEX";#N/A,#N/A,FALSE,"Schedule I";#N/A,#N/A,FALSE,"DPL";#N/A,#N/A,FALSE,"Schedule IV";#N/A,#N/A,FALSE,"Adjustments"}</definedName>
    <definedName name="note1" hidden="1">{#N/A,#N/A,FALSE,"TB";#N/A,#N/A,FALSE,"AR";#N/A,#N/A,FALSE,"BS";#N/A,#N/A,FALSE,"PL";#N/A,#N/A,FALSE,"NOTES";#N/A,#N/A,FALSE,"NOTES (2)";#N/A,#N/A,FALSE,"NOTES (3)";#N/A,#N/A,FALSE,"TAXC.INDEX";#N/A,#N/A,FALSE,"Schedule I";#N/A,#N/A,FALSE,"DPL";#N/A,#N/A,FALSE,"Schedule IV";#N/A,#N/A,FALSE,"Adjustments"}</definedName>
    <definedName name="Note10" localSheetId="14" hidden="1">{#N/A,#N/A,FALSE,"TAXC.INDEX";#N/A,#N/A,FALSE,"Schedule I";#N/A,#N/A,FALSE,"Schedule  II";#N/A,#N/A,FALSE,"Schedule III"}</definedName>
    <definedName name="Note10" localSheetId="7" hidden="1">{#N/A,#N/A,FALSE,"TAXC.INDEX";#N/A,#N/A,FALSE,"Schedule I";#N/A,#N/A,FALSE,"Schedule  II";#N/A,#N/A,FALSE,"Schedule III"}</definedName>
    <definedName name="Note10" localSheetId="25" hidden="1">{#N/A,#N/A,FALSE,"TAXC.INDEX";#N/A,#N/A,FALSE,"Schedule I";#N/A,#N/A,FALSE,"Schedule  II";#N/A,#N/A,FALSE,"Schedule III"}</definedName>
    <definedName name="Note10" localSheetId="21" hidden="1">{#N/A,#N/A,FALSE,"TAXC.INDEX";#N/A,#N/A,FALSE,"Schedule I";#N/A,#N/A,FALSE,"Schedule  II";#N/A,#N/A,FALSE,"Schedule III"}</definedName>
    <definedName name="Note10" localSheetId="22" hidden="1">{#N/A,#N/A,FALSE,"TAXC.INDEX";#N/A,#N/A,FALSE,"Schedule I";#N/A,#N/A,FALSE,"Schedule  II";#N/A,#N/A,FALSE,"Schedule III"}</definedName>
    <definedName name="Note10" localSheetId="19" hidden="1">{#N/A,#N/A,FALSE,"TAXC.INDEX";#N/A,#N/A,FALSE,"Schedule I";#N/A,#N/A,FALSE,"Schedule  II";#N/A,#N/A,FALSE,"Schedule III"}</definedName>
    <definedName name="Note10" hidden="1">{#N/A,#N/A,FALSE,"TAXC.INDEX";#N/A,#N/A,FALSE,"Schedule I";#N/A,#N/A,FALSE,"Schedule  II";#N/A,#N/A,FALSE,"Schedule III"}</definedName>
    <definedName name="Note2" localSheetId="14" hidden="1">{#N/A,#N/A,FALSE,"DIR-REP";#N/A,#N/A,FALSE,"AUD-REPORT";#N/A,#N/A,FALSE,"P7L&amp;BS";#N/A,#N/A,FALSE,"NOTES";#N/A,#N/A,FALSE,"FA";#N/A,#N/A,FALSE,"NOTES (2)";#N/A,#N/A,FALSE,"Schedule  IV";#N/A,#N/A,FALSE,"Schedule V"}</definedName>
    <definedName name="Note2" localSheetId="7" hidden="1">{#N/A,#N/A,FALSE,"DIR-REP";#N/A,#N/A,FALSE,"AUD-REPORT";#N/A,#N/A,FALSE,"P7L&amp;BS";#N/A,#N/A,FALSE,"NOTES";#N/A,#N/A,FALSE,"FA";#N/A,#N/A,FALSE,"NOTES (2)";#N/A,#N/A,FALSE,"Schedule  IV";#N/A,#N/A,FALSE,"Schedule V"}</definedName>
    <definedName name="Note2" localSheetId="25" hidden="1">{#N/A,#N/A,FALSE,"DIR-REP";#N/A,#N/A,FALSE,"AUD-REPORT";#N/A,#N/A,FALSE,"P7L&amp;BS";#N/A,#N/A,FALSE,"NOTES";#N/A,#N/A,FALSE,"FA";#N/A,#N/A,FALSE,"NOTES (2)";#N/A,#N/A,FALSE,"Schedule  IV";#N/A,#N/A,FALSE,"Schedule V"}</definedName>
    <definedName name="Note2" localSheetId="21" hidden="1">{#N/A,#N/A,FALSE,"DIR-REP";#N/A,#N/A,FALSE,"AUD-REPORT";#N/A,#N/A,FALSE,"P7L&amp;BS";#N/A,#N/A,FALSE,"NOTES";#N/A,#N/A,FALSE,"FA";#N/A,#N/A,FALSE,"NOTES (2)";#N/A,#N/A,FALSE,"Schedule  IV";#N/A,#N/A,FALSE,"Schedule V"}</definedName>
    <definedName name="Note2" localSheetId="22" hidden="1">{#N/A,#N/A,FALSE,"DIR-REP";#N/A,#N/A,FALSE,"AUD-REPORT";#N/A,#N/A,FALSE,"P7L&amp;BS";#N/A,#N/A,FALSE,"NOTES";#N/A,#N/A,FALSE,"FA";#N/A,#N/A,FALSE,"NOTES (2)";#N/A,#N/A,FALSE,"Schedule  IV";#N/A,#N/A,FALSE,"Schedule V"}</definedName>
    <definedName name="Note2" localSheetId="19" hidden="1">{#N/A,#N/A,FALSE,"DIR-REP";#N/A,#N/A,FALSE,"AUD-REPORT";#N/A,#N/A,FALSE,"P7L&amp;BS";#N/A,#N/A,FALSE,"NOTES";#N/A,#N/A,FALSE,"FA";#N/A,#N/A,FALSE,"NOTES (2)";#N/A,#N/A,FALSE,"Schedule  IV";#N/A,#N/A,FALSE,"Schedule V"}</definedName>
    <definedName name="Note2" hidden="1">{#N/A,#N/A,FALSE,"DIR-REP";#N/A,#N/A,FALSE,"AUD-REPORT";#N/A,#N/A,FALSE,"P7L&amp;BS";#N/A,#N/A,FALSE,"NOTES";#N/A,#N/A,FALSE,"FA";#N/A,#N/A,FALSE,"NOTES (2)";#N/A,#N/A,FALSE,"Schedule  IV";#N/A,#N/A,FALSE,"Schedule V"}</definedName>
    <definedName name="Note5" localSheetId="14" hidden="1">{#N/A,#N/A,FALSE,"TAXC.INDEX";#N/A,#N/A,FALSE,"Schedule I";#N/A,#N/A,FALSE,"Schedule  II";#N/A,#N/A,FALSE,"Schedule III";#N/A,#N/A,FALSE,"Schedule IV";#N/A,#N/A,FALSE,"Schedule IV (Cont'd)";#N/A,#N/A,FALSE,"Schedule V";#N/A,#N/A,FALSE,"Schedule VI";#N/A,#N/A,FALSE,"Schedule VII"}</definedName>
    <definedName name="Note5" localSheetId="7" hidden="1">{#N/A,#N/A,FALSE,"TAXC.INDEX";#N/A,#N/A,FALSE,"Schedule I";#N/A,#N/A,FALSE,"Schedule  II";#N/A,#N/A,FALSE,"Schedule III";#N/A,#N/A,FALSE,"Schedule IV";#N/A,#N/A,FALSE,"Schedule IV (Cont'd)";#N/A,#N/A,FALSE,"Schedule V";#N/A,#N/A,FALSE,"Schedule VI";#N/A,#N/A,FALSE,"Schedule VII"}</definedName>
    <definedName name="Note5" localSheetId="25" hidden="1">{#N/A,#N/A,FALSE,"TAXC.INDEX";#N/A,#N/A,FALSE,"Schedule I";#N/A,#N/A,FALSE,"Schedule  II";#N/A,#N/A,FALSE,"Schedule III";#N/A,#N/A,FALSE,"Schedule IV";#N/A,#N/A,FALSE,"Schedule IV (Cont'd)";#N/A,#N/A,FALSE,"Schedule V";#N/A,#N/A,FALSE,"Schedule VI";#N/A,#N/A,FALSE,"Schedule VII"}</definedName>
    <definedName name="Note5" localSheetId="21" hidden="1">{#N/A,#N/A,FALSE,"TAXC.INDEX";#N/A,#N/A,FALSE,"Schedule I";#N/A,#N/A,FALSE,"Schedule  II";#N/A,#N/A,FALSE,"Schedule III";#N/A,#N/A,FALSE,"Schedule IV";#N/A,#N/A,FALSE,"Schedule IV (Cont'd)";#N/A,#N/A,FALSE,"Schedule V";#N/A,#N/A,FALSE,"Schedule VI";#N/A,#N/A,FALSE,"Schedule VII"}</definedName>
    <definedName name="Note5" localSheetId="22" hidden="1">{#N/A,#N/A,FALSE,"TAXC.INDEX";#N/A,#N/A,FALSE,"Schedule I";#N/A,#N/A,FALSE,"Schedule  II";#N/A,#N/A,FALSE,"Schedule III";#N/A,#N/A,FALSE,"Schedule IV";#N/A,#N/A,FALSE,"Schedule IV (Cont'd)";#N/A,#N/A,FALSE,"Schedule V";#N/A,#N/A,FALSE,"Schedule VI";#N/A,#N/A,FALSE,"Schedule VII"}</definedName>
    <definedName name="Note5" localSheetId="19" hidden="1">{#N/A,#N/A,FALSE,"TAXC.INDEX";#N/A,#N/A,FALSE,"Schedule I";#N/A,#N/A,FALSE,"Schedule  II";#N/A,#N/A,FALSE,"Schedule III";#N/A,#N/A,FALSE,"Schedule IV";#N/A,#N/A,FALSE,"Schedule IV (Cont'd)";#N/A,#N/A,FALSE,"Schedule V";#N/A,#N/A,FALSE,"Schedule VI";#N/A,#N/A,FALSE,"Schedule VII"}</definedName>
    <definedName name="Note5" hidden="1">{#N/A,#N/A,FALSE,"TAXC.INDEX";#N/A,#N/A,FALSE,"Schedule I";#N/A,#N/A,FALSE,"Schedule  II";#N/A,#N/A,FALSE,"Schedule III";#N/A,#N/A,FALSE,"Schedule IV";#N/A,#N/A,FALSE,"Schedule IV (Cont'd)";#N/A,#N/A,FALSE,"Schedule V";#N/A,#N/A,FALSE,"Schedule VI";#N/A,#N/A,FALSE,"Schedule VII"}</definedName>
    <definedName name="Note6" localSheetId="14" hidden="1">{#N/A,#N/A,FALSE,"TB";#N/A,#N/A,FALSE,"DR";#N/A,#N/A,FALSE,"AR";#N/A,#N/A,FALSE,"PL";#N/A,#N/A,FALSE,"BS";#N/A,#N/A,FALSE,"NOTES";#N/A,#N/A,FALSE,"NOTES (2)";#N/A,#N/A,FALSE,"NOTES (3)";#N/A,#N/A,FALSE,"DPL";#N/A,#N/A,FALSE,"TAXC.INDEX";#N/A,#N/A,FALSE,"Schedule I";#N/A,#N/A,FALSE,"Adjustments"}</definedName>
    <definedName name="Note6" localSheetId="7" hidden="1">{#N/A,#N/A,FALSE,"TB";#N/A,#N/A,FALSE,"DR";#N/A,#N/A,FALSE,"AR";#N/A,#N/A,FALSE,"PL";#N/A,#N/A,FALSE,"BS";#N/A,#N/A,FALSE,"NOTES";#N/A,#N/A,FALSE,"NOTES (2)";#N/A,#N/A,FALSE,"NOTES (3)";#N/A,#N/A,FALSE,"DPL";#N/A,#N/A,FALSE,"TAXC.INDEX";#N/A,#N/A,FALSE,"Schedule I";#N/A,#N/A,FALSE,"Adjustments"}</definedName>
    <definedName name="Note6" localSheetId="25" hidden="1">{#N/A,#N/A,FALSE,"TB";#N/A,#N/A,FALSE,"DR";#N/A,#N/A,FALSE,"AR";#N/A,#N/A,FALSE,"PL";#N/A,#N/A,FALSE,"BS";#N/A,#N/A,FALSE,"NOTES";#N/A,#N/A,FALSE,"NOTES (2)";#N/A,#N/A,FALSE,"NOTES (3)";#N/A,#N/A,FALSE,"DPL";#N/A,#N/A,FALSE,"TAXC.INDEX";#N/A,#N/A,FALSE,"Schedule I";#N/A,#N/A,FALSE,"Adjustments"}</definedName>
    <definedName name="Note6" localSheetId="21" hidden="1">{#N/A,#N/A,FALSE,"TB";#N/A,#N/A,FALSE,"DR";#N/A,#N/A,FALSE,"AR";#N/A,#N/A,FALSE,"PL";#N/A,#N/A,FALSE,"BS";#N/A,#N/A,FALSE,"NOTES";#N/A,#N/A,FALSE,"NOTES (2)";#N/A,#N/A,FALSE,"NOTES (3)";#N/A,#N/A,FALSE,"DPL";#N/A,#N/A,FALSE,"TAXC.INDEX";#N/A,#N/A,FALSE,"Schedule I";#N/A,#N/A,FALSE,"Adjustments"}</definedName>
    <definedName name="Note6" localSheetId="22" hidden="1">{#N/A,#N/A,FALSE,"TB";#N/A,#N/A,FALSE,"DR";#N/A,#N/A,FALSE,"AR";#N/A,#N/A,FALSE,"PL";#N/A,#N/A,FALSE,"BS";#N/A,#N/A,FALSE,"NOTES";#N/A,#N/A,FALSE,"NOTES (2)";#N/A,#N/A,FALSE,"NOTES (3)";#N/A,#N/A,FALSE,"DPL";#N/A,#N/A,FALSE,"TAXC.INDEX";#N/A,#N/A,FALSE,"Schedule I";#N/A,#N/A,FALSE,"Adjustments"}</definedName>
    <definedName name="Note6" localSheetId="19" hidden="1">{#N/A,#N/A,FALSE,"TB";#N/A,#N/A,FALSE,"DR";#N/A,#N/A,FALSE,"AR";#N/A,#N/A,FALSE,"PL";#N/A,#N/A,FALSE,"BS";#N/A,#N/A,FALSE,"NOTES";#N/A,#N/A,FALSE,"NOTES (2)";#N/A,#N/A,FALSE,"NOTES (3)";#N/A,#N/A,FALSE,"DPL";#N/A,#N/A,FALSE,"TAXC.INDEX";#N/A,#N/A,FALSE,"Schedule I";#N/A,#N/A,FALSE,"Adjustments"}</definedName>
    <definedName name="Note6" hidden="1">{#N/A,#N/A,FALSE,"TB";#N/A,#N/A,FALSE,"DR";#N/A,#N/A,FALSE,"AR";#N/A,#N/A,FALSE,"PL";#N/A,#N/A,FALSE,"BS";#N/A,#N/A,FALSE,"NOTES";#N/A,#N/A,FALSE,"NOTES (2)";#N/A,#N/A,FALSE,"NOTES (3)";#N/A,#N/A,FALSE,"DPL";#N/A,#N/A,FALSE,"TAXC.INDEX";#N/A,#N/A,FALSE,"Schedule I";#N/A,#N/A,FALSE,"Adjustments"}</definedName>
    <definedName name="Note7" localSheetId="14" hidden="1">{#N/A,#N/A,FALSE,"DIR-REP";#N/A,#N/A,FALSE,"AUD-REPORT";#N/A,#N/A,FALSE,"P7L&amp;BS";#N/A,#N/A,FALSE,"NOTES";#N/A,#N/A,FALSE,"FA";#N/A,#N/A,FALSE,"NOTES (2)";#N/A,#N/A,FALSE,"Schedule  IV";#N/A,#N/A,FALSE,"Schedule V"}</definedName>
    <definedName name="Note7" localSheetId="7" hidden="1">{#N/A,#N/A,FALSE,"DIR-REP";#N/A,#N/A,FALSE,"AUD-REPORT";#N/A,#N/A,FALSE,"P7L&amp;BS";#N/A,#N/A,FALSE,"NOTES";#N/A,#N/A,FALSE,"FA";#N/A,#N/A,FALSE,"NOTES (2)";#N/A,#N/A,FALSE,"Schedule  IV";#N/A,#N/A,FALSE,"Schedule V"}</definedName>
    <definedName name="Note7" localSheetId="25" hidden="1">{#N/A,#N/A,FALSE,"DIR-REP";#N/A,#N/A,FALSE,"AUD-REPORT";#N/A,#N/A,FALSE,"P7L&amp;BS";#N/A,#N/A,FALSE,"NOTES";#N/A,#N/A,FALSE,"FA";#N/A,#N/A,FALSE,"NOTES (2)";#N/A,#N/A,FALSE,"Schedule  IV";#N/A,#N/A,FALSE,"Schedule V"}</definedName>
    <definedName name="Note7" localSheetId="21" hidden="1">{#N/A,#N/A,FALSE,"DIR-REP";#N/A,#N/A,FALSE,"AUD-REPORT";#N/A,#N/A,FALSE,"P7L&amp;BS";#N/A,#N/A,FALSE,"NOTES";#N/A,#N/A,FALSE,"FA";#N/A,#N/A,FALSE,"NOTES (2)";#N/A,#N/A,FALSE,"Schedule  IV";#N/A,#N/A,FALSE,"Schedule V"}</definedName>
    <definedName name="Note7" localSheetId="22" hidden="1">{#N/A,#N/A,FALSE,"DIR-REP";#N/A,#N/A,FALSE,"AUD-REPORT";#N/A,#N/A,FALSE,"P7L&amp;BS";#N/A,#N/A,FALSE,"NOTES";#N/A,#N/A,FALSE,"FA";#N/A,#N/A,FALSE,"NOTES (2)";#N/A,#N/A,FALSE,"Schedule  IV";#N/A,#N/A,FALSE,"Schedule V"}</definedName>
    <definedName name="Note7" localSheetId="19" hidden="1">{#N/A,#N/A,FALSE,"DIR-REP";#N/A,#N/A,FALSE,"AUD-REPORT";#N/A,#N/A,FALSE,"P7L&amp;BS";#N/A,#N/A,FALSE,"NOTES";#N/A,#N/A,FALSE,"FA";#N/A,#N/A,FALSE,"NOTES (2)";#N/A,#N/A,FALSE,"Schedule  IV";#N/A,#N/A,FALSE,"Schedule V"}</definedName>
    <definedName name="Note7" hidden="1">{#N/A,#N/A,FALSE,"DIR-REP";#N/A,#N/A,FALSE,"AUD-REPORT";#N/A,#N/A,FALSE,"P7L&amp;BS";#N/A,#N/A,FALSE,"NOTES";#N/A,#N/A,FALSE,"FA";#N/A,#N/A,FALSE,"NOTES (2)";#N/A,#N/A,FALSE,"Schedule  IV";#N/A,#N/A,FALSE,"Schedule V"}</definedName>
    <definedName name="Note8" localSheetId="14" hidden="1">{#N/A,#N/A,FALSE,"TB";#N/A,#N/A,FALSE,"AR";#N/A,#N/A,FALSE,"BS";#N/A,#N/A,FALSE,"PL";#N/A,#N/A,FALSE,"NOTES";#N/A,#N/A,FALSE,"NOTES (2)";#N/A,#N/A,FALSE,"NOTES (3)";#N/A,#N/A,FALSE,"TAXC.INDEX";#N/A,#N/A,FALSE,"Schedule I";#N/A,#N/A,FALSE,"DPL";#N/A,#N/A,FALSE,"Schedule IV";#N/A,#N/A,FALSE,"Adjustments"}</definedName>
    <definedName name="Note8" localSheetId="7" hidden="1">{#N/A,#N/A,FALSE,"TB";#N/A,#N/A,FALSE,"AR";#N/A,#N/A,FALSE,"BS";#N/A,#N/A,FALSE,"PL";#N/A,#N/A,FALSE,"NOTES";#N/A,#N/A,FALSE,"NOTES (2)";#N/A,#N/A,FALSE,"NOTES (3)";#N/A,#N/A,FALSE,"TAXC.INDEX";#N/A,#N/A,FALSE,"Schedule I";#N/A,#N/A,FALSE,"DPL";#N/A,#N/A,FALSE,"Schedule IV";#N/A,#N/A,FALSE,"Adjustments"}</definedName>
    <definedName name="Note8" localSheetId="25" hidden="1">{#N/A,#N/A,FALSE,"TB";#N/A,#N/A,FALSE,"AR";#N/A,#N/A,FALSE,"BS";#N/A,#N/A,FALSE,"PL";#N/A,#N/A,FALSE,"NOTES";#N/A,#N/A,FALSE,"NOTES (2)";#N/A,#N/A,FALSE,"NOTES (3)";#N/A,#N/A,FALSE,"TAXC.INDEX";#N/A,#N/A,FALSE,"Schedule I";#N/A,#N/A,FALSE,"DPL";#N/A,#N/A,FALSE,"Schedule IV";#N/A,#N/A,FALSE,"Adjustments"}</definedName>
    <definedName name="Note8" localSheetId="21" hidden="1">{#N/A,#N/A,FALSE,"TB";#N/A,#N/A,FALSE,"AR";#N/A,#N/A,FALSE,"BS";#N/A,#N/A,FALSE,"PL";#N/A,#N/A,FALSE,"NOTES";#N/A,#N/A,FALSE,"NOTES (2)";#N/A,#N/A,FALSE,"NOTES (3)";#N/A,#N/A,FALSE,"TAXC.INDEX";#N/A,#N/A,FALSE,"Schedule I";#N/A,#N/A,FALSE,"DPL";#N/A,#N/A,FALSE,"Schedule IV";#N/A,#N/A,FALSE,"Adjustments"}</definedName>
    <definedName name="Note8" localSheetId="22" hidden="1">{#N/A,#N/A,FALSE,"TB";#N/A,#N/A,FALSE,"AR";#N/A,#N/A,FALSE,"BS";#N/A,#N/A,FALSE,"PL";#N/A,#N/A,FALSE,"NOTES";#N/A,#N/A,FALSE,"NOTES (2)";#N/A,#N/A,FALSE,"NOTES (3)";#N/A,#N/A,FALSE,"TAXC.INDEX";#N/A,#N/A,FALSE,"Schedule I";#N/A,#N/A,FALSE,"DPL";#N/A,#N/A,FALSE,"Schedule IV";#N/A,#N/A,FALSE,"Adjustments"}</definedName>
    <definedName name="Note8" localSheetId="19" hidden="1">{#N/A,#N/A,FALSE,"TB";#N/A,#N/A,FALSE,"AR";#N/A,#N/A,FALSE,"BS";#N/A,#N/A,FALSE,"PL";#N/A,#N/A,FALSE,"NOTES";#N/A,#N/A,FALSE,"NOTES (2)";#N/A,#N/A,FALSE,"NOTES (3)";#N/A,#N/A,FALSE,"TAXC.INDEX";#N/A,#N/A,FALSE,"Schedule I";#N/A,#N/A,FALSE,"DPL";#N/A,#N/A,FALSE,"Schedule IV";#N/A,#N/A,FALSE,"Adjustments"}</definedName>
    <definedName name="Note8" hidden="1">{#N/A,#N/A,FALSE,"TB";#N/A,#N/A,FALSE,"AR";#N/A,#N/A,FALSE,"BS";#N/A,#N/A,FALSE,"PL";#N/A,#N/A,FALSE,"NOTES";#N/A,#N/A,FALSE,"NOTES (2)";#N/A,#N/A,FALSE,"NOTES (3)";#N/A,#N/A,FALSE,"TAXC.INDEX";#N/A,#N/A,FALSE,"Schedule I";#N/A,#N/A,FALSE,"DPL";#N/A,#N/A,FALSE,"Schedule IV";#N/A,#N/A,FALSE,"Adjustments"}</definedName>
    <definedName name="Note9" localSheetId="14" hidden="1">{#N/A,#N/A,FALSE,"TB";#N/A,#N/A,FALSE,"CONTENTS";#N/A,#N/A,FALSE,"DR";#N/A,#N/A,FALSE,"AR";#N/A,#N/A,FALSE,"BS";#N/A,#N/A,FALSE,"PL";#N/A,#N/A,FALSE,"NOTES";#N/A,#N/A,FALSE,"NOTES (2)";#N/A,#N/A,FALSE,"NOTES (3)";#N/A,#N/A,FALSE,"DPL";#N/A,#N/A,FALSE,"DPL"}</definedName>
    <definedName name="Note9" localSheetId="7" hidden="1">{#N/A,#N/A,FALSE,"TB";#N/A,#N/A,FALSE,"CONTENTS";#N/A,#N/A,FALSE,"DR";#N/A,#N/A,FALSE,"AR";#N/A,#N/A,FALSE,"BS";#N/A,#N/A,FALSE,"PL";#N/A,#N/A,FALSE,"NOTES";#N/A,#N/A,FALSE,"NOTES (2)";#N/A,#N/A,FALSE,"NOTES (3)";#N/A,#N/A,FALSE,"DPL";#N/A,#N/A,FALSE,"DPL"}</definedName>
    <definedName name="Note9" localSheetId="25" hidden="1">{#N/A,#N/A,FALSE,"TB";#N/A,#N/A,FALSE,"CONTENTS";#N/A,#N/A,FALSE,"DR";#N/A,#N/A,FALSE,"AR";#N/A,#N/A,FALSE,"BS";#N/A,#N/A,FALSE,"PL";#N/A,#N/A,FALSE,"NOTES";#N/A,#N/A,FALSE,"NOTES (2)";#N/A,#N/A,FALSE,"NOTES (3)";#N/A,#N/A,FALSE,"DPL";#N/A,#N/A,FALSE,"DPL"}</definedName>
    <definedName name="Note9" localSheetId="21" hidden="1">{#N/A,#N/A,FALSE,"TB";#N/A,#N/A,FALSE,"CONTENTS";#N/A,#N/A,FALSE,"DR";#N/A,#N/A,FALSE,"AR";#N/A,#N/A,FALSE,"BS";#N/A,#N/A,FALSE,"PL";#N/A,#N/A,FALSE,"NOTES";#N/A,#N/A,FALSE,"NOTES (2)";#N/A,#N/A,FALSE,"NOTES (3)";#N/A,#N/A,FALSE,"DPL";#N/A,#N/A,FALSE,"DPL"}</definedName>
    <definedName name="Note9" localSheetId="22" hidden="1">{#N/A,#N/A,FALSE,"TB";#N/A,#N/A,FALSE,"CONTENTS";#N/A,#N/A,FALSE,"DR";#N/A,#N/A,FALSE,"AR";#N/A,#N/A,FALSE,"BS";#N/A,#N/A,FALSE,"PL";#N/A,#N/A,FALSE,"NOTES";#N/A,#N/A,FALSE,"NOTES (2)";#N/A,#N/A,FALSE,"NOTES (3)";#N/A,#N/A,FALSE,"DPL";#N/A,#N/A,FALSE,"DPL"}</definedName>
    <definedName name="Note9" localSheetId="19" hidden="1">{#N/A,#N/A,FALSE,"TB";#N/A,#N/A,FALSE,"CONTENTS";#N/A,#N/A,FALSE,"DR";#N/A,#N/A,FALSE,"AR";#N/A,#N/A,FALSE,"BS";#N/A,#N/A,FALSE,"PL";#N/A,#N/A,FALSE,"NOTES";#N/A,#N/A,FALSE,"NOTES (2)";#N/A,#N/A,FALSE,"NOTES (3)";#N/A,#N/A,FALSE,"DPL";#N/A,#N/A,FALSE,"DPL"}</definedName>
    <definedName name="Note9" hidden="1">{#N/A,#N/A,FALSE,"TB";#N/A,#N/A,FALSE,"CONTENTS";#N/A,#N/A,FALSE,"DR";#N/A,#N/A,FALSE,"AR";#N/A,#N/A,FALSE,"BS";#N/A,#N/A,FALSE,"PL";#N/A,#N/A,FALSE,"NOTES";#N/A,#N/A,FALSE,"NOTES (2)";#N/A,#N/A,FALSE,"NOTES (3)";#N/A,#N/A,FALSE,"DPL";#N/A,#N/A,FALSE,"DPL"}</definedName>
    <definedName name="notes" localSheetId="14" hidden="1">{#N/A,#N/A,FALSE,"TB";#N/A,#N/A,FALSE,"AR";#N/A,#N/A,FALSE,"BS";#N/A,#N/A,FALSE,"PL";#N/A,#N/A,FALSE,"NOTES";#N/A,#N/A,FALSE,"NOTES (2)";#N/A,#N/A,FALSE,"NOTES (3)";#N/A,#N/A,FALSE,"TAXC.INDEX";#N/A,#N/A,FALSE,"Schedule I";#N/A,#N/A,FALSE,"DPL";#N/A,#N/A,FALSE,"Schedule IV";#N/A,#N/A,FALSE,"Adjustments"}</definedName>
    <definedName name="notes" localSheetId="7" hidden="1">{#N/A,#N/A,FALSE,"TB";#N/A,#N/A,FALSE,"AR";#N/A,#N/A,FALSE,"BS";#N/A,#N/A,FALSE,"PL";#N/A,#N/A,FALSE,"NOTES";#N/A,#N/A,FALSE,"NOTES (2)";#N/A,#N/A,FALSE,"NOTES (3)";#N/A,#N/A,FALSE,"TAXC.INDEX";#N/A,#N/A,FALSE,"Schedule I";#N/A,#N/A,FALSE,"DPL";#N/A,#N/A,FALSE,"Schedule IV";#N/A,#N/A,FALSE,"Adjustments"}</definedName>
    <definedName name="notes" localSheetId="25" hidden="1">{#N/A,#N/A,FALSE,"TB";#N/A,#N/A,FALSE,"AR";#N/A,#N/A,FALSE,"BS";#N/A,#N/A,FALSE,"PL";#N/A,#N/A,FALSE,"NOTES";#N/A,#N/A,FALSE,"NOTES (2)";#N/A,#N/A,FALSE,"NOTES (3)";#N/A,#N/A,FALSE,"TAXC.INDEX";#N/A,#N/A,FALSE,"Schedule I";#N/A,#N/A,FALSE,"DPL";#N/A,#N/A,FALSE,"Schedule IV";#N/A,#N/A,FALSE,"Adjustments"}</definedName>
    <definedName name="notes" localSheetId="21" hidden="1">{#N/A,#N/A,FALSE,"TB";#N/A,#N/A,FALSE,"AR";#N/A,#N/A,FALSE,"BS";#N/A,#N/A,FALSE,"PL";#N/A,#N/A,FALSE,"NOTES";#N/A,#N/A,FALSE,"NOTES (2)";#N/A,#N/A,FALSE,"NOTES (3)";#N/A,#N/A,FALSE,"TAXC.INDEX";#N/A,#N/A,FALSE,"Schedule I";#N/A,#N/A,FALSE,"DPL";#N/A,#N/A,FALSE,"Schedule IV";#N/A,#N/A,FALSE,"Adjustments"}</definedName>
    <definedName name="notes" localSheetId="22" hidden="1">{#N/A,#N/A,FALSE,"TB";#N/A,#N/A,FALSE,"AR";#N/A,#N/A,FALSE,"BS";#N/A,#N/A,FALSE,"PL";#N/A,#N/A,FALSE,"NOTES";#N/A,#N/A,FALSE,"NOTES (2)";#N/A,#N/A,FALSE,"NOTES (3)";#N/A,#N/A,FALSE,"TAXC.INDEX";#N/A,#N/A,FALSE,"Schedule I";#N/A,#N/A,FALSE,"DPL";#N/A,#N/A,FALSE,"Schedule IV";#N/A,#N/A,FALSE,"Adjustments"}</definedName>
    <definedName name="notes" localSheetId="19" hidden="1">{#N/A,#N/A,FALSE,"TB";#N/A,#N/A,FALSE,"AR";#N/A,#N/A,FALSE,"BS";#N/A,#N/A,FALSE,"PL";#N/A,#N/A,FALSE,"NOTES";#N/A,#N/A,FALSE,"NOTES (2)";#N/A,#N/A,FALSE,"NOTES (3)";#N/A,#N/A,FALSE,"TAXC.INDEX";#N/A,#N/A,FALSE,"Schedule I";#N/A,#N/A,FALSE,"DPL";#N/A,#N/A,FALSE,"Schedule IV";#N/A,#N/A,FALSE,"Adjustments"}</definedName>
    <definedName name="notes" hidden="1">{#N/A,#N/A,FALSE,"TB";#N/A,#N/A,FALSE,"AR";#N/A,#N/A,FALSE,"BS";#N/A,#N/A,FALSE,"PL";#N/A,#N/A,FALSE,"NOTES";#N/A,#N/A,FALSE,"NOTES (2)";#N/A,#N/A,FALSE,"NOTES (3)";#N/A,#N/A,FALSE,"TAXC.INDEX";#N/A,#N/A,FALSE,"Schedule I";#N/A,#N/A,FALSE,"DPL";#N/A,#N/A,FALSE,"Schedule IV";#N/A,#N/A,FALSE,"Adjustments"}</definedName>
    <definedName name="Notes_receivable">#REF!</definedName>
    <definedName name="nouv" localSheetId="14" hidden="1">{#N/A,#N/A,FALSE,"Pharm";#N/A,#N/A,FALSE,"WWCM"}</definedName>
    <definedName name="nouv" localSheetId="7" hidden="1">{#N/A,#N/A,FALSE,"Pharm";#N/A,#N/A,FALSE,"WWCM"}</definedName>
    <definedName name="nouv" localSheetId="25" hidden="1">{#N/A,#N/A,FALSE,"Pharm";#N/A,#N/A,FALSE,"WWCM"}</definedName>
    <definedName name="nouv" localSheetId="21" hidden="1">{#N/A,#N/A,FALSE,"Pharm";#N/A,#N/A,FALSE,"WWCM"}</definedName>
    <definedName name="nouv" localSheetId="22" hidden="1">{#N/A,#N/A,FALSE,"Pharm";#N/A,#N/A,FALSE,"WWCM"}</definedName>
    <definedName name="nouv" localSheetId="19" hidden="1">{#N/A,#N/A,FALSE,"Pharm";#N/A,#N/A,FALSE,"WWCM"}</definedName>
    <definedName name="nouv" hidden="1">{#N/A,#N/A,FALSE,"Pharm";#N/A,#N/A,FALSE,"WWCM"}</definedName>
    <definedName name="nouveau_classeur" hidden="1">"="</definedName>
    <definedName name="NOV">#REF!</definedName>
    <definedName name="Nov2002HourlyCost">#REF!</definedName>
    <definedName name="Nov2002MonthlyCost">#REF!</definedName>
    <definedName name="Nov2003HourlyCost">#REF!</definedName>
    <definedName name="Nov2003MonthlyCost">#REF!</definedName>
    <definedName name="Nov2004HourlyCost">#REF!</definedName>
    <definedName name="Nov2004MonthlyCost">#REF!</definedName>
    <definedName name="Nov2005HourlyCost">#REF!</definedName>
    <definedName name="Nov2005MonthlyCost">#REF!</definedName>
    <definedName name="Nov2006HourlyCost">#REF!</definedName>
    <definedName name="Nov2006MonthlyCost">#REF!</definedName>
    <definedName name="NOVEMBER">#REF!</definedName>
    <definedName name="NOWDATE">"2008-1-1"</definedName>
    <definedName name="ñp" localSheetId="14" hidden="1">{#N/A,"PURCHM",FALSE,"Business Analysis";#N/A,"SPADD",FALSE,"Business Analysis"}</definedName>
    <definedName name="ñp" localSheetId="7" hidden="1">{#N/A,"PURCHM",FALSE,"Business Analysis";#N/A,"SPADD",FALSE,"Business Analysis"}</definedName>
    <definedName name="ñp" localSheetId="25" hidden="1">{#N/A,"PURCHM",FALSE,"Business Analysis";#N/A,"SPADD",FALSE,"Business Analysis"}</definedName>
    <definedName name="ñp" localSheetId="21" hidden="1">{#N/A,"PURCHM",FALSE,"Business Analysis";#N/A,"SPADD",FALSE,"Business Analysis"}</definedName>
    <definedName name="ñp" localSheetId="22" hidden="1">{#N/A,"PURCHM",FALSE,"Business Analysis";#N/A,"SPADD",FALSE,"Business Analysis"}</definedName>
    <definedName name="ñp" localSheetId="19" hidden="1">{#N/A,"PURCHM",FALSE,"Business Analysis";#N/A,"SPADD",FALSE,"Business Analysis"}</definedName>
    <definedName name="ñp" hidden="1">{#N/A,"PURCHM",FALSE,"Business Analysis";#N/A,"SPADD",FALSE,"Business Analysis"}</definedName>
    <definedName name="npsxihvpsher" localSheetId="14" hidden="1">{#N/A,#N/A,FALSE,"TB";#N/A,#N/A,FALSE,"AR";#N/A,#N/A,FALSE,"BS";#N/A,#N/A,FALSE,"PL";#N/A,#N/A,FALSE,"NOTES";#N/A,#N/A,FALSE,"NOTES (2)";#N/A,#N/A,FALSE,"NOTES (3)";#N/A,#N/A,FALSE,"TAXC.INDEX";#N/A,#N/A,FALSE,"Schedule I";#N/A,#N/A,FALSE,"DPL";#N/A,#N/A,FALSE,"Schedule IV";#N/A,#N/A,FALSE,"Adjustments"}</definedName>
    <definedName name="npsxihvpsher" localSheetId="7" hidden="1">{#N/A,#N/A,FALSE,"TB";#N/A,#N/A,FALSE,"AR";#N/A,#N/A,FALSE,"BS";#N/A,#N/A,FALSE,"PL";#N/A,#N/A,FALSE,"NOTES";#N/A,#N/A,FALSE,"NOTES (2)";#N/A,#N/A,FALSE,"NOTES (3)";#N/A,#N/A,FALSE,"TAXC.INDEX";#N/A,#N/A,FALSE,"Schedule I";#N/A,#N/A,FALSE,"DPL";#N/A,#N/A,FALSE,"Schedule IV";#N/A,#N/A,FALSE,"Adjustments"}</definedName>
    <definedName name="npsxihvpsher" localSheetId="25" hidden="1">{#N/A,#N/A,FALSE,"TB";#N/A,#N/A,FALSE,"AR";#N/A,#N/A,FALSE,"BS";#N/A,#N/A,FALSE,"PL";#N/A,#N/A,FALSE,"NOTES";#N/A,#N/A,FALSE,"NOTES (2)";#N/A,#N/A,FALSE,"NOTES (3)";#N/A,#N/A,FALSE,"TAXC.INDEX";#N/A,#N/A,FALSE,"Schedule I";#N/A,#N/A,FALSE,"DPL";#N/A,#N/A,FALSE,"Schedule IV";#N/A,#N/A,FALSE,"Adjustments"}</definedName>
    <definedName name="npsxihvpsher" localSheetId="21" hidden="1">{#N/A,#N/A,FALSE,"TB";#N/A,#N/A,FALSE,"AR";#N/A,#N/A,FALSE,"BS";#N/A,#N/A,FALSE,"PL";#N/A,#N/A,FALSE,"NOTES";#N/A,#N/A,FALSE,"NOTES (2)";#N/A,#N/A,FALSE,"NOTES (3)";#N/A,#N/A,FALSE,"TAXC.INDEX";#N/A,#N/A,FALSE,"Schedule I";#N/A,#N/A,FALSE,"DPL";#N/A,#N/A,FALSE,"Schedule IV";#N/A,#N/A,FALSE,"Adjustments"}</definedName>
    <definedName name="npsxihvpsher" localSheetId="22" hidden="1">{#N/A,#N/A,FALSE,"TB";#N/A,#N/A,FALSE,"AR";#N/A,#N/A,FALSE,"BS";#N/A,#N/A,FALSE,"PL";#N/A,#N/A,FALSE,"NOTES";#N/A,#N/A,FALSE,"NOTES (2)";#N/A,#N/A,FALSE,"NOTES (3)";#N/A,#N/A,FALSE,"TAXC.INDEX";#N/A,#N/A,FALSE,"Schedule I";#N/A,#N/A,FALSE,"DPL";#N/A,#N/A,FALSE,"Schedule IV";#N/A,#N/A,FALSE,"Adjustments"}</definedName>
    <definedName name="npsxihvpsher" localSheetId="19" hidden="1">{#N/A,#N/A,FALSE,"TB";#N/A,#N/A,FALSE,"AR";#N/A,#N/A,FALSE,"BS";#N/A,#N/A,FALSE,"PL";#N/A,#N/A,FALSE,"NOTES";#N/A,#N/A,FALSE,"NOTES (2)";#N/A,#N/A,FALSE,"NOTES (3)";#N/A,#N/A,FALSE,"TAXC.INDEX";#N/A,#N/A,FALSE,"Schedule I";#N/A,#N/A,FALSE,"DPL";#N/A,#N/A,FALSE,"Schedule IV";#N/A,#N/A,FALSE,"Adjustments"}</definedName>
    <definedName name="npsxihvpsher" hidden="1">{#N/A,#N/A,FALSE,"TB";#N/A,#N/A,FALSE,"AR";#N/A,#N/A,FALSE,"BS";#N/A,#N/A,FALSE,"PL";#N/A,#N/A,FALSE,"NOTES";#N/A,#N/A,FALSE,"NOTES (2)";#N/A,#N/A,FALSE,"NOTES (3)";#N/A,#N/A,FALSE,"TAXC.INDEX";#N/A,#N/A,FALSE,"Schedule I";#N/A,#N/A,FALSE,"DPL";#N/A,#N/A,FALSE,"Schedule IV";#N/A,#N/A,FALSE,"Adjustments"}</definedName>
    <definedName name="nsksiddffkfkfkdldleleoeoeospad" localSheetId="14" hidden="1">{#N/A,#N/A,FALSE,"TB";#N/A,#N/A,FALSE,"DR";#N/A,#N/A,FALSE,"AR";#N/A,#N/A,FALSE,"BS";#N/A,#N/A,FALSE,"PL";#N/A,#N/A,FALSE,"NOTES";#N/A,#N/A,FALSE,"NOTES (2)";#N/A,#N/A,FALSE,"NOTES (3)";#N/A,#N/A,FALSE,"DPL";#N/A,#N/A,FALSE,"DPL"}</definedName>
    <definedName name="nsksiddffkfkfkdldleleoeoeospad" localSheetId="7" hidden="1">{#N/A,#N/A,FALSE,"TB";#N/A,#N/A,FALSE,"DR";#N/A,#N/A,FALSE,"AR";#N/A,#N/A,FALSE,"BS";#N/A,#N/A,FALSE,"PL";#N/A,#N/A,FALSE,"NOTES";#N/A,#N/A,FALSE,"NOTES (2)";#N/A,#N/A,FALSE,"NOTES (3)";#N/A,#N/A,FALSE,"DPL";#N/A,#N/A,FALSE,"DPL"}</definedName>
    <definedName name="nsksiddffkfkfkdldleleoeoeospad" localSheetId="25" hidden="1">{#N/A,#N/A,FALSE,"TB";#N/A,#N/A,FALSE,"DR";#N/A,#N/A,FALSE,"AR";#N/A,#N/A,FALSE,"BS";#N/A,#N/A,FALSE,"PL";#N/A,#N/A,FALSE,"NOTES";#N/A,#N/A,FALSE,"NOTES (2)";#N/A,#N/A,FALSE,"NOTES (3)";#N/A,#N/A,FALSE,"DPL";#N/A,#N/A,FALSE,"DPL"}</definedName>
    <definedName name="nsksiddffkfkfkdldleleoeoeospad" localSheetId="21" hidden="1">{#N/A,#N/A,FALSE,"TB";#N/A,#N/A,FALSE,"DR";#N/A,#N/A,FALSE,"AR";#N/A,#N/A,FALSE,"BS";#N/A,#N/A,FALSE,"PL";#N/A,#N/A,FALSE,"NOTES";#N/A,#N/A,FALSE,"NOTES (2)";#N/A,#N/A,FALSE,"NOTES (3)";#N/A,#N/A,FALSE,"DPL";#N/A,#N/A,FALSE,"DPL"}</definedName>
    <definedName name="nsksiddffkfkfkdldleleoeoeospad" localSheetId="22" hidden="1">{#N/A,#N/A,FALSE,"TB";#N/A,#N/A,FALSE,"DR";#N/A,#N/A,FALSE,"AR";#N/A,#N/A,FALSE,"BS";#N/A,#N/A,FALSE,"PL";#N/A,#N/A,FALSE,"NOTES";#N/A,#N/A,FALSE,"NOTES (2)";#N/A,#N/A,FALSE,"NOTES (3)";#N/A,#N/A,FALSE,"DPL";#N/A,#N/A,FALSE,"DPL"}</definedName>
    <definedName name="nsksiddffkfkfkdldleleoeoeospad" localSheetId="19" hidden="1">{#N/A,#N/A,FALSE,"TB";#N/A,#N/A,FALSE,"DR";#N/A,#N/A,FALSE,"AR";#N/A,#N/A,FALSE,"BS";#N/A,#N/A,FALSE,"PL";#N/A,#N/A,FALSE,"NOTES";#N/A,#N/A,FALSE,"NOTES (2)";#N/A,#N/A,FALSE,"NOTES (3)";#N/A,#N/A,FALSE,"DPL";#N/A,#N/A,FALSE,"DPL"}</definedName>
    <definedName name="nsksiddffkfkfkdldleleoeoeospad" hidden="1">{#N/A,#N/A,FALSE,"TB";#N/A,#N/A,FALSE,"DR";#N/A,#N/A,FALSE,"AR";#N/A,#N/A,FALSE,"BS";#N/A,#N/A,FALSE,"PL";#N/A,#N/A,FALSE,"NOTES";#N/A,#N/A,FALSE,"NOTES (2)";#N/A,#N/A,FALSE,"NOTES (3)";#N/A,#N/A,FALSE,"DPL";#N/A,#N/A,FALSE,"DPL"}</definedName>
    <definedName name="nsncpshpshre" localSheetId="14" hidden="1">{#N/A,#N/A,FALSE,"TAXC.INDEX";#N/A,#N/A,FALSE,"Schedule I";#N/A,#N/A,FALSE,"Schedule  II";#N/A,#N/A,FALSE,"Schedule III"}</definedName>
    <definedName name="nsncpshpshre" localSheetId="7" hidden="1">{#N/A,#N/A,FALSE,"TAXC.INDEX";#N/A,#N/A,FALSE,"Schedule I";#N/A,#N/A,FALSE,"Schedule  II";#N/A,#N/A,FALSE,"Schedule III"}</definedName>
    <definedName name="nsncpshpshre" localSheetId="25" hidden="1">{#N/A,#N/A,FALSE,"TAXC.INDEX";#N/A,#N/A,FALSE,"Schedule I";#N/A,#N/A,FALSE,"Schedule  II";#N/A,#N/A,FALSE,"Schedule III"}</definedName>
    <definedName name="nsncpshpshre" localSheetId="21" hidden="1">{#N/A,#N/A,FALSE,"TAXC.INDEX";#N/A,#N/A,FALSE,"Schedule I";#N/A,#N/A,FALSE,"Schedule  II";#N/A,#N/A,FALSE,"Schedule III"}</definedName>
    <definedName name="nsncpshpshre" localSheetId="22" hidden="1">{#N/A,#N/A,FALSE,"TAXC.INDEX";#N/A,#N/A,FALSE,"Schedule I";#N/A,#N/A,FALSE,"Schedule  II";#N/A,#N/A,FALSE,"Schedule III"}</definedName>
    <definedName name="nsncpshpshre" localSheetId="19" hidden="1">{#N/A,#N/A,FALSE,"TAXC.INDEX";#N/A,#N/A,FALSE,"Schedule I";#N/A,#N/A,FALSE,"Schedule  II";#N/A,#N/A,FALSE,"Schedule III"}</definedName>
    <definedName name="nsncpshpshre" hidden="1">{#N/A,#N/A,FALSE,"TAXC.INDEX";#N/A,#N/A,FALSE,"Schedule I";#N/A,#N/A,FALSE,"Schedule  II";#N/A,#N/A,FALSE,"Schedule III"}</definedName>
    <definedName name="NSW_HC">#REF!</definedName>
    <definedName name="NSW_N_HC">#REF!</definedName>
    <definedName name="ntd" hidden="1">#REF!</definedName>
    <definedName name="ntf" hidden="1">#REF!</definedName>
    <definedName name="nty" localSheetId="14" hidden="1">{"'毛利比较'!$A$4:$P$26"}</definedName>
    <definedName name="nty" localSheetId="7" hidden="1">{"'毛利比较'!$A$4:$P$26"}</definedName>
    <definedName name="nty" localSheetId="25" hidden="1">{"'毛利比较'!$A$4:$P$26"}</definedName>
    <definedName name="nty" localSheetId="21" hidden="1">{"'毛利比较'!$A$4:$P$26"}</definedName>
    <definedName name="nty" localSheetId="22" hidden="1">{"'毛利比较'!$A$4:$P$26"}</definedName>
    <definedName name="nty" localSheetId="19" hidden="1">{"'毛利比较'!$A$4:$P$26"}</definedName>
    <definedName name="nty" hidden="1">{"'毛利比较'!$A$4:$P$26"}</definedName>
    <definedName name="nu\" localSheetId="14" hidden="1">{"'毛利比较'!$A$4:$P$26"}</definedName>
    <definedName name="nu\" localSheetId="7" hidden="1">{"'毛利比较'!$A$4:$P$26"}</definedName>
    <definedName name="nu\" localSheetId="25" hidden="1">{"'毛利比较'!$A$4:$P$26"}</definedName>
    <definedName name="nu\" localSheetId="21" hidden="1">{"'毛利比较'!$A$4:$P$26"}</definedName>
    <definedName name="nu\" localSheetId="22" hidden="1">{"'毛利比较'!$A$4:$P$26"}</definedName>
    <definedName name="nu\" localSheetId="19" hidden="1">{"'毛利比较'!$A$4:$P$26"}</definedName>
    <definedName name="nu\" hidden="1">{"'毛利比较'!$A$4:$P$26"}</definedName>
    <definedName name="nuijh467" localSheetId="14" hidden="1">{"detail",#N/A,FALSE,"mfg";"summary",#N/A,FALSE,"mfg"}</definedName>
    <definedName name="nuijh467" localSheetId="7" hidden="1">{"detail",#N/A,FALSE,"mfg";"summary",#N/A,FALSE,"mfg"}</definedName>
    <definedName name="nuijh467" localSheetId="25" hidden="1">{"detail",#N/A,FALSE,"mfg";"summary",#N/A,FALSE,"mfg"}</definedName>
    <definedName name="nuijh467" localSheetId="21" hidden="1">{"detail",#N/A,FALSE,"mfg";"summary",#N/A,FALSE,"mfg"}</definedName>
    <definedName name="nuijh467" localSheetId="22" hidden="1">{"detail",#N/A,FALSE,"mfg";"summary",#N/A,FALSE,"mfg"}</definedName>
    <definedName name="nuijh467" localSheetId="19" hidden="1">{"detail",#N/A,FALSE,"mfg";"summary",#N/A,FALSE,"mfg"}</definedName>
    <definedName name="nuijh467" hidden="1">{"detail",#N/A,FALSE,"mfg";"summary",#N/A,FALSE,"mfg"}</definedName>
    <definedName name="num_mth">#REF!</definedName>
    <definedName name="NUMBEROFDETAILFIELDS2">#REF!</definedName>
    <definedName name="NUMBEROFDETAILFIELDS3">#REF!</definedName>
    <definedName name="NUMBEROFDETAILFIELDS4">#REF!</definedName>
    <definedName name="NUMBEROFDETAILFIELDS5">#REF!</definedName>
    <definedName name="NUMBEROFHEADERFIELDS2">#REF!</definedName>
    <definedName name="NUMBEROFHEADERFIELDS3">#REF!</definedName>
    <definedName name="NUMBEROFHEADERFIELDS4">#REF!</definedName>
    <definedName name="NUMBEROFHEADERFIELDS5">#REF!</definedName>
    <definedName name="nvkjnfvf" localSheetId="1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nvkjnfvf" localSheetId="7"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nvkjnfvf" localSheetId="25"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nvkjnfvf" localSheetId="2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nvkjnfvf" localSheetId="2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nvkjnfvf" localSheetId="19"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nvkjnfvf"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NvsASD">"V2004-09-30"</definedName>
    <definedName name="NvsAutoDrillOk">"VN"</definedName>
    <definedName name="NvsElapsedTime">0.00115057869697921</definedName>
    <definedName name="NvsEndTime">38270.0907503472</definedName>
    <definedName name="NvsInstSpec">"%,FBUSINESS_UNIT,VCN390"</definedName>
    <definedName name="NvsLayoutType">"M3"</definedName>
    <definedName name="NvsNplSpec">"%,X,RZF..,CZF.."</definedName>
    <definedName name="NvsPanelEffdt">"V1900-01-01"</definedName>
    <definedName name="NvsPanelSetid">"VCNSHR"</definedName>
    <definedName name="NvsReqBU">"VCN010"</definedName>
    <definedName name="NvsReqBUOnly">"VN"</definedName>
    <definedName name="NvsTransLed">"VN"</definedName>
    <definedName name="NvsTreeASD">"V2004-09-30"</definedName>
    <definedName name="NvsValTbl.ACCOUNT">"GL_ACCOUNT_TBL"</definedName>
    <definedName name="NvsValTbl.DEPTID">"DEPARTMENT_TBL"</definedName>
    <definedName name="NvsValTbl.SCENARIO">"BD_SCENARIO_TBL"</definedName>
    <definedName name="nxbvpsprfhsre" localSheetId="14" hidden="1">{#N/A,#N/A,FALSE,"DIR-REP";#N/A,#N/A,FALSE,"AUD-REPORT";#N/A,#N/A,FALSE,"P7L&amp;BS";#N/A,#N/A,FALSE,"NOTES";#N/A,#N/A,FALSE,"FA";#N/A,#N/A,FALSE,"NOTES (2)";#N/A,#N/A,FALSE,"Schedule  IV";#N/A,#N/A,FALSE,"Schedule V"}</definedName>
    <definedName name="nxbvpsprfhsre" localSheetId="7" hidden="1">{#N/A,#N/A,FALSE,"DIR-REP";#N/A,#N/A,FALSE,"AUD-REPORT";#N/A,#N/A,FALSE,"P7L&amp;BS";#N/A,#N/A,FALSE,"NOTES";#N/A,#N/A,FALSE,"FA";#N/A,#N/A,FALSE,"NOTES (2)";#N/A,#N/A,FALSE,"Schedule  IV";#N/A,#N/A,FALSE,"Schedule V"}</definedName>
    <definedName name="nxbvpsprfhsre" localSheetId="25" hidden="1">{#N/A,#N/A,FALSE,"DIR-REP";#N/A,#N/A,FALSE,"AUD-REPORT";#N/A,#N/A,FALSE,"P7L&amp;BS";#N/A,#N/A,FALSE,"NOTES";#N/A,#N/A,FALSE,"FA";#N/A,#N/A,FALSE,"NOTES (2)";#N/A,#N/A,FALSE,"Schedule  IV";#N/A,#N/A,FALSE,"Schedule V"}</definedName>
    <definedName name="nxbvpsprfhsre" localSheetId="21" hidden="1">{#N/A,#N/A,FALSE,"DIR-REP";#N/A,#N/A,FALSE,"AUD-REPORT";#N/A,#N/A,FALSE,"P7L&amp;BS";#N/A,#N/A,FALSE,"NOTES";#N/A,#N/A,FALSE,"FA";#N/A,#N/A,FALSE,"NOTES (2)";#N/A,#N/A,FALSE,"Schedule  IV";#N/A,#N/A,FALSE,"Schedule V"}</definedName>
    <definedName name="nxbvpsprfhsre" localSheetId="22" hidden="1">{#N/A,#N/A,FALSE,"DIR-REP";#N/A,#N/A,FALSE,"AUD-REPORT";#N/A,#N/A,FALSE,"P7L&amp;BS";#N/A,#N/A,FALSE,"NOTES";#N/A,#N/A,FALSE,"FA";#N/A,#N/A,FALSE,"NOTES (2)";#N/A,#N/A,FALSE,"Schedule  IV";#N/A,#N/A,FALSE,"Schedule V"}</definedName>
    <definedName name="nxbvpsprfhsre" localSheetId="19" hidden="1">{#N/A,#N/A,FALSE,"DIR-REP";#N/A,#N/A,FALSE,"AUD-REPORT";#N/A,#N/A,FALSE,"P7L&amp;BS";#N/A,#N/A,FALSE,"NOTES";#N/A,#N/A,FALSE,"FA";#N/A,#N/A,FALSE,"NOTES (2)";#N/A,#N/A,FALSE,"Schedule  IV";#N/A,#N/A,FALSE,"Schedule V"}</definedName>
    <definedName name="nxbvpsprfhsre" hidden="1">{#N/A,#N/A,FALSE,"DIR-REP";#N/A,#N/A,FALSE,"AUD-REPORT";#N/A,#N/A,FALSE,"P7L&amp;BS";#N/A,#N/A,FALSE,"NOTES";#N/A,#N/A,FALSE,"FA";#N/A,#N/A,FALSE,"NOTES (2)";#N/A,#N/A,FALSE,"Schedule  IV";#N/A,#N/A,FALSE,"Schedule V"}</definedName>
    <definedName name="NZ_HC">#REF!</definedName>
    <definedName name="nzncpnfvvsire" localSheetId="14" hidden="1">{#N/A,#N/A,FALSE,"TB";#N/A,#N/A,FALSE,"DR";#N/A,#N/A,FALSE,"AR";#N/A,#N/A,FALSE,"PL";#N/A,#N/A,FALSE,"BS";#N/A,#N/A,FALSE,"NOTES";#N/A,#N/A,FALSE,"NOTES (2)";#N/A,#N/A,FALSE,"NOTES (3)";#N/A,#N/A,FALSE,"DPL";#N/A,#N/A,FALSE,"TAXC.INDEX";#N/A,#N/A,FALSE,"Schedule I";#N/A,#N/A,FALSE,"Adjustments"}</definedName>
    <definedName name="nzncpnfvvsire" localSheetId="7" hidden="1">{#N/A,#N/A,FALSE,"TB";#N/A,#N/A,FALSE,"DR";#N/A,#N/A,FALSE,"AR";#N/A,#N/A,FALSE,"PL";#N/A,#N/A,FALSE,"BS";#N/A,#N/A,FALSE,"NOTES";#N/A,#N/A,FALSE,"NOTES (2)";#N/A,#N/A,FALSE,"NOTES (3)";#N/A,#N/A,FALSE,"DPL";#N/A,#N/A,FALSE,"TAXC.INDEX";#N/A,#N/A,FALSE,"Schedule I";#N/A,#N/A,FALSE,"Adjustments"}</definedName>
    <definedName name="nzncpnfvvsire" localSheetId="25" hidden="1">{#N/A,#N/A,FALSE,"TB";#N/A,#N/A,FALSE,"DR";#N/A,#N/A,FALSE,"AR";#N/A,#N/A,FALSE,"PL";#N/A,#N/A,FALSE,"BS";#N/A,#N/A,FALSE,"NOTES";#N/A,#N/A,FALSE,"NOTES (2)";#N/A,#N/A,FALSE,"NOTES (3)";#N/A,#N/A,FALSE,"DPL";#N/A,#N/A,FALSE,"TAXC.INDEX";#N/A,#N/A,FALSE,"Schedule I";#N/A,#N/A,FALSE,"Adjustments"}</definedName>
    <definedName name="nzncpnfvvsire" localSheetId="21" hidden="1">{#N/A,#N/A,FALSE,"TB";#N/A,#N/A,FALSE,"DR";#N/A,#N/A,FALSE,"AR";#N/A,#N/A,FALSE,"PL";#N/A,#N/A,FALSE,"BS";#N/A,#N/A,FALSE,"NOTES";#N/A,#N/A,FALSE,"NOTES (2)";#N/A,#N/A,FALSE,"NOTES (3)";#N/A,#N/A,FALSE,"DPL";#N/A,#N/A,FALSE,"TAXC.INDEX";#N/A,#N/A,FALSE,"Schedule I";#N/A,#N/A,FALSE,"Adjustments"}</definedName>
    <definedName name="nzncpnfvvsire" localSheetId="22" hidden="1">{#N/A,#N/A,FALSE,"TB";#N/A,#N/A,FALSE,"DR";#N/A,#N/A,FALSE,"AR";#N/A,#N/A,FALSE,"PL";#N/A,#N/A,FALSE,"BS";#N/A,#N/A,FALSE,"NOTES";#N/A,#N/A,FALSE,"NOTES (2)";#N/A,#N/A,FALSE,"NOTES (3)";#N/A,#N/A,FALSE,"DPL";#N/A,#N/A,FALSE,"TAXC.INDEX";#N/A,#N/A,FALSE,"Schedule I";#N/A,#N/A,FALSE,"Adjustments"}</definedName>
    <definedName name="nzncpnfvvsire" localSheetId="19" hidden="1">{#N/A,#N/A,FALSE,"TB";#N/A,#N/A,FALSE,"DR";#N/A,#N/A,FALSE,"AR";#N/A,#N/A,FALSE,"PL";#N/A,#N/A,FALSE,"BS";#N/A,#N/A,FALSE,"NOTES";#N/A,#N/A,FALSE,"NOTES (2)";#N/A,#N/A,FALSE,"NOTES (3)";#N/A,#N/A,FALSE,"DPL";#N/A,#N/A,FALSE,"TAXC.INDEX";#N/A,#N/A,FALSE,"Schedule I";#N/A,#N/A,FALSE,"Adjustments"}</definedName>
    <definedName name="nzncpnfvvsire" hidden="1">{#N/A,#N/A,FALSE,"TB";#N/A,#N/A,FALSE,"DR";#N/A,#N/A,FALSE,"AR";#N/A,#N/A,FALSE,"PL";#N/A,#N/A,FALSE,"BS";#N/A,#N/A,FALSE,"NOTES";#N/A,#N/A,FALSE,"NOTES (2)";#N/A,#N/A,FALSE,"NOTES (3)";#N/A,#N/A,FALSE,"DPL";#N/A,#N/A,FALSE,"TAXC.INDEX";#N/A,#N/A,FALSE,"Schedule I";#N/A,#N/A,FALSE,"Adjustments"}</definedName>
    <definedName name="o">#REF!</definedName>
    <definedName name="O_RE" hidden="1">#REF!</definedName>
    <definedName name="O1_2">#REF!</definedName>
    <definedName name="O1_2_1">#REF!</definedName>
    <definedName name="OAP">#N/A</definedName>
    <definedName name="oawl" localSheetId="14" hidden="1">{#N/A,#N/A,FALSE,"TAXC.INDEX";#N/A,#N/A,FALSE,"Schedule I";#N/A,#N/A,FALSE,"Schedule  II";#N/A,#N/A,FALSE,"Schedule III"}</definedName>
    <definedName name="oawl" localSheetId="7" hidden="1">{#N/A,#N/A,FALSE,"TAXC.INDEX";#N/A,#N/A,FALSE,"Schedule I";#N/A,#N/A,FALSE,"Schedule  II";#N/A,#N/A,FALSE,"Schedule III"}</definedName>
    <definedName name="oawl" localSheetId="25" hidden="1">{#N/A,#N/A,FALSE,"TAXC.INDEX";#N/A,#N/A,FALSE,"Schedule I";#N/A,#N/A,FALSE,"Schedule  II";#N/A,#N/A,FALSE,"Schedule III"}</definedName>
    <definedName name="oawl" localSheetId="21" hidden="1">{#N/A,#N/A,FALSE,"TAXC.INDEX";#N/A,#N/A,FALSE,"Schedule I";#N/A,#N/A,FALSE,"Schedule  II";#N/A,#N/A,FALSE,"Schedule III"}</definedName>
    <definedName name="oawl" localSheetId="22" hidden="1">{#N/A,#N/A,FALSE,"TAXC.INDEX";#N/A,#N/A,FALSE,"Schedule I";#N/A,#N/A,FALSE,"Schedule  II";#N/A,#N/A,FALSE,"Schedule III"}</definedName>
    <definedName name="oawl" localSheetId="19" hidden="1">{#N/A,#N/A,FALSE,"TAXC.INDEX";#N/A,#N/A,FALSE,"Schedule I";#N/A,#N/A,FALSE,"Schedule  II";#N/A,#N/A,FALSE,"Schedule III"}</definedName>
    <definedName name="oawl" hidden="1">{#N/A,#N/A,FALSE,"TAXC.INDEX";#N/A,#N/A,FALSE,"Schedule I";#N/A,#N/A,FALSE,"Schedule  II";#N/A,#N/A,FALSE,"Schedule III"}</definedName>
    <definedName name="oay" localSheetId="14" hidden="1">{#N/A,#N/A,FALSE,"TAXC.INDEX";#N/A,#N/A,FALSE,"Schedule I";#N/A,#N/A,FALSE,"Schedule  II";#N/A,#N/A,FALSE,"Schedule III"}</definedName>
    <definedName name="oay" localSheetId="7" hidden="1">{#N/A,#N/A,FALSE,"TAXC.INDEX";#N/A,#N/A,FALSE,"Schedule I";#N/A,#N/A,FALSE,"Schedule  II";#N/A,#N/A,FALSE,"Schedule III"}</definedName>
    <definedName name="oay" localSheetId="25" hidden="1">{#N/A,#N/A,FALSE,"TAXC.INDEX";#N/A,#N/A,FALSE,"Schedule I";#N/A,#N/A,FALSE,"Schedule  II";#N/A,#N/A,FALSE,"Schedule III"}</definedName>
    <definedName name="oay" localSheetId="21" hidden="1">{#N/A,#N/A,FALSE,"TAXC.INDEX";#N/A,#N/A,FALSE,"Schedule I";#N/A,#N/A,FALSE,"Schedule  II";#N/A,#N/A,FALSE,"Schedule III"}</definedName>
    <definedName name="oay" localSheetId="22" hidden="1">{#N/A,#N/A,FALSE,"TAXC.INDEX";#N/A,#N/A,FALSE,"Schedule I";#N/A,#N/A,FALSE,"Schedule  II";#N/A,#N/A,FALSE,"Schedule III"}</definedName>
    <definedName name="oay" localSheetId="19" hidden="1">{#N/A,#N/A,FALSE,"TAXC.INDEX";#N/A,#N/A,FALSE,"Schedule I";#N/A,#N/A,FALSE,"Schedule  II";#N/A,#N/A,FALSE,"Schedule III"}</definedName>
    <definedName name="oay" hidden="1">{#N/A,#N/A,FALSE,"TAXC.INDEX";#N/A,#N/A,FALSE,"Schedule I";#N/A,#N/A,FALSE,"Schedule  II";#N/A,#N/A,FALSE,"Schedule III"}</definedName>
    <definedName name="Obdobje_Celotno_PredPreteklo_Leto" hidden="1">#REF!</definedName>
    <definedName name="Obdobje_Celotno_Preteklo_Leto" hidden="1">#REF!</definedName>
    <definedName name="Obdobje_Celotno_tekoče_leto" hidden="1">#REF!</definedName>
    <definedName name="Obdobje_preteklo_Leto" hidden="1">#REF!</definedName>
    <definedName name="Obdobje_tekoče_leto" hidden="1">#REF!</definedName>
    <definedName name="objd\" localSheetId="14" hidden="1">{#N/A,#N/A,FALSE,"CONTENTS";#N/A,#N/A,FALSE,"DR";#N/A,#N/A,FALSE,"PL";#N/A,#N/A,FALSE,"BS";#N/A,#N/A,FALSE,"Cash Flow";#N/A,#N/A,FALSE,"NOTES";#N/A,#N/A,FALSE,"NOTES (FA)";#N/A,#N/A,FALSE,"Notes(3)";#N/A,#N/A,FALSE,"NOTES (4)";#N/A,#N/A,FALSE,"DP&amp;L";#N/A,#N/A,FALSE,"EXPENSES";#N/A,#N/A,FALSE,"EXPENSES-1"}</definedName>
    <definedName name="objd\" localSheetId="7" hidden="1">{#N/A,#N/A,FALSE,"CONTENTS";#N/A,#N/A,FALSE,"DR";#N/A,#N/A,FALSE,"PL";#N/A,#N/A,FALSE,"BS";#N/A,#N/A,FALSE,"Cash Flow";#N/A,#N/A,FALSE,"NOTES";#N/A,#N/A,FALSE,"NOTES (FA)";#N/A,#N/A,FALSE,"Notes(3)";#N/A,#N/A,FALSE,"NOTES (4)";#N/A,#N/A,FALSE,"DP&amp;L";#N/A,#N/A,FALSE,"EXPENSES";#N/A,#N/A,FALSE,"EXPENSES-1"}</definedName>
    <definedName name="objd\" localSheetId="25" hidden="1">{#N/A,#N/A,FALSE,"CONTENTS";#N/A,#N/A,FALSE,"DR";#N/A,#N/A,FALSE,"PL";#N/A,#N/A,FALSE,"BS";#N/A,#N/A,FALSE,"Cash Flow";#N/A,#N/A,FALSE,"NOTES";#N/A,#N/A,FALSE,"NOTES (FA)";#N/A,#N/A,FALSE,"Notes(3)";#N/A,#N/A,FALSE,"NOTES (4)";#N/A,#N/A,FALSE,"DP&amp;L";#N/A,#N/A,FALSE,"EXPENSES";#N/A,#N/A,FALSE,"EXPENSES-1"}</definedName>
    <definedName name="objd\" localSheetId="21" hidden="1">{#N/A,#N/A,FALSE,"CONTENTS";#N/A,#N/A,FALSE,"DR";#N/A,#N/A,FALSE,"PL";#N/A,#N/A,FALSE,"BS";#N/A,#N/A,FALSE,"Cash Flow";#N/A,#N/A,FALSE,"NOTES";#N/A,#N/A,FALSE,"NOTES (FA)";#N/A,#N/A,FALSE,"Notes(3)";#N/A,#N/A,FALSE,"NOTES (4)";#N/A,#N/A,FALSE,"DP&amp;L";#N/A,#N/A,FALSE,"EXPENSES";#N/A,#N/A,FALSE,"EXPENSES-1"}</definedName>
    <definedName name="objd\" localSheetId="22" hidden="1">{#N/A,#N/A,FALSE,"CONTENTS";#N/A,#N/A,FALSE,"DR";#N/A,#N/A,FALSE,"PL";#N/A,#N/A,FALSE,"BS";#N/A,#N/A,FALSE,"Cash Flow";#N/A,#N/A,FALSE,"NOTES";#N/A,#N/A,FALSE,"NOTES (FA)";#N/A,#N/A,FALSE,"Notes(3)";#N/A,#N/A,FALSE,"NOTES (4)";#N/A,#N/A,FALSE,"DP&amp;L";#N/A,#N/A,FALSE,"EXPENSES";#N/A,#N/A,FALSE,"EXPENSES-1"}</definedName>
    <definedName name="objd\" localSheetId="19" hidden="1">{#N/A,#N/A,FALSE,"CONTENTS";#N/A,#N/A,FALSE,"DR";#N/A,#N/A,FALSE,"PL";#N/A,#N/A,FALSE,"BS";#N/A,#N/A,FALSE,"Cash Flow";#N/A,#N/A,FALSE,"NOTES";#N/A,#N/A,FALSE,"NOTES (FA)";#N/A,#N/A,FALSE,"Notes(3)";#N/A,#N/A,FALSE,"NOTES (4)";#N/A,#N/A,FALSE,"DP&amp;L";#N/A,#N/A,FALSE,"EXPENSES";#N/A,#N/A,FALSE,"EXPENSES-1"}</definedName>
    <definedName name="objd\" hidden="1">{#N/A,#N/A,FALSE,"CONTENTS";#N/A,#N/A,FALSE,"DR";#N/A,#N/A,FALSE,"PL";#N/A,#N/A,FALSE,"BS";#N/A,#N/A,FALSE,"Cash Flow";#N/A,#N/A,FALSE,"NOTES";#N/A,#N/A,FALSE,"NOTES (FA)";#N/A,#N/A,FALSE,"Notes(3)";#N/A,#N/A,FALSE,"NOTES (4)";#N/A,#N/A,FALSE,"DP&amp;L";#N/A,#N/A,FALSE,"EXPENSES";#N/A,#N/A,FALSE,"EXPENSES-1"}</definedName>
    <definedName name="OC_1_1">SUM(SUMIF(#REF!,6401,#REF!))-SUM(SUMIF(#REF!,64010000,#REF!))</definedName>
    <definedName name="OC_1_2">SUM(SUMIF(#REF!,6401,#REF!))-SUM(SUMIF(#REF!,64010000,#REF!))</definedName>
    <definedName name="OC_1_3">SUM(SUMIF(#REF!,6401,#REF!))-SUM(SUMIF(#REF!,64010000,#REF!))</definedName>
    <definedName name="OC_1_4">SUM(SUMIF(#REF!,6401,#REF!))-SUM(SUMIF(#REF!,64010000,#REF!))</definedName>
    <definedName name="OC_2_1">SUM(SUMIF(#REF!,6402,#REF!))-SUM(SUMIF(#REF!,64020000,#REF!))</definedName>
    <definedName name="OC_2_2">SUM(SUMIF(#REF!,6402,#REF!))-SUM(SUMIF(#REF!,64020000,#REF!))</definedName>
    <definedName name="OC_2_3">SUM(SUMIF(#REF!,6402,#REF!))-SUM(SUMIF(#REF!,64020000,#REF!))</definedName>
    <definedName name="OC_2_4">SUM(SUMIF(#REF!,6402,#REF!))-SUM(SUMIF(#REF!,64020000,#REF!))</definedName>
    <definedName name="OC_Instruction">#REF!</definedName>
    <definedName name="OC_NBV">#REF!</definedName>
    <definedName name="oclt" localSheetId="14" hidden="1">{#N/A,#N/A,FALSE,"TAXC.INDEX";#N/A,#N/A,FALSE,"Schedule I";#N/A,#N/A,FALSE,"Schedule  II";#N/A,#N/A,FALSE,"Schedule III"}</definedName>
    <definedName name="oclt" localSheetId="7" hidden="1">{#N/A,#N/A,FALSE,"TAXC.INDEX";#N/A,#N/A,FALSE,"Schedule I";#N/A,#N/A,FALSE,"Schedule  II";#N/A,#N/A,FALSE,"Schedule III"}</definedName>
    <definedName name="oclt" localSheetId="25" hidden="1">{#N/A,#N/A,FALSE,"TAXC.INDEX";#N/A,#N/A,FALSE,"Schedule I";#N/A,#N/A,FALSE,"Schedule  II";#N/A,#N/A,FALSE,"Schedule III"}</definedName>
    <definedName name="oclt" localSheetId="21" hidden="1">{#N/A,#N/A,FALSE,"TAXC.INDEX";#N/A,#N/A,FALSE,"Schedule I";#N/A,#N/A,FALSE,"Schedule  II";#N/A,#N/A,FALSE,"Schedule III"}</definedName>
    <definedName name="oclt" localSheetId="22" hidden="1">{#N/A,#N/A,FALSE,"TAXC.INDEX";#N/A,#N/A,FALSE,"Schedule I";#N/A,#N/A,FALSE,"Schedule  II";#N/A,#N/A,FALSE,"Schedule III"}</definedName>
    <definedName name="oclt" localSheetId="19" hidden="1">{#N/A,#N/A,FALSE,"TAXC.INDEX";#N/A,#N/A,FALSE,"Schedule I";#N/A,#N/A,FALSE,"Schedule  II";#N/A,#N/A,FALSE,"Schedule III"}</definedName>
    <definedName name="oclt" hidden="1">{#N/A,#N/A,FALSE,"TAXC.INDEX";#N/A,#N/A,FALSE,"Schedule I";#N/A,#N/A,FALSE,"Schedule  II";#N/A,#N/A,FALSE,"Schedule III"}</definedName>
    <definedName name="OCT">#REF!</definedName>
    <definedName name="Oct2002HourlyCost">#REF!</definedName>
    <definedName name="Oct2002MonthlyCost">#REF!</definedName>
    <definedName name="Oct2003HourlyCost">#REF!</definedName>
    <definedName name="Oct2003MonthlyCost">#REF!</definedName>
    <definedName name="Oct2004HourlyCost">#REF!</definedName>
    <definedName name="Oct2004MonthlyCost">#REF!</definedName>
    <definedName name="Oct2005HourlyCost">#REF!</definedName>
    <definedName name="Oct2005MonthlyCost">#REF!</definedName>
    <definedName name="Oct2006HourlyCost">#REF!</definedName>
    <definedName name="Oct2006MonthlyCost">#REF!</definedName>
    <definedName name="OCTOBER">#REF!</definedName>
    <definedName name="OE_PCN">#REF!</definedName>
    <definedName name="oels" localSheetId="14" hidden="1">{#N/A,#N/A,FALSE,"DIR-REP";#N/A,#N/A,FALSE,"AUD-REPORT";#N/A,#N/A,FALSE,"P7L&amp;BS";#N/A,#N/A,FALSE,"NOTES";#N/A,#N/A,FALSE,"FA";#N/A,#N/A,FALSE,"NOTES (2)";#N/A,#N/A,FALSE,"Schedule  IV";#N/A,#N/A,FALSE,"Schedule V"}</definedName>
    <definedName name="oels" localSheetId="7" hidden="1">{#N/A,#N/A,FALSE,"DIR-REP";#N/A,#N/A,FALSE,"AUD-REPORT";#N/A,#N/A,FALSE,"P7L&amp;BS";#N/A,#N/A,FALSE,"NOTES";#N/A,#N/A,FALSE,"FA";#N/A,#N/A,FALSE,"NOTES (2)";#N/A,#N/A,FALSE,"Schedule  IV";#N/A,#N/A,FALSE,"Schedule V"}</definedName>
    <definedName name="oels" localSheetId="25" hidden="1">{#N/A,#N/A,FALSE,"DIR-REP";#N/A,#N/A,FALSE,"AUD-REPORT";#N/A,#N/A,FALSE,"P7L&amp;BS";#N/A,#N/A,FALSE,"NOTES";#N/A,#N/A,FALSE,"FA";#N/A,#N/A,FALSE,"NOTES (2)";#N/A,#N/A,FALSE,"Schedule  IV";#N/A,#N/A,FALSE,"Schedule V"}</definedName>
    <definedName name="oels" localSheetId="21" hidden="1">{#N/A,#N/A,FALSE,"DIR-REP";#N/A,#N/A,FALSE,"AUD-REPORT";#N/A,#N/A,FALSE,"P7L&amp;BS";#N/A,#N/A,FALSE,"NOTES";#N/A,#N/A,FALSE,"FA";#N/A,#N/A,FALSE,"NOTES (2)";#N/A,#N/A,FALSE,"Schedule  IV";#N/A,#N/A,FALSE,"Schedule V"}</definedName>
    <definedName name="oels" localSheetId="22" hidden="1">{#N/A,#N/A,FALSE,"DIR-REP";#N/A,#N/A,FALSE,"AUD-REPORT";#N/A,#N/A,FALSE,"P7L&amp;BS";#N/A,#N/A,FALSE,"NOTES";#N/A,#N/A,FALSE,"FA";#N/A,#N/A,FALSE,"NOTES (2)";#N/A,#N/A,FALSE,"Schedule  IV";#N/A,#N/A,FALSE,"Schedule V"}</definedName>
    <definedName name="oels" localSheetId="19" hidden="1">{#N/A,#N/A,FALSE,"DIR-REP";#N/A,#N/A,FALSE,"AUD-REPORT";#N/A,#N/A,FALSE,"P7L&amp;BS";#N/A,#N/A,FALSE,"NOTES";#N/A,#N/A,FALSE,"FA";#N/A,#N/A,FALSE,"NOTES (2)";#N/A,#N/A,FALSE,"Schedule  IV";#N/A,#N/A,FALSE,"Schedule V"}</definedName>
    <definedName name="oels" hidden="1">{#N/A,#N/A,FALSE,"DIR-REP";#N/A,#N/A,FALSE,"AUD-REPORT";#N/A,#N/A,FALSE,"P7L&amp;BS";#N/A,#N/A,FALSE,"NOTES";#N/A,#N/A,FALSE,"FA";#N/A,#N/A,FALSE,"NOTES (2)";#N/A,#N/A,FALSE,"Schedule  IV";#N/A,#N/A,FALSE,"Schedule V"}</definedName>
    <definedName name="OEM_SALES">#N/A</definedName>
    <definedName name="oez" hidden="1">#REF!</definedName>
    <definedName name="ogvcl" localSheetId="14" hidden="1">{#N/A,#N/A,FALSE,"TB";#N/A,#N/A,FALSE,"DR";#N/A,#N/A,FALSE,"AR";#N/A,#N/A,FALSE,"BS";#N/A,#N/A,FALSE,"PL";#N/A,#N/A,FALSE,"NOTES";#N/A,#N/A,FALSE,"NOTES (2)";#N/A,#N/A,FALSE,"NOTES (3)";#N/A,#N/A,FALSE,"DPL";#N/A,#N/A,FALSE,"DPL"}</definedName>
    <definedName name="ogvcl" localSheetId="7" hidden="1">{#N/A,#N/A,FALSE,"TB";#N/A,#N/A,FALSE,"DR";#N/A,#N/A,FALSE,"AR";#N/A,#N/A,FALSE,"BS";#N/A,#N/A,FALSE,"PL";#N/A,#N/A,FALSE,"NOTES";#N/A,#N/A,FALSE,"NOTES (2)";#N/A,#N/A,FALSE,"NOTES (3)";#N/A,#N/A,FALSE,"DPL";#N/A,#N/A,FALSE,"DPL"}</definedName>
    <definedName name="ogvcl" localSheetId="25" hidden="1">{#N/A,#N/A,FALSE,"TB";#N/A,#N/A,FALSE,"DR";#N/A,#N/A,FALSE,"AR";#N/A,#N/A,FALSE,"BS";#N/A,#N/A,FALSE,"PL";#N/A,#N/A,FALSE,"NOTES";#N/A,#N/A,FALSE,"NOTES (2)";#N/A,#N/A,FALSE,"NOTES (3)";#N/A,#N/A,FALSE,"DPL";#N/A,#N/A,FALSE,"DPL"}</definedName>
    <definedName name="ogvcl" localSheetId="21" hidden="1">{#N/A,#N/A,FALSE,"TB";#N/A,#N/A,FALSE,"DR";#N/A,#N/A,FALSE,"AR";#N/A,#N/A,FALSE,"BS";#N/A,#N/A,FALSE,"PL";#N/A,#N/A,FALSE,"NOTES";#N/A,#N/A,FALSE,"NOTES (2)";#N/A,#N/A,FALSE,"NOTES (3)";#N/A,#N/A,FALSE,"DPL";#N/A,#N/A,FALSE,"DPL"}</definedName>
    <definedName name="ogvcl" localSheetId="22" hidden="1">{#N/A,#N/A,FALSE,"TB";#N/A,#N/A,FALSE,"DR";#N/A,#N/A,FALSE,"AR";#N/A,#N/A,FALSE,"BS";#N/A,#N/A,FALSE,"PL";#N/A,#N/A,FALSE,"NOTES";#N/A,#N/A,FALSE,"NOTES (2)";#N/A,#N/A,FALSE,"NOTES (3)";#N/A,#N/A,FALSE,"DPL";#N/A,#N/A,FALSE,"DPL"}</definedName>
    <definedName name="ogvcl" localSheetId="19" hidden="1">{#N/A,#N/A,FALSE,"TB";#N/A,#N/A,FALSE,"DR";#N/A,#N/A,FALSE,"AR";#N/A,#N/A,FALSE,"BS";#N/A,#N/A,FALSE,"PL";#N/A,#N/A,FALSE,"NOTES";#N/A,#N/A,FALSE,"NOTES (2)";#N/A,#N/A,FALSE,"NOTES (3)";#N/A,#N/A,FALSE,"DPL";#N/A,#N/A,FALSE,"DPL"}</definedName>
    <definedName name="ogvcl" hidden="1">{#N/A,#N/A,FALSE,"TB";#N/A,#N/A,FALSE,"DR";#N/A,#N/A,FALSE,"AR";#N/A,#N/A,FALSE,"BS";#N/A,#N/A,FALSE,"PL";#N/A,#N/A,FALSE,"NOTES";#N/A,#N/A,FALSE,"NOTES (2)";#N/A,#N/A,FALSE,"NOTES (3)";#N/A,#N/A,FALSE,"DPL";#N/A,#N/A,FALSE,"DPL"}</definedName>
    <definedName name="oh" localSheetId="14" hidden="1">{#N/A,#N/A,FALSE,"REVENUE"}</definedName>
    <definedName name="oh" localSheetId="7" hidden="1">{#N/A,#N/A,FALSE,"REVENUE"}</definedName>
    <definedName name="oh" localSheetId="25" hidden="1">{#N/A,#N/A,FALSE,"REVENUE"}</definedName>
    <definedName name="oh" localSheetId="21" hidden="1">{#N/A,#N/A,FALSE,"REVENUE"}</definedName>
    <definedName name="oh" localSheetId="22" hidden="1">{#N/A,#N/A,FALSE,"REVENUE"}</definedName>
    <definedName name="oh" localSheetId="19" hidden="1">{#N/A,#N/A,FALSE,"REVENUE"}</definedName>
    <definedName name="oh" hidden="1">{#N/A,#N/A,FALSE,"REVENUE"}</definedName>
    <definedName name="oi" localSheetId="14" hidden="1">{"'毛利比较'!$A$4:$P$26"}</definedName>
    <definedName name="oi" localSheetId="7" hidden="1">{"'毛利比较'!$A$4:$P$26"}</definedName>
    <definedName name="oi" localSheetId="25" hidden="1">{"'毛利比较'!$A$4:$P$26"}</definedName>
    <definedName name="oi" localSheetId="21" hidden="1">{"'毛利比较'!$A$4:$P$26"}</definedName>
    <definedName name="oi" localSheetId="22" hidden="1">{"'毛利比较'!$A$4:$P$26"}</definedName>
    <definedName name="oi" localSheetId="19" hidden="1">{"'毛利比较'!$A$4:$P$26"}</definedName>
    <definedName name="oi" hidden="1">{"'毛利比较'!$A$4:$P$26"}</definedName>
    <definedName name="OI_1_1">SUM(SUMIF(#REF!,6001,#REF!))-SUM(SUMIF(#REF!,60010000,#REF!))</definedName>
    <definedName name="OI_1_2">SUM(SUMIF(#REF!,6001,#REF!))-SUM(SUMIF(#REF!,60010000,#REF!))</definedName>
    <definedName name="OI_1_3">SUM(SUMIF(#REF!,6001,#REF!))-SUM(SUMIF(#REF!,60010000,#REF!))</definedName>
    <definedName name="OI_1_4">SUM(SUMIF(#REF!,6001,#REF!))-SUM(SUMIF(#REF!,60010000,#REF!))</definedName>
    <definedName name="OI_2_1">SUM(SUMIF(#REF!,6051,#REF!))-SUM(SUMIF(#REF!,60510000,#REF!))</definedName>
    <definedName name="OI_2_2">SUM(SUMIF(#REF!,6051,#REF!))-SUM(SUMIF(#REF!,60510000,#REF!))</definedName>
    <definedName name="OI_2_3">SUM(SUMIF(#REF!,6051,#REF!))-SUM(SUMIF(#REF!,60510000,#REF!))</definedName>
    <definedName name="OI_2_4">SUM(SUMIF(#REF!,6051,#REF!))-SUM(SUMIF(#REF!,60510000,#REF!))</definedName>
    <definedName name="OIEUO" localSheetId="14" hidden="1">{#N/A,#N/A,TRUE,"DIVISION-MTH";"MANUFACTURING",#N/A,TRUE,"MANUF-MTH";#N/A,#N/A,TRUE,"TRADING-MTH";#N/A,#N/A,TRUE,"DIV-COSTS-MTH"}</definedName>
    <definedName name="OIEUO" localSheetId="7" hidden="1">{#N/A,#N/A,TRUE,"DIVISION-MTH";"MANUFACTURING",#N/A,TRUE,"MANUF-MTH";#N/A,#N/A,TRUE,"TRADING-MTH";#N/A,#N/A,TRUE,"DIV-COSTS-MTH"}</definedName>
    <definedName name="OIEUO" localSheetId="25" hidden="1">{#N/A,#N/A,TRUE,"DIVISION-MTH";"MANUFACTURING",#N/A,TRUE,"MANUF-MTH";#N/A,#N/A,TRUE,"TRADING-MTH";#N/A,#N/A,TRUE,"DIV-COSTS-MTH"}</definedName>
    <definedName name="OIEUO" localSheetId="21" hidden="1">{#N/A,#N/A,TRUE,"DIVISION-MTH";"MANUFACTURING",#N/A,TRUE,"MANUF-MTH";#N/A,#N/A,TRUE,"TRADING-MTH";#N/A,#N/A,TRUE,"DIV-COSTS-MTH"}</definedName>
    <definedName name="OIEUO" localSheetId="22" hidden="1">{#N/A,#N/A,TRUE,"DIVISION-MTH";"MANUFACTURING",#N/A,TRUE,"MANUF-MTH";#N/A,#N/A,TRUE,"TRADING-MTH";#N/A,#N/A,TRUE,"DIV-COSTS-MTH"}</definedName>
    <definedName name="OIEUO" localSheetId="19" hidden="1">{#N/A,#N/A,TRUE,"DIVISION-MTH";"MANUFACTURING",#N/A,TRUE,"MANUF-MTH";#N/A,#N/A,TRUE,"TRADING-MTH";#N/A,#N/A,TRUE,"DIV-COSTS-MTH"}</definedName>
    <definedName name="OIEUO" hidden="1">{#N/A,#N/A,TRUE,"DIVISION-MTH";"MANUFACTURING",#N/A,TRUE,"MANUF-MTH";#N/A,#N/A,TRUE,"TRADING-MTH";#N/A,#N/A,TRUE,"DIV-COSTS-MTH"}</definedName>
    <definedName name="oifd" localSheetId="14" hidden="1">{"detail",#N/A,FALSE,"mfg";"summary",#N/A,FALSE,"mfg"}</definedName>
    <definedName name="oifd" localSheetId="7" hidden="1">{"detail",#N/A,FALSE,"mfg";"summary",#N/A,FALSE,"mfg"}</definedName>
    <definedName name="oifd" localSheetId="25" hidden="1">{"detail",#N/A,FALSE,"mfg";"summary",#N/A,FALSE,"mfg"}</definedName>
    <definedName name="oifd" localSheetId="21" hidden="1">{"detail",#N/A,FALSE,"mfg";"summary",#N/A,FALSE,"mfg"}</definedName>
    <definedName name="oifd" localSheetId="22" hidden="1">{"detail",#N/A,FALSE,"mfg";"summary",#N/A,FALSE,"mfg"}</definedName>
    <definedName name="oifd" localSheetId="19" hidden="1">{"detail",#N/A,FALSE,"mfg";"summary",#N/A,FALSE,"mfg"}</definedName>
    <definedName name="oifd" hidden="1">{"detail",#N/A,FALSE,"mfg";"summary",#N/A,FALSE,"mfg"}</definedName>
    <definedName name="oihu" localSheetId="14" hidden="1">{#N/A,#N/A,FALSE,"TB";#N/A,#N/A,FALSE,"DR";#N/A,#N/A,FALSE,"AR";#N/A,#N/A,FALSE,"PL";#N/A,#N/A,FALSE,"BS";#N/A,#N/A,FALSE,"NOTES";#N/A,#N/A,FALSE,"NOTES (2)";#N/A,#N/A,FALSE,"NOTES (3)";#N/A,#N/A,FALSE,"DPL";#N/A,#N/A,FALSE,"TAXC.INDEX";#N/A,#N/A,FALSE,"Schedule I";#N/A,#N/A,FALSE,"Adjustments"}</definedName>
    <definedName name="oihu" localSheetId="7" hidden="1">{#N/A,#N/A,FALSE,"TB";#N/A,#N/A,FALSE,"DR";#N/A,#N/A,FALSE,"AR";#N/A,#N/A,FALSE,"PL";#N/A,#N/A,FALSE,"BS";#N/A,#N/A,FALSE,"NOTES";#N/A,#N/A,FALSE,"NOTES (2)";#N/A,#N/A,FALSE,"NOTES (3)";#N/A,#N/A,FALSE,"DPL";#N/A,#N/A,FALSE,"TAXC.INDEX";#N/A,#N/A,FALSE,"Schedule I";#N/A,#N/A,FALSE,"Adjustments"}</definedName>
    <definedName name="oihu" localSheetId="25" hidden="1">{#N/A,#N/A,FALSE,"TB";#N/A,#N/A,FALSE,"DR";#N/A,#N/A,FALSE,"AR";#N/A,#N/A,FALSE,"PL";#N/A,#N/A,FALSE,"BS";#N/A,#N/A,FALSE,"NOTES";#N/A,#N/A,FALSE,"NOTES (2)";#N/A,#N/A,FALSE,"NOTES (3)";#N/A,#N/A,FALSE,"DPL";#N/A,#N/A,FALSE,"TAXC.INDEX";#N/A,#N/A,FALSE,"Schedule I";#N/A,#N/A,FALSE,"Adjustments"}</definedName>
    <definedName name="oihu" localSheetId="21" hidden="1">{#N/A,#N/A,FALSE,"TB";#N/A,#N/A,FALSE,"DR";#N/A,#N/A,FALSE,"AR";#N/A,#N/A,FALSE,"PL";#N/A,#N/A,FALSE,"BS";#N/A,#N/A,FALSE,"NOTES";#N/A,#N/A,FALSE,"NOTES (2)";#N/A,#N/A,FALSE,"NOTES (3)";#N/A,#N/A,FALSE,"DPL";#N/A,#N/A,FALSE,"TAXC.INDEX";#N/A,#N/A,FALSE,"Schedule I";#N/A,#N/A,FALSE,"Adjustments"}</definedName>
    <definedName name="oihu" localSheetId="22" hidden="1">{#N/A,#N/A,FALSE,"TB";#N/A,#N/A,FALSE,"DR";#N/A,#N/A,FALSE,"AR";#N/A,#N/A,FALSE,"PL";#N/A,#N/A,FALSE,"BS";#N/A,#N/A,FALSE,"NOTES";#N/A,#N/A,FALSE,"NOTES (2)";#N/A,#N/A,FALSE,"NOTES (3)";#N/A,#N/A,FALSE,"DPL";#N/A,#N/A,FALSE,"TAXC.INDEX";#N/A,#N/A,FALSE,"Schedule I";#N/A,#N/A,FALSE,"Adjustments"}</definedName>
    <definedName name="oihu" localSheetId="19" hidden="1">{#N/A,#N/A,FALSE,"TB";#N/A,#N/A,FALSE,"DR";#N/A,#N/A,FALSE,"AR";#N/A,#N/A,FALSE,"PL";#N/A,#N/A,FALSE,"BS";#N/A,#N/A,FALSE,"NOTES";#N/A,#N/A,FALSE,"NOTES (2)";#N/A,#N/A,FALSE,"NOTES (3)";#N/A,#N/A,FALSE,"DPL";#N/A,#N/A,FALSE,"TAXC.INDEX";#N/A,#N/A,FALSE,"Schedule I";#N/A,#N/A,FALSE,"Adjustments"}</definedName>
    <definedName name="oihu" hidden="1">{#N/A,#N/A,FALSE,"TB";#N/A,#N/A,FALSE,"DR";#N/A,#N/A,FALSE,"AR";#N/A,#N/A,FALSE,"PL";#N/A,#N/A,FALSE,"BS";#N/A,#N/A,FALSE,"NOTES";#N/A,#N/A,FALSE,"NOTES (2)";#N/A,#N/A,FALSE,"NOTES (3)";#N/A,#N/A,FALSE,"DPL";#N/A,#N/A,FALSE,"TAXC.INDEX";#N/A,#N/A,FALSE,"Schedule I";#N/A,#N/A,FALSE,"Adjustments"}</definedName>
    <definedName name="oiirx" localSheetId="14" hidden="1">{"net assets",#N/A,FALSE,"summary";"asset turnover",#N/A,FALSE,"summary";"orona",#N/A,FALSE,"summary"}</definedName>
    <definedName name="oiirx" localSheetId="7" hidden="1">{"net assets",#N/A,FALSE,"summary";"asset turnover",#N/A,FALSE,"summary";"orona",#N/A,FALSE,"summary"}</definedName>
    <definedName name="oiirx" localSheetId="25" hidden="1">{"net assets",#N/A,FALSE,"summary";"asset turnover",#N/A,FALSE,"summary";"orona",#N/A,FALSE,"summary"}</definedName>
    <definedName name="oiirx" localSheetId="21" hidden="1">{"net assets",#N/A,FALSE,"summary";"asset turnover",#N/A,FALSE,"summary";"orona",#N/A,FALSE,"summary"}</definedName>
    <definedName name="oiirx" localSheetId="22" hidden="1">{"net assets",#N/A,FALSE,"summary";"asset turnover",#N/A,FALSE,"summary";"orona",#N/A,FALSE,"summary"}</definedName>
    <definedName name="oiirx" localSheetId="19" hidden="1">{"net assets",#N/A,FALSE,"summary";"asset turnover",#N/A,FALSE,"summary";"orona",#N/A,FALSE,"summary"}</definedName>
    <definedName name="oiirx" hidden="1">{"net assets",#N/A,FALSE,"summary";"asset turnover",#N/A,FALSE,"summary";"orona",#N/A,FALSE,"summary"}</definedName>
    <definedName name="oimn" localSheetId="14" hidden="1">{"QTD_PRS",#N/A,FALSE,"QTD"}</definedName>
    <definedName name="oimn" localSheetId="7" hidden="1">{"QTD_PRS",#N/A,FALSE,"QTD"}</definedName>
    <definedName name="oimn" localSheetId="25" hidden="1">{"QTD_PRS",#N/A,FALSE,"QTD"}</definedName>
    <definedName name="oimn" localSheetId="21" hidden="1">{"QTD_PRS",#N/A,FALSE,"QTD"}</definedName>
    <definedName name="oimn" localSheetId="22" hidden="1">{"QTD_PRS",#N/A,FALSE,"QTD"}</definedName>
    <definedName name="oimn" localSheetId="19" hidden="1">{"QTD_PRS",#N/A,FALSE,"QTD"}</definedName>
    <definedName name="oimn" hidden="1">{"QTD_PRS",#N/A,FALSE,"QTD"}</definedName>
    <definedName name="oins" localSheetId="14" hidden="1">{"detail",#N/A,FALSE,"mfg";"summary",#N/A,FALSE,"mfg"}</definedName>
    <definedName name="oins" localSheetId="7" hidden="1">{"detail",#N/A,FALSE,"mfg";"summary",#N/A,FALSE,"mfg"}</definedName>
    <definedName name="oins" localSheetId="25" hidden="1">{"detail",#N/A,FALSE,"mfg";"summary",#N/A,FALSE,"mfg"}</definedName>
    <definedName name="oins" localSheetId="21" hidden="1">{"detail",#N/A,FALSE,"mfg";"summary",#N/A,FALSE,"mfg"}</definedName>
    <definedName name="oins" localSheetId="22" hidden="1">{"detail",#N/A,FALSE,"mfg";"summary",#N/A,FALSE,"mfg"}</definedName>
    <definedName name="oins" localSheetId="19" hidden="1">{"detail",#N/A,FALSE,"mfg";"summary",#N/A,FALSE,"mfg"}</definedName>
    <definedName name="oins" hidden="1">{"detail",#N/A,FALSE,"mfg";"summary",#N/A,FALSE,"mfg"}</definedName>
    <definedName name="oity" localSheetId="14" hidden="1">{#N/A,"PURADD",FALSE,"Business Analysis";#N/A,"PURSPP",FALSE,"Business Analysis";#N/A,"CTGIND",FALSE,"Business Analysis";#N/A,"PURCHM",FALSE,"Business Analysis";#N/A,"SPADD",FALSE,"Business Analysis";#N/A,"EPOXY",FALSE,"Business Analysis";#N/A,"PURPER",FALSE,"Business Analysis"}</definedName>
    <definedName name="oity" localSheetId="7" hidden="1">{#N/A,"PURADD",FALSE,"Business Analysis";#N/A,"PURSPP",FALSE,"Business Analysis";#N/A,"CTGIND",FALSE,"Business Analysis";#N/A,"PURCHM",FALSE,"Business Analysis";#N/A,"SPADD",FALSE,"Business Analysis";#N/A,"EPOXY",FALSE,"Business Analysis";#N/A,"PURPER",FALSE,"Business Analysis"}</definedName>
    <definedName name="oity" localSheetId="25" hidden="1">{#N/A,"PURADD",FALSE,"Business Analysis";#N/A,"PURSPP",FALSE,"Business Analysis";#N/A,"CTGIND",FALSE,"Business Analysis";#N/A,"PURCHM",FALSE,"Business Analysis";#N/A,"SPADD",FALSE,"Business Analysis";#N/A,"EPOXY",FALSE,"Business Analysis";#N/A,"PURPER",FALSE,"Business Analysis"}</definedName>
    <definedName name="oity" localSheetId="21" hidden="1">{#N/A,"PURADD",FALSE,"Business Analysis";#N/A,"PURSPP",FALSE,"Business Analysis";#N/A,"CTGIND",FALSE,"Business Analysis";#N/A,"PURCHM",FALSE,"Business Analysis";#N/A,"SPADD",FALSE,"Business Analysis";#N/A,"EPOXY",FALSE,"Business Analysis";#N/A,"PURPER",FALSE,"Business Analysis"}</definedName>
    <definedName name="oity" localSheetId="22" hidden="1">{#N/A,"PURADD",FALSE,"Business Analysis";#N/A,"PURSPP",FALSE,"Business Analysis";#N/A,"CTGIND",FALSE,"Business Analysis";#N/A,"PURCHM",FALSE,"Business Analysis";#N/A,"SPADD",FALSE,"Business Analysis";#N/A,"EPOXY",FALSE,"Business Analysis";#N/A,"PURPER",FALSE,"Business Analysis"}</definedName>
    <definedName name="oity" localSheetId="19" hidden="1">{#N/A,"PURADD",FALSE,"Business Analysis";#N/A,"PURSPP",FALSE,"Business Analysis";#N/A,"CTGIND",FALSE,"Business Analysis";#N/A,"PURCHM",FALSE,"Business Analysis";#N/A,"SPADD",FALSE,"Business Analysis";#N/A,"EPOXY",FALSE,"Business Analysis";#N/A,"PURPER",FALSE,"Business Analysis"}</definedName>
    <definedName name="oity" hidden="1">{#N/A,"PURADD",FALSE,"Business Analysis";#N/A,"PURSPP",FALSE,"Business Analysis";#N/A,"CTGIND",FALSE,"Business Analysis";#N/A,"PURCHM",FALSE,"Business Analysis";#N/A,"SPADD",FALSE,"Business Analysis";#N/A,"EPOXY",FALSE,"Business Analysis";#N/A,"PURPER",FALSE,"Business Analysis"}</definedName>
    <definedName name="oiu" localSheetId="14" hidden="1">{"AS REP",#N/A,FALSE,"EEFSNAP2";"PROP",#N/A,FALSE,"EEFSNAP2";"RISKS",#N/A,FALSE,"EEFSNAP2";"VIEW ALL",#N/A,FALSE,"EEFSNAP2"}</definedName>
    <definedName name="oiu" localSheetId="7" hidden="1">{"AS REP",#N/A,FALSE,"EEFSNAP2";"PROP",#N/A,FALSE,"EEFSNAP2";"RISKS",#N/A,FALSE,"EEFSNAP2";"VIEW ALL",#N/A,FALSE,"EEFSNAP2"}</definedName>
    <definedName name="oiu" localSheetId="25" hidden="1">{"AS REP",#N/A,FALSE,"EEFSNAP2";"PROP",#N/A,FALSE,"EEFSNAP2";"RISKS",#N/A,FALSE,"EEFSNAP2";"VIEW ALL",#N/A,FALSE,"EEFSNAP2"}</definedName>
    <definedName name="oiu" localSheetId="21" hidden="1">{"AS REP",#N/A,FALSE,"EEFSNAP2";"PROP",#N/A,FALSE,"EEFSNAP2";"RISKS",#N/A,FALSE,"EEFSNAP2";"VIEW ALL",#N/A,FALSE,"EEFSNAP2"}</definedName>
    <definedName name="oiu" localSheetId="22" hidden="1">{"AS REP",#N/A,FALSE,"EEFSNAP2";"PROP",#N/A,FALSE,"EEFSNAP2";"RISKS",#N/A,FALSE,"EEFSNAP2";"VIEW ALL",#N/A,FALSE,"EEFSNAP2"}</definedName>
    <definedName name="oiu" localSheetId="19" hidden="1">{"AS REP",#N/A,FALSE,"EEFSNAP2";"PROP",#N/A,FALSE,"EEFSNAP2";"RISKS",#N/A,FALSE,"EEFSNAP2";"VIEW ALL",#N/A,FALSE,"EEFSNAP2"}</definedName>
    <definedName name="oiu" hidden="1">{"AS REP",#N/A,FALSE,"EEFSNAP2";"PROP",#N/A,FALSE,"EEFSNAP2";"RISKS",#N/A,FALSE,"EEFSNAP2";"VIEW ALL",#N/A,FALSE,"EEFSNAP2"}</definedName>
    <definedName name="oiup" localSheetId="14" hidden="1">{#N/A,"PURCHM",FALSE,"Business Analysis";#N/A,"SPADD",FALSE,"Business Analysis"}</definedName>
    <definedName name="oiup" localSheetId="7" hidden="1">{#N/A,"PURCHM",FALSE,"Business Analysis";#N/A,"SPADD",FALSE,"Business Analysis"}</definedName>
    <definedName name="oiup" localSheetId="25" hidden="1">{#N/A,"PURCHM",FALSE,"Business Analysis";#N/A,"SPADD",FALSE,"Business Analysis"}</definedName>
    <definedName name="oiup" localSheetId="21" hidden="1">{#N/A,"PURCHM",FALSE,"Business Analysis";#N/A,"SPADD",FALSE,"Business Analysis"}</definedName>
    <definedName name="oiup" localSheetId="22" hidden="1">{#N/A,"PURCHM",FALSE,"Business Analysis";#N/A,"SPADD",FALSE,"Business Analysis"}</definedName>
    <definedName name="oiup" localSheetId="19" hidden="1">{#N/A,"PURCHM",FALSE,"Business Analysis";#N/A,"SPADD",FALSE,"Business Analysis"}</definedName>
    <definedName name="oiup" hidden="1">{#N/A,"PURCHM",FALSE,"Business Analysis";#N/A,"SPADD",FALSE,"Business Analysis"}</definedName>
    <definedName name="oiuy" localSheetId="14" hidden="1">{"Polymers Details",#N/A,FALSE,"Current Yr";"Polymer Details",#N/A,FALSE,"Budget";"Polymer Details",#N/A,FALSE,"Prior Year"}</definedName>
    <definedName name="oiuy" localSheetId="7" hidden="1">{"Polymers Details",#N/A,FALSE,"Current Yr";"Polymer Details",#N/A,FALSE,"Budget";"Polymer Details",#N/A,FALSE,"Prior Year"}</definedName>
    <definedName name="oiuy" localSheetId="25" hidden="1">{"Polymers Details",#N/A,FALSE,"Current Yr";"Polymer Details",#N/A,FALSE,"Budget";"Polymer Details",#N/A,FALSE,"Prior Year"}</definedName>
    <definedName name="oiuy" localSheetId="21" hidden="1">{"Polymers Details",#N/A,FALSE,"Current Yr";"Polymer Details",#N/A,FALSE,"Budget";"Polymer Details",#N/A,FALSE,"Prior Year"}</definedName>
    <definedName name="oiuy" localSheetId="22" hidden="1">{"Polymers Details",#N/A,FALSE,"Current Yr";"Polymer Details",#N/A,FALSE,"Budget";"Polymer Details",#N/A,FALSE,"Prior Year"}</definedName>
    <definedName name="oiuy" localSheetId="19" hidden="1">{"Polymers Details",#N/A,FALSE,"Current Yr";"Polymer Details",#N/A,FALSE,"Budget";"Polymer Details",#N/A,FALSE,"Prior Year"}</definedName>
    <definedName name="oiuy" hidden="1">{"Polymers Details",#N/A,FALSE,"Current Yr";"Polymer Details",#N/A,FALSE,"Budget";"Polymer Details",#N/A,FALSE,"Prior Year"}</definedName>
    <definedName name="oiz" hidden="1">#REF!</definedName>
    <definedName name="OLE_LINK2" localSheetId="15">ECL_1231!$E$3</definedName>
    <definedName name="on" localSheetId="14" hidden="1">{"overview",#N/A,FALSE,"summary";"net assets",#N/A,FALSE,"summary";"asset turnover",#N/A,FALSE,"summary";"orona",#N/A,FALSE,"summary"}</definedName>
    <definedName name="on" localSheetId="7" hidden="1">{"overview",#N/A,FALSE,"summary";"net assets",#N/A,FALSE,"summary";"asset turnover",#N/A,FALSE,"summary";"orona",#N/A,FALSE,"summary"}</definedName>
    <definedName name="on" localSheetId="25" hidden="1">{"overview",#N/A,FALSE,"summary";"net assets",#N/A,FALSE,"summary";"asset turnover",#N/A,FALSE,"summary";"orona",#N/A,FALSE,"summary"}</definedName>
    <definedName name="on" localSheetId="21" hidden="1">{"overview",#N/A,FALSE,"summary";"net assets",#N/A,FALSE,"summary";"asset turnover",#N/A,FALSE,"summary";"orona",#N/A,FALSE,"summary"}</definedName>
    <definedName name="on" localSheetId="22" hidden="1">{"overview",#N/A,FALSE,"summary";"net assets",#N/A,FALSE,"summary";"asset turnover",#N/A,FALSE,"summary";"orona",#N/A,FALSE,"summary"}</definedName>
    <definedName name="on" localSheetId="19" hidden="1">{"overview",#N/A,FALSE,"summary";"net assets",#N/A,FALSE,"summary";"asset turnover",#N/A,FALSE,"summary";"orona",#N/A,FALSE,"summary"}</definedName>
    <definedName name="on" hidden="1">{"overview",#N/A,FALSE,"summary";"net assets",#N/A,FALSE,"summary";"asset turnover",#N/A,FALSE,"summary";"orona",#N/A,FALSE,"summary"}</definedName>
    <definedName name="one" localSheetId="14" hidden="1">{"adj95mult",#N/A,FALSE,"COMPCO";"adj95est",#N/A,FALSE,"COMPCO"}</definedName>
    <definedName name="one" localSheetId="7" hidden="1">{"adj95mult",#N/A,FALSE,"COMPCO";"adj95est",#N/A,FALSE,"COMPCO"}</definedName>
    <definedName name="one" localSheetId="25" hidden="1">{"adj95mult",#N/A,FALSE,"COMPCO";"adj95est",#N/A,FALSE,"COMPCO"}</definedName>
    <definedName name="one" localSheetId="21" hidden="1">{"adj95mult",#N/A,FALSE,"COMPCO";"adj95est",#N/A,FALSE,"COMPCO"}</definedName>
    <definedName name="one" localSheetId="22" hidden="1">{"adj95mult",#N/A,FALSE,"COMPCO";"adj95est",#N/A,FALSE,"COMPCO"}</definedName>
    <definedName name="one" localSheetId="19" hidden="1">{"adj95mult",#N/A,FALSE,"COMPCO";"adj95est",#N/A,FALSE,"COMPCO"}</definedName>
    <definedName name="one" hidden="1">{"adj95mult",#N/A,FALSE,"COMPCO";"adj95est",#N/A,FALSE,"COMPCO"}</definedName>
    <definedName name="Ongoing">#REF!</definedName>
    <definedName name="onj" localSheetId="14" hidden="1">{"Pa1",#N/A,FALSE,"OpExYTDvsPY";"Pa2",#N/A,FALSE,"OpExYTDvsPY"}</definedName>
    <definedName name="onj" localSheetId="7" hidden="1">{"Pa1",#N/A,FALSE,"OpExYTDvsPY";"Pa2",#N/A,FALSE,"OpExYTDvsPY"}</definedName>
    <definedName name="onj" localSheetId="25" hidden="1">{"Pa1",#N/A,FALSE,"OpExYTDvsPY";"Pa2",#N/A,FALSE,"OpExYTDvsPY"}</definedName>
    <definedName name="onj" localSheetId="21" hidden="1">{"Pa1",#N/A,FALSE,"OpExYTDvsPY";"Pa2",#N/A,FALSE,"OpExYTDvsPY"}</definedName>
    <definedName name="onj" localSheetId="22" hidden="1">{"Pa1",#N/A,FALSE,"OpExYTDvsPY";"Pa2",#N/A,FALSE,"OpExYTDvsPY"}</definedName>
    <definedName name="onj" localSheetId="19" hidden="1">{"Pa1",#N/A,FALSE,"OpExYTDvsPY";"Pa2",#N/A,FALSE,"OpExYTDvsPY"}</definedName>
    <definedName name="onj" hidden="1">{"Pa1",#N/A,FALSE,"OpExYTDvsPY";"Pa2",#N/A,FALSE,"OpExYTDvsPY"}</definedName>
    <definedName name="oo">#REF!</definedName>
    <definedName name="oo.ll" localSheetId="14" hidden="1">{#N/A,#N/A,FALSE,"Umsatz HM";#N/A,#N/A,FALSE,"ER HM";#N/A,#N/A,FALSE,"EA HM  (2)";#N/A,#N/A,FALSE,"EA HM ";#N/A,#N/A,FALSE,"EA HM  (4)";#N/A,#N/A,FALSE,"EA HM  (3)";#N/A,#N/A,FALSE,"KA HM  (2)";#N/A,#N/A,FALSE,"KA HM";#N/A,#N/A,FALSE,"KA HM  (3)";#N/A,#N/A,FALSE,"KA HM (4)"}</definedName>
    <definedName name="oo.ll" localSheetId="7" hidden="1">{#N/A,#N/A,FALSE,"Umsatz HM";#N/A,#N/A,FALSE,"ER HM";#N/A,#N/A,FALSE,"EA HM  (2)";#N/A,#N/A,FALSE,"EA HM ";#N/A,#N/A,FALSE,"EA HM  (4)";#N/A,#N/A,FALSE,"EA HM  (3)";#N/A,#N/A,FALSE,"KA HM  (2)";#N/A,#N/A,FALSE,"KA HM";#N/A,#N/A,FALSE,"KA HM  (3)";#N/A,#N/A,FALSE,"KA HM (4)"}</definedName>
    <definedName name="oo.ll" localSheetId="25" hidden="1">{#N/A,#N/A,FALSE,"Umsatz HM";#N/A,#N/A,FALSE,"ER HM";#N/A,#N/A,FALSE,"EA HM  (2)";#N/A,#N/A,FALSE,"EA HM ";#N/A,#N/A,FALSE,"EA HM  (4)";#N/A,#N/A,FALSE,"EA HM  (3)";#N/A,#N/A,FALSE,"KA HM  (2)";#N/A,#N/A,FALSE,"KA HM";#N/A,#N/A,FALSE,"KA HM  (3)";#N/A,#N/A,FALSE,"KA HM (4)"}</definedName>
    <definedName name="oo.ll" localSheetId="21" hidden="1">{#N/A,#N/A,FALSE,"Umsatz HM";#N/A,#N/A,FALSE,"ER HM";#N/A,#N/A,FALSE,"EA HM  (2)";#N/A,#N/A,FALSE,"EA HM ";#N/A,#N/A,FALSE,"EA HM  (4)";#N/A,#N/A,FALSE,"EA HM  (3)";#N/A,#N/A,FALSE,"KA HM  (2)";#N/A,#N/A,FALSE,"KA HM";#N/A,#N/A,FALSE,"KA HM  (3)";#N/A,#N/A,FALSE,"KA HM (4)"}</definedName>
    <definedName name="oo.ll" localSheetId="22" hidden="1">{#N/A,#N/A,FALSE,"Umsatz HM";#N/A,#N/A,FALSE,"ER HM";#N/A,#N/A,FALSE,"EA HM  (2)";#N/A,#N/A,FALSE,"EA HM ";#N/A,#N/A,FALSE,"EA HM  (4)";#N/A,#N/A,FALSE,"EA HM  (3)";#N/A,#N/A,FALSE,"KA HM  (2)";#N/A,#N/A,FALSE,"KA HM";#N/A,#N/A,FALSE,"KA HM  (3)";#N/A,#N/A,FALSE,"KA HM (4)"}</definedName>
    <definedName name="oo.ll" localSheetId="19" hidden="1">{#N/A,#N/A,FALSE,"Umsatz HM";#N/A,#N/A,FALSE,"ER HM";#N/A,#N/A,FALSE,"EA HM  (2)";#N/A,#N/A,FALSE,"EA HM ";#N/A,#N/A,FALSE,"EA HM  (4)";#N/A,#N/A,FALSE,"EA HM  (3)";#N/A,#N/A,FALSE,"KA HM  (2)";#N/A,#N/A,FALSE,"KA HM";#N/A,#N/A,FALSE,"KA HM  (3)";#N/A,#N/A,FALSE,"KA HM (4)"}</definedName>
    <definedName name="oo.ll" hidden="1">{#N/A,#N/A,FALSE,"Umsatz HM";#N/A,#N/A,FALSE,"ER HM";#N/A,#N/A,FALSE,"EA HM  (2)";#N/A,#N/A,FALSE,"EA HM ";#N/A,#N/A,FALSE,"EA HM  (4)";#N/A,#N/A,FALSE,"EA HM  (3)";#N/A,#N/A,FALSE,"KA HM  (2)";#N/A,#N/A,FALSE,"KA HM";#N/A,#N/A,FALSE,"KA HM  (3)";#N/A,#N/A,FALSE,"KA HM (4)"}</definedName>
    <definedName name="ööl" localSheetId="14" hidden="1">{#N/A,#N/A,FALSE,"KA CH  (2)"}</definedName>
    <definedName name="ööl" localSheetId="7" hidden="1">{#N/A,#N/A,FALSE,"KA CH  (2)"}</definedName>
    <definedName name="ööl" localSheetId="25" hidden="1">{#N/A,#N/A,FALSE,"KA CH  (2)"}</definedName>
    <definedName name="ööl" localSheetId="21" hidden="1">{#N/A,#N/A,FALSE,"KA CH  (2)"}</definedName>
    <definedName name="ööl" localSheetId="22" hidden="1">{#N/A,#N/A,FALSE,"KA CH  (2)"}</definedName>
    <definedName name="ööl" localSheetId="19" hidden="1">{#N/A,#N/A,FALSE,"KA CH  (2)"}</definedName>
    <definedName name="ööl" hidden="1">{#N/A,#N/A,FALSE,"KA CH  (2)"}</definedName>
    <definedName name="öölälkk" localSheetId="14" hidden="1">{#N/A,#N/A,FALSE,"Umsatz 99";#N/A,#N/A,FALSE,"ER 99 "}</definedName>
    <definedName name="öölälkk" localSheetId="7" hidden="1">{#N/A,#N/A,FALSE,"Umsatz 99";#N/A,#N/A,FALSE,"ER 99 "}</definedName>
    <definedName name="öölälkk" localSheetId="25" hidden="1">{#N/A,#N/A,FALSE,"Umsatz 99";#N/A,#N/A,FALSE,"ER 99 "}</definedName>
    <definedName name="öölälkk" localSheetId="21" hidden="1">{#N/A,#N/A,FALSE,"Umsatz 99";#N/A,#N/A,FALSE,"ER 99 "}</definedName>
    <definedName name="öölälkk" localSheetId="22" hidden="1">{#N/A,#N/A,FALSE,"Umsatz 99";#N/A,#N/A,FALSE,"ER 99 "}</definedName>
    <definedName name="öölälkk" localSheetId="19" hidden="1">{#N/A,#N/A,FALSE,"Umsatz 99";#N/A,#N/A,FALSE,"ER 99 "}</definedName>
    <definedName name="öölälkk" hidden="1">{#N/A,#N/A,FALSE,"Umsatz 99";#N/A,#N/A,FALSE,"ER 99 "}</definedName>
    <definedName name="öölkk" localSheetId="14" hidden="1">{#N/A,#N/A,FALSE,"Umsatz CH";#N/A,#N/A,FALSE,"ER CH";#N/A,#N/A,FALSE,"EA CH (2) ";#N/A,#N/A,FALSE,"EA CH";#N/A,#N/A,FALSE,"EA CH (3) ";#N/A,#N/A,FALSE,"EA CH (4)";#N/A,#N/A,FALSE,"KA CH";#N/A,#N/A,FALSE,"KA CH  (2)";#N/A,#N/A,FALSE,"KA CH  (3)";#N/A,#N/A,FALSE,"KA CH (4)"}</definedName>
    <definedName name="öölkk" localSheetId="7" hidden="1">{#N/A,#N/A,FALSE,"Umsatz CH";#N/A,#N/A,FALSE,"ER CH";#N/A,#N/A,FALSE,"EA CH (2) ";#N/A,#N/A,FALSE,"EA CH";#N/A,#N/A,FALSE,"EA CH (3) ";#N/A,#N/A,FALSE,"EA CH (4)";#N/A,#N/A,FALSE,"KA CH";#N/A,#N/A,FALSE,"KA CH  (2)";#N/A,#N/A,FALSE,"KA CH  (3)";#N/A,#N/A,FALSE,"KA CH (4)"}</definedName>
    <definedName name="öölkk" localSheetId="25" hidden="1">{#N/A,#N/A,FALSE,"Umsatz CH";#N/A,#N/A,FALSE,"ER CH";#N/A,#N/A,FALSE,"EA CH (2) ";#N/A,#N/A,FALSE,"EA CH";#N/A,#N/A,FALSE,"EA CH (3) ";#N/A,#N/A,FALSE,"EA CH (4)";#N/A,#N/A,FALSE,"KA CH";#N/A,#N/A,FALSE,"KA CH  (2)";#N/A,#N/A,FALSE,"KA CH  (3)";#N/A,#N/A,FALSE,"KA CH (4)"}</definedName>
    <definedName name="öölkk" localSheetId="21" hidden="1">{#N/A,#N/A,FALSE,"Umsatz CH";#N/A,#N/A,FALSE,"ER CH";#N/A,#N/A,FALSE,"EA CH (2) ";#N/A,#N/A,FALSE,"EA CH";#N/A,#N/A,FALSE,"EA CH (3) ";#N/A,#N/A,FALSE,"EA CH (4)";#N/A,#N/A,FALSE,"KA CH";#N/A,#N/A,FALSE,"KA CH  (2)";#N/A,#N/A,FALSE,"KA CH  (3)";#N/A,#N/A,FALSE,"KA CH (4)"}</definedName>
    <definedName name="öölkk" localSheetId="22" hidden="1">{#N/A,#N/A,FALSE,"Umsatz CH";#N/A,#N/A,FALSE,"ER CH";#N/A,#N/A,FALSE,"EA CH (2) ";#N/A,#N/A,FALSE,"EA CH";#N/A,#N/A,FALSE,"EA CH (3) ";#N/A,#N/A,FALSE,"EA CH (4)";#N/A,#N/A,FALSE,"KA CH";#N/A,#N/A,FALSE,"KA CH  (2)";#N/A,#N/A,FALSE,"KA CH  (3)";#N/A,#N/A,FALSE,"KA CH (4)"}</definedName>
    <definedName name="öölkk" localSheetId="19" hidden="1">{#N/A,#N/A,FALSE,"Umsatz CH";#N/A,#N/A,FALSE,"ER CH";#N/A,#N/A,FALSE,"EA CH (2) ";#N/A,#N/A,FALSE,"EA CH";#N/A,#N/A,FALSE,"EA CH (3) ";#N/A,#N/A,FALSE,"EA CH (4)";#N/A,#N/A,FALSE,"KA CH";#N/A,#N/A,FALSE,"KA CH  (2)";#N/A,#N/A,FALSE,"KA CH  (3)";#N/A,#N/A,FALSE,"KA CH (4)"}</definedName>
    <definedName name="öölkk" hidden="1">{#N/A,#N/A,FALSE,"Umsatz CH";#N/A,#N/A,FALSE,"ER CH";#N/A,#N/A,FALSE,"EA CH (2) ";#N/A,#N/A,FALSE,"EA CH";#N/A,#N/A,FALSE,"EA CH (3) ";#N/A,#N/A,FALSE,"EA CH (4)";#N/A,#N/A,FALSE,"KA CH";#N/A,#N/A,FALSE,"KA CH  (2)";#N/A,#N/A,FALSE,"KA CH  (3)";#N/A,#N/A,FALSE,"KA CH (4)"}</definedName>
    <definedName name="oolo.lll" localSheetId="14" hidden="1">{#N/A,#N/A,FALSE,"Umsatz 99";#N/A,#N/A,FALSE,"ER 99 "}</definedName>
    <definedName name="oolo.lll" localSheetId="7" hidden="1">{#N/A,#N/A,FALSE,"Umsatz 99";#N/A,#N/A,FALSE,"ER 99 "}</definedName>
    <definedName name="oolo.lll" localSheetId="25" hidden="1">{#N/A,#N/A,FALSE,"Umsatz 99";#N/A,#N/A,FALSE,"ER 99 "}</definedName>
    <definedName name="oolo.lll" localSheetId="21" hidden="1">{#N/A,#N/A,FALSE,"Umsatz 99";#N/A,#N/A,FALSE,"ER 99 "}</definedName>
    <definedName name="oolo.lll" localSheetId="22" hidden="1">{#N/A,#N/A,FALSE,"Umsatz 99";#N/A,#N/A,FALSE,"ER 99 "}</definedName>
    <definedName name="oolo.lll" localSheetId="19" hidden="1">{#N/A,#N/A,FALSE,"Umsatz 99";#N/A,#N/A,FALSE,"ER 99 "}</definedName>
    <definedName name="oolo.lll" hidden="1">{#N/A,#N/A,FALSE,"Umsatz 99";#N/A,#N/A,FALSE,"ER 99 "}</definedName>
    <definedName name="ooo" localSheetId="14" hidden="1">{"Graphic",#N/A,TRUE,"Graphic"}</definedName>
    <definedName name="ooo" localSheetId="7" hidden="1">{"Graphic",#N/A,TRUE,"Graphic"}</definedName>
    <definedName name="ooo" localSheetId="25" hidden="1">{"Graphic",#N/A,TRUE,"Graphic"}</definedName>
    <definedName name="ooo" localSheetId="21" hidden="1">{"Graphic",#N/A,TRUE,"Graphic"}</definedName>
    <definedName name="ooo" localSheetId="22" hidden="1">{"Graphic",#N/A,TRUE,"Graphic"}</definedName>
    <definedName name="ooo" localSheetId="19" hidden="1">{"Graphic",#N/A,TRUE,"Graphic"}</definedName>
    <definedName name="ooo" hidden="1">{"Graphic",#N/A,TRUE,"Graphic"}</definedName>
    <definedName name="ööö" localSheetId="14" hidden="1">{#N/A,#N/A,FALSE,"Produkte Erw.";#N/A,#N/A,FALSE,"Produkte Plan";#N/A,#N/A,FALSE,"Leistungen Erw.";#N/A,#N/A,FALSE,"Leistungen Plan";#N/A,#N/A,FALSE,"KA Allg.Kosten (2)";#N/A,#N/A,FALSE,"KA All.Kosten"}</definedName>
    <definedName name="ööö" localSheetId="7" hidden="1">{#N/A,#N/A,FALSE,"Produkte Erw.";#N/A,#N/A,FALSE,"Produkte Plan";#N/A,#N/A,FALSE,"Leistungen Erw.";#N/A,#N/A,FALSE,"Leistungen Plan";#N/A,#N/A,FALSE,"KA Allg.Kosten (2)";#N/A,#N/A,FALSE,"KA All.Kosten"}</definedName>
    <definedName name="ööö" localSheetId="25" hidden="1">{#N/A,#N/A,FALSE,"Produkte Erw.";#N/A,#N/A,FALSE,"Produkte Plan";#N/A,#N/A,FALSE,"Leistungen Erw.";#N/A,#N/A,FALSE,"Leistungen Plan";#N/A,#N/A,FALSE,"KA Allg.Kosten (2)";#N/A,#N/A,FALSE,"KA All.Kosten"}</definedName>
    <definedName name="ööö" localSheetId="21" hidden="1">{#N/A,#N/A,FALSE,"Produkte Erw.";#N/A,#N/A,FALSE,"Produkte Plan";#N/A,#N/A,FALSE,"Leistungen Erw.";#N/A,#N/A,FALSE,"Leistungen Plan";#N/A,#N/A,FALSE,"KA Allg.Kosten (2)";#N/A,#N/A,FALSE,"KA All.Kosten"}</definedName>
    <definedName name="ööö" localSheetId="22" hidden="1">{#N/A,#N/A,FALSE,"Produkte Erw.";#N/A,#N/A,FALSE,"Produkte Plan";#N/A,#N/A,FALSE,"Leistungen Erw.";#N/A,#N/A,FALSE,"Leistungen Plan";#N/A,#N/A,FALSE,"KA Allg.Kosten (2)";#N/A,#N/A,FALSE,"KA All.Kosten"}</definedName>
    <definedName name="ööö" localSheetId="19" hidden="1">{#N/A,#N/A,FALSE,"Produkte Erw.";#N/A,#N/A,FALSE,"Produkte Plan";#N/A,#N/A,FALSE,"Leistungen Erw.";#N/A,#N/A,FALSE,"Leistungen Plan";#N/A,#N/A,FALSE,"KA Allg.Kosten (2)";#N/A,#N/A,FALSE,"KA All.Kosten"}</definedName>
    <definedName name="ööö" hidden="1">{#N/A,#N/A,FALSE,"Produkte Erw.";#N/A,#N/A,FALSE,"Produkte Plan";#N/A,#N/A,FALSE,"Leistungen Erw.";#N/A,#N/A,FALSE,"Leistungen Plan";#N/A,#N/A,FALSE,"KA Allg.Kosten (2)";#N/A,#N/A,FALSE,"KA All.Kosten"}</definedName>
    <definedName name="OOOO" localSheetId="14" hidden="1">{#N/A,#N/A,FALSE,"단축1";#N/A,#N/A,FALSE,"단축2";#N/A,#N/A,FALSE,"단축3";#N/A,#N/A,FALSE,"장축";#N/A,#N/A,FALSE,"4WD"}</definedName>
    <definedName name="OOOO" localSheetId="7" hidden="1">{#N/A,#N/A,FALSE,"단축1";#N/A,#N/A,FALSE,"단축2";#N/A,#N/A,FALSE,"단축3";#N/A,#N/A,FALSE,"장축";#N/A,#N/A,FALSE,"4WD"}</definedName>
    <definedName name="OOOO" localSheetId="25" hidden="1">{#N/A,#N/A,FALSE,"단축1";#N/A,#N/A,FALSE,"단축2";#N/A,#N/A,FALSE,"단축3";#N/A,#N/A,FALSE,"장축";#N/A,#N/A,FALSE,"4WD"}</definedName>
    <definedName name="OOOO" localSheetId="21" hidden="1">{#N/A,#N/A,FALSE,"단축1";#N/A,#N/A,FALSE,"단축2";#N/A,#N/A,FALSE,"단축3";#N/A,#N/A,FALSE,"장축";#N/A,#N/A,FALSE,"4WD"}</definedName>
    <definedName name="OOOO" localSheetId="22" hidden="1">{#N/A,#N/A,FALSE,"단축1";#N/A,#N/A,FALSE,"단축2";#N/A,#N/A,FALSE,"단축3";#N/A,#N/A,FALSE,"장축";#N/A,#N/A,FALSE,"4WD"}</definedName>
    <definedName name="OOOO" localSheetId="19" hidden="1">{#N/A,#N/A,FALSE,"단축1";#N/A,#N/A,FALSE,"단축2";#N/A,#N/A,FALSE,"단축3";#N/A,#N/A,FALSE,"장축";#N/A,#N/A,FALSE,"4WD"}</definedName>
    <definedName name="OOOO" hidden="1">{#N/A,#N/A,FALSE,"단축1";#N/A,#N/A,FALSE,"단축2";#N/A,#N/A,FALSE,"단축3";#N/A,#N/A,FALSE,"장축";#N/A,#N/A,FALSE,"4WD"}</definedName>
    <definedName name="oooooooo" localSheetId="14" hidden="1">{#N/A,#N/A,FALSE,"Umsatz 99";#N/A,#N/A,FALSE,"ER 99 "}</definedName>
    <definedName name="oooooooo" localSheetId="7" hidden="1">{#N/A,#N/A,FALSE,"Umsatz 99";#N/A,#N/A,FALSE,"ER 99 "}</definedName>
    <definedName name="oooooooo" localSheetId="25" hidden="1">{#N/A,#N/A,FALSE,"Umsatz 99";#N/A,#N/A,FALSE,"ER 99 "}</definedName>
    <definedName name="oooooooo" localSheetId="21" hidden="1">{#N/A,#N/A,FALSE,"Umsatz 99";#N/A,#N/A,FALSE,"ER 99 "}</definedName>
    <definedName name="oooooooo" localSheetId="22" hidden="1">{#N/A,#N/A,FALSE,"Umsatz 99";#N/A,#N/A,FALSE,"ER 99 "}</definedName>
    <definedName name="oooooooo" localSheetId="19" hidden="1">{#N/A,#N/A,FALSE,"Umsatz 99";#N/A,#N/A,FALSE,"ER 99 "}</definedName>
    <definedName name="oooooooo" hidden="1">{#N/A,#N/A,FALSE,"Umsatz 99";#N/A,#N/A,FALSE,"ER 99 "}</definedName>
    <definedName name="oop" localSheetId="14" hidden="1">{#N/A,#N/A,FALSE,"TB";#N/A,#N/A,FALSE,"DR";#N/A,#N/A,FALSE,"AR";#N/A,#N/A,FALSE,"BS";#N/A,#N/A,FALSE,"PL";#N/A,#N/A,FALSE,"NOTES";#N/A,#N/A,FALSE,"NOTES (2)";#N/A,#N/A,FALSE,"NOTES (3)";#N/A,#N/A,FALSE,"DPL";#N/A,#N/A,FALSE,"DPL"}</definedName>
    <definedName name="oop" localSheetId="7" hidden="1">{#N/A,#N/A,FALSE,"TB";#N/A,#N/A,FALSE,"DR";#N/A,#N/A,FALSE,"AR";#N/A,#N/A,FALSE,"BS";#N/A,#N/A,FALSE,"PL";#N/A,#N/A,FALSE,"NOTES";#N/A,#N/A,FALSE,"NOTES (2)";#N/A,#N/A,FALSE,"NOTES (3)";#N/A,#N/A,FALSE,"DPL";#N/A,#N/A,FALSE,"DPL"}</definedName>
    <definedName name="oop" localSheetId="25" hidden="1">{#N/A,#N/A,FALSE,"TB";#N/A,#N/A,FALSE,"DR";#N/A,#N/A,FALSE,"AR";#N/A,#N/A,FALSE,"BS";#N/A,#N/A,FALSE,"PL";#N/A,#N/A,FALSE,"NOTES";#N/A,#N/A,FALSE,"NOTES (2)";#N/A,#N/A,FALSE,"NOTES (3)";#N/A,#N/A,FALSE,"DPL";#N/A,#N/A,FALSE,"DPL"}</definedName>
    <definedName name="oop" localSheetId="21" hidden="1">{#N/A,#N/A,FALSE,"TB";#N/A,#N/A,FALSE,"DR";#N/A,#N/A,FALSE,"AR";#N/A,#N/A,FALSE,"BS";#N/A,#N/A,FALSE,"PL";#N/A,#N/A,FALSE,"NOTES";#N/A,#N/A,FALSE,"NOTES (2)";#N/A,#N/A,FALSE,"NOTES (3)";#N/A,#N/A,FALSE,"DPL";#N/A,#N/A,FALSE,"DPL"}</definedName>
    <definedName name="oop" localSheetId="22" hidden="1">{#N/A,#N/A,FALSE,"TB";#N/A,#N/A,FALSE,"DR";#N/A,#N/A,FALSE,"AR";#N/A,#N/A,FALSE,"BS";#N/A,#N/A,FALSE,"PL";#N/A,#N/A,FALSE,"NOTES";#N/A,#N/A,FALSE,"NOTES (2)";#N/A,#N/A,FALSE,"NOTES (3)";#N/A,#N/A,FALSE,"DPL";#N/A,#N/A,FALSE,"DPL"}</definedName>
    <definedName name="oop" localSheetId="19" hidden="1">{#N/A,#N/A,FALSE,"TB";#N/A,#N/A,FALSE,"DR";#N/A,#N/A,FALSE,"AR";#N/A,#N/A,FALSE,"BS";#N/A,#N/A,FALSE,"PL";#N/A,#N/A,FALSE,"NOTES";#N/A,#N/A,FALSE,"NOTES (2)";#N/A,#N/A,FALSE,"NOTES (3)";#N/A,#N/A,FALSE,"DPL";#N/A,#N/A,FALSE,"DPL"}</definedName>
    <definedName name="oop" hidden="1">{#N/A,#N/A,FALSE,"TB";#N/A,#N/A,FALSE,"DR";#N/A,#N/A,FALSE,"AR";#N/A,#N/A,FALSE,"BS";#N/A,#N/A,FALSE,"PL";#N/A,#N/A,FALSE,"NOTES";#N/A,#N/A,FALSE,"NOTES (2)";#N/A,#N/A,FALSE,"NOTES (3)";#N/A,#N/A,FALSE,"DPL";#N/A,#N/A,FALSE,"DPL"}</definedName>
    <definedName name="op">#REF!</definedName>
    <definedName name="open">#REF!</definedName>
    <definedName name="Operating">#REF!</definedName>
    <definedName name="Operating_cost_from_principal_activities_1">OFFSET(#REF!,,,COUNTA(#REF!)-2,)</definedName>
    <definedName name="Operating_cost_from_principal_activities_2">OFFSET(#REF!,,,COUNTA(#REF!)-2,)</definedName>
    <definedName name="Operating_expenses">#REF!</definedName>
    <definedName name="Operating_income_from_principal_activities_1">OFFSET(#REF!,,,COUNTA(#REF!)-2,)</definedName>
    <definedName name="Operating_income_from_principal_activities_2">OFFSET(#REF!,,,COUNTA(#REF!)-2,)</definedName>
    <definedName name="opiu" localSheetId="14" hidden="1">{"Comp_of_Price_Effect",#N/A,FALSE,"QTRDPVAR"}</definedName>
    <definedName name="opiu" localSheetId="7" hidden="1">{"Comp_of_Price_Effect",#N/A,FALSE,"QTRDPVAR"}</definedName>
    <definedName name="opiu" localSheetId="25" hidden="1">{"Comp_of_Price_Effect",#N/A,FALSE,"QTRDPVAR"}</definedName>
    <definedName name="opiu" localSheetId="21" hidden="1">{"Comp_of_Price_Effect",#N/A,FALSE,"QTRDPVAR"}</definedName>
    <definedName name="opiu" localSheetId="22" hidden="1">{"Comp_of_Price_Effect",#N/A,FALSE,"QTRDPVAR"}</definedName>
    <definedName name="opiu" localSheetId="19" hidden="1">{"Comp_of_Price_Effect",#N/A,FALSE,"QTRDPVAR"}</definedName>
    <definedName name="opiu" hidden="1">{"Comp_of_Price_Effect",#N/A,FALSE,"QTRDPVAR"}</definedName>
    <definedName name="oplk" localSheetId="14" hidden="1">{"Page1",#N/A,FALSE,"OpExJanvsBud";"Page2",#N/A,FALSE,"OpExJanvsBud"}</definedName>
    <definedName name="oplk" localSheetId="7" hidden="1">{"Page1",#N/A,FALSE,"OpExJanvsBud";"Page2",#N/A,FALSE,"OpExJanvsBud"}</definedName>
    <definedName name="oplk" localSheetId="25" hidden="1">{"Page1",#N/A,FALSE,"OpExJanvsBud";"Page2",#N/A,FALSE,"OpExJanvsBud"}</definedName>
    <definedName name="oplk" localSheetId="21" hidden="1">{"Page1",#N/A,FALSE,"OpExJanvsBud";"Page2",#N/A,FALSE,"OpExJanvsBud"}</definedName>
    <definedName name="oplk" localSheetId="22" hidden="1">{"Page1",#N/A,FALSE,"OpExJanvsBud";"Page2",#N/A,FALSE,"OpExJanvsBud"}</definedName>
    <definedName name="oplk" localSheetId="19" hidden="1">{"Page1",#N/A,FALSE,"OpExJanvsBud";"Page2",#N/A,FALSE,"OpExJanvsBud"}</definedName>
    <definedName name="oplk" hidden="1">{"Page1",#N/A,FALSE,"OpExJanvsBud";"Page2",#N/A,FALSE,"OpExJanvsBud"}</definedName>
    <definedName name="opndixm" localSheetId="14" hidden="1">{"detail",#N/A,FALSE,"mfg";"summary",#N/A,FALSE,"mfg"}</definedName>
    <definedName name="opndixm" localSheetId="7" hidden="1">{"detail",#N/A,FALSE,"mfg";"summary",#N/A,FALSE,"mfg"}</definedName>
    <definedName name="opndixm" localSheetId="25" hidden="1">{"detail",#N/A,FALSE,"mfg";"summary",#N/A,FALSE,"mfg"}</definedName>
    <definedName name="opndixm" localSheetId="21" hidden="1">{"detail",#N/A,FALSE,"mfg";"summary",#N/A,FALSE,"mfg"}</definedName>
    <definedName name="opndixm" localSheetId="22" hidden="1">{"detail",#N/A,FALSE,"mfg";"summary",#N/A,FALSE,"mfg"}</definedName>
    <definedName name="opndixm" localSheetId="19" hidden="1">{"detail",#N/A,FALSE,"mfg";"summary",#N/A,FALSE,"mfg"}</definedName>
    <definedName name="opndixm" hidden="1">{"detail",#N/A,FALSE,"mfg";"summary",#N/A,FALSE,"mfg"}</definedName>
    <definedName name="OPS_BS">#REF!</definedName>
    <definedName name="OPUOYIOIYTTERGEWEWR" localSheetId="14" hidden="1">{#N/A,#N/A,FALSE,"단축1";#N/A,#N/A,FALSE,"단축2";#N/A,#N/A,FALSE,"단축3";#N/A,#N/A,FALSE,"장축";#N/A,#N/A,FALSE,"4WD"}</definedName>
    <definedName name="OPUOYIOIYTTERGEWEWR" localSheetId="7" hidden="1">{#N/A,#N/A,FALSE,"단축1";#N/A,#N/A,FALSE,"단축2";#N/A,#N/A,FALSE,"단축3";#N/A,#N/A,FALSE,"장축";#N/A,#N/A,FALSE,"4WD"}</definedName>
    <definedName name="OPUOYIOIYTTERGEWEWR" localSheetId="25" hidden="1">{#N/A,#N/A,FALSE,"단축1";#N/A,#N/A,FALSE,"단축2";#N/A,#N/A,FALSE,"단축3";#N/A,#N/A,FALSE,"장축";#N/A,#N/A,FALSE,"4WD"}</definedName>
    <definedName name="OPUOYIOIYTTERGEWEWR" localSheetId="21" hidden="1">{#N/A,#N/A,FALSE,"단축1";#N/A,#N/A,FALSE,"단축2";#N/A,#N/A,FALSE,"단축3";#N/A,#N/A,FALSE,"장축";#N/A,#N/A,FALSE,"4WD"}</definedName>
    <definedName name="OPUOYIOIYTTERGEWEWR" localSheetId="22" hidden="1">{#N/A,#N/A,FALSE,"단축1";#N/A,#N/A,FALSE,"단축2";#N/A,#N/A,FALSE,"단축3";#N/A,#N/A,FALSE,"장축";#N/A,#N/A,FALSE,"4WD"}</definedName>
    <definedName name="OPUOYIOIYTTERGEWEWR" localSheetId="19" hidden="1">{#N/A,#N/A,FALSE,"단축1";#N/A,#N/A,FALSE,"단축2";#N/A,#N/A,FALSE,"단축3";#N/A,#N/A,FALSE,"장축";#N/A,#N/A,FALSE,"4WD"}</definedName>
    <definedName name="OPUOYIOIYTTERGEWEWR" hidden="1">{#N/A,#N/A,FALSE,"단축1";#N/A,#N/A,FALSE,"단축2";#N/A,#N/A,FALSE,"단축3";#N/A,#N/A,FALSE,"장축";#N/A,#N/A,FALSE,"4WD"}</definedName>
    <definedName name="or" localSheetId="14" hidden="1">{"M7_1Print",#N/A,TRUE,"M7_1";"M7_2Print",#N/A,TRUE,"M7_2"}</definedName>
    <definedName name="or" localSheetId="7" hidden="1">{"M7_1Print",#N/A,TRUE,"M7_1";"M7_2Print",#N/A,TRUE,"M7_2"}</definedName>
    <definedName name="or" localSheetId="25" hidden="1">{"M7_1Print",#N/A,TRUE,"M7_1";"M7_2Print",#N/A,TRUE,"M7_2"}</definedName>
    <definedName name="or" localSheetId="21" hidden="1">{"M7_1Print",#N/A,TRUE,"M7_1";"M7_2Print",#N/A,TRUE,"M7_2"}</definedName>
    <definedName name="or" localSheetId="22" hidden="1">{"M7_1Print",#N/A,TRUE,"M7_1";"M7_2Print",#N/A,TRUE,"M7_2"}</definedName>
    <definedName name="or" localSheetId="19" hidden="1">{"M7_1Print",#N/A,TRUE,"M7_1";"M7_2Print",#N/A,TRUE,"M7_2"}</definedName>
    <definedName name="or" hidden="1">{"M7_1Print",#N/A,TRUE,"M7_1";"M7_2Print",#N/A,TRUE,"M7_2"}</definedName>
    <definedName name="order_received">#REF!</definedName>
    <definedName name="OrgTitle">#REF!</definedName>
    <definedName name="os" localSheetId="14" hidden="1">{#N/A,#N/A,FALSE,"TB";#N/A,#N/A,FALSE,"AR";#N/A,#N/A,FALSE,"BS";#N/A,#N/A,FALSE,"PL";#N/A,#N/A,FALSE,"NOTES";#N/A,#N/A,FALSE,"NOTES (2)";#N/A,#N/A,FALSE,"NOTES (3)";#N/A,#N/A,FALSE,"TAXC.INDEX";#N/A,#N/A,FALSE,"Schedule I";#N/A,#N/A,FALSE,"DPL";#N/A,#N/A,FALSE,"Schedule IV";#N/A,#N/A,FALSE,"Adjustments"}</definedName>
    <definedName name="os" localSheetId="7" hidden="1">{#N/A,#N/A,FALSE,"TB";#N/A,#N/A,FALSE,"AR";#N/A,#N/A,FALSE,"BS";#N/A,#N/A,FALSE,"PL";#N/A,#N/A,FALSE,"NOTES";#N/A,#N/A,FALSE,"NOTES (2)";#N/A,#N/A,FALSE,"NOTES (3)";#N/A,#N/A,FALSE,"TAXC.INDEX";#N/A,#N/A,FALSE,"Schedule I";#N/A,#N/A,FALSE,"DPL";#N/A,#N/A,FALSE,"Schedule IV";#N/A,#N/A,FALSE,"Adjustments"}</definedName>
    <definedName name="os" localSheetId="25" hidden="1">{#N/A,#N/A,FALSE,"TB";#N/A,#N/A,FALSE,"AR";#N/A,#N/A,FALSE,"BS";#N/A,#N/A,FALSE,"PL";#N/A,#N/A,FALSE,"NOTES";#N/A,#N/A,FALSE,"NOTES (2)";#N/A,#N/A,FALSE,"NOTES (3)";#N/A,#N/A,FALSE,"TAXC.INDEX";#N/A,#N/A,FALSE,"Schedule I";#N/A,#N/A,FALSE,"DPL";#N/A,#N/A,FALSE,"Schedule IV";#N/A,#N/A,FALSE,"Adjustments"}</definedName>
    <definedName name="os" localSheetId="21" hidden="1">{#N/A,#N/A,FALSE,"TB";#N/A,#N/A,FALSE,"AR";#N/A,#N/A,FALSE,"BS";#N/A,#N/A,FALSE,"PL";#N/A,#N/A,FALSE,"NOTES";#N/A,#N/A,FALSE,"NOTES (2)";#N/A,#N/A,FALSE,"NOTES (3)";#N/A,#N/A,FALSE,"TAXC.INDEX";#N/A,#N/A,FALSE,"Schedule I";#N/A,#N/A,FALSE,"DPL";#N/A,#N/A,FALSE,"Schedule IV";#N/A,#N/A,FALSE,"Adjustments"}</definedName>
    <definedName name="os" localSheetId="22" hidden="1">{#N/A,#N/A,FALSE,"TB";#N/A,#N/A,FALSE,"AR";#N/A,#N/A,FALSE,"BS";#N/A,#N/A,FALSE,"PL";#N/A,#N/A,FALSE,"NOTES";#N/A,#N/A,FALSE,"NOTES (2)";#N/A,#N/A,FALSE,"NOTES (3)";#N/A,#N/A,FALSE,"TAXC.INDEX";#N/A,#N/A,FALSE,"Schedule I";#N/A,#N/A,FALSE,"DPL";#N/A,#N/A,FALSE,"Schedule IV";#N/A,#N/A,FALSE,"Adjustments"}</definedName>
    <definedName name="os" localSheetId="19" hidden="1">{#N/A,#N/A,FALSE,"TB";#N/A,#N/A,FALSE,"AR";#N/A,#N/A,FALSE,"BS";#N/A,#N/A,FALSE,"PL";#N/A,#N/A,FALSE,"NOTES";#N/A,#N/A,FALSE,"NOTES (2)";#N/A,#N/A,FALSE,"NOTES (3)";#N/A,#N/A,FALSE,"TAXC.INDEX";#N/A,#N/A,FALSE,"Schedule I";#N/A,#N/A,FALSE,"DPL";#N/A,#N/A,FALSE,"Schedule IV";#N/A,#N/A,FALSE,"Adjustments"}</definedName>
    <definedName name="os" hidden="1">{#N/A,#N/A,FALSE,"TB";#N/A,#N/A,FALSE,"AR";#N/A,#N/A,FALSE,"BS";#N/A,#N/A,FALSE,"PL";#N/A,#N/A,FALSE,"NOTES";#N/A,#N/A,FALSE,"NOTES (2)";#N/A,#N/A,FALSE,"NOTES (3)";#N/A,#N/A,FALSE,"TAXC.INDEX";#N/A,#N/A,FALSE,"Schedule I";#N/A,#N/A,FALSE,"DPL";#N/A,#N/A,FALSE,"Schedule IV";#N/A,#N/A,FALSE,"Adjustments"}</definedName>
    <definedName name="ose" localSheetId="14" hidden="1">{#N/A,#N/A,TRUE,"COVER";#N/A,#N/A,TRUE,"DIR";#N/A,#N/A,TRUE,"AUDIT"}</definedName>
    <definedName name="ose" localSheetId="7" hidden="1">{#N/A,#N/A,TRUE,"COVER";#N/A,#N/A,TRUE,"DIR";#N/A,#N/A,TRUE,"AUDIT"}</definedName>
    <definedName name="ose" localSheetId="25" hidden="1">{#N/A,#N/A,TRUE,"COVER";#N/A,#N/A,TRUE,"DIR";#N/A,#N/A,TRUE,"AUDIT"}</definedName>
    <definedName name="ose" localSheetId="21" hidden="1">{#N/A,#N/A,TRUE,"COVER";#N/A,#N/A,TRUE,"DIR";#N/A,#N/A,TRUE,"AUDIT"}</definedName>
    <definedName name="ose" localSheetId="22" hidden="1">{#N/A,#N/A,TRUE,"COVER";#N/A,#N/A,TRUE,"DIR";#N/A,#N/A,TRUE,"AUDIT"}</definedName>
    <definedName name="ose" localSheetId="19" hidden="1">{#N/A,#N/A,TRUE,"COVER";#N/A,#N/A,TRUE,"DIR";#N/A,#N/A,TRUE,"AUDIT"}</definedName>
    <definedName name="ose" hidden="1">{#N/A,#N/A,TRUE,"COVER";#N/A,#N/A,TRUE,"DIR";#N/A,#N/A,TRUE,"AUDIT"}</definedName>
    <definedName name="OSOngoing">#REF!</definedName>
    <definedName name="OSOthers">#REF!</definedName>
    <definedName name="OSProjects">#REF!</definedName>
    <definedName name="ostls" localSheetId="14" hidden="1">{#N/A,#N/A,FALSE,"TB";#N/A,#N/A,FALSE,"DR";#N/A,#N/A,FALSE,"AR";#N/A,#N/A,FALSE,"PL";#N/A,#N/A,FALSE,"BS";#N/A,#N/A,FALSE,"NOTES";#N/A,#N/A,FALSE,"NOTES (2)";#N/A,#N/A,FALSE,"NOTES (3)";#N/A,#N/A,FALSE,"DPL";#N/A,#N/A,FALSE,"TAXC.INDEX";#N/A,#N/A,FALSE,"Schedule I";#N/A,#N/A,FALSE,"Adjustments"}</definedName>
    <definedName name="ostls" localSheetId="7" hidden="1">{#N/A,#N/A,FALSE,"TB";#N/A,#N/A,FALSE,"DR";#N/A,#N/A,FALSE,"AR";#N/A,#N/A,FALSE,"PL";#N/A,#N/A,FALSE,"BS";#N/A,#N/A,FALSE,"NOTES";#N/A,#N/A,FALSE,"NOTES (2)";#N/A,#N/A,FALSE,"NOTES (3)";#N/A,#N/A,FALSE,"DPL";#N/A,#N/A,FALSE,"TAXC.INDEX";#N/A,#N/A,FALSE,"Schedule I";#N/A,#N/A,FALSE,"Adjustments"}</definedName>
    <definedName name="ostls" localSheetId="25" hidden="1">{#N/A,#N/A,FALSE,"TB";#N/A,#N/A,FALSE,"DR";#N/A,#N/A,FALSE,"AR";#N/A,#N/A,FALSE,"PL";#N/A,#N/A,FALSE,"BS";#N/A,#N/A,FALSE,"NOTES";#N/A,#N/A,FALSE,"NOTES (2)";#N/A,#N/A,FALSE,"NOTES (3)";#N/A,#N/A,FALSE,"DPL";#N/A,#N/A,FALSE,"TAXC.INDEX";#N/A,#N/A,FALSE,"Schedule I";#N/A,#N/A,FALSE,"Adjustments"}</definedName>
    <definedName name="ostls" localSheetId="21" hidden="1">{#N/A,#N/A,FALSE,"TB";#N/A,#N/A,FALSE,"DR";#N/A,#N/A,FALSE,"AR";#N/A,#N/A,FALSE,"PL";#N/A,#N/A,FALSE,"BS";#N/A,#N/A,FALSE,"NOTES";#N/A,#N/A,FALSE,"NOTES (2)";#N/A,#N/A,FALSE,"NOTES (3)";#N/A,#N/A,FALSE,"DPL";#N/A,#N/A,FALSE,"TAXC.INDEX";#N/A,#N/A,FALSE,"Schedule I";#N/A,#N/A,FALSE,"Adjustments"}</definedName>
    <definedName name="ostls" localSheetId="22" hidden="1">{#N/A,#N/A,FALSE,"TB";#N/A,#N/A,FALSE,"DR";#N/A,#N/A,FALSE,"AR";#N/A,#N/A,FALSE,"PL";#N/A,#N/A,FALSE,"BS";#N/A,#N/A,FALSE,"NOTES";#N/A,#N/A,FALSE,"NOTES (2)";#N/A,#N/A,FALSE,"NOTES (3)";#N/A,#N/A,FALSE,"DPL";#N/A,#N/A,FALSE,"TAXC.INDEX";#N/A,#N/A,FALSE,"Schedule I";#N/A,#N/A,FALSE,"Adjustments"}</definedName>
    <definedName name="ostls" localSheetId="19" hidden="1">{#N/A,#N/A,FALSE,"TB";#N/A,#N/A,FALSE,"DR";#N/A,#N/A,FALSE,"AR";#N/A,#N/A,FALSE,"PL";#N/A,#N/A,FALSE,"BS";#N/A,#N/A,FALSE,"NOTES";#N/A,#N/A,FALSE,"NOTES (2)";#N/A,#N/A,FALSE,"NOTES (3)";#N/A,#N/A,FALSE,"DPL";#N/A,#N/A,FALSE,"TAXC.INDEX";#N/A,#N/A,FALSE,"Schedule I";#N/A,#N/A,FALSE,"Adjustments"}</definedName>
    <definedName name="ostls" hidden="1">{#N/A,#N/A,FALSE,"TB";#N/A,#N/A,FALSE,"DR";#N/A,#N/A,FALSE,"AR";#N/A,#N/A,FALSE,"PL";#N/A,#N/A,FALSE,"BS";#N/A,#N/A,FALSE,"NOTES";#N/A,#N/A,FALSE,"NOTES (2)";#N/A,#N/A,FALSE,"NOTES (3)";#N/A,#N/A,FALSE,"DPL";#N/A,#N/A,FALSE,"TAXC.INDEX";#N/A,#N/A,FALSE,"Schedule I";#N/A,#N/A,FALSE,"Adjustments"}</definedName>
    <definedName name="OSTransformation">#REF!</definedName>
    <definedName name="OTDataArea">#REF!</definedName>
    <definedName name="OTDataLines">#REF!</definedName>
    <definedName name="OTEmpName">#REF!</definedName>
    <definedName name="OTEmpNo">#REF!</definedName>
    <definedName name="OTExpLnTotal">#REF!</definedName>
    <definedName name="OTExpTotal">#REF!</definedName>
    <definedName name="Other_assets">#REF!</definedName>
    <definedName name="Other_list">#REF!</definedName>
    <definedName name="Other_monetory_funds_1">OFFSET(#REF!,,,COUNTA(#REF!)-2,)</definedName>
    <definedName name="Other_operating_cost_1">OFFSET(#REF!,,,COUNTA(#REF!)-2,)</definedName>
    <definedName name="Other_operating_cost_2">OFFSET(#REF!,,,COUNTA(#REF!)-2,)</definedName>
    <definedName name="Other_operating_income_1">OFFSET(#REF!,,,COUNTA(#REF!)-2,)</definedName>
    <definedName name="Other_operating_income_2">OFFSET(#REF!,,,COUNTA(#REF!)-2,)</definedName>
    <definedName name="Other_Reserves">#REF!</definedName>
    <definedName name="other33" localSheetId="14" hidden="1">{#N/A,#N/A,FALSE,"Pharm";#N/A,#N/A,FALSE,"WWCM"}</definedName>
    <definedName name="other33" localSheetId="7" hidden="1">{#N/A,#N/A,FALSE,"Pharm";#N/A,#N/A,FALSE,"WWCM"}</definedName>
    <definedName name="other33" localSheetId="25" hidden="1">{#N/A,#N/A,FALSE,"Pharm";#N/A,#N/A,FALSE,"WWCM"}</definedName>
    <definedName name="other33" localSheetId="21" hidden="1">{#N/A,#N/A,FALSE,"Pharm";#N/A,#N/A,FALSE,"WWCM"}</definedName>
    <definedName name="other33" localSheetId="22" hidden="1">{#N/A,#N/A,FALSE,"Pharm";#N/A,#N/A,FALSE,"WWCM"}</definedName>
    <definedName name="other33" localSheetId="19" hidden="1">{#N/A,#N/A,FALSE,"Pharm";#N/A,#N/A,FALSE,"WWCM"}</definedName>
    <definedName name="other33" hidden="1">{#N/A,#N/A,FALSE,"Pharm";#N/A,#N/A,FALSE,"WWCM"}</definedName>
    <definedName name="OtherConditions">#REF!</definedName>
    <definedName name="othermar" localSheetId="14" hidden="1">{#N/A,#N/A,FALSE,"Pharm";#N/A,#N/A,FALSE,"WWCM"}</definedName>
    <definedName name="othermar" localSheetId="7" hidden="1">{#N/A,#N/A,FALSE,"Pharm";#N/A,#N/A,FALSE,"WWCM"}</definedName>
    <definedName name="othermar" localSheetId="25" hidden="1">{#N/A,#N/A,FALSE,"Pharm";#N/A,#N/A,FALSE,"WWCM"}</definedName>
    <definedName name="othermar" localSheetId="21" hidden="1">{#N/A,#N/A,FALSE,"Pharm";#N/A,#N/A,FALSE,"WWCM"}</definedName>
    <definedName name="othermar" localSheetId="22" hidden="1">{#N/A,#N/A,FALSE,"Pharm";#N/A,#N/A,FALSE,"WWCM"}</definedName>
    <definedName name="othermar" localSheetId="19" hidden="1">{#N/A,#N/A,FALSE,"Pharm";#N/A,#N/A,FALSE,"WWCM"}</definedName>
    <definedName name="othermar" hidden="1">{#N/A,#N/A,FALSE,"Pharm";#N/A,#N/A,FALSE,"WWCM"}</definedName>
    <definedName name="OTHrsTotal">#REF!</definedName>
    <definedName name="OTInsPoint">#REF!</definedName>
    <definedName name="OTLunchTotal">#REF!</definedName>
    <definedName name="OTMealTotal">#REF!</definedName>
    <definedName name="OTPageArea">#REF!</definedName>
    <definedName name="OTPageLines">#REF!</definedName>
    <definedName name="OTPerEnd">#REF!</definedName>
    <definedName name="OTRefID">#REF!</definedName>
    <definedName name="OTTransTotal">#REF!</definedName>
    <definedName name="OTTravelTotal">#REF!</definedName>
    <definedName name="OTUsedLines">#REF!</definedName>
    <definedName name="ou" localSheetId="14" hidden="1">{"QTR_ACT",#N/A,FALSE,"PROP_PBIT_DEV_Q3";"QTR_BUD",#N/A,FALSE,"PROP_PBIT_DEV_Q3";"YTD_BUD",#N/A,FALSE,"PROP_PBIT_DEV_Q3";"YTD_ACT",#N/A,FALSE,"PROP_PBIT_DEV_Q3";"FY95 SNAP3",#N/A,FALSE,"PROP_PBIT_DEV_Q3";"FY95_BUD",#N/A,FALSE,"PROP_PBIT_DEV_Q3";"FY96_BUD",#N/A,FALSE,"PROP_PBIT_DEV_Q3"}</definedName>
    <definedName name="ou" localSheetId="7" hidden="1">{"QTR_ACT",#N/A,FALSE,"PROP_PBIT_DEV_Q3";"QTR_BUD",#N/A,FALSE,"PROP_PBIT_DEV_Q3";"YTD_BUD",#N/A,FALSE,"PROP_PBIT_DEV_Q3";"YTD_ACT",#N/A,FALSE,"PROP_PBIT_DEV_Q3";"FY95 SNAP3",#N/A,FALSE,"PROP_PBIT_DEV_Q3";"FY95_BUD",#N/A,FALSE,"PROP_PBIT_DEV_Q3";"FY96_BUD",#N/A,FALSE,"PROP_PBIT_DEV_Q3"}</definedName>
    <definedName name="ou" localSheetId="25" hidden="1">{"QTR_ACT",#N/A,FALSE,"PROP_PBIT_DEV_Q3";"QTR_BUD",#N/A,FALSE,"PROP_PBIT_DEV_Q3";"YTD_BUD",#N/A,FALSE,"PROP_PBIT_DEV_Q3";"YTD_ACT",#N/A,FALSE,"PROP_PBIT_DEV_Q3";"FY95 SNAP3",#N/A,FALSE,"PROP_PBIT_DEV_Q3";"FY95_BUD",#N/A,FALSE,"PROP_PBIT_DEV_Q3";"FY96_BUD",#N/A,FALSE,"PROP_PBIT_DEV_Q3"}</definedName>
    <definedName name="ou" localSheetId="21" hidden="1">{"QTR_ACT",#N/A,FALSE,"PROP_PBIT_DEV_Q3";"QTR_BUD",#N/A,FALSE,"PROP_PBIT_DEV_Q3";"YTD_BUD",#N/A,FALSE,"PROP_PBIT_DEV_Q3";"YTD_ACT",#N/A,FALSE,"PROP_PBIT_DEV_Q3";"FY95 SNAP3",#N/A,FALSE,"PROP_PBIT_DEV_Q3";"FY95_BUD",#N/A,FALSE,"PROP_PBIT_DEV_Q3";"FY96_BUD",#N/A,FALSE,"PROP_PBIT_DEV_Q3"}</definedName>
    <definedName name="ou" localSheetId="22" hidden="1">{"QTR_ACT",#N/A,FALSE,"PROP_PBIT_DEV_Q3";"QTR_BUD",#N/A,FALSE,"PROP_PBIT_DEV_Q3";"YTD_BUD",#N/A,FALSE,"PROP_PBIT_DEV_Q3";"YTD_ACT",#N/A,FALSE,"PROP_PBIT_DEV_Q3";"FY95 SNAP3",#N/A,FALSE,"PROP_PBIT_DEV_Q3";"FY95_BUD",#N/A,FALSE,"PROP_PBIT_DEV_Q3";"FY96_BUD",#N/A,FALSE,"PROP_PBIT_DEV_Q3"}</definedName>
    <definedName name="ou" localSheetId="19" hidden="1">{"QTR_ACT",#N/A,FALSE,"PROP_PBIT_DEV_Q3";"QTR_BUD",#N/A,FALSE,"PROP_PBIT_DEV_Q3";"YTD_BUD",#N/A,FALSE,"PROP_PBIT_DEV_Q3";"YTD_ACT",#N/A,FALSE,"PROP_PBIT_DEV_Q3";"FY95 SNAP3",#N/A,FALSE,"PROP_PBIT_DEV_Q3";"FY95_BUD",#N/A,FALSE,"PROP_PBIT_DEV_Q3";"FY96_BUD",#N/A,FALSE,"PROP_PBIT_DEV_Q3"}</definedName>
    <definedName name="ou" hidden="1">{"QTR_ACT",#N/A,FALSE,"PROP_PBIT_DEV_Q3";"QTR_BUD",#N/A,FALSE,"PROP_PBIT_DEV_Q3";"YTD_BUD",#N/A,FALSE,"PROP_PBIT_DEV_Q3";"YTD_ACT",#N/A,FALSE,"PROP_PBIT_DEV_Q3";"FY95 SNAP3",#N/A,FALSE,"PROP_PBIT_DEV_Q3";"FY95_BUD",#N/A,FALSE,"PROP_PBIT_DEV_Q3";"FY96_BUD",#N/A,FALSE,"PROP_PBIT_DEV_Q3"}</definedName>
    <definedName name="OUI" localSheetId="14" hidden="1">{#N/A,#N/A,FALSE,"SF"}</definedName>
    <definedName name="OUI" localSheetId="7" hidden="1">{#N/A,#N/A,FALSE,"SF"}</definedName>
    <definedName name="OUI" localSheetId="25" hidden="1">{#N/A,#N/A,FALSE,"SF"}</definedName>
    <definedName name="OUI" localSheetId="21" hidden="1">{#N/A,#N/A,FALSE,"SF"}</definedName>
    <definedName name="OUI" localSheetId="22" hidden="1">{#N/A,#N/A,FALSE,"SF"}</definedName>
    <definedName name="OUI" localSheetId="19" hidden="1">{#N/A,#N/A,FALSE,"SF"}</definedName>
    <definedName name="OUI" hidden="1">{#N/A,#N/A,FALSE,"SF"}</definedName>
    <definedName name="OUTPUT">#REF!</definedName>
    <definedName name="Overhead">OFFSET(#REF!,,,COUNTA(#REF!)-2,)</definedName>
    <definedName name="Overview_BL1" localSheetId="14"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Overview_BL1" localSheetId="7"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Overview_BL1" localSheetId="25"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Overview_BL1" localSheetId="21"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Overview_BL1" localSheetId="22"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Overview_BL1" localSheetId="19"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Overview_BL1" hidden="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owejr" localSheetId="14" hidden="1">{#N/A,#N/A,FALSE,"DIR-REP";#N/A,#N/A,FALSE,"AUD-REPORT";#N/A,#N/A,FALSE,"P7L&amp;BS";#N/A,#N/A,FALSE,"NOTES";#N/A,#N/A,FALSE,"FA";#N/A,#N/A,FALSE,"NOTES (2)";#N/A,#N/A,FALSE,"Schedule  IV";#N/A,#N/A,FALSE,"Schedule V"}</definedName>
    <definedName name="owejr" localSheetId="7" hidden="1">{#N/A,#N/A,FALSE,"DIR-REP";#N/A,#N/A,FALSE,"AUD-REPORT";#N/A,#N/A,FALSE,"P7L&amp;BS";#N/A,#N/A,FALSE,"NOTES";#N/A,#N/A,FALSE,"FA";#N/A,#N/A,FALSE,"NOTES (2)";#N/A,#N/A,FALSE,"Schedule  IV";#N/A,#N/A,FALSE,"Schedule V"}</definedName>
    <definedName name="owejr" localSheetId="25" hidden="1">{#N/A,#N/A,FALSE,"DIR-REP";#N/A,#N/A,FALSE,"AUD-REPORT";#N/A,#N/A,FALSE,"P7L&amp;BS";#N/A,#N/A,FALSE,"NOTES";#N/A,#N/A,FALSE,"FA";#N/A,#N/A,FALSE,"NOTES (2)";#N/A,#N/A,FALSE,"Schedule  IV";#N/A,#N/A,FALSE,"Schedule V"}</definedName>
    <definedName name="owejr" localSheetId="21" hidden="1">{#N/A,#N/A,FALSE,"DIR-REP";#N/A,#N/A,FALSE,"AUD-REPORT";#N/A,#N/A,FALSE,"P7L&amp;BS";#N/A,#N/A,FALSE,"NOTES";#N/A,#N/A,FALSE,"FA";#N/A,#N/A,FALSE,"NOTES (2)";#N/A,#N/A,FALSE,"Schedule  IV";#N/A,#N/A,FALSE,"Schedule V"}</definedName>
    <definedName name="owejr" localSheetId="22" hidden="1">{#N/A,#N/A,FALSE,"DIR-REP";#N/A,#N/A,FALSE,"AUD-REPORT";#N/A,#N/A,FALSE,"P7L&amp;BS";#N/A,#N/A,FALSE,"NOTES";#N/A,#N/A,FALSE,"FA";#N/A,#N/A,FALSE,"NOTES (2)";#N/A,#N/A,FALSE,"Schedule  IV";#N/A,#N/A,FALSE,"Schedule V"}</definedName>
    <definedName name="owejr" localSheetId="19" hidden="1">{#N/A,#N/A,FALSE,"DIR-REP";#N/A,#N/A,FALSE,"AUD-REPORT";#N/A,#N/A,FALSE,"P7L&amp;BS";#N/A,#N/A,FALSE,"NOTES";#N/A,#N/A,FALSE,"FA";#N/A,#N/A,FALSE,"NOTES (2)";#N/A,#N/A,FALSE,"Schedule  IV";#N/A,#N/A,FALSE,"Schedule V"}</definedName>
    <definedName name="owejr" hidden="1">{#N/A,#N/A,FALSE,"DIR-REP";#N/A,#N/A,FALSE,"AUD-REPORT";#N/A,#N/A,FALSE,"P7L&amp;BS";#N/A,#N/A,FALSE,"NOTES";#N/A,#N/A,FALSE,"FA";#N/A,#N/A,FALSE,"NOTES (2)";#N/A,#N/A,FALSE,"Schedule  IV";#N/A,#N/A,FALSE,"Schedule V"}</definedName>
    <definedName name="owmkib" localSheetId="14" hidden="1">{"detail",#N/A,FALSE,"mfg";"summary",#N/A,FALSE,"mfg"}</definedName>
    <definedName name="owmkib" localSheetId="7" hidden="1">{"detail",#N/A,FALSE,"mfg";"summary",#N/A,FALSE,"mfg"}</definedName>
    <definedName name="owmkib" localSheetId="25" hidden="1">{"detail",#N/A,FALSE,"mfg";"summary",#N/A,FALSE,"mfg"}</definedName>
    <definedName name="owmkib" localSheetId="21" hidden="1">{"detail",#N/A,FALSE,"mfg";"summary",#N/A,FALSE,"mfg"}</definedName>
    <definedName name="owmkib" localSheetId="22" hidden="1">{"detail",#N/A,FALSE,"mfg";"summary",#N/A,FALSE,"mfg"}</definedName>
    <definedName name="owmkib" localSheetId="19" hidden="1">{"detail",#N/A,FALSE,"mfg";"summary",#N/A,FALSE,"mfg"}</definedName>
    <definedName name="owmkib" hidden="1">{"detail",#N/A,FALSE,"mfg";"summary",#N/A,FALSE,"mfg"}</definedName>
    <definedName name="Owner_equity">#REF!</definedName>
    <definedName name="owners_equity">#REF!</definedName>
    <definedName name="ownership" localSheetId="14" hidden="1">{#N/A,#N/A,TRUE,"Summary";#N/A,#N/A,TRUE,"IS";#N/A,#N/A,TRUE,"Adj";#N/A,#N/A,TRUE,"BS";#N/A,#N/A,TRUE,"CF";#N/A,#N/A,TRUE,"Debt";#N/A,#N/A,TRUE,"IRR"}</definedName>
    <definedName name="ownership" localSheetId="7" hidden="1">{#N/A,#N/A,TRUE,"Summary";#N/A,#N/A,TRUE,"IS";#N/A,#N/A,TRUE,"Adj";#N/A,#N/A,TRUE,"BS";#N/A,#N/A,TRUE,"CF";#N/A,#N/A,TRUE,"Debt";#N/A,#N/A,TRUE,"IRR"}</definedName>
    <definedName name="ownership" localSheetId="25" hidden="1">{#N/A,#N/A,TRUE,"Summary";#N/A,#N/A,TRUE,"IS";#N/A,#N/A,TRUE,"Adj";#N/A,#N/A,TRUE,"BS";#N/A,#N/A,TRUE,"CF";#N/A,#N/A,TRUE,"Debt";#N/A,#N/A,TRUE,"IRR"}</definedName>
    <definedName name="ownership" localSheetId="21" hidden="1">{#N/A,#N/A,TRUE,"Summary";#N/A,#N/A,TRUE,"IS";#N/A,#N/A,TRUE,"Adj";#N/A,#N/A,TRUE,"BS";#N/A,#N/A,TRUE,"CF";#N/A,#N/A,TRUE,"Debt";#N/A,#N/A,TRUE,"IRR"}</definedName>
    <definedName name="ownership" localSheetId="22" hidden="1">{#N/A,#N/A,TRUE,"Summary";#N/A,#N/A,TRUE,"IS";#N/A,#N/A,TRUE,"Adj";#N/A,#N/A,TRUE,"BS";#N/A,#N/A,TRUE,"CF";#N/A,#N/A,TRUE,"Debt";#N/A,#N/A,TRUE,"IRR"}</definedName>
    <definedName name="ownership" localSheetId="19" hidden="1">{#N/A,#N/A,TRUE,"Summary";#N/A,#N/A,TRUE,"IS";#N/A,#N/A,TRUE,"Adj";#N/A,#N/A,TRUE,"BS";#N/A,#N/A,TRUE,"CF";#N/A,#N/A,TRUE,"Debt";#N/A,#N/A,TRUE,"IRR"}</definedName>
    <definedName name="ownership" hidden="1">{#N/A,#N/A,TRUE,"Summary";#N/A,#N/A,TRUE,"IS";#N/A,#N/A,TRUE,"Adj";#N/A,#N/A,TRUE,"BS";#N/A,#N/A,TRUE,"CF";#N/A,#N/A,TRUE,"Debt";#N/A,#N/A,TRUE,"IRR"}</definedName>
    <definedName name="ownership2" localSheetId="14" hidden="1">{#N/A,#N/A,TRUE,"Summary";#N/A,#N/A,TRUE,"IS";#N/A,#N/A,TRUE,"Adj";#N/A,#N/A,TRUE,"BS";#N/A,#N/A,TRUE,"CF";#N/A,#N/A,TRUE,"Debt";#N/A,#N/A,TRUE,"IRR"}</definedName>
    <definedName name="ownership2" localSheetId="7" hidden="1">{#N/A,#N/A,TRUE,"Summary";#N/A,#N/A,TRUE,"IS";#N/A,#N/A,TRUE,"Adj";#N/A,#N/A,TRUE,"BS";#N/A,#N/A,TRUE,"CF";#N/A,#N/A,TRUE,"Debt";#N/A,#N/A,TRUE,"IRR"}</definedName>
    <definedName name="ownership2" localSheetId="25" hidden="1">{#N/A,#N/A,TRUE,"Summary";#N/A,#N/A,TRUE,"IS";#N/A,#N/A,TRUE,"Adj";#N/A,#N/A,TRUE,"BS";#N/A,#N/A,TRUE,"CF";#N/A,#N/A,TRUE,"Debt";#N/A,#N/A,TRUE,"IRR"}</definedName>
    <definedName name="ownership2" localSheetId="21" hidden="1">{#N/A,#N/A,TRUE,"Summary";#N/A,#N/A,TRUE,"IS";#N/A,#N/A,TRUE,"Adj";#N/A,#N/A,TRUE,"BS";#N/A,#N/A,TRUE,"CF";#N/A,#N/A,TRUE,"Debt";#N/A,#N/A,TRUE,"IRR"}</definedName>
    <definedName name="ownership2" localSheetId="22" hidden="1">{#N/A,#N/A,TRUE,"Summary";#N/A,#N/A,TRUE,"IS";#N/A,#N/A,TRUE,"Adj";#N/A,#N/A,TRUE,"BS";#N/A,#N/A,TRUE,"CF";#N/A,#N/A,TRUE,"Debt";#N/A,#N/A,TRUE,"IRR"}</definedName>
    <definedName name="ownership2" localSheetId="19" hidden="1">{#N/A,#N/A,TRUE,"Summary";#N/A,#N/A,TRUE,"IS";#N/A,#N/A,TRUE,"Adj";#N/A,#N/A,TRUE,"BS";#N/A,#N/A,TRUE,"CF";#N/A,#N/A,TRUE,"Debt";#N/A,#N/A,TRUE,"IRR"}</definedName>
    <definedName name="ownership2" hidden="1">{#N/A,#N/A,TRUE,"Summary";#N/A,#N/A,TRUE,"IS";#N/A,#N/A,TRUE,"Adj";#N/A,#N/A,TRUE,"BS";#N/A,#N/A,TRUE,"CF";#N/A,#N/A,TRUE,"Debt";#N/A,#N/A,TRUE,"IRR"}</definedName>
    <definedName name="oxclt" localSheetId="14" hidden="1">{#N/A,#N/A,FALSE,"TB";#N/A,#N/A,FALSE,"DR";#N/A,#N/A,FALSE,"AR";#N/A,#N/A,FALSE,"PL";#N/A,#N/A,FALSE,"BS";#N/A,#N/A,FALSE,"NOTES";#N/A,#N/A,FALSE,"NOTES (2)";#N/A,#N/A,FALSE,"NOTES (3)";#N/A,#N/A,FALSE,"DPL";#N/A,#N/A,FALSE,"TAXC.INDEX";#N/A,#N/A,FALSE,"Schedule I";#N/A,#N/A,FALSE,"Adjustments"}</definedName>
    <definedName name="oxclt" localSheetId="7" hidden="1">{#N/A,#N/A,FALSE,"TB";#N/A,#N/A,FALSE,"DR";#N/A,#N/A,FALSE,"AR";#N/A,#N/A,FALSE,"PL";#N/A,#N/A,FALSE,"BS";#N/A,#N/A,FALSE,"NOTES";#N/A,#N/A,FALSE,"NOTES (2)";#N/A,#N/A,FALSE,"NOTES (3)";#N/A,#N/A,FALSE,"DPL";#N/A,#N/A,FALSE,"TAXC.INDEX";#N/A,#N/A,FALSE,"Schedule I";#N/A,#N/A,FALSE,"Adjustments"}</definedName>
    <definedName name="oxclt" localSheetId="25" hidden="1">{#N/A,#N/A,FALSE,"TB";#N/A,#N/A,FALSE,"DR";#N/A,#N/A,FALSE,"AR";#N/A,#N/A,FALSE,"PL";#N/A,#N/A,FALSE,"BS";#N/A,#N/A,FALSE,"NOTES";#N/A,#N/A,FALSE,"NOTES (2)";#N/A,#N/A,FALSE,"NOTES (3)";#N/A,#N/A,FALSE,"DPL";#N/A,#N/A,FALSE,"TAXC.INDEX";#N/A,#N/A,FALSE,"Schedule I";#N/A,#N/A,FALSE,"Adjustments"}</definedName>
    <definedName name="oxclt" localSheetId="21" hidden="1">{#N/A,#N/A,FALSE,"TB";#N/A,#N/A,FALSE,"DR";#N/A,#N/A,FALSE,"AR";#N/A,#N/A,FALSE,"PL";#N/A,#N/A,FALSE,"BS";#N/A,#N/A,FALSE,"NOTES";#N/A,#N/A,FALSE,"NOTES (2)";#N/A,#N/A,FALSE,"NOTES (3)";#N/A,#N/A,FALSE,"DPL";#N/A,#N/A,FALSE,"TAXC.INDEX";#N/A,#N/A,FALSE,"Schedule I";#N/A,#N/A,FALSE,"Adjustments"}</definedName>
    <definedName name="oxclt" localSheetId="22" hidden="1">{#N/A,#N/A,FALSE,"TB";#N/A,#N/A,FALSE,"DR";#N/A,#N/A,FALSE,"AR";#N/A,#N/A,FALSE,"PL";#N/A,#N/A,FALSE,"BS";#N/A,#N/A,FALSE,"NOTES";#N/A,#N/A,FALSE,"NOTES (2)";#N/A,#N/A,FALSE,"NOTES (3)";#N/A,#N/A,FALSE,"DPL";#N/A,#N/A,FALSE,"TAXC.INDEX";#N/A,#N/A,FALSE,"Schedule I";#N/A,#N/A,FALSE,"Adjustments"}</definedName>
    <definedName name="oxclt" localSheetId="19" hidden="1">{#N/A,#N/A,FALSE,"TB";#N/A,#N/A,FALSE,"DR";#N/A,#N/A,FALSE,"AR";#N/A,#N/A,FALSE,"PL";#N/A,#N/A,FALSE,"BS";#N/A,#N/A,FALSE,"NOTES";#N/A,#N/A,FALSE,"NOTES (2)";#N/A,#N/A,FALSE,"NOTES (3)";#N/A,#N/A,FALSE,"DPL";#N/A,#N/A,FALSE,"TAXC.INDEX";#N/A,#N/A,FALSE,"Schedule I";#N/A,#N/A,FALSE,"Adjustments"}</definedName>
    <definedName name="oxclt" hidden="1">{#N/A,#N/A,FALSE,"TB";#N/A,#N/A,FALSE,"DR";#N/A,#N/A,FALSE,"AR";#N/A,#N/A,FALSE,"PL";#N/A,#N/A,FALSE,"BS";#N/A,#N/A,FALSE,"NOTES";#N/A,#N/A,FALSE,"NOTES (2)";#N/A,#N/A,FALSE,"NOTES (3)";#N/A,#N/A,FALSE,"DPL";#N/A,#N/A,FALSE,"TAXC.INDEX";#N/A,#N/A,FALSE,"Schedule I";#N/A,#N/A,FALSE,"Adjustments"}</definedName>
    <definedName name="oxektl" localSheetId="14" hidden="1">{#N/A,#N/A,FALSE,"TAXC.INDEX";#N/A,#N/A,FALSE,"Schedule I";#N/A,#N/A,FALSE,"Schedule  II";#N/A,#N/A,FALSE,"Schedule III";#N/A,#N/A,FALSE,"Schedule IV";#N/A,#N/A,FALSE,"Schedule IV (Cont'd)";#N/A,#N/A,FALSE,"Schedule V";#N/A,#N/A,FALSE,"Schedule VI";#N/A,#N/A,FALSE,"Schedule VII"}</definedName>
    <definedName name="oxektl" localSheetId="7" hidden="1">{#N/A,#N/A,FALSE,"TAXC.INDEX";#N/A,#N/A,FALSE,"Schedule I";#N/A,#N/A,FALSE,"Schedule  II";#N/A,#N/A,FALSE,"Schedule III";#N/A,#N/A,FALSE,"Schedule IV";#N/A,#N/A,FALSE,"Schedule IV (Cont'd)";#N/A,#N/A,FALSE,"Schedule V";#N/A,#N/A,FALSE,"Schedule VI";#N/A,#N/A,FALSE,"Schedule VII"}</definedName>
    <definedName name="oxektl" localSheetId="25" hidden="1">{#N/A,#N/A,FALSE,"TAXC.INDEX";#N/A,#N/A,FALSE,"Schedule I";#N/A,#N/A,FALSE,"Schedule  II";#N/A,#N/A,FALSE,"Schedule III";#N/A,#N/A,FALSE,"Schedule IV";#N/A,#N/A,FALSE,"Schedule IV (Cont'd)";#N/A,#N/A,FALSE,"Schedule V";#N/A,#N/A,FALSE,"Schedule VI";#N/A,#N/A,FALSE,"Schedule VII"}</definedName>
    <definedName name="oxektl" localSheetId="21" hidden="1">{#N/A,#N/A,FALSE,"TAXC.INDEX";#N/A,#N/A,FALSE,"Schedule I";#N/A,#N/A,FALSE,"Schedule  II";#N/A,#N/A,FALSE,"Schedule III";#N/A,#N/A,FALSE,"Schedule IV";#N/A,#N/A,FALSE,"Schedule IV (Cont'd)";#N/A,#N/A,FALSE,"Schedule V";#N/A,#N/A,FALSE,"Schedule VI";#N/A,#N/A,FALSE,"Schedule VII"}</definedName>
    <definedName name="oxektl" localSheetId="22" hidden="1">{#N/A,#N/A,FALSE,"TAXC.INDEX";#N/A,#N/A,FALSE,"Schedule I";#N/A,#N/A,FALSE,"Schedule  II";#N/A,#N/A,FALSE,"Schedule III";#N/A,#N/A,FALSE,"Schedule IV";#N/A,#N/A,FALSE,"Schedule IV (Cont'd)";#N/A,#N/A,FALSE,"Schedule V";#N/A,#N/A,FALSE,"Schedule VI";#N/A,#N/A,FALSE,"Schedule VII"}</definedName>
    <definedName name="oxektl" localSheetId="19" hidden="1">{#N/A,#N/A,FALSE,"TAXC.INDEX";#N/A,#N/A,FALSE,"Schedule I";#N/A,#N/A,FALSE,"Schedule  II";#N/A,#N/A,FALSE,"Schedule III";#N/A,#N/A,FALSE,"Schedule IV";#N/A,#N/A,FALSE,"Schedule IV (Cont'd)";#N/A,#N/A,FALSE,"Schedule V";#N/A,#N/A,FALSE,"Schedule VI";#N/A,#N/A,FALSE,"Schedule VII"}</definedName>
    <definedName name="oxektl" hidden="1">{#N/A,#N/A,FALSE,"TAXC.INDEX";#N/A,#N/A,FALSE,"Schedule I";#N/A,#N/A,FALSE,"Schedule  II";#N/A,#N/A,FALSE,"Schedule III";#N/A,#N/A,FALSE,"Schedule IV";#N/A,#N/A,FALSE,"Schedule IV (Cont'd)";#N/A,#N/A,FALSE,"Schedule V";#N/A,#N/A,FALSE,"Schedule VI";#N/A,#N/A,FALSE,"Schedule VII"}</definedName>
    <definedName name="oyx" hidden="1">#REF!</definedName>
    <definedName name="p">#N/A</definedName>
    <definedName name="P_1">#REF!</definedName>
    <definedName name="P_2">#REF!</definedName>
    <definedName name="P_3">#REF!</definedName>
    <definedName name="P_4">#REF!</definedName>
    <definedName name="—P04材料成本差异">#REF!</definedName>
    <definedName name="—P05低值易耗品">#REF!</definedName>
    <definedName name="—P06库存商品">#REF!</definedName>
    <definedName name="—P07委托加工物资">#REF!</definedName>
    <definedName name="—P08委托代销商品">#REF!</definedName>
    <definedName name="p09i" localSheetId="14" hidden="1">{#N/A,"PURADD",FALSE,"Business Analysis";#N/A,"PURSPP",FALSE,"Business Analysis";#N/A,"CTGIND",FALSE,"Business Analysis";#N/A,"PURCHM",FALSE,"Business Analysis";#N/A,"SPADD",FALSE,"Business Analysis";#N/A,"EPOXY",FALSE,"Business Analysis";#N/A,"PURPER",FALSE,"Business Analysis"}</definedName>
    <definedName name="p09i" localSheetId="7" hidden="1">{#N/A,"PURADD",FALSE,"Business Analysis";#N/A,"PURSPP",FALSE,"Business Analysis";#N/A,"CTGIND",FALSE,"Business Analysis";#N/A,"PURCHM",FALSE,"Business Analysis";#N/A,"SPADD",FALSE,"Business Analysis";#N/A,"EPOXY",FALSE,"Business Analysis";#N/A,"PURPER",FALSE,"Business Analysis"}</definedName>
    <definedName name="p09i" localSheetId="25" hidden="1">{#N/A,"PURADD",FALSE,"Business Analysis";#N/A,"PURSPP",FALSE,"Business Analysis";#N/A,"CTGIND",FALSE,"Business Analysis";#N/A,"PURCHM",FALSE,"Business Analysis";#N/A,"SPADD",FALSE,"Business Analysis";#N/A,"EPOXY",FALSE,"Business Analysis";#N/A,"PURPER",FALSE,"Business Analysis"}</definedName>
    <definedName name="p09i" localSheetId="21" hidden="1">{#N/A,"PURADD",FALSE,"Business Analysis";#N/A,"PURSPP",FALSE,"Business Analysis";#N/A,"CTGIND",FALSE,"Business Analysis";#N/A,"PURCHM",FALSE,"Business Analysis";#N/A,"SPADD",FALSE,"Business Analysis";#N/A,"EPOXY",FALSE,"Business Analysis";#N/A,"PURPER",FALSE,"Business Analysis"}</definedName>
    <definedName name="p09i" localSheetId="22" hidden="1">{#N/A,"PURADD",FALSE,"Business Analysis";#N/A,"PURSPP",FALSE,"Business Analysis";#N/A,"CTGIND",FALSE,"Business Analysis";#N/A,"PURCHM",FALSE,"Business Analysis";#N/A,"SPADD",FALSE,"Business Analysis";#N/A,"EPOXY",FALSE,"Business Analysis";#N/A,"PURPER",FALSE,"Business Analysis"}</definedName>
    <definedName name="p09i" localSheetId="19" hidden="1">{#N/A,"PURADD",FALSE,"Business Analysis";#N/A,"PURSPP",FALSE,"Business Analysis";#N/A,"CTGIND",FALSE,"Business Analysis";#N/A,"PURCHM",FALSE,"Business Analysis";#N/A,"SPADD",FALSE,"Business Analysis";#N/A,"EPOXY",FALSE,"Business Analysis";#N/A,"PURPER",FALSE,"Business Analysis"}</definedName>
    <definedName name="p09i" hidden="1">{#N/A,"PURADD",FALSE,"Business Analysis";#N/A,"PURSPP",FALSE,"Business Analysis";#N/A,"CTGIND",FALSE,"Business Analysis";#N/A,"PURCHM",FALSE,"Business Analysis";#N/A,"SPADD",FALSE,"Business Analysis";#N/A,"EPOXY",FALSE,"Business Analysis";#N/A,"PURPER",FALSE,"Business Analysis"}</definedName>
    <definedName name="—P09受托代销商品">#REF!</definedName>
    <definedName name="p0io" localSheetId="14" hidden="1">{#N/A,"PURCHM",FALSE,"Business Analysis";#N/A,"SPADD",FALSE,"Business Analysis"}</definedName>
    <definedName name="p0io" localSheetId="7" hidden="1">{#N/A,"PURCHM",FALSE,"Business Analysis";#N/A,"SPADD",FALSE,"Business Analysis"}</definedName>
    <definedName name="p0io" localSheetId="25" hidden="1">{#N/A,"PURCHM",FALSE,"Business Analysis";#N/A,"SPADD",FALSE,"Business Analysis"}</definedName>
    <definedName name="p0io" localSheetId="21" hidden="1">{#N/A,"PURCHM",FALSE,"Business Analysis";#N/A,"SPADD",FALSE,"Business Analysis"}</definedName>
    <definedName name="p0io" localSheetId="22" hidden="1">{#N/A,"PURCHM",FALSE,"Business Analysis";#N/A,"SPADD",FALSE,"Business Analysis"}</definedName>
    <definedName name="p0io" localSheetId="19" hidden="1">{#N/A,"PURCHM",FALSE,"Business Analysis";#N/A,"SPADD",FALSE,"Business Analysis"}</definedName>
    <definedName name="p0io" hidden="1">{#N/A,"PURCHM",FALSE,"Business Analysis";#N/A,"SPADD",FALSE,"Business Analysis"}</definedName>
    <definedName name="P1_P2_2000_retrieve">#REF!</definedName>
    <definedName name="p1_pyt">#REF!</definedName>
    <definedName name="P101arpa">#REF!</definedName>
    <definedName name="P101arpb">#REF!</definedName>
    <definedName name="P101arpc">#REF!</definedName>
    <definedName name="P101arpd">#REF!</definedName>
    <definedName name="P101arpe">#REF!</definedName>
    <definedName name="—P10分期收款发出商品">#REF!</definedName>
    <definedName name="—P12制造费用">#REF!</definedName>
    <definedName name="—P21存货跌价准备">#REF!</definedName>
    <definedName name="—P22待摊费用">#REF!</definedName>
    <definedName name="—P23待处理流动资产损失">#REF!</definedName>
    <definedName name="—P24应付工资">#REF!</definedName>
    <definedName name="—P25应付福利费">#REF!</definedName>
    <definedName name="—P26预提费用">#REF!</definedName>
    <definedName name="—P27主营业务成本">#REF!</definedName>
    <definedName name="P3가공향상" localSheetId="14" hidden="1">{#N/A,#N/A,TRUE,"Y생산";#N/A,#N/A,TRUE,"Y판매";#N/A,#N/A,TRUE,"Y총물량";#N/A,#N/A,TRUE,"Y능력";#N/A,#N/A,TRUE,"YKD"}</definedName>
    <definedName name="P3가공향상" localSheetId="7" hidden="1">{#N/A,#N/A,TRUE,"Y생산";#N/A,#N/A,TRUE,"Y판매";#N/A,#N/A,TRUE,"Y총물량";#N/A,#N/A,TRUE,"Y능력";#N/A,#N/A,TRUE,"YKD"}</definedName>
    <definedName name="P3가공향상" localSheetId="25" hidden="1">{#N/A,#N/A,TRUE,"Y생산";#N/A,#N/A,TRUE,"Y판매";#N/A,#N/A,TRUE,"Y총물량";#N/A,#N/A,TRUE,"Y능력";#N/A,#N/A,TRUE,"YKD"}</definedName>
    <definedName name="P3가공향상" localSheetId="21" hidden="1">{#N/A,#N/A,TRUE,"Y생산";#N/A,#N/A,TRUE,"Y판매";#N/A,#N/A,TRUE,"Y총물량";#N/A,#N/A,TRUE,"Y능력";#N/A,#N/A,TRUE,"YKD"}</definedName>
    <definedName name="P3가공향상" localSheetId="22" hidden="1">{#N/A,#N/A,TRUE,"Y생산";#N/A,#N/A,TRUE,"Y판매";#N/A,#N/A,TRUE,"Y총물량";#N/A,#N/A,TRUE,"Y능력";#N/A,#N/A,TRUE,"YKD"}</definedName>
    <definedName name="P3가공향상" localSheetId="19" hidden="1">{#N/A,#N/A,TRUE,"Y생산";#N/A,#N/A,TRUE,"Y판매";#N/A,#N/A,TRUE,"Y총물량";#N/A,#N/A,TRUE,"Y능력";#N/A,#N/A,TRUE,"YKD"}</definedName>
    <definedName name="P3가공향상" hidden="1">{#N/A,#N/A,TRUE,"Y생산";#N/A,#N/A,TRUE,"Y판매";#N/A,#N/A,TRUE,"Y총물량";#N/A,#N/A,TRUE,"Y능력";#N/A,#N/A,TRUE,"YKD"}</definedName>
    <definedName name="p9540amt">#REF!</definedName>
    <definedName name="p9540inv">#REF!</definedName>
    <definedName name="p9541amt">#REF!</definedName>
    <definedName name="p9541inv">#REF!</definedName>
    <definedName name="pa" localSheetId="14" hidden="1">{"page 1",#N/A,FALSE,"A";"page 2",#N/A,FALSE,"A";"page 3",#N/A,FALSE,"A";"page 4",#N/A,FALSE,"A";"page 5",#N/A,FALSE,"A";"page 6",#N/A,FALSE,"A";"page 7",#N/A,FALSE,"A";"page 8",#N/A,FALSE,"A";"page 9",#N/A,FALSE,"A";"page 10",#N/A,FALSE,"A";"page 11",#N/A,FALSE,"A";"page 12",#N/A,FALSE,"A";"page 13",#N/A,FALSE,"A";"page 14",#N/A,FALSE,"A"}</definedName>
    <definedName name="pa" localSheetId="7" hidden="1">{"page 1",#N/A,FALSE,"A";"page 2",#N/A,FALSE,"A";"page 3",#N/A,FALSE,"A";"page 4",#N/A,FALSE,"A";"page 5",#N/A,FALSE,"A";"page 6",#N/A,FALSE,"A";"page 7",#N/A,FALSE,"A";"page 8",#N/A,FALSE,"A";"page 9",#N/A,FALSE,"A";"page 10",#N/A,FALSE,"A";"page 11",#N/A,FALSE,"A";"page 12",#N/A,FALSE,"A";"page 13",#N/A,FALSE,"A";"page 14",#N/A,FALSE,"A"}</definedName>
    <definedName name="pa" localSheetId="25" hidden="1">{"page 1",#N/A,FALSE,"A";"page 2",#N/A,FALSE,"A";"page 3",#N/A,FALSE,"A";"page 4",#N/A,FALSE,"A";"page 5",#N/A,FALSE,"A";"page 6",#N/A,FALSE,"A";"page 7",#N/A,FALSE,"A";"page 8",#N/A,FALSE,"A";"page 9",#N/A,FALSE,"A";"page 10",#N/A,FALSE,"A";"page 11",#N/A,FALSE,"A";"page 12",#N/A,FALSE,"A";"page 13",#N/A,FALSE,"A";"page 14",#N/A,FALSE,"A"}</definedName>
    <definedName name="pa" localSheetId="21" hidden="1">{"page 1",#N/A,FALSE,"A";"page 2",#N/A,FALSE,"A";"page 3",#N/A,FALSE,"A";"page 4",#N/A,FALSE,"A";"page 5",#N/A,FALSE,"A";"page 6",#N/A,FALSE,"A";"page 7",#N/A,FALSE,"A";"page 8",#N/A,FALSE,"A";"page 9",#N/A,FALSE,"A";"page 10",#N/A,FALSE,"A";"page 11",#N/A,FALSE,"A";"page 12",#N/A,FALSE,"A";"page 13",#N/A,FALSE,"A";"page 14",#N/A,FALSE,"A"}</definedName>
    <definedName name="pa" localSheetId="22" hidden="1">{"page 1",#N/A,FALSE,"A";"page 2",#N/A,FALSE,"A";"page 3",#N/A,FALSE,"A";"page 4",#N/A,FALSE,"A";"page 5",#N/A,FALSE,"A";"page 6",#N/A,FALSE,"A";"page 7",#N/A,FALSE,"A";"page 8",#N/A,FALSE,"A";"page 9",#N/A,FALSE,"A";"page 10",#N/A,FALSE,"A";"page 11",#N/A,FALSE,"A";"page 12",#N/A,FALSE,"A";"page 13",#N/A,FALSE,"A";"page 14",#N/A,FALSE,"A"}</definedName>
    <definedName name="pa" localSheetId="19" hidden="1">{"page 1",#N/A,FALSE,"A";"page 2",#N/A,FALSE,"A";"page 3",#N/A,FALSE,"A";"page 4",#N/A,FALSE,"A";"page 5",#N/A,FALSE,"A";"page 6",#N/A,FALSE,"A";"page 7",#N/A,FALSE,"A";"page 8",#N/A,FALSE,"A";"page 9",#N/A,FALSE,"A";"page 10",#N/A,FALSE,"A";"page 11",#N/A,FALSE,"A";"page 12",#N/A,FALSE,"A";"page 13",#N/A,FALSE,"A";"page 14",#N/A,FALSE,"A"}</definedName>
    <definedName name="pa" hidden="1">{"page 1",#N/A,FALSE,"A";"page 2",#N/A,FALSE,"A";"page 3",#N/A,FALSE,"A";"page 4",#N/A,FALSE,"A";"page 5",#N/A,FALSE,"A";"page 6",#N/A,FALSE,"A";"page 7",#N/A,FALSE,"A";"page 8",#N/A,FALSE,"A";"page 9",#N/A,FALSE,"A";"page 10",#N/A,FALSE,"A";"page 11",#N/A,FALSE,"A";"page 12",#N/A,FALSE,"A";"page 13",#N/A,FALSE,"A";"page 14",#N/A,FALSE,"A"}</definedName>
    <definedName name="PACK">#REF!</definedName>
    <definedName name="PACKAGE3" localSheetId="14" hidden="1">{#N/A,#N/A,FALSE,"단축1";#N/A,#N/A,FALSE,"단축2";#N/A,#N/A,FALSE,"단축3";#N/A,#N/A,FALSE,"장축";#N/A,#N/A,FALSE,"4WD"}</definedName>
    <definedName name="PACKAGE3" localSheetId="7" hidden="1">{#N/A,#N/A,FALSE,"단축1";#N/A,#N/A,FALSE,"단축2";#N/A,#N/A,FALSE,"단축3";#N/A,#N/A,FALSE,"장축";#N/A,#N/A,FALSE,"4WD"}</definedName>
    <definedName name="PACKAGE3" localSheetId="25" hidden="1">{#N/A,#N/A,FALSE,"단축1";#N/A,#N/A,FALSE,"단축2";#N/A,#N/A,FALSE,"단축3";#N/A,#N/A,FALSE,"장축";#N/A,#N/A,FALSE,"4WD"}</definedName>
    <definedName name="PACKAGE3" localSheetId="21" hidden="1">{#N/A,#N/A,FALSE,"단축1";#N/A,#N/A,FALSE,"단축2";#N/A,#N/A,FALSE,"단축3";#N/A,#N/A,FALSE,"장축";#N/A,#N/A,FALSE,"4WD"}</definedName>
    <definedName name="PACKAGE3" localSheetId="22" hidden="1">{#N/A,#N/A,FALSE,"단축1";#N/A,#N/A,FALSE,"단축2";#N/A,#N/A,FALSE,"단축3";#N/A,#N/A,FALSE,"장축";#N/A,#N/A,FALSE,"4WD"}</definedName>
    <definedName name="PACKAGE3" localSheetId="19" hidden="1">{#N/A,#N/A,FALSE,"단축1";#N/A,#N/A,FALSE,"단축2";#N/A,#N/A,FALSE,"단축3";#N/A,#N/A,FALSE,"장축";#N/A,#N/A,FALSE,"4WD"}</definedName>
    <definedName name="PACKAGE3" hidden="1">{#N/A,#N/A,FALSE,"단축1";#N/A,#N/A,FALSE,"단축2";#N/A,#N/A,FALSE,"단축3";#N/A,#N/A,FALSE,"장축";#N/A,#N/A,FALSE,"4WD"}</definedName>
    <definedName name="PACKING">#REF!</definedName>
    <definedName name="PACKING재고">#REF!</definedName>
    <definedName name="PACK재고">#REF!</definedName>
    <definedName name="PAGE1">#REF!</definedName>
    <definedName name="PAGE2">#REF!</definedName>
    <definedName name="PAGE3">#REF!</definedName>
    <definedName name="Paid_in_capital_1">OFFSET(#REF!,,,COUNTA(#REF!)-2,)</definedName>
    <definedName name="pair" localSheetId="14" hidden="1">{#N/A,#N/A,FALSE,"-ST.PER1";#N/A,#N/A,FALSE,"-ST.PER2";#N/A,#N/A,FALSE,"+ST.HIS.PER1";#N/A,#N/A,FALSE,"+ST.HIS.PER2";#N/A,#N/A,FALSE,"+ST.STD.PER1";#N/A,#N/A,FALSE,"+ST.STD.PER2"}</definedName>
    <definedName name="pair" localSheetId="7" hidden="1">{#N/A,#N/A,FALSE,"-ST.PER1";#N/A,#N/A,FALSE,"-ST.PER2";#N/A,#N/A,FALSE,"+ST.HIS.PER1";#N/A,#N/A,FALSE,"+ST.HIS.PER2";#N/A,#N/A,FALSE,"+ST.STD.PER1";#N/A,#N/A,FALSE,"+ST.STD.PER2"}</definedName>
    <definedName name="pair" localSheetId="25" hidden="1">{#N/A,#N/A,FALSE,"-ST.PER1";#N/A,#N/A,FALSE,"-ST.PER2";#N/A,#N/A,FALSE,"+ST.HIS.PER1";#N/A,#N/A,FALSE,"+ST.HIS.PER2";#N/A,#N/A,FALSE,"+ST.STD.PER1";#N/A,#N/A,FALSE,"+ST.STD.PER2"}</definedName>
    <definedName name="pair" localSheetId="21" hidden="1">{#N/A,#N/A,FALSE,"-ST.PER1";#N/A,#N/A,FALSE,"-ST.PER2";#N/A,#N/A,FALSE,"+ST.HIS.PER1";#N/A,#N/A,FALSE,"+ST.HIS.PER2";#N/A,#N/A,FALSE,"+ST.STD.PER1";#N/A,#N/A,FALSE,"+ST.STD.PER2"}</definedName>
    <definedName name="pair" localSheetId="22" hidden="1">{#N/A,#N/A,FALSE,"-ST.PER1";#N/A,#N/A,FALSE,"-ST.PER2";#N/A,#N/A,FALSE,"+ST.HIS.PER1";#N/A,#N/A,FALSE,"+ST.HIS.PER2";#N/A,#N/A,FALSE,"+ST.STD.PER1";#N/A,#N/A,FALSE,"+ST.STD.PER2"}</definedName>
    <definedName name="pair" localSheetId="19" hidden="1">{#N/A,#N/A,FALSE,"-ST.PER1";#N/A,#N/A,FALSE,"-ST.PER2";#N/A,#N/A,FALSE,"+ST.HIS.PER1";#N/A,#N/A,FALSE,"+ST.HIS.PER2";#N/A,#N/A,FALSE,"+ST.STD.PER1";#N/A,#N/A,FALSE,"+ST.STD.PER2"}</definedName>
    <definedName name="pair" hidden="1">{#N/A,#N/A,FALSE,"-ST.PER1";#N/A,#N/A,FALSE,"-ST.PER2";#N/A,#N/A,FALSE,"+ST.HIS.PER1";#N/A,#N/A,FALSE,"+ST.HIS.PER2";#N/A,#N/A,FALSE,"+ST.STD.PER1";#N/A,#N/A,FALSE,"+ST.STD.PER2"}</definedName>
    <definedName name="pandnkkdnenenndenenenee" localSheetId="14" hidden="1">{#N/A,#N/A,FALSE,"CONTENTS";#N/A,#N/A,FALSE,"DR";#N/A,#N/A,FALSE,"PL";#N/A,#N/A,FALSE,"BS";#N/A,#N/A,FALSE,"Cash Flow";#N/A,#N/A,FALSE,"NOTES";#N/A,#N/A,FALSE,"NOTES (FA)";#N/A,#N/A,FALSE,"Notes(3)";#N/A,#N/A,FALSE,"NOTES (4)";#N/A,#N/A,FALSE,"DP&amp;L";#N/A,#N/A,FALSE,"EXPENSES";#N/A,#N/A,FALSE,"EXPENSES-1"}</definedName>
    <definedName name="pandnkkdnenenndenenenee" localSheetId="7" hidden="1">{#N/A,#N/A,FALSE,"CONTENTS";#N/A,#N/A,FALSE,"DR";#N/A,#N/A,FALSE,"PL";#N/A,#N/A,FALSE,"BS";#N/A,#N/A,FALSE,"Cash Flow";#N/A,#N/A,FALSE,"NOTES";#N/A,#N/A,FALSE,"NOTES (FA)";#N/A,#N/A,FALSE,"Notes(3)";#N/A,#N/A,FALSE,"NOTES (4)";#N/A,#N/A,FALSE,"DP&amp;L";#N/A,#N/A,FALSE,"EXPENSES";#N/A,#N/A,FALSE,"EXPENSES-1"}</definedName>
    <definedName name="pandnkkdnenenndenenenee" localSheetId="25" hidden="1">{#N/A,#N/A,FALSE,"CONTENTS";#N/A,#N/A,FALSE,"DR";#N/A,#N/A,FALSE,"PL";#N/A,#N/A,FALSE,"BS";#N/A,#N/A,FALSE,"Cash Flow";#N/A,#N/A,FALSE,"NOTES";#N/A,#N/A,FALSE,"NOTES (FA)";#N/A,#N/A,FALSE,"Notes(3)";#N/A,#N/A,FALSE,"NOTES (4)";#N/A,#N/A,FALSE,"DP&amp;L";#N/A,#N/A,FALSE,"EXPENSES";#N/A,#N/A,FALSE,"EXPENSES-1"}</definedName>
    <definedName name="pandnkkdnenenndenenenee" localSheetId="21" hidden="1">{#N/A,#N/A,FALSE,"CONTENTS";#N/A,#N/A,FALSE,"DR";#N/A,#N/A,FALSE,"PL";#N/A,#N/A,FALSE,"BS";#N/A,#N/A,FALSE,"Cash Flow";#N/A,#N/A,FALSE,"NOTES";#N/A,#N/A,FALSE,"NOTES (FA)";#N/A,#N/A,FALSE,"Notes(3)";#N/A,#N/A,FALSE,"NOTES (4)";#N/A,#N/A,FALSE,"DP&amp;L";#N/A,#N/A,FALSE,"EXPENSES";#N/A,#N/A,FALSE,"EXPENSES-1"}</definedName>
    <definedName name="pandnkkdnenenndenenenee" localSheetId="22" hidden="1">{#N/A,#N/A,FALSE,"CONTENTS";#N/A,#N/A,FALSE,"DR";#N/A,#N/A,FALSE,"PL";#N/A,#N/A,FALSE,"BS";#N/A,#N/A,FALSE,"Cash Flow";#N/A,#N/A,FALSE,"NOTES";#N/A,#N/A,FALSE,"NOTES (FA)";#N/A,#N/A,FALSE,"Notes(3)";#N/A,#N/A,FALSE,"NOTES (4)";#N/A,#N/A,FALSE,"DP&amp;L";#N/A,#N/A,FALSE,"EXPENSES";#N/A,#N/A,FALSE,"EXPENSES-1"}</definedName>
    <definedName name="pandnkkdnenenndenenenee" localSheetId="19" hidden="1">{#N/A,#N/A,FALSE,"CONTENTS";#N/A,#N/A,FALSE,"DR";#N/A,#N/A,FALSE,"PL";#N/A,#N/A,FALSE,"BS";#N/A,#N/A,FALSE,"Cash Flow";#N/A,#N/A,FALSE,"NOTES";#N/A,#N/A,FALSE,"NOTES (FA)";#N/A,#N/A,FALSE,"Notes(3)";#N/A,#N/A,FALSE,"NOTES (4)";#N/A,#N/A,FALSE,"DP&amp;L";#N/A,#N/A,FALSE,"EXPENSES";#N/A,#N/A,FALSE,"EXPENSES-1"}</definedName>
    <definedName name="pandnkkdnenenndenenenee" hidden="1">{#N/A,#N/A,FALSE,"CONTENTS";#N/A,#N/A,FALSE,"DR";#N/A,#N/A,FALSE,"PL";#N/A,#N/A,FALSE,"BS";#N/A,#N/A,FALSE,"Cash Flow";#N/A,#N/A,FALSE,"NOTES";#N/A,#N/A,FALSE,"NOTES (FA)";#N/A,#N/A,FALSE,"Notes(3)";#N/A,#N/A,FALSE,"NOTES (4)";#N/A,#N/A,FALSE,"DP&amp;L";#N/A,#N/A,FALSE,"EXPENSES";#N/A,#N/A,FALSE,"EXPENSES-1"}</definedName>
    <definedName name="PAOURNF" localSheetId="14" hidden="1">{#N/A,#N/A,FALSE,"A1-NDC-CDC-SPLX";#N/A,#N/A,FALSE,"A2-NDC-CDC-AST";#N/A,#N/A,FALSE,"A3-CS-PCS-SPLX";#N/A,#N/A,FALSE,"A4-ANAVAR";#N/A,#N/A,FALSE,"A5-CS-PCS-SPLX"}</definedName>
    <definedName name="PAOURNF" localSheetId="7" hidden="1">{#N/A,#N/A,FALSE,"A1-NDC-CDC-SPLX";#N/A,#N/A,FALSE,"A2-NDC-CDC-AST";#N/A,#N/A,FALSE,"A3-CS-PCS-SPLX";#N/A,#N/A,FALSE,"A4-ANAVAR";#N/A,#N/A,FALSE,"A5-CS-PCS-SPLX"}</definedName>
    <definedName name="PAOURNF" localSheetId="25" hidden="1">{#N/A,#N/A,FALSE,"A1-NDC-CDC-SPLX";#N/A,#N/A,FALSE,"A2-NDC-CDC-AST";#N/A,#N/A,FALSE,"A3-CS-PCS-SPLX";#N/A,#N/A,FALSE,"A4-ANAVAR";#N/A,#N/A,FALSE,"A5-CS-PCS-SPLX"}</definedName>
    <definedName name="PAOURNF" localSheetId="21" hidden="1">{#N/A,#N/A,FALSE,"A1-NDC-CDC-SPLX";#N/A,#N/A,FALSE,"A2-NDC-CDC-AST";#N/A,#N/A,FALSE,"A3-CS-PCS-SPLX";#N/A,#N/A,FALSE,"A4-ANAVAR";#N/A,#N/A,FALSE,"A5-CS-PCS-SPLX"}</definedName>
    <definedName name="PAOURNF" localSheetId="22" hidden="1">{#N/A,#N/A,FALSE,"A1-NDC-CDC-SPLX";#N/A,#N/A,FALSE,"A2-NDC-CDC-AST";#N/A,#N/A,FALSE,"A3-CS-PCS-SPLX";#N/A,#N/A,FALSE,"A4-ANAVAR";#N/A,#N/A,FALSE,"A5-CS-PCS-SPLX"}</definedName>
    <definedName name="PAOURNF" localSheetId="19" hidden="1">{#N/A,#N/A,FALSE,"A1-NDC-CDC-SPLX";#N/A,#N/A,FALSE,"A2-NDC-CDC-AST";#N/A,#N/A,FALSE,"A3-CS-PCS-SPLX";#N/A,#N/A,FALSE,"A4-ANAVAR";#N/A,#N/A,FALSE,"A5-CS-PCS-SPLX"}</definedName>
    <definedName name="PAOURNF" hidden="1">{#N/A,#N/A,FALSE,"A1-NDC-CDC-SPLX";#N/A,#N/A,FALSE,"A2-NDC-CDC-AST";#N/A,#N/A,FALSE,"A3-CS-PCS-SPLX";#N/A,#N/A,FALSE,"A4-ANAVAR";#N/A,#N/A,FALSE,"A5-CS-PCS-SPLX"}</definedName>
    <definedName name="PARA">#REF!</definedName>
    <definedName name="PartList비교" localSheetId="14" hidden="1">{"'AS,SEC'!$A$4:$J$25"}</definedName>
    <definedName name="PartList비교" localSheetId="7" hidden="1">{"'AS,SEC'!$A$4:$J$25"}</definedName>
    <definedName name="PartList비교" localSheetId="25" hidden="1">{"'AS,SEC'!$A$4:$J$25"}</definedName>
    <definedName name="PartList비교" localSheetId="21" hidden="1">{"'AS,SEC'!$A$4:$J$25"}</definedName>
    <definedName name="PartList비교" localSheetId="22" hidden="1">{"'AS,SEC'!$A$4:$J$25"}</definedName>
    <definedName name="PartList비교" localSheetId="19" hidden="1">{"'AS,SEC'!$A$4:$J$25"}</definedName>
    <definedName name="PartList비교" hidden="1">{"'AS,SEC'!$A$4:$J$25"}</definedName>
    <definedName name="PartList비교_1" localSheetId="14" hidden="1">{"'AS,SEC'!$A$4:$J$25"}</definedName>
    <definedName name="PartList비교_1" localSheetId="7" hidden="1">{"'AS,SEC'!$A$4:$J$25"}</definedName>
    <definedName name="PartList비교_1" localSheetId="25" hidden="1">{"'AS,SEC'!$A$4:$J$25"}</definedName>
    <definedName name="PartList비교_1" localSheetId="21" hidden="1">{"'AS,SEC'!$A$4:$J$25"}</definedName>
    <definedName name="PartList비교_1" localSheetId="22" hidden="1">{"'AS,SEC'!$A$4:$J$25"}</definedName>
    <definedName name="PartList비교_1" localSheetId="19" hidden="1">{"'AS,SEC'!$A$4:$J$25"}</definedName>
    <definedName name="PartList비교_1" hidden="1">{"'AS,SEC'!$A$4:$J$25"}</definedName>
    <definedName name="pay" localSheetId="14" hidden="1">{#N/A,#N/A,FALSE,"TB";#N/A,#N/A,FALSE,"DR";#N/A,#N/A,FALSE,"AR";#N/A,#N/A,FALSE,"BS";#N/A,#N/A,FALSE,"PL";#N/A,#N/A,FALSE,"NOTES";#N/A,#N/A,FALSE,"NOTES (2)";#N/A,#N/A,FALSE,"NOTES (3)";#N/A,#N/A,FALSE,"DPL";#N/A,#N/A,FALSE,"DPL"}</definedName>
    <definedName name="pay" localSheetId="7" hidden="1">{#N/A,#N/A,FALSE,"TB";#N/A,#N/A,FALSE,"DR";#N/A,#N/A,FALSE,"AR";#N/A,#N/A,FALSE,"BS";#N/A,#N/A,FALSE,"PL";#N/A,#N/A,FALSE,"NOTES";#N/A,#N/A,FALSE,"NOTES (2)";#N/A,#N/A,FALSE,"NOTES (3)";#N/A,#N/A,FALSE,"DPL";#N/A,#N/A,FALSE,"DPL"}</definedName>
    <definedName name="pay" localSheetId="25" hidden="1">{#N/A,#N/A,FALSE,"TB";#N/A,#N/A,FALSE,"DR";#N/A,#N/A,FALSE,"AR";#N/A,#N/A,FALSE,"BS";#N/A,#N/A,FALSE,"PL";#N/A,#N/A,FALSE,"NOTES";#N/A,#N/A,FALSE,"NOTES (2)";#N/A,#N/A,FALSE,"NOTES (3)";#N/A,#N/A,FALSE,"DPL";#N/A,#N/A,FALSE,"DPL"}</definedName>
    <definedName name="pay" localSheetId="21" hidden="1">{#N/A,#N/A,FALSE,"TB";#N/A,#N/A,FALSE,"DR";#N/A,#N/A,FALSE,"AR";#N/A,#N/A,FALSE,"BS";#N/A,#N/A,FALSE,"PL";#N/A,#N/A,FALSE,"NOTES";#N/A,#N/A,FALSE,"NOTES (2)";#N/A,#N/A,FALSE,"NOTES (3)";#N/A,#N/A,FALSE,"DPL";#N/A,#N/A,FALSE,"DPL"}</definedName>
    <definedName name="pay" localSheetId="22" hidden="1">{#N/A,#N/A,FALSE,"TB";#N/A,#N/A,FALSE,"DR";#N/A,#N/A,FALSE,"AR";#N/A,#N/A,FALSE,"BS";#N/A,#N/A,FALSE,"PL";#N/A,#N/A,FALSE,"NOTES";#N/A,#N/A,FALSE,"NOTES (2)";#N/A,#N/A,FALSE,"NOTES (3)";#N/A,#N/A,FALSE,"DPL";#N/A,#N/A,FALSE,"DPL"}</definedName>
    <definedName name="pay" localSheetId="19" hidden="1">{#N/A,#N/A,FALSE,"TB";#N/A,#N/A,FALSE,"DR";#N/A,#N/A,FALSE,"AR";#N/A,#N/A,FALSE,"BS";#N/A,#N/A,FALSE,"PL";#N/A,#N/A,FALSE,"NOTES";#N/A,#N/A,FALSE,"NOTES (2)";#N/A,#N/A,FALSE,"NOTES (3)";#N/A,#N/A,FALSE,"DPL";#N/A,#N/A,FALSE,"DPL"}</definedName>
    <definedName name="pay" hidden="1">{#N/A,#N/A,FALSE,"TB";#N/A,#N/A,FALSE,"DR";#N/A,#N/A,FALSE,"AR";#N/A,#N/A,FALSE,"BS";#N/A,#N/A,FALSE,"PL";#N/A,#N/A,FALSE,"NOTES";#N/A,#N/A,FALSE,"NOTES (2)";#N/A,#N/A,FALSE,"NOTES (3)";#N/A,#N/A,FALSE,"DPL";#N/A,#N/A,FALSE,"DPL"}</definedName>
    <definedName name="payment查詢">#REF!</definedName>
    <definedName name="pb" localSheetId="14" hidden="1">{"net assets",#N/A,FALSE,"summary";"asset turnover",#N/A,FALSE,"summary";"orona",#N/A,FALSE,"summary"}</definedName>
    <definedName name="pb" localSheetId="7" hidden="1">{"net assets",#N/A,FALSE,"summary";"asset turnover",#N/A,FALSE,"summary";"orona",#N/A,FALSE,"summary"}</definedName>
    <definedName name="pb" localSheetId="25" hidden="1">{"net assets",#N/A,FALSE,"summary";"asset turnover",#N/A,FALSE,"summary";"orona",#N/A,FALSE,"summary"}</definedName>
    <definedName name="pb" localSheetId="21" hidden="1">{"net assets",#N/A,FALSE,"summary";"asset turnover",#N/A,FALSE,"summary";"orona",#N/A,FALSE,"summary"}</definedName>
    <definedName name="pb" localSheetId="22" hidden="1">{"net assets",#N/A,FALSE,"summary";"asset turnover",#N/A,FALSE,"summary";"orona",#N/A,FALSE,"summary"}</definedName>
    <definedName name="pb" localSheetId="19" hidden="1">{"net assets",#N/A,FALSE,"summary";"asset turnover",#N/A,FALSE,"summary";"orona",#N/A,FALSE,"summary"}</definedName>
    <definedName name="pb" hidden="1">{"net assets",#N/A,FALSE,"summary";"asset turnover",#N/A,FALSE,"summary";"orona",#N/A,FALSE,"summary"}</definedName>
    <definedName name="PCA" hidden="1">"BL7FKFTY6NDALOTZZF8PFRAS6"</definedName>
    <definedName name="PD">12800</definedName>
    <definedName name="PE">2650</definedName>
    <definedName name="PE_DATE">#REF!</definedName>
    <definedName name="PED">#REF!</definedName>
    <definedName name="pepe" localSheetId="14" hidden="1">{#N/A,#N/A,FALSE,"Pharm";#N/A,#N/A,FALSE,"WWCM"}</definedName>
    <definedName name="pepe" localSheetId="7" hidden="1">{#N/A,#N/A,FALSE,"Pharm";#N/A,#N/A,FALSE,"WWCM"}</definedName>
    <definedName name="pepe" localSheetId="25" hidden="1">{#N/A,#N/A,FALSE,"Pharm";#N/A,#N/A,FALSE,"WWCM"}</definedName>
    <definedName name="pepe" localSheetId="21" hidden="1">{#N/A,#N/A,FALSE,"Pharm";#N/A,#N/A,FALSE,"WWCM"}</definedName>
    <definedName name="pepe" localSheetId="22" hidden="1">{#N/A,#N/A,FALSE,"Pharm";#N/A,#N/A,FALSE,"WWCM"}</definedName>
    <definedName name="pepe" localSheetId="19" hidden="1">{#N/A,#N/A,FALSE,"Pharm";#N/A,#N/A,FALSE,"WWCM"}</definedName>
    <definedName name="pepe" hidden="1">{#N/A,#N/A,FALSE,"Pharm";#N/A,#N/A,FALSE,"WWCM"}</definedName>
    <definedName name="PEPE4" localSheetId="14" hidden="1">{#N/A,#N/A,FALSE,"Pharm";#N/A,#N/A,FALSE,"WWCM"}</definedName>
    <definedName name="PEPE4" localSheetId="7" hidden="1">{#N/A,#N/A,FALSE,"Pharm";#N/A,#N/A,FALSE,"WWCM"}</definedName>
    <definedName name="PEPE4" localSheetId="25" hidden="1">{#N/A,#N/A,FALSE,"Pharm";#N/A,#N/A,FALSE,"WWCM"}</definedName>
    <definedName name="PEPE4" localSheetId="21" hidden="1">{#N/A,#N/A,FALSE,"Pharm";#N/A,#N/A,FALSE,"WWCM"}</definedName>
    <definedName name="PEPE4" localSheetId="22" hidden="1">{#N/A,#N/A,FALSE,"Pharm";#N/A,#N/A,FALSE,"WWCM"}</definedName>
    <definedName name="PEPE4" localSheetId="19" hidden="1">{#N/A,#N/A,FALSE,"Pharm";#N/A,#N/A,FALSE,"WWCM"}</definedName>
    <definedName name="PEPE4" hidden="1">{#N/A,#N/A,FALSE,"Pharm";#N/A,#N/A,FALSE,"WWCM"}</definedName>
    <definedName name="PEPE5" localSheetId="14" hidden="1">{#N/A,#N/A,FALSE,"Pharm";#N/A,#N/A,FALSE,"WWCM"}</definedName>
    <definedName name="PEPE5" localSheetId="7" hidden="1">{#N/A,#N/A,FALSE,"Pharm";#N/A,#N/A,FALSE,"WWCM"}</definedName>
    <definedName name="PEPE5" localSheetId="25" hidden="1">{#N/A,#N/A,FALSE,"Pharm";#N/A,#N/A,FALSE,"WWCM"}</definedName>
    <definedName name="PEPE5" localSheetId="21" hidden="1">{#N/A,#N/A,FALSE,"Pharm";#N/A,#N/A,FALSE,"WWCM"}</definedName>
    <definedName name="PEPE5" localSheetId="22" hidden="1">{#N/A,#N/A,FALSE,"Pharm";#N/A,#N/A,FALSE,"WWCM"}</definedName>
    <definedName name="PEPE5" localSheetId="19" hidden="1">{#N/A,#N/A,FALSE,"Pharm";#N/A,#N/A,FALSE,"WWCM"}</definedName>
    <definedName name="PEPE5" hidden="1">{#N/A,#N/A,FALSE,"Pharm";#N/A,#N/A,FALSE,"WWCM"}</definedName>
    <definedName name="PER">#REF!</definedName>
    <definedName name="PER_D1">#REF!</definedName>
    <definedName name="PER_EC">#REF!</definedName>
    <definedName name="PER_EI">#REF!</definedName>
    <definedName name="PER_MC">#REF!</definedName>
    <definedName name="PER_MI">#REF!</definedName>
    <definedName name="PER_NHK">#REF!</definedName>
    <definedName name="PER_NTL">#REF!</definedName>
    <definedName name="PER_OC">#REF!</definedName>
    <definedName name="PER_OI">#REF!</definedName>
    <definedName name="PER_OP">#REF!</definedName>
    <definedName name="Perffee">#REF!</definedName>
    <definedName name="perffeeao">#REF!</definedName>
    <definedName name="peri">#REF!</definedName>
    <definedName name="Period" hidden="1">#REF!</definedName>
    <definedName name="PERIOD_END">#REF!</definedName>
    <definedName name="Period_Month">12</definedName>
    <definedName name="Period_Year">1998</definedName>
    <definedName name="Period_Year_Ending_Ended">#REF!</definedName>
    <definedName name="PERIOD1">#REF!</definedName>
    <definedName name="Periodenddate">#REF!</definedName>
    <definedName name="periodfrom">#REF!</definedName>
    <definedName name="Periodname">#REF!</definedName>
    <definedName name="PERIODSETNAME2">#REF!</definedName>
    <definedName name="PERIODSETNAME3">#REF!</definedName>
    <definedName name="PERIODSETNAME4">#REF!</definedName>
    <definedName name="PERIODSETNAME5">#REF!</definedName>
    <definedName name="periodto">#REF!</definedName>
    <definedName name="Peroiodenddate">#REF!</definedName>
    <definedName name="PersNbr">#REF!</definedName>
    <definedName name="Petronas0">#REF!</definedName>
    <definedName name="PFBS1">#REF!</definedName>
    <definedName name="PFBS2">#REF!</definedName>
    <definedName name="PFBS3">#REF!</definedName>
    <definedName name="pg" localSheetId="14" hidden="1">{"summary",#N/A,FALSE,"summary";"sales growth",#N/A,FALSE,"summary";"oper income",#N/A,FALSE,"summary";"oros rank",#N/A,FALSE,"summary";"net assets",#N/A,FALSE,"summary";"asset turnover",#N/A,FALSE,"summary";"orona",#N/A,FALSE,"summary";"total return",#N/A,FALSE,"summary";"overview",#N/A,FALSE,"summary"}</definedName>
    <definedName name="pg" localSheetId="7" hidden="1">{"summary",#N/A,FALSE,"summary";"sales growth",#N/A,FALSE,"summary";"oper income",#N/A,FALSE,"summary";"oros rank",#N/A,FALSE,"summary";"net assets",#N/A,FALSE,"summary";"asset turnover",#N/A,FALSE,"summary";"orona",#N/A,FALSE,"summary";"total return",#N/A,FALSE,"summary";"overview",#N/A,FALSE,"summary"}</definedName>
    <definedName name="pg" localSheetId="25" hidden="1">{"summary",#N/A,FALSE,"summary";"sales growth",#N/A,FALSE,"summary";"oper income",#N/A,FALSE,"summary";"oros rank",#N/A,FALSE,"summary";"net assets",#N/A,FALSE,"summary";"asset turnover",#N/A,FALSE,"summary";"orona",#N/A,FALSE,"summary";"total return",#N/A,FALSE,"summary";"overview",#N/A,FALSE,"summary"}</definedName>
    <definedName name="pg" localSheetId="21" hidden="1">{"summary",#N/A,FALSE,"summary";"sales growth",#N/A,FALSE,"summary";"oper income",#N/A,FALSE,"summary";"oros rank",#N/A,FALSE,"summary";"net assets",#N/A,FALSE,"summary";"asset turnover",#N/A,FALSE,"summary";"orona",#N/A,FALSE,"summary";"total return",#N/A,FALSE,"summary";"overview",#N/A,FALSE,"summary"}</definedName>
    <definedName name="pg" localSheetId="22" hidden="1">{"summary",#N/A,FALSE,"summary";"sales growth",#N/A,FALSE,"summary";"oper income",#N/A,FALSE,"summary";"oros rank",#N/A,FALSE,"summary";"net assets",#N/A,FALSE,"summary";"asset turnover",#N/A,FALSE,"summary";"orona",#N/A,FALSE,"summary";"total return",#N/A,FALSE,"summary";"overview",#N/A,FALSE,"summary"}</definedName>
    <definedName name="pg" localSheetId="19" hidden="1">{"summary",#N/A,FALSE,"summary";"sales growth",#N/A,FALSE,"summary";"oper income",#N/A,FALSE,"summary";"oros rank",#N/A,FALSE,"summary";"net assets",#N/A,FALSE,"summary";"asset turnover",#N/A,FALSE,"summary";"orona",#N/A,FALSE,"summary";"total return",#N/A,FALSE,"summary";"overview",#N/A,FALSE,"summary"}</definedName>
    <definedName name="pg" hidden="1">{"summary",#N/A,FALSE,"summary";"sales growth",#N/A,FALSE,"summary";"oper income",#N/A,FALSE,"summary";"oros rank",#N/A,FALSE,"summary";"net assets",#N/A,FALSE,"summary";"asset turnover",#N/A,FALSE,"summary";"orona",#N/A,FALSE,"summary";"total return",#N/A,FALSE,"summary";"overview",#N/A,FALSE,"summary"}</definedName>
    <definedName name="pharma" localSheetId="14" hidden="1">{#N/A,#N/A,FALSE,"Sales Graph";#N/A,#N/A,FALSE,"PSBM";#N/A,#N/A,FALSE,"BUC Graph";#N/A,#N/A,FALSE,"P&amp;L - YTD"}</definedName>
    <definedName name="pharma" localSheetId="7" hidden="1">{#N/A,#N/A,FALSE,"Sales Graph";#N/A,#N/A,FALSE,"PSBM";#N/A,#N/A,FALSE,"BUC Graph";#N/A,#N/A,FALSE,"P&amp;L - YTD"}</definedName>
    <definedName name="pharma" localSheetId="25" hidden="1">{#N/A,#N/A,FALSE,"Sales Graph";#N/A,#N/A,FALSE,"PSBM";#N/A,#N/A,FALSE,"BUC Graph";#N/A,#N/A,FALSE,"P&amp;L - YTD"}</definedName>
    <definedName name="pharma" localSheetId="21" hidden="1">{#N/A,#N/A,FALSE,"Sales Graph";#N/A,#N/A,FALSE,"PSBM";#N/A,#N/A,FALSE,"BUC Graph";#N/A,#N/A,FALSE,"P&amp;L - YTD"}</definedName>
    <definedName name="pharma" localSheetId="22" hidden="1">{#N/A,#N/A,FALSE,"Sales Graph";#N/A,#N/A,FALSE,"PSBM";#N/A,#N/A,FALSE,"BUC Graph";#N/A,#N/A,FALSE,"P&amp;L - YTD"}</definedName>
    <definedName name="pharma" localSheetId="19" hidden="1">{#N/A,#N/A,FALSE,"Sales Graph";#N/A,#N/A,FALSE,"PSBM";#N/A,#N/A,FALSE,"BUC Graph";#N/A,#N/A,FALSE,"P&amp;L - YTD"}</definedName>
    <definedName name="pharma" hidden="1">{#N/A,#N/A,FALSE,"Sales Graph";#N/A,#N/A,FALSE,"PSBM";#N/A,#N/A,FALSE,"BUC Graph";#N/A,#N/A,FALSE,"P&amp;L - YTD"}</definedName>
    <definedName name="PHASE1">#REF!</definedName>
    <definedName name="PHASE2">#REF!</definedName>
    <definedName name="Philips">#REF!</definedName>
    <definedName name="PH단계별" localSheetId="14" hidden="1">{#N/A,#N/A,TRUE,"일정"}</definedName>
    <definedName name="PH단계별" localSheetId="7" hidden="1">{#N/A,#N/A,TRUE,"일정"}</definedName>
    <definedName name="PH단계별" localSheetId="25" hidden="1">{#N/A,#N/A,TRUE,"일정"}</definedName>
    <definedName name="PH단계별" localSheetId="21" hidden="1">{#N/A,#N/A,TRUE,"일정"}</definedName>
    <definedName name="PH단계별" localSheetId="22" hidden="1">{#N/A,#N/A,TRUE,"일정"}</definedName>
    <definedName name="PH단계별" localSheetId="19" hidden="1">{#N/A,#N/A,TRUE,"일정"}</definedName>
    <definedName name="PH단계별" hidden="1">{#N/A,#N/A,TRUE,"일정"}</definedName>
    <definedName name="PI" localSheetId="14" hidden="1">{#N/A,#N/A,TRUE,"Y생산";#N/A,#N/A,TRUE,"Y판매";#N/A,#N/A,TRUE,"Y총물량";#N/A,#N/A,TRUE,"Y능력";#N/A,#N/A,TRUE,"YKD"}</definedName>
    <definedName name="PI" localSheetId="7" hidden="1">{#N/A,#N/A,TRUE,"Y생산";#N/A,#N/A,TRUE,"Y판매";#N/A,#N/A,TRUE,"Y총물량";#N/A,#N/A,TRUE,"Y능력";#N/A,#N/A,TRUE,"YKD"}</definedName>
    <definedName name="PI" localSheetId="25" hidden="1">{#N/A,#N/A,TRUE,"Y생산";#N/A,#N/A,TRUE,"Y판매";#N/A,#N/A,TRUE,"Y총물량";#N/A,#N/A,TRUE,"Y능력";#N/A,#N/A,TRUE,"YKD"}</definedName>
    <definedName name="PI" localSheetId="21" hidden="1">{#N/A,#N/A,TRUE,"Y생산";#N/A,#N/A,TRUE,"Y판매";#N/A,#N/A,TRUE,"Y총물량";#N/A,#N/A,TRUE,"Y능력";#N/A,#N/A,TRUE,"YKD"}</definedName>
    <definedName name="PI" localSheetId="22" hidden="1">{#N/A,#N/A,TRUE,"Y생산";#N/A,#N/A,TRUE,"Y판매";#N/A,#N/A,TRUE,"Y총물량";#N/A,#N/A,TRUE,"Y능력";#N/A,#N/A,TRUE,"YKD"}</definedName>
    <definedName name="PI" localSheetId="19" hidden="1">{#N/A,#N/A,TRUE,"Y생산";#N/A,#N/A,TRUE,"Y판매";#N/A,#N/A,TRUE,"Y총물량";#N/A,#N/A,TRUE,"Y능력";#N/A,#N/A,TRUE,"YKD"}</definedName>
    <definedName name="PI" hidden="1">{#N/A,#N/A,TRUE,"Y생산";#N/A,#N/A,TRUE,"Y판매";#N/A,#N/A,TRUE,"Y총물량";#N/A,#N/A,TRUE,"Y능력";#N/A,#N/A,TRUE,"YKD"}</definedName>
    <definedName name="PILAR" localSheetId="14" hidden="1">{"detail",#N/A,FALSE,"mfg";"summary",#N/A,FALSE,"mfg"}</definedName>
    <definedName name="PILAR" localSheetId="7" hidden="1">{"detail",#N/A,FALSE,"mfg";"summary",#N/A,FALSE,"mfg"}</definedName>
    <definedName name="PILAR" localSheetId="25" hidden="1">{"detail",#N/A,FALSE,"mfg";"summary",#N/A,FALSE,"mfg"}</definedName>
    <definedName name="PILAR" localSheetId="21" hidden="1">{"detail",#N/A,FALSE,"mfg";"summary",#N/A,FALSE,"mfg"}</definedName>
    <definedName name="PILAR" localSheetId="22" hidden="1">{"detail",#N/A,FALSE,"mfg";"summary",#N/A,FALSE,"mfg"}</definedName>
    <definedName name="PILAR" localSheetId="19" hidden="1">{"detail",#N/A,FALSE,"mfg";"summary",#N/A,FALSE,"mfg"}</definedName>
    <definedName name="PILAR" hidden="1">{"detail",#N/A,FALSE,"mfg";"summary",#N/A,FALSE,"mfg"}</definedName>
    <definedName name="pilk" localSheetId="14" hidden="1">{"YD LPH2",#N/A,FALSE,"YTD"}</definedName>
    <definedName name="pilk" localSheetId="7" hidden="1">{"YD LPH2",#N/A,FALSE,"YTD"}</definedName>
    <definedName name="pilk" localSheetId="25" hidden="1">{"YD LPH2",#N/A,FALSE,"YTD"}</definedName>
    <definedName name="pilk" localSheetId="21" hidden="1">{"YD LPH2",#N/A,FALSE,"YTD"}</definedName>
    <definedName name="pilk" localSheetId="22" hidden="1">{"YD LPH2",#N/A,FALSE,"YTD"}</definedName>
    <definedName name="pilk" localSheetId="19" hidden="1">{"YD LPH2",#N/A,FALSE,"YTD"}</definedName>
    <definedName name="pilk" hidden="1">{"YD LPH2",#N/A,FALSE,"YTD"}</definedName>
    <definedName name="PILOT" localSheetId="14" hidden="1">{#N/A,#N/A,FALSE,"단축1";#N/A,#N/A,FALSE,"단축2";#N/A,#N/A,FALSE,"단축3";#N/A,#N/A,FALSE,"장축";#N/A,#N/A,FALSE,"4WD"}</definedName>
    <definedName name="PILOT" localSheetId="7" hidden="1">{#N/A,#N/A,FALSE,"단축1";#N/A,#N/A,FALSE,"단축2";#N/A,#N/A,FALSE,"단축3";#N/A,#N/A,FALSE,"장축";#N/A,#N/A,FALSE,"4WD"}</definedName>
    <definedName name="PILOT" localSheetId="25" hidden="1">{#N/A,#N/A,FALSE,"단축1";#N/A,#N/A,FALSE,"단축2";#N/A,#N/A,FALSE,"단축3";#N/A,#N/A,FALSE,"장축";#N/A,#N/A,FALSE,"4WD"}</definedName>
    <definedName name="PILOT" localSheetId="21" hidden="1">{#N/A,#N/A,FALSE,"단축1";#N/A,#N/A,FALSE,"단축2";#N/A,#N/A,FALSE,"단축3";#N/A,#N/A,FALSE,"장축";#N/A,#N/A,FALSE,"4WD"}</definedName>
    <definedName name="PILOT" localSheetId="22" hidden="1">{#N/A,#N/A,FALSE,"단축1";#N/A,#N/A,FALSE,"단축2";#N/A,#N/A,FALSE,"단축3";#N/A,#N/A,FALSE,"장축";#N/A,#N/A,FALSE,"4WD"}</definedName>
    <definedName name="PILOT" localSheetId="19" hidden="1">{#N/A,#N/A,FALSE,"단축1";#N/A,#N/A,FALSE,"단축2";#N/A,#N/A,FALSE,"단축3";#N/A,#N/A,FALSE,"장축";#N/A,#N/A,FALSE,"4WD"}</definedName>
    <definedName name="PILOT" hidden="1">{#N/A,#N/A,FALSE,"단축1";#N/A,#N/A,FALSE,"단축2";#N/A,#N/A,FALSE,"단축3";#N/A,#N/A,FALSE,"장축";#N/A,#N/A,FALSE,"4WD"}</definedName>
    <definedName name="pipelineP8" localSheetId="14" hidden="1">{#N/A,#N/A,FALSE,"P&amp;L Acc";#N/A,#N/A,FALSE,"P&amp;L Var";#N/A,#N/A,FALSE,"I-B Rep";#N/A,#N/A,FALSE,"BS";#N/A,#N/A,FALSE,"C'flw St";#N/A,#N/A,FALSE,"FA Rep";#N/A,#N/A,FALSE,"H-C Cons"}</definedName>
    <definedName name="pipelineP8" localSheetId="7" hidden="1">{#N/A,#N/A,FALSE,"P&amp;L Acc";#N/A,#N/A,FALSE,"P&amp;L Var";#N/A,#N/A,FALSE,"I-B Rep";#N/A,#N/A,FALSE,"BS";#N/A,#N/A,FALSE,"C'flw St";#N/A,#N/A,FALSE,"FA Rep";#N/A,#N/A,FALSE,"H-C Cons"}</definedName>
    <definedName name="pipelineP8" localSheetId="25" hidden="1">{#N/A,#N/A,FALSE,"P&amp;L Acc";#N/A,#N/A,FALSE,"P&amp;L Var";#N/A,#N/A,FALSE,"I-B Rep";#N/A,#N/A,FALSE,"BS";#N/A,#N/A,FALSE,"C'flw St";#N/A,#N/A,FALSE,"FA Rep";#N/A,#N/A,FALSE,"H-C Cons"}</definedName>
    <definedName name="pipelineP8" localSheetId="21" hidden="1">{#N/A,#N/A,FALSE,"P&amp;L Acc";#N/A,#N/A,FALSE,"P&amp;L Var";#N/A,#N/A,FALSE,"I-B Rep";#N/A,#N/A,FALSE,"BS";#N/A,#N/A,FALSE,"C'flw St";#N/A,#N/A,FALSE,"FA Rep";#N/A,#N/A,FALSE,"H-C Cons"}</definedName>
    <definedName name="pipelineP8" localSheetId="22" hidden="1">{#N/A,#N/A,FALSE,"P&amp;L Acc";#N/A,#N/A,FALSE,"P&amp;L Var";#N/A,#N/A,FALSE,"I-B Rep";#N/A,#N/A,FALSE,"BS";#N/A,#N/A,FALSE,"C'flw St";#N/A,#N/A,FALSE,"FA Rep";#N/A,#N/A,FALSE,"H-C Cons"}</definedName>
    <definedName name="pipelineP8" localSheetId="19" hidden="1">{#N/A,#N/A,FALSE,"P&amp;L Acc";#N/A,#N/A,FALSE,"P&amp;L Var";#N/A,#N/A,FALSE,"I-B Rep";#N/A,#N/A,FALSE,"BS";#N/A,#N/A,FALSE,"C'flw St";#N/A,#N/A,FALSE,"FA Rep";#N/A,#N/A,FALSE,"H-C Cons"}</definedName>
    <definedName name="pipelineP8" hidden="1">{#N/A,#N/A,FALSE,"P&amp;L Acc";#N/A,#N/A,FALSE,"P&amp;L Var";#N/A,#N/A,FALSE,"I-B Rep";#N/A,#N/A,FALSE,"BS";#N/A,#N/A,FALSE,"C'flw St";#N/A,#N/A,FALSE,"FA Rep";#N/A,#N/A,FALSE,"H-C Cons"}</definedName>
    <definedName name="pipelineperiod8" localSheetId="14" hidden="1">{#N/A,#N/A,FALSE,"P&amp;L Acc";#N/A,#N/A,FALSE,"P&amp;L Var";#N/A,#N/A,FALSE,"I-B Rep";#N/A,#N/A,FALSE,"BS";#N/A,#N/A,FALSE,"C'flw St";#N/A,#N/A,FALSE,"FA Rep";#N/A,#N/A,FALSE,"H-C Cons"}</definedName>
    <definedName name="pipelineperiod8" localSheetId="7" hidden="1">{#N/A,#N/A,FALSE,"P&amp;L Acc";#N/A,#N/A,FALSE,"P&amp;L Var";#N/A,#N/A,FALSE,"I-B Rep";#N/A,#N/A,FALSE,"BS";#N/A,#N/A,FALSE,"C'flw St";#N/A,#N/A,FALSE,"FA Rep";#N/A,#N/A,FALSE,"H-C Cons"}</definedName>
    <definedName name="pipelineperiod8" localSheetId="25" hidden="1">{#N/A,#N/A,FALSE,"P&amp;L Acc";#N/A,#N/A,FALSE,"P&amp;L Var";#N/A,#N/A,FALSE,"I-B Rep";#N/A,#N/A,FALSE,"BS";#N/A,#N/A,FALSE,"C'flw St";#N/A,#N/A,FALSE,"FA Rep";#N/A,#N/A,FALSE,"H-C Cons"}</definedName>
    <definedName name="pipelineperiod8" localSheetId="21" hidden="1">{#N/A,#N/A,FALSE,"P&amp;L Acc";#N/A,#N/A,FALSE,"P&amp;L Var";#N/A,#N/A,FALSE,"I-B Rep";#N/A,#N/A,FALSE,"BS";#N/A,#N/A,FALSE,"C'flw St";#N/A,#N/A,FALSE,"FA Rep";#N/A,#N/A,FALSE,"H-C Cons"}</definedName>
    <definedName name="pipelineperiod8" localSheetId="22" hidden="1">{#N/A,#N/A,FALSE,"P&amp;L Acc";#N/A,#N/A,FALSE,"P&amp;L Var";#N/A,#N/A,FALSE,"I-B Rep";#N/A,#N/A,FALSE,"BS";#N/A,#N/A,FALSE,"C'flw St";#N/A,#N/A,FALSE,"FA Rep";#N/A,#N/A,FALSE,"H-C Cons"}</definedName>
    <definedName name="pipelineperiod8" localSheetId="19" hidden="1">{#N/A,#N/A,FALSE,"P&amp;L Acc";#N/A,#N/A,FALSE,"P&amp;L Var";#N/A,#N/A,FALSE,"I-B Rep";#N/A,#N/A,FALSE,"BS";#N/A,#N/A,FALSE,"C'flw St";#N/A,#N/A,FALSE,"FA Rep";#N/A,#N/A,FALSE,"H-C Cons"}</definedName>
    <definedName name="pipelineperiod8" hidden="1">{#N/A,#N/A,FALSE,"P&amp;L Acc";#N/A,#N/A,FALSE,"P&amp;L Var";#N/A,#N/A,FALSE,"I-B Rep";#N/A,#N/A,FALSE,"BS";#N/A,#N/A,FALSE,"C'flw St";#N/A,#N/A,FALSE,"FA Rep";#N/A,#N/A,FALSE,"H-C Cons"}</definedName>
    <definedName name="pirs" localSheetId="14" hidden="1">{#N/A,#N/A,FALSE,"TB";#N/A,#N/A,FALSE,"DR";#N/A,#N/A,FALSE,"AR";#N/A,#N/A,FALSE,"BS";#N/A,#N/A,FALSE,"PL";#N/A,#N/A,FALSE,"NOTES";#N/A,#N/A,FALSE,"NOTES (2)";#N/A,#N/A,FALSE,"NOTES (3)";#N/A,#N/A,FALSE,"DPL";#N/A,#N/A,FALSE,"DPL"}</definedName>
    <definedName name="pirs" localSheetId="7" hidden="1">{#N/A,#N/A,FALSE,"TB";#N/A,#N/A,FALSE,"DR";#N/A,#N/A,FALSE,"AR";#N/A,#N/A,FALSE,"BS";#N/A,#N/A,FALSE,"PL";#N/A,#N/A,FALSE,"NOTES";#N/A,#N/A,FALSE,"NOTES (2)";#N/A,#N/A,FALSE,"NOTES (3)";#N/A,#N/A,FALSE,"DPL";#N/A,#N/A,FALSE,"DPL"}</definedName>
    <definedName name="pirs" localSheetId="25" hidden="1">{#N/A,#N/A,FALSE,"TB";#N/A,#N/A,FALSE,"DR";#N/A,#N/A,FALSE,"AR";#N/A,#N/A,FALSE,"BS";#N/A,#N/A,FALSE,"PL";#N/A,#N/A,FALSE,"NOTES";#N/A,#N/A,FALSE,"NOTES (2)";#N/A,#N/A,FALSE,"NOTES (3)";#N/A,#N/A,FALSE,"DPL";#N/A,#N/A,FALSE,"DPL"}</definedName>
    <definedName name="pirs" localSheetId="21" hidden="1">{#N/A,#N/A,FALSE,"TB";#N/A,#N/A,FALSE,"DR";#N/A,#N/A,FALSE,"AR";#N/A,#N/A,FALSE,"BS";#N/A,#N/A,FALSE,"PL";#N/A,#N/A,FALSE,"NOTES";#N/A,#N/A,FALSE,"NOTES (2)";#N/A,#N/A,FALSE,"NOTES (3)";#N/A,#N/A,FALSE,"DPL";#N/A,#N/A,FALSE,"DPL"}</definedName>
    <definedName name="pirs" localSheetId="22" hidden="1">{#N/A,#N/A,FALSE,"TB";#N/A,#N/A,FALSE,"DR";#N/A,#N/A,FALSE,"AR";#N/A,#N/A,FALSE,"BS";#N/A,#N/A,FALSE,"PL";#N/A,#N/A,FALSE,"NOTES";#N/A,#N/A,FALSE,"NOTES (2)";#N/A,#N/A,FALSE,"NOTES (3)";#N/A,#N/A,FALSE,"DPL";#N/A,#N/A,FALSE,"DPL"}</definedName>
    <definedName name="pirs" localSheetId="19" hidden="1">{#N/A,#N/A,FALSE,"TB";#N/A,#N/A,FALSE,"DR";#N/A,#N/A,FALSE,"AR";#N/A,#N/A,FALSE,"BS";#N/A,#N/A,FALSE,"PL";#N/A,#N/A,FALSE,"NOTES";#N/A,#N/A,FALSE,"NOTES (2)";#N/A,#N/A,FALSE,"NOTES (3)";#N/A,#N/A,FALSE,"DPL";#N/A,#N/A,FALSE,"DPL"}</definedName>
    <definedName name="pirs" hidden="1">{#N/A,#N/A,FALSE,"TB";#N/A,#N/A,FALSE,"DR";#N/A,#N/A,FALSE,"AR";#N/A,#N/A,FALSE,"BS";#N/A,#N/A,FALSE,"PL";#N/A,#N/A,FALSE,"NOTES";#N/A,#N/A,FALSE,"NOTES (2)";#N/A,#N/A,FALSE,"NOTES (3)";#N/A,#N/A,FALSE,"DPL";#N/A,#N/A,FALSE,"DPL"}</definedName>
    <definedName name="piy" hidden="1">#REF!</definedName>
    <definedName name="PJ">#REF!</definedName>
    <definedName name="PK_Ziel">#REF!</definedName>
    <definedName name="pkg1_1" localSheetId="14" hidden="1">{"'AS,SEC'!$A$4:$J$25"}</definedName>
    <definedName name="pkg1_1" localSheetId="7" hidden="1">{"'AS,SEC'!$A$4:$J$25"}</definedName>
    <definedName name="pkg1_1" localSheetId="25" hidden="1">{"'AS,SEC'!$A$4:$J$25"}</definedName>
    <definedName name="pkg1_1" localSheetId="21" hidden="1">{"'AS,SEC'!$A$4:$J$25"}</definedName>
    <definedName name="pkg1_1" localSheetId="22" hidden="1">{"'AS,SEC'!$A$4:$J$25"}</definedName>
    <definedName name="pkg1_1" localSheetId="19" hidden="1">{"'AS,SEC'!$A$4:$J$25"}</definedName>
    <definedName name="pkg1_1" hidden="1">{"'AS,SEC'!$A$4:$J$25"}</definedName>
    <definedName name="PL_Closing">#REF!</definedName>
    <definedName name="PL_Working">#REF!,#REF!,#REF!</definedName>
    <definedName name="planning" hidden="1">#REF!</definedName>
    <definedName name="Planung_95">#REF!</definedName>
    <definedName name="PLaudited">#REF!</definedName>
    <definedName name="play" localSheetId="14" hidden="1">{#N/A,#N/A,FALSE,"TB";#N/A,#N/A,FALSE,"DR";#N/A,#N/A,FALSE,"AR";#N/A,#N/A,FALSE,"PL";#N/A,#N/A,FALSE,"BS";#N/A,#N/A,FALSE,"NOTES";#N/A,#N/A,FALSE,"NOTES (2)";#N/A,#N/A,FALSE,"NOTES (3)";#N/A,#N/A,FALSE,"DPL";#N/A,#N/A,FALSE,"TAXC.INDEX";#N/A,#N/A,FALSE,"Schedule I";#N/A,#N/A,FALSE,"Adjustments"}</definedName>
    <definedName name="play" localSheetId="7" hidden="1">{#N/A,#N/A,FALSE,"TB";#N/A,#N/A,FALSE,"DR";#N/A,#N/A,FALSE,"AR";#N/A,#N/A,FALSE,"PL";#N/A,#N/A,FALSE,"BS";#N/A,#N/A,FALSE,"NOTES";#N/A,#N/A,FALSE,"NOTES (2)";#N/A,#N/A,FALSE,"NOTES (3)";#N/A,#N/A,FALSE,"DPL";#N/A,#N/A,FALSE,"TAXC.INDEX";#N/A,#N/A,FALSE,"Schedule I";#N/A,#N/A,FALSE,"Adjustments"}</definedName>
    <definedName name="play" localSheetId="25" hidden="1">{#N/A,#N/A,FALSE,"TB";#N/A,#N/A,FALSE,"DR";#N/A,#N/A,FALSE,"AR";#N/A,#N/A,FALSE,"PL";#N/A,#N/A,FALSE,"BS";#N/A,#N/A,FALSE,"NOTES";#N/A,#N/A,FALSE,"NOTES (2)";#N/A,#N/A,FALSE,"NOTES (3)";#N/A,#N/A,FALSE,"DPL";#N/A,#N/A,FALSE,"TAXC.INDEX";#N/A,#N/A,FALSE,"Schedule I";#N/A,#N/A,FALSE,"Adjustments"}</definedName>
    <definedName name="play" localSheetId="21" hidden="1">{#N/A,#N/A,FALSE,"TB";#N/A,#N/A,FALSE,"DR";#N/A,#N/A,FALSE,"AR";#N/A,#N/A,FALSE,"PL";#N/A,#N/A,FALSE,"BS";#N/A,#N/A,FALSE,"NOTES";#N/A,#N/A,FALSE,"NOTES (2)";#N/A,#N/A,FALSE,"NOTES (3)";#N/A,#N/A,FALSE,"DPL";#N/A,#N/A,FALSE,"TAXC.INDEX";#N/A,#N/A,FALSE,"Schedule I";#N/A,#N/A,FALSE,"Adjustments"}</definedName>
    <definedName name="play" localSheetId="22" hidden="1">{#N/A,#N/A,FALSE,"TB";#N/A,#N/A,FALSE,"DR";#N/A,#N/A,FALSE,"AR";#N/A,#N/A,FALSE,"PL";#N/A,#N/A,FALSE,"BS";#N/A,#N/A,FALSE,"NOTES";#N/A,#N/A,FALSE,"NOTES (2)";#N/A,#N/A,FALSE,"NOTES (3)";#N/A,#N/A,FALSE,"DPL";#N/A,#N/A,FALSE,"TAXC.INDEX";#N/A,#N/A,FALSE,"Schedule I";#N/A,#N/A,FALSE,"Adjustments"}</definedName>
    <definedName name="play" localSheetId="19" hidden="1">{#N/A,#N/A,FALSE,"TB";#N/A,#N/A,FALSE,"DR";#N/A,#N/A,FALSE,"AR";#N/A,#N/A,FALSE,"PL";#N/A,#N/A,FALSE,"BS";#N/A,#N/A,FALSE,"NOTES";#N/A,#N/A,FALSE,"NOTES (2)";#N/A,#N/A,FALSE,"NOTES (3)";#N/A,#N/A,FALSE,"DPL";#N/A,#N/A,FALSE,"TAXC.INDEX";#N/A,#N/A,FALSE,"Schedule I";#N/A,#N/A,FALSE,"Adjustments"}</definedName>
    <definedName name="play" hidden="1">{#N/A,#N/A,FALSE,"TB";#N/A,#N/A,FALSE,"DR";#N/A,#N/A,FALSE,"AR";#N/A,#N/A,FALSE,"PL";#N/A,#N/A,FALSE,"BS";#N/A,#N/A,FALSE,"NOTES";#N/A,#N/A,FALSE,"NOTES (2)";#N/A,#N/A,FALSE,"NOTES (3)";#N/A,#N/A,FALSE,"DPL";#N/A,#N/A,FALSE,"TAXC.INDEX";#N/A,#N/A,FALSE,"Schedule I";#N/A,#N/A,FALSE,"Adjustments"}</definedName>
    <definedName name="Players"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localSheetId="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localSheetId="2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localSheetId="2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localSheetId="2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localSheetId="1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Cepi" localSheetId="14" hidden="1">{#N/A,#N/A,FALSE,"REPORT"}</definedName>
    <definedName name="PLCepi" localSheetId="7" hidden="1">{#N/A,#N/A,FALSE,"REPORT"}</definedName>
    <definedName name="PLCepi" localSheetId="25" hidden="1">{#N/A,#N/A,FALSE,"REPORT"}</definedName>
    <definedName name="PLCepi" localSheetId="21" hidden="1">{#N/A,#N/A,FALSE,"REPORT"}</definedName>
    <definedName name="PLCepi" localSheetId="22" hidden="1">{#N/A,#N/A,FALSE,"REPORT"}</definedName>
    <definedName name="PLCepi" localSheetId="19" hidden="1">{#N/A,#N/A,FALSE,"REPORT"}</definedName>
    <definedName name="PLCepi" hidden="1">{#N/A,#N/A,FALSE,"REPORT"}</definedName>
    <definedName name="pln1a">#REF!</definedName>
    <definedName name="pln1b">#REF!</definedName>
    <definedName name="PLopening">#REF!</definedName>
    <definedName name="PlotRatio">#REF!</definedName>
    <definedName name="PLProcef" localSheetId="14" hidden="1">{#N/A,#N/A,FALSE,"REPORT"}</definedName>
    <definedName name="PLProcef" localSheetId="7" hidden="1">{#N/A,#N/A,FALSE,"REPORT"}</definedName>
    <definedName name="PLProcef" localSheetId="25" hidden="1">{#N/A,#N/A,FALSE,"REPORT"}</definedName>
    <definedName name="PLProcef" localSheetId="21" hidden="1">{#N/A,#N/A,FALSE,"REPORT"}</definedName>
    <definedName name="PLProcef" localSheetId="22" hidden="1">{#N/A,#N/A,FALSE,"REPORT"}</definedName>
    <definedName name="PLProcef" localSheetId="19" hidden="1">{#N/A,#N/A,FALSE,"REPORT"}</definedName>
    <definedName name="PLProcef" hidden="1">{#N/A,#N/A,FALSE,"REPORT"}</definedName>
    <definedName name="PLTaxol" localSheetId="14" hidden="1">{#N/A,#N/A,FALSE,"REPORT"}</definedName>
    <definedName name="PLTaxol" localSheetId="7" hidden="1">{#N/A,#N/A,FALSE,"REPORT"}</definedName>
    <definedName name="PLTaxol" localSheetId="25" hidden="1">{#N/A,#N/A,FALSE,"REPORT"}</definedName>
    <definedName name="PLTaxol" localSheetId="21" hidden="1">{#N/A,#N/A,FALSE,"REPORT"}</definedName>
    <definedName name="PLTaxol" localSheetId="22" hidden="1">{#N/A,#N/A,FALSE,"REPORT"}</definedName>
    <definedName name="PLTaxol" localSheetId="19" hidden="1">{#N/A,#N/A,FALSE,"REPORT"}</definedName>
    <definedName name="PLTaxol" hidden="1">{#N/A,#N/A,FALSE,"REPORT"}</definedName>
    <definedName name="PM">#REF!</definedName>
    <definedName name="pm_1">#REF!</definedName>
    <definedName name="pm_2">#REF!</definedName>
    <definedName name="pm_3">#REF!</definedName>
    <definedName name="pmp_1">#REF!</definedName>
    <definedName name="pmp_2">#REF!</definedName>
    <definedName name="pmp_3">#REF!</definedName>
    <definedName name="pmt" localSheetId="14" hidden="1">{#N/A,#N/A,FALSE,"DIR-REP";#N/A,#N/A,FALSE,"AUD-REPORT";#N/A,#N/A,FALSE,"P7L&amp;BS";#N/A,#N/A,FALSE,"NOTES";#N/A,#N/A,FALSE,"FA";#N/A,#N/A,FALSE,"NOTES (2)";#N/A,#N/A,FALSE,"Schedule  IV";#N/A,#N/A,FALSE,"Schedule V"}</definedName>
    <definedName name="pmt" localSheetId="7" hidden="1">{#N/A,#N/A,FALSE,"DIR-REP";#N/A,#N/A,FALSE,"AUD-REPORT";#N/A,#N/A,FALSE,"P7L&amp;BS";#N/A,#N/A,FALSE,"NOTES";#N/A,#N/A,FALSE,"FA";#N/A,#N/A,FALSE,"NOTES (2)";#N/A,#N/A,FALSE,"Schedule  IV";#N/A,#N/A,FALSE,"Schedule V"}</definedName>
    <definedName name="pmt" localSheetId="25" hidden="1">{#N/A,#N/A,FALSE,"DIR-REP";#N/A,#N/A,FALSE,"AUD-REPORT";#N/A,#N/A,FALSE,"P7L&amp;BS";#N/A,#N/A,FALSE,"NOTES";#N/A,#N/A,FALSE,"FA";#N/A,#N/A,FALSE,"NOTES (2)";#N/A,#N/A,FALSE,"Schedule  IV";#N/A,#N/A,FALSE,"Schedule V"}</definedName>
    <definedName name="pmt" localSheetId="21" hidden="1">{#N/A,#N/A,FALSE,"DIR-REP";#N/A,#N/A,FALSE,"AUD-REPORT";#N/A,#N/A,FALSE,"P7L&amp;BS";#N/A,#N/A,FALSE,"NOTES";#N/A,#N/A,FALSE,"FA";#N/A,#N/A,FALSE,"NOTES (2)";#N/A,#N/A,FALSE,"Schedule  IV";#N/A,#N/A,FALSE,"Schedule V"}</definedName>
    <definedName name="pmt" localSheetId="22" hidden="1">{#N/A,#N/A,FALSE,"DIR-REP";#N/A,#N/A,FALSE,"AUD-REPORT";#N/A,#N/A,FALSE,"P7L&amp;BS";#N/A,#N/A,FALSE,"NOTES";#N/A,#N/A,FALSE,"FA";#N/A,#N/A,FALSE,"NOTES (2)";#N/A,#N/A,FALSE,"Schedule  IV";#N/A,#N/A,FALSE,"Schedule V"}</definedName>
    <definedName name="pmt" localSheetId="19" hidden="1">{#N/A,#N/A,FALSE,"DIR-REP";#N/A,#N/A,FALSE,"AUD-REPORT";#N/A,#N/A,FALSE,"P7L&amp;BS";#N/A,#N/A,FALSE,"NOTES";#N/A,#N/A,FALSE,"FA";#N/A,#N/A,FALSE,"NOTES (2)";#N/A,#N/A,FALSE,"Schedule  IV";#N/A,#N/A,FALSE,"Schedule V"}</definedName>
    <definedName name="pmt" hidden="1">{#N/A,#N/A,FALSE,"DIR-REP";#N/A,#N/A,FALSE,"AUD-REPORT";#N/A,#N/A,FALSE,"P7L&amp;BS";#N/A,#N/A,FALSE,"NOTES";#N/A,#N/A,FALSE,"FA";#N/A,#N/A,FALSE,"NOTES (2)";#N/A,#N/A,FALSE,"Schedule  IV";#N/A,#N/A,FALSE,"Schedule V"}</definedName>
    <definedName name="pnsji5" localSheetId="14" hidden="1">{#N/A,"PURCHM",FALSE,"Business Analysis";#N/A,"SPADD",FALSE,"Business Analysis"}</definedName>
    <definedName name="pnsji5" localSheetId="7" hidden="1">{#N/A,"PURCHM",FALSE,"Business Analysis";#N/A,"SPADD",FALSE,"Business Analysis"}</definedName>
    <definedName name="pnsji5" localSheetId="25" hidden="1">{#N/A,"PURCHM",FALSE,"Business Analysis";#N/A,"SPADD",FALSE,"Business Analysis"}</definedName>
    <definedName name="pnsji5" localSheetId="21" hidden="1">{#N/A,"PURCHM",FALSE,"Business Analysis";#N/A,"SPADD",FALSE,"Business Analysis"}</definedName>
    <definedName name="pnsji5" localSheetId="22" hidden="1">{#N/A,"PURCHM",FALSE,"Business Analysis";#N/A,"SPADD",FALSE,"Business Analysis"}</definedName>
    <definedName name="pnsji5" localSheetId="19" hidden="1">{#N/A,"PURCHM",FALSE,"Business Analysis";#N/A,"SPADD",FALSE,"Business Analysis"}</definedName>
    <definedName name="pnsji5" hidden="1">{#N/A,"PURCHM",FALSE,"Business Analysis";#N/A,"SPADD",FALSE,"Business Analysis"}</definedName>
    <definedName name="poc" localSheetId="14" hidden="1">{#N/A,"PURADD",FALSE,"Business Analysis";#N/A,"PURSPP",FALSE,"Business Analysis";#N/A,"CTGIND",FALSE,"Business Analysis";#N/A,"PURCHM",FALSE,"Business Analysis";#N/A,"SPADD",FALSE,"Business Analysis";#N/A,"EPOXY",FALSE,"Business Analysis";#N/A,"PURPER",FALSE,"Business Analysis"}</definedName>
    <definedName name="poc" localSheetId="7" hidden="1">{#N/A,"PURADD",FALSE,"Business Analysis";#N/A,"PURSPP",FALSE,"Business Analysis";#N/A,"CTGIND",FALSE,"Business Analysis";#N/A,"PURCHM",FALSE,"Business Analysis";#N/A,"SPADD",FALSE,"Business Analysis";#N/A,"EPOXY",FALSE,"Business Analysis";#N/A,"PURPER",FALSE,"Business Analysis"}</definedName>
    <definedName name="poc" localSheetId="25" hidden="1">{#N/A,"PURADD",FALSE,"Business Analysis";#N/A,"PURSPP",FALSE,"Business Analysis";#N/A,"CTGIND",FALSE,"Business Analysis";#N/A,"PURCHM",FALSE,"Business Analysis";#N/A,"SPADD",FALSE,"Business Analysis";#N/A,"EPOXY",FALSE,"Business Analysis";#N/A,"PURPER",FALSE,"Business Analysis"}</definedName>
    <definedName name="poc" localSheetId="21" hidden="1">{#N/A,"PURADD",FALSE,"Business Analysis";#N/A,"PURSPP",FALSE,"Business Analysis";#N/A,"CTGIND",FALSE,"Business Analysis";#N/A,"PURCHM",FALSE,"Business Analysis";#N/A,"SPADD",FALSE,"Business Analysis";#N/A,"EPOXY",FALSE,"Business Analysis";#N/A,"PURPER",FALSE,"Business Analysis"}</definedName>
    <definedName name="poc" localSheetId="22" hidden="1">{#N/A,"PURADD",FALSE,"Business Analysis";#N/A,"PURSPP",FALSE,"Business Analysis";#N/A,"CTGIND",FALSE,"Business Analysis";#N/A,"PURCHM",FALSE,"Business Analysis";#N/A,"SPADD",FALSE,"Business Analysis";#N/A,"EPOXY",FALSE,"Business Analysis";#N/A,"PURPER",FALSE,"Business Analysis"}</definedName>
    <definedName name="poc" localSheetId="19" hidden="1">{#N/A,"PURADD",FALSE,"Business Analysis";#N/A,"PURSPP",FALSE,"Business Analysis";#N/A,"CTGIND",FALSE,"Business Analysis";#N/A,"PURCHM",FALSE,"Business Analysis";#N/A,"SPADD",FALSE,"Business Analysis";#N/A,"EPOXY",FALSE,"Business Analysis";#N/A,"PURPER",FALSE,"Business Analysis"}</definedName>
    <definedName name="poc" hidden="1">{#N/A,"PURADD",FALSE,"Business Analysis";#N/A,"PURSPP",FALSE,"Business Analysis";#N/A,"CTGIND",FALSE,"Business Analysis";#N/A,"PURCHM",FALSE,"Business Analysis";#N/A,"SPADD",FALSE,"Business Analysis";#N/A,"EPOXY",FALSE,"Business Analysis";#N/A,"PURPER",FALSE,"Business Analysis"}</definedName>
    <definedName name="poiu" localSheetId="14" hidden="1">{"Performance Details",#N/A,FALSE,"Current Yr";"Performance Details",#N/A,FALSE,"Budget";"Performance Details",#N/A,FALSE,"Prior Year"}</definedName>
    <definedName name="poiu" localSheetId="7" hidden="1">{"Performance Details",#N/A,FALSE,"Current Yr";"Performance Details",#N/A,FALSE,"Budget";"Performance Details",#N/A,FALSE,"Prior Year"}</definedName>
    <definedName name="poiu" localSheetId="25" hidden="1">{"Performance Details",#N/A,FALSE,"Current Yr";"Performance Details",#N/A,FALSE,"Budget";"Performance Details",#N/A,FALSE,"Prior Year"}</definedName>
    <definedName name="poiu" localSheetId="21" hidden="1">{"Performance Details",#N/A,FALSE,"Current Yr";"Performance Details",#N/A,FALSE,"Budget";"Performance Details",#N/A,FALSE,"Prior Year"}</definedName>
    <definedName name="poiu" localSheetId="22" hidden="1">{"Performance Details",#N/A,FALSE,"Current Yr";"Performance Details",#N/A,FALSE,"Budget";"Performance Details",#N/A,FALSE,"Prior Year"}</definedName>
    <definedName name="poiu" localSheetId="19" hidden="1">{"Performance Details",#N/A,FALSE,"Current Yr";"Performance Details",#N/A,FALSE,"Budget";"Performance Details",#N/A,FALSE,"Prior Year"}</definedName>
    <definedName name="poiu" hidden="1">{"Performance Details",#N/A,FALSE,"Current Yr";"Performance Details",#N/A,FALSE,"Budget";"Performance Details",#N/A,FALSE,"Prior Year"}</definedName>
    <definedName name="pokj" localSheetId="14" hidden="1">{"QTD_LOUISIANA",#N/A,FALSE,"QTD"}</definedName>
    <definedName name="pokj" localSheetId="7" hidden="1">{"QTD_LOUISIANA",#N/A,FALSE,"QTD"}</definedName>
    <definedName name="pokj" localSheetId="25" hidden="1">{"QTD_LOUISIANA",#N/A,FALSE,"QTD"}</definedName>
    <definedName name="pokj" localSheetId="21" hidden="1">{"QTD_LOUISIANA",#N/A,FALSE,"QTD"}</definedName>
    <definedName name="pokj" localSheetId="22" hidden="1">{"QTD_LOUISIANA",#N/A,FALSE,"QTD"}</definedName>
    <definedName name="pokj" localSheetId="19" hidden="1">{"QTD_LOUISIANA",#N/A,FALSE,"QTD"}</definedName>
    <definedName name="pokj" hidden="1">{"QTD_LOUISIANA",#N/A,FALSE,"QTD"}</definedName>
    <definedName name="poo" localSheetId="1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o" localSheetId="7"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o" localSheetId="25"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o" localSheetId="2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o" localSheetId="22"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o" localSheetId="19"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o"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ol">#REF!</definedName>
    <definedName name="poor" localSheetId="14" hidden="1">{#N/A,#N/A,FALSE,"P&amp;L Acc";#N/A,#N/A,FALSE,"P&amp;L Var";#N/A,#N/A,FALSE,"I-B Rep";#N/A,#N/A,FALSE,"BS";#N/A,#N/A,FALSE,"C'flw St";#N/A,#N/A,FALSE,"FA Rep";#N/A,#N/A,FALSE,"H-C Cons"}</definedName>
    <definedName name="poor" localSheetId="7" hidden="1">{#N/A,#N/A,FALSE,"P&amp;L Acc";#N/A,#N/A,FALSE,"P&amp;L Var";#N/A,#N/A,FALSE,"I-B Rep";#N/A,#N/A,FALSE,"BS";#N/A,#N/A,FALSE,"C'flw St";#N/A,#N/A,FALSE,"FA Rep";#N/A,#N/A,FALSE,"H-C Cons"}</definedName>
    <definedName name="poor" localSheetId="25" hidden="1">{#N/A,#N/A,FALSE,"P&amp;L Acc";#N/A,#N/A,FALSE,"P&amp;L Var";#N/A,#N/A,FALSE,"I-B Rep";#N/A,#N/A,FALSE,"BS";#N/A,#N/A,FALSE,"C'flw St";#N/A,#N/A,FALSE,"FA Rep";#N/A,#N/A,FALSE,"H-C Cons"}</definedName>
    <definedName name="poor" localSheetId="21" hidden="1">{#N/A,#N/A,FALSE,"P&amp;L Acc";#N/A,#N/A,FALSE,"P&amp;L Var";#N/A,#N/A,FALSE,"I-B Rep";#N/A,#N/A,FALSE,"BS";#N/A,#N/A,FALSE,"C'flw St";#N/A,#N/A,FALSE,"FA Rep";#N/A,#N/A,FALSE,"H-C Cons"}</definedName>
    <definedName name="poor" localSheetId="22" hidden="1">{#N/A,#N/A,FALSE,"P&amp;L Acc";#N/A,#N/A,FALSE,"P&amp;L Var";#N/A,#N/A,FALSE,"I-B Rep";#N/A,#N/A,FALSE,"BS";#N/A,#N/A,FALSE,"C'flw St";#N/A,#N/A,FALSE,"FA Rep";#N/A,#N/A,FALSE,"H-C Cons"}</definedName>
    <definedName name="poor" localSheetId="19" hidden="1">{#N/A,#N/A,FALSE,"P&amp;L Acc";#N/A,#N/A,FALSE,"P&amp;L Var";#N/A,#N/A,FALSE,"I-B Rep";#N/A,#N/A,FALSE,"BS";#N/A,#N/A,FALSE,"C'flw St";#N/A,#N/A,FALSE,"FA Rep";#N/A,#N/A,FALSE,"H-C Cons"}</definedName>
    <definedName name="poor" hidden="1">{#N/A,#N/A,FALSE,"P&amp;L Acc";#N/A,#N/A,FALSE,"P&amp;L Var";#N/A,#N/A,FALSE,"I-B Rep";#N/A,#N/A,FALSE,"BS";#N/A,#N/A,FALSE,"C'flw St";#N/A,#N/A,FALSE,"FA Rep";#N/A,#N/A,FALSE,"H-C Cons"}</definedName>
    <definedName name="port29" localSheetId="14" hidden="1">{#N/A,#N/A,FALSE,"Pharm";#N/A,#N/A,FALSE,"WWCM"}</definedName>
    <definedName name="port29" localSheetId="7" hidden="1">{#N/A,#N/A,FALSE,"Pharm";#N/A,#N/A,FALSE,"WWCM"}</definedName>
    <definedName name="port29" localSheetId="25" hidden="1">{#N/A,#N/A,FALSE,"Pharm";#N/A,#N/A,FALSE,"WWCM"}</definedName>
    <definedName name="port29" localSheetId="21" hidden="1">{#N/A,#N/A,FALSE,"Pharm";#N/A,#N/A,FALSE,"WWCM"}</definedName>
    <definedName name="port29" localSheetId="22" hidden="1">{#N/A,#N/A,FALSE,"Pharm";#N/A,#N/A,FALSE,"WWCM"}</definedName>
    <definedName name="port29" localSheetId="19" hidden="1">{#N/A,#N/A,FALSE,"Pharm";#N/A,#N/A,FALSE,"WWCM"}</definedName>
    <definedName name="port29" hidden="1">{#N/A,#N/A,FALSE,"Pharm";#N/A,#N/A,FALSE,"WWCM"}</definedName>
    <definedName name="Portfolio">#REF!</definedName>
    <definedName name="PositionCode">#REF!</definedName>
    <definedName name="POSTERRORSTOSUSP2">#REF!</definedName>
    <definedName name="POSTERRORSTOSUSP3">#REF!</definedName>
    <definedName name="POSTERRORSTOSUSP4">#REF!</definedName>
    <definedName name="POSTERRORSTOSUSP5">#REF!</definedName>
    <definedName name="powq" localSheetId="14" hidden="1">{#N/A,"PURCHM",FALSE,"Business Analysis";#N/A,"SPADD",FALSE,"Business Analysis"}</definedName>
    <definedName name="powq" localSheetId="7" hidden="1">{#N/A,"PURCHM",FALSE,"Business Analysis";#N/A,"SPADD",FALSE,"Business Analysis"}</definedName>
    <definedName name="powq" localSheetId="25" hidden="1">{#N/A,"PURCHM",FALSE,"Business Analysis";#N/A,"SPADD",FALSE,"Business Analysis"}</definedName>
    <definedName name="powq" localSheetId="21" hidden="1">{#N/A,"PURCHM",FALSE,"Business Analysis";#N/A,"SPADD",FALSE,"Business Analysis"}</definedName>
    <definedName name="powq" localSheetId="22" hidden="1">{#N/A,"PURCHM",FALSE,"Business Analysis";#N/A,"SPADD",FALSE,"Business Analysis"}</definedName>
    <definedName name="powq" localSheetId="19" hidden="1">{#N/A,"PURCHM",FALSE,"Business Analysis";#N/A,"SPADD",FALSE,"Business Analysis"}</definedName>
    <definedName name="powq" hidden="1">{#N/A,"PURCHM",FALSE,"Business Analysis";#N/A,"SPADD",FALSE,"Business Analysis"}</definedName>
    <definedName name="poz" hidden="1">#REF!</definedName>
    <definedName name="pp" localSheetId="14"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pp" localSheetId="7"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pp" localSheetId="25"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pp" localSheetId="21"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pp" localSheetId="22"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pp" localSheetId="19"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pp"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PPK" localSheetId="14" hidden="1">{#N/A,#N/A,FALSE,"96 3월물량표";#N/A,#N/A,FALSE,"96 4월물량표";#N/A,#N/A,FALSE,"96 5월물량표"}</definedName>
    <definedName name="PPK" localSheetId="7" hidden="1">{#N/A,#N/A,FALSE,"96 3월물량표";#N/A,#N/A,FALSE,"96 4월물량표";#N/A,#N/A,FALSE,"96 5월물량표"}</definedName>
    <definedName name="PPK" localSheetId="25" hidden="1">{#N/A,#N/A,FALSE,"96 3월물량표";#N/A,#N/A,FALSE,"96 4월물량표";#N/A,#N/A,FALSE,"96 5월물량표"}</definedName>
    <definedName name="PPK" localSheetId="21" hidden="1">{#N/A,#N/A,FALSE,"96 3월물량표";#N/A,#N/A,FALSE,"96 4월물량표";#N/A,#N/A,FALSE,"96 5월물량표"}</definedName>
    <definedName name="PPK" localSheetId="22" hidden="1">{#N/A,#N/A,FALSE,"96 3월물량표";#N/A,#N/A,FALSE,"96 4월물량표";#N/A,#N/A,FALSE,"96 5월물량표"}</definedName>
    <definedName name="PPK" localSheetId="19" hidden="1">{#N/A,#N/A,FALSE,"96 3월물량표";#N/A,#N/A,FALSE,"96 4월물량표";#N/A,#N/A,FALSE,"96 5월물량표"}</definedName>
    <definedName name="PPK" hidden="1">{#N/A,#N/A,FALSE,"96 3월물량표";#N/A,#N/A,FALSE,"96 4월물량표";#N/A,#N/A,FALSE,"96 5월물량표"}</definedName>
    <definedName name="ppo" localSheetId="14" hidden="1">{"YD LOUISIANA",#N/A,FALSE,"YTD"}</definedName>
    <definedName name="ppo" localSheetId="7" hidden="1">{"YD LOUISIANA",#N/A,FALSE,"YTD"}</definedName>
    <definedName name="ppo" localSheetId="25" hidden="1">{"YD LOUISIANA",#N/A,FALSE,"YTD"}</definedName>
    <definedName name="ppo" localSheetId="21" hidden="1">{"YD LOUISIANA",#N/A,FALSE,"YTD"}</definedName>
    <definedName name="ppo" localSheetId="22" hidden="1">{"YD LOUISIANA",#N/A,FALSE,"YTD"}</definedName>
    <definedName name="ppo" localSheetId="19" hidden="1">{"YD LOUISIANA",#N/A,FALSE,"YTD"}</definedName>
    <definedName name="ppo" hidden="1">{"YD LOUISIANA",#N/A,FALSE,"YTD"}</definedName>
    <definedName name="ppoi" localSheetId="14" hidden="1">{#N/A,#N/A,FALSE,"TAXC.INDEX";#N/A,#N/A,FALSE,"Schedule I";#N/A,#N/A,FALSE,"Schedule  II";#N/A,#N/A,FALSE,"Schedule III";#N/A,#N/A,FALSE,"Schedule IV";#N/A,#N/A,FALSE,"Schedule IV (Cont'd)";#N/A,#N/A,FALSE,"Schedule V";#N/A,#N/A,FALSE,"Schedule VI";#N/A,#N/A,FALSE,"Schedule VII"}</definedName>
    <definedName name="ppoi" localSheetId="7" hidden="1">{#N/A,#N/A,FALSE,"TAXC.INDEX";#N/A,#N/A,FALSE,"Schedule I";#N/A,#N/A,FALSE,"Schedule  II";#N/A,#N/A,FALSE,"Schedule III";#N/A,#N/A,FALSE,"Schedule IV";#N/A,#N/A,FALSE,"Schedule IV (Cont'd)";#N/A,#N/A,FALSE,"Schedule V";#N/A,#N/A,FALSE,"Schedule VI";#N/A,#N/A,FALSE,"Schedule VII"}</definedName>
    <definedName name="ppoi" localSheetId="25" hidden="1">{#N/A,#N/A,FALSE,"TAXC.INDEX";#N/A,#N/A,FALSE,"Schedule I";#N/A,#N/A,FALSE,"Schedule  II";#N/A,#N/A,FALSE,"Schedule III";#N/A,#N/A,FALSE,"Schedule IV";#N/A,#N/A,FALSE,"Schedule IV (Cont'd)";#N/A,#N/A,FALSE,"Schedule V";#N/A,#N/A,FALSE,"Schedule VI";#N/A,#N/A,FALSE,"Schedule VII"}</definedName>
    <definedName name="ppoi" localSheetId="21" hidden="1">{#N/A,#N/A,FALSE,"TAXC.INDEX";#N/A,#N/A,FALSE,"Schedule I";#N/A,#N/A,FALSE,"Schedule  II";#N/A,#N/A,FALSE,"Schedule III";#N/A,#N/A,FALSE,"Schedule IV";#N/A,#N/A,FALSE,"Schedule IV (Cont'd)";#N/A,#N/A,FALSE,"Schedule V";#N/A,#N/A,FALSE,"Schedule VI";#N/A,#N/A,FALSE,"Schedule VII"}</definedName>
    <definedName name="ppoi" localSheetId="22" hidden="1">{#N/A,#N/A,FALSE,"TAXC.INDEX";#N/A,#N/A,FALSE,"Schedule I";#N/A,#N/A,FALSE,"Schedule  II";#N/A,#N/A,FALSE,"Schedule III";#N/A,#N/A,FALSE,"Schedule IV";#N/A,#N/A,FALSE,"Schedule IV (Cont'd)";#N/A,#N/A,FALSE,"Schedule V";#N/A,#N/A,FALSE,"Schedule VI";#N/A,#N/A,FALSE,"Schedule VII"}</definedName>
    <definedName name="ppoi" localSheetId="19" hidden="1">{#N/A,#N/A,FALSE,"TAXC.INDEX";#N/A,#N/A,FALSE,"Schedule I";#N/A,#N/A,FALSE,"Schedule  II";#N/A,#N/A,FALSE,"Schedule III";#N/A,#N/A,FALSE,"Schedule IV";#N/A,#N/A,FALSE,"Schedule IV (Cont'd)";#N/A,#N/A,FALSE,"Schedule V";#N/A,#N/A,FALSE,"Schedule VI";#N/A,#N/A,FALSE,"Schedule VII"}</definedName>
    <definedName name="ppoi" hidden="1">{#N/A,#N/A,FALSE,"TAXC.INDEX";#N/A,#N/A,FALSE,"Schedule I";#N/A,#N/A,FALSE,"Schedule  II";#N/A,#N/A,FALSE,"Schedule III";#N/A,#N/A,FALSE,"Schedule IV";#N/A,#N/A,FALSE,"Schedule IV (Cont'd)";#N/A,#N/A,FALSE,"Schedule V";#N/A,#N/A,FALSE,"Schedule VI";#N/A,#N/A,FALSE,"Schedule VII"}</definedName>
    <definedName name="ppp" localSheetId="14" hidden="1">{"DCF","UPSIDE CASE",FALSE,"Sheet1";"DCF","BASE CASE",FALSE,"Sheet1";"DCF","DOWNSIDE CASE",FALSE,"Sheet1"}</definedName>
    <definedName name="ppp" localSheetId="7" hidden="1">{"DCF","UPSIDE CASE",FALSE,"Sheet1";"DCF","BASE CASE",FALSE,"Sheet1";"DCF","DOWNSIDE CASE",FALSE,"Sheet1"}</definedName>
    <definedName name="ppp" localSheetId="25" hidden="1">{"DCF","UPSIDE CASE",FALSE,"Sheet1";"DCF","BASE CASE",FALSE,"Sheet1";"DCF","DOWNSIDE CASE",FALSE,"Sheet1"}</definedName>
    <definedName name="ppp" localSheetId="21" hidden="1">{"DCF","UPSIDE CASE",FALSE,"Sheet1";"DCF","BASE CASE",FALSE,"Sheet1";"DCF","DOWNSIDE CASE",FALSE,"Sheet1"}</definedName>
    <definedName name="ppp" localSheetId="22" hidden="1">{"DCF","UPSIDE CASE",FALSE,"Sheet1";"DCF","BASE CASE",FALSE,"Sheet1";"DCF","DOWNSIDE CASE",FALSE,"Sheet1"}</definedName>
    <definedName name="ppp" localSheetId="19" hidden="1">{"DCF","UPSIDE CASE",FALSE,"Sheet1";"DCF","BASE CASE",FALSE,"Sheet1";"DCF","DOWNSIDE CASE",FALSE,"Sheet1"}</definedName>
    <definedName name="ppp" hidden="1">{"DCF","UPSIDE CASE",FALSE,"Sheet1";"DCF","BASE CASE",FALSE,"Sheet1";"DCF","DOWNSIDE CASE",FALSE,"Sheet1"}</definedName>
    <definedName name="pppp">#REF!</definedName>
    <definedName name="pppppppp" localSheetId="14" hidden="1">{"'FTPS16 - X3681'!$A$1:$C$162","'FTPS16 - X3681'!$G$11"}</definedName>
    <definedName name="pppppppp" localSheetId="7" hidden="1">{"'FTPS16 - X3681'!$A$1:$C$162","'FTPS16 - X3681'!$G$11"}</definedName>
    <definedName name="pppppppp" localSheetId="25" hidden="1">{"'FTPS16 - X3681'!$A$1:$C$162","'FTPS16 - X3681'!$G$11"}</definedName>
    <definedName name="pppppppp" localSheetId="21" hidden="1">{"'FTPS16 - X3681'!$A$1:$C$162","'FTPS16 - X3681'!$G$11"}</definedName>
    <definedName name="pppppppp" localSheetId="22" hidden="1">{"'FTPS16 - X3681'!$A$1:$C$162","'FTPS16 - X3681'!$G$11"}</definedName>
    <definedName name="pppppppp" localSheetId="19" hidden="1">{"'FTPS16 - X3681'!$A$1:$C$162","'FTPS16 - X3681'!$G$11"}</definedName>
    <definedName name="pppppppp" hidden="1">{"'FTPS16 - X3681'!$A$1:$C$162","'FTPS16 - X3681'!$G$11"}</definedName>
    <definedName name="PPV">#REF!</definedName>
    <definedName name="pq">#REF!</definedName>
    <definedName name="pqmjuz" localSheetId="14" hidden="1">{"detail",#N/A,FALSE,"mfg";"summary",#N/A,FALSE,"mfg"}</definedName>
    <definedName name="pqmjuz" localSheetId="7" hidden="1">{"detail",#N/A,FALSE,"mfg";"summary",#N/A,FALSE,"mfg"}</definedName>
    <definedName name="pqmjuz" localSheetId="25" hidden="1">{"detail",#N/A,FALSE,"mfg";"summary",#N/A,FALSE,"mfg"}</definedName>
    <definedName name="pqmjuz" localSheetId="21" hidden="1">{"detail",#N/A,FALSE,"mfg";"summary",#N/A,FALSE,"mfg"}</definedName>
    <definedName name="pqmjuz" localSheetId="22" hidden="1">{"detail",#N/A,FALSE,"mfg";"summary",#N/A,FALSE,"mfg"}</definedName>
    <definedName name="pqmjuz" localSheetId="19" hidden="1">{"detail",#N/A,FALSE,"mfg";"summary",#N/A,FALSE,"mfg"}</definedName>
    <definedName name="pqmjuz" hidden="1">{"detail",#N/A,FALSE,"mfg";"summary",#N/A,FALSE,"mfg"}</definedName>
    <definedName name="pr_toolbox">#REF!</definedName>
    <definedName name="präm_output">#REF!</definedName>
    <definedName name="PRCGAAP">#REF!</definedName>
    <definedName name="PRD">#REF!</definedName>
    <definedName name="Pre_tax_materiality">#REF!</definedName>
    <definedName name="precision">#REF!</definedName>
    <definedName name="Prefecture">#REF!</definedName>
    <definedName name="PREP">#REF!</definedName>
    <definedName name="Prép_Char">#REF!</definedName>
    <definedName name="prepare">#REF!</definedName>
    <definedName name="PREPARED_BY">#REF!</definedName>
    <definedName name="PREPARED_DATE">#REF!</definedName>
    <definedName name="Prepayment" localSheetId="14" hidden="1">{#N/A,#N/A,FALSE,"TB";#N/A,#N/A,FALSE,"AR";#N/A,#N/A,FALSE,"BS";#N/A,#N/A,FALSE,"PL";#N/A,#N/A,FALSE,"NOTES";#N/A,#N/A,FALSE,"NOTES (2)";#N/A,#N/A,FALSE,"NOTES (3)";#N/A,#N/A,FALSE,"TAXC.INDEX";#N/A,#N/A,FALSE,"Schedule I";#N/A,#N/A,FALSE,"DPL";#N/A,#N/A,FALSE,"Schedule IV";#N/A,#N/A,FALSE,"Adjustments"}</definedName>
    <definedName name="Prepayment" localSheetId="7" hidden="1">{#N/A,#N/A,FALSE,"TB";#N/A,#N/A,FALSE,"AR";#N/A,#N/A,FALSE,"BS";#N/A,#N/A,FALSE,"PL";#N/A,#N/A,FALSE,"NOTES";#N/A,#N/A,FALSE,"NOTES (2)";#N/A,#N/A,FALSE,"NOTES (3)";#N/A,#N/A,FALSE,"TAXC.INDEX";#N/A,#N/A,FALSE,"Schedule I";#N/A,#N/A,FALSE,"DPL";#N/A,#N/A,FALSE,"Schedule IV";#N/A,#N/A,FALSE,"Adjustments"}</definedName>
    <definedName name="Prepayment" localSheetId="25" hidden="1">{#N/A,#N/A,FALSE,"TB";#N/A,#N/A,FALSE,"AR";#N/A,#N/A,FALSE,"BS";#N/A,#N/A,FALSE,"PL";#N/A,#N/A,FALSE,"NOTES";#N/A,#N/A,FALSE,"NOTES (2)";#N/A,#N/A,FALSE,"NOTES (3)";#N/A,#N/A,FALSE,"TAXC.INDEX";#N/A,#N/A,FALSE,"Schedule I";#N/A,#N/A,FALSE,"DPL";#N/A,#N/A,FALSE,"Schedule IV";#N/A,#N/A,FALSE,"Adjustments"}</definedName>
    <definedName name="Prepayment" localSheetId="21" hidden="1">{#N/A,#N/A,FALSE,"TB";#N/A,#N/A,FALSE,"AR";#N/A,#N/A,FALSE,"BS";#N/A,#N/A,FALSE,"PL";#N/A,#N/A,FALSE,"NOTES";#N/A,#N/A,FALSE,"NOTES (2)";#N/A,#N/A,FALSE,"NOTES (3)";#N/A,#N/A,FALSE,"TAXC.INDEX";#N/A,#N/A,FALSE,"Schedule I";#N/A,#N/A,FALSE,"DPL";#N/A,#N/A,FALSE,"Schedule IV";#N/A,#N/A,FALSE,"Adjustments"}</definedName>
    <definedName name="Prepayment" localSheetId="22" hidden="1">{#N/A,#N/A,FALSE,"TB";#N/A,#N/A,FALSE,"AR";#N/A,#N/A,FALSE,"BS";#N/A,#N/A,FALSE,"PL";#N/A,#N/A,FALSE,"NOTES";#N/A,#N/A,FALSE,"NOTES (2)";#N/A,#N/A,FALSE,"NOTES (3)";#N/A,#N/A,FALSE,"TAXC.INDEX";#N/A,#N/A,FALSE,"Schedule I";#N/A,#N/A,FALSE,"DPL";#N/A,#N/A,FALSE,"Schedule IV";#N/A,#N/A,FALSE,"Adjustments"}</definedName>
    <definedName name="Prepayment" localSheetId="19" hidden="1">{#N/A,#N/A,FALSE,"TB";#N/A,#N/A,FALSE,"AR";#N/A,#N/A,FALSE,"BS";#N/A,#N/A,FALSE,"PL";#N/A,#N/A,FALSE,"NOTES";#N/A,#N/A,FALSE,"NOTES (2)";#N/A,#N/A,FALSE,"NOTES (3)";#N/A,#N/A,FALSE,"TAXC.INDEX";#N/A,#N/A,FALSE,"Schedule I";#N/A,#N/A,FALSE,"DPL";#N/A,#N/A,FALSE,"Schedule IV";#N/A,#N/A,FALSE,"Adjustments"}</definedName>
    <definedName name="Prepayment" hidden="1">{#N/A,#N/A,FALSE,"TB";#N/A,#N/A,FALSE,"AR";#N/A,#N/A,FALSE,"BS";#N/A,#N/A,FALSE,"PL";#N/A,#N/A,FALSE,"NOTES";#N/A,#N/A,FALSE,"NOTES (2)";#N/A,#N/A,FALSE,"NOTES (3)";#N/A,#N/A,FALSE,"TAXC.INDEX";#N/A,#N/A,FALSE,"Schedule I";#N/A,#N/A,FALSE,"DPL";#N/A,#N/A,FALSE,"Schedule IV";#N/A,#N/A,FALSE,"Adjustments"}</definedName>
    <definedName name="Prepayments_1">OFFSET(#REF!,,,COUNTA(#REF!)-2,)</definedName>
    <definedName name="Prepayments_2">OFFSET(#REF!,,,COUNTA(#REF!)-2,)</definedName>
    <definedName name="Pres" localSheetId="14" hidden="1">{#N/A,#N/A,TRUE,"Cover sheet";#N/A,#N/A,TRUE,"Summary";#N/A,#N/A,TRUE,"Key Assumptions";#N/A,#N/A,TRUE,"Profit &amp; Loss";#N/A,#N/A,TRUE,"Balance Sheet";#N/A,#N/A,TRUE,"Cashflow";#N/A,#N/A,TRUE,"IRR";#N/A,#N/A,TRUE,"Ratios";#N/A,#N/A,TRUE,"Debt analysis"}</definedName>
    <definedName name="Pres" localSheetId="7" hidden="1">{#N/A,#N/A,TRUE,"Cover sheet";#N/A,#N/A,TRUE,"Summary";#N/A,#N/A,TRUE,"Key Assumptions";#N/A,#N/A,TRUE,"Profit &amp; Loss";#N/A,#N/A,TRUE,"Balance Sheet";#N/A,#N/A,TRUE,"Cashflow";#N/A,#N/A,TRUE,"IRR";#N/A,#N/A,TRUE,"Ratios";#N/A,#N/A,TRUE,"Debt analysis"}</definedName>
    <definedName name="Pres" localSheetId="25" hidden="1">{#N/A,#N/A,TRUE,"Cover sheet";#N/A,#N/A,TRUE,"Summary";#N/A,#N/A,TRUE,"Key Assumptions";#N/A,#N/A,TRUE,"Profit &amp; Loss";#N/A,#N/A,TRUE,"Balance Sheet";#N/A,#N/A,TRUE,"Cashflow";#N/A,#N/A,TRUE,"IRR";#N/A,#N/A,TRUE,"Ratios";#N/A,#N/A,TRUE,"Debt analysis"}</definedName>
    <definedName name="Pres" localSheetId="21" hidden="1">{#N/A,#N/A,TRUE,"Cover sheet";#N/A,#N/A,TRUE,"Summary";#N/A,#N/A,TRUE,"Key Assumptions";#N/A,#N/A,TRUE,"Profit &amp; Loss";#N/A,#N/A,TRUE,"Balance Sheet";#N/A,#N/A,TRUE,"Cashflow";#N/A,#N/A,TRUE,"IRR";#N/A,#N/A,TRUE,"Ratios";#N/A,#N/A,TRUE,"Debt analysis"}</definedName>
    <definedName name="Pres" localSheetId="22" hidden="1">{#N/A,#N/A,TRUE,"Cover sheet";#N/A,#N/A,TRUE,"Summary";#N/A,#N/A,TRUE,"Key Assumptions";#N/A,#N/A,TRUE,"Profit &amp; Loss";#N/A,#N/A,TRUE,"Balance Sheet";#N/A,#N/A,TRUE,"Cashflow";#N/A,#N/A,TRUE,"IRR";#N/A,#N/A,TRUE,"Ratios";#N/A,#N/A,TRUE,"Debt analysis"}</definedName>
    <definedName name="Pres" localSheetId="19" hidden="1">{#N/A,#N/A,TRUE,"Cover sheet";#N/A,#N/A,TRUE,"Summary";#N/A,#N/A,TRUE,"Key Assumptions";#N/A,#N/A,TRUE,"Profit &amp; Loss";#N/A,#N/A,TRUE,"Balance Sheet";#N/A,#N/A,TRUE,"Cashflow";#N/A,#N/A,TRUE,"IRR";#N/A,#N/A,TRUE,"Ratios";#N/A,#N/A,TRUE,"Debt analysis"}</definedName>
    <definedName name="Pres" hidden="1">{#N/A,#N/A,TRUE,"Cover sheet";#N/A,#N/A,TRUE,"Summary";#N/A,#N/A,TRUE,"Key Assumptions";#N/A,#N/A,TRUE,"Profit &amp; Loss";#N/A,#N/A,TRUE,"Balance Sheet";#N/A,#N/A,TRUE,"Cashflow";#N/A,#N/A,TRUE,"IRR";#N/A,#N/A,TRUE,"Ratios";#N/A,#N/A,TRUE,"Debt analysis"}</definedName>
    <definedName name="Preteklo_Leto" hidden="1">#REF!</definedName>
    <definedName name="PRICE140301">#REF!</definedName>
    <definedName name="PRICE140302">#REF!</definedName>
    <definedName name="PRICE140303">#REF!</definedName>
    <definedName name="PRICE140304">#REF!</definedName>
    <definedName name="PRICE140305">#REF!</definedName>
    <definedName name="PRICE140306">#REF!</definedName>
    <definedName name="PRICE140307">#REF!</definedName>
    <definedName name="PRICE140308">#REF!</definedName>
    <definedName name="PRICE140309">#REF!</definedName>
    <definedName name="PRICE140310">#REF!</definedName>
    <definedName name="PRICE140401">#REF!</definedName>
    <definedName name="PRICE140402">#REF!</definedName>
    <definedName name="PRICE141301">#REF!</definedName>
    <definedName name="PRICE141302">#REF!</definedName>
    <definedName name="PRICE141303">#REF!</definedName>
    <definedName name="PRICE141311">#REF!</definedName>
    <definedName name="PRICE141312">#REF!</definedName>
    <definedName name="PRICE141313">#REF!</definedName>
    <definedName name="PRICE141321">#REF!</definedName>
    <definedName name="PRICE141322">#REF!</definedName>
    <definedName name="PRICE141323">#REF!</definedName>
    <definedName name="PRICE141331">#REF!</definedName>
    <definedName name="PRICE141332">#REF!</definedName>
    <definedName name="PRICE141333">#REF!</definedName>
    <definedName name="PRICE141341">#REF!</definedName>
    <definedName name="PRICE141342">#REF!</definedName>
    <definedName name="PRICE141343">#REF!</definedName>
    <definedName name="PRICE141361">#REF!</definedName>
    <definedName name="PRICE141370">#REF!</definedName>
    <definedName name="PRICE141401">#REF!</definedName>
    <definedName name="PRICE141402">#REF!</definedName>
    <definedName name="PRICE141403">#REF!</definedName>
    <definedName name="PRICE141411">#REF!</definedName>
    <definedName name="PRICE141412">#REF!</definedName>
    <definedName name="PRICE141413">#REF!</definedName>
    <definedName name="PRICE141421">#REF!</definedName>
    <definedName name="PRICE141422">#REF!</definedName>
    <definedName name="PRICE141423">#REF!</definedName>
    <definedName name="PRICE141431">#REF!</definedName>
    <definedName name="PRICE141432">#REF!</definedName>
    <definedName name="PRICE141433">#REF!</definedName>
    <definedName name="PRICE141441">#REF!</definedName>
    <definedName name="PRICE141442">#REF!</definedName>
    <definedName name="PRICE141443">#REF!</definedName>
    <definedName name="PRICE141461">#REF!</definedName>
    <definedName name="PRICE141595">#REF!</definedName>
    <definedName name="PRICE141611">#REF!</definedName>
    <definedName name="PRICE141612">#REF!</definedName>
    <definedName name="PRICE141613">#REF!</definedName>
    <definedName name="PRICE141614">#REF!</definedName>
    <definedName name="PRICE141623">#REF!</definedName>
    <definedName name="PRICE141624">#REF!</definedName>
    <definedName name="PRICE141625">#REF!</definedName>
    <definedName name="PRICE141627">#REF!</definedName>
    <definedName name="PRICE141628">#REF!</definedName>
    <definedName name="PRICE141629">#REF!</definedName>
    <definedName name="prinallnew" localSheetId="14" hidden="1">{"sterling",#N/A,FALSE,"£";"USdollar",#N/A,FALSE,"USA$";"mark",#N/A,FALSE,"DM";"peseta",#N/A,FALSE,"Pta";"lira",#N/A,FALSE,"LIRA";"euro",#N/A,FALSE,"Euro";"Ausdollar",#N/A,FALSE,"Aus$";"other",#N/A,FALSE,"Other"}</definedName>
    <definedName name="prinallnew" localSheetId="7" hidden="1">{"sterling",#N/A,FALSE,"£";"USdollar",#N/A,FALSE,"USA$";"mark",#N/A,FALSE,"DM";"peseta",#N/A,FALSE,"Pta";"lira",#N/A,FALSE,"LIRA";"euro",#N/A,FALSE,"Euro";"Ausdollar",#N/A,FALSE,"Aus$";"other",#N/A,FALSE,"Other"}</definedName>
    <definedName name="prinallnew" localSheetId="25" hidden="1">{"sterling",#N/A,FALSE,"£";"USdollar",#N/A,FALSE,"USA$";"mark",#N/A,FALSE,"DM";"peseta",#N/A,FALSE,"Pta";"lira",#N/A,FALSE,"LIRA";"euro",#N/A,FALSE,"Euro";"Ausdollar",#N/A,FALSE,"Aus$";"other",#N/A,FALSE,"Other"}</definedName>
    <definedName name="prinallnew" localSheetId="21" hidden="1">{"sterling",#N/A,FALSE,"£";"USdollar",#N/A,FALSE,"USA$";"mark",#N/A,FALSE,"DM";"peseta",#N/A,FALSE,"Pta";"lira",#N/A,FALSE,"LIRA";"euro",#N/A,FALSE,"Euro";"Ausdollar",#N/A,FALSE,"Aus$";"other",#N/A,FALSE,"Other"}</definedName>
    <definedName name="prinallnew" localSheetId="22" hidden="1">{"sterling",#N/A,FALSE,"£";"USdollar",#N/A,FALSE,"USA$";"mark",#N/A,FALSE,"DM";"peseta",#N/A,FALSE,"Pta";"lira",#N/A,FALSE,"LIRA";"euro",#N/A,FALSE,"Euro";"Ausdollar",#N/A,FALSE,"Aus$";"other",#N/A,FALSE,"Other"}</definedName>
    <definedName name="prinallnew" localSheetId="19" hidden="1">{"sterling",#N/A,FALSE,"£";"USdollar",#N/A,FALSE,"USA$";"mark",#N/A,FALSE,"DM";"peseta",#N/A,FALSE,"Pta";"lira",#N/A,FALSE,"LIRA";"euro",#N/A,FALSE,"Euro";"Ausdollar",#N/A,FALSE,"Aus$";"other",#N/A,FALSE,"Other"}</definedName>
    <definedName name="prinallnew" hidden="1">{"sterling",#N/A,FALSE,"£";"USdollar",#N/A,FALSE,"USA$";"mark",#N/A,FALSE,"DM";"peseta",#N/A,FALSE,"Pta";"lira",#N/A,FALSE,"LIRA";"euro",#N/A,FALSE,"Euro";"Ausdollar",#N/A,FALSE,"Aus$";"other",#N/A,FALSE,"Other"}</definedName>
    <definedName name="PRINT">#REF!</definedName>
    <definedName name="_xlnm.Print_Area" localSheetId="4">'Cash Burn&amp;CCC'!$A$1:$K$91</definedName>
    <definedName name="_xlnm.Print_Area" localSheetId="1">Control!$B$1:$K$53</definedName>
    <definedName name="_xlnm.Print_Area" localSheetId="0">Cover!$B$2:$G$32</definedName>
    <definedName name="_xlnm.Print_Area" localSheetId="6">'Sensitivity analysis'!$A$1:$B$29</definedName>
    <definedName name="_xlnm.Print_Area" localSheetId="5">'Working Capital Output_0319'!$A$1:$AH$80</definedName>
    <definedName name="_xlnm.Print_Area" hidden="1">#REF!</definedName>
    <definedName name="Print_Area_MI">#REF!</definedName>
    <definedName name="Print_CSC_Report_2" localSheetId="14" hidden="1">{"CSC_1",#N/A,FALSE,"CSC Outputs";"CSC_2",#N/A,FALSE,"CSC Outputs"}</definedName>
    <definedName name="Print_CSC_Report_2" localSheetId="7" hidden="1">{"CSC_1",#N/A,FALSE,"CSC Outputs";"CSC_2",#N/A,FALSE,"CSC Outputs"}</definedName>
    <definedName name="Print_CSC_Report_2" localSheetId="25" hidden="1">{"CSC_1",#N/A,FALSE,"CSC Outputs";"CSC_2",#N/A,FALSE,"CSC Outputs"}</definedName>
    <definedName name="Print_CSC_Report_2" localSheetId="21" hidden="1">{"CSC_1",#N/A,FALSE,"CSC Outputs";"CSC_2",#N/A,FALSE,"CSC Outputs"}</definedName>
    <definedName name="Print_CSC_Report_2" localSheetId="22" hidden="1">{"CSC_1",#N/A,FALSE,"CSC Outputs";"CSC_2",#N/A,FALSE,"CSC Outputs"}</definedName>
    <definedName name="Print_CSC_Report_2" localSheetId="19" hidden="1">{"CSC_1",#N/A,FALSE,"CSC Outputs";"CSC_2",#N/A,FALSE,"CSC Outputs"}</definedName>
    <definedName name="Print_CSC_Report_2" hidden="1">{"CSC_1",#N/A,FALSE,"CSC Outputs";"CSC_2",#N/A,FALSE,"CSC Outputs"}</definedName>
    <definedName name="print_CSC_report_2a" localSheetId="14" hidden="1">{"CSC_1",#N/A,FALSE,"CSC Outputs";"CSC_2",#N/A,FALSE,"CSC Outputs"}</definedName>
    <definedName name="print_CSC_report_2a" localSheetId="7" hidden="1">{"CSC_1",#N/A,FALSE,"CSC Outputs";"CSC_2",#N/A,FALSE,"CSC Outputs"}</definedName>
    <definedName name="print_CSC_report_2a" localSheetId="25" hidden="1">{"CSC_1",#N/A,FALSE,"CSC Outputs";"CSC_2",#N/A,FALSE,"CSC Outputs"}</definedName>
    <definedName name="print_CSC_report_2a" localSheetId="21" hidden="1">{"CSC_1",#N/A,FALSE,"CSC Outputs";"CSC_2",#N/A,FALSE,"CSC Outputs"}</definedName>
    <definedName name="print_CSC_report_2a" localSheetId="22" hidden="1">{"CSC_1",#N/A,FALSE,"CSC Outputs";"CSC_2",#N/A,FALSE,"CSC Outputs"}</definedName>
    <definedName name="print_CSC_report_2a" localSheetId="19" hidden="1">{"CSC_1",#N/A,FALSE,"CSC Outputs";"CSC_2",#N/A,FALSE,"CSC Outputs"}</definedName>
    <definedName name="print_CSC_report_2a" hidden="1">{"CSC_1",#N/A,FALSE,"CSC Outputs";"CSC_2",#N/A,FALSE,"CSC Outputs"}</definedName>
    <definedName name="Print_CSC_Report_3" localSheetId="14" hidden="1">{"CSC_1",#N/A,FALSE,"CSC Outputs";"CSC_2",#N/A,FALSE,"CSC Outputs"}</definedName>
    <definedName name="Print_CSC_Report_3" localSheetId="7" hidden="1">{"CSC_1",#N/A,FALSE,"CSC Outputs";"CSC_2",#N/A,FALSE,"CSC Outputs"}</definedName>
    <definedName name="Print_CSC_Report_3" localSheetId="25" hidden="1">{"CSC_1",#N/A,FALSE,"CSC Outputs";"CSC_2",#N/A,FALSE,"CSC Outputs"}</definedName>
    <definedName name="Print_CSC_Report_3" localSheetId="21" hidden="1">{"CSC_1",#N/A,FALSE,"CSC Outputs";"CSC_2",#N/A,FALSE,"CSC Outputs"}</definedName>
    <definedName name="Print_CSC_Report_3" localSheetId="22" hidden="1">{"CSC_1",#N/A,FALSE,"CSC Outputs";"CSC_2",#N/A,FALSE,"CSC Outputs"}</definedName>
    <definedName name="Print_CSC_Report_3" localSheetId="19" hidden="1">{"CSC_1",#N/A,FALSE,"CSC Outputs";"CSC_2",#N/A,FALSE,"CSC Outputs"}</definedName>
    <definedName name="Print_CSC_Report_3" hidden="1">{"CSC_1",#N/A,FALSE,"CSC Outputs";"CSC_2",#N/A,FALSE,"CSC Outputs"}</definedName>
    <definedName name="Print_CSC_Report_3a" localSheetId="14" hidden="1">{"CSC_1",#N/A,FALSE,"CSC Outputs";"CSC_2",#N/A,FALSE,"CSC Outputs"}</definedName>
    <definedName name="Print_CSC_Report_3a" localSheetId="7" hidden="1">{"CSC_1",#N/A,FALSE,"CSC Outputs";"CSC_2",#N/A,FALSE,"CSC Outputs"}</definedName>
    <definedName name="Print_CSC_Report_3a" localSheetId="25" hidden="1">{"CSC_1",#N/A,FALSE,"CSC Outputs";"CSC_2",#N/A,FALSE,"CSC Outputs"}</definedName>
    <definedName name="Print_CSC_Report_3a" localSheetId="21" hidden="1">{"CSC_1",#N/A,FALSE,"CSC Outputs";"CSC_2",#N/A,FALSE,"CSC Outputs"}</definedName>
    <definedName name="Print_CSC_Report_3a" localSheetId="22" hidden="1">{"CSC_1",#N/A,FALSE,"CSC Outputs";"CSC_2",#N/A,FALSE,"CSC Outputs"}</definedName>
    <definedName name="Print_CSC_Report_3a" localSheetId="19" hidden="1">{"CSC_1",#N/A,FALSE,"CSC Outputs";"CSC_2",#N/A,FALSE,"CSC Outputs"}</definedName>
    <definedName name="Print_CSC_Report_3a" hidden="1">{"CSC_1",#N/A,FALSE,"CSC Outputs";"CSC_2",#N/A,FALSE,"CSC Outputs"}</definedName>
    <definedName name="Print_CSC_Report_4" localSheetId="14" hidden="1">{"CSC_1",#N/A,FALSE,"CSC Outputs";"CSC_2",#N/A,FALSE,"CSC Outputs"}</definedName>
    <definedName name="Print_CSC_Report_4" localSheetId="7" hidden="1">{"CSC_1",#N/A,FALSE,"CSC Outputs";"CSC_2",#N/A,FALSE,"CSC Outputs"}</definedName>
    <definedName name="Print_CSC_Report_4" localSheetId="25" hidden="1">{"CSC_1",#N/A,FALSE,"CSC Outputs";"CSC_2",#N/A,FALSE,"CSC Outputs"}</definedName>
    <definedName name="Print_CSC_Report_4" localSheetId="21" hidden="1">{"CSC_1",#N/A,FALSE,"CSC Outputs";"CSC_2",#N/A,FALSE,"CSC Outputs"}</definedName>
    <definedName name="Print_CSC_Report_4" localSheetId="22" hidden="1">{"CSC_1",#N/A,FALSE,"CSC Outputs";"CSC_2",#N/A,FALSE,"CSC Outputs"}</definedName>
    <definedName name="Print_CSC_Report_4" localSheetId="19" hidden="1">{"CSC_1",#N/A,FALSE,"CSC Outputs";"CSC_2",#N/A,FALSE,"CSC Outputs"}</definedName>
    <definedName name="Print_CSC_Report_4" hidden="1">{"CSC_1",#N/A,FALSE,"CSC Outputs";"CSC_2",#N/A,FALSE,"CSC Outputs"}</definedName>
    <definedName name="Print_CSC_Report_4a" localSheetId="14" hidden="1">{"CSC_1",#N/A,FALSE,"CSC Outputs";"CSC_2",#N/A,FALSE,"CSC Outputs"}</definedName>
    <definedName name="Print_CSC_Report_4a" localSheetId="7" hidden="1">{"CSC_1",#N/A,FALSE,"CSC Outputs";"CSC_2",#N/A,FALSE,"CSC Outputs"}</definedName>
    <definedName name="Print_CSC_Report_4a" localSheetId="25" hidden="1">{"CSC_1",#N/A,FALSE,"CSC Outputs";"CSC_2",#N/A,FALSE,"CSC Outputs"}</definedName>
    <definedName name="Print_CSC_Report_4a" localSheetId="21" hidden="1">{"CSC_1",#N/A,FALSE,"CSC Outputs";"CSC_2",#N/A,FALSE,"CSC Outputs"}</definedName>
    <definedName name="Print_CSC_Report_4a" localSheetId="22" hidden="1">{"CSC_1",#N/A,FALSE,"CSC Outputs";"CSC_2",#N/A,FALSE,"CSC Outputs"}</definedName>
    <definedName name="Print_CSC_Report_4a" localSheetId="19" hidden="1">{"CSC_1",#N/A,FALSE,"CSC Outputs";"CSC_2",#N/A,FALSE,"CSC Outputs"}</definedName>
    <definedName name="Print_CSC_Report_4a" hidden="1">{"CSC_1",#N/A,FALSE,"CSC Outputs";"CSC_2",#N/A,FALSE,"CSC Outputs"}</definedName>
    <definedName name="Print_Title">#REF!,#REF!</definedName>
    <definedName name="_xlnm.Print_Titles" hidden="1">#REF!,#REF!</definedName>
    <definedName name="Print_Titles_MI">#REF!</definedName>
    <definedName name="PRINT_TITLES_MI1">#REF!</definedName>
    <definedName name="Print_TitlesRmb">#REF!</definedName>
    <definedName name="PRINT2">#REF!</definedName>
    <definedName name="printa" localSheetId="14" hidden="1">{"CSC_1",#N/A,FALSE,"CSC Outputs";"CSC_2",#N/A,FALSE,"CSC Outputs"}</definedName>
    <definedName name="printa" localSheetId="7" hidden="1">{"CSC_1",#N/A,FALSE,"CSC Outputs";"CSC_2",#N/A,FALSE,"CSC Outputs"}</definedName>
    <definedName name="printa" localSheetId="25" hidden="1">{"CSC_1",#N/A,FALSE,"CSC Outputs";"CSC_2",#N/A,FALSE,"CSC Outputs"}</definedName>
    <definedName name="printa" localSheetId="21" hidden="1">{"CSC_1",#N/A,FALSE,"CSC Outputs";"CSC_2",#N/A,FALSE,"CSC Outputs"}</definedName>
    <definedName name="printa" localSheetId="22" hidden="1">{"CSC_1",#N/A,FALSE,"CSC Outputs";"CSC_2",#N/A,FALSE,"CSC Outputs"}</definedName>
    <definedName name="printa" localSheetId="19" hidden="1">{"CSC_1",#N/A,FALSE,"CSC Outputs";"CSC_2",#N/A,FALSE,"CSC Outputs"}</definedName>
    <definedName name="printa" hidden="1">{"CSC_1",#N/A,FALSE,"CSC Outputs";"CSC_2",#N/A,FALSE,"CSC Outputs"}</definedName>
    <definedName name="Prior">#REF!</definedName>
    <definedName name="Prix_SMC">#REF!</definedName>
    <definedName name="pro_grp">#REF!</definedName>
    <definedName name="Proceeds_from_IPO">'Consolidated Financials'!$Z$123</definedName>
    <definedName name="Procef" localSheetId="14" hidden="1">{#N/A,#N/A,FALSE,"Pharm";#N/A,#N/A,FALSE,"WWCM"}</definedName>
    <definedName name="Procef" localSheetId="7" hidden="1">{#N/A,#N/A,FALSE,"Pharm";#N/A,#N/A,FALSE,"WWCM"}</definedName>
    <definedName name="Procef" localSheetId="25" hidden="1">{#N/A,#N/A,FALSE,"Pharm";#N/A,#N/A,FALSE,"WWCM"}</definedName>
    <definedName name="Procef" localSheetId="21" hidden="1">{#N/A,#N/A,FALSE,"Pharm";#N/A,#N/A,FALSE,"WWCM"}</definedName>
    <definedName name="Procef" localSheetId="22" hidden="1">{#N/A,#N/A,FALSE,"Pharm";#N/A,#N/A,FALSE,"WWCM"}</definedName>
    <definedName name="Procef" localSheetId="19" hidden="1">{#N/A,#N/A,FALSE,"Pharm";#N/A,#N/A,FALSE,"WWCM"}</definedName>
    <definedName name="Procef" hidden="1">{#N/A,#N/A,FALSE,"Pharm";#N/A,#N/A,FALSE,"WWCM"}</definedName>
    <definedName name="prod">#REF!</definedName>
    <definedName name="prod." localSheetId="14" hidden="1">{"summary",#N/A,FALSE,"2000 vs 1999";"detail",#N/A,FALSE,"2000 vs 1999"}</definedName>
    <definedName name="prod." localSheetId="7" hidden="1">{"summary",#N/A,FALSE,"2000 vs 1999";"detail",#N/A,FALSE,"2000 vs 1999"}</definedName>
    <definedName name="prod." localSheetId="25" hidden="1">{"summary",#N/A,FALSE,"2000 vs 1999";"detail",#N/A,FALSE,"2000 vs 1999"}</definedName>
    <definedName name="prod." localSheetId="21" hidden="1">{"summary",#N/A,FALSE,"2000 vs 1999";"detail",#N/A,FALSE,"2000 vs 1999"}</definedName>
    <definedName name="prod." localSheetId="22" hidden="1">{"summary",#N/A,FALSE,"2000 vs 1999";"detail",#N/A,FALSE,"2000 vs 1999"}</definedName>
    <definedName name="prod." localSheetId="19" hidden="1">{"summary",#N/A,FALSE,"2000 vs 1999";"detail",#N/A,FALSE,"2000 vs 1999"}</definedName>
    <definedName name="prod." hidden="1">{"summary",#N/A,FALSE,"2000 vs 1999";"detail",#N/A,FALSE,"2000 vs 1999"}</definedName>
    <definedName name="Product" hidden="1">#REF!</definedName>
    <definedName name="Production">#REF!</definedName>
    <definedName name="Profit_appropriation_1">OFFSET(#REF!,,,COUNTA(#REF!)-2,)</definedName>
    <definedName name="Profit_appropriation_2">OFFSET(#REF!,,,COUNTA(#REF!)-2,)</definedName>
    <definedName name="proj" localSheetId="14" hidden="1">{#N/A,#N/A,TRUE,"자재관리";#N/A,#N/A,TRUE,"품질"}</definedName>
    <definedName name="proj" localSheetId="7" hidden="1">{#N/A,#N/A,TRUE,"자재관리";#N/A,#N/A,TRUE,"품질"}</definedName>
    <definedName name="proj" localSheetId="25" hidden="1">{#N/A,#N/A,TRUE,"자재관리";#N/A,#N/A,TRUE,"품질"}</definedName>
    <definedName name="proj" localSheetId="21" hidden="1">{#N/A,#N/A,TRUE,"자재관리";#N/A,#N/A,TRUE,"품질"}</definedName>
    <definedName name="proj" localSheetId="22" hidden="1">{#N/A,#N/A,TRUE,"자재관리";#N/A,#N/A,TRUE,"품질"}</definedName>
    <definedName name="proj" localSheetId="19" hidden="1">{#N/A,#N/A,TRUE,"자재관리";#N/A,#N/A,TRUE,"품질"}</definedName>
    <definedName name="proj" hidden="1">{#N/A,#N/A,TRUE,"자재관리";#N/A,#N/A,TRUE,"품질"}</definedName>
    <definedName name="Project2">#REF!</definedName>
    <definedName name="Projects">#REF!</definedName>
    <definedName name="PropertyType">#REF!</definedName>
    <definedName name="PROTO2" localSheetId="14" hidden="1">{#N/A,#N/A,FALSE,"단축1";#N/A,#N/A,FALSE,"단축2";#N/A,#N/A,FALSE,"단축3";#N/A,#N/A,FALSE,"장축";#N/A,#N/A,FALSE,"4WD"}</definedName>
    <definedName name="PROTO2" localSheetId="7" hidden="1">{#N/A,#N/A,FALSE,"단축1";#N/A,#N/A,FALSE,"단축2";#N/A,#N/A,FALSE,"단축3";#N/A,#N/A,FALSE,"장축";#N/A,#N/A,FALSE,"4WD"}</definedName>
    <definedName name="PROTO2" localSheetId="25" hidden="1">{#N/A,#N/A,FALSE,"단축1";#N/A,#N/A,FALSE,"단축2";#N/A,#N/A,FALSE,"단축3";#N/A,#N/A,FALSE,"장축";#N/A,#N/A,FALSE,"4WD"}</definedName>
    <definedName name="PROTO2" localSheetId="21" hidden="1">{#N/A,#N/A,FALSE,"단축1";#N/A,#N/A,FALSE,"단축2";#N/A,#N/A,FALSE,"단축3";#N/A,#N/A,FALSE,"장축";#N/A,#N/A,FALSE,"4WD"}</definedName>
    <definedName name="PROTO2" localSheetId="22" hidden="1">{#N/A,#N/A,FALSE,"단축1";#N/A,#N/A,FALSE,"단축2";#N/A,#N/A,FALSE,"단축3";#N/A,#N/A,FALSE,"장축";#N/A,#N/A,FALSE,"4WD"}</definedName>
    <definedName name="PROTO2" localSheetId="19" hidden="1">{#N/A,#N/A,FALSE,"단축1";#N/A,#N/A,FALSE,"단축2";#N/A,#N/A,FALSE,"단축3";#N/A,#N/A,FALSE,"장축";#N/A,#N/A,FALSE,"4WD"}</definedName>
    <definedName name="PROTO2" hidden="1">{#N/A,#N/A,FALSE,"단축1";#N/A,#N/A,FALSE,"단축2";#N/A,#N/A,FALSE,"단축3";#N/A,#N/A,FALSE,"장축";#N/A,#N/A,FALSE,"4WD"}</definedName>
    <definedName name="PROTO3" localSheetId="14" hidden="1">{#N/A,#N/A,FALSE,"단축1";#N/A,#N/A,FALSE,"단축2";#N/A,#N/A,FALSE,"단축3";#N/A,#N/A,FALSE,"장축";#N/A,#N/A,FALSE,"4WD"}</definedName>
    <definedName name="PROTO3" localSheetId="7" hidden="1">{#N/A,#N/A,FALSE,"단축1";#N/A,#N/A,FALSE,"단축2";#N/A,#N/A,FALSE,"단축3";#N/A,#N/A,FALSE,"장축";#N/A,#N/A,FALSE,"4WD"}</definedName>
    <definedName name="PROTO3" localSheetId="25" hidden="1">{#N/A,#N/A,FALSE,"단축1";#N/A,#N/A,FALSE,"단축2";#N/A,#N/A,FALSE,"단축3";#N/A,#N/A,FALSE,"장축";#N/A,#N/A,FALSE,"4WD"}</definedName>
    <definedName name="PROTO3" localSheetId="21" hidden="1">{#N/A,#N/A,FALSE,"단축1";#N/A,#N/A,FALSE,"단축2";#N/A,#N/A,FALSE,"단축3";#N/A,#N/A,FALSE,"장축";#N/A,#N/A,FALSE,"4WD"}</definedName>
    <definedName name="PROTO3" localSheetId="22" hidden="1">{#N/A,#N/A,FALSE,"단축1";#N/A,#N/A,FALSE,"단축2";#N/A,#N/A,FALSE,"단축3";#N/A,#N/A,FALSE,"장축";#N/A,#N/A,FALSE,"4WD"}</definedName>
    <definedName name="PROTO3" localSheetId="19" hidden="1">{#N/A,#N/A,FALSE,"단축1";#N/A,#N/A,FALSE,"단축2";#N/A,#N/A,FALSE,"단축3";#N/A,#N/A,FALSE,"장축";#N/A,#N/A,FALSE,"4WD"}</definedName>
    <definedName name="PROTO3" hidden="1">{#N/A,#N/A,FALSE,"단축1";#N/A,#N/A,FALSE,"단축2";#N/A,#N/A,FALSE,"단축3";#N/A,#N/A,FALSE,"장축";#N/A,#N/A,FALSE,"4WD"}</definedName>
    <definedName name="provider_mds">#REF!</definedName>
    <definedName name="provider_sds">#REF!</definedName>
    <definedName name="psa">#REF!</definedName>
    <definedName name="PSP">#REF!</definedName>
    <definedName name="PT">10800</definedName>
    <definedName name="PTE">1/200.482</definedName>
    <definedName name="PTEeXToEUR" localSheetId="14" hidden="1">1/EUReXToPTE</definedName>
    <definedName name="PTEeXToEUR" localSheetId="7" hidden="1">1/EUReXToPTE</definedName>
    <definedName name="PTEeXToEUR" localSheetId="25" hidden="1">1/EUReXToPTE</definedName>
    <definedName name="PTEeXToEUR" localSheetId="21" hidden="1">1/EUReXToPTE</definedName>
    <definedName name="PTEeXToEUR" localSheetId="22" hidden="1">1/EUReXToPTE</definedName>
    <definedName name="PTEeXToEUR" localSheetId="19" hidden="1">1/EUReXToPTE</definedName>
    <definedName name="PTEeXToEUR" hidden="1">1/EUReXToPTE</definedName>
    <definedName name="ptlmth">#REF!</definedName>
    <definedName name="PUB_FileID" hidden="1">"L10003649.xls"</definedName>
    <definedName name="PUB_UserID" hidden="1">"MAYERX"</definedName>
    <definedName name="pucspadd42" localSheetId="14" hidden="1">{#N/A,"PURCHM",FALSE,"Business Analysis";#N/A,"SPADD",FALSE,"Business Analysis"}</definedName>
    <definedName name="pucspadd42" localSheetId="7" hidden="1">{#N/A,"PURCHM",FALSE,"Business Analysis";#N/A,"SPADD",FALSE,"Business Analysis"}</definedName>
    <definedName name="pucspadd42" localSheetId="25" hidden="1">{#N/A,"PURCHM",FALSE,"Business Analysis";#N/A,"SPADD",FALSE,"Business Analysis"}</definedName>
    <definedName name="pucspadd42" localSheetId="21" hidden="1">{#N/A,"PURCHM",FALSE,"Business Analysis";#N/A,"SPADD",FALSE,"Business Analysis"}</definedName>
    <definedName name="pucspadd42" localSheetId="22" hidden="1">{#N/A,"PURCHM",FALSE,"Business Analysis";#N/A,"SPADD",FALSE,"Business Analysis"}</definedName>
    <definedName name="pucspadd42" localSheetId="19" hidden="1">{#N/A,"PURCHM",FALSE,"Business Analysis";#N/A,"SPADD",FALSE,"Business Analysis"}</definedName>
    <definedName name="pucspadd42" hidden="1">{#N/A,"PURCHM",FALSE,"Business Analysis";#N/A,"SPADD",FALSE,"Business Analysis"}</definedName>
    <definedName name="puf" localSheetId="14" hidden="1">1/EUReXToPTE</definedName>
    <definedName name="puf" localSheetId="7" hidden="1">1/EUReXToPTE</definedName>
    <definedName name="puf" localSheetId="25" hidden="1">1/EUReXToPTE</definedName>
    <definedName name="puf" localSheetId="21" hidden="1">1/EUReXToPTE</definedName>
    <definedName name="puf" localSheetId="22" hidden="1">1/EUReXToPTE</definedName>
    <definedName name="puf" localSheetId="19" hidden="1">1/EUReXToPTE</definedName>
    <definedName name="puf" hidden="1">1/EUReXToPTE</definedName>
    <definedName name="pupi" localSheetId="14" hidden="1">{"YD OTHER",#N/A,FALSE,"YTD"}</definedName>
    <definedName name="pupi" localSheetId="7" hidden="1">{"YD OTHER",#N/A,FALSE,"YTD"}</definedName>
    <definedName name="pupi" localSheetId="25" hidden="1">{"YD OTHER",#N/A,FALSE,"YTD"}</definedName>
    <definedName name="pupi" localSheetId="21" hidden="1">{"YD OTHER",#N/A,FALSE,"YTD"}</definedName>
    <definedName name="pupi" localSheetId="22" hidden="1">{"YD OTHER",#N/A,FALSE,"YTD"}</definedName>
    <definedName name="pupi" localSheetId="19" hidden="1">{"YD OTHER",#N/A,FALSE,"YTD"}</definedName>
    <definedName name="pupi" hidden="1">{"YD OTHER",#N/A,FALSE,"YTD"}</definedName>
    <definedName name="püpoüpoüpo" localSheetId="14" hidden="1">{#N/A,#N/A,FALSE,"PMW Gruppe 99_98";#N/A,#N/A,FALSE,"PMW KG 98_99";#N/A,#N/A,FALSE,"PMW Inc. 99_98";#N/A,#N/A,FALSE,"PMW VTECH 99_98";#N/A,#N/A,FALSE,"PMW Thail. 99_98";#N/A,#N/A,FALSE,"PMW Canada 99_98";#N/A,#N/A,FALSE,"Währungsabw. 99_98"}</definedName>
    <definedName name="püpoüpoüpo" localSheetId="7" hidden="1">{#N/A,#N/A,FALSE,"PMW Gruppe 99_98";#N/A,#N/A,FALSE,"PMW KG 98_99";#N/A,#N/A,FALSE,"PMW Inc. 99_98";#N/A,#N/A,FALSE,"PMW VTECH 99_98";#N/A,#N/A,FALSE,"PMW Thail. 99_98";#N/A,#N/A,FALSE,"PMW Canada 99_98";#N/A,#N/A,FALSE,"Währungsabw. 99_98"}</definedName>
    <definedName name="püpoüpoüpo" localSheetId="25" hidden="1">{#N/A,#N/A,FALSE,"PMW Gruppe 99_98";#N/A,#N/A,FALSE,"PMW KG 98_99";#N/A,#N/A,FALSE,"PMW Inc. 99_98";#N/A,#N/A,FALSE,"PMW VTECH 99_98";#N/A,#N/A,FALSE,"PMW Thail. 99_98";#N/A,#N/A,FALSE,"PMW Canada 99_98";#N/A,#N/A,FALSE,"Währungsabw. 99_98"}</definedName>
    <definedName name="püpoüpoüpo" localSheetId="21" hidden="1">{#N/A,#N/A,FALSE,"PMW Gruppe 99_98";#N/A,#N/A,FALSE,"PMW KG 98_99";#N/A,#N/A,FALSE,"PMW Inc. 99_98";#N/A,#N/A,FALSE,"PMW VTECH 99_98";#N/A,#N/A,FALSE,"PMW Thail. 99_98";#N/A,#N/A,FALSE,"PMW Canada 99_98";#N/A,#N/A,FALSE,"Währungsabw. 99_98"}</definedName>
    <definedName name="püpoüpoüpo" localSheetId="22" hidden="1">{#N/A,#N/A,FALSE,"PMW Gruppe 99_98";#N/A,#N/A,FALSE,"PMW KG 98_99";#N/A,#N/A,FALSE,"PMW Inc. 99_98";#N/A,#N/A,FALSE,"PMW VTECH 99_98";#N/A,#N/A,FALSE,"PMW Thail. 99_98";#N/A,#N/A,FALSE,"PMW Canada 99_98";#N/A,#N/A,FALSE,"Währungsabw. 99_98"}</definedName>
    <definedName name="püpoüpoüpo" localSheetId="19" hidden="1">{#N/A,#N/A,FALSE,"PMW Gruppe 99_98";#N/A,#N/A,FALSE,"PMW KG 98_99";#N/A,#N/A,FALSE,"PMW Inc. 99_98";#N/A,#N/A,FALSE,"PMW VTECH 99_98";#N/A,#N/A,FALSE,"PMW Thail. 99_98";#N/A,#N/A,FALSE,"PMW Canada 99_98";#N/A,#N/A,FALSE,"Währungsabw. 99_98"}</definedName>
    <definedName name="püpoüpoüpo" hidden="1">{#N/A,#N/A,FALSE,"PMW Gruppe 99_98";#N/A,#N/A,FALSE,"PMW KG 98_99";#N/A,#N/A,FALSE,"PMW Inc. 99_98";#N/A,#N/A,FALSE,"PMW VTECH 99_98";#N/A,#N/A,FALSE,"PMW Thail. 99_98";#N/A,#N/A,FALSE,"PMW Canada 99_98";#N/A,#N/A,FALSE,"Währungsabw. 99_98"}</definedName>
    <definedName name="püpü" localSheetId="14" hidden="1">{#N/A,#N/A,FALSE,"Umsatz 99";#N/A,#N/A,FALSE,"ER 99 "}</definedName>
    <definedName name="püpü" localSheetId="7" hidden="1">{#N/A,#N/A,FALSE,"Umsatz 99";#N/A,#N/A,FALSE,"ER 99 "}</definedName>
    <definedName name="püpü" localSheetId="25" hidden="1">{#N/A,#N/A,FALSE,"Umsatz 99";#N/A,#N/A,FALSE,"ER 99 "}</definedName>
    <definedName name="püpü" localSheetId="21" hidden="1">{#N/A,#N/A,FALSE,"Umsatz 99";#N/A,#N/A,FALSE,"ER 99 "}</definedName>
    <definedName name="püpü" localSheetId="22" hidden="1">{#N/A,#N/A,FALSE,"Umsatz 99";#N/A,#N/A,FALSE,"ER 99 "}</definedName>
    <definedName name="püpü" localSheetId="19" hidden="1">{#N/A,#N/A,FALSE,"Umsatz 99";#N/A,#N/A,FALSE,"ER 99 "}</definedName>
    <definedName name="püpü" hidden="1">{#N/A,#N/A,FALSE,"Umsatz 99";#N/A,#N/A,FALSE,"ER 99 "}</definedName>
    <definedName name="purchase" localSheetId="14" hidden="1">{#N/A,#N/A,FALSE,"SF"}</definedName>
    <definedName name="purchase" localSheetId="7" hidden="1">{#N/A,#N/A,FALSE,"SF"}</definedName>
    <definedName name="purchase" localSheetId="25" hidden="1">{#N/A,#N/A,FALSE,"SF"}</definedName>
    <definedName name="purchase" localSheetId="21" hidden="1">{#N/A,#N/A,FALSE,"SF"}</definedName>
    <definedName name="purchase" localSheetId="22" hidden="1">{#N/A,#N/A,FALSE,"SF"}</definedName>
    <definedName name="purchase" localSheetId="19" hidden="1">{#N/A,#N/A,FALSE,"SF"}</definedName>
    <definedName name="purchase" hidden="1">{#N/A,#N/A,FALSE,"SF"}</definedName>
    <definedName name="Purchase_day_book">#REF!</definedName>
    <definedName name="put" localSheetId="14" hidden="1">{#N/A,#N/A,FALSE,"TB";#N/A,#N/A,FALSE,"DR";#N/A,#N/A,FALSE,"AR";#N/A,#N/A,FALSE,"PL";#N/A,#N/A,FALSE,"BS";#N/A,#N/A,FALSE,"NOTES";#N/A,#N/A,FALSE,"NOTES (2)";#N/A,#N/A,FALSE,"NOTES (3)";#N/A,#N/A,FALSE,"DPL";#N/A,#N/A,FALSE,"TAXC.INDEX";#N/A,#N/A,FALSE,"Schedule I";#N/A,#N/A,FALSE,"Adjustments"}</definedName>
    <definedName name="put" localSheetId="7" hidden="1">{#N/A,#N/A,FALSE,"TB";#N/A,#N/A,FALSE,"DR";#N/A,#N/A,FALSE,"AR";#N/A,#N/A,FALSE,"PL";#N/A,#N/A,FALSE,"BS";#N/A,#N/A,FALSE,"NOTES";#N/A,#N/A,FALSE,"NOTES (2)";#N/A,#N/A,FALSE,"NOTES (3)";#N/A,#N/A,FALSE,"DPL";#N/A,#N/A,FALSE,"TAXC.INDEX";#N/A,#N/A,FALSE,"Schedule I";#N/A,#N/A,FALSE,"Adjustments"}</definedName>
    <definedName name="put" localSheetId="25" hidden="1">{#N/A,#N/A,FALSE,"TB";#N/A,#N/A,FALSE,"DR";#N/A,#N/A,FALSE,"AR";#N/A,#N/A,FALSE,"PL";#N/A,#N/A,FALSE,"BS";#N/A,#N/A,FALSE,"NOTES";#N/A,#N/A,FALSE,"NOTES (2)";#N/A,#N/A,FALSE,"NOTES (3)";#N/A,#N/A,FALSE,"DPL";#N/A,#N/A,FALSE,"TAXC.INDEX";#N/A,#N/A,FALSE,"Schedule I";#N/A,#N/A,FALSE,"Adjustments"}</definedName>
    <definedName name="put" localSheetId="21" hidden="1">{#N/A,#N/A,FALSE,"TB";#N/A,#N/A,FALSE,"DR";#N/A,#N/A,FALSE,"AR";#N/A,#N/A,FALSE,"PL";#N/A,#N/A,FALSE,"BS";#N/A,#N/A,FALSE,"NOTES";#N/A,#N/A,FALSE,"NOTES (2)";#N/A,#N/A,FALSE,"NOTES (3)";#N/A,#N/A,FALSE,"DPL";#N/A,#N/A,FALSE,"TAXC.INDEX";#N/A,#N/A,FALSE,"Schedule I";#N/A,#N/A,FALSE,"Adjustments"}</definedName>
    <definedName name="put" localSheetId="22" hidden="1">{#N/A,#N/A,FALSE,"TB";#N/A,#N/A,FALSE,"DR";#N/A,#N/A,FALSE,"AR";#N/A,#N/A,FALSE,"PL";#N/A,#N/A,FALSE,"BS";#N/A,#N/A,FALSE,"NOTES";#N/A,#N/A,FALSE,"NOTES (2)";#N/A,#N/A,FALSE,"NOTES (3)";#N/A,#N/A,FALSE,"DPL";#N/A,#N/A,FALSE,"TAXC.INDEX";#N/A,#N/A,FALSE,"Schedule I";#N/A,#N/A,FALSE,"Adjustments"}</definedName>
    <definedName name="put" localSheetId="19" hidden="1">{#N/A,#N/A,FALSE,"TB";#N/A,#N/A,FALSE,"DR";#N/A,#N/A,FALSE,"AR";#N/A,#N/A,FALSE,"PL";#N/A,#N/A,FALSE,"BS";#N/A,#N/A,FALSE,"NOTES";#N/A,#N/A,FALSE,"NOTES (2)";#N/A,#N/A,FALSE,"NOTES (3)";#N/A,#N/A,FALSE,"DPL";#N/A,#N/A,FALSE,"TAXC.INDEX";#N/A,#N/A,FALSE,"Schedule I";#N/A,#N/A,FALSE,"Adjustments"}</definedName>
    <definedName name="put" hidden="1">{#N/A,#N/A,FALSE,"TB";#N/A,#N/A,FALSE,"DR";#N/A,#N/A,FALSE,"AR";#N/A,#N/A,FALSE,"PL";#N/A,#N/A,FALSE,"BS";#N/A,#N/A,FALSE,"NOTES";#N/A,#N/A,FALSE,"NOTES (2)";#N/A,#N/A,FALSE,"NOTES (3)";#N/A,#N/A,FALSE,"DPL";#N/A,#N/A,FALSE,"TAXC.INDEX";#N/A,#N/A,FALSE,"Schedule I";#N/A,#N/A,FALSE,"Adjustments"}</definedName>
    <definedName name="PWG_1">#N/A</definedName>
    <definedName name="PWG_ALL">#N/A</definedName>
    <definedName name="PWG_CAL">#N/A</definedName>
    <definedName name="PWG_COM">#N/A</definedName>
    <definedName name="PWG_JUMP">#N/A</definedName>
    <definedName name="PWG_RATE">#N/A</definedName>
    <definedName name="PWG_TOT">#N/A</definedName>
    <definedName name="PY">8000</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pz" localSheetId="14" hidden="1">{"Month Summary",#N/A,FALSE,"Summary";"Total Details",#N/A,FALSE,"Current Yr";"Polymers Details",#N/A,FALSE,"Current Yr";"Performance Details",#N/A,FALSE,"Current Yr";"ICD Details",#N/A,FALSE,"Current Yr"}</definedName>
    <definedName name="pz" localSheetId="7" hidden="1">{"Month Summary",#N/A,FALSE,"Summary";"Total Details",#N/A,FALSE,"Current Yr";"Polymers Details",#N/A,FALSE,"Current Yr";"Performance Details",#N/A,FALSE,"Current Yr";"ICD Details",#N/A,FALSE,"Current Yr"}</definedName>
    <definedName name="pz" localSheetId="25" hidden="1">{"Month Summary",#N/A,FALSE,"Summary";"Total Details",#N/A,FALSE,"Current Yr";"Polymers Details",#N/A,FALSE,"Current Yr";"Performance Details",#N/A,FALSE,"Current Yr";"ICD Details",#N/A,FALSE,"Current Yr"}</definedName>
    <definedName name="pz" localSheetId="21" hidden="1">{"Month Summary",#N/A,FALSE,"Summary";"Total Details",#N/A,FALSE,"Current Yr";"Polymers Details",#N/A,FALSE,"Current Yr";"Performance Details",#N/A,FALSE,"Current Yr";"ICD Details",#N/A,FALSE,"Current Yr"}</definedName>
    <definedName name="pz" localSheetId="22" hidden="1">{"Month Summary",#N/A,FALSE,"Summary";"Total Details",#N/A,FALSE,"Current Yr";"Polymers Details",#N/A,FALSE,"Current Yr";"Performance Details",#N/A,FALSE,"Current Yr";"ICD Details",#N/A,FALSE,"Current Yr"}</definedName>
    <definedName name="pz" localSheetId="19" hidden="1">{"Month Summary",#N/A,FALSE,"Summary";"Total Details",#N/A,FALSE,"Current Yr";"Polymers Details",#N/A,FALSE,"Current Yr";"Performance Details",#N/A,FALSE,"Current Yr";"ICD Details",#N/A,FALSE,"Current Yr"}</definedName>
    <definedName name="pz" hidden="1">{"Month Summary",#N/A,FALSE,"Summary";"Total Details",#N/A,FALSE,"Current Yr";"Polymers Details",#N/A,FALSE,"Current Yr";"Performance Details",#N/A,FALSE,"Current Yr";"ICD Details",#N/A,FALSE,"Current Yr"}</definedName>
    <definedName name="PZK">#REF!</definedName>
    <definedName name="q" hidden="1">#REF!</definedName>
    <definedName name="Q_Order_detail_Customer">#REF!</definedName>
    <definedName name="Q_Order_detail_Neworder_Customer">#REF!</definedName>
    <definedName name="Q3_P3_retrieve">#REF!</definedName>
    <definedName name="qa" localSheetId="14" hidden="1">{#N/A,#N/A,FALSE,"UNIT";#N/A,#N/A,FALSE,"UNIT";#N/A,#N/A,FALSE,"계정"}</definedName>
    <definedName name="qa" localSheetId="7" hidden="1">{#N/A,#N/A,FALSE,"UNIT";#N/A,#N/A,FALSE,"UNIT";#N/A,#N/A,FALSE,"계정"}</definedName>
    <definedName name="qa" localSheetId="25" hidden="1">{#N/A,#N/A,FALSE,"UNIT";#N/A,#N/A,FALSE,"UNIT";#N/A,#N/A,FALSE,"계정"}</definedName>
    <definedName name="qa" localSheetId="21" hidden="1">{#N/A,#N/A,FALSE,"UNIT";#N/A,#N/A,FALSE,"UNIT";#N/A,#N/A,FALSE,"계정"}</definedName>
    <definedName name="qa" localSheetId="22" hidden="1">{#N/A,#N/A,FALSE,"UNIT";#N/A,#N/A,FALSE,"UNIT";#N/A,#N/A,FALSE,"계정"}</definedName>
    <definedName name="qa" localSheetId="19" hidden="1">{#N/A,#N/A,FALSE,"UNIT";#N/A,#N/A,FALSE,"UNIT";#N/A,#N/A,FALSE,"계정"}</definedName>
    <definedName name="qa" hidden="1">{#N/A,#N/A,FALSE,"UNIT";#N/A,#N/A,FALSE,"UNIT";#N/A,#N/A,FALSE,"계정"}</definedName>
    <definedName name="qaaaa" localSheetId="14" hidden="1">{"detail",#N/A,FALSE,"mfg";"summary",#N/A,FALSE,"mfg"}</definedName>
    <definedName name="qaaaa" localSheetId="7" hidden="1">{"detail",#N/A,FALSE,"mfg";"summary",#N/A,FALSE,"mfg"}</definedName>
    <definedName name="qaaaa" localSheetId="25" hidden="1">{"detail",#N/A,FALSE,"mfg";"summary",#N/A,FALSE,"mfg"}</definedName>
    <definedName name="qaaaa" localSheetId="21" hidden="1">{"detail",#N/A,FALSE,"mfg";"summary",#N/A,FALSE,"mfg"}</definedName>
    <definedName name="qaaaa" localSheetId="22" hidden="1">{"detail",#N/A,FALSE,"mfg";"summary",#N/A,FALSE,"mfg"}</definedName>
    <definedName name="qaaaa" localSheetId="19" hidden="1">{"detail",#N/A,FALSE,"mfg";"summary",#N/A,FALSE,"mfg"}</definedName>
    <definedName name="qaaaa" hidden="1">{"detail",#N/A,FALSE,"mfg";"summary",#N/A,FALSE,"mfg"}</definedName>
    <definedName name="qaewqrwf" localSheetId="14" hidden="1">{"M6Print",#N/A,FALSE,"M6";"M6_1Print",#N/A,FALSE,"M6_1";"M6_2Print",#N/A,FALSE,"M6_2"}</definedName>
    <definedName name="qaewqrwf" localSheetId="7" hidden="1">{"M6Print",#N/A,FALSE,"M6";"M6_1Print",#N/A,FALSE,"M6_1";"M6_2Print",#N/A,FALSE,"M6_2"}</definedName>
    <definedName name="qaewqrwf" localSheetId="25" hidden="1">{"M6Print",#N/A,FALSE,"M6";"M6_1Print",#N/A,FALSE,"M6_1";"M6_2Print",#N/A,FALSE,"M6_2"}</definedName>
    <definedName name="qaewqrwf" localSheetId="21" hidden="1">{"M6Print",#N/A,FALSE,"M6";"M6_1Print",#N/A,FALSE,"M6_1";"M6_2Print",#N/A,FALSE,"M6_2"}</definedName>
    <definedName name="qaewqrwf" localSheetId="22" hidden="1">{"M6Print",#N/A,FALSE,"M6";"M6_1Print",#N/A,FALSE,"M6_1";"M6_2Print",#N/A,FALSE,"M6_2"}</definedName>
    <definedName name="qaewqrwf" localSheetId="19" hidden="1">{"M6Print",#N/A,FALSE,"M6";"M6_1Print",#N/A,FALSE,"M6_1";"M6_2Print",#N/A,FALSE,"M6_2"}</definedName>
    <definedName name="qaewqrwf" hidden="1">{"M6Print",#N/A,FALSE,"M6";"M6_1Print",#N/A,FALSE,"M6_1";"M6_2Print",#N/A,FALSE,"M6_2"}</definedName>
    <definedName name="QAZ" hidden="1">#REF!</definedName>
    <definedName name="QC_Instruction">#REF!</definedName>
    <definedName name="qde" localSheetId="14" hidden="1">{#N/A,#N/A,FALSE,"TB";#N/A,#N/A,FALSE,"AR";#N/A,#N/A,FALSE,"BS";#N/A,#N/A,FALSE,"PL";#N/A,#N/A,FALSE,"NOTES";#N/A,#N/A,FALSE,"NOTES (2)";#N/A,#N/A,FALSE,"NOTES (3)";#N/A,#N/A,FALSE,"TAXC.INDEX";#N/A,#N/A,FALSE,"Schedule I";#N/A,#N/A,FALSE,"DPL";#N/A,#N/A,FALSE,"Schedule IV";#N/A,#N/A,FALSE,"Adjustments"}</definedName>
    <definedName name="qde" localSheetId="7" hidden="1">{#N/A,#N/A,FALSE,"TB";#N/A,#N/A,FALSE,"AR";#N/A,#N/A,FALSE,"BS";#N/A,#N/A,FALSE,"PL";#N/A,#N/A,FALSE,"NOTES";#N/A,#N/A,FALSE,"NOTES (2)";#N/A,#N/A,FALSE,"NOTES (3)";#N/A,#N/A,FALSE,"TAXC.INDEX";#N/A,#N/A,FALSE,"Schedule I";#N/A,#N/A,FALSE,"DPL";#N/A,#N/A,FALSE,"Schedule IV";#N/A,#N/A,FALSE,"Adjustments"}</definedName>
    <definedName name="qde" localSheetId="25" hidden="1">{#N/A,#N/A,FALSE,"TB";#N/A,#N/A,FALSE,"AR";#N/A,#N/A,FALSE,"BS";#N/A,#N/A,FALSE,"PL";#N/A,#N/A,FALSE,"NOTES";#N/A,#N/A,FALSE,"NOTES (2)";#N/A,#N/A,FALSE,"NOTES (3)";#N/A,#N/A,FALSE,"TAXC.INDEX";#N/A,#N/A,FALSE,"Schedule I";#N/A,#N/A,FALSE,"DPL";#N/A,#N/A,FALSE,"Schedule IV";#N/A,#N/A,FALSE,"Adjustments"}</definedName>
    <definedName name="qde" localSheetId="21" hidden="1">{#N/A,#N/A,FALSE,"TB";#N/A,#N/A,FALSE,"AR";#N/A,#N/A,FALSE,"BS";#N/A,#N/A,FALSE,"PL";#N/A,#N/A,FALSE,"NOTES";#N/A,#N/A,FALSE,"NOTES (2)";#N/A,#N/A,FALSE,"NOTES (3)";#N/A,#N/A,FALSE,"TAXC.INDEX";#N/A,#N/A,FALSE,"Schedule I";#N/A,#N/A,FALSE,"DPL";#N/A,#N/A,FALSE,"Schedule IV";#N/A,#N/A,FALSE,"Adjustments"}</definedName>
    <definedName name="qde" localSheetId="22" hidden="1">{#N/A,#N/A,FALSE,"TB";#N/A,#N/A,FALSE,"AR";#N/A,#N/A,FALSE,"BS";#N/A,#N/A,FALSE,"PL";#N/A,#N/A,FALSE,"NOTES";#N/A,#N/A,FALSE,"NOTES (2)";#N/A,#N/A,FALSE,"NOTES (3)";#N/A,#N/A,FALSE,"TAXC.INDEX";#N/A,#N/A,FALSE,"Schedule I";#N/A,#N/A,FALSE,"DPL";#N/A,#N/A,FALSE,"Schedule IV";#N/A,#N/A,FALSE,"Adjustments"}</definedName>
    <definedName name="qde" localSheetId="19" hidden="1">{#N/A,#N/A,FALSE,"TB";#N/A,#N/A,FALSE,"AR";#N/A,#N/A,FALSE,"BS";#N/A,#N/A,FALSE,"PL";#N/A,#N/A,FALSE,"NOTES";#N/A,#N/A,FALSE,"NOTES (2)";#N/A,#N/A,FALSE,"NOTES (3)";#N/A,#N/A,FALSE,"TAXC.INDEX";#N/A,#N/A,FALSE,"Schedule I";#N/A,#N/A,FALSE,"DPL";#N/A,#N/A,FALSE,"Schedule IV";#N/A,#N/A,FALSE,"Adjustments"}</definedName>
    <definedName name="qde" hidden="1">{#N/A,#N/A,FALSE,"TB";#N/A,#N/A,FALSE,"AR";#N/A,#N/A,FALSE,"BS";#N/A,#N/A,FALSE,"PL";#N/A,#N/A,FALSE,"NOTES";#N/A,#N/A,FALSE,"NOTES (2)";#N/A,#N/A,FALSE,"NOTES (3)";#N/A,#N/A,FALSE,"TAXC.INDEX";#N/A,#N/A,FALSE,"Schedule I";#N/A,#N/A,FALSE,"DPL";#N/A,#N/A,FALSE,"Schedule IV";#N/A,#N/A,FALSE,"Adjustments"}</definedName>
    <definedName name="qee" localSheetId="14" hidden="1">{"M7_1Print",#N/A,TRUE,"M7_1";"M7_2Print",#N/A,TRUE,"M7_2"}</definedName>
    <definedName name="qee" localSheetId="7" hidden="1">{"M7_1Print",#N/A,TRUE,"M7_1";"M7_2Print",#N/A,TRUE,"M7_2"}</definedName>
    <definedName name="qee" localSheetId="25" hidden="1">{"M7_1Print",#N/A,TRUE,"M7_1";"M7_2Print",#N/A,TRUE,"M7_2"}</definedName>
    <definedName name="qee" localSheetId="21" hidden="1">{"M7_1Print",#N/A,TRUE,"M7_1";"M7_2Print",#N/A,TRUE,"M7_2"}</definedName>
    <definedName name="qee" localSheetId="22" hidden="1">{"M7_1Print",#N/A,TRUE,"M7_1";"M7_2Print",#N/A,TRUE,"M7_2"}</definedName>
    <definedName name="qee" localSheetId="19" hidden="1">{"M7_1Print",#N/A,TRUE,"M7_1";"M7_2Print",#N/A,TRUE,"M7_2"}</definedName>
    <definedName name="qee" hidden="1">{"M7_1Print",#N/A,TRUE,"M7_1";"M7_2Print",#N/A,TRUE,"M7_2"}</definedName>
    <definedName name="qeqe" localSheetId="14" hidden="1">{#N/A,#N/A,FALSE,"Aging Summary";#N/A,#N/A,FALSE,"Ratio Analysis";#N/A,#N/A,FALSE,"Test 120 Day Accts";#N/A,#N/A,FALSE,"Tickmarks"}</definedName>
    <definedName name="qeqe" localSheetId="7" hidden="1">{#N/A,#N/A,FALSE,"Aging Summary";#N/A,#N/A,FALSE,"Ratio Analysis";#N/A,#N/A,FALSE,"Test 120 Day Accts";#N/A,#N/A,FALSE,"Tickmarks"}</definedName>
    <definedName name="qeqe" localSheetId="25" hidden="1">{#N/A,#N/A,FALSE,"Aging Summary";#N/A,#N/A,FALSE,"Ratio Analysis";#N/A,#N/A,FALSE,"Test 120 Day Accts";#N/A,#N/A,FALSE,"Tickmarks"}</definedName>
    <definedName name="qeqe" localSheetId="21" hidden="1">{#N/A,#N/A,FALSE,"Aging Summary";#N/A,#N/A,FALSE,"Ratio Analysis";#N/A,#N/A,FALSE,"Test 120 Day Accts";#N/A,#N/A,FALSE,"Tickmarks"}</definedName>
    <definedName name="qeqe" localSheetId="22" hidden="1">{#N/A,#N/A,FALSE,"Aging Summary";#N/A,#N/A,FALSE,"Ratio Analysis";#N/A,#N/A,FALSE,"Test 120 Day Accts";#N/A,#N/A,FALSE,"Tickmarks"}</definedName>
    <definedName name="qeqe" localSheetId="19" hidden="1">{#N/A,#N/A,FALSE,"Aging Summary";#N/A,#N/A,FALSE,"Ratio Analysis";#N/A,#N/A,FALSE,"Test 120 Day Accts";#N/A,#N/A,FALSE,"Tickmarks"}</definedName>
    <definedName name="qeqe" hidden="1">{#N/A,#N/A,FALSE,"Aging Summary";#N/A,#N/A,FALSE,"Ratio Analysis";#N/A,#N/A,FALSE,"Test 120 Day Accts";#N/A,#N/A,FALSE,"Tickmarks"}</definedName>
    <definedName name="qeqee" localSheetId="14" hidden="1">{#N/A,#N/A,FALSE,"Produkte Erw.";#N/A,#N/A,FALSE,"Produkte Plan";#N/A,#N/A,FALSE,"Leistungen Erw.";#N/A,#N/A,FALSE,"Leistungen Plan";#N/A,#N/A,FALSE,"KA Allg.Kosten (2)";#N/A,#N/A,FALSE,"KA All.Kosten"}</definedName>
    <definedName name="qeqee" localSheetId="7" hidden="1">{#N/A,#N/A,FALSE,"Produkte Erw.";#N/A,#N/A,FALSE,"Produkte Plan";#N/A,#N/A,FALSE,"Leistungen Erw.";#N/A,#N/A,FALSE,"Leistungen Plan";#N/A,#N/A,FALSE,"KA Allg.Kosten (2)";#N/A,#N/A,FALSE,"KA All.Kosten"}</definedName>
    <definedName name="qeqee" localSheetId="25" hidden="1">{#N/A,#N/A,FALSE,"Produkte Erw.";#N/A,#N/A,FALSE,"Produkte Plan";#N/A,#N/A,FALSE,"Leistungen Erw.";#N/A,#N/A,FALSE,"Leistungen Plan";#N/A,#N/A,FALSE,"KA Allg.Kosten (2)";#N/A,#N/A,FALSE,"KA All.Kosten"}</definedName>
    <definedName name="qeqee" localSheetId="21" hidden="1">{#N/A,#N/A,FALSE,"Produkte Erw.";#N/A,#N/A,FALSE,"Produkte Plan";#N/A,#N/A,FALSE,"Leistungen Erw.";#N/A,#N/A,FALSE,"Leistungen Plan";#N/A,#N/A,FALSE,"KA Allg.Kosten (2)";#N/A,#N/A,FALSE,"KA All.Kosten"}</definedName>
    <definedName name="qeqee" localSheetId="22" hidden="1">{#N/A,#N/A,FALSE,"Produkte Erw.";#N/A,#N/A,FALSE,"Produkte Plan";#N/A,#N/A,FALSE,"Leistungen Erw.";#N/A,#N/A,FALSE,"Leistungen Plan";#N/A,#N/A,FALSE,"KA Allg.Kosten (2)";#N/A,#N/A,FALSE,"KA All.Kosten"}</definedName>
    <definedName name="qeqee" localSheetId="19" hidden="1">{#N/A,#N/A,FALSE,"Produkte Erw.";#N/A,#N/A,FALSE,"Produkte Plan";#N/A,#N/A,FALSE,"Leistungen Erw.";#N/A,#N/A,FALSE,"Leistungen Plan";#N/A,#N/A,FALSE,"KA Allg.Kosten (2)";#N/A,#N/A,FALSE,"KA All.Kosten"}</definedName>
    <definedName name="qeqee" hidden="1">{#N/A,#N/A,FALSE,"Produkte Erw.";#N/A,#N/A,FALSE,"Produkte Plan";#N/A,#N/A,FALSE,"Leistungen Erw.";#N/A,#N/A,FALSE,"Leistungen Plan";#N/A,#N/A,FALSE,"KA Allg.Kosten (2)";#N/A,#N/A,FALSE,"KA All.Kosten"}</definedName>
    <definedName name="qer" localSheetId="14" hidden="1">1/[0]!EUReXToATS</definedName>
    <definedName name="qer" localSheetId="7" hidden="1">1/[0]!EUReXToATS</definedName>
    <definedName name="qer" localSheetId="25" hidden="1">1/EUReXToATS</definedName>
    <definedName name="qer" localSheetId="21" hidden="1">1/EUReXToATS</definedName>
    <definedName name="qer" localSheetId="22" hidden="1">1/EUReXToATS</definedName>
    <definedName name="qer" localSheetId="19" hidden="1">1/[0]!EUReXToATS</definedName>
    <definedName name="qer" hidden="1">1/[0]!EUReXToATS</definedName>
    <definedName name="qertweyu" localSheetId="14" hidden="1">{#N/A,#N/A,FALSE,"REPORT"}</definedName>
    <definedName name="qertweyu" localSheetId="7" hidden="1">{#N/A,#N/A,FALSE,"REPORT"}</definedName>
    <definedName name="qertweyu" localSheetId="25" hidden="1">{#N/A,#N/A,FALSE,"REPORT"}</definedName>
    <definedName name="qertweyu" localSheetId="21" hidden="1">{#N/A,#N/A,FALSE,"REPORT"}</definedName>
    <definedName name="qertweyu" localSheetId="22" hidden="1">{#N/A,#N/A,FALSE,"REPORT"}</definedName>
    <definedName name="qertweyu" localSheetId="19" hidden="1">{#N/A,#N/A,FALSE,"REPORT"}</definedName>
    <definedName name="qertweyu" hidden="1">{#N/A,#N/A,FALSE,"REPORT"}</definedName>
    <definedName name="qesd" localSheetId="14" hidden="1">{"Page 1",#N/A,FALSE,"OpExJanVsPY";"Page 2",#N/A,FALSE,"OpExJanVsPY"}</definedName>
    <definedName name="qesd" localSheetId="7" hidden="1">{"Page 1",#N/A,FALSE,"OpExJanVsPY";"Page 2",#N/A,FALSE,"OpExJanVsPY"}</definedName>
    <definedName name="qesd" localSheetId="25" hidden="1">{"Page 1",#N/A,FALSE,"OpExJanVsPY";"Page 2",#N/A,FALSE,"OpExJanVsPY"}</definedName>
    <definedName name="qesd" localSheetId="21" hidden="1">{"Page 1",#N/A,FALSE,"OpExJanVsPY";"Page 2",#N/A,FALSE,"OpExJanVsPY"}</definedName>
    <definedName name="qesd" localSheetId="22" hidden="1">{"Page 1",#N/A,FALSE,"OpExJanVsPY";"Page 2",#N/A,FALSE,"OpExJanVsPY"}</definedName>
    <definedName name="qesd" localSheetId="19" hidden="1">{"Page 1",#N/A,FALSE,"OpExJanVsPY";"Page 2",#N/A,FALSE,"OpExJanVsPY"}</definedName>
    <definedName name="qesd" hidden="1">{"Page 1",#N/A,FALSE,"OpExJanVsPY";"Page 2",#N/A,FALSE,"OpExJanVsPY"}</definedName>
    <definedName name="qetryywt" localSheetId="14" hidden="1">{#N/A,#N/A,FALSE,"REPORT"}</definedName>
    <definedName name="qetryywt" localSheetId="7" hidden="1">{#N/A,#N/A,FALSE,"REPORT"}</definedName>
    <definedName name="qetryywt" localSheetId="25" hidden="1">{#N/A,#N/A,FALSE,"REPORT"}</definedName>
    <definedName name="qetryywt" localSheetId="21" hidden="1">{#N/A,#N/A,FALSE,"REPORT"}</definedName>
    <definedName name="qetryywt" localSheetId="22" hidden="1">{#N/A,#N/A,FALSE,"REPORT"}</definedName>
    <definedName name="qetryywt" localSheetId="19" hidden="1">{#N/A,#N/A,FALSE,"REPORT"}</definedName>
    <definedName name="qetryywt" hidden="1">{#N/A,#N/A,FALSE,"REPORT"}</definedName>
    <definedName name="qewe" localSheetId="14" hidden="1">{"M1sPrint",#N/A,FALSE,"M1s"}</definedName>
    <definedName name="qewe" localSheetId="7" hidden="1">{"M1sPrint",#N/A,FALSE,"M1s"}</definedName>
    <definedName name="qewe" localSheetId="25" hidden="1">{"M1sPrint",#N/A,FALSE,"M1s"}</definedName>
    <definedName name="qewe" localSheetId="21" hidden="1">{"M1sPrint",#N/A,FALSE,"M1s"}</definedName>
    <definedName name="qewe" localSheetId="22" hidden="1">{"M1sPrint",#N/A,FALSE,"M1s"}</definedName>
    <definedName name="qewe" localSheetId="19" hidden="1">{"M1sPrint",#N/A,FALSE,"M1s"}</definedName>
    <definedName name="qewe" hidden="1">{"M1sPrint",#N/A,FALSE,"M1s"}</definedName>
    <definedName name="qexlLastXCTREF_0">#REF!</definedName>
    <definedName name="qexlLastXCTREF_1">#REF!</definedName>
    <definedName name="qexlOrigXCTREF_0">#REF!</definedName>
    <definedName name="qexlOrigXCTREF_1">#REF!</definedName>
    <definedName name="qexlOrigXCTREF_2">#REF!</definedName>
    <definedName name="qexlQryInfo" localSheetId="14">{" ","","","","","";"JE - Scott Mygind - cover letter","Oracle",0,2,FALSE,#N/A}</definedName>
    <definedName name="qexlQryInfo" localSheetId="7">{" ","","","","","";"JE - Scott Mygind - cover letter","Oracle",0,2,FALSE,#N/A}</definedName>
    <definedName name="qexlQryInfo" localSheetId="25">{" ","","","","","";"JE - Scott Mygind - cover letter","Oracle",0,2,FALSE,#N/A}</definedName>
    <definedName name="qexlQryInfo" localSheetId="21">{" ","","","","","";"JE - Scott Mygind - cover letter","Oracle",0,2,FALSE,#N/A}</definedName>
    <definedName name="qexlQryInfo" localSheetId="22">{" ","","","","","";"JE - Scott Mygind - cover letter","Oracle",0,2,FALSE,#N/A}</definedName>
    <definedName name="qexlQryInfo" localSheetId="19">{" ","","","","","";"JE - Scott Mygind - cover letter","Oracle",0,2,FALSE,#N/A}</definedName>
    <definedName name="qexlQryInfo">{" ","","","","","";"JE - Scott Mygind - cover letter","Oracle",0,2,FALSE,#N/A}</definedName>
    <definedName name="qf">#REF!</definedName>
    <definedName name="qichushu">#REF!</definedName>
    <definedName name="qink" localSheetId="14" hidden="1">{#N/A,"PURCHM",FALSE,"Business Analysis";#N/A,"SPADD",FALSE,"Business Analysis"}</definedName>
    <definedName name="qink" localSheetId="7" hidden="1">{#N/A,"PURCHM",FALSE,"Business Analysis";#N/A,"SPADD",FALSE,"Business Analysis"}</definedName>
    <definedName name="qink" localSheetId="25" hidden="1">{#N/A,"PURCHM",FALSE,"Business Analysis";#N/A,"SPADD",FALSE,"Business Analysis"}</definedName>
    <definedName name="qink" localSheetId="21" hidden="1">{#N/A,"PURCHM",FALSE,"Business Analysis";#N/A,"SPADD",FALSE,"Business Analysis"}</definedName>
    <definedName name="qink" localSheetId="22" hidden="1">{#N/A,"PURCHM",FALSE,"Business Analysis";#N/A,"SPADD",FALSE,"Business Analysis"}</definedName>
    <definedName name="qink" localSheetId="19" hidden="1">{#N/A,"PURCHM",FALSE,"Business Analysis";#N/A,"SPADD",FALSE,"Business Analysis"}</definedName>
    <definedName name="qink" hidden="1">{#N/A,"PURCHM",FALSE,"Business Analysis";#N/A,"SPADD",FALSE,"Business Analysis"}</definedName>
    <definedName name="qjfpaijvsij" localSheetId="14" hidden="1">{#N/A,#N/A,FALSE,"DIR-REP";#N/A,#N/A,FALSE,"AUD-REPORT";#N/A,#N/A,FALSE,"P7L&amp;BS";#N/A,#N/A,FALSE,"NOTES";#N/A,#N/A,FALSE,"FA";#N/A,#N/A,FALSE,"NOTES (2)";#N/A,#N/A,FALSE,"Schedule  IV";#N/A,#N/A,FALSE,"Schedule V"}</definedName>
    <definedName name="qjfpaijvsij" localSheetId="7" hidden="1">{#N/A,#N/A,FALSE,"DIR-REP";#N/A,#N/A,FALSE,"AUD-REPORT";#N/A,#N/A,FALSE,"P7L&amp;BS";#N/A,#N/A,FALSE,"NOTES";#N/A,#N/A,FALSE,"FA";#N/A,#N/A,FALSE,"NOTES (2)";#N/A,#N/A,FALSE,"Schedule  IV";#N/A,#N/A,FALSE,"Schedule V"}</definedName>
    <definedName name="qjfpaijvsij" localSheetId="25" hidden="1">{#N/A,#N/A,FALSE,"DIR-REP";#N/A,#N/A,FALSE,"AUD-REPORT";#N/A,#N/A,FALSE,"P7L&amp;BS";#N/A,#N/A,FALSE,"NOTES";#N/A,#N/A,FALSE,"FA";#N/A,#N/A,FALSE,"NOTES (2)";#N/A,#N/A,FALSE,"Schedule  IV";#N/A,#N/A,FALSE,"Schedule V"}</definedName>
    <definedName name="qjfpaijvsij" localSheetId="21" hidden="1">{#N/A,#N/A,FALSE,"DIR-REP";#N/A,#N/A,FALSE,"AUD-REPORT";#N/A,#N/A,FALSE,"P7L&amp;BS";#N/A,#N/A,FALSE,"NOTES";#N/A,#N/A,FALSE,"FA";#N/A,#N/A,FALSE,"NOTES (2)";#N/A,#N/A,FALSE,"Schedule  IV";#N/A,#N/A,FALSE,"Schedule V"}</definedName>
    <definedName name="qjfpaijvsij" localSheetId="22" hidden="1">{#N/A,#N/A,FALSE,"DIR-REP";#N/A,#N/A,FALSE,"AUD-REPORT";#N/A,#N/A,FALSE,"P7L&amp;BS";#N/A,#N/A,FALSE,"NOTES";#N/A,#N/A,FALSE,"FA";#N/A,#N/A,FALSE,"NOTES (2)";#N/A,#N/A,FALSE,"Schedule  IV";#N/A,#N/A,FALSE,"Schedule V"}</definedName>
    <definedName name="qjfpaijvsij" localSheetId="19" hidden="1">{#N/A,#N/A,FALSE,"DIR-REP";#N/A,#N/A,FALSE,"AUD-REPORT";#N/A,#N/A,FALSE,"P7L&amp;BS";#N/A,#N/A,FALSE,"NOTES";#N/A,#N/A,FALSE,"FA";#N/A,#N/A,FALSE,"NOTES (2)";#N/A,#N/A,FALSE,"Schedule  IV";#N/A,#N/A,FALSE,"Schedule V"}</definedName>
    <definedName name="qjfpaijvsij" hidden="1">{#N/A,#N/A,FALSE,"DIR-REP";#N/A,#N/A,FALSE,"AUD-REPORT";#N/A,#N/A,FALSE,"P7L&amp;BS";#N/A,#N/A,FALSE,"NOTES";#N/A,#N/A,FALSE,"FA";#N/A,#N/A,FALSE,"NOTES (2)";#N/A,#N/A,FALSE,"Schedule  IV";#N/A,#N/A,FALSE,"Schedule V"}</definedName>
    <definedName name="QLD_HC">#REF!</definedName>
    <definedName name="QOO">#REF!</definedName>
    <definedName name="qp" localSheetId="14" hidden="1">{"overview",#N/A,FALSE,"summary";"net assets",#N/A,FALSE,"summary";"asset turnover",#N/A,FALSE,"summary";"orona",#N/A,FALSE,"summary"}</definedName>
    <definedName name="qp" localSheetId="7" hidden="1">{"overview",#N/A,FALSE,"summary";"net assets",#N/A,FALSE,"summary";"asset turnover",#N/A,FALSE,"summary";"orona",#N/A,FALSE,"summary"}</definedName>
    <definedName name="qp" localSheetId="25" hidden="1">{"overview",#N/A,FALSE,"summary";"net assets",#N/A,FALSE,"summary";"asset turnover",#N/A,FALSE,"summary";"orona",#N/A,FALSE,"summary"}</definedName>
    <definedName name="qp" localSheetId="21" hidden="1">{"overview",#N/A,FALSE,"summary";"net assets",#N/A,FALSE,"summary";"asset turnover",#N/A,FALSE,"summary";"orona",#N/A,FALSE,"summary"}</definedName>
    <definedName name="qp" localSheetId="22" hidden="1">{"overview",#N/A,FALSE,"summary";"net assets",#N/A,FALSE,"summary";"asset turnover",#N/A,FALSE,"summary";"orona",#N/A,FALSE,"summary"}</definedName>
    <definedName name="qp" localSheetId="19" hidden="1">{"overview",#N/A,FALSE,"summary";"net assets",#N/A,FALSE,"summary";"asset turnover",#N/A,FALSE,"summary";"orona",#N/A,FALSE,"summary"}</definedName>
    <definedName name="qp" hidden="1">{"overview",#N/A,FALSE,"summary";"net assets",#N/A,FALSE,"summary";"asset turnover",#N/A,FALSE,"summary";"orona",#N/A,FALSE,"summary"}</definedName>
    <definedName name="QQ">#N/A</definedName>
    <definedName name="qqkkkkk" localSheetId="14" hidden="1">{#N/A,"PURCHM",FALSE,"Business Analysis";#N/A,"SPADD",FALSE,"Business Analysis"}</definedName>
    <definedName name="qqkkkkk" localSheetId="7" hidden="1">{#N/A,"PURCHM",FALSE,"Business Analysis";#N/A,"SPADD",FALSE,"Business Analysis"}</definedName>
    <definedName name="qqkkkkk" localSheetId="25" hidden="1">{#N/A,"PURCHM",FALSE,"Business Analysis";#N/A,"SPADD",FALSE,"Business Analysis"}</definedName>
    <definedName name="qqkkkkk" localSheetId="21" hidden="1">{#N/A,"PURCHM",FALSE,"Business Analysis";#N/A,"SPADD",FALSE,"Business Analysis"}</definedName>
    <definedName name="qqkkkkk" localSheetId="22" hidden="1">{#N/A,"PURCHM",FALSE,"Business Analysis";#N/A,"SPADD",FALSE,"Business Analysis"}</definedName>
    <definedName name="qqkkkkk" localSheetId="19" hidden="1">{#N/A,"PURCHM",FALSE,"Business Analysis";#N/A,"SPADD",FALSE,"Business Analysis"}</definedName>
    <definedName name="qqkkkkk" hidden="1">{#N/A,"PURCHM",FALSE,"Business Analysis";#N/A,"SPADD",FALSE,"Business Analysis"}</definedName>
    <definedName name="QQQ" hidden="1">#REF!</definedName>
    <definedName name="qqqaa" localSheetId="14" hidden="1">{"detail",#N/A,FALSE,"mfg";"summary",#N/A,FALSE,"mfg"}</definedName>
    <definedName name="qqqaa" localSheetId="7" hidden="1">{"detail",#N/A,FALSE,"mfg";"summary",#N/A,FALSE,"mfg"}</definedName>
    <definedName name="qqqaa" localSheetId="25" hidden="1">{"detail",#N/A,FALSE,"mfg";"summary",#N/A,FALSE,"mfg"}</definedName>
    <definedName name="qqqaa" localSheetId="21" hidden="1">{"detail",#N/A,FALSE,"mfg";"summary",#N/A,FALSE,"mfg"}</definedName>
    <definedName name="qqqaa" localSheetId="22" hidden="1">{"detail",#N/A,FALSE,"mfg";"summary",#N/A,FALSE,"mfg"}</definedName>
    <definedName name="qqqaa" localSheetId="19" hidden="1">{"detail",#N/A,FALSE,"mfg";"summary",#N/A,FALSE,"mfg"}</definedName>
    <definedName name="qqqaa" hidden="1">{"detail",#N/A,FALSE,"mfg";"summary",#N/A,FALSE,"mfg"}</definedName>
    <definedName name="QQQAAASSS" localSheetId="14" hidden="1">{#N/A,#N/A,TRUE,"Y생산";#N/A,#N/A,TRUE,"Y판매";#N/A,#N/A,TRUE,"Y총물량";#N/A,#N/A,TRUE,"Y능력";#N/A,#N/A,TRUE,"YKD"}</definedName>
    <definedName name="QQQAAASSS" localSheetId="7" hidden="1">{#N/A,#N/A,TRUE,"Y생산";#N/A,#N/A,TRUE,"Y판매";#N/A,#N/A,TRUE,"Y총물량";#N/A,#N/A,TRUE,"Y능력";#N/A,#N/A,TRUE,"YKD"}</definedName>
    <definedName name="QQQAAASSS" localSheetId="25" hidden="1">{#N/A,#N/A,TRUE,"Y생산";#N/A,#N/A,TRUE,"Y판매";#N/A,#N/A,TRUE,"Y총물량";#N/A,#N/A,TRUE,"Y능력";#N/A,#N/A,TRUE,"YKD"}</definedName>
    <definedName name="QQQAAASSS" localSheetId="21" hidden="1">{#N/A,#N/A,TRUE,"Y생산";#N/A,#N/A,TRUE,"Y판매";#N/A,#N/A,TRUE,"Y총물량";#N/A,#N/A,TRUE,"Y능력";#N/A,#N/A,TRUE,"YKD"}</definedName>
    <definedName name="QQQAAASSS" localSheetId="22" hidden="1">{#N/A,#N/A,TRUE,"Y생산";#N/A,#N/A,TRUE,"Y판매";#N/A,#N/A,TRUE,"Y총물량";#N/A,#N/A,TRUE,"Y능력";#N/A,#N/A,TRUE,"YKD"}</definedName>
    <definedName name="QQQAAASSS" localSheetId="19" hidden="1">{#N/A,#N/A,TRUE,"Y생산";#N/A,#N/A,TRUE,"Y판매";#N/A,#N/A,TRUE,"Y총물량";#N/A,#N/A,TRUE,"Y능력";#N/A,#N/A,TRUE,"YKD"}</definedName>
    <definedName name="QQQAAASSS" hidden="1">{#N/A,#N/A,TRUE,"Y생산";#N/A,#N/A,TRUE,"Y판매";#N/A,#N/A,TRUE,"Y총물량";#N/A,#N/A,TRUE,"Y능력";#N/A,#N/A,TRUE,"YKD"}</definedName>
    <definedName name="qqqq">#REF!</definedName>
    <definedName name="qqqq.q" localSheetId="14" hidden="1">{#N/A,#N/A,FALSE,"TB";#N/A,#N/A,FALSE,"DR";#N/A,#N/A,FALSE,"AR";#N/A,#N/A,FALSE,"PL";#N/A,#N/A,FALSE,"BS";#N/A,#N/A,FALSE,"NOTES";#N/A,#N/A,FALSE,"NOTES (2)";#N/A,#N/A,FALSE,"NOTES (3)";#N/A,#N/A,FALSE,"DPL";#N/A,#N/A,FALSE,"TAXC.INDEX";#N/A,#N/A,FALSE,"Schedule I";#N/A,#N/A,FALSE,"Adjustments"}</definedName>
    <definedName name="qqqq.q" localSheetId="7" hidden="1">{#N/A,#N/A,FALSE,"TB";#N/A,#N/A,FALSE,"DR";#N/A,#N/A,FALSE,"AR";#N/A,#N/A,FALSE,"PL";#N/A,#N/A,FALSE,"BS";#N/A,#N/A,FALSE,"NOTES";#N/A,#N/A,FALSE,"NOTES (2)";#N/A,#N/A,FALSE,"NOTES (3)";#N/A,#N/A,FALSE,"DPL";#N/A,#N/A,FALSE,"TAXC.INDEX";#N/A,#N/A,FALSE,"Schedule I";#N/A,#N/A,FALSE,"Adjustments"}</definedName>
    <definedName name="qqqq.q" localSheetId="25" hidden="1">{#N/A,#N/A,FALSE,"TB";#N/A,#N/A,FALSE,"DR";#N/A,#N/A,FALSE,"AR";#N/A,#N/A,FALSE,"PL";#N/A,#N/A,FALSE,"BS";#N/A,#N/A,FALSE,"NOTES";#N/A,#N/A,FALSE,"NOTES (2)";#N/A,#N/A,FALSE,"NOTES (3)";#N/A,#N/A,FALSE,"DPL";#N/A,#N/A,FALSE,"TAXC.INDEX";#N/A,#N/A,FALSE,"Schedule I";#N/A,#N/A,FALSE,"Adjustments"}</definedName>
    <definedName name="qqqq.q" localSheetId="21" hidden="1">{#N/A,#N/A,FALSE,"TB";#N/A,#N/A,FALSE,"DR";#N/A,#N/A,FALSE,"AR";#N/A,#N/A,FALSE,"PL";#N/A,#N/A,FALSE,"BS";#N/A,#N/A,FALSE,"NOTES";#N/A,#N/A,FALSE,"NOTES (2)";#N/A,#N/A,FALSE,"NOTES (3)";#N/A,#N/A,FALSE,"DPL";#N/A,#N/A,FALSE,"TAXC.INDEX";#N/A,#N/A,FALSE,"Schedule I";#N/A,#N/A,FALSE,"Adjustments"}</definedName>
    <definedName name="qqqq.q" localSheetId="22" hidden="1">{#N/A,#N/A,FALSE,"TB";#N/A,#N/A,FALSE,"DR";#N/A,#N/A,FALSE,"AR";#N/A,#N/A,FALSE,"PL";#N/A,#N/A,FALSE,"BS";#N/A,#N/A,FALSE,"NOTES";#N/A,#N/A,FALSE,"NOTES (2)";#N/A,#N/A,FALSE,"NOTES (3)";#N/A,#N/A,FALSE,"DPL";#N/A,#N/A,FALSE,"TAXC.INDEX";#N/A,#N/A,FALSE,"Schedule I";#N/A,#N/A,FALSE,"Adjustments"}</definedName>
    <definedName name="qqqq.q" localSheetId="19" hidden="1">{#N/A,#N/A,FALSE,"TB";#N/A,#N/A,FALSE,"DR";#N/A,#N/A,FALSE,"AR";#N/A,#N/A,FALSE,"PL";#N/A,#N/A,FALSE,"BS";#N/A,#N/A,FALSE,"NOTES";#N/A,#N/A,FALSE,"NOTES (2)";#N/A,#N/A,FALSE,"NOTES (3)";#N/A,#N/A,FALSE,"DPL";#N/A,#N/A,FALSE,"TAXC.INDEX";#N/A,#N/A,FALSE,"Schedule I";#N/A,#N/A,FALSE,"Adjustments"}</definedName>
    <definedName name="qqqq.q" hidden="1">{#N/A,#N/A,FALSE,"TB";#N/A,#N/A,FALSE,"DR";#N/A,#N/A,FALSE,"AR";#N/A,#N/A,FALSE,"PL";#N/A,#N/A,FALSE,"BS";#N/A,#N/A,FALSE,"NOTES";#N/A,#N/A,FALSE,"NOTES (2)";#N/A,#N/A,FALSE,"NOTES (3)";#N/A,#N/A,FALSE,"DPL";#N/A,#N/A,FALSE,"TAXC.INDEX";#N/A,#N/A,FALSE,"Schedule I";#N/A,#N/A,FALSE,"Adjustments"}</definedName>
    <definedName name="QQQQQ" hidden="1">#REF!</definedName>
    <definedName name="qqqqqq" localSheetId="14" hidden="1">Main.SAPF4Help()</definedName>
    <definedName name="qqqqqq" localSheetId="7" hidden="1">Main.SAPF4Help()</definedName>
    <definedName name="qqqqqq" localSheetId="25" hidden="1">Main.SAPF4Help()</definedName>
    <definedName name="qqqqqq" localSheetId="21" hidden="1">Main.SAPF4Help()</definedName>
    <definedName name="qqqqqq" localSheetId="22" hidden="1">Main.SAPF4Help()</definedName>
    <definedName name="qqqqqq" localSheetId="19" hidden="1">Main.SAPF4Help()</definedName>
    <definedName name="qqqqqq" hidden="1">Main.SAPF4Help()</definedName>
    <definedName name="QQQQQQQ" localSheetId="14" hidden="1">{#N/A,#N/A,TRUE,"Y생산";#N/A,#N/A,TRUE,"Y판매";#N/A,#N/A,TRUE,"Y총물량";#N/A,#N/A,TRUE,"Y능력";#N/A,#N/A,TRUE,"YKD"}</definedName>
    <definedName name="QQQQQQQ" localSheetId="7" hidden="1">{#N/A,#N/A,TRUE,"Y생산";#N/A,#N/A,TRUE,"Y판매";#N/A,#N/A,TRUE,"Y총물량";#N/A,#N/A,TRUE,"Y능력";#N/A,#N/A,TRUE,"YKD"}</definedName>
    <definedName name="QQQQQQQ" localSheetId="25" hidden="1">{#N/A,#N/A,TRUE,"Y생산";#N/A,#N/A,TRUE,"Y판매";#N/A,#N/A,TRUE,"Y총물량";#N/A,#N/A,TRUE,"Y능력";#N/A,#N/A,TRUE,"YKD"}</definedName>
    <definedName name="QQQQQQQ" localSheetId="21" hidden="1">{#N/A,#N/A,TRUE,"Y생산";#N/A,#N/A,TRUE,"Y판매";#N/A,#N/A,TRUE,"Y총물량";#N/A,#N/A,TRUE,"Y능력";#N/A,#N/A,TRUE,"YKD"}</definedName>
    <definedName name="QQQQQQQ" localSheetId="22" hidden="1">{#N/A,#N/A,TRUE,"Y생산";#N/A,#N/A,TRUE,"Y판매";#N/A,#N/A,TRUE,"Y총물량";#N/A,#N/A,TRUE,"Y능력";#N/A,#N/A,TRUE,"YKD"}</definedName>
    <definedName name="QQQQQQQ" localSheetId="19" hidden="1">{#N/A,#N/A,TRUE,"Y생산";#N/A,#N/A,TRUE,"Y판매";#N/A,#N/A,TRUE,"Y총물량";#N/A,#N/A,TRUE,"Y능력";#N/A,#N/A,TRUE,"YKD"}</definedName>
    <definedName name="QQQQQQQ" hidden="1">{#N/A,#N/A,TRUE,"Y생산";#N/A,#N/A,TRUE,"Y판매";#N/A,#N/A,TRUE,"Y총물량";#N/A,#N/A,TRUE,"Y능력";#N/A,#N/A,TRUE,"YKD"}</definedName>
    <definedName name="qqqqqqqqqq" localSheetId="14" hidden="1">{"pro_view",#N/A,FALSE,"EEFSNAP2";"rep_view",#N/A,FALSE,"EEFSNAP2"}</definedName>
    <definedName name="qqqqqqqqqq" localSheetId="7" hidden="1">{"pro_view",#N/A,FALSE,"EEFSNAP2";"rep_view",#N/A,FALSE,"EEFSNAP2"}</definedName>
    <definedName name="qqqqqqqqqq" localSheetId="25" hidden="1">{"pro_view",#N/A,FALSE,"EEFSNAP2";"rep_view",#N/A,FALSE,"EEFSNAP2"}</definedName>
    <definedName name="qqqqqqqqqq" localSheetId="21" hidden="1">{"pro_view",#N/A,FALSE,"EEFSNAP2";"rep_view",#N/A,FALSE,"EEFSNAP2"}</definedName>
    <definedName name="qqqqqqqqqq" localSheetId="22" hidden="1">{"pro_view",#N/A,FALSE,"EEFSNAP2";"rep_view",#N/A,FALSE,"EEFSNAP2"}</definedName>
    <definedName name="qqqqqqqqqq" localSheetId="19" hidden="1">{"pro_view",#N/A,FALSE,"EEFSNAP2";"rep_view",#N/A,FALSE,"EEFSNAP2"}</definedName>
    <definedName name="qqqqqqqqqq" hidden="1">{"pro_view",#N/A,FALSE,"EEFSNAP2";"rep_view",#N/A,FALSE,"EEFSNAP2"}</definedName>
    <definedName name="QQQQQQQQQQQQ" localSheetId="14" hidden="1">{#N/A,#N/A,FALSE,"단축1";#N/A,#N/A,FALSE,"단축2";#N/A,#N/A,FALSE,"단축3";#N/A,#N/A,FALSE,"장축";#N/A,#N/A,FALSE,"4WD"}</definedName>
    <definedName name="QQQQQQQQQQQQ" localSheetId="7" hidden="1">{#N/A,#N/A,FALSE,"단축1";#N/A,#N/A,FALSE,"단축2";#N/A,#N/A,FALSE,"단축3";#N/A,#N/A,FALSE,"장축";#N/A,#N/A,FALSE,"4WD"}</definedName>
    <definedName name="QQQQQQQQQQQQ" localSheetId="25" hidden="1">{#N/A,#N/A,FALSE,"단축1";#N/A,#N/A,FALSE,"단축2";#N/A,#N/A,FALSE,"단축3";#N/A,#N/A,FALSE,"장축";#N/A,#N/A,FALSE,"4WD"}</definedName>
    <definedName name="QQQQQQQQQQQQ" localSheetId="21" hidden="1">{#N/A,#N/A,FALSE,"단축1";#N/A,#N/A,FALSE,"단축2";#N/A,#N/A,FALSE,"단축3";#N/A,#N/A,FALSE,"장축";#N/A,#N/A,FALSE,"4WD"}</definedName>
    <definedName name="QQQQQQQQQQQQ" localSheetId="22" hidden="1">{#N/A,#N/A,FALSE,"단축1";#N/A,#N/A,FALSE,"단축2";#N/A,#N/A,FALSE,"단축3";#N/A,#N/A,FALSE,"장축";#N/A,#N/A,FALSE,"4WD"}</definedName>
    <definedName name="QQQQQQQQQQQQ" localSheetId="19" hidden="1">{#N/A,#N/A,FALSE,"단축1";#N/A,#N/A,FALSE,"단축2";#N/A,#N/A,FALSE,"단축3";#N/A,#N/A,FALSE,"장축";#N/A,#N/A,FALSE,"4WD"}</definedName>
    <definedName name="QQQQQQQQQQQQ" hidden="1">{#N/A,#N/A,FALSE,"단축1";#N/A,#N/A,FALSE,"단축2";#N/A,#N/A,FALSE,"단축3";#N/A,#N/A,FALSE,"장축";#N/A,#N/A,FALSE,"4WD"}</definedName>
    <definedName name="qqqqqqqqqqqqqq" localSheetId="14" hidden="1">{#N/A,#N/A,FALSE,"IS INPUT";#N/A,#N/A,FALSE,"BS INPUT";#N/A,#N/A,FALSE,"IS MTH";#N/A,#N/A,FALSE,"IS LOCAL";#N/A,#N/A,FALSE,"WON ADJ";#N/A,#N/A,FALSE,"USD ADJ";#N/A,#N/A,FALSE,"EQUITY";#N/A,#N/A,FALSE,"IS US ";#N/A,#N/A,FALSE,"BS US"}</definedName>
    <definedName name="qqqqqqqqqqqqqq" localSheetId="7" hidden="1">{#N/A,#N/A,FALSE,"IS INPUT";#N/A,#N/A,FALSE,"BS INPUT";#N/A,#N/A,FALSE,"IS MTH";#N/A,#N/A,FALSE,"IS LOCAL";#N/A,#N/A,FALSE,"WON ADJ";#N/A,#N/A,FALSE,"USD ADJ";#N/A,#N/A,FALSE,"EQUITY";#N/A,#N/A,FALSE,"IS US ";#N/A,#N/A,FALSE,"BS US"}</definedName>
    <definedName name="qqqqqqqqqqqqqq" localSheetId="25" hidden="1">{#N/A,#N/A,FALSE,"IS INPUT";#N/A,#N/A,FALSE,"BS INPUT";#N/A,#N/A,FALSE,"IS MTH";#N/A,#N/A,FALSE,"IS LOCAL";#N/A,#N/A,FALSE,"WON ADJ";#N/A,#N/A,FALSE,"USD ADJ";#N/A,#N/A,FALSE,"EQUITY";#N/A,#N/A,FALSE,"IS US ";#N/A,#N/A,FALSE,"BS US"}</definedName>
    <definedName name="qqqqqqqqqqqqqq" localSheetId="21" hidden="1">{#N/A,#N/A,FALSE,"IS INPUT";#N/A,#N/A,FALSE,"BS INPUT";#N/A,#N/A,FALSE,"IS MTH";#N/A,#N/A,FALSE,"IS LOCAL";#N/A,#N/A,FALSE,"WON ADJ";#N/A,#N/A,FALSE,"USD ADJ";#N/A,#N/A,FALSE,"EQUITY";#N/A,#N/A,FALSE,"IS US ";#N/A,#N/A,FALSE,"BS US"}</definedName>
    <definedName name="qqqqqqqqqqqqqq" localSheetId="22" hidden="1">{#N/A,#N/A,FALSE,"IS INPUT";#N/A,#N/A,FALSE,"BS INPUT";#N/A,#N/A,FALSE,"IS MTH";#N/A,#N/A,FALSE,"IS LOCAL";#N/A,#N/A,FALSE,"WON ADJ";#N/A,#N/A,FALSE,"USD ADJ";#N/A,#N/A,FALSE,"EQUITY";#N/A,#N/A,FALSE,"IS US ";#N/A,#N/A,FALSE,"BS US"}</definedName>
    <definedName name="qqqqqqqqqqqqqq" localSheetId="19" hidden="1">{#N/A,#N/A,FALSE,"IS INPUT";#N/A,#N/A,FALSE,"BS INPUT";#N/A,#N/A,FALSE,"IS MTH";#N/A,#N/A,FALSE,"IS LOCAL";#N/A,#N/A,FALSE,"WON ADJ";#N/A,#N/A,FALSE,"USD ADJ";#N/A,#N/A,FALSE,"EQUITY";#N/A,#N/A,FALSE,"IS US ";#N/A,#N/A,FALSE,"BS US"}</definedName>
    <definedName name="qqqqqqqqqqqqqq" hidden="1">{#N/A,#N/A,FALSE,"IS INPUT";#N/A,#N/A,FALSE,"BS INPUT";#N/A,#N/A,FALSE,"IS MTH";#N/A,#N/A,FALSE,"IS LOCAL";#N/A,#N/A,FALSE,"WON ADJ";#N/A,#N/A,FALSE,"USD ADJ";#N/A,#N/A,FALSE,"EQUITY";#N/A,#N/A,FALSE,"IS US ";#N/A,#N/A,FALSE,"BS US"}</definedName>
    <definedName name="qqqqqqqqqqqqqqqq" localSheetId="14" hidden="1">{#N/A,"PURADD",FALSE,"Business Analysis";#N/A,"PURSPP",FALSE,"Business Analysis";#N/A,"CTGIND",FALSE,"Business Analysis";#N/A,"PURCHM",FALSE,"Business Analysis";#N/A,"SPADD",FALSE,"Business Analysis";#N/A,"EPOXY",FALSE,"Business Analysis";#N/A,"PURPER",FALSE,"Business Analysis"}</definedName>
    <definedName name="qqqqqqqqqqqqqqqq" localSheetId="7" hidden="1">{#N/A,"PURADD",FALSE,"Business Analysis";#N/A,"PURSPP",FALSE,"Business Analysis";#N/A,"CTGIND",FALSE,"Business Analysis";#N/A,"PURCHM",FALSE,"Business Analysis";#N/A,"SPADD",FALSE,"Business Analysis";#N/A,"EPOXY",FALSE,"Business Analysis";#N/A,"PURPER",FALSE,"Business Analysis"}</definedName>
    <definedName name="qqqqqqqqqqqqqqqq" localSheetId="25" hidden="1">{#N/A,"PURADD",FALSE,"Business Analysis";#N/A,"PURSPP",FALSE,"Business Analysis";#N/A,"CTGIND",FALSE,"Business Analysis";#N/A,"PURCHM",FALSE,"Business Analysis";#N/A,"SPADD",FALSE,"Business Analysis";#N/A,"EPOXY",FALSE,"Business Analysis";#N/A,"PURPER",FALSE,"Business Analysis"}</definedName>
    <definedName name="qqqqqqqqqqqqqqqq" localSheetId="21" hidden="1">{#N/A,"PURADD",FALSE,"Business Analysis";#N/A,"PURSPP",FALSE,"Business Analysis";#N/A,"CTGIND",FALSE,"Business Analysis";#N/A,"PURCHM",FALSE,"Business Analysis";#N/A,"SPADD",FALSE,"Business Analysis";#N/A,"EPOXY",FALSE,"Business Analysis";#N/A,"PURPER",FALSE,"Business Analysis"}</definedName>
    <definedName name="qqqqqqqqqqqqqqqq" localSheetId="22" hidden="1">{#N/A,"PURADD",FALSE,"Business Analysis";#N/A,"PURSPP",FALSE,"Business Analysis";#N/A,"CTGIND",FALSE,"Business Analysis";#N/A,"PURCHM",FALSE,"Business Analysis";#N/A,"SPADD",FALSE,"Business Analysis";#N/A,"EPOXY",FALSE,"Business Analysis";#N/A,"PURPER",FALSE,"Business Analysis"}</definedName>
    <definedName name="qqqqqqqqqqqqqqqq" localSheetId="19" hidden="1">{#N/A,"PURADD",FALSE,"Business Analysis";#N/A,"PURSPP",FALSE,"Business Analysis";#N/A,"CTGIND",FALSE,"Business Analysis";#N/A,"PURCHM",FALSE,"Business Analysis";#N/A,"SPADD",FALSE,"Business Analysis";#N/A,"EPOXY",FALSE,"Business Analysis";#N/A,"PURPER",FALSE,"Business Analysis"}</definedName>
    <definedName name="qqqqqqqqqqqqqqqq" hidden="1">{#N/A,"PURADD",FALSE,"Business Analysis";#N/A,"PURSPP",FALSE,"Business Analysis";#N/A,"CTGIND",FALSE,"Business Analysis";#N/A,"PURCHM",FALSE,"Business Analysis";#N/A,"SPADD",FALSE,"Business Analysis";#N/A,"EPOXY",FALSE,"Business Analysis";#N/A,"PURPER",FALSE,"Business Analysis"}</definedName>
    <definedName name="qqqqqqqqqqqqqqqqqqq" localSheetId="14" hidden="1">{"detail",#N/A,FALSE,"mfg";"summary",#N/A,FALSE,"mfg"}</definedName>
    <definedName name="qqqqqqqqqqqqqqqqqqq" localSheetId="7" hidden="1">{"detail",#N/A,FALSE,"mfg";"summary",#N/A,FALSE,"mfg"}</definedName>
    <definedName name="qqqqqqqqqqqqqqqqqqq" localSheetId="25" hidden="1">{"detail",#N/A,FALSE,"mfg";"summary",#N/A,FALSE,"mfg"}</definedName>
    <definedName name="qqqqqqqqqqqqqqqqqqq" localSheetId="21" hidden="1">{"detail",#N/A,FALSE,"mfg";"summary",#N/A,FALSE,"mfg"}</definedName>
    <definedName name="qqqqqqqqqqqqqqqqqqq" localSheetId="22" hidden="1">{"detail",#N/A,FALSE,"mfg";"summary",#N/A,FALSE,"mfg"}</definedName>
    <definedName name="qqqqqqqqqqqqqqqqqqq" localSheetId="19" hidden="1">{"detail",#N/A,FALSE,"mfg";"summary",#N/A,FALSE,"mfg"}</definedName>
    <definedName name="qqqqqqqqqqqqqqqqqqq" hidden="1">{"detail",#N/A,FALSE,"mfg";"summary",#N/A,FALSE,"mfg"}</definedName>
    <definedName name="qqqqqqqqqqqqqqqqqqqqqqqqqqqqqqqqqqqqqqqqqqqqqqqqqqqqqq" localSheetId="14" hidden="1">{"TXO2N2_SLS",#N/A,FALSE,"MTHLYSLES";"TXH2_SLS",#N/A,FALSE,"MTHLYSLES";"LOUIS_SLS",#N/A,FALSE,"MTHLYSLES";"H2_SLS",#N/A,FALSE,"MTHLYSLES";"O2N2_SLS",#N/A,FALSE,"MTHLYSLES";"PACKAGE_SLS",#N/A,FALSE,"MTHLYSLES"}</definedName>
    <definedName name="qqqqqqqqqqqqqqqqqqqqqqqqqqqqqqqqqqqqqqqqqqqqqqqqqqqqqq" localSheetId="7" hidden="1">{"TXO2N2_SLS",#N/A,FALSE,"MTHLYSLES";"TXH2_SLS",#N/A,FALSE,"MTHLYSLES";"LOUIS_SLS",#N/A,FALSE,"MTHLYSLES";"H2_SLS",#N/A,FALSE,"MTHLYSLES";"O2N2_SLS",#N/A,FALSE,"MTHLYSLES";"PACKAGE_SLS",#N/A,FALSE,"MTHLYSLES"}</definedName>
    <definedName name="qqqqqqqqqqqqqqqqqqqqqqqqqqqqqqqqqqqqqqqqqqqqqqqqqqqqqq" localSheetId="25" hidden="1">{"TXO2N2_SLS",#N/A,FALSE,"MTHLYSLES";"TXH2_SLS",#N/A,FALSE,"MTHLYSLES";"LOUIS_SLS",#N/A,FALSE,"MTHLYSLES";"H2_SLS",#N/A,FALSE,"MTHLYSLES";"O2N2_SLS",#N/A,FALSE,"MTHLYSLES";"PACKAGE_SLS",#N/A,FALSE,"MTHLYSLES"}</definedName>
    <definedName name="qqqqqqqqqqqqqqqqqqqqqqqqqqqqqqqqqqqqqqqqqqqqqqqqqqqqqq" localSheetId="21" hidden="1">{"TXO2N2_SLS",#N/A,FALSE,"MTHLYSLES";"TXH2_SLS",#N/A,FALSE,"MTHLYSLES";"LOUIS_SLS",#N/A,FALSE,"MTHLYSLES";"H2_SLS",#N/A,FALSE,"MTHLYSLES";"O2N2_SLS",#N/A,FALSE,"MTHLYSLES";"PACKAGE_SLS",#N/A,FALSE,"MTHLYSLES"}</definedName>
    <definedName name="qqqqqqqqqqqqqqqqqqqqqqqqqqqqqqqqqqqqqqqqqqqqqqqqqqqqqq" localSheetId="22" hidden="1">{"TXO2N2_SLS",#N/A,FALSE,"MTHLYSLES";"TXH2_SLS",#N/A,FALSE,"MTHLYSLES";"LOUIS_SLS",#N/A,FALSE,"MTHLYSLES";"H2_SLS",#N/A,FALSE,"MTHLYSLES";"O2N2_SLS",#N/A,FALSE,"MTHLYSLES";"PACKAGE_SLS",#N/A,FALSE,"MTHLYSLES"}</definedName>
    <definedName name="qqqqqqqqqqqqqqqqqqqqqqqqqqqqqqqqqqqqqqqqqqqqqqqqqqqqqq" localSheetId="19" hidden="1">{"TXO2N2_SLS",#N/A,FALSE,"MTHLYSLES";"TXH2_SLS",#N/A,FALSE,"MTHLYSLES";"LOUIS_SLS",#N/A,FALSE,"MTHLYSLES";"H2_SLS",#N/A,FALSE,"MTHLYSLES";"O2N2_SLS",#N/A,FALSE,"MTHLYSLES";"PACKAGE_SLS",#N/A,FALSE,"MTHLYSLES"}</definedName>
    <definedName name="qqqqqqqqqqqqqqqqqqqqqqqqqqqqqqqqqqqqqqqqqqqqqqqqqqqqqq" hidden="1">{"TXO2N2_SLS",#N/A,FALSE,"MTHLYSLES";"TXH2_SLS",#N/A,FALSE,"MTHLYSLES";"LOUIS_SLS",#N/A,FALSE,"MTHLYSLES";"H2_SLS",#N/A,FALSE,"MTHLYSLES";"O2N2_SLS",#N/A,FALSE,"MTHLYSLES";"PACKAGE_SLS",#N/A,FALSE,"MTHLYSLES"}</definedName>
    <definedName name="qqwtweryey" localSheetId="14" hidden="1">{#N/A,#N/A,FALSE,"REPORT"}</definedName>
    <definedName name="qqwtweryey" localSheetId="7" hidden="1">{#N/A,#N/A,FALSE,"REPORT"}</definedName>
    <definedName name="qqwtweryey" localSheetId="25" hidden="1">{#N/A,#N/A,FALSE,"REPORT"}</definedName>
    <definedName name="qqwtweryey" localSheetId="21" hidden="1">{#N/A,#N/A,FALSE,"REPORT"}</definedName>
    <definedName name="qqwtweryey" localSheetId="22" hidden="1">{#N/A,#N/A,FALSE,"REPORT"}</definedName>
    <definedName name="qqwtweryey" localSheetId="19" hidden="1">{#N/A,#N/A,FALSE,"REPORT"}</definedName>
    <definedName name="qqwtweryey" hidden="1">{#N/A,#N/A,FALSE,"REPORT"}</definedName>
    <definedName name="qr" localSheetId="14" hidden="1">{"detail",#N/A,FALSE,"mfg";"summary",#N/A,FALSE,"mfg"}</definedName>
    <definedName name="qr" localSheetId="7" hidden="1">{"detail",#N/A,FALSE,"mfg";"summary",#N/A,FALSE,"mfg"}</definedName>
    <definedName name="qr" localSheetId="25" hidden="1">{"detail",#N/A,FALSE,"mfg";"summary",#N/A,FALSE,"mfg"}</definedName>
    <definedName name="qr" localSheetId="21" hidden="1">{"detail",#N/A,FALSE,"mfg";"summary",#N/A,FALSE,"mfg"}</definedName>
    <definedName name="qr" localSheetId="22" hidden="1">{"detail",#N/A,FALSE,"mfg";"summary",#N/A,FALSE,"mfg"}</definedName>
    <definedName name="qr" localSheetId="19" hidden="1">{"detail",#N/A,FALSE,"mfg";"summary",#N/A,FALSE,"mfg"}</definedName>
    <definedName name="qr" hidden="1">{"detail",#N/A,FALSE,"mfg";"summary",#N/A,FALSE,"mfg"}</definedName>
    <definedName name="qssss" localSheetId="14" hidden="1">{#N/A,"PURCHM",FALSE,"Business Analysis";#N/A,"SPADD",FALSE,"Business Analysis"}</definedName>
    <definedName name="qssss" localSheetId="7" hidden="1">{#N/A,"PURCHM",FALSE,"Business Analysis";#N/A,"SPADD",FALSE,"Business Analysis"}</definedName>
    <definedName name="qssss" localSheetId="25" hidden="1">{#N/A,"PURCHM",FALSE,"Business Analysis";#N/A,"SPADD",FALSE,"Business Analysis"}</definedName>
    <definedName name="qssss" localSheetId="21" hidden="1">{#N/A,"PURCHM",FALSE,"Business Analysis";#N/A,"SPADD",FALSE,"Business Analysis"}</definedName>
    <definedName name="qssss" localSheetId="22" hidden="1">{#N/A,"PURCHM",FALSE,"Business Analysis";#N/A,"SPADD",FALSE,"Business Analysis"}</definedName>
    <definedName name="qssss" localSheetId="19" hidden="1">{#N/A,"PURCHM",FALSE,"Business Analysis";#N/A,"SPADD",FALSE,"Business Analysis"}</definedName>
    <definedName name="qssss" hidden="1">{#N/A,"PURCHM",FALSE,"Business Analysis";#N/A,"SPADD",FALSE,"Business Analysis"}</definedName>
    <definedName name="QT">#N/A</definedName>
    <definedName name="qty" localSheetId="14" hidden="1">1/[0]!EUReXToBEF</definedName>
    <definedName name="qty" localSheetId="7" hidden="1">1/[0]!EUReXToBEF</definedName>
    <definedName name="qty" localSheetId="25" hidden="1">1/EUReXToBEF</definedName>
    <definedName name="qty" localSheetId="21" hidden="1">1/EUReXToBEF</definedName>
    <definedName name="qty" localSheetId="22" hidden="1">1/EUReXToBEF</definedName>
    <definedName name="qty" localSheetId="19" hidden="1">1/[0]!EUReXToBEF</definedName>
    <definedName name="qty" hidden="1">1/[0]!EUReXToBEF</definedName>
    <definedName name="Qualitative1">#REF!</definedName>
    <definedName name="Qualitative2">#REF!</definedName>
    <definedName name="Qualitative3">#REF!</definedName>
    <definedName name="QualitativeTextBox">#REF!</definedName>
    <definedName name="Quit_Macr">#REF!</definedName>
    <definedName name="quot" localSheetId="14" hidden="1">{#N/A,#N/A,FALSE,"TB";#N/A,#N/A,FALSE,"DR";#N/A,#N/A,FALSE,"AR";#N/A,#N/A,FALSE,"PL";#N/A,#N/A,FALSE,"BS";#N/A,#N/A,FALSE,"NOTES";#N/A,#N/A,FALSE,"NOTES (2)";#N/A,#N/A,FALSE,"NOTES (3)";#N/A,#N/A,FALSE,"DPL";#N/A,#N/A,FALSE,"TAXC.INDEX";#N/A,#N/A,FALSE,"Schedule I";#N/A,#N/A,FALSE,"Adjustments"}</definedName>
    <definedName name="quot" localSheetId="7" hidden="1">{#N/A,#N/A,FALSE,"TB";#N/A,#N/A,FALSE,"DR";#N/A,#N/A,FALSE,"AR";#N/A,#N/A,FALSE,"PL";#N/A,#N/A,FALSE,"BS";#N/A,#N/A,FALSE,"NOTES";#N/A,#N/A,FALSE,"NOTES (2)";#N/A,#N/A,FALSE,"NOTES (3)";#N/A,#N/A,FALSE,"DPL";#N/A,#N/A,FALSE,"TAXC.INDEX";#N/A,#N/A,FALSE,"Schedule I";#N/A,#N/A,FALSE,"Adjustments"}</definedName>
    <definedName name="quot" localSheetId="25" hidden="1">{#N/A,#N/A,FALSE,"TB";#N/A,#N/A,FALSE,"DR";#N/A,#N/A,FALSE,"AR";#N/A,#N/A,FALSE,"PL";#N/A,#N/A,FALSE,"BS";#N/A,#N/A,FALSE,"NOTES";#N/A,#N/A,FALSE,"NOTES (2)";#N/A,#N/A,FALSE,"NOTES (3)";#N/A,#N/A,FALSE,"DPL";#N/A,#N/A,FALSE,"TAXC.INDEX";#N/A,#N/A,FALSE,"Schedule I";#N/A,#N/A,FALSE,"Adjustments"}</definedName>
    <definedName name="quot" localSheetId="21" hidden="1">{#N/A,#N/A,FALSE,"TB";#N/A,#N/A,FALSE,"DR";#N/A,#N/A,FALSE,"AR";#N/A,#N/A,FALSE,"PL";#N/A,#N/A,FALSE,"BS";#N/A,#N/A,FALSE,"NOTES";#N/A,#N/A,FALSE,"NOTES (2)";#N/A,#N/A,FALSE,"NOTES (3)";#N/A,#N/A,FALSE,"DPL";#N/A,#N/A,FALSE,"TAXC.INDEX";#N/A,#N/A,FALSE,"Schedule I";#N/A,#N/A,FALSE,"Adjustments"}</definedName>
    <definedName name="quot" localSheetId="22" hidden="1">{#N/A,#N/A,FALSE,"TB";#N/A,#N/A,FALSE,"DR";#N/A,#N/A,FALSE,"AR";#N/A,#N/A,FALSE,"PL";#N/A,#N/A,FALSE,"BS";#N/A,#N/A,FALSE,"NOTES";#N/A,#N/A,FALSE,"NOTES (2)";#N/A,#N/A,FALSE,"NOTES (3)";#N/A,#N/A,FALSE,"DPL";#N/A,#N/A,FALSE,"TAXC.INDEX";#N/A,#N/A,FALSE,"Schedule I";#N/A,#N/A,FALSE,"Adjustments"}</definedName>
    <definedName name="quot" localSheetId="19" hidden="1">{#N/A,#N/A,FALSE,"TB";#N/A,#N/A,FALSE,"DR";#N/A,#N/A,FALSE,"AR";#N/A,#N/A,FALSE,"PL";#N/A,#N/A,FALSE,"BS";#N/A,#N/A,FALSE,"NOTES";#N/A,#N/A,FALSE,"NOTES (2)";#N/A,#N/A,FALSE,"NOTES (3)";#N/A,#N/A,FALSE,"DPL";#N/A,#N/A,FALSE,"TAXC.INDEX";#N/A,#N/A,FALSE,"Schedule I";#N/A,#N/A,FALSE,"Adjustments"}</definedName>
    <definedName name="quot" hidden="1">{#N/A,#N/A,FALSE,"TB";#N/A,#N/A,FALSE,"DR";#N/A,#N/A,FALSE,"AR";#N/A,#N/A,FALSE,"PL";#N/A,#N/A,FALSE,"BS";#N/A,#N/A,FALSE,"NOTES";#N/A,#N/A,FALSE,"NOTES (2)";#N/A,#N/A,FALSE,"NOTES (3)";#N/A,#N/A,FALSE,"DPL";#N/A,#N/A,FALSE,"TAXC.INDEX";#N/A,#N/A,FALSE,"Schedule I";#N/A,#N/A,FALSE,"Adjustments"}</definedName>
    <definedName name="qutp" localSheetId="14" hidden="1">{#N/A,#N/A,FALSE,"DIR-REP";#N/A,#N/A,FALSE,"AUD-REPORT";#N/A,#N/A,FALSE,"P7L&amp;BS";#N/A,#N/A,FALSE,"NOTES";#N/A,#N/A,FALSE,"FA";#N/A,#N/A,FALSE,"NOTES (2)";#N/A,#N/A,FALSE,"Schedule  IV";#N/A,#N/A,FALSE,"Schedule V"}</definedName>
    <definedName name="qutp" localSheetId="7" hidden="1">{#N/A,#N/A,FALSE,"DIR-REP";#N/A,#N/A,FALSE,"AUD-REPORT";#N/A,#N/A,FALSE,"P7L&amp;BS";#N/A,#N/A,FALSE,"NOTES";#N/A,#N/A,FALSE,"FA";#N/A,#N/A,FALSE,"NOTES (2)";#N/A,#N/A,FALSE,"Schedule  IV";#N/A,#N/A,FALSE,"Schedule V"}</definedName>
    <definedName name="qutp" localSheetId="25" hidden="1">{#N/A,#N/A,FALSE,"DIR-REP";#N/A,#N/A,FALSE,"AUD-REPORT";#N/A,#N/A,FALSE,"P7L&amp;BS";#N/A,#N/A,FALSE,"NOTES";#N/A,#N/A,FALSE,"FA";#N/A,#N/A,FALSE,"NOTES (2)";#N/A,#N/A,FALSE,"Schedule  IV";#N/A,#N/A,FALSE,"Schedule V"}</definedName>
    <definedName name="qutp" localSheetId="21" hidden="1">{#N/A,#N/A,FALSE,"DIR-REP";#N/A,#N/A,FALSE,"AUD-REPORT";#N/A,#N/A,FALSE,"P7L&amp;BS";#N/A,#N/A,FALSE,"NOTES";#N/A,#N/A,FALSE,"FA";#N/A,#N/A,FALSE,"NOTES (2)";#N/A,#N/A,FALSE,"Schedule  IV";#N/A,#N/A,FALSE,"Schedule V"}</definedName>
    <definedName name="qutp" localSheetId="22" hidden="1">{#N/A,#N/A,FALSE,"DIR-REP";#N/A,#N/A,FALSE,"AUD-REPORT";#N/A,#N/A,FALSE,"P7L&amp;BS";#N/A,#N/A,FALSE,"NOTES";#N/A,#N/A,FALSE,"FA";#N/A,#N/A,FALSE,"NOTES (2)";#N/A,#N/A,FALSE,"Schedule  IV";#N/A,#N/A,FALSE,"Schedule V"}</definedName>
    <definedName name="qutp" localSheetId="19" hidden="1">{#N/A,#N/A,FALSE,"DIR-REP";#N/A,#N/A,FALSE,"AUD-REPORT";#N/A,#N/A,FALSE,"P7L&amp;BS";#N/A,#N/A,FALSE,"NOTES";#N/A,#N/A,FALSE,"FA";#N/A,#N/A,FALSE,"NOTES (2)";#N/A,#N/A,FALSE,"Schedule  IV";#N/A,#N/A,FALSE,"Schedule V"}</definedName>
    <definedName name="qutp" hidden="1">{#N/A,#N/A,FALSE,"DIR-REP";#N/A,#N/A,FALSE,"AUD-REPORT";#N/A,#N/A,FALSE,"P7L&amp;BS";#N/A,#N/A,FALSE,"NOTES";#N/A,#N/A,FALSE,"FA";#N/A,#N/A,FALSE,"NOTES (2)";#N/A,#N/A,FALSE,"Schedule  IV";#N/A,#N/A,FALSE,"Schedule V"}</definedName>
    <definedName name="qw" localSheetId="14" hidden="1">{#N/A,#N/A,FALSE,"late version";#N/A,#N/A,FALSE,"Sheet3"}</definedName>
    <definedName name="qw" localSheetId="7" hidden="1">{#N/A,#N/A,FALSE,"late version";#N/A,#N/A,FALSE,"Sheet3"}</definedName>
    <definedName name="qw" localSheetId="25" hidden="1">{#N/A,#N/A,FALSE,"late version";#N/A,#N/A,FALSE,"Sheet3"}</definedName>
    <definedName name="qw" localSheetId="21" hidden="1">{#N/A,#N/A,FALSE,"late version";#N/A,#N/A,FALSE,"Sheet3"}</definedName>
    <definedName name="qw" localSheetId="22" hidden="1">{#N/A,#N/A,FALSE,"late version";#N/A,#N/A,FALSE,"Sheet3"}</definedName>
    <definedName name="qw" localSheetId="19" hidden="1">{#N/A,#N/A,FALSE,"late version";#N/A,#N/A,FALSE,"Sheet3"}</definedName>
    <definedName name="qw" hidden="1">{#N/A,#N/A,FALSE,"late version";#N/A,#N/A,FALSE,"Sheet3"}</definedName>
    <definedName name="qwe" hidden="1">#REF!</definedName>
    <definedName name="qweqwesg" localSheetId="14" hidden="1">{#N/A,#N/A,FALSE,"Umsatz CH";#N/A,#N/A,FALSE,"ER CH";#N/A,#N/A,FALSE,"EA CH (2) ";#N/A,#N/A,FALSE,"EA CH";#N/A,#N/A,FALSE,"EA CH (3) ";#N/A,#N/A,FALSE,"EA CH (4)";#N/A,#N/A,FALSE,"KA CH";#N/A,#N/A,FALSE,"KA CH  (2)";#N/A,#N/A,FALSE,"KA CH  (3)";#N/A,#N/A,FALSE,"KA CH (4)"}</definedName>
    <definedName name="qweqwesg" localSheetId="7" hidden="1">{#N/A,#N/A,FALSE,"Umsatz CH";#N/A,#N/A,FALSE,"ER CH";#N/A,#N/A,FALSE,"EA CH (2) ";#N/A,#N/A,FALSE,"EA CH";#N/A,#N/A,FALSE,"EA CH (3) ";#N/A,#N/A,FALSE,"EA CH (4)";#N/A,#N/A,FALSE,"KA CH";#N/A,#N/A,FALSE,"KA CH  (2)";#N/A,#N/A,FALSE,"KA CH  (3)";#N/A,#N/A,FALSE,"KA CH (4)"}</definedName>
    <definedName name="qweqwesg" localSheetId="25" hidden="1">{#N/A,#N/A,FALSE,"Umsatz CH";#N/A,#N/A,FALSE,"ER CH";#N/A,#N/A,FALSE,"EA CH (2) ";#N/A,#N/A,FALSE,"EA CH";#N/A,#N/A,FALSE,"EA CH (3) ";#N/A,#N/A,FALSE,"EA CH (4)";#N/A,#N/A,FALSE,"KA CH";#N/A,#N/A,FALSE,"KA CH  (2)";#N/A,#N/A,FALSE,"KA CH  (3)";#N/A,#N/A,FALSE,"KA CH (4)"}</definedName>
    <definedName name="qweqwesg" localSheetId="21" hidden="1">{#N/A,#N/A,FALSE,"Umsatz CH";#N/A,#N/A,FALSE,"ER CH";#N/A,#N/A,FALSE,"EA CH (2) ";#N/A,#N/A,FALSE,"EA CH";#N/A,#N/A,FALSE,"EA CH (3) ";#N/A,#N/A,FALSE,"EA CH (4)";#N/A,#N/A,FALSE,"KA CH";#N/A,#N/A,FALSE,"KA CH  (2)";#N/A,#N/A,FALSE,"KA CH  (3)";#N/A,#N/A,FALSE,"KA CH (4)"}</definedName>
    <definedName name="qweqwesg" localSheetId="22" hidden="1">{#N/A,#N/A,FALSE,"Umsatz CH";#N/A,#N/A,FALSE,"ER CH";#N/A,#N/A,FALSE,"EA CH (2) ";#N/A,#N/A,FALSE,"EA CH";#N/A,#N/A,FALSE,"EA CH (3) ";#N/A,#N/A,FALSE,"EA CH (4)";#N/A,#N/A,FALSE,"KA CH";#N/A,#N/A,FALSE,"KA CH  (2)";#N/A,#N/A,FALSE,"KA CH  (3)";#N/A,#N/A,FALSE,"KA CH (4)"}</definedName>
    <definedName name="qweqwesg" localSheetId="19" hidden="1">{#N/A,#N/A,FALSE,"Umsatz CH";#N/A,#N/A,FALSE,"ER CH";#N/A,#N/A,FALSE,"EA CH (2) ";#N/A,#N/A,FALSE,"EA CH";#N/A,#N/A,FALSE,"EA CH (3) ";#N/A,#N/A,FALSE,"EA CH (4)";#N/A,#N/A,FALSE,"KA CH";#N/A,#N/A,FALSE,"KA CH  (2)";#N/A,#N/A,FALSE,"KA CH  (3)";#N/A,#N/A,FALSE,"KA CH (4)"}</definedName>
    <definedName name="qweqwesg" hidden="1">{#N/A,#N/A,FALSE,"Umsatz CH";#N/A,#N/A,FALSE,"ER CH";#N/A,#N/A,FALSE,"EA CH (2) ";#N/A,#N/A,FALSE,"EA CH";#N/A,#N/A,FALSE,"EA CH (3) ";#N/A,#N/A,FALSE,"EA CH (4)";#N/A,#N/A,FALSE,"KA CH";#N/A,#N/A,FALSE,"KA CH  (2)";#N/A,#N/A,FALSE,"KA CH  (3)";#N/A,#N/A,FALSE,"KA CH (4)"}</definedName>
    <definedName name="qweqwsd" localSheetId="14" hidden="1">{#N/A,#N/A,FALSE,"M1s Board";#N/A,#N/A,FALSE,"M3 Board";#N/A,#N/A,FALSE,"M6 Board";#N/A,#N/A,FALSE,"M7";#N/A,#N/A,FALSE,"M7B";#N/A,#N/A,FALSE,"M8";#N/A,#N/A,FALSE,"M8A Board";#N/A,#N/A,FALSE,"AF1 Board"}</definedName>
    <definedName name="qweqwsd" localSheetId="7" hidden="1">{#N/A,#N/A,FALSE,"M1s Board";#N/A,#N/A,FALSE,"M3 Board";#N/A,#N/A,FALSE,"M6 Board";#N/A,#N/A,FALSE,"M7";#N/A,#N/A,FALSE,"M7B";#N/A,#N/A,FALSE,"M8";#N/A,#N/A,FALSE,"M8A Board";#N/A,#N/A,FALSE,"AF1 Board"}</definedName>
    <definedName name="qweqwsd" localSheetId="25" hidden="1">{#N/A,#N/A,FALSE,"M1s Board";#N/A,#N/A,FALSE,"M3 Board";#N/A,#N/A,FALSE,"M6 Board";#N/A,#N/A,FALSE,"M7";#N/A,#N/A,FALSE,"M7B";#N/A,#N/A,FALSE,"M8";#N/A,#N/A,FALSE,"M8A Board";#N/A,#N/A,FALSE,"AF1 Board"}</definedName>
    <definedName name="qweqwsd" localSheetId="21" hidden="1">{#N/A,#N/A,FALSE,"M1s Board";#N/A,#N/A,FALSE,"M3 Board";#N/A,#N/A,FALSE,"M6 Board";#N/A,#N/A,FALSE,"M7";#N/A,#N/A,FALSE,"M7B";#N/A,#N/A,FALSE,"M8";#N/A,#N/A,FALSE,"M8A Board";#N/A,#N/A,FALSE,"AF1 Board"}</definedName>
    <definedName name="qweqwsd" localSheetId="22" hidden="1">{#N/A,#N/A,FALSE,"M1s Board";#N/A,#N/A,FALSE,"M3 Board";#N/A,#N/A,FALSE,"M6 Board";#N/A,#N/A,FALSE,"M7";#N/A,#N/A,FALSE,"M7B";#N/A,#N/A,FALSE,"M8";#N/A,#N/A,FALSE,"M8A Board";#N/A,#N/A,FALSE,"AF1 Board"}</definedName>
    <definedName name="qweqwsd" localSheetId="19" hidden="1">{#N/A,#N/A,FALSE,"M1s Board";#N/A,#N/A,FALSE,"M3 Board";#N/A,#N/A,FALSE,"M6 Board";#N/A,#N/A,FALSE,"M7";#N/A,#N/A,FALSE,"M7B";#N/A,#N/A,FALSE,"M8";#N/A,#N/A,FALSE,"M8A Board";#N/A,#N/A,FALSE,"AF1 Board"}</definedName>
    <definedName name="qweqwsd" hidden="1">{#N/A,#N/A,FALSE,"M1s Board";#N/A,#N/A,FALSE,"M3 Board";#N/A,#N/A,FALSE,"M6 Board";#N/A,#N/A,FALSE,"M7";#N/A,#N/A,FALSE,"M7B";#N/A,#N/A,FALSE,"M8";#N/A,#N/A,FALSE,"M8A Board";#N/A,#N/A,FALSE,"AF1 Board"}</definedName>
    <definedName name="qwer" localSheetId="14" hidden="1">{#N/A,#N/A,FALSE,"Fix_C Repo (2)";#N/A,#N/A,FALSE,"INDICES&amp;RATES"}</definedName>
    <definedName name="qwer" localSheetId="7" hidden="1">{#N/A,#N/A,FALSE,"Fix_C Repo (2)";#N/A,#N/A,FALSE,"INDICES&amp;RATES"}</definedName>
    <definedName name="qwer" localSheetId="25" hidden="1">{#N/A,#N/A,FALSE,"Fix_C Repo (2)";#N/A,#N/A,FALSE,"INDICES&amp;RATES"}</definedName>
    <definedName name="qwer" localSheetId="21" hidden="1">{#N/A,#N/A,FALSE,"Fix_C Repo (2)";#N/A,#N/A,FALSE,"INDICES&amp;RATES"}</definedName>
    <definedName name="qwer" localSheetId="22" hidden="1">{#N/A,#N/A,FALSE,"Fix_C Repo (2)";#N/A,#N/A,FALSE,"INDICES&amp;RATES"}</definedName>
    <definedName name="qwer" localSheetId="19" hidden="1">{#N/A,#N/A,FALSE,"Fix_C Repo (2)";#N/A,#N/A,FALSE,"INDICES&amp;RATES"}</definedName>
    <definedName name="qwer" hidden="1">{#N/A,#N/A,FALSE,"Fix_C Repo (2)";#N/A,#N/A,FALSE,"INDICES&amp;RATES"}</definedName>
    <definedName name="qwertqry" localSheetId="14" hidden="1">{#N/A,#N/A,FALSE,"REPORT"}</definedName>
    <definedName name="qwertqry" localSheetId="7" hidden="1">{#N/A,#N/A,FALSE,"REPORT"}</definedName>
    <definedName name="qwertqry" localSheetId="25" hidden="1">{#N/A,#N/A,FALSE,"REPORT"}</definedName>
    <definedName name="qwertqry" localSheetId="21" hidden="1">{#N/A,#N/A,FALSE,"REPORT"}</definedName>
    <definedName name="qwertqry" localSheetId="22" hidden="1">{#N/A,#N/A,FALSE,"REPORT"}</definedName>
    <definedName name="qwertqry" localSheetId="19" hidden="1">{#N/A,#N/A,FALSE,"REPORT"}</definedName>
    <definedName name="qwertqry" hidden="1">{#N/A,#N/A,FALSE,"REPORT"}</definedName>
    <definedName name="qwetqryetytu" localSheetId="14" hidden="1">{#N/A,#N/A,FALSE,"Pharm";#N/A,#N/A,FALSE,"WWCM"}</definedName>
    <definedName name="qwetqryetytu" localSheetId="7" hidden="1">{#N/A,#N/A,FALSE,"Pharm";#N/A,#N/A,FALSE,"WWCM"}</definedName>
    <definedName name="qwetqryetytu" localSheetId="25" hidden="1">{#N/A,#N/A,FALSE,"Pharm";#N/A,#N/A,FALSE,"WWCM"}</definedName>
    <definedName name="qwetqryetytu" localSheetId="21" hidden="1">{#N/A,#N/A,FALSE,"Pharm";#N/A,#N/A,FALSE,"WWCM"}</definedName>
    <definedName name="qwetqryetytu" localSheetId="22" hidden="1">{#N/A,#N/A,FALSE,"Pharm";#N/A,#N/A,FALSE,"WWCM"}</definedName>
    <definedName name="qwetqryetytu" localSheetId="19" hidden="1">{#N/A,#N/A,FALSE,"Pharm";#N/A,#N/A,FALSE,"WWCM"}</definedName>
    <definedName name="qwetqryetytu" hidden="1">{#N/A,#N/A,FALSE,"Pharm";#N/A,#N/A,FALSE,"WWCM"}</definedName>
    <definedName name="qwex" localSheetId="14" hidden="1">{#N/A,#N/A,FALSE,"现金"}</definedName>
    <definedName name="qwex" localSheetId="7" hidden="1">{#N/A,#N/A,FALSE,"现金"}</definedName>
    <definedName name="qwex" localSheetId="25" hidden="1">{#N/A,#N/A,FALSE,"现金"}</definedName>
    <definedName name="qwex" localSheetId="21" hidden="1">{#N/A,#N/A,FALSE,"现金"}</definedName>
    <definedName name="qwex" localSheetId="22" hidden="1">{#N/A,#N/A,FALSE,"现金"}</definedName>
    <definedName name="qwex" localSheetId="19" hidden="1">{#N/A,#N/A,FALSE,"现金"}</definedName>
    <definedName name="qwex" hidden="1">{#N/A,#N/A,FALSE,"现金"}</definedName>
    <definedName name="qwghjyuklio" localSheetId="14" hidden="1">{#N/A,#N/A,FALSE,"TB";#N/A,#N/A,FALSE,"AR";#N/A,#N/A,FALSE,"BS";#N/A,#N/A,FALSE,"PL";#N/A,#N/A,FALSE,"NOTES";#N/A,#N/A,FALSE,"NOTES (2)";#N/A,#N/A,FALSE,"NOTES (3)";#N/A,#N/A,FALSE,"TAXC.INDEX";#N/A,#N/A,FALSE,"Schedule I";#N/A,#N/A,FALSE,"DPL";#N/A,#N/A,FALSE,"Schedule IV";#N/A,#N/A,FALSE,"Adjustments"}</definedName>
    <definedName name="qwghjyuklio" localSheetId="7" hidden="1">{#N/A,#N/A,FALSE,"TB";#N/A,#N/A,FALSE,"AR";#N/A,#N/A,FALSE,"BS";#N/A,#N/A,FALSE,"PL";#N/A,#N/A,FALSE,"NOTES";#N/A,#N/A,FALSE,"NOTES (2)";#N/A,#N/A,FALSE,"NOTES (3)";#N/A,#N/A,FALSE,"TAXC.INDEX";#N/A,#N/A,FALSE,"Schedule I";#N/A,#N/A,FALSE,"DPL";#N/A,#N/A,FALSE,"Schedule IV";#N/A,#N/A,FALSE,"Adjustments"}</definedName>
    <definedName name="qwghjyuklio" localSheetId="25" hidden="1">{#N/A,#N/A,FALSE,"TB";#N/A,#N/A,FALSE,"AR";#N/A,#N/A,FALSE,"BS";#N/A,#N/A,FALSE,"PL";#N/A,#N/A,FALSE,"NOTES";#N/A,#N/A,FALSE,"NOTES (2)";#N/A,#N/A,FALSE,"NOTES (3)";#N/A,#N/A,FALSE,"TAXC.INDEX";#N/A,#N/A,FALSE,"Schedule I";#N/A,#N/A,FALSE,"DPL";#N/A,#N/A,FALSE,"Schedule IV";#N/A,#N/A,FALSE,"Adjustments"}</definedName>
    <definedName name="qwghjyuklio" localSheetId="21" hidden="1">{#N/A,#N/A,FALSE,"TB";#N/A,#N/A,FALSE,"AR";#N/A,#N/A,FALSE,"BS";#N/A,#N/A,FALSE,"PL";#N/A,#N/A,FALSE,"NOTES";#N/A,#N/A,FALSE,"NOTES (2)";#N/A,#N/A,FALSE,"NOTES (3)";#N/A,#N/A,FALSE,"TAXC.INDEX";#N/A,#N/A,FALSE,"Schedule I";#N/A,#N/A,FALSE,"DPL";#N/A,#N/A,FALSE,"Schedule IV";#N/A,#N/A,FALSE,"Adjustments"}</definedName>
    <definedName name="qwghjyuklio" localSheetId="22" hidden="1">{#N/A,#N/A,FALSE,"TB";#N/A,#N/A,FALSE,"AR";#N/A,#N/A,FALSE,"BS";#N/A,#N/A,FALSE,"PL";#N/A,#N/A,FALSE,"NOTES";#N/A,#N/A,FALSE,"NOTES (2)";#N/A,#N/A,FALSE,"NOTES (3)";#N/A,#N/A,FALSE,"TAXC.INDEX";#N/A,#N/A,FALSE,"Schedule I";#N/A,#N/A,FALSE,"DPL";#N/A,#N/A,FALSE,"Schedule IV";#N/A,#N/A,FALSE,"Adjustments"}</definedName>
    <definedName name="qwghjyuklio" localSheetId="19" hidden="1">{#N/A,#N/A,FALSE,"TB";#N/A,#N/A,FALSE,"AR";#N/A,#N/A,FALSE,"BS";#N/A,#N/A,FALSE,"PL";#N/A,#N/A,FALSE,"NOTES";#N/A,#N/A,FALSE,"NOTES (2)";#N/A,#N/A,FALSE,"NOTES (3)";#N/A,#N/A,FALSE,"TAXC.INDEX";#N/A,#N/A,FALSE,"Schedule I";#N/A,#N/A,FALSE,"DPL";#N/A,#N/A,FALSE,"Schedule IV";#N/A,#N/A,FALSE,"Adjustments"}</definedName>
    <definedName name="qwghjyuklio" hidden="1">{#N/A,#N/A,FALSE,"TB";#N/A,#N/A,FALSE,"AR";#N/A,#N/A,FALSE,"BS";#N/A,#N/A,FALSE,"PL";#N/A,#N/A,FALSE,"NOTES";#N/A,#N/A,FALSE,"NOTES (2)";#N/A,#N/A,FALSE,"NOTES (3)";#N/A,#N/A,FALSE,"TAXC.INDEX";#N/A,#N/A,FALSE,"Schedule I";#N/A,#N/A,FALSE,"DPL";#N/A,#N/A,FALSE,"Schedule IV";#N/A,#N/A,FALSE,"Adjustments"}</definedName>
    <definedName name="qwqwqwww" localSheetId="14" hidden="1">{#N/A,#N/A,FALSE,"UNIT";#N/A,#N/A,FALSE,"UNIT";#N/A,#N/A,FALSE,"계정"}</definedName>
    <definedName name="qwqwqwww" localSheetId="7" hidden="1">{#N/A,#N/A,FALSE,"UNIT";#N/A,#N/A,FALSE,"UNIT";#N/A,#N/A,FALSE,"계정"}</definedName>
    <definedName name="qwqwqwww" localSheetId="25" hidden="1">{#N/A,#N/A,FALSE,"UNIT";#N/A,#N/A,FALSE,"UNIT";#N/A,#N/A,FALSE,"계정"}</definedName>
    <definedName name="qwqwqwww" localSheetId="21" hidden="1">{#N/A,#N/A,FALSE,"UNIT";#N/A,#N/A,FALSE,"UNIT";#N/A,#N/A,FALSE,"계정"}</definedName>
    <definedName name="qwqwqwww" localSheetId="22" hidden="1">{#N/A,#N/A,FALSE,"UNIT";#N/A,#N/A,FALSE,"UNIT";#N/A,#N/A,FALSE,"계정"}</definedName>
    <definedName name="qwqwqwww" localSheetId="19" hidden="1">{#N/A,#N/A,FALSE,"UNIT";#N/A,#N/A,FALSE,"UNIT";#N/A,#N/A,FALSE,"계정"}</definedName>
    <definedName name="qwqwqwww" hidden="1">{#N/A,#N/A,FALSE,"UNIT";#N/A,#N/A,FALSE,"UNIT";#N/A,#N/A,FALSE,"계정"}</definedName>
    <definedName name="qwqwwww" localSheetId="14" hidden="1">{#N/A,#N/A,FALSE,"UNIT";#N/A,#N/A,FALSE,"UNIT";#N/A,#N/A,FALSE,"계정"}</definedName>
    <definedName name="qwqwwww" localSheetId="7" hidden="1">{#N/A,#N/A,FALSE,"UNIT";#N/A,#N/A,FALSE,"UNIT";#N/A,#N/A,FALSE,"계정"}</definedName>
    <definedName name="qwqwwww" localSheetId="25" hidden="1">{#N/A,#N/A,FALSE,"UNIT";#N/A,#N/A,FALSE,"UNIT";#N/A,#N/A,FALSE,"계정"}</definedName>
    <definedName name="qwqwwww" localSheetId="21" hidden="1">{#N/A,#N/A,FALSE,"UNIT";#N/A,#N/A,FALSE,"UNIT";#N/A,#N/A,FALSE,"계정"}</definedName>
    <definedName name="qwqwwww" localSheetId="22" hidden="1">{#N/A,#N/A,FALSE,"UNIT";#N/A,#N/A,FALSE,"UNIT";#N/A,#N/A,FALSE,"계정"}</definedName>
    <definedName name="qwqwwww" localSheetId="19" hidden="1">{#N/A,#N/A,FALSE,"UNIT";#N/A,#N/A,FALSE,"UNIT";#N/A,#N/A,FALSE,"계정"}</definedName>
    <definedName name="qwqwwww" hidden="1">{#N/A,#N/A,FALSE,"UNIT";#N/A,#N/A,FALSE,"UNIT";#N/A,#N/A,FALSE,"계정"}</definedName>
    <definedName name="qwrd" localSheetId="14" hidden="1">{"ACT",#N/A,FALSE,"Q3Elec P&amp;L fy 99  ";"BUD",#N/A,FALSE,"Q3Elec P&amp;L fy 99  ";"PRIOR",#N/A,FALSE,"Q3Elec P&amp;L fy 99  "}</definedName>
    <definedName name="qwrd" localSheetId="7" hidden="1">{"ACT",#N/A,FALSE,"Q3Elec P&amp;L fy 99  ";"BUD",#N/A,FALSE,"Q3Elec P&amp;L fy 99  ";"PRIOR",#N/A,FALSE,"Q3Elec P&amp;L fy 99  "}</definedName>
    <definedName name="qwrd" localSheetId="25" hidden="1">{"ACT",#N/A,FALSE,"Q3Elec P&amp;L fy 99  ";"BUD",#N/A,FALSE,"Q3Elec P&amp;L fy 99  ";"PRIOR",#N/A,FALSE,"Q3Elec P&amp;L fy 99  "}</definedName>
    <definedName name="qwrd" localSheetId="21" hidden="1">{"ACT",#N/A,FALSE,"Q3Elec P&amp;L fy 99  ";"BUD",#N/A,FALSE,"Q3Elec P&amp;L fy 99  ";"PRIOR",#N/A,FALSE,"Q3Elec P&amp;L fy 99  "}</definedName>
    <definedName name="qwrd" localSheetId="22" hidden="1">{"ACT",#N/A,FALSE,"Q3Elec P&amp;L fy 99  ";"BUD",#N/A,FALSE,"Q3Elec P&amp;L fy 99  ";"PRIOR",#N/A,FALSE,"Q3Elec P&amp;L fy 99  "}</definedName>
    <definedName name="qwrd" localSheetId="19" hidden="1">{"ACT",#N/A,FALSE,"Q3Elec P&amp;L fy 99  ";"BUD",#N/A,FALSE,"Q3Elec P&amp;L fy 99  ";"PRIOR",#N/A,FALSE,"Q3Elec P&amp;L fy 99  "}</definedName>
    <definedName name="qwrd" hidden="1">{"ACT",#N/A,FALSE,"Q3Elec P&amp;L fy 99  ";"BUD",#N/A,FALSE,"Q3Elec P&amp;L fy 99  ";"PRIOR",#N/A,FALSE,"Q3Elec P&amp;L fy 99  "}</definedName>
    <definedName name="qwsa" localSheetId="14"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a" localSheetId="7"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a" localSheetId="25"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a" localSheetId="2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a" localSheetId="22"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a" localSheetId="19"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a"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d" localSheetId="1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sd"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sd" localSheetId="25"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sd" localSheetId="2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sd" localSheetId="22"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sd" localSheetId="19"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sd"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wqwqw" localSheetId="14" hidden="1">{#N/A,#N/A,FALSE,"UNIT";#N/A,#N/A,FALSE,"UNIT";#N/A,#N/A,FALSE,"계정"}</definedName>
    <definedName name="qwwqwqw" localSheetId="7" hidden="1">{#N/A,#N/A,FALSE,"UNIT";#N/A,#N/A,FALSE,"UNIT";#N/A,#N/A,FALSE,"계정"}</definedName>
    <definedName name="qwwqwqw" localSheetId="25" hidden="1">{#N/A,#N/A,FALSE,"UNIT";#N/A,#N/A,FALSE,"UNIT";#N/A,#N/A,FALSE,"계정"}</definedName>
    <definedName name="qwwqwqw" localSheetId="21" hidden="1">{#N/A,#N/A,FALSE,"UNIT";#N/A,#N/A,FALSE,"UNIT";#N/A,#N/A,FALSE,"계정"}</definedName>
    <definedName name="qwwqwqw" localSheetId="22" hidden="1">{#N/A,#N/A,FALSE,"UNIT";#N/A,#N/A,FALSE,"UNIT";#N/A,#N/A,FALSE,"계정"}</definedName>
    <definedName name="qwwqwqw" localSheetId="19" hidden="1">{#N/A,#N/A,FALSE,"UNIT";#N/A,#N/A,FALSE,"UNIT";#N/A,#N/A,FALSE,"계정"}</definedName>
    <definedName name="qwwqwqw" hidden="1">{#N/A,#N/A,FALSE,"UNIT";#N/A,#N/A,FALSE,"UNIT";#N/A,#N/A,FALSE,"계정"}</definedName>
    <definedName name="qwwre" localSheetId="14" hidden="1">{"M4Print",#N/A,FALSE,"M4"}</definedName>
    <definedName name="qwwre" localSheetId="7" hidden="1">{"M4Print",#N/A,FALSE,"M4"}</definedName>
    <definedName name="qwwre" localSheetId="25" hidden="1">{"M4Print",#N/A,FALSE,"M4"}</definedName>
    <definedName name="qwwre" localSheetId="21" hidden="1">{"M4Print",#N/A,FALSE,"M4"}</definedName>
    <definedName name="qwwre" localSheetId="22" hidden="1">{"M4Print",#N/A,FALSE,"M4"}</definedName>
    <definedName name="qwwre" localSheetId="19" hidden="1">{"M4Print",#N/A,FALSE,"M4"}</definedName>
    <definedName name="qwwre" hidden="1">{"M4Print",#N/A,FALSE,"M4"}</definedName>
    <definedName name="QWWWWW" localSheetId="14" hidden="1">{#N/A,#N/A,FALSE,"단축1";#N/A,#N/A,FALSE,"단축2";#N/A,#N/A,FALSE,"단축3";#N/A,#N/A,FALSE,"장축";#N/A,#N/A,FALSE,"4WD"}</definedName>
    <definedName name="QWWWWW" localSheetId="7" hidden="1">{#N/A,#N/A,FALSE,"단축1";#N/A,#N/A,FALSE,"단축2";#N/A,#N/A,FALSE,"단축3";#N/A,#N/A,FALSE,"장축";#N/A,#N/A,FALSE,"4WD"}</definedName>
    <definedName name="QWWWWW" localSheetId="25" hidden="1">{#N/A,#N/A,FALSE,"단축1";#N/A,#N/A,FALSE,"단축2";#N/A,#N/A,FALSE,"단축3";#N/A,#N/A,FALSE,"장축";#N/A,#N/A,FALSE,"4WD"}</definedName>
    <definedName name="QWWWWW" localSheetId="21" hidden="1">{#N/A,#N/A,FALSE,"단축1";#N/A,#N/A,FALSE,"단축2";#N/A,#N/A,FALSE,"단축3";#N/A,#N/A,FALSE,"장축";#N/A,#N/A,FALSE,"4WD"}</definedName>
    <definedName name="QWWWWW" localSheetId="22" hidden="1">{#N/A,#N/A,FALSE,"단축1";#N/A,#N/A,FALSE,"단축2";#N/A,#N/A,FALSE,"단축3";#N/A,#N/A,FALSE,"장축";#N/A,#N/A,FALSE,"4WD"}</definedName>
    <definedName name="QWWWWW" localSheetId="19" hidden="1">{#N/A,#N/A,FALSE,"단축1";#N/A,#N/A,FALSE,"단축2";#N/A,#N/A,FALSE,"단축3";#N/A,#N/A,FALSE,"장축";#N/A,#N/A,FALSE,"4WD"}</definedName>
    <definedName name="QWWWWW" hidden="1">{#N/A,#N/A,FALSE,"단축1";#N/A,#N/A,FALSE,"단축2";#N/A,#N/A,FALSE,"단축3";#N/A,#N/A,FALSE,"장축";#N/A,#N/A,FALSE,"4WD"}</definedName>
    <definedName name="qwz" localSheetId="14" hidden="1">{"QTD_HYCO",#N/A,FALSE,"QTD"}</definedName>
    <definedName name="qwz" localSheetId="7" hidden="1">{"QTD_HYCO",#N/A,FALSE,"QTD"}</definedName>
    <definedName name="qwz" localSheetId="25" hidden="1">{"QTD_HYCO",#N/A,FALSE,"QTD"}</definedName>
    <definedName name="qwz" localSheetId="21" hidden="1">{"QTD_HYCO",#N/A,FALSE,"QTD"}</definedName>
    <definedName name="qwz" localSheetId="22" hidden="1">{"QTD_HYCO",#N/A,FALSE,"QTD"}</definedName>
    <definedName name="qwz" localSheetId="19" hidden="1">{"QTD_HYCO",#N/A,FALSE,"QTD"}</definedName>
    <definedName name="qwz" hidden="1">{"QTD_HYCO",#N/A,FALSE,"QTD"}</definedName>
    <definedName name="R_COLLECT">#N/A</definedName>
    <definedName name="R_COVER" localSheetId="14" hidden="1">{#N/A,#N/A,FALSE,"단축1";#N/A,#N/A,FALSE,"단축2";#N/A,#N/A,FALSE,"단축3";#N/A,#N/A,FALSE,"장축";#N/A,#N/A,FALSE,"4WD"}</definedName>
    <definedName name="R_COVER" localSheetId="7" hidden="1">{#N/A,#N/A,FALSE,"단축1";#N/A,#N/A,FALSE,"단축2";#N/A,#N/A,FALSE,"단축3";#N/A,#N/A,FALSE,"장축";#N/A,#N/A,FALSE,"4WD"}</definedName>
    <definedName name="R_COVER" localSheetId="25" hidden="1">{#N/A,#N/A,FALSE,"단축1";#N/A,#N/A,FALSE,"단축2";#N/A,#N/A,FALSE,"단축3";#N/A,#N/A,FALSE,"장축";#N/A,#N/A,FALSE,"4WD"}</definedName>
    <definedName name="R_COVER" localSheetId="21" hidden="1">{#N/A,#N/A,FALSE,"단축1";#N/A,#N/A,FALSE,"단축2";#N/A,#N/A,FALSE,"단축3";#N/A,#N/A,FALSE,"장축";#N/A,#N/A,FALSE,"4WD"}</definedName>
    <definedName name="R_COVER" localSheetId="22" hidden="1">{#N/A,#N/A,FALSE,"단축1";#N/A,#N/A,FALSE,"단축2";#N/A,#N/A,FALSE,"단축3";#N/A,#N/A,FALSE,"장축";#N/A,#N/A,FALSE,"4WD"}</definedName>
    <definedName name="R_COVER" localSheetId="19" hidden="1">{#N/A,#N/A,FALSE,"단축1";#N/A,#N/A,FALSE,"단축2";#N/A,#N/A,FALSE,"단축3";#N/A,#N/A,FALSE,"장축";#N/A,#N/A,FALSE,"4WD"}</definedName>
    <definedName name="R_COVER" hidden="1">{#N/A,#N/A,FALSE,"단축1";#N/A,#N/A,FALSE,"단축2";#N/A,#N/A,FALSE,"단축3";#N/A,#N/A,FALSE,"장축";#N/A,#N/A,FALSE,"4WD"}</definedName>
    <definedName name="R_Factor">#REF!</definedName>
    <definedName name="R_OR">#N/A</definedName>
    <definedName name="R_OVER">#N/A</definedName>
    <definedName name="R_SALES">#N/A</definedName>
    <definedName name="Ra7.5">1</definedName>
    <definedName name="rachel" localSheetId="14" hidden="1">{#N/A,#N/A,FALSE,"COVER";#N/A,#N/A,FALSE,"0";#N/A,#N/A,FALSE,"1";#N/A,#N/A,FALSE,"2";#N/A,#N/A,FALSE,"3";#N/A,#N/A,FALSE,"4";#N/A,#N/A,FALSE,"5";#N/A,#N/A,FALSE,"6";#N/A,#N/A,FALSE,"7";#N/A,#N/A,FALSE,"8";#N/A,#N/A,FALSE,"9";#N/A,#N/A,FALSE,"10";#N/A,#N/A,FALSE,"11"}</definedName>
    <definedName name="rachel" localSheetId="7" hidden="1">{#N/A,#N/A,FALSE,"COVER";#N/A,#N/A,FALSE,"0";#N/A,#N/A,FALSE,"1";#N/A,#N/A,FALSE,"2";#N/A,#N/A,FALSE,"3";#N/A,#N/A,FALSE,"4";#N/A,#N/A,FALSE,"5";#N/A,#N/A,FALSE,"6";#N/A,#N/A,FALSE,"7";#N/A,#N/A,FALSE,"8";#N/A,#N/A,FALSE,"9";#N/A,#N/A,FALSE,"10";#N/A,#N/A,FALSE,"11"}</definedName>
    <definedName name="rachel" localSheetId="25" hidden="1">{#N/A,#N/A,FALSE,"COVER";#N/A,#N/A,FALSE,"0";#N/A,#N/A,FALSE,"1";#N/A,#N/A,FALSE,"2";#N/A,#N/A,FALSE,"3";#N/A,#N/A,FALSE,"4";#N/A,#N/A,FALSE,"5";#N/A,#N/A,FALSE,"6";#N/A,#N/A,FALSE,"7";#N/A,#N/A,FALSE,"8";#N/A,#N/A,FALSE,"9";#N/A,#N/A,FALSE,"10";#N/A,#N/A,FALSE,"11"}</definedName>
    <definedName name="rachel" localSheetId="21" hidden="1">{#N/A,#N/A,FALSE,"COVER";#N/A,#N/A,FALSE,"0";#N/A,#N/A,FALSE,"1";#N/A,#N/A,FALSE,"2";#N/A,#N/A,FALSE,"3";#N/A,#N/A,FALSE,"4";#N/A,#N/A,FALSE,"5";#N/A,#N/A,FALSE,"6";#N/A,#N/A,FALSE,"7";#N/A,#N/A,FALSE,"8";#N/A,#N/A,FALSE,"9";#N/A,#N/A,FALSE,"10";#N/A,#N/A,FALSE,"11"}</definedName>
    <definedName name="rachel" localSheetId="22" hidden="1">{#N/A,#N/A,FALSE,"COVER";#N/A,#N/A,FALSE,"0";#N/A,#N/A,FALSE,"1";#N/A,#N/A,FALSE,"2";#N/A,#N/A,FALSE,"3";#N/A,#N/A,FALSE,"4";#N/A,#N/A,FALSE,"5";#N/A,#N/A,FALSE,"6";#N/A,#N/A,FALSE,"7";#N/A,#N/A,FALSE,"8";#N/A,#N/A,FALSE,"9";#N/A,#N/A,FALSE,"10";#N/A,#N/A,FALSE,"11"}</definedName>
    <definedName name="rachel" localSheetId="19" hidden="1">{#N/A,#N/A,FALSE,"COVER";#N/A,#N/A,FALSE,"0";#N/A,#N/A,FALSE,"1";#N/A,#N/A,FALSE,"2";#N/A,#N/A,FALSE,"3";#N/A,#N/A,FALSE,"4";#N/A,#N/A,FALSE,"5";#N/A,#N/A,FALSE,"6";#N/A,#N/A,FALSE,"7";#N/A,#N/A,FALSE,"8";#N/A,#N/A,FALSE,"9";#N/A,#N/A,FALSE,"10";#N/A,#N/A,FALSE,"11"}</definedName>
    <definedName name="rachel" hidden="1">{#N/A,#N/A,FALSE,"COVER";#N/A,#N/A,FALSE,"0";#N/A,#N/A,FALSE,"1";#N/A,#N/A,FALSE,"2";#N/A,#N/A,FALSE,"3";#N/A,#N/A,FALSE,"4";#N/A,#N/A,FALSE,"5";#N/A,#N/A,FALSE,"6";#N/A,#N/A,FALSE,"7";#N/A,#N/A,FALSE,"8";#N/A,#N/A,FALSE,"9";#N/A,#N/A,FALSE,"10";#N/A,#N/A,FALSE,"11"}</definedName>
    <definedName name="rad" localSheetId="14" hidden="1">{"PACKAGE",#N/A,FALSE,"CM"}</definedName>
    <definedName name="rad" localSheetId="7" hidden="1">{"PACKAGE",#N/A,FALSE,"CM"}</definedName>
    <definedName name="rad" localSheetId="25" hidden="1">{"PACKAGE",#N/A,FALSE,"CM"}</definedName>
    <definedName name="rad" localSheetId="21" hidden="1">{"PACKAGE",#N/A,FALSE,"CM"}</definedName>
    <definedName name="rad" localSheetId="22" hidden="1">{"PACKAGE",#N/A,FALSE,"CM"}</definedName>
    <definedName name="rad" localSheetId="19" hidden="1">{"PACKAGE",#N/A,FALSE,"CM"}</definedName>
    <definedName name="rad" hidden="1">{"PACKAGE",#N/A,FALSE,"CM"}</definedName>
    <definedName name="Rahmen">0.06</definedName>
    <definedName name="RAISE">#REF!</definedName>
    <definedName name="RANGE">#REF!</definedName>
    <definedName name="rangev1">#REF!</definedName>
    <definedName name="rangev2">#REF!</definedName>
    <definedName name="RankPremier">#REF!</definedName>
    <definedName name="rate">#REF!</definedName>
    <definedName name="rate_00">#REF!</definedName>
    <definedName name="rate1">#REF!</definedName>
    <definedName name="RATIOINP">#REF!</definedName>
    <definedName name="ratios" localSheetId="14"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ratios" localSheetId="7"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ratios" localSheetId="25"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ratios" localSheetId="21"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ratios" localSheetId="22"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ratios" localSheetId="19"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ratios" hidden="1">{#N/A,#N/A,FALSE,"Cover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RawData">#REF!</definedName>
    <definedName name="RawHeader">#REF!</definedName>
    <definedName name="ray" localSheetId="14" hidden="1">{#N/A,#N/A,FALSE,"TB";#N/A,#N/A,FALSE,"AR";#N/A,#N/A,FALSE,"BS";#N/A,#N/A,FALSE,"PL";#N/A,#N/A,FALSE,"NOTES";#N/A,#N/A,FALSE,"NOTES (2)";#N/A,#N/A,FALSE,"NOTES (3)";#N/A,#N/A,FALSE,"TAXC.INDEX";#N/A,#N/A,FALSE,"Schedule I";#N/A,#N/A,FALSE,"DPL";#N/A,#N/A,FALSE,"Schedule IV";#N/A,#N/A,FALSE,"Adjustments"}</definedName>
    <definedName name="ray" localSheetId="7" hidden="1">{#N/A,#N/A,FALSE,"TB";#N/A,#N/A,FALSE,"AR";#N/A,#N/A,FALSE,"BS";#N/A,#N/A,FALSE,"PL";#N/A,#N/A,FALSE,"NOTES";#N/A,#N/A,FALSE,"NOTES (2)";#N/A,#N/A,FALSE,"NOTES (3)";#N/A,#N/A,FALSE,"TAXC.INDEX";#N/A,#N/A,FALSE,"Schedule I";#N/A,#N/A,FALSE,"DPL";#N/A,#N/A,FALSE,"Schedule IV";#N/A,#N/A,FALSE,"Adjustments"}</definedName>
    <definedName name="ray" localSheetId="25" hidden="1">{#N/A,#N/A,FALSE,"TB";#N/A,#N/A,FALSE,"AR";#N/A,#N/A,FALSE,"BS";#N/A,#N/A,FALSE,"PL";#N/A,#N/A,FALSE,"NOTES";#N/A,#N/A,FALSE,"NOTES (2)";#N/A,#N/A,FALSE,"NOTES (3)";#N/A,#N/A,FALSE,"TAXC.INDEX";#N/A,#N/A,FALSE,"Schedule I";#N/A,#N/A,FALSE,"DPL";#N/A,#N/A,FALSE,"Schedule IV";#N/A,#N/A,FALSE,"Adjustments"}</definedName>
    <definedName name="ray" localSheetId="21" hidden="1">{#N/A,#N/A,FALSE,"TB";#N/A,#N/A,FALSE,"AR";#N/A,#N/A,FALSE,"BS";#N/A,#N/A,FALSE,"PL";#N/A,#N/A,FALSE,"NOTES";#N/A,#N/A,FALSE,"NOTES (2)";#N/A,#N/A,FALSE,"NOTES (3)";#N/A,#N/A,FALSE,"TAXC.INDEX";#N/A,#N/A,FALSE,"Schedule I";#N/A,#N/A,FALSE,"DPL";#N/A,#N/A,FALSE,"Schedule IV";#N/A,#N/A,FALSE,"Adjustments"}</definedName>
    <definedName name="ray" localSheetId="22" hidden="1">{#N/A,#N/A,FALSE,"TB";#N/A,#N/A,FALSE,"AR";#N/A,#N/A,FALSE,"BS";#N/A,#N/A,FALSE,"PL";#N/A,#N/A,FALSE,"NOTES";#N/A,#N/A,FALSE,"NOTES (2)";#N/A,#N/A,FALSE,"NOTES (3)";#N/A,#N/A,FALSE,"TAXC.INDEX";#N/A,#N/A,FALSE,"Schedule I";#N/A,#N/A,FALSE,"DPL";#N/A,#N/A,FALSE,"Schedule IV";#N/A,#N/A,FALSE,"Adjustments"}</definedName>
    <definedName name="ray" localSheetId="19" hidden="1">{#N/A,#N/A,FALSE,"TB";#N/A,#N/A,FALSE,"AR";#N/A,#N/A,FALSE,"BS";#N/A,#N/A,FALSE,"PL";#N/A,#N/A,FALSE,"NOTES";#N/A,#N/A,FALSE,"NOTES (2)";#N/A,#N/A,FALSE,"NOTES (3)";#N/A,#N/A,FALSE,"TAXC.INDEX";#N/A,#N/A,FALSE,"Schedule I";#N/A,#N/A,FALSE,"DPL";#N/A,#N/A,FALSE,"Schedule IV";#N/A,#N/A,FALSE,"Adjustments"}</definedName>
    <definedName name="ray" hidden="1">{#N/A,#N/A,FALSE,"TB";#N/A,#N/A,FALSE,"AR";#N/A,#N/A,FALSE,"BS";#N/A,#N/A,FALSE,"PL";#N/A,#N/A,FALSE,"NOTES";#N/A,#N/A,FALSE,"NOTES (2)";#N/A,#N/A,FALSE,"NOTES (3)";#N/A,#N/A,FALSE,"TAXC.INDEX";#N/A,#N/A,FALSE,"Schedule I";#N/A,#N/A,FALSE,"DPL";#N/A,#N/A,FALSE,"Schedule IV";#N/A,#N/A,FALSE,"Adjustments"}</definedName>
    <definedName name="RAY_1">#N/A</definedName>
    <definedName name="RAY_2">#N/A</definedName>
    <definedName name="RAY_4">#N/A</definedName>
    <definedName name="RAY_ALL1">#N/A</definedName>
    <definedName name="RAY_ALL2">#N/A</definedName>
    <definedName name="RAY_ALL3">#N/A</definedName>
    <definedName name="RAY_CAL">#N/A</definedName>
    <definedName name="RAY_COM">#N/A</definedName>
    <definedName name="RAY_D1">#N/A</definedName>
    <definedName name="RAY_D2">#N/A</definedName>
    <definedName name="RAY_D3">#N/A</definedName>
    <definedName name="RAY_JUMP">#N/A</definedName>
    <definedName name="RAY_LOW_SA">#N/A</definedName>
    <definedName name="RAY_NO_SA">#N/A</definedName>
    <definedName name="RAY_RATE11">#N/A</definedName>
    <definedName name="RAY_RATE12">#N/A</definedName>
    <definedName name="RAY_RATE13">#N/A</definedName>
    <definedName name="RAY_RATE2">#N/A</definedName>
    <definedName name="RAY_SALES_C">#N/A</definedName>
    <definedName name="RAY_TOT11">#N/A</definedName>
    <definedName name="RAY_TOT12">#N/A</definedName>
    <definedName name="RAY_TOT13">#N/A</definedName>
    <definedName name="RAY_TOT2">#N/A</definedName>
    <definedName name="rby" localSheetId="25">[2]基本资料!$E$4:$E$13</definedName>
    <definedName name="rby" localSheetId="21">[2]基本资料!$E$4:$E$13</definedName>
    <definedName name="rby" localSheetId="22">[2]基本资料!$E$4:$E$13</definedName>
    <definedName name="rby">#REF!</definedName>
    <definedName name="RCArea" hidden="1">#REF!</definedName>
    <definedName name="RDES" hidden="1">#REF!</definedName>
    <definedName name="RDG" localSheetId="14" hidden="1">{#N/A,#N/A,FALSE,"단축1";#N/A,#N/A,FALSE,"단축2";#N/A,#N/A,FALSE,"단축3";#N/A,#N/A,FALSE,"장축";#N/A,#N/A,FALSE,"4WD"}</definedName>
    <definedName name="RDG" localSheetId="7" hidden="1">{#N/A,#N/A,FALSE,"단축1";#N/A,#N/A,FALSE,"단축2";#N/A,#N/A,FALSE,"단축3";#N/A,#N/A,FALSE,"장축";#N/A,#N/A,FALSE,"4WD"}</definedName>
    <definedName name="RDG" localSheetId="25" hidden="1">{#N/A,#N/A,FALSE,"단축1";#N/A,#N/A,FALSE,"단축2";#N/A,#N/A,FALSE,"단축3";#N/A,#N/A,FALSE,"장축";#N/A,#N/A,FALSE,"4WD"}</definedName>
    <definedName name="RDG" localSheetId="21" hidden="1">{#N/A,#N/A,FALSE,"단축1";#N/A,#N/A,FALSE,"단축2";#N/A,#N/A,FALSE,"단축3";#N/A,#N/A,FALSE,"장축";#N/A,#N/A,FALSE,"4WD"}</definedName>
    <definedName name="RDG" localSheetId="22" hidden="1">{#N/A,#N/A,FALSE,"단축1";#N/A,#N/A,FALSE,"단축2";#N/A,#N/A,FALSE,"단축3";#N/A,#N/A,FALSE,"장축";#N/A,#N/A,FALSE,"4WD"}</definedName>
    <definedName name="RDG" localSheetId="19" hidden="1">{#N/A,#N/A,FALSE,"단축1";#N/A,#N/A,FALSE,"단축2";#N/A,#N/A,FALSE,"단축3";#N/A,#N/A,FALSE,"장축";#N/A,#N/A,FALSE,"4WD"}</definedName>
    <definedName name="RDG" hidden="1">{#N/A,#N/A,FALSE,"단축1";#N/A,#N/A,FALSE,"단축2";#N/A,#N/A,FALSE,"단축3";#N/A,#N/A,FALSE,"장축";#N/A,#N/A,FALSE,"4WD"}</definedName>
    <definedName name="rdt" localSheetId="25">[2]基本资料!$G$4:$G$21</definedName>
    <definedName name="rdt" localSheetId="21">[2]基本资料!$G$4:$G$21</definedName>
    <definedName name="rdt" localSheetId="22">[2]基本资料!$G$4:$G$21</definedName>
    <definedName name="rdt">#REF!</definedName>
    <definedName name="rdx" localSheetId="14" hidden="1">{"oct_res_comm",#N/A,FALSE,"VarToBud"}</definedName>
    <definedName name="rdx" localSheetId="7" hidden="1">{"oct_res_comm",#N/A,FALSE,"VarToBud"}</definedName>
    <definedName name="rdx" localSheetId="25" hidden="1">{"oct_res_comm",#N/A,FALSE,"VarToBud"}</definedName>
    <definedName name="rdx" localSheetId="21" hidden="1">{"oct_res_comm",#N/A,FALSE,"VarToBud"}</definedName>
    <definedName name="rdx" localSheetId="22" hidden="1">{"oct_res_comm",#N/A,FALSE,"VarToBud"}</definedName>
    <definedName name="rdx" localSheetId="19" hidden="1">{"oct_res_comm",#N/A,FALSE,"VarToBud"}</definedName>
    <definedName name="rdx" hidden="1">{"oct_res_comm",#N/A,FALSE,"VarToBud"}</definedName>
    <definedName name="RE_TOTAL">#REF!</definedName>
    <definedName name="rea" localSheetId="14"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a" localSheetId="7"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a" localSheetId="2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a" localSheetId="2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a" localSheetId="22"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a" localSheetId="19"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a"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C">#REF!</definedName>
    <definedName name="Receipt_01">#REF!</definedName>
    <definedName name="receiver_mds">#REF!</definedName>
    <definedName name="receiver_sds">#REF!</definedName>
    <definedName name="reconciliation" localSheetId="14" hidden="1">{#N/A,#N/A,FALSE,"供料净化车间"}</definedName>
    <definedName name="reconciliation" localSheetId="7" hidden="1">{#N/A,#N/A,FALSE,"供料净化车间"}</definedName>
    <definedName name="reconciliation" localSheetId="25" hidden="1">{#N/A,#N/A,FALSE,"供料净化车间"}</definedName>
    <definedName name="reconciliation" localSheetId="21" hidden="1">{#N/A,#N/A,FALSE,"供料净化车间"}</definedName>
    <definedName name="reconciliation" localSheetId="22" hidden="1">{#N/A,#N/A,FALSE,"供料净化车间"}</definedName>
    <definedName name="reconciliation" localSheetId="19" hidden="1">{#N/A,#N/A,FALSE,"供料净化车间"}</definedName>
    <definedName name="reconciliation" hidden="1">{#N/A,#N/A,FALSE,"供料净化车间"}</definedName>
    <definedName name="_xlnm.Recorder">#REF!</definedName>
    <definedName name="redo" localSheetId="14" hidden="1">{#N/A,#N/A,FALSE,"ACQ_GRAPHS";#N/A,#N/A,FALSE,"T_1 GRAPHS";#N/A,#N/A,FALSE,"T_2 GRAPHS";#N/A,#N/A,FALSE,"COMB_GRAPHS"}</definedName>
    <definedName name="redo" localSheetId="7" hidden="1">{#N/A,#N/A,FALSE,"ACQ_GRAPHS";#N/A,#N/A,FALSE,"T_1 GRAPHS";#N/A,#N/A,FALSE,"T_2 GRAPHS";#N/A,#N/A,FALSE,"COMB_GRAPHS"}</definedName>
    <definedName name="redo" localSheetId="25" hidden="1">{#N/A,#N/A,FALSE,"ACQ_GRAPHS";#N/A,#N/A,FALSE,"T_1 GRAPHS";#N/A,#N/A,FALSE,"T_2 GRAPHS";#N/A,#N/A,FALSE,"COMB_GRAPHS"}</definedName>
    <definedName name="redo" localSheetId="21" hidden="1">{#N/A,#N/A,FALSE,"ACQ_GRAPHS";#N/A,#N/A,FALSE,"T_1 GRAPHS";#N/A,#N/A,FALSE,"T_2 GRAPHS";#N/A,#N/A,FALSE,"COMB_GRAPHS"}</definedName>
    <definedName name="redo" localSheetId="22" hidden="1">{#N/A,#N/A,FALSE,"ACQ_GRAPHS";#N/A,#N/A,FALSE,"T_1 GRAPHS";#N/A,#N/A,FALSE,"T_2 GRAPHS";#N/A,#N/A,FALSE,"COMB_GRAPHS"}</definedName>
    <definedName name="redo" localSheetId="19" hidden="1">{#N/A,#N/A,FALSE,"ACQ_GRAPHS";#N/A,#N/A,FALSE,"T_1 GRAPHS";#N/A,#N/A,FALSE,"T_2 GRAPHS";#N/A,#N/A,FALSE,"COMB_GRAPHS"}</definedName>
    <definedName name="redo" hidden="1">{#N/A,#N/A,FALSE,"ACQ_GRAPHS";#N/A,#N/A,FALSE,"T_1 GRAPHS";#N/A,#N/A,FALSE,"T_2 GRAPHS";#N/A,#N/A,FALSE,"COMB_GRAPHS"}</definedName>
    <definedName name="REF">#REF!</definedName>
    <definedName name="reference">#REF!</definedName>
    <definedName name="refrefref">#REF!</definedName>
    <definedName name="reggie" localSheetId="14" hidden="1">{#N/A,#N/A,FALSE,"Pharm";#N/A,#N/A,FALSE,"WWCM"}</definedName>
    <definedName name="reggie" localSheetId="7" hidden="1">{#N/A,#N/A,FALSE,"Pharm";#N/A,#N/A,FALSE,"WWCM"}</definedName>
    <definedName name="reggie" localSheetId="25" hidden="1">{#N/A,#N/A,FALSE,"Pharm";#N/A,#N/A,FALSE,"WWCM"}</definedName>
    <definedName name="reggie" localSheetId="21" hidden="1">{#N/A,#N/A,FALSE,"Pharm";#N/A,#N/A,FALSE,"WWCM"}</definedName>
    <definedName name="reggie" localSheetId="22" hidden="1">{#N/A,#N/A,FALSE,"Pharm";#N/A,#N/A,FALSE,"WWCM"}</definedName>
    <definedName name="reggie" localSheetId="19" hidden="1">{#N/A,#N/A,FALSE,"Pharm";#N/A,#N/A,FALSE,"WWCM"}</definedName>
    <definedName name="reggie" hidden="1">{#N/A,#N/A,FALSE,"Pharm";#N/A,#N/A,FALSE,"WWCM"}</definedName>
    <definedName name="RemainPopOtherProc">#REF!</definedName>
    <definedName name="RemainPopRationalNotSign">#REF!</definedName>
    <definedName name="RemainPopWhenSign">#REF!</definedName>
    <definedName name="rep_cur">#REF!</definedName>
    <definedName name="REPMONTH">#REF!</definedName>
    <definedName name="REPORT">#REF!</definedName>
    <definedName name="reportdate">#REF!</definedName>
    <definedName name="ReportTable">#REF!</definedName>
    <definedName name="REQT">#REF!</definedName>
    <definedName name="rer" localSheetId="14" hidden="1">{"'毛利比较'!$A$4:$P$26"}</definedName>
    <definedName name="rer" localSheetId="7" hidden="1">{"'毛利比较'!$A$4:$P$26"}</definedName>
    <definedName name="rer" localSheetId="25" hidden="1">{"'毛利比较'!$A$4:$P$26"}</definedName>
    <definedName name="rer" localSheetId="21" hidden="1">{"'毛利比较'!$A$4:$P$26"}</definedName>
    <definedName name="rer" localSheetId="22" hidden="1">{"'毛利比较'!$A$4:$P$26"}</definedName>
    <definedName name="rer" localSheetId="19" hidden="1">{"'毛利比较'!$A$4:$P$26"}</definedName>
    <definedName name="rer" hidden="1">{"'毛利比较'!$A$4:$P$26"}</definedName>
    <definedName name="res" localSheetId="14" hidden="1">{"'毛利比较'!$A$4:$P$26"}</definedName>
    <definedName name="res" localSheetId="7" hidden="1">{"'毛利比较'!$A$4:$P$26"}</definedName>
    <definedName name="res" localSheetId="25" hidden="1">{"'毛利比较'!$A$4:$P$26"}</definedName>
    <definedName name="res" localSheetId="21" hidden="1">{"'毛利比较'!$A$4:$P$26"}</definedName>
    <definedName name="res" localSheetId="22" hidden="1">{"'毛利比较'!$A$4:$P$26"}</definedName>
    <definedName name="res" localSheetId="19" hidden="1">{"'毛利比较'!$A$4:$P$26"}</definedName>
    <definedName name="res" hidden="1">{"'毛利比较'!$A$4:$P$26"}</definedName>
    <definedName name="resadas">#REF!</definedName>
    <definedName name="Residual_difference">#REF!</definedName>
    <definedName name="resp." localSheetId="14" hidden="1">{#N/A,#N/A,FALSE,"Pharm";#N/A,#N/A,FALSE,"WWCM"}</definedName>
    <definedName name="resp." localSheetId="7" hidden="1">{#N/A,#N/A,FALSE,"Pharm";#N/A,#N/A,FALSE,"WWCM"}</definedName>
    <definedName name="resp." localSheetId="25" hidden="1">{#N/A,#N/A,FALSE,"Pharm";#N/A,#N/A,FALSE,"WWCM"}</definedName>
    <definedName name="resp." localSheetId="21" hidden="1">{#N/A,#N/A,FALSE,"Pharm";#N/A,#N/A,FALSE,"WWCM"}</definedName>
    <definedName name="resp." localSheetId="22" hidden="1">{#N/A,#N/A,FALSE,"Pharm";#N/A,#N/A,FALSE,"WWCM"}</definedName>
    <definedName name="resp." localSheetId="19" hidden="1">{#N/A,#N/A,FALSE,"Pharm";#N/A,#N/A,FALSE,"WWCM"}</definedName>
    <definedName name="resp." hidden="1">{#N/A,#N/A,FALSE,"Pharm";#N/A,#N/A,FALSE,"WWCM"}</definedName>
    <definedName name="RESPONSIBILITYAPPLICATIONID2">#REF!</definedName>
    <definedName name="RESPONSIBILITYAPPLICATIONID3">#REF!</definedName>
    <definedName name="RESPONSIBILITYAPPLICATIONID4">#REF!</definedName>
    <definedName name="RESPONSIBILITYAPPLICATIONID5">#REF!</definedName>
    <definedName name="RESPONSIBILITYID2">#REF!</definedName>
    <definedName name="RESPONSIBILITYID3">#REF!</definedName>
    <definedName name="RESPONSIBILITYID4">#REF!</definedName>
    <definedName name="RESPONSIBILITYID5">#REF!</definedName>
    <definedName name="RESPONSIBILITYNAME2">#REF!</definedName>
    <definedName name="RESPONSIBILITYNAME3">#REF!</definedName>
    <definedName name="RESPONSIBILITYNAME4">#REF!</definedName>
    <definedName name="RESPONSIBILITYNAME5">#REF!</definedName>
    <definedName name="Result_SCREV">#REF!</definedName>
    <definedName name="retail" localSheetId="14" hidden="1">{#N/A,#N/A,FALSE,"Hip.Bas";#N/A,#N/A,FALSE,"ventas";#N/A,#N/A,FALSE,"ingre-Año";#N/A,#N/A,FALSE,"ventas-Año";#N/A,#N/A,FALSE,"Costepro";#N/A,#N/A,FALSE,"inversion";#N/A,#N/A,FALSE,"personal";#N/A,#N/A,FALSE,"Gastos-V";#N/A,#N/A,FALSE,"Circulante";#N/A,#N/A,FALSE,"CONSOLI";#N/A,#N/A,FALSE,"Es-Fin";#N/A,#N/A,FALSE,"Margen-P"}</definedName>
    <definedName name="retail" localSheetId="7" hidden="1">{#N/A,#N/A,FALSE,"Hip.Bas";#N/A,#N/A,FALSE,"ventas";#N/A,#N/A,FALSE,"ingre-Año";#N/A,#N/A,FALSE,"ventas-Año";#N/A,#N/A,FALSE,"Costepro";#N/A,#N/A,FALSE,"inversion";#N/A,#N/A,FALSE,"personal";#N/A,#N/A,FALSE,"Gastos-V";#N/A,#N/A,FALSE,"Circulante";#N/A,#N/A,FALSE,"CONSOLI";#N/A,#N/A,FALSE,"Es-Fin";#N/A,#N/A,FALSE,"Margen-P"}</definedName>
    <definedName name="retail" localSheetId="25" hidden="1">{#N/A,#N/A,FALSE,"Hip.Bas";#N/A,#N/A,FALSE,"ventas";#N/A,#N/A,FALSE,"ingre-Año";#N/A,#N/A,FALSE,"ventas-Año";#N/A,#N/A,FALSE,"Costepro";#N/A,#N/A,FALSE,"inversion";#N/A,#N/A,FALSE,"personal";#N/A,#N/A,FALSE,"Gastos-V";#N/A,#N/A,FALSE,"Circulante";#N/A,#N/A,FALSE,"CONSOLI";#N/A,#N/A,FALSE,"Es-Fin";#N/A,#N/A,FALSE,"Margen-P"}</definedName>
    <definedName name="retail" localSheetId="21" hidden="1">{#N/A,#N/A,FALSE,"Hip.Bas";#N/A,#N/A,FALSE,"ventas";#N/A,#N/A,FALSE,"ingre-Año";#N/A,#N/A,FALSE,"ventas-Año";#N/A,#N/A,FALSE,"Costepro";#N/A,#N/A,FALSE,"inversion";#N/A,#N/A,FALSE,"personal";#N/A,#N/A,FALSE,"Gastos-V";#N/A,#N/A,FALSE,"Circulante";#N/A,#N/A,FALSE,"CONSOLI";#N/A,#N/A,FALSE,"Es-Fin";#N/A,#N/A,FALSE,"Margen-P"}</definedName>
    <definedName name="retail" localSheetId="22" hidden="1">{#N/A,#N/A,FALSE,"Hip.Bas";#N/A,#N/A,FALSE,"ventas";#N/A,#N/A,FALSE,"ingre-Año";#N/A,#N/A,FALSE,"ventas-Año";#N/A,#N/A,FALSE,"Costepro";#N/A,#N/A,FALSE,"inversion";#N/A,#N/A,FALSE,"personal";#N/A,#N/A,FALSE,"Gastos-V";#N/A,#N/A,FALSE,"Circulante";#N/A,#N/A,FALSE,"CONSOLI";#N/A,#N/A,FALSE,"Es-Fin";#N/A,#N/A,FALSE,"Margen-P"}</definedName>
    <definedName name="retail" localSheetId="19" hidden="1">{#N/A,#N/A,FALSE,"Hip.Bas";#N/A,#N/A,FALSE,"ventas";#N/A,#N/A,FALSE,"ingre-Año";#N/A,#N/A,FALSE,"ventas-Año";#N/A,#N/A,FALSE,"Costepro";#N/A,#N/A,FALSE,"inversion";#N/A,#N/A,FALSE,"personal";#N/A,#N/A,FALSE,"Gastos-V";#N/A,#N/A,FALSE,"Circulante";#N/A,#N/A,FALSE,"CONSOLI";#N/A,#N/A,FALSE,"Es-Fin";#N/A,#N/A,FALSE,"Margen-P"}</definedName>
    <definedName name="retail" hidden="1">{#N/A,#N/A,FALSE,"Hip.Bas";#N/A,#N/A,FALSE,"ventas";#N/A,#N/A,FALSE,"ingre-Año";#N/A,#N/A,FALSE,"ventas-Año";#N/A,#N/A,FALSE,"Costepro";#N/A,#N/A,FALSE,"inversion";#N/A,#N/A,FALSE,"personal";#N/A,#N/A,FALSE,"Gastos-V";#N/A,#N/A,FALSE,"Circulante";#N/A,#N/A,FALSE,"CONSOLI";#N/A,#N/A,FALSE,"Es-Fin";#N/A,#N/A,FALSE,"Margen-P"}</definedName>
    <definedName name="Retained_Earnings">#REF!</definedName>
    <definedName name="retertw" localSheetId="14" hidden="1">{"summary",#N/A,FALSE,"2000 vs 1999";"detail",#N/A,FALSE,"2000 vs 1999"}</definedName>
    <definedName name="retertw" localSheetId="7" hidden="1">{"summary",#N/A,FALSE,"2000 vs 1999";"detail",#N/A,FALSE,"2000 vs 1999"}</definedName>
    <definedName name="retertw" localSheetId="25" hidden="1">{"summary",#N/A,FALSE,"2000 vs 1999";"detail",#N/A,FALSE,"2000 vs 1999"}</definedName>
    <definedName name="retertw" localSheetId="21" hidden="1">{"summary",#N/A,FALSE,"2000 vs 1999";"detail",#N/A,FALSE,"2000 vs 1999"}</definedName>
    <definedName name="retertw" localSheetId="22" hidden="1">{"summary",#N/A,FALSE,"2000 vs 1999";"detail",#N/A,FALSE,"2000 vs 1999"}</definedName>
    <definedName name="retertw" localSheetId="19" hidden="1">{"summary",#N/A,FALSE,"2000 vs 1999";"detail",#N/A,FALSE,"2000 vs 1999"}</definedName>
    <definedName name="retertw" hidden="1">{"summary",#N/A,FALSE,"2000 vs 1999";"detail",#N/A,FALSE,"2000 vs 1999"}</definedName>
    <definedName name="retfdv" localSheetId="14" hidden="1">{#N/A,#N/A,TRUE,"DIVISION-MTH";"MANUFACTURING",#N/A,TRUE,"MANUF-MTH";#N/A,#N/A,TRUE,"TRADING-MTH";#N/A,#N/A,TRUE,"DIV-COSTS-MTH"}</definedName>
    <definedName name="retfdv" localSheetId="7" hidden="1">{#N/A,#N/A,TRUE,"DIVISION-MTH";"MANUFACTURING",#N/A,TRUE,"MANUF-MTH";#N/A,#N/A,TRUE,"TRADING-MTH";#N/A,#N/A,TRUE,"DIV-COSTS-MTH"}</definedName>
    <definedName name="retfdv" localSheetId="25" hidden="1">{#N/A,#N/A,TRUE,"DIVISION-MTH";"MANUFACTURING",#N/A,TRUE,"MANUF-MTH";#N/A,#N/A,TRUE,"TRADING-MTH";#N/A,#N/A,TRUE,"DIV-COSTS-MTH"}</definedName>
    <definedName name="retfdv" localSheetId="21" hidden="1">{#N/A,#N/A,TRUE,"DIVISION-MTH";"MANUFACTURING",#N/A,TRUE,"MANUF-MTH";#N/A,#N/A,TRUE,"TRADING-MTH";#N/A,#N/A,TRUE,"DIV-COSTS-MTH"}</definedName>
    <definedName name="retfdv" localSheetId="22" hidden="1">{#N/A,#N/A,TRUE,"DIVISION-MTH";"MANUFACTURING",#N/A,TRUE,"MANUF-MTH";#N/A,#N/A,TRUE,"TRADING-MTH";#N/A,#N/A,TRUE,"DIV-COSTS-MTH"}</definedName>
    <definedName name="retfdv" localSheetId="19" hidden="1">{#N/A,#N/A,TRUE,"DIVISION-MTH";"MANUFACTURING",#N/A,TRUE,"MANUF-MTH";#N/A,#N/A,TRUE,"TRADING-MTH";#N/A,#N/A,TRUE,"DIV-COSTS-MTH"}</definedName>
    <definedName name="retfdv" hidden="1">{#N/A,#N/A,TRUE,"DIVISION-MTH";"MANUFACTURING",#N/A,TRUE,"MANUF-MTH";#N/A,#N/A,TRUE,"TRADING-MTH";#N/A,#N/A,TRUE,"DIV-COSTS-MTH"}</definedName>
    <definedName name="retge4t" localSheetId="14" hidden="1">{#N/A,#N/A,FALSE,"现金"}</definedName>
    <definedName name="retge4t" localSheetId="7" hidden="1">{#N/A,#N/A,FALSE,"现金"}</definedName>
    <definedName name="retge4t" localSheetId="25" hidden="1">{#N/A,#N/A,FALSE,"现金"}</definedName>
    <definedName name="retge4t" localSheetId="21" hidden="1">{#N/A,#N/A,FALSE,"现金"}</definedName>
    <definedName name="retge4t" localSheetId="22" hidden="1">{#N/A,#N/A,FALSE,"现金"}</definedName>
    <definedName name="retge4t" localSheetId="19" hidden="1">{#N/A,#N/A,FALSE,"现金"}</definedName>
    <definedName name="retge4t" hidden="1">{#N/A,#N/A,FALSE,"现金"}</definedName>
    <definedName name="Revaluation_Reserves">#REF!</definedName>
    <definedName name="REVCO">#N/A</definedName>
    <definedName name="review">#REF!</definedName>
    <definedName name="RevLevel" hidden="1">#REF!</definedName>
    <definedName name="rew" localSheetId="14" hidden="1">{"'毛利比较'!$A$4:$P$26"}</definedName>
    <definedName name="rew" localSheetId="7" hidden="1">{"'毛利比较'!$A$4:$P$26"}</definedName>
    <definedName name="rew" localSheetId="25" hidden="1">{"'毛利比较'!$A$4:$P$26"}</definedName>
    <definedName name="rew" localSheetId="21" hidden="1">{"'毛利比较'!$A$4:$P$26"}</definedName>
    <definedName name="rew" localSheetId="22" hidden="1">{"'毛利比较'!$A$4:$P$26"}</definedName>
    <definedName name="rew" localSheetId="19" hidden="1">{"'毛利比较'!$A$4:$P$26"}</definedName>
    <definedName name="rew" hidden="1">{"'毛利比较'!$A$4:$P$26"}</definedName>
    <definedName name="rewghytj" localSheetId="14" hidden="1">{#N/A,#N/A,FALSE,"TAXC.INDEX";#N/A,#N/A,FALSE,"Schedule I";#N/A,#N/A,FALSE,"Schedule  II";#N/A,#N/A,FALSE,"Schedule III";#N/A,#N/A,FALSE,"Schedule IV";#N/A,#N/A,FALSE,"Schedule IV (Cont'd)";#N/A,#N/A,FALSE,"Schedule V";#N/A,#N/A,FALSE,"Schedule VI";#N/A,#N/A,FALSE,"Schedule VII"}</definedName>
    <definedName name="rewghytj" localSheetId="7" hidden="1">{#N/A,#N/A,FALSE,"TAXC.INDEX";#N/A,#N/A,FALSE,"Schedule I";#N/A,#N/A,FALSE,"Schedule  II";#N/A,#N/A,FALSE,"Schedule III";#N/A,#N/A,FALSE,"Schedule IV";#N/A,#N/A,FALSE,"Schedule IV (Cont'd)";#N/A,#N/A,FALSE,"Schedule V";#N/A,#N/A,FALSE,"Schedule VI";#N/A,#N/A,FALSE,"Schedule VII"}</definedName>
    <definedName name="rewghytj" localSheetId="25" hidden="1">{#N/A,#N/A,FALSE,"TAXC.INDEX";#N/A,#N/A,FALSE,"Schedule I";#N/A,#N/A,FALSE,"Schedule  II";#N/A,#N/A,FALSE,"Schedule III";#N/A,#N/A,FALSE,"Schedule IV";#N/A,#N/A,FALSE,"Schedule IV (Cont'd)";#N/A,#N/A,FALSE,"Schedule V";#N/A,#N/A,FALSE,"Schedule VI";#N/A,#N/A,FALSE,"Schedule VII"}</definedName>
    <definedName name="rewghytj" localSheetId="21" hidden="1">{#N/A,#N/A,FALSE,"TAXC.INDEX";#N/A,#N/A,FALSE,"Schedule I";#N/A,#N/A,FALSE,"Schedule  II";#N/A,#N/A,FALSE,"Schedule III";#N/A,#N/A,FALSE,"Schedule IV";#N/A,#N/A,FALSE,"Schedule IV (Cont'd)";#N/A,#N/A,FALSE,"Schedule V";#N/A,#N/A,FALSE,"Schedule VI";#N/A,#N/A,FALSE,"Schedule VII"}</definedName>
    <definedName name="rewghytj" localSheetId="22" hidden="1">{#N/A,#N/A,FALSE,"TAXC.INDEX";#N/A,#N/A,FALSE,"Schedule I";#N/A,#N/A,FALSE,"Schedule  II";#N/A,#N/A,FALSE,"Schedule III";#N/A,#N/A,FALSE,"Schedule IV";#N/A,#N/A,FALSE,"Schedule IV (Cont'd)";#N/A,#N/A,FALSE,"Schedule V";#N/A,#N/A,FALSE,"Schedule VI";#N/A,#N/A,FALSE,"Schedule VII"}</definedName>
    <definedName name="rewghytj" localSheetId="19" hidden="1">{#N/A,#N/A,FALSE,"TAXC.INDEX";#N/A,#N/A,FALSE,"Schedule I";#N/A,#N/A,FALSE,"Schedule  II";#N/A,#N/A,FALSE,"Schedule III";#N/A,#N/A,FALSE,"Schedule IV";#N/A,#N/A,FALSE,"Schedule IV (Cont'd)";#N/A,#N/A,FALSE,"Schedule V";#N/A,#N/A,FALSE,"Schedule VI";#N/A,#N/A,FALSE,"Schedule VII"}</definedName>
    <definedName name="rewghytj" hidden="1">{#N/A,#N/A,FALSE,"TAXC.INDEX";#N/A,#N/A,FALSE,"Schedule I";#N/A,#N/A,FALSE,"Schedule  II";#N/A,#N/A,FALSE,"Schedule III";#N/A,#N/A,FALSE,"Schedule IV";#N/A,#N/A,FALSE,"Schedule IV (Cont'd)";#N/A,#N/A,FALSE,"Schedule V";#N/A,#N/A,FALSE,"Schedule VI";#N/A,#N/A,FALSE,"Schedule VII"}</definedName>
    <definedName name="rewq" localSheetId="14" hidden="1">{"sales growth",#N/A,FALSE,"summary";"oper income",#N/A,FALSE,"summary";"oros rank",#N/A,FALSE,"summary";"net assets",#N/A,FALSE,"summary";"asset turnover",#N/A,FALSE,"summary";"orona",#N/A,FALSE,"summary"}</definedName>
    <definedName name="rewq" localSheetId="7" hidden="1">{"sales growth",#N/A,FALSE,"summary";"oper income",#N/A,FALSE,"summary";"oros rank",#N/A,FALSE,"summary";"net assets",#N/A,FALSE,"summary";"asset turnover",#N/A,FALSE,"summary";"orona",#N/A,FALSE,"summary"}</definedName>
    <definedName name="rewq" localSheetId="25" hidden="1">{"sales growth",#N/A,FALSE,"summary";"oper income",#N/A,FALSE,"summary";"oros rank",#N/A,FALSE,"summary";"net assets",#N/A,FALSE,"summary";"asset turnover",#N/A,FALSE,"summary";"orona",#N/A,FALSE,"summary"}</definedName>
    <definedName name="rewq" localSheetId="21" hidden="1">{"sales growth",#N/A,FALSE,"summary";"oper income",#N/A,FALSE,"summary";"oros rank",#N/A,FALSE,"summary";"net assets",#N/A,FALSE,"summary";"asset turnover",#N/A,FALSE,"summary";"orona",#N/A,FALSE,"summary"}</definedName>
    <definedName name="rewq" localSheetId="22" hidden="1">{"sales growth",#N/A,FALSE,"summary";"oper income",#N/A,FALSE,"summary";"oros rank",#N/A,FALSE,"summary";"net assets",#N/A,FALSE,"summary";"asset turnover",#N/A,FALSE,"summary";"orona",#N/A,FALSE,"summary"}</definedName>
    <definedName name="rewq" localSheetId="19" hidden="1">{"sales growth",#N/A,FALSE,"summary";"oper income",#N/A,FALSE,"summary";"oros rank",#N/A,FALSE,"summary";"net assets",#N/A,FALSE,"summary";"asset turnover",#N/A,FALSE,"summary";"orona",#N/A,FALSE,"summary"}</definedName>
    <definedName name="rewq" hidden="1">{"sales growth",#N/A,FALSE,"summary";"oper income",#N/A,FALSE,"summary";"oros rank",#N/A,FALSE,"summary";"net assets",#N/A,FALSE,"summary";"asset turnover",#N/A,FALSE,"summary";"orona",#N/A,FALSE,"summary"}</definedName>
    <definedName name="rewtet" localSheetId="14" hidden="1">{#N/A,#N/A,FALSE,"Umsatz 99";#N/A,#N/A,FALSE,"ER 99 "}</definedName>
    <definedName name="rewtet" localSheetId="7" hidden="1">{#N/A,#N/A,FALSE,"Umsatz 99";#N/A,#N/A,FALSE,"ER 99 "}</definedName>
    <definedName name="rewtet" localSheetId="25" hidden="1">{#N/A,#N/A,FALSE,"Umsatz 99";#N/A,#N/A,FALSE,"ER 99 "}</definedName>
    <definedName name="rewtet" localSheetId="21" hidden="1">{#N/A,#N/A,FALSE,"Umsatz 99";#N/A,#N/A,FALSE,"ER 99 "}</definedName>
    <definedName name="rewtet" localSheetId="22" hidden="1">{#N/A,#N/A,FALSE,"Umsatz 99";#N/A,#N/A,FALSE,"ER 99 "}</definedName>
    <definedName name="rewtet" localSheetId="19" hidden="1">{#N/A,#N/A,FALSE,"Umsatz 99";#N/A,#N/A,FALSE,"ER 99 "}</definedName>
    <definedName name="rewtet" hidden="1">{#N/A,#N/A,FALSE,"Umsatz 99";#N/A,#N/A,FALSE,"ER 99 "}</definedName>
    <definedName name="rf2e" localSheetId="14" hidden="1">{#N/A,#N/A,FALSE,"Pharm";#N/A,#N/A,FALSE,"WWCM"}</definedName>
    <definedName name="rf2e" localSheetId="7" hidden="1">{#N/A,#N/A,FALSE,"Pharm";#N/A,#N/A,FALSE,"WWCM"}</definedName>
    <definedName name="rf2e" localSheetId="25" hidden="1">{#N/A,#N/A,FALSE,"Pharm";#N/A,#N/A,FALSE,"WWCM"}</definedName>
    <definedName name="rf2e" localSheetId="21" hidden="1">{#N/A,#N/A,FALSE,"Pharm";#N/A,#N/A,FALSE,"WWCM"}</definedName>
    <definedName name="rf2e" localSheetId="22" hidden="1">{#N/A,#N/A,FALSE,"Pharm";#N/A,#N/A,FALSE,"WWCM"}</definedName>
    <definedName name="rf2e" localSheetId="19" hidden="1">{#N/A,#N/A,FALSE,"Pharm";#N/A,#N/A,FALSE,"WWCM"}</definedName>
    <definedName name="rf2e" hidden="1">{#N/A,#N/A,FALSE,"Pharm";#N/A,#N/A,FALSE,"WWCM"}</definedName>
    <definedName name="rfdrf" hidden="1">#REF!</definedName>
    <definedName name="RGSDG" localSheetId="14" hidden="1">{#N/A,#N/A,FALSE,"단축1";#N/A,#N/A,FALSE,"단축2";#N/A,#N/A,FALSE,"단축3";#N/A,#N/A,FALSE,"장축";#N/A,#N/A,FALSE,"4WD"}</definedName>
    <definedName name="RGSDG" localSheetId="7" hidden="1">{#N/A,#N/A,FALSE,"단축1";#N/A,#N/A,FALSE,"단축2";#N/A,#N/A,FALSE,"단축3";#N/A,#N/A,FALSE,"장축";#N/A,#N/A,FALSE,"4WD"}</definedName>
    <definedName name="RGSDG" localSheetId="25" hidden="1">{#N/A,#N/A,FALSE,"단축1";#N/A,#N/A,FALSE,"단축2";#N/A,#N/A,FALSE,"단축3";#N/A,#N/A,FALSE,"장축";#N/A,#N/A,FALSE,"4WD"}</definedName>
    <definedName name="RGSDG" localSheetId="21" hidden="1">{#N/A,#N/A,FALSE,"단축1";#N/A,#N/A,FALSE,"단축2";#N/A,#N/A,FALSE,"단축3";#N/A,#N/A,FALSE,"장축";#N/A,#N/A,FALSE,"4WD"}</definedName>
    <definedName name="RGSDG" localSheetId="22" hidden="1">{#N/A,#N/A,FALSE,"단축1";#N/A,#N/A,FALSE,"단축2";#N/A,#N/A,FALSE,"단축3";#N/A,#N/A,FALSE,"장축";#N/A,#N/A,FALSE,"4WD"}</definedName>
    <definedName name="RGSDG" localSheetId="19" hidden="1">{#N/A,#N/A,FALSE,"단축1";#N/A,#N/A,FALSE,"단축2";#N/A,#N/A,FALSE,"단축3";#N/A,#N/A,FALSE,"장축";#N/A,#N/A,FALSE,"4WD"}</definedName>
    <definedName name="RGSDG" hidden="1">{#N/A,#N/A,FALSE,"단축1";#N/A,#N/A,FALSE,"단축2";#N/A,#N/A,FALSE,"단축3";#N/A,#N/A,FALSE,"장축";#N/A,#N/A,FALSE,"4WD"}</definedName>
    <definedName name="RH" localSheetId="14" hidden="1">{#N/A,#N/A,FALSE,"단축1";#N/A,#N/A,FALSE,"단축2";#N/A,#N/A,FALSE,"단축3";#N/A,#N/A,FALSE,"장축";#N/A,#N/A,FALSE,"4WD"}</definedName>
    <definedName name="RH" localSheetId="7" hidden="1">{#N/A,#N/A,FALSE,"단축1";#N/A,#N/A,FALSE,"단축2";#N/A,#N/A,FALSE,"단축3";#N/A,#N/A,FALSE,"장축";#N/A,#N/A,FALSE,"4WD"}</definedName>
    <definedName name="RH" localSheetId="25" hidden="1">{#N/A,#N/A,FALSE,"단축1";#N/A,#N/A,FALSE,"단축2";#N/A,#N/A,FALSE,"단축3";#N/A,#N/A,FALSE,"장축";#N/A,#N/A,FALSE,"4WD"}</definedName>
    <definedName name="RH" localSheetId="21" hidden="1">{#N/A,#N/A,FALSE,"단축1";#N/A,#N/A,FALSE,"단축2";#N/A,#N/A,FALSE,"단축3";#N/A,#N/A,FALSE,"장축";#N/A,#N/A,FALSE,"4WD"}</definedName>
    <definedName name="RH" localSheetId="22" hidden="1">{#N/A,#N/A,FALSE,"단축1";#N/A,#N/A,FALSE,"단축2";#N/A,#N/A,FALSE,"단축3";#N/A,#N/A,FALSE,"장축";#N/A,#N/A,FALSE,"4WD"}</definedName>
    <definedName name="RH" localSheetId="19" hidden="1">{#N/A,#N/A,FALSE,"단축1";#N/A,#N/A,FALSE,"단축2";#N/A,#N/A,FALSE,"단축3";#N/A,#N/A,FALSE,"장축";#N/A,#N/A,FALSE,"4WD"}</definedName>
    <definedName name="RH" hidden="1">{#N/A,#N/A,FALSE,"단축1";#N/A,#N/A,FALSE,"단축2";#N/A,#N/A,FALSE,"단축3";#N/A,#N/A,FALSE,"장축";#N/A,#N/A,FALSE,"4WD"}</definedName>
    <definedName name="rhhty">#REF!</definedName>
    <definedName name="RHODIA" localSheetId="14" hidden="1">{"'DocTypeCode'!$A$142:$A$226"}</definedName>
    <definedName name="RHODIA" localSheetId="7" hidden="1">{"'DocTypeCode'!$A$142:$A$226"}</definedName>
    <definedName name="RHODIA" localSheetId="25" hidden="1">{"'DocTypeCode'!$A$142:$A$226"}</definedName>
    <definedName name="RHODIA" localSheetId="21" hidden="1">{"'DocTypeCode'!$A$142:$A$226"}</definedName>
    <definedName name="RHODIA" localSheetId="22" hidden="1">{"'DocTypeCode'!$A$142:$A$226"}</definedName>
    <definedName name="RHODIA" localSheetId="19" hidden="1">{"'DocTypeCode'!$A$142:$A$226"}</definedName>
    <definedName name="RHODIA" hidden="1">{"'DocTypeCode'!$A$142:$A$226"}</definedName>
    <definedName name="richard" localSheetId="14" hidden="1">{#N/A,#N/A,FALSE,"P&amp;L Acc";#N/A,#N/A,FALSE,"P&amp;L Var";#N/A,#N/A,FALSE,"I-B Rep";#N/A,#N/A,FALSE,"BS";#N/A,#N/A,FALSE,"C'flw St";#N/A,#N/A,FALSE,"FA Rep";#N/A,#N/A,FALSE,"H-C Cons"}</definedName>
    <definedName name="richard" localSheetId="7" hidden="1">{#N/A,#N/A,FALSE,"P&amp;L Acc";#N/A,#N/A,FALSE,"P&amp;L Var";#N/A,#N/A,FALSE,"I-B Rep";#N/A,#N/A,FALSE,"BS";#N/A,#N/A,FALSE,"C'flw St";#N/A,#N/A,FALSE,"FA Rep";#N/A,#N/A,FALSE,"H-C Cons"}</definedName>
    <definedName name="richard" localSheetId="25" hidden="1">{#N/A,#N/A,FALSE,"P&amp;L Acc";#N/A,#N/A,FALSE,"P&amp;L Var";#N/A,#N/A,FALSE,"I-B Rep";#N/A,#N/A,FALSE,"BS";#N/A,#N/A,FALSE,"C'flw St";#N/A,#N/A,FALSE,"FA Rep";#N/A,#N/A,FALSE,"H-C Cons"}</definedName>
    <definedName name="richard" localSheetId="21" hidden="1">{#N/A,#N/A,FALSE,"P&amp;L Acc";#N/A,#N/A,FALSE,"P&amp;L Var";#N/A,#N/A,FALSE,"I-B Rep";#N/A,#N/A,FALSE,"BS";#N/A,#N/A,FALSE,"C'flw St";#N/A,#N/A,FALSE,"FA Rep";#N/A,#N/A,FALSE,"H-C Cons"}</definedName>
    <definedName name="richard" localSheetId="22" hidden="1">{#N/A,#N/A,FALSE,"P&amp;L Acc";#N/A,#N/A,FALSE,"P&amp;L Var";#N/A,#N/A,FALSE,"I-B Rep";#N/A,#N/A,FALSE,"BS";#N/A,#N/A,FALSE,"C'flw St";#N/A,#N/A,FALSE,"FA Rep";#N/A,#N/A,FALSE,"H-C Cons"}</definedName>
    <definedName name="richard" localSheetId="19" hidden="1">{#N/A,#N/A,FALSE,"P&amp;L Acc";#N/A,#N/A,FALSE,"P&amp;L Var";#N/A,#N/A,FALSE,"I-B Rep";#N/A,#N/A,FALSE,"BS";#N/A,#N/A,FALSE,"C'flw St";#N/A,#N/A,FALSE,"FA Rep";#N/A,#N/A,FALSE,"H-C Cons"}</definedName>
    <definedName name="richard" hidden="1">{#N/A,#N/A,FALSE,"P&amp;L Acc";#N/A,#N/A,FALSE,"P&amp;L Var";#N/A,#N/A,FALSE,"I-B Rep";#N/A,#N/A,FALSE,"BS";#N/A,#N/A,FALSE,"C'flw St";#N/A,#N/A,FALSE,"FA Rep";#N/A,#N/A,FALSE,"H-C Cons"}</definedName>
    <definedName name="right" localSheetId="25">[5]审计标识!$A$11</definedName>
    <definedName name="right" localSheetId="21">[5]审计标识!$A$11</definedName>
    <definedName name="right" localSheetId="22">[5]审计标识!$A$11</definedName>
    <definedName name="right">#REF!</definedName>
    <definedName name="rixi" localSheetId="14" hidden="1">{"oct_res_comm",#N/A,FALSE,"VarToBud"}</definedName>
    <definedName name="rixi" localSheetId="7" hidden="1">{"oct_res_comm",#N/A,FALSE,"VarToBud"}</definedName>
    <definedName name="rixi" localSheetId="25" hidden="1">{"oct_res_comm",#N/A,FALSE,"VarToBud"}</definedName>
    <definedName name="rixi" localSheetId="21" hidden="1">{"oct_res_comm",#N/A,FALSE,"VarToBud"}</definedName>
    <definedName name="rixi" localSheetId="22" hidden="1">{"oct_res_comm",#N/A,FALSE,"VarToBud"}</definedName>
    <definedName name="rixi" localSheetId="19" hidden="1">{"oct_res_comm",#N/A,FALSE,"VarToBud"}</definedName>
    <definedName name="rixi" hidden="1">{"oct_res_comm",#N/A,FALSE,"VarToBud"}</definedName>
    <definedName name="rjod" localSheetId="14" hidden="1">{"detail",#N/A,FALSE,"mfg";"summary",#N/A,FALSE,"mfg"}</definedName>
    <definedName name="rjod" localSheetId="7" hidden="1">{"detail",#N/A,FALSE,"mfg";"summary",#N/A,FALSE,"mfg"}</definedName>
    <definedName name="rjod" localSheetId="25" hidden="1">{"detail",#N/A,FALSE,"mfg";"summary",#N/A,FALSE,"mfg"}</definedName>
    <definedName name="rjod" localSheetId="21" hidden="1">{"detail",#N/A,FALSE,"mfg";"summary",#N/A,FALSE,"mfg"}</definedName>
    <definedName name="rjod" localSheetId="22" hidden="1">{"detail",#N/A,FALSE,"mfg";"summary",#N/A,FALSE,"mfg"}</definedName>
    <definedName name="rjod" localSheetId="19" hidden="1">{"detail",#N/A,FALSE,"mfg";"summary",#N/A,FALSE,"mfg"}</definedName>
    <definedName name="rjod" hidden="1">{"detail",#N/A,FALSE,"mfg";"summary",#N/A,FALSE,"mfg"}</definedName>
    <definedName name="rkods" localSheetId="14" hidden="1">{"detail",#N/A,FALSE,"mfg";"summary",#N/A,FALSE,"mfg"}</definedName>
    <definedName name="rkods" localSheetId="7" hidden="1">{"detail",#N/A,FALSE,"mfg";"summary",#N/A,FALSE,"mfg"}</definedName>
    <definedName name="rkods" localSheetId="25" hidden="1">{"detail",#N/A,FALSE,"mfg";"summary",#N/A,FALSE,"mfg"}</definedName>
    <definedName name="rkods" localSheetId="21" hidden="1">{"detail",#N/A,FALSE,"mfg";"summary",#N/A,FALSE,"mfg"}</definedName>
    <definedName name="rkods" localSheetId="22" hidden="1">{"detail",#N/A,FALSE,"mfg";"summary",#N/A,FALSE,"mfg"}</definedName>
    <definedName name="rkods" localSheetId="19" hidden="1">{"detail",#N/A,FALSE,"mfg";"summary",#N/A,FALSE,"mfg"}</definedName>
    <definedName name="rkods" hidden="1">{"detail",#N/A,FALSE,"mfg";"summary",#N/A,FALSE,"mfg"}</definedName>
    <definedName name="RM43B201">#REF!</definedName>
    <definedName name="RM60B001">#REF!</definedName>
    <definedName name="RM65B001">#REF!</definedName>
    <definedName name="rmb">#REF!</definedName>
    <definedName name="rms" localSheetId="14" hidden="1">{"adj95mult",#N/A,FALSE,"COMPCO";"adj95est",#N/A,FALSE,"COMPCO"}</definedName>
    <definedName name="rms" localSheetId="7" hidden="1">{"adj95mult",#N/A,FALSE,"COMPCO";"adj95est",#N/A,FALSE,"COMPCO"}</definedName>
    <definedName name="rms" localSheetId="25" hidden="1">{"adj95mult",#N/A,FALSE,"COMPCO";"adj95est",#N/A,FALSE,"COMPCO"}</definedName>
    <definedName name="rms" localSheetId="21" hidden="1">{"adj95mult",#N/A,FALSE,"COMPCO";"adj95est",#N/A,FALSE,"COMPCO"}</definedName>
    <definedName name="rms" localSheetId="22" hidden="1">{"adj95mult",#N/A,FALSE,"COMPCO";"adj95est",#N/A,FALSE,"COMPCO"}</definedName>
    <definedName name="rms" localSheetId="19" hidden="1">{"adj95mult",#N/A,FALSE,"COMPCO";"adj95est",#N/A,FALSE,"COMPCO"}</definedName>
    <definedName name="rms" hidden="1">{"adj95mult",#N/A,FALSE,"COMPCO";"adj95est",#N/A,FALSE,"COMPCO"}</definedName>
    <definedName name="rnjsdhg" localSheetId="14" hidden="1">{"'AS,SEC'!$A$4:$J$25"}</definedName>
    <definedName name="rnjsdhg" localSheetId="7" hidden="1">{"'AS,SEC'!$A$4:$J$25"}</definedName>
    <definedName name="rnjsdhg" localSheetId="25" hidden="1">{"'AS,SEC'!$A$4:$J$25"}</definedName>
    <definedName name="rnjsdhg" localSheetId="21" hidden="1">{"'AS,SEC'!$A$4:$J$25"}</definedName>
    <definedName name="rnjsdhg" localSheetId="22" hidden="1">{"'AS,SEC'!$A$4:$J$25"}</definedName>
    <definedName name="rnjsdhg" localSheetId="19" hidden="1">{"'AS,SEC'!$A$4:$J$25"}</definedName>
    <definedName name="rnjsdhg" hidden="1">{"'AS,SEC'!$A$4:$J$25"}</definedName>
    <definedName name="rnjsdhg_1" localSheetId="14" hidden="1">{"'AS,SEC'!$A$4:$J$25"}</definedName>
    <definedName name="rnjsdhg_1" localSheetId="7" hidden="1">{"'AS,SEC'!$A$4:$J$25"}</definedName>
    <definedName name="rnjsdhg_1" localSheetId="25" hidden="1">{"'AS,SEC'!$A$4:$J$25"}</definedName>
    <definedName name="rnjsdhg_1" localSheetId="21" hidden="1">{"'AS,SEC'!$A$4:$J$25"}</definedName>
    <definedName name="rnjsdhg_1" localSheetId="22" hidden="1">{"'AS,SEC'!$A$4:$J$25"}</definedName>
    <definedName name="rnjsdhg_1" localSheetId="19" hidden="1">{"'AS,SEC'!$A$4:$J$25"}</definedName>
    <definedName name="rnjsdhg_1" hidden="1">{"'AS,SEC'!$A$4:$J$25"}</definedName>
    <definedName name="rOriginal_Cost">#REF!</definedName>
    <definedName name="ROSM">#REF!</definedName>
    <definedName name="ROTJSRHKWJD1" localSheetId="14" hidden="1">{#N/A,#N/A,FALSE,"단축1";#N/A,#N/A,FALSE,"단축2";#N/A,#N/A,FALSE,"단축3";#N/A,#N/A,FALSE,"장축";#N/A,#N/A,FALSE,"4WD"}</definedName>
    <definedName name="ROTJSRHKWJD1" localSheetId="7" hidden="1">{#N/A,#N/A,FALSE,"단축1";#N/A,#N/A,FALSE,"단축2";#N/A,#N/A,FALSE,"단축3";#N/A,#N/A,FALSE,"장축";#N/A,#N/A,FALSE,"4WD"}</definedName>
    <definedName name="ROTJSRHKWJD1" localSheetId="25" hidden="1">{#N/A,#N/A,FALSE,"단축1";#N/A,#N/A,FALSE,"단축2";#N/A,#N/A,FALSE,"단축3";#N/A,#N/A,FALSE,"장축";#N/A,#N/A,FALSE,"4WD"}</definedName>
    <definedName name="ROTJSRHKWJD1" localSheetId="21" hidden="1">{#N/A,#N/A,FALSE,"단축1";#N/A,#N/A,FALSE,"단축2";#N/A,#N/A,FALSE,"단축3";#N/A,#N/A,FALSE,"장축";#N/A,#N/A,FALSE,"4WD"}</definedName>
    <definedName name="ROTJSRHKWJD1" localSheetId="22" hidden="1">{#N/A,#N/A,FALSE,"단축1";#N/A,#N/A,FALSE,"단축2";#N/A,#N/A,FALSE,"단축3";#N/A,#N/A,FALSE,"장축";#N/A,#N/A,FALSE,"4WD"}</definedName>
    <definedName name="ROTJSRHKWJD1" localSheetId="19" hidden="1">{#N/A,#N/A,FALSE,"단축1";#N/A,#N/A,FALSE,"단축2";#N/A,#N/A,FALSE,"단축3";#N/A,#N/A,FALSE,"장축";#N/A,#N/A,FALSE,"4WD"}</definedName>
    <definedName name="ROTJSRHKWJD1" hidden="1">{#N/A,#N/A,FALSE,"단축1";#N/A,#N/A,FALSE,"단축2";#N/A,#N/A,FALSE,"단축3";#N/A,#N/A,FALSE,"장축";#N/A,#N/A,FALSE,"4WD"}</definedName>
    <definedName name="round">1</definedName>
    <definedName name="row">#REF!</definedName>
    <definedName name="ROWSTOUPLOAD2">#REF!</definedName>
    <definedName name="ROWSTOUPLOAD3">#REF!</definedName>
    <definedName name="ROWSTOUPLOAD4">#REF!</definedName>
    <definedName name="ROWSTOUPLOAD5">#REF!</definedName>
    <definedName name="rq">#REF!</definedName>
    <definedName name="rr">#REF!</definedName>
    <definedName name="rr.kk" localSheetId="14" hidden="1">{#N/A,#N/A,FALSE,"Umsatz CH";#N/A,#N/A,FALSE,"ER CH";#N/A,#N/A,FALSE,"EA CH (2) ";#N/A,#N/A,FALSE,"EA CH";#N/A,#N/A,FALSE,"EA CH (3) ";#N/A,#N/A,FALSE,"EA CH (4)";#N/A,#N/A,FALSE,"KA CH";#N/A,#N/A,FALSE,"KA CH  (2)";#N/A,#N/A,FALSE,"KA CH  (3)";#N/A,#N/A,FALSE,"KA CH (4)"}</definedName>
    <definedName name="rr.kk" localSheetId="7" hidden="1">{#N/A,#N/A,FALSE,"Umsatz CH";#N/A,#N/A,FALSE,"ER CH";#N/A,#N/A,FALSE,"EA CH (2) ";#N/A,#N/A,FALSE,"EA CH";#N/A,#N/A,FALSE,"EA CH (3) ";#N/A,#N/A,FALSE,"EA CH (4)";#N/A,#N/A,FALSE,"KA CH";#N/A,#N/A,FALSE,"KA CH  (2)";#N/A,#N/A,FALSE,"KA CH  (3)";#N/A,#N/A,FALSE,"KA CH (4)"}</definedName>
    <definedName name="rr.kk" localSheetId="25" hidden="1">{#N/A,#N/A,FALSE,"Umsatz CH";#N/A,#N/A,FALSE,"ER CH";#N/A,#N/A,FALSE,"EA CH (2) ";#N/A,#N/A,FALSE,"EA CH";#N/A,#N/A,FALSE,"EA CH (3) ";#N/A,#N/A,FALSE,"EA CH (4)";#N/A,#N/A,FALSE,"KA CH";#N/A,#N/A,FALSE,"KA CH  (2)";#N/A,#N/A,FALSE,"KA CH  (3)";#N/A,#N/A,FALSE,"KA CH (4)"}</definedName>
    <definedName name="rr.kk" localSheetId="21" hidden="1">{#N/A,#N/A,FALSE,"Umsatz CH";#N/A,#N/A,FALSE,"ER CH";#N/A,#N/A,FALSE,"EA CH (2) ";#N/A,#N/A,FALSE,"EA CH";#N/A,#N/A,FALSE,"EA CH (3) ";#N/A,#N/A,FALSE,"EA CH (4)";#N/A,#N/A,FALSE,"KA CH";#N/A,#N/A,FALSE,"KA CH  (2)";#N/A,#N/A,FALSE,"KA CH  (3)";#N/A,#N/A,FALSE,"KA CH (4)"}</definedName>
    <definedName name="rr.kk" localSheetId="22" hidden="1">{#N/A,#N/A,FALSE,"Umsatz CH";#N/A,#N/A,FALSE,"ER CH";#N/A,#N/A,FALSE,"EA CH (2) ";#N/A,#N/A,FALSE,"EA CH";#N/A,#N/A,FALSE,"EA CH (3) ";#N/A,#N/A,FALSE,"EA CH (4)";#N/A,#N/A,FALSE,"KA CH";#N/A,#N/A,FALSE,"KA CH  (2)";#N/A,#N/A,FALSE,"KA CH  (3)";#N/A,#N/A,FALSE,"KA CH (4)"}</definedName>
    <definedName name="rr.kk" localSheetId="19" hidden="1">{#N/A,#N/A,FALSE,"Umsatz CH";#N/A,#N/A,FALSE,"ER CH";#N/A,#N/A,FALSE,"EA CH (2) ";#N/A,#N/A,FALSE,"EA CH";#N/A,#N/A,FALSE,"EA CH (3) ";#N/A,#N/A,FALSE,"EA CH (4)";#N/A,#N/A,FALSE,"KA CH";#N/A,#N/A,FALSE,"KA CH  (2)";#N/A,#N/A,FALSE,"KA CH  (3)";#N/A,#N/A,FALSE,"KA CH (4)"}</definedName>
    <definedName name="rr.kk" hidden="1">{#N/A,#N/A,FALSE,"Umsatz CH";#N/A,#N/A,FALSE,"ER CH";#N/A,#N/A,FALSE,"EA CH (2) ";#N/A,#N/A,FALSE,"EA CH";#N/A,#N/A,FALSE,"EA CH (3) ";#N/A,#N/A,FALSE,"EA CH (4)";#N/A,#N/A,FALSE,"KA CH";#N/A,#N/A,FALSE,"KA CH  (2)";#N/A,#N/A,FALSE,"KA CH  (3)";#N/A,#N/A,FALSE,"KA CH (4)"}</definedName>
    <definedName name="rrr" localSheetId="14" hidden="1">{#N/A,#N/A,FALSE,"UNIT";#N/A,#N/A,FALSE,"UNIT";#N/A,#N/A,FALSE,"계정"}</definedName>
    <definedName name="rrr" localSheetId="7" hidden="1">{#N/A,#N/A,FALSE,"UNIT";#N/A,#N/A,FALSE,"UNIT";#N/A,#N/A,FALSE,"계정"}</definedName>
    <definedName name="rrr" localSheetId="25" hidden="1">{#N/A,#N/A,FALSE,"UNIT";#N/A,#N/A,FALSE,"UNIT";#N/A,#N/A,FALSE,"계정"}</definedName>
    <definedName name="rrr" localSheetId="21" hidden="1">{#N/A,#N/A,FALSE,"UNIT";#N/A,#N/A,FALSE,"UNIT";#N/A,#N/A,FALSE,"계정"}</definedName>
    <definedName name="rrr" localSheetId="22" hidden="1">{#N/A,#N/A,FALSE,"UNIT";#N/A,#N/A,FALSE,"UNIT";#N/A,#N/A,FALSE,"계정"}</definedName>
    <definedName name="rrr" localSheetId="19" hidden="1">{#N/A,#N/A,FALSE,"UNIT";#N/A,#N/A,FALSE,"UNIT";#N/A,#N/A,FALSE,"계정"}</definedName>
    <definedName name="rrr" hidden="1">{#N/A,#N/A,FALSE,"UNIT";#N/A,#N/A,FALSE,"UNIT";#N/A,#N/A,FALSE,"계정"}</definedName>
    <definedName name="rrrrr">#REF!</definedName>
    <definedName name="rrrrrr" localSheetId="14" hidden="1">{"cash plan",#N/A,FALSE,"fccashflow"}</definedName>
    <definedName name="rrrrrr" localSheetId="7" hidden="1">{"cash plan",#N/A,FALSE,"fccashflow"}</definedName>
    <definedName name="rrrrrr" localSheetId="25" hidden="1">{"cash plan",#N/A,FALSE,"fccashflow"}</definedName>
    <definedName name="rrrrrr" localSheetId="21" hidden="1">{"cash plan",#N/A,FALSE,"fccashflow"}</definedName>
    <definedName name="rrrrrr" localSheetId="22" hidden="1">{"cash plan",#N/A,FALSE,"fccashflow"}</definedName>
    <definedName name="rrrrrr" localSheetId="19" hidden="1">{"cash plan",#N/A,FALSE,"fccashflow"}</definedName>
    <definedName name="rrrrrr" hidden="1">{"cash plan",#N/A,FALSE,"fccashflow"}</definedName>
    <definedName name="rrrrrrrrrrrrrrrr" localSheetId="14" hidden="1">{#N/A,#N/A,TRUE,"Overall";#N/A,#N/A,TRUE,"Region Wise ";#N/A,#N/A,TRUE,"Client Wise"}</definedName>
    <definedName name="rrrrrrrrrrrrrrrr" localSheetId="7" hidden="1">{#N/A,#N/A,TRUE,"Overall";#N/A,#N/A,TRUE,"Region Wise ";#N/A,#N/A,TRUE,"Client Wise"}</definedName>
    <definedName name="rrrrrrrrrrrrrrrr" localSheetId="25" hidden="1">{#N/A,#N/A,TRUE,"Overall";#N/A,#N/A,TRUE,"Region Wise ";#N/A,#N/A,TRUE,"Client Wise"}</definedName>
    <definedName name="rrrrrrrrrrrrrrrr" localSheetId="21" hidden="1">{#N/A,#N/A,TRUE,"Overall";#N/A,#N/A,TRUE,"Region Wise ";#N/A,#N/A,TRUE,"Client Wise"}</definedName>
    <definedName name="rrrrrrrrrrrrrrrr" localSheetId="22" hidden="1">{#N/A,#N/A,TRUE,"Overall";#N/A,#N/A,TRUE,"Region Wise ";#N/A,#N/A,TRUE,"Client Wise"}</definedName>
    <definedName name="rrrrrrrrrrrrrrrr" localSheetId="19" hidden="1">{#N/A,#N/A,TRUE,"Overall";#N/A,#N/A,TRUE,"Region Wise ";#N/A,#N/A,TRUE,"Client Wise"}</definedName>
    <definedName name="rrrrrrrrrrrrrrrr" hidden="1">{#N/A,#N/A,TRUE,"Overall";#N/A,#N/A,TRUE,"Region Wise ";#N/A,#N/A,TRUE,"Client Wise"}</definedName>
    <definedName name="rsac" localSheetId="14" hidden="1">{"PAGE 1",#N/A,FALSE,"COS Excluding Geismar";"PAGE 2",#N/A,FALSE,"COS Excluding Geismar";"PAGE 3",#N/A,FALSE,"COS Excluding Geismar"}</definedName>
    <definedName name="rsac" localSheetId="7" hidden="1">{"PAGE 1",#N/A,FALSE,"COS Excluding Geismar";"PAGE 2",#N/A,FALSE,"COS Excluding Geismar";"PAGE 3",#N/A,FALSE,"COS Excluding Geismar"}</definedName>
    <definedName name="rsac" localSheetId="25" hidden="1">{"PAGE 1",#N/A,FALSE,"COS Excluding Geismar";"PAGE 2",#N/A,FALSE,"COS Excluding Geismar";"PAGE 3",#N/A,FALSE,"COS Excluding Geismar"}</definedName>
    <definedName name="rsac" localSheetId="21" hidden="1">{"PAGE 1",#N/A,FALSE,"COS Excluding Geismar";"PAGE 2",#N/A,FALSE,"COS Excluding Geismar";"PAGE 3",#N/A,FALSE,"COS Excluding Geismar"}</definedName>
    <definedName name="rsac" localSheetId="22" hidden="1">{"PAGE 1",#N/A,FALSE,"COS Excluding Geismar";"PAGE 2",#N/A,FALSE,"COS Excluding Geismar";"PAGE 3",#N/A,FALSE,"COS Excluding Geismar"}</definedName>
    <definedName name="rsac" localSheetId="19" hidden="1">{"PAGE 1",#N/A,FALSE,"COS Excluding Geismar";"PAGE 2",#N/A,FALSE,"COS Excluding Geismar";"PAGE 3",#N/A,FALSE,"COS Excluding Geismar"}</definedName>
    <definedName name="rsac" hidden="1">{"PAGE 1",#N/A,FALSE,"COS Excluding Geismar";"PAGE 2",#N/A,FALSE,"COS Excluding Geismar";"PAGE 3",#N/A,FALSE,"COS Excluding Geismar"}</definedName>
    <definedName name="rtds" localSheetId="14" hidden="1">{"ICD Details",#N/A,FALSE,"Current Yr";"ICD Details",#N/A,FALSE,"Budget";"ICD Details",#N/A,FALSE,"Prior Year"}</definedName>
    <definedName name="rtds" localSheetId="7" hidden="1">{"ICD Details",#N/A,FALSE,"Current Yr";"ICD Details",#N/A,FALSE,"Budget";"ICD Details",#N/A,FALSE,"Prior Year"}</definedName>
    <definedName name="rtds" localSheetId="25" hidden="1">{"ICD Details",#N/A,FALSE,"Current Yr";"ICD Details",#N/A,FALSE,"Budget";"ICD Details",#N/A,FALSE,"Prior Year"}</definedName>
    <definedName name="rtds" localSheetId="21" hidden="1">{"ICD Details",#N/A,FALSE,"Current Yr";"ICD Details",#N/A,FALSE,"Budget";"ICD Details",#N/A,FALSE,"Prior Year"}</definedName>
    <definedName name="rtds" localSheetId="22" hidden="1">{"ICD Details",#N/A,FALSE,"Current Yr";"ICD Details",#N/A,FALSE,"Budget";"ICD Details",#N/A,FALSE,"Prior Year"}</definedName>
    <definedName name="rtds" localSheetId="19" hidden="1">{"ICD Details",#N/A,FALSE,"Current Yr";"ICD Details",#N/A,FALSE,"Budget";"ICD Details",#N/A,FALSE,"Prior Year"}</definedName>
    <definedName name="rtds" hidden="1">{"ICD Details",#N/A,FALSE,"Current Yr";"ICD Details",#N/A,FALSE,"Budget";"ICD Details",#N/A,FALSE,"Prior Year"}</definedName>
    <definedName name="rtehgfds" localSheetId="14" hidden="1">1/EUReXToNLG</definedName>
    <definedName name="rtehgfds" localSheetId="7" hidden="1">1/EUReXToNLG</definedName>
    <definedName name="rtehgfds" localSheetId="25" hidden="1">1/EUReXToNLG</definedName>
    <definedName name="rtehgfds" localSheetId="21" hidden="1">1/EUReXToNLG</definedName>
    <definedName name="rtehgfds" localSheetId="22" hidden="1">1/EUReXToNLG</definedName>
    <definedName name="rtehgfds" localSheetId="19" hidden="1">1/EUReXToNLG</definedName>
    <definedName name="rtehgfds" hidden="1">1/EUReXToNLG</definedName>
    <definedName name="rtertg" hidden="1">#REF!</definedName>
    <definedName name="rtfg" localSheetId="14" hidden="1">{"LAPO2N2",#N/A,FALSE,"CM";"TOTTEXAS",#N/A,FALSE,"CM";"LOUISIANA",#N/A,FALSE,"CM";"GENERALH2",#N/A,FALSE,"CM";"PRS",#N/A,FALSE,"CM";"PACKAGE",#N/A,FALSE,"CM";"OTHER",#N/A,FALSE,"CM"}</definedName>
    <definedName name="rtfg" localSheetId="7" hidden="1">{"LAPO2N2",#N/A,FALSE,"CM";"TOTTEXAS",#N/A,FALSE,"CM";"LOUISIANA",#N/A,FALSE,"CM";"GENERALH2",#N/A,FALSE,"CM";"PRS",#N/A,FALSE,"CM";"PACKAGE",#N/A,FALSE,"CM";"OTHER",#N/A,FALSE,"CM"}</definedName>
    <definedName name="rtfg" localSheetId="25" hidden="1">{"LAPO2N2",#N/A,FALSE,"CM";"TOTTEXAS",#N/A,FALSE,"CM";"LOUISIANA",#N/A,FALSE,"CM";"GENERALH2",#N/A,FALSE,"CM";"PRS",#N/A,FALSE,"CM";"PACKAGE",#N/A,FALSE,"CM";"OTHER",#N/A,FALSE,"CM"}</definedName>
    <definedName name="rtfg" localSheetId="21" hidden="1">{"LAPO2N2",#N/A,FALSE,"CM";"TOTTEXAS",#N/A,FALSE,"CM";"LOUISIANA",#N/A,FALSE,"CM";"GENERALH2",#N/A,FALSE,"CM";"PRS",#N/A,FALSE,"CM";"PACKAGE",#N/A,FALSE,"CM";"OTHER",#N/A,FALSE,"CM"}</definedName>
    <definedName name="rtfg" localSheetId="22" hidden="1">{"LAPO2N2",#N/A,FALSE,"CM";"TOTTEXAS",#N/A,FALSE,"CM";"LOUISIANA",#N/A,FALSE,"CM";"GENERALH2",#N/A,FALSE,"CM";"PRS",#N/A,FALSE,"CM";"PACKAGE",#N/A,FALSE,"CM";"OTHER",#N/A,FALSE,"CM"}</definedName>
    <definedName name="rtfg" localSheetId="19" hidden="1">{"LAPO2N2",#N/A,FALSE,"CM";"TOTTEXAS",#N/A,FALSE,"CM";"LOUISIANA",#N/A,FALSE,"CM";"GENERALH2",#N/A,FALSE,"CM";"PRS",#N/A,FALSE,"CM";"PACKAGE",#N/A,FALSE,"CM";"OTHER",#N/A,FALSE,"CM"}</definedName>
    <definedName name="rtfg" hidden="1">{"LAPO2N2",#N/A,FALSE,"CM";"TOTTEXAS",#N/A,FALSE,"CM";"LOUISIANA",#N/A,FALSE,"CM";"GENERALH2",#N/A,FALSE,"CM";"PRS",#N/A,FALSE,"CM";"PACKAGE",#N/A,FALSE,"CM";"OTHER",#N/A,FALSE,"CM"}</definedName>
    <definedName name="rtgh" localSheetId="14"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rtgh" localSheetId="7"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rtgh" localSheetId="25"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rtgh" localSheetId="21"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rtgh" localSheetId="22"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rtgh" localSheetId="19"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rtgh"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rtnb" localSheetId="14" hidden="1">{"vol data",#N/A,FALSE,"Datasheet";"vol graph",#N/A,FALSE,"Volume";"price data",#N/A,FALSE,"Datasheet";"price graph",#N/A,FALSE,"Price";"dp data",#N/A,FALSE,"Datasheet";"dp graph",#N/A,FALSE,"DirectProfit"}</definedName>
    <definedName name="rtnb" localSheetId="7" hidden="1">{"vol data",#N/A,FALSE,"Datasheet";"vol graph",#N/A,FALSE,"Volume";"price data",#N/A,FALSE,"Datasheet";"price graph",#N/A,FALSE,"Price";"dp data",#N/A,FALSE,"Datasheet";"dp graph",#N/A,FALSE,"DirectProfit"}</definedName>
    <definedName name="rtnb" localSheetId="25" hidden="1">{"vol data",#N/A,FALSE,"Datasheet";"vol graph",#N/A,FALSE,"Volume";"price data",#N/A,FALSE,"Datasheet";"price graph",#N/A,FALSE,"Price";"dp data",#N/A,FALSE,"Datasheet";"dp graph",#N/A,FALSE,"DirectProfit"}</definedName>
    <definedName name="rtnb" localSheetId="21" hidden="1">{"vol data",#N/A,FALSE,"Datasheet";"vol graph",#N/A,FALSE,"Volume";"price data",#N/A,FALSE,"Datasheet";"price graph",#N/A,FALSE,"Price";"dp data",#N/A,FALSE,"Datasheet";"dp graph",#N/A,FALSE,"DirectProfit"}</definedName>
    <definedName name="rtnb" localSheetId="22" hidden="1">{"vol data",#N/A,FALSE,"Datasheet";"vol graph",#N/A,FALSE,"Volume";"price data",#N/A,FALSE,"Datasheet";"price graph",#N/A,FALSE,"Price";"dp data",#N/A,FALSE,"Datasheet";"dp graph",#N/A,FALSE,"DirectProfit"}</definedName>
    <definedName name="rtnb" localSheetId="19" hidden="1">{"vol data",#N/A,FALSE,"Datasheet";"vol graph",#N/A,FALSE,"Volume";"price data",#N/A,FALSE,"Datasheet";"price graph",#N/A,FALSE,"Price";"dp data",#N/A,FALSE,"Datasheet";"dp graph",#N/A,FALSE,"DirectProfit"}</definedName>
    <definedName name="rtnb" hidden="1">{"vol data",#N/A,FALSE,"Datasheet";"vol graph",#N/A,FALSE,"Volume";"price data",#N/A,FALSE,"Datasheet";"price graph",#N/A,FALSE,"Price";"dp data",#N/A,FALSE,"Datasheet";"dp graph",#N/A,FALSE,"DirectProfit"}</definedName>
    <definedName name="rtre" localSheetId="14" hidden="1">{#N/A,#N/A,FALSE,"Umsatz CH";#N/A,#N/A,FALSE,"ER CH";#N/A,#N/A,FALSE,"EA CH (2) ";#N/A,#N/A,FALSE,"EA CH";#N/A,#N/A,FALSE,"EA CH (3) ";#N/A,#N/A,FALSE,"EA CH (4)";#N/A,#N/A,FALSE,"KA CH";#N/A,#N/A,FALSE,"KA CH  (2)";#N/A,#N/A,FALSE,"KA CH  (3)";#N/A,#N/A,FALSE,"KA CH (4)"}</definedName>
    <definedName name="rtre" localSheetId="7" hidden="1">{#N/A,#N/A,FALSE,"Umsatz CH";#N/A,#N/A,FALSE,"ER CH";#N/A,#N/A,FALSE,"EA CH (2) ";#N/A,#N/A,FALSE,"EA CH";#N/A,#N/A,FALSE,"EA CH (3) ";#N/A,#N/A,FALSE,"EA CH (4)";#N/A,#N/A,FALSE,"KA CH";#N/A,#N/A,FALSE,"KA CH  (2)";#N/A,#N/A,FALSE,"KA CH  (3)";#N/A,#N/A,FALSE,"KA CH (4)"}</definedName>
    <definedName name="rtre" localSheetId="25" hidden="1">{#N/A,#N/A,FALSE,"Umsatz CH";#N/A,#N/A,FALSE,"ER CH";#N/A,#N/A,FALSE,"EA CH (2) ";#N/A,#N/A,FALSE,"EA CH";#N/A,#N/A,FALSE,"EA CH (3) ";#N/A,#N/A,FALSE,"EA CH (4)";#N/A,#N/A,FALSE,"KA CH";#N/A,#N/A,FALSE,"KA CH  (2)";#N/A,#N/A,FALSE,"KA CH  (3)";#N/A,#N/A,FALSE,"KA CH (4)"}</definedName>
    <definedName name="rtre" localSheetId="21" hidden="1">{#N/A,#N/A,FALSE,"Umsatz CH";#N/A,#N/A,FALSE,"ER CH";#N/A,#N/A,FALSE,"EA CH (2) ";#N/A,#N/A,FALSE,"EA CH";#N/A,#N/A,FALSE,"EA CH (3) ";#N/A,#N/A,FALSE,"EA CH (4)";#N/A,#N/A,FALSE,"KA CH";#N/A,#N/A,FALSE,"KA CH  (2)";#N/A,#N/A,FALSE,"KA CH  (3)";#N/A,#N/A,FALSE,"KA CH (4)"}</definedName>
    <definedName name="rtre" localSheetId="22" hidden="1">{#N/A,#N/A,FALSE,"Umsatz CH";#N/A,#N/A,FALSE,"ER CH";#N/A,#N/A,FALSE,"EA CH (2) ";#N/A,#N/A,FALSE,"EA CH";#N/A,#N/A,FALSE,"EA CH (3) ";#N/A,#N/A,FALSE,"EA CH (4)";#N/A,#N/A,FALSE,"KA CH";#N/A,#N/A,FALSE,"KA CH  (2)";#N/A,#N/A,FALSE,"KA CH  (3)";#N/A,#N/A,FALSE,"KA CH (4)"}</definedName>
    <definedName name="rtre" localSheetId="19" hidden="1">{#N/A,#N/A,FALSE,"Umsatz CH";#N/A,#N/A,FALSE,"ER CH";#N/A,#N/A,FALSE,"EA CH (2) ";#N/A,#N/A,FALSE,"EA CH";#N/A,#N/A,FALSE,"EA CH (3) ";#N/A,#N/A,FALSE,"EA CH (4)";#N/A,#N/A,FALSE,"KA CH";#N/A,#N/A,FALSE,"KA CH  (2)";#N/A,#N/A,FALSE,"KA CH  (3)";#N/A,#N/A,FALSE,"KA CH (4)"}</definedName>
    <definedName name="rtre" hidden="1">{#N/A,#N/A,FALSE,"Umsatz CH";#N/A,#N/A,FALSE,"ER CH";#N/A,#N/A,FALSE,"EA CH (2) ";#N/A,#N/A,FALSE,"EA CH";#N/A,#N/A,FALSE,"EA CH (3) ";#N/A,#N/A,FALSE,"EA CH (4)";#N/A,#N/A,FALSE,"KA CH";#N/A,#N/A,FALSE,"KA CH  (2)";#N/A,#N/A,FALSE,"KA CH  (3)";#N/A,#N/A,FALSE,"KA CH (4)"}</definedName>
    <definedName name="rtrrt">#N/A</definedName>
    <definedName name="rttrhb" localSheetId="14"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rttrhb" localSheetId="7"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rttrhb" localSheetId="25"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rttrhb" localSheetId="21"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rttrhb" localSheetId="22"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rttrhb" localSheetId="19"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rttrhb"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rtty" localSheetId="14" hidden="1">{#N/A,#N/A,FALSE,"UNIT";#N/A,#N/A,FALSE,"UNIT";#N/A,#N/A,FALSE,"계정"}</definedName>
    <definedName name="rtty" localSheetId="7" hidden="1">{#N/A,#N/A,FALSE,"UNIT";#N/A,#N/A,FALSE,"UNIT";#N/A,#N/A,FALSE,"계정"}</definedName>
    <definedName name="rtty" localSheetId="25" hidden="1">{#N/A,#N/A,FALSE,"UNIT";#N/A,#N/A,FALSE,"UNIT";#N/A,#N/A,FALSE,"계정"}</definedName>
    <definedName name="rtty" localSheetId="21" hidden="1">{#N/A,#N/A,FALSE,"UNIT";#N/A,#N/A,FALSE,"UNIT";#N/A,#N/A,FALSE,"계정"}</definedName>
    <definedName name="rtty" localSheetId="22" hidden="1">{#N/A,#N/A,FALSE,"UNIT";#N/A,#N/A,FALSE,"UNIT";#N/A,#N/A,FALSE,"계정"}</definedName>
    <definedName name="rtty" localSheetId="19" hidden="1">{#N/A,#N/A,FALSE,"UNIT";#N/A,#N/A,FALSE,"UNIT";#N/A,#N/A,FALSE,"계정"}</definedName>
    <definedName name="rtty" hidden="1">{#N/A,#N/A,FALSE,"UNIT";#N/A,#N/A,FALSE,"UNIT";#N/A,#N/A,FALSE,"계정"}</definedName>
    <definedName name="rtun" localSheetId="14" hidden="1">{#N/A,#N/A,FALSE,"现金"}</definedName>
    <definedName name="rtun" localSheetId="7" hidden="1">{#N/A,#N/A,FALSE,"现金"}</definedName>
    <definedName name="rtun" localSheetId="25" hidden="1">{#N/A,#N/A,FALSE,"现金"}</definedName>
    <definedName name="rtun" localSheetId="21" hidden="1">{#N/A,#N/A,FALSE,"现金"}</definedName>
    <definedName name="rtun" localSheetId="22" hidden="1">{#N/A,#N/A,FALSE,"现金"}</definedName>
    <definedName name="rtun" localSheetId="19" hidden="1">{#N/A,#N/A,FALSE,"现金"}</definedName>
    <definedName name="rtun" hidden="1">{#N/A,#N/A,FALSE,"现金"}</definedName>
    <definedName name="rtwe" localSheetId="14" hidden="1">{"summary",#N/A,FALSE,"2000 vs 1999";"detail",#N/A,FALSE,"2000 vs 1999"}</definedName>
    <definedName name="rtwe" localSheetId="7" hidden="1">{"summary",#N/A,FALSE,"2000 vs 1999";"detail",#N/A,FALSE,"2000 vs 1999"}</definedName>
    <definedName name="rtwe" localSheetId="25" hidden="1">{"summary",#N/A,FALSE,"2000 vs 1999";"detail",#N/A,FALSE,"2000 vs 1999"}</definedName>
    <definedName name="rtwe" localSheetId="21" hidden="1">{"summary",#N/A,FALSE,"2000 vs 1999";"detail",#N/A,FALSE,"2000 vs 1999"}</definedName>
    <definedName name="rtwe" localSheetId="22" hidden="1">{"summary",#N/A,FALSE,"2000 vs 1999";"detail",#N/A,FALSE,"2000 vs 1999"}</definedName>
    <definedName name="rtwe" localSheetId="19" hidden="1">{"summary",#N/A,FALSE,"2000 vs 1999";"detail",#N/A,FALSE,"2000 vs 1999"}</definedName>
    <definedName name="rtwe" hidden="1">{"summary",#N/A,FALSE,"2000 vs 1999";"detail",#N/A,FALSE,"2000 vs 1999"}</definedName>
    <definedName name="rtwerewd" localSheetId="14" hidden="1">{#N/A,#N/A,FALSE,"TAXC.INDEX";#N/A,#N/A,FALSE,"Schedule I";#N/A,#N/A,FALSE,"Schedule  II";#N/A,#N/A,FALSE,"Schedule III";#N/A,#N/A,FALSE,"Schedule IV";#N/A,#N/A,FALSE,"Schedule IV (Cont'd)";#N/A,#N/A,FALSE,"Schedule V";#N/A,#N/A,FALSE,"Schedule VI";#N/A,#N/A,FALSE,"Schedule VII"}</definedName>
    <definedName name="rtwerewd" localSheetId="7" hidden="1">{#N/A,#N/A,FALSE,"TAXC.INDEX";#N/A,#N/A,FALSE,"Schedule I";#N/A,#N/A,FALSE,"Schedule  II";#N/A,#N/A,FALSE,"Schedule III";#N/A,#N/A,FALSE,"Schedule IV";#N/A,#N/A,FALSE,"Schedule IV (Cont'd)";#N/A,#N/A,FALSE,"Schedule V";#N/A,#N/A,FALSE,"Schedule VI";#N/A,#N/A,FALSE,"Schedule VII"}</definedName>
    <definedName name="rtwerewd" localSheetId="25" hidden="1">{#N/A,#N/A,FALSE,"TAXC.INDEX";#N/A,#N/A,FALSE,"Schedule I";#N/A,#N/A,FALSE,"Schedule  II";#N/A,#N/A,FALSE,"Schedule III";#N/A,#N/A,FALSE,"Schedule IV";#N/A,#N/A,FALSE,"Schedule IV (Cont'd)";#N/A,#N/A,FALSE,"Schedule V";#N/A,#N/A,FALSE,"Schedule VI";#N/A,#N/A,FALSE,"Schedule VII"}</definedName>
    <definedName name="rtwerewd" localSheetId="21" hidden="1">{#N/A,#N/A,FALSE,"TAXC.INDEX";#N/A,#N/A,FALSE,"Schedule I";#N/A,#N/A,FALSE,"Schedule  II";#N/A,#N/A,FALSE,"Schedule III";#N/A,#N/A,FALSE,"Schedule IV";#N/A,#N/A,FALSE,"Schedule IV (Cont'd)";#N/A,#N/A,FALSE,"Schedule V";#N/A,#N/A,FALSE,"Schedule VI";#N/A,#N/A,FALSE,"Schedule VII"}</definedName>
    <definedName name="rtwerewd" localSheetId="22" hidden="1">{#N/A,#N/A,FALSE,"TAXC.INDEX";#N/A,#N/A,FALSE,"Schedule I";#N/A,#N/A,FALSE,"Schedule  II";#N/A,#N/A,FALSE,"Schedule III";#N/A,#N/A,FALSE,"Schedule IV";#N/A,#N/A,FALSE,"Schedule IV (Cont'd)";#N/A,#N/A,FALSE,"Schedule V";#N/A,#N/A,FALSE,"Schedule VI";#N/A,#N/A,FALSE,"Schedule VII"}</definedName>
    <definedName name="rtwerewd" localSheetId="19" hidden="1">{#N/A,#N/A,FALSE,"TAXC.INDEX";#N/A,#N/A,FALSE,"Schedule I";#N/A,#N/A,FALSE,"Schedule  II";#N/A,#N/A,FALSE,"Schedule III";#N/A,#N/A,FALSE,"Schedule IV";#N/A,#N/A,FALSE,"Schedule IV (Cont'd)";#N/A,#N/A,FALSE,"Schedule V";#N/A,#N/A,FALSE,"Schedule VI";#N/A,#N/A,FALSE,"Schedule VII"}</definedName>
    <definedName name="rtwerewd" hidden="1">{#N/A,#N/A,FALSE,"TAXC.INDEX";#N/A,#N/A,FALSE,"Schedule I";#N/A,#N/A,FALSE,"Schedule  II";#N/A,#N/A,FALSE,"Schedule III";#N/A,#N/A,FALSE,"Schedule IV";#N/A,#N/A,FALSE,"Schedule IV (Cont'd)";#N/A,#N/A,FALSE,"Schedule V";#N/A,#N/A,FALSE,"Schedule VI";#N/A,#N/A,FALSE,"Schedule VII"}</definedName>
    <definedName name="RTYG" localSheetId="14" hidden="1">{#N/A,#N/A,FALSE,"단축1";#N/A,#N/A,FALSE,"단축2";#N/A,#N/A,FALSE,"단축3";#N/A,#N/A,FALSE,"장축";#N/A,#N/A,FALSE,"4WD"}</definedName>
    <definedName name="RTYG" localSheetId="7" hidden="1">{#N/A,#N/A,FALSE,"단축1";#N/A,#N/A,FALSE,"단축2";#N/A,#N/A,FALSE,"단축3";#N/A,#N/A,FALSE,"장축";#N/A,#N/A,FALSE,"4WD"}</definedName>
    <definedName name="RTYG" localSheetId="25" hidden="1">{#N/A,#N/A,FALSE,"단축1";#N/A,#N/A,FALSE,"단축2";#N/A,#N/A,FALSE,"단축3";#N/A,#N/A,FALSE,"장축";#N/A,#N/A,FALSE,"4WD"}</definedName>
    <definedName name="RTYG" localSheetId="21" hidden="1">{#N/A,#N/A,FALSE,"단축1";#N/A,#N/A,FALSE,"단축2";#N/A,#N/A,FALSE,"단축3";#N/A,#N/A,FALSE,"장축";#N/A,#N/A,FALSE,"4WD"}</definedName>
    <definedName name="RTYG" localSheetId="22" hidden="1">{#N/A,#N/A,FALSE,"단축1";#N/A,#N/A,FALSE,"단축2";#N/A,#N/A,FALSE,"단축3";#N/A,#N/A,FALSE,"장축";#N/A,#N/A,FALSE,"4WD"}</definedName>
    <definedName name="RTYG" localSheetId="19" hidden="1">{#N/A,#N/A,FALSE,"단축1";#N/A,#N/A,FALSE,"단축2";#N/A,#N/A,FALSE,"단축3";#N/A,#N/A,FALSE,"장축";#N/A,#N/A,FALSE,"4WD"}</definedName>
    <definedName name="RTYG" hidden="1">{#N/A,#N/A,FALSE,"단축1";#N/A,#N/A,FALSE,"단축2";#N/A,#N/A,FALSE,"단축3";#N/A,#N/A,FALSE,"장축";#N/A,#N/A,FALSE,"4WD"}</definedName>
    <definedName name="RTYRYRT" localSheetId="14" hidden="1">{#N/A,#N/A,FALSE,"JANLN2"}</definedName>
    <definedName name="RTYRYRT" localSheetId="7" hidden="1">{#N/A,#N/A,FALSE,"JANLN2"}</definedName>
    <definedName name="RTYRYRT" localSheetId="25" hidden="1">{#N/A,#N/A,FALSE,"JANLN2"}</definedName>
    <definedName name="RTYRYRT" localSheetId="21" hidden="1">{#N/A,#N/A,FALSE,"JANLN2"}</definedName>
    <definedName name="RTYRYRT" localSheetId="22" hidden="1">{#N/A,#N/A,FALSE,"JANLN2"}</definedName>
    <definedName name="RTYRYRT" localSheetId="19" hidden="1">{#N/A,#N/A,FALSE,"JANLN2"}</definedName>
    <definedName name="RTYRYRT" hidden="1">{#N/A,#N/A,FALSE,"JANLN2"}</definedName>
    <definedName name="RTYRYTRY" localSheetId="14" hidden="1">{"summary",#N/A,FALSE,"2000 vs 1999";"detail",#N/A,FALSE,"2000 vs 1999"}</definedName>
    <definedName name="RTYRYTRY" localSheetId="7" hidden="1">{"summary",#N/A,FALSE,"2000 vs 1999";"detail",#N/A,FALSE,"2000 vs 1999"}</definedName>
    <definedName name="RTYRYTRY" localSheetId="25" hidden="1">{"summary",#N/A,FALSE,"2000 vs 1999";"detail",#N/A,FALSE,"2000 vs 1999"}</definedName>
    <definedName name="RTYRYTRY" localSheetId="21" hidden="1">{"summary",#N/A,FALSE,"2000 vs 1999";"detail",#N/A,FALSE,"2000 vs 1999"}</definedName>
    <definedName name="RTYRYTRY" localSheetId="22" hidden="1">{"summary",#N/A,FALSE,"2000 vs 1999";"detail",#N/A,FALSE,"2000 vs 1999"}</definedName>
    <definedName name="RTYRYTRY" localSheetId="19" hidden="1">{"summary",#N/A,FALSE,"2000 vs 1999";"detail",#N/A,FALSE,"2000 vs 1999"}</definedName>
    <definedName name="RTYRYTRY" hidden="1">{"summary",#N/A,FALSE,"2000 vs 1999";"detail",#N/A,FALSE,"2000 vs 1999"}</definedName>
    <definedName name="rtyu" hidden="1">#REF!</definedName>
    <definedName name="RU">#REF!,#REF!</definedName>
    <definedName name="RUN_DATE_TIME">#REF!</definedName>
    <definedName name="Rus7.5">#REF!</definedName>
    <definedName name="Rus9.5">#REF!</definedName>
    <definedName name="ruufo" localSheetId="14" hidden="1">{"detail",#N/A,FALSE,"mfg";"summary",#N/A,FALSE,"mfg"}</definedName>
    <definedName name="ruufo" localSheetId="7" hidden="1">{"detail",#N/A,FALSE,"mfg";"summary",#N/A,FALSE,"mfg"}</definedName>
    <definedName name="ruufo" localSheetId="25" hidden="1">{"detail",#N/A,FALSE,"mfg";"summary",#N/A,FALSE,"mfg"}</definedName>
    <definedName name="ruufo" localSheetId="21" hidden="1">{"detail",#N/A,FALSE,"mfg";"summary",#N/A,FALSE,"mfg"}</definedName>
    <definedName name="ruufo" localSheetId="22" hidden="1">{"detail",#N/A,FALSE,"mfg";"summary",#N/A,FALSE,"mfg"}</definedName>
    <definedName name="ruufo" localSheetId="19" hidden="1">{"detail",#N/A,FALSE,"mfg";"summary",#N/A,FALSE,"mfg"}</definedName>
    <definedName name="ruufo" hidden="1">{"detail",#N/A,FALSE,"mfg";"summary",#N/A,FALSE,"mfg"}</definedName>
    <definedName name="rv" localSheetId="14"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 localSheetId="7"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 localSheetId="25"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 localSheetId="2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 localSheetId="22"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 localSheetId="19"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a" localSheetId="14"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a" localSheetId="7"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a" localSheetId="25"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a" localSheetId="2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a" localSheetId="22"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a" localSheetId="19"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a"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rve" hidden="1">#REF!</definedName>
    <definedName name="RVSL">#REF!</definedName>
    <definedName name="rw" localSheetId="14" hidden="1">{#N/A,"PURADD",FALSE,"Business Analysis";#N/A,"PURSPP",FALSE,"Business Analysis";#N/A,"CTGIND",FALSE,"Business Analysis";#N/A,"PURCHM",FALSE,"Business Analysis";#N/A,"SPADD",FALSE,"Business Analysis";#N/A,"EPOXY",FALSE,"Business Analysis";#N/A,"PURPER",FALSE,"Business Analysis"}</definedName>
    <definedName name="rw" localSheetId="7" hidden="1">{#N/A,"PURADD",FALSE,"Business Analysis";#N/A,"PURSPP",FALSE,"Business Analysis";#N/A,"CTGIND",FALSE,"Business Analysis";#N/A,"PURCHM",FALSE,"Business Analysis";#N/A,"SPADD",FALSE,"Business Analysis";#N/A,"EPOXY",FALSE,"Business Analysis";#N/A,"PURPER",FALSE,"Business Analysis"}</definedName>
    <definedName name="rw" localSheetId="25" hidden="1">{#N/A,"PURADD",FALSE,"Business Analysis";#N/A,"PURSPP",FALSE,"Business Analysis";#N/A,"CTGIND",FALSE,"Business Analysis";#N/A,"PURCHM",FALSE,"Business Analysis";#N/A,"SPADD",FALSE,"Business Analysis";#N/A,"EPOXY",FALSE,"Business Analysis";#N/A,"PURPER",FALSE,"Business Analysis"}</definedName>
    <definedName name="rw" localSheetId="21" hidden="1">{#N/A,"PURADD",FALSE,"Business Analysis";#N/A,"PURSPP",FALSE,"Business Analysis";#N/A,"CTGIND",FALSE,"Business Analysis";#N/A,"PURCHM",FALSE,"Business Analysis";#N/A,"SPADD",FALSE,"Business Analysis";#N/A,"EPOXY",FALSE,"Business Analysis";#N/A,"PURPER",FALSE,"Business Analysis"}</definedName>
    <definedName name="rw" localSheetId="22" hidden="1">{#N/A,"PURADD",FALSE,"Business Analysis";#N/A,"PURSPP",FALSE,"Business Analysis";#N/A,"CTGIND",FALSE,"Business Analysis";#N/A,"PURCHM",FALSE,"Business Analysis";#N/A,"SPADD",FALSE,"Business Analysis";#N/A,"EPOXY",FALSE,"Business Analysis";#N/A,"PURPER",FALSE,"Business Analysis"}</definedName>
    <definedName name="rw" localSheetId="19" hidden="1">{#N/A,"PURADD",FALSE,"Business Analysis";#N/A,"PURSPP",FALSE,"Business Analysis";#N/A,"CTGIND",FALSE,"Business Analysis";#N/A,"PURCHM",FALSE,"Business Analysis";#N/A,"SPADD",FALSE,"Business Analysis";#N/A,"EPOXY",FALSE,"Business Analysis";#N/A,"PURPER",FALSE,"Business Analysis"}</definedName>
    <definedName name="rw" hidden="1">{#N/A,"PURADD",FALSE,"Business Analysis";#N/A,"PURSPP",FALSE,"Business Analysis";#N/A,"CTGIND",FALSE,"Business Analysis";#N/A,"PURCHM",FALSE,"Business Analysis";#N/A,"SPADD",FALSE,"Business Analysis";#N/A,"EPOXY",FALSE,"Business Analysis";#N/A,"PURPER",FALSE,"Business Analysis"}</definedName>
    <definedName name="rweasdfcv" localSheetId="14" hidden="1">{#N/A,#N/A,FALSE,"Fix_C Repo (2)";#N/A,#N/A,FALSE,"INDICES&amp;RATES"}</definedName>
    <definedName name="rweasdfcv" localSheetId="7" hidden="1">{#N/A,#N/A,FALSE,"Fix_C Repo (2)";#N/A,#N/A,FALSE,"INDICES&amp;RATES"}</definedName>
    <definedName name="rweasdfcv" localSheetId="25" hidden="1">{#N/A,#N/A,FALSE,"Fix_C Repo (2)";#N/A,#N/A,FALSE,"INDICES&amp;RATES"}</definedName>
    <definedName name="rweasdfcv" localSheetId="21" hidden="1">{#N/A,#N/A,FALSE,"Fix_C Repo (2)";#N/A,#N/A,FALSE,"INDICES&amp;RATES"}</definedName>
    <definedName name="rweasdfcv" localSheetId="22" hidden="1">{#N/A,#N/A,FALSE,"Fix_C Repo (2)";#N/A,#N/A,FALSE,"INDICES&amp;RATES"}</definedName>
    <definedName name="rweasdfcv" localSheetId="19" hidden="1">{#N/A,#N/A,FALSE,"Fix_C Repo (2)";#N/A,#N/A,FALSE,"INDICES&amp;RATES"}</definedName>
    <definedName name="rweasdfcv" hidden="1">{#N/A,#N/A,FALSE,"Fix_C Repo (2)";#N/A,#N/A,FALSE,"INDICES&amp;RATES"}</definedName>
    <definedName name="rweq" localSheetId="14" hidden="1">{"TEXO2N2_VOL",#N/A,FALSE,"MTHLYVOL";"TEXH2_VOL",#N/A,FALSE,"MTHLYVOL";"LOUIS_VOL",#N/A,FALSE,"MTHLYVOL";"H2_VOL",#N/A,FALSE,"MTHLYVOL";"O2N2_VOL",#N/A,FALSE,"MTHLYVOL";"PACKAGE_VOL",#N/A,FALSE,"MTHLYVOL"}</definedName>
    <definedName name="rweq" localSheetId="7" hidden="1">{"TEXO2N2_VOL",#N/A,FALSE,"MTHLYVOL";"TEXH2_VOL",#N/A,FALSE,"MTHLYVOL";"LOUIS_VOL",#N/A,FALSE,"MTHLYVOL";"H2_VOL",#N/A,FALSE,"MTHLYVOL";"O2N2_VOL",#N/A,FALSE,"MTHLYVOL";"PACKAGE_VOL",#N/A,FALSE,"MTHLYVOL"}</definedName>
    <definedName name="rweq" localSheetId="25" hidden="1">{"TEXO2N2_VOL",#N/A,FALSE,"MTHLYVOL";"TEXH2_VOL",#N/A,FALSE,"MTHLYVOL";"LOUIS_VOL",#N/A,FALSE,"MTHLYVOL";"H2_VOL",#N/A,FALSE,"MTHLYVOL";"O2N2_VOL",#N/A,FALSE,"MTHLYVOL";"PACKAGE_VOL",#N/A,FALSE,"MTHLYVOL"}</definedName>
    <definedName name="rweq" localSheetId="21" hidden="1">{"TEXO2N2_VOL",#N/A,FALSE,"MTHLYVOL";"TEXH2_VOL",#N/A,FALSE,"MTHLYVOL";"LOUIS_VOL",#N/A,FALSE,"MTHLYVOL";"H2_VOL",#N/A,FALSE,"MTHLYVOL";"O2N2_VOL",#N/A,FALSE,"MTHLYVOL";"PACKAGE_VOL",#N/A,FALSE,"MTHLYVOL"}</definedName>
    <definedName name="rweq" localSheetId="22" hidden="1">{"TEXO2N2_VOL",#N/A,FALSE,"MTHLYVOL";"TEXH2_VOL",#N/A,FALSE,"MTHLYVOL";"LOUIS_VOL",#N/A,FALSE,"MTHLYVOL";"H2_VOL",#N/A,FALSE,"MTHLYVOL";"O2N2_VOL",#N/A,FALSE,"MTHLYVOL";"PACKAGE_VOL",#N/A,FALSE,"MTHLYVOL"}</definedName>
    <definedName name="rweq" localSheetId="19" hidden="1">{"TEXO2N2_VOL",#N/A,FALSE,"MTHLYVOL";"TEXH2_VOL",#N/A,FALSE,"MTHLYVOL";"LOUIS_VOL",#N/A,FALSE,"MTHLYVOL";"H2_VOL",#N/A,FALSE,"MTHLYVOL";"O2N2_VOL",#N/A,FALSE,"MTHLYVOL";"PACKAGE_VOL",#N/A,FALSE,"MTHLYVOL"}</definedName>
    <definedName name="rweq" hidden="1">{"TEXO2N2_VOL",#N/A,FALSE,"MTHLYVOL";"TEXH2_VOL",#N/A,FALSE,"MTHLYVOL";"LOUIS_VOL",#N/A,FALSE,"MTHLYVOL";"H2_VOL",#N/A,FALSE,"MTHLYVOL";"O2N2_VOL",#N/A,FALSE,"MTHLYVOL";"PACKAGE_VOL",#N/A,FALSE,"MTHLYVOL"}</definedName>
    <definedName name="rwert" localSheetId="14" hidden="1">{#N/A,#N/A,FALSE,"Pharm";#N/A,#N/A,FALSE,"WWCM"}</definedName>
    <definedName name="rwert" localSheetId="7" hidden="1">{#N/A,#N/A,FALSE,"Pharm";#N/A,#N/A,FALSE,"WWCM"}</definedName>
    <definedName name="rwert" localSheetId="25" hidden="1">{#N/A,#N/A,FALSE,"Pharm";#N/A,#N/A,FALSE,"WWCM"}</definedName>
    <definedName name="rwert" localSheetId="21" hidden="1">{#N/A,#N/A,FALSE,"Pharm";#N/A,#N/A,FALSE,"WWCM"}</definedName>
    <definedName name="rwert" localSheetId="22" hidden="1">{#N/A,#N/A,FALSE,"Pharm";#N/A,#N/A,FALSE,"WWCM"}</definedName>
    <definedName name="rwert" localSheetId="19" hidden="1">{#N/A,#N/A,FALSE,"Pharm";#N/A,#N/A,FALSE,"WWCM"}</definedName>
    <definedName name="rwert" hidden="1">{#N/A,#N/A,FALSE,"Pharm";#N/A,#N/A,FALSE,"WWCM"}</definedName>
    <definedName name="rwew" localSheetId="14" hidden="1">{"summary",#N/A,FALSE,"summary";"sales growth",#N/A,FALSE,"summary";"oper income",#N/A,FALSE,"summary";"oros rank",#N/A,FALSE,"summary";"net assets",#N/A,FALSE,"summary";"asset turnover",#N/A,FALSE,"summary";"orona",#N/A,FALSE,"summary";"total return",#N/A,FALSE,"summary";"overview",#N/A,FALSE,"summary"}</definedName>
    <definedName name="rwew" localSheetId="7" hidden="1">{"summary",#N/A,FALSE,"summary";"sales growth",#N/A,FALSE,"summary";"oper income",#N/A,FALSE,"summary";"oros rank",#N/A,FALSE,"summary";"net assets",#N/A,FALSE,"summary";"asset turnover",#N/A,FALSE,"summary";"orona",#N/A,FALSE,"summary";"total return",#N/A,FALSE,"summary";"overview",#N/A,FALSE,"summary"}</definedName>
    <definedName name="rwew" localSheetId="25" hidden="1">{"summary",#N/A,FALSE,"summary";"sales growth",#N/A,FALSE,"summary";"oper income",#N/A,FALSE,"summary";"oros rank",#N/A,FALSE,"summary";"net assets",#N/A,FALSE,"summary";"asset turnover",#N/A,FALSE,"summary";"orona",#N/A,FALSE,"summary";"total return",#N/A,FALSE,"summary";"overview",#N/A,FALSE,"summary"}</definedName>
    <definedName name="rwew" localSheetId="21" hidden="1">{"summary",#N/A,FALSE,"summary";"sales growth",#N/A,FALSE,"summary";"oper income",#N/A,FALSE,"summary";"oros rank",#N/A,FALSE,"summary";"net assets",#N/A,FALSE,"summary";"asset turnover",#N/A,FALSE,"summary";"orona",#N/A,FALSE,"summary";"total return",#N/A,FALSE,"summary";"overview",#N/A,FALSE,"summary"}</definedName>
    <definedName name="rwew" localSheetId="22" hidden="1">{"summary",#N/A,FALSE,"summary";"sales growth",#N/A,FALSE,"summary";"oper income",#N/A,FALSE,"summary";"oros rank",#N/A,FALSE,"summary";"net assets",#N/A,FALSE,"summary";"asset turnover",#N/A,FALSE,"summary";"orona",#N/A,FALSE,"summary";"total return",#N/A,FALSE,"summary";"overview",#N/A,FALSE,"summary"}</definedName>
    <definedName name="rwew" localSheetId="19" hidden="1">{"summary",#N/A,FALSE,"summary";"sales growth",#N/A,FALSE,"summary";"oper income",#N/A,FALSE,"summary";"oros rank",#N/A,FALSE,"summary";"net assets",#N/A,FALSE,"summary";"asset turnover",#N/A,FALSE,"summary";"orona",#N/A,FALSE,"summary";"total return",#N/A,FALSE,"summary";"overview",#N/A,FALSE,"summary"}</definedName>
    <definedName name="rwew" hidden="1">{"summary",#N/A,FALSE,"summary";"sales growth",#N/A,FALSE,"summary";"oper income",#N/A,FALSE,"summary";"oros rank",#N/A,FALSE,"summary";"net assets",#N/A,FALSE,"summary";"asset turnover",#N/A,FALSE,"summary";"orona",#N/A,FALSE,"summary";"total return",#N/A,FALSE,"summary";"overview",#N/A,FALSE,"summary"}</definedName>
    <definedName name="rwsz" localSheetId="14" hidden="1">{"Commentary",#N/A,FALSE,"May"}</definedName>
    <definedName name="rwsz" localSheetId="7" hidden="1">{"Commentary",#N/A,FALSE,"May"}</definedName>
    <definedName name="rwsz" localSheetId="25" hidden="1">{"Commentary",#N/A,FALSE,"May"}</definedName>
    <definedName name="rwsz" localSheetId="21" hidden="1">{"Commentary",#N/A,FALSE,"May"}</definedName>
    <definedName name="rwsz" localSheetId="22" hidden="1">{"Commentary",#N/A,FALSE,"May"}</definedName>
    <definedName name="rwsz" localSheetId="19" hidden="1">{"Commentary",#N/A,FALSE,"May"}</definedName>
    <definedName name="rwsz" hidden="1">{"Commentary",#N/A,FALSE,"May"}</definedName>
    <definedName name="Rwvu.Page1." hidden="1">#REF!</definedName>
    <definedName name="Rwvu.Page2." hidden="1">#REF!</definedName>
    <definedName name="Rwvu.Page3." hidden="1">#REF!</definedName>
    <definedName name="Rwvu.Page4." hidden="1">#REF!</definedName>
    <definedName name="rwxz" localSheetId="14" hidden="1">{"TXO2N2_SLS",#N/A,FALSE,"MTHLYSLES";"TXH2_SLS",#N/A,FALSE,"MTHLYSLES";"LOUIS_SLS",#N/A,FALSE,"MTHLYSLES";"H2_SLS",#N/A,FALSE,"MTHLYSLES";"O2N2_SLS",#N/A,FALSE,"MTHLYSLES";"PACKAGE_SLS",#N/A,FALSE,"MTHLYSLES"}</definedName>
    <definedName name="rwxz" localSheetId="7" hidden="1">{"TXO2N2_SLS",#N/A,FALSE,"MTHLYSLES";"TXH2_SLS",#N/A,FALSE,"MTHLYSLES";"LOUIS_SLS",#N/A,FALSE,"MTHLYSLES";"H2_SLS",#N/A,FALSE,"MTHLYSLES";"O2N2_SLS",#N/A,FALSE,"MTHLYSLES";"PACKAGE_SLS",#N/A,FALSE,"MTHLYSLES"}</definedName>
    <definedName name="rwxz" localSheetId="25" hidden="1">{"TXO2N2_SLS",#N/A,FALSE,"MTHLYSLES";"TXH2_SLS",#N/A,FALSE,"MTHLYSLES";"LOUIS_SLS",#N/A,FALSE,"MTHLYSLES";"H2_SLS",#N/A,FALSE,"MTHLYSLES";"O2N2_SLS",#N/A,FALSE,"MTHLYSLES";"PACKAGE_SLS",#N/A,FALSE,"MTHLYSLES"}</definedName>
    <definedName name="rwxz" localSheetId="21" hidden="1">{"TXO2N2_SLS",#N/A,FALSE,"MTHLYSLES";"TXH2_SLS",#N/A,FALSE,"MTHLYSLES";"LOUIS_SLS",#N/A,FALSE,"MTHLYSLES";"H2_SLS",#N/A,FALSE,"MTHLYSLES";"O2N2_SLS",#N/A,FALSE,"MTHLYSLES";"PACKAGE_SLS",#N/A,FALSE,"MTHLYSLES"}</definedName>
    <definedName name="rwxz" localSheetId="22" hidden="1">{"TXO2N2_SLS",#N/A,FALSE,"MTHLYSLES";"TXH2_SLS",#N/A,FALSE,"MTHLYSLES";"LOUIS_SLS",#N/A,FALSE,"MTHLYSLES";"H2_SLS",#N/A,FALSE,"MTHLYSLES";"O2N2_SLS",#N/A,FALSE,"MTHLYSLES";"PACKAGE_SLS",#N/A,FALSE,"MTHLYSLES"}</definedName>
    <definedName name="rwxz" localSheetId="19" hidden="1">{"TXO2N2_SLS",#N/A,FALSE,"MTHLYSLES";"TXH2_SLS",#N/A,FALSE,"MTHLYSLES";"LOUIS_SLS",#N/A,FALSE,"MTHLYSLES";"H2_SLS",#N/A,FALSE,"MTHLYSLES";"O2N2_SLS",#N/A,FALSE,"MTHLYSLES";"PACKAGE_SLS",#N/A,FALSE,"MTHLYSLES"}</definedName>
    <definedName name="rwxz" hidden="1">{"TXO2N2_SLS",#N/A,FALSE,"MTHLYSLES";"TXH2_SLS",#N/A,FALSE,"MTHLYSLES";"LOUIS_SLS",#N/A,FALSE,"MTHLYSLES";"H2_SLS",#N/A,FALSE,"MTHLYSLES";"O2N2_SLS",#N/A,FALSE,"MTHLYSLES";"PACKAGE_SLS",#N/A,FALSE,"MTHLYSLES"}</definedName>
    <definedName name="rxs" localSheetId="14" hidden="1">{"Month Summary",#N/A,FALSE,"Summary";"Total Details",#N/A,FALSE,"Current Yr";"Polymers Details",#N/A,FALSE,"Current Yr";"Performance Details",#N/A,FALSE,"Current Yr";"ICD Details",#N/A,FALSE,"Current Yr"}</definedName>
    <definedName name="rxs" localSheetId="7" hidden="1">{"Month Summary",#N/A,FALSE,"Summary";"Total Details",#N/A,FALSE,"Current Yr";"Polymers Details",#N/A,FALSE,"Current Yr";"Performance Details",#N/A,FALSE,"Current Yr";"ICD Details",#N/A,FALSE,"Current Yr"}</definedName>
    <definedName name="rxs" localSheetId="25" hidden="1">{"Month Summary",#N/A,FALSE,"Summary";"Total Details",#N/A,FALSE,"Current Yr";"Polymers Details",#N/A,FALSE,"Current Yr";"Performance Details",#N/A,FALSE,"Current Yr";"ICD Details",#N/A,FALSE,"Current Yr"}</definedName>
    <definedName name="rxs" localSheetId="21" hidden="1">{"Month Summary",#N/A,FALSE,"Summary";"Total Details",#N/A,FALSE,"Current Yr";"Polymers Details",#N/A,FALSE,"Current Yr";"Performance Details",#N/A,FALSE,"Current Yr";"ICD Details",#N/A,FALSE,"Current Yr"}</definedName>
    <definedName name="rxs" localSheetId="22" hidden="1">{"Month Summary",#N/A,FALSE,"Summary";"Total Details",#N/A,FALSE,"Current Yr";"Polymers Details",#N/A,FALSE,"Current Yr";"Performance Details",#N/A,FALSE,"Current Yr";"ICD Details",#N/A,FALSE,"Current Yr"}</definedName>
    <definedName name="rxs" localSheetId="19" hidden="1">{"Month Summary",#N/A,FALSE,"Summary";"Total Details",#N/A,FALSE,"Current Yr";"Polymers Details",#N/A,FALSE,"Current Yr";"Performance Details",#N/A,FALSE,"Current Yr";"ICD Details",#N/A,FALSE,"Current Yr"}</definedName>
    <definedName name="rxs" hidden="1">{"Month Summary",#N/A,FALSE,"Summary";"Total Details",#N/A,FALSE,"Current Yr";"Polymers Details",#N/A,FALSE,"Current Yr";"Performance Details",#N/A,FALSE,"Current Yr";"ICD Details",#N/A,FALSE,"Current Yr"}</definedName>
    <definedName name="RY_list">#REF!</definedName>
    <definedName name="rYD">#REF!</definedName>
    <definedName name="ryj" localSheetId="14" hidden="1">1/EUReXToESP</definedName>
    <definedName name="ryj" localSheetId="7" hidden="1">1/EUReXToESP</definedName>
    <definedName name="ryj" localSheetId="25" hidden="1">1/EUReXToESP</definedName>
    <definedName name="ryj" localSheetId="21" hidden="1">1/EUReXToESP</definedName>
    <definedName name="ryj" localSheetId="22" hidden="1">1/EUReXToESP</definedName>
    <definedName name="ryj" localSheetId="19" hidden="1">1/EUReXToESP</definedName>
    <definedName name="ryj" hidden="1">1/EUReXToESP</definedName>
    <definedName name="ryretwe" hidden="1">#REF!</definedName>
    <definedName name="RYRTYRT" localSheetId="14" hidden="1">{#N/A,#N/A,FALSE,"JANLN2"}</definedName>
    <definedName name="RYRTYRT" localSheetId="7" hidden="1">{#N/A,#N/A,FALSE,"JANLN2"}</definedName>
    <definedName name="RYRTYRT" localSheetId="25" hidden="1">{#N/A,#N/A,FALSE,"JANLN2"}</definedName>
    <definedName name="RYRTYRT" localSheetId="21" hidden="1">{#N/A,#N/A,FALSE,"JANLN2"}</definedName>
    <definedName name="RYRTYRT" localSheetId="22" hidden="1">{#N/A,#N/A,FALSE,"JANLN2"}</definedName>
    <definedName name="RYRTYRT" localSheetId="19" hidden="1">{#N/A,#N/A,FALSE,"JANLN2"}</definedName>
    <definedName name="RYRTYRT" hidden="1">{#N/A,#N/A,FALSE,"JANLN2"}</definedName>
    <definedName name="RYRYRTY" localSheetId="14" hidden="1">{"summary",#N/A,FALSE,"2000 vs 1999";"detail",#N/A,FALSE,"2000 vs 1999"}</definedName>
    <definedName name="RYRYRTY" localSheetId="7" hidden="1">{"summary",#N/A,FALSE,"2000 vs 1999";"detail",#N/A,FALSE,"2000 vs 1999"}</definedName>
    <definedName name="RYRYRTY" localSheetId="25" hidden="1">{"summary",#N/A,FALSE,"2000 vs 1999";"detail",#N/A,FALSE,"2000 vs 1999"}</definedName>
    <definedName name="RYRYRTY" localSheetId="21" hidden="1">{"summary",#N/A,FALSE,"2000 vs 1999";"detail",#N/A,FALSE,"2000 vs 1999"}</definedName>
    <definedName name="RYRYRTY" localSheetId="22" hidden="1">{"summary",#N/A,FALSE,"2000 vs 1999";"detail",#N/A,FALSE,"2000 vs 1999"}</definedName>
    <definedName name="RYRYRTY" localSheetId="19" hidden="1">{"summary",#N/A,FALSE,"2000 vs 1999";"detail",#N/A,FALSE,"2000 vs 1999"}</definedName>
    <definedName name="RYRYRTY" hidden="1">{"summary",#N/A,FALSE,"2000 vs 1999";"detail",#N/A,FALSE,"2000 vs 1999"}</definedName>
    <definedName name="RYTR" localSheetId="14" hidden="1">{"summary",#N/A,FALSE,"2000 vs 1999";"detail",#N/A,FALSE,"2000 vs 1999"}</definedName>
    <definedName name="RYTR" localSheetId="7" hidden="1">{"summary",#N/A,FALSE,"2000 vs 1999";"detail",#N/A,FALSE,"2000 vs 1999"}</definedName>
    <definedName name="RYTR" localSheetId="25" hidden="1">{"summary",#N/A,FALSE,"2000 vs 1999";"detail",#N/A,FALSE,"2000 vs 1999"}</definedName>
    <definedName name="RYTR" localSheetId="21" hidden="1">{"summary",#N/A,FALSE,"2000 vs 1999";"detail",#N/A,FALSE,"2000 vs 1999"}</definedName>
    <definedName name="RYTR" localSheetId="22" hidden="1">{"summary",#N/A,FALSE,"2000 vs 1999";"detail",#N/A,FALSE,"2000 vs 1999"}</definedName>
    <definedName name="RYTR" localSheetId="19" hidden="1">{"summary",#N/A,FALSE,"2000 vs 1999";"detail",#N/A,FALSE,"2000 vs 1999"}</definedName>
    <definedName name="RYTR" hidden="1">{"summary",#N/A,FALSE,"2000 vs 1999";"detail",#N/A,FALSE,"2000 vs 1999"}</definedName>
    <definedName name="RYTRTYTY" localSheetId="14" hidden="1">{"summary",#N/A,FALSE,"2000 vs 1999";"detail",#N/A,FALSE,"2000 vs 1999"}</definedName>
    <definedName name="RYTRTYTY" localSheetId="7" hidden="1">{"summary",#N/A,FALSE,"2000 vs 1999";"detail",#N/A,FALSE,"2000 vs 1999"}</definedName>
    <definedName name="RYTRTYTY" localSheetId="25" hidden="1">{"summary",#N/A,FALSE,"2000 vs 1999";"detail",#N/A,FALSE,"2000 vs 1999"}</definedName>
    <definedName name="RYTRTYTY" localSheetId="21" hidden="1">{"summary",#N/A,FALSE,"2000 vs 1999";"detail",#N/A,FALSE,"2000 vs 1999"}</definedName>
    <definedName name="RYTRTYTY" localSheetId="22" hidden="1">{"summary",#N/A,FALSE,"2000 vs 1999";"detail",#N/A,FALSE,"2000 vs 1999"}</definedName>
    <definedName name="RYTRTYTY" localSheetId="19" hidden="1">{"summary",#N/A,FALSE,"2000 vs 1999";"detail",#N/A,FALSE,"2000 vs 1999"}</definedName>
    <definedName name="RYTRTYTY" hidden="1">{"summary",#N/A,FALSE,"2000 vs 1999";"detail",#N/A,FALSE,"2000 vs 1999"}</definedName>
    <definedName name="rza">#REF!</definedName>
    <definedName name="rzb">#REF!</definedName>
    <definedName name="rzc">#REF!</definedName>
    <definedName name="rzd">#REF!</definedName>
    <definedName name="rze">#REF!</definedName>
    <definedName name="rzf">#REF!</definedName>
    <definedName name="rzg">#REF!</definedName>
    <definedName name="rzh">#REF!</definedName>
    <definedName name="rzhrzu">#REF!</definedName>
    <definedName name="rzi">#REF!</definedName>
    <definedName name="rzj">#REF!</definedName>
    <definedName name="rzk">#REF!</definedName>
    <definedName name="rzl">#REF!</definedName>
    <definedName name="rzq">#REF!</definedName>
    <definedName name="rzs">#REF!</definedName>
    <definedName name="rzw">#REF!</definedName>
    <definedName name="rzx">#REF!</definedName>
    <definedName name="s">#REF!</definedName>
    <definedName name="S.P2">#REF!</definedName>
    <definedName name="s.summit" localSheetId="14" hidden="1">{#N/A,#N/A,FALSE,"TB";#N/A,#N/A,FALSE,"DR";#N/A,#N/A,FALSE,"AR";#N/A,#N/A,FALSE,"PL";#N/A,#N/A,FALSE,"BS";#N/A,#N/A,FALSE,"NOTES";#N/A,#N/A,FALSE,"NOTES (2)";#N/A,#N/A,FALSE,"NOTES (3)";#N/A,#N/A,FALSE,"DPL";#N/A,#N/A,FALSE,"TAXC.INDEX";#N/A,#N/A,FALSE,"Schedule I";#N/A,#N/A,FALSE,"Adjustments"}</definedName>
    <definedName name="s.summit" localSheetId="7" hidden="1">{#N/A,#N/A,FALSE,"TB";#N/A,#N/A,FALSE,"DR";#N/A,#N/A,FALSE,"AR";#N/A,#N/A,FALSE,"PL";#N/A,#N/A,FALSE,"BS";#N/A,#N/A,FALSE,"NOTES";#N/A,#N/A,FALSE,"NOTES (2)";#N/A,#N/A,FALSE,"NOTES (3)";#N/A,#N/A,FALSE,"DPL";#N/A,#N/A,FALSE,"TAXC.INDEX";#N/A,#N/A,FALSE,"Schedule I";#N/A,#N/A,FALSE,"Adjustments"}</definedName>
    <definedName name="s.summit" localSheetId="25" hidden="1">{#N/A,#N/A,FALSE,"TB";#N/A,#N/A,FALSE,"DR";#N/A,#N/A,FALSE,"AR";#N/A,#N/A,FALSE,"PL";#N/A,#N/A,FALSE,"BS";#N/A,#N/A,FALSE,"NOTES";#N/A,#N/A,FALSE,"NOTES (2)";#N/A,#N/A,FALSE,"NOTES (3)";#N/A,#N/A,FALSE,"DPL";#N/A,#N/A,FALSE,"TAXC.INDEX";#N/A,#N/A,FALSE,"Schedule I";#N/A,#N/A,FALSE,"Adjustments"}</definedName>
    <definedName name="s.summit" localSheetId="21" hidden="1">{#N/A,#N/A,FALSE,"TB";#N/A,#N/A,FALSE,"DR";#N/A,#N/A,FALSE,"AR";#N/A,#N/A,FALSE,"PL";#N/A,#N/A,FALSE,"BS";#N/A,#N/A,FALSE,"NOTES";#N/A,#N/A,FALSE,"NOTES (2)";#N/A,#N/A,FALSE,"NOTES (3)";#N/A,#N/A,FALSE,"DPL";#N/A,#N/A,FALSE,"TAXC.INDEX";#N/A,#N/A,FALSE,"Schedule I";#N/A,#N/A,FALSE,"Adjustments"}</definedName>
    <definedName name="s.summit" localSheetId="22" hidden="1">{#N/A,#N/A,FALSE,"TB";#N/A,#N/A,FALSE,"DR";#N/A,#N/A,FALSE,"AR";#N/A,#N/A,FALSE,"PL";#N/A,#N/A,FALSE,"BS";#N/A,#N/A,FALSE,"NOTES";#N/A,#N/A,FALSE,"NOTES (2)";#N/A,#N/A,FALSE,"NOTES (3)";#N/A,#N/A,FALSE,"DPL";#N/A,#N/A,FALSE,"TAXC.INDEX";#N/A,#N/A,FALSE,"Schedule I";#N/A,#N/A,FALSE,"Adjustments"}</definedName>
    <definedName name="s.summit" localSheetId="19" hidden="1">{#N/A,#N/A,FALSE,"TB";#N/A,#N/A,FALSE,"DR";#N/A,#N/A,FALSE,"AR";#N/A,#N/A,FALSE,"PL";#N/A,#N/A,FALSE,"BS";#N/A,#N/A,FALSE,"NOTES";#N/A,#N/A,FALSE,"NOTES (2)";#N/A,#N/A,FALSE,"NOTES (3)";#N/A,#N/A,FALSE,"DPL";#N/A,#N/A,FALSE,"TAXC.INDEX";#N/A,#N/A,FALSE,"Schedule I";#N/A,#N/A,FALSE,"Adjustments"}</definedName>
    <definedName name="s.summit" hidden="1">{#N/A,#N/A,FALSE,"TB";#N/A,#N/A,FALSE,"DR";#N/A,#N/A,FALSE,"AR";#N/A,#N/A,FALSE,"PL";#N/A,#N/A,FALSE,"BS";#N/A,#N/A,FALSE,"NOTES";#N/A,#N/A,FALSE,"NOTES (2)";#N/A,#N/A,FALSE,"NOTES (3)";#N/A,#N/A,FALSE,"DPL";#N/A,#N/A,FALSE,"TAXC.INDEX";#N/A,#N/A,FALSE,"Schedule I";#N/A,#N/A,FALSE,"Adjustments"}</definedName>
    <definedName name="s_c_list">#REF!</definedName>
    <definedName name="S_CHAN">#N/A</definedName>
    <definedName name="S_JUMP">#N/A</definedName>
    <definedName name="S_MENU1">#N/A</definedName>
    <definedName name="S_T_Inv">#REF!</definedName>
    <definedName name="S_WONG">#N/A</definedName>
    <definedName name="—S02应收账款">#REF!</definedName>
    <definedName name="—S03坏账准备">#REF!</definedName>
    <definedName name="—S04预收账款">#REF!</definedName>
    <definedName name="—S05代销商品款">#REF!</definedName>
    <definedName name="—S06应交税金">#REF!</definedName>
    <definedName name="—S09折扣与折让">#REF!</definedName>
    <definedName name="—S10营业费用">#REF!</definedName>
    <definedName name="—S20其他业务利润">#REF!</definedName>
    <definedName name="sa" localSheetId="14"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a" localSheetId="7"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a" localSheetId="25"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a" localSheetId="21"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a" localSheetId="22"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a" localSheetId="19"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a"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A_HC">#REF!</definedName>
    <definedName name="saa" hidden="1">41083.7121412037</definedName>
    <definedName name="SABEXrevision2" hidden="1">231</definedName>
    <definedName name="sadas">#REF!</definedName>
    <definedName name="sadf" localSheetId="14" hidden="1">{"EIS Main Switchboard",#N/A,FALSE,"EIS Main Switchboard"}</definedName>
    <definedName name="sadf" localSheetId="7" hidden="1">{"EIS Main Switchboard",#N/A,FALSE,"EIS Main Switchboard"}</definedName>
    <definedName name="sadf" localSheetId="25" hidden="1">{"EIS Main Switchboard",#N/A,FALSE,"EIS Main Switchboard"}</definedName>
    <definedName name="sadf" localSheetId="21" hidden="1">{"EIS Main Switchboard",#N/A,FALSE,"EIS Main Switchboard"}</definedName>
    <definedName name="sadf" localSheetId="22" hidden="1">{"EIS Main Switchboard",#N/A,FALSE,"EIS Main Switchboard"}</definedName>
    <definedName name="sadf" localSheetId="19" hidden="1">{"EIS Main Switchboard",#N/A,FALSE,"EIS Main Switchboard"}</definedName>
    <definedName name="sadf" hidden="1">{"EIS Main Switchboard",#N/A,FALSE,"EIS Main Switchboard"}</definedName>
    <definedName name="sadfafda" hidden="1">#REF!</definedName>
    <definedName name="safd" localSheetId="14" hidden="1">{#N/A,"PURADD",FALSE,"Business Analysis";#N/A,"PURSPP",FALSE,"Business Analysis";#N/A,"CTGIND",FALSE,"Business Analysis";#N/A,"PURCHM",FALSE,"Business Analysis";#N/A,"SPADD",FALSE,"Business Analysis";#N/A,"EPOXY",FALSE,"Business Analysis";#N/A,"PURPER",FALSE,"Business Analysis"}</definedName>
    <definedName name="safd" localSheetId="7" hidden="1">{#N/A,"PURADD",FALSE,"Business Analysis";#N/A,"PURSPP",FALSE,"Business Analysis";#N/A,"CTGIND",FALSE,"Business Analysis";#N/A,"PURCHM",FALSE,"Business Analysis";#N/A,"SPADD",FALSE,"Business Analysis";#N/A,"EPOXY",FALSE,"Business Analysis";#N/A,"PURPER",FALSE,"Business Analysis"}</definedName>
    <definedName name="safd" localSheetId="25" hidden="1">{#N/A,"PURADD",FALSE,"Business Analysis";#N/A,"PURSPP",FALSE,"Business Analysis";#N/A,"CTGIND",FALSE,"Business Analysis";#N/A,"PURCHM",FALSE,"Business Analysis";#N/A,"SPADD",FALSE,"Business Analysis";#N/A,"EPOXY",FALSE,"Business Analysis";#N/A,"PURPER",FALSE,"Business Analysis"}</definedName>
    <definedName name="safd" localSheetId="21" hidden="1">{#N/A,"PURADD",FALSE,"Business Analysis";#N/A,"PURSPP",FALSE,"Business Analysis";#N/A,"CTGIND",FALSE,"Business Analysis";#N/A,"PURCHM",FALSE,"Business Analysis";#N/A,"SPADD",FALSE,"Business Analysis";#N/A,"EPOXY",FALSE,"Business Analysis";#N/A,"PURPER",FALSE,"Business Analysis"}</definedName>
    <definedName name="safd" localSheetId="22" hidden="1">{#N/A,"PURADD",FALSE,"Business Analysis";#N/A,"PURSPP",FALSE,"Business Analysis";#N/A,"CTGIND",FALSE,"Business Analysis";#N/A,"PURCHM",FALSE,"Business Analysis";#N/A,"SPADD",FALSE,"Business Analysis";#N/A,"EPOXY",FALSE,"Business Analysis";#N/A,"PURPER",FALSE,"Business Analysis"}</definedName>
    <definedName name="safd" localSheetId="19" hidden="1">{#N/A,"PURADD",FALSE,"Business Analysis";#N/A,"PURSPP",FALSE,"Business Analysis";#N/A,"CTGIND",FALSE,"Business Analysis";#N/A,"PURCHM",FALSE,"Business Analysis";#N/A,"SPADD",FALSE,"Business Analysis";#N/A,"EPOXY",FALSE,"Business Analysis";#N/A,"PURPER",FALSE,"Business Analysis"}</definedName>
    <definedName name="safd" hidden="1">{#N/A,"PURADD",FALSE,"Business Analysis";#N/A,"PURSPP",FALSE,"Business Analysis";#N/A,"CTGIND",FALSE,"Business Analysis";#N/A,"PURCHM",FALSE,"Business Analysis";#N/A,"SPADD",FALSE,"Business Analysis";#N/A,"EPOXY",FALSE,"Business Analysis";#N/A,"PURPER",FALSE,"Business Analysis"}</definedName>
    <definedName name="safds" localSheetId="14" hidden="1">{"summary",#N/A,FALSE,"2000 vs 1999";"detail",#N/A,FALSE,"2000 vs 1999"}</definedName>
    <definedName name="safds" localSheetId="7" hidden="1">{"summary",#N/A,FALSE,"2000 vs 1999";"detail",#N/A,FALSE,"2000 vs 1999"}</definedName>
    <definedName name="safds" localSheetId="25" hidden="1">{"summary",#N/A,FALSE,"2000 vs 1999";"detail",#N/A,FALSE,"2000 vs 1999"}</definedName>
    <definedName name="safds" localSheetId="21" hidden="1">{"summary",#N/A,FALSE,"2000 vs 1999";"detail",#N/A,FALSE,"2000 vs 1999"}</definedName>
    <definedName name="safds" localSheetId="22" hidden="1">{"summary",#N/A,FALSE,"2000 vs 1999";"detail",#N/A,FALSE,"2000 vs 1999"}</definedName>
    <definedName name="safds" localSheetId="19" hidden="1">{"summary",#N/A,FALSE,"2000 vs 1999";"detail",#N/A,FALSE,"2000 vs 1999"}</definedName>
    <definedName name="safds" hidden="1">{"summary",#N/A,FALSE,"2000 vs 1999";"detail",#N/A,FALSE,"2000 vs 1999"}</definedName>
    <definedName name="safdsagsa" localSheetId="14" hidden="1">{"summary",#N/A,FALSE,"2000 vs 1999";"detail",#N/A,FALSE,"2000 vs 1999"}</definedName>
    <definedName name="safdsagsa" localSheetId="7" hidden="1">{"summary",#N/A,FALSE,"2000 vs 1999";"detail",#N/A,FALSE,"2000 vs 1999"}</definedName>
    <definedName name="safdsagsa" localSheetId="25" hidden="1">{"summary",#N/A,FALSE,"2000 vs 1999";"detail",#N/A,FALSE,"2000 vs 1999"}</definedName>
    <definedName name="safdsagsa" localSheetId="21" hidden="1">{"summary",#N/A,FALSE,"2000 vs 1999";"detail",#N/A,FALSE,"2000 vs 1999"}</definedName>
    <definedName name="safdsagsa" localSheetId="22" hidden="1">{"summary",#N/A,FALSE,"2000 vs 1999";"detail",#N/A,FALSE,"2000 vs 1999"}</definedName>
    <definedName name="safdsagsa" localSheetId="19" hidden="1">{"summary",#N/A,FALSE,"2000 vs 1999";"detail",#N/A,FALSE,"2000 vs 1999"}</definedName>
    <definedName name="safdsagsa" hidden="1">{"summary",#N/A,FALSE,"2000 vs 1999";"detail",#N/A,FALSE,"2000 vs 1999"}</definedName>
    <definedName name="safdsg" localSheetId="14" hidden="1">{"summary",#N/A,FALSE,"2000 vs 1999";"detail",#N/A,FALSE,"2000 vs 1999"}</definedName>
    <definedName name="safdsg" localSheetId="7" hidden="1">{"summary",#N/A,FALSE,"2000 vs 1999";"detail",#N/A,FALSE,"2000 vs 1999"}</definedName>
    <definedName name="safdsg" localSheetId="25" hidden="1">{"summary",#N/A,FALSE,"2000 vs 1999";"detail",#N/A,FALSE,"2000 vs 1999"}</definedName>
    <definedName name="safdsg" localSheetId="21" hidden="1">{"summary",#N/A,FALSE,"2000 vs 1999";"detail",#N/A,FALSE,"2000 vs 1999"}</definedName>
    <definedName name="safdsg" localSheetId="22" hidden="1">{"summary",#N/A,FALSE,"2000 vs 1999";"detail",#N/A,FALSE,"2000 vs 1999"}</definedName>
    <definedName name="safdsg" localSheetId="19" hidden="1">{"summary",#N/A,FALSE,"2000 vs 1999";"detail",#N/A,FALSE,"2000 vs 1999"}</definedName>
    <definedName name="safdsg" hidden="1">{"summary",#N/A,FALSE,"2000 vs 1999";"detail",#N/A,FALSE,"2000 vs 1999"}</definedName>
    <definedName name="safsd" localSheetId="14" hidden="1">{"summary",#N/A,FALSE,"2000 vs 1999";"detail",#N/A,FALSE,"2000 vs 1999"}</definedName>
    <definedName name="safsd" localSheetId="7" hidden="1">{"summary",#N/A,FALSE,"2000 vs 1999";"detail",#N/A,FALSE,"2000 vs 1999"}</definedName>
    <definedName name="safsd" localSheetId="25" hidden="1">{"summary",#N/A,FALSE,"2000 vs 1999";"detail",#N/A,FALSE,"2000 vs 1999"}</definedName>
    <definedName name="safsd" localSheetId="21" hidden="1">{"summary",#N/A,FALSE,"2000 vs 1999";"detail",#N/A,FALSE,"2000 vs 1999"}</definedName>
    <definedName name="safsd" localSheetId="22" hidden="1">{"summary",#N/A,FALSE,"2000 vs 1999";"detail",#N/A,FALSE,"2000 vs 1999"}</definedName>
    <definedName name="safsd" localSheetId="19" hidden="1">{"summary",#N/A,FALSE,"2000 vs 1999";"detail",#N/A,FALSE,"2000 vs 1999"}</definedName>
    <definedName name="safsd" hidden="1">{"summary",#N/A,FALSE,"2000 vs 1999";"detail",#N/A,FALSE,"2000 vs 1999"}</definedName>
    <definedName name="sagdsgds" localSheetId="14" hidden="1">{"summary",#N/A,FALSE,"2000 vs 1999";"detail",#N/A,FALSE,"2000 vs 1999"}</definedName>
    <definedName name="sagdsgds" localSheetId="7" hidden="1">{"summary",#N/A,FALSE,"2000 vs 1999";"detail",#N/A,FALSE,"2000 vs 1999"}</definedName>
    <definedName name="sagdsgds" localSheetId="25" hidden="1">{"summary",#N/A,FALSE,"2000 vs 1999";"detail",#N/A,FALSE,"2000 vs 1999"}</definedName>
    <definedName name="sagdsgds" localSheetId="21" hidden="1">{"summary",#N/A,FALSE,"2000 vs 1999";"detail",#N/A,FALSE,"2000 vs 1999"}</definedName>
    <definedName name="sagdsgds" localSheetId="22" hidden="1">{"summary",#N/A,FALSE,"2000 vs 1999";"detail",#N/A,FALSE,"2000 vs 1999"}</definedName>
    <definedName name="sagdsgds" localSheetId="19" hidden="1">{"summary",#N/A,FALSE,"2000 vs 1999";"detail",#N/A,FALSE,"2000 vs 1999"}</definedName>
    <definedName name="sagdsgds" hidden="1">{"summary",#N/A,FALSE,"2000 vs 1999";"detail",#N/A,FALSE,"2000 vs 1999"}</definedName>
    <definedName name="sagfdsgads" localSheetId="14" hidden="1">{"summary",#N/A,FALSE,"2000 vs 1999";"detail",#N/A,FALSE,"2000 vs 1999"}</definedName>
    <definedName name="sagfdsgads" localSheetId="7" hidden="1">{"summary",#N/A,FALSE,"2000 vs 1999";"detail",#N/A,FALSE,"2000 vs 1999"}</definedName>
    <definedName name="sagfdsgads" localSheetId="25" hidden="1">{"summary",#N/A,FALSE,"2000 vs 1999";"detail",#N/A,FALSE,"2000 vs 1999"}</definedName>
    <definedName name="sagfdsgads" localSheetId="21" hidden="1">{"summary",#N/A,FALSE,"2000 vs 1999";"detail",#N/A,FALSE,"2000 vs 1999"}</definedName>
    <definedName name="sagfdsgads" localSheetId="22" hidden="1">{"summary",#N/A,FALSE,"2000 vs 1999";"detail",#N/A,FALSE,"2000 vs 1999"}</definedName>
    <definedName name="sagfdsgads" localSheetId="19" hidden="1">{"summary",#N/A,FALSE,"2000 vs 1999";"detail",#N/A,FALSE,"2000 vs 1999"}</definedName>
    <definedName name="sagfdsgads" hidden="1">{"summary",#N/A,FALSE,"2000 vs 1999";"detail",#N/A,FALSE,"2000 vs 1999"}</definedName>
    <definedName name="SAH_1">#N/A</definedName>
    <definedName name="SAH_ALL">#N/A</definedName>
    <definedName name="SAH_CAL">#N/A</definedName>
    <definedName name="SAH_RATE">#N/A</definedName>
    <definedName name="SAH_TOT">#N/A</definedName>
    <definedName name="sahne" localSheetId="14"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ahne" localSheetId="7"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ahne" localSheetId="25"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ahne" localSheetId="21"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ahne" localSheetId="22"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ahne" localSheetId="19"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ahne"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ales_day_book">#REF!</definedName>
    <definedName name="SALESANAL">#REF!</definedName>
    <definedName name="SalesCummulative">#REF!:OFFSET(#REF!,0,COUNTA(#REF!)-1)</definedName>
    <definedName name="SalesMonthly">#REF!:OFFSET(#REF!,0,COUNTA(#REF!)-1)</definedName>
    <definedName name="Salespp" localSheetId="14" hidden="1">{"detail",#N/A,FALSE,"mfg";"summary",#N/A,FALSE,"mfg"}</definedName>
    <definedName name="Salespp" localSheetId="7" hidden="1">{"detail",#N/A,FALSE,"mfg";"summary",#N/A,FALSE,"mfg"}</definedName>
    <definedName name="Salespp" localSheetId="25" hidden="1">{"detail",#N/A,FALSE,"mfg";"summary",#N/A,FALSE,"mfg"}</definedName>
    <definedName name="Salespp" localSheetId="21" hidden="1">{"detail",#N/A,FALSE,"mfg";"summary",#N/A,FALSE,"mfg"}</definedName>
    <definedName name="Salespp" localSheetId="22" hidden="1">{"detail",#N/A,FALSE,"mfg";"summary",#N/A,FALSE,"mfg"}</definedName>
    <definedName name="Salespp" localSheetId="19" hidden="1">{"detail",#N/A,FALSE,"mfg";"summary",#N/A,FALSE,"mfg"}</definedName>
    <definedName name="Salespp" hidden="1">{"detail",#N/A,FALSE,"mfg";"summary",#N/A,FALSE,"mfg"}</definedName>
    <definedName name="sally" localSheetId="14" hidden="1">{#N/A,#N/A,FALSE,"Pharm";#N/A,#N/A,FALSE,"WWCM"}</definedName>
    <definedName name="sally" localSheetId="7" hidden="1">{#N/A,#N/A,FALSE,"Pharm";#N/A,#N/A,FALSE,"WWCM"}</definedName>
    <definedName name="sally" localSheetId="25" hidden="1">{#N/A,#N/A,FALSE,"Pharm";#N/A,#N/A,FALSE,"WWCM"}</definedName>
    <definedName name="sally" localSheetId="21" hidden="1">{#N/A,#N/A,FALSE,"Pharm";#N/A,#N/A,FALSE,"WWCM"}</definedName>
    <definedName name="sally" localSheetId="22" hidden="1">{#N/A,#N/A,FALSE,"Pharm";#N/A,#N/A,FALSE,"WWCM"}</definedName>
    <definedName name="sally" localSheetId="19" hidden="1">{#N/A,#N/A,FALSE,"Pharm";#N/A,#N/A,FALSE,"WWCM"}</definedName>
    <definedName name="sally" hidden="1">{#N/A,#N/A,FALSE,"Pharm";#N/A,#N/A,FALSE,"WWCM"}</definedName>
    <definedName name="SAP" hidden="1">#REF!</definedName>
    <definedName name="SAP_FS">#REF!</definedName>
    <definedName name="SAPBEXbbsBack" hidden="1">"xSAPtemp4791.xls"</definedName>
    <definedName name="SAPBEXdnldView" hidden="1">"437C0T6KZTKNMTLQ8IKJHKBHW"</definedName>
    <definedName name="SAPBEXhrIndnt" hidden="1">2</definedName>
    <definedName name="SAPBEXrevision" hidden="1">1</definedName>
    <definedName name="SAPBEXsysID" hidden="1">"IWP"</definedName>
    <definedName name="SAPBEXwbID" hidden="1">"3T0GM2W4QA2WZA7QNFBG6ZW9G"</definedName>
    <definedName name="SAPCrosstab3">#REF!</definedName>
    <definedName name="SAPdownload">#REF!</definedName>
    <definedName name="SAPEXrevision3" hidden="1">231</definedName>
    <definedName name="sapexrevision4" hidden="1">4</definedName>
    <definedName name="sapexwbid4" hidden="1">"3N5E41CVNKXCIZ2S8I4UWT2K0"</definedName>
    <definedName name="SAPFuncF4Help" localSheetId="14">Main.SAPF4Help()</definedName>
    <definedName name="SAPFuncF4Help" localSheetId="7">Main.SAPF4Help()</definedName>
    <definedName name="SAPFuncF4Help" localSheetId="25">Main.SAPF4Help()</definedName>
    <definedName name="SAPFuncF4Help" localSheetId="21">Main.SAPF4Help()</definedName>
    <definedName name="SAPFuncF4Help" localSheetId="22">Main.SAPF4Help()</definedName>
    <definedName name="SAPFuncF4Help" localSheetId="19">Main.SAPF4Help()</definedName>
    <definedName name="SAPFuncF4Help">Main.SAPF4Help()</definedName>
    <definedName name="SAPRangeKEYFIG_Sheet20_Sheet20D1">#REF!</definedName>
    <definedName name="SAPRangeKEYFIG_Sheet20_Sheet20D2">#REF!</definedName>
    <definedName name="SAPRangePOPER_Sheet20_Sheet20D1">#REF!</definedName>
    <definedName name="SAPRangePOPER_Sheet20_Sheet20D2">#REF!</definedName>
    <definedName name="SAPRangeRACCT_Sheet20_Sheet20D1">#REF!</definedName>
    <definedName name="SAPRangeRACCT_Sheet20_Sheet20D2">#REF!</definedName>
    <definedName name="SAPRangeRBUNIT_Tabelle3_SAP_KPI">#REF!</definedName>
    <definedName name="SAPRangeRCOMP_Sheet20_Sheet20D1">#REF!</definedName>
    <definedName name="SAPRangeRCOMP_Sheet20_Sheet20D2">#REF!</definedName>
    <definedName name="SAPRangeRLDNR_Sheet20_Sheet20D1">#REF!</definedName>
    <definedName name="SAPRangeRLDNR_Sheet20_Sheet20D2">#REF!</definedName>
    <definedName name="SAPRangeRVERS_Sheet20_Sheet20D1">#REF!</definedName>
    <definedName name="SAPRangeRVERS_Sheet20_Sheet20D2">#REF!</definedName>
    <definedName name="SAPRangeRYEAR_Sheet20_Sheet20D1">#REF!</definedName>
    <definedName name="SAPRangeRYEAR_Sheet20_Sheet20D2">#REF!</definedName>
    <definedName name="SAPRangeSITYP_Tabelle1_Tabelle1D1">#REF!</definedName>
    <definedName name="SAPRangeSUBIT_Tabelle1_Tabelle1D1">#REF!</definedName>
    <definedName name="SAPsysID" hidden="1">"708C5W7SBKP804JT78WJ0JNKI"</definedName>
    <definedName name="SAPTrigger_Sheet8_SAP_Rail">#REF!</definedName>
    <definedName name="SAPTrigger_Tabelle1_Tabelle1D1">#REF!</definedName>
    <definedName name="SAPTrigger_Tabelle1_Tabelle1D2">#REF!</definedName>
    <definedName name="SAPTrigger_Tabelle1_Tabelle1D3">#REF!</definedName>
    <definedName name="SAPTrigger_Tabelle4_Tabelle4D1">#REF!</definedName>
    <definedName name="SAPwbID" hidden="1">"ARS"</definedName>
    <definedName name="SAS" localSheetId="14" hidden="1">{#N/A,#N/A,FALSE,"단축1";#N/A,#N/A,FALSE,"단축2";#N/A,#N/A,FALSE,"단축3";#N/A,#N/A,FALSE,"장축";#N/A,#N/A,FALSE,"4WD"}</definedName>
    <definedName name="SAS" localSheetId="7" hidden="1">{#N/A,#N/A,FALSE,"단축1";#N/A,#N/A,FALSE,"단축2";#N/A,#N/A,FALSE,"단축3";#N/A,#N/A,FALSE,"장축";#N/A,#N/A,FALSE,"4WD"}</definedName>
    <definedName name="SAS" localSheetId="25" hidden="1">{#N/A,#N/A,FALSE,"단축1";#N/A,#N/A,FALSE,"단축2";#N/A,#N/A,FALSE,"단축3";#N/A,#N/A,FALSE,"장축";#N/A,#N/A,FALSE,"4WD"}</definedName>
    <definedName name="SAS" localSheetId="21" hidden="1">{#N/A,#N/A,FALSE,"단축1";#N/A,#N/A,FALSE,"단축2";#N/A,#N/A,FALSE,"단축3";#N/A,#N/A,FALSE,"장축";#N/A,#N/A,FALSE,"4WD"}</definedName>
    <definedName name="SAS" localSheetId="22" hidden="1">{#N/A,#N/A,FALSE,"단축1";#N/A,#N/A,FALSE,"단축2";#N/A,#N/A,FALSE,"단축3";#N/A,#N/A,FALSE,"장축";#N/A,#N/A,FALSE,"4WD"}</definedName>
    <definedName name="SAS" localSheetId="19" hidden="1">{#N/A,#N/A,FALSE,"단축1";#N/A,#N/A,FALSE,"단축2";#N/A,#N/A,FALSE,"단축3";#N/A,#N/A,FALSE,"장축";#N/A,#N/A,FALSE,"4WD"}</definedName>
    <definedName name="SAS" hidden="1">{#N/A,#N/A,FALSE,"단축1";#N/A,#N/A,FALSE,"단축2";#N/A,#N/A,FALSE,"단축3";#N/A,#N/A,FALSE,"장축";#N/A,#N/A,FALSE,"4WD"}</definedName>
    <definedName name="SAVE">#N/A</definedName>
    <definedName name="say" localSheetId="14" hidden="1">{#N/A,#N/A,FALSE,"TB";#N/A,#N/A,FALSE,"AR";#N/A,#N/A,FALSE,"BS";#N/A,#N/A,FALSE,"PL";#N/A,#N/A,FALSE,"NOTES";#N/A,#N/A,FALSE,"NOTES (2)";#N/A,#N/A,FALSE,"NOTES (3)";#N/A,#N/A,FALSE,"TAXC.INDEX";#N/A,#N/A,FALSE,"Schedule I";#N/A,#N/A,FALSE,"DPL";#N/A,#N/A,FALSE,"Schedule IV";#N/A,#N/A,FALSE,"Adjustments"}</definedName>
    <definedName name="say" localSheetId="7" hidden="1">{#N/A,#N/A,FALSE,"TB";#N/A,#N/A,FALSE,"AR";#N/A,#N/A,FALSE,"BS";#N/A,#N/A,FALSE,"PL";#N/A,#N/A,FALSE,"NOTES";#N/A,#N/A,FALSE,"NOTES (2)";#N/A,#N/A,FALSE,"NOTES (3)";#N/A,#N/A,FALSE,"TAXC.INDEX";#N/A,#N/A,FALSE,"Schedule I";#N/A,#N/A,FALSE,"DPL";#N/A,#N/A,FALSE,"Schedule IV";#N/A,#N/A,FALSE,"Adjustments"}</definedName>
    <definedName name="say" localSheetId="25" hidden="1">{#N/A,#N/A,FALSE,"TB";#N/A,#N/A,FALSE,"AR";#N/A,#N/A,FALSE,"BS";#N/A,#N/A,FALSE,"PL";#N/A,#N/A,FALSE,"NOTES";#N/A,#N/A,FALSE,"NOTES (2)";#N/A,#N/A,FALSE,"NOTES (3)";#N/A,#N/A,FALSE,"TAXC.INDEX";#N/A,#N/A,FALSE,"Schedule I";#N/A,#N/A,FALSE,"DPL";#N/A,#N/A,FALSE,"Schedule IV";#N/A,#N/A,FALSE,"Adjustments"}</definedName>
    <definedName name="say" localSheetId="21" hidden="1">{#N/A,#N/A,FALSE,"TB";#N/A,#N/A,FALSE,"AR";#N/A,#N/A,FALSE,"BS";#N/A,#N/A,FALSE,"PL";#N/A,#N/A,FALSE,"NOTES";#N/A,#N/A,FALSE,"NOTES (2)";#N/A,#N/A,FALSE,"NOTES (3)";#N/A,#N/A,FALSE,"TAXC.INDEX";#N/A,#N/A,FALSE,"Schedule I";#N/A,#N/A,FALSE,"DPL";#N/A,#N/A,FALSE,"Schedule IV";#N/A,#N/A,FALSE,"Adjustments"}</definedName>
    <definedName name="say" localSheetId="22" hidden="1">{#N/A,#N/A,FALSE,"TB";#N/A,#N/A,FALSE,"AR";#N/A,#N/A,FALSE,"BS";#N/A,#N/A,FALSE,"PL";#N/A,#N/A,FALSE,"NOTES";#N/A,#N/A,FALSE,"NOTES (2)";#N/A,#N/A,FALSE,"NOTES (3)";#N/A,#N/A,FALSE,"TAXC.INDEX";#N/A,#N/A,FALSE,"Schedule I";#N/A,#N/A,FALSE,"DPL";#N/A,#N/A,FALSE,"Schedule IV";#N/A,#N/A,FALSE,"Adjustments"}</definedName>
    <definedName name="say" localSheetId="19" hidden="1">{#N/A,#N/A,FALSE,"TB";#N/A,#N/A,FALSE,"AR";#N/A,#N/A,FALSE,"BS";#N/A,#N/A,FALSE,"PL";#N/A,#N/A,FALSE,"NOTES";#N/A,#N/A,FALSE,"NOTES (2)";#N/A,#N/A,FALSE,"NOTES (3)";#N/A,#N/A,FALSE,"TAXC.INDEX";#N/A,#N/A,FALSE,"Schedule I";#N/A,#N/A,FALSE,"DPL";#N/A,#N/A,FALSE,"Schedule IV";#N/A,#N/A,FALSE,"Adjustments"}</definedName>
    <definedName name="say" hidden="1">{#N/A,#N/A,FALSE,"TB";#N/A,#N/A,FALSE,"AR";#N/A,#N/A,FALSE,"BS";#N/A,#N/A,FALSE,"PL";#N/A,#N/A,FALSE,"NOTES";#N/A,#N/A,FALSE,"NOTES (2)";#N/A,#N/A,FALSE,"NOTES (3)";#N/A,#N/A,FALSE,"TAXC.INDEX";#N/A,#N/A,FALSE,"Schedule I";#N/A,#N/A,FALSE,"DPL";#N/A,#N/A,FALSE,"Schedule IV";#N/A,#N/A,FALSE,"Adjustments"}</definedName>
    <definedName name="sc" localSheetId="14" hidden="1">{#N/A,#N/A,FALSE,"TAXC.INDEX";#N/A,#N/A,FALSE,"Schedule I";#N/A,#N/A,FALSE,"Schedule  II";#N/A,#N/A,FALSE,"Schedule III";#N/A,#N/A,FALSE,"Schedule IV";#N/A,#N/A,FALSE,"Schedule IV (Cont'd)";#N/A,#N/A,FALSE,"Schedule V";#N/A,#N/A,FALSE,"Schedule VI";#N/A,#N/A,FALSE,"Schedule VII"}</definedName>
    <definedName name="sc" localSheetId="7" hidden="1">{#N/A,#N/A,FALSE,"TAXC.INDEX";#N/A,#N/A,FALSE,"Schedule I";#N/A,#N/A,FALSE,"Schedule  II";#N/A,#N/A,FALSE,"Schedule III";#N/A,#N/A,FALSE,"Schedule IV";#N/A,#N/A,FALSE,"Schedule IV (Cont'd)";#N/A,#N/A,FALSE,"Schedule V";#N/A,#N/A,FALSE,"Schedule VI";#N/A,#N/A,FALSE,"Schedule VII"}</definedName>
    <definedName name="sc" localSheetId="25" hidden="1">{#N/A,#N/A,FALSE,"TAXC.INDEX";#N/A,#N/A,FALSE,"Schedule I";#N/A,#N/A,FALSE,"Schedule  II";#N/A,#N/A,FALSE,"Schedule III";#N/A,#N/A,FALSE,"Schedule IV";#N/A,#N/A,FALSE,"Schedule IV (Cont'd)";#N/A,#N/A,FALSE,"Schedule V";#N/A,#N/A,FALSE,"Schedule VI";#N/A,#N/A,FALSE,"Schedule VII"}</definedName>
    <definedName name="sc" localSheetId="21" hidden="1">{#N/A,#N/A,FALSE,"TAXC.INDEX";#N/A,#N/A,FALSE,"Schedule I";#N/A,#N/A,FALSE,"Schedule  II";#N/A,#N/A,FALSE,"Schedule III";#N/A,#N/A,FALSE,"Schedule IV";#N/A,#N/A,FALSE,"Schedule IV (Cont'd)";#N/A,#N/A,FALSE,"Schedule V";#N/A,#N/A,FALSE,"Schedule VI";#N/A,#N/A,FALSE,"Schedule VII"}</definedName>
    <definedName name="sc" localSheetId="22" hidden="1">{#N/A,#N/A,FALSE,"TAXC.INDEX";#N/A,#N/A,FALSE,"Schedule I";#N/A,#N/A,FALSE,"Schedule  II";#N/A,#N/A,FALSE,"Schedule III";#N/A,#N/A,FALSE,"Schedule IV";#N/A,#N/A,FALSE,"Schedule IV (Cont'd)";#N/A,#N/A,FALSE,"Schedule V";#N/A,#N/A,FALSE,"Schedule VI";#N/A,#N/A,FALSE,"Schedule VII"}</definedName>
    <definedName name="sc" localSheetId="19" hidden="1">{#N/A,#N/A,FALSE,"TAXC.INDEX";#N/A,#N/A,FALSE,"Schedule I";#N/A,#N/A,FALSE,"Schedule  II";#N/A,#N/A,FALSE,"Schedule III";#N/A,#N/A,FALSE,"Schedule IV";#N/A,#N/A,FALSE,"Schedule IV (Cont'd)";#N/A,#N/A,FALSE,"Schedule V";#N/A,#N/A,FALSE,"Schedule VI";#N/A,#N/A,FALSE,"Schedule VII"}</definedName>
    <definedName name="sc" hidden="1">{#N/A,#N/A,FALSE,"TAXC.INDEX";#N/A,#N/A,FALSE,"Schedule I";#N/A,#N/A,FALSE,"Schedule  II";#N/A,#N/A,FALSE,"Schedule III";#N/A,#N/A,FALSE,"Schedule IV";#N/A,#N/A,FALSE,"Schedule IV (Cont'd)";#N/A,#N/A,FALSE,"Schedule V";#N/A,#N/A,FALSE,"Schedule VI";#N/A,#N/A,FALSE,"Schedule VII"}</definedName>
    <definedName name="scala_PL01ZZ00">#REF!</definedName>
    <definedName name="scale" localSheetId="14" hidden="1">{"Assumptions",#N/A,FALSE,"Sheet1";"Main Report",#N/A,FALSE,"Sheet1";"Results",#N/A,FALSE,"Sheet1";"Advances",#N/A,FALSE,"Sheet1"}</definedName>
    <definedName name="scale" localSheetId="7" hidden="1">{"Assumptions",#N/A,FALSE,"Sheet1";"Main Report",#N/A,FALSE,"Sheet1";"Results",#N/A,FALSE,"Sheet1";"Advances",#N/A,FALSE,"Sheet1"}</definedName>
    <definedName name="scale" localSheetId="25" hidden="1">{"Assumptions",#N/A,FALSE,"Sheet1";"Main Report",#N/A,FALSE,"Sheet1";"Results",#N/A,FALSE,"Sheet1";"Advances",#N/A,FALSE,"Sheet1"}</definedName>
    <definedName name="scale" localSheetId="21" hidden="1">{"Assumptions",#N/A,FALSE,"Sheet1";"Main Report",#N/A,FALSE,"Sheet1";"Results",#N/A,FALSE,"Sheet1";"Advances",#N/A,FALSE,"Sheet1"}</definedName>
    <definedName name="scale" localSheetId="22" hidden="1">{"Assumptions",#N/A,FALSE,"Sheet1";"Main Report",#N/A,FALSE,"Sheet1";"Results",#N/A,FALSE,"Sheet1";"Advances",#N/A,FALSE,"Sheet1"}</definedName>
    <definedName name="scale" localSheetId="19" hidden="1">{"Assumptions",#N/A,FALSE,"Sheet1";"Main Report",#N/A,FALSE,"Sheet1";"Results",#N/A,FALSE,"Sheet1";"Advances",#N/A,FALSE,"Sheet1"}</definedName>
    <definedName name="scale" hidden="1">{"Assumptions",#N/A,FALSE,"Sheet1";"Main Report",#N/A,FALSE,"Sheet1";"Results",#N/A,FALSE,"Sheet1";"Advances",#N/A,FALSE,"Sheet1"}</definedName>
    <definedName name="SCApps">#REF!</definedName>
    <definedName name="SCG">#REF!</definedName>
    <definedName name="SCHEDULE_10_K_15">"print title"</definedName>
    <definedName name="SCHEDULED">#REF!</definedName>
    <definedName name="school" localSheetId="14" hidden="1">{#N/A,#N/A,FALSE,"P&amp;L Acc";#N/A,#N/A,FALSE,"P&amp;L Var";#N/A,#N/A,FALSE,"I-B Rep";#N/A,#N/A,FALSE,"BS";#N/A,#N/A,FALSE,"C'flw St";#N/A,#N/A,FALSE,"FA Rep";#N/A,#N/A,FALSE,"H-C Cons"}</definedName>
    <definedName name="school" localSheetId="7" hidden="1">{#N/A,#N/A,FALSE,"P&amp;L Acc";#N/A,#N/A,FALSE,"P&amp;L Var";#N/A,#N/A,FALSE,"I-B Rep";#N/A,#N/A,FALSE,"BS";#N/A,#N/A,FALSE,"C'flw St";#N/A,#N/A,FALSE,"FA Rep";#N/A,#N/A,FALSE,"H-C Cons"}</definedName>
    <definedName name="school" localSheetId="25" hidden="1">{#N/A,#N/A,FALSE,"P&amp;L Acc";#N/A,#N/A,FALSE,"P&amp;L Var";#N/A,#N/A,FALSE,"I-B Rep";#N/A,#N/A,FALSE,"BS";#N/A,#N/A,FALSE,"C'flw St";#N/A,#N/A,FALSE,"FA Rep";#N/A,#N/A,FALSE,"H-C Cons"}</definedName>
    <definedName name="school" localSheetId="21" hidden="1">{#N/A,#N/A,FALSE,"P&amp;L Acc";#N/A,#N/A,FALSE,"P&amp;L Var";#N/A,#N/A,FALSE,"I-B Rep";#N/A,#N/A,FALSE,"BS";#N/A,#N/A,FALSE,"C'flw St";#N/A,#N/A,FALSE,"FA Rep";#N/A,#N/A,FALSE,"H-C Cons"}</definedName>
    <definedName name="school" localSheetId="22" hidden="1">{#N/A,#N/A,FALSE,"P&amp;L Acc";#N/A,#N/A,FALSE,"P&amp;L Var";#N/A,#N/A,FALSE,"I-B Rep";#N/A,#N/A,FALSE,"BS";#N/A,#N/A,FALSE,"C'flw St";#N/A,#N/A,FALSE,"FA Rep";#N/A,#N/A,FALSE,"H-C Cons"}</definedName>
    <definedName name="school" localSheetId="19" hidden="1">{#N/A,#N/A,FALSE,"P&amp;L Acc";#N/A,#N/A,FALSE,"P&amp;L Var";#N/A,#N/A,FALSE,"I-B Rep";#N/A,#N/A,FALSE,"BS";#N/A,#N/A,FALSE,"C'flw St";#N/A,#N/A,FALSE,"FA Rep";#N/A,#N/A,FALSE,"H-C Cons"}</definedName>
    <definedName name="school" hidden="1">{#N/A,#N/A,FALSE,"P&amp;L Acc";#N/A,#N/A,FALSE,"P&amp;L Var";#N/A,#N/A,FALSE,"I-B Rep";#N/A,#N/A,FALSE,"BS";#N/A,#N/A,FALSE,"C'flw St";#N/A,#N/A,FALSE,"FA Rep";#N/A,#N/A,FALSE,"H-C Cons"}</definedName>
    <definedName name="SCOngoing">#REF!</definedName>
    <definedName name="score" hidden="1">#REF!</definedName>
    <definedName name="scorecardfy00" localSheetId="14" hidden="1">{"Comp_of_Price_Effect",#N/A,FALSE,"QTRDPVAR"}</definedName>
    <definedName name="scorecardfy00" localSheetId="7" hidden="1">{"Comp_of_Price_Effect",#N/A,FALSE,"QTRDPVAR"}</definedName>
    <definedName name="scorecardfy00" localSheetId="25" hidden="1">{"Comp_of_Price_Effect",#N/A,FALSE,"QTRDPVAR"}</definedName>
    <definedName name="scorecardfy00" localSheetId="21" hidden="1">{"Comp_of_Price_Effect",#N/A,FALSE,"QTRDPVAR"}</definedName>
    <definedName name="scorecardfy00" localSheetId="22" hidden="1">{"Comp_of_Price_Effect",#N/A,FALSE,"QTRDPVAR"}</definedName>
    <definedName name="scorecardfy00" localSheetId="19" hidden="1">{"Comp_of_Price_Effect",#N/A,FALSE,"QTRDPVAR"}</definedName>
    <definedName name="scorecardfy00" hidden="1">{"Comp_of_Price_Effect",#N/A,FALSE,"QTRDPVAR"}</definedName>
    <definedName name="SCProjects">#REF!</definedName>
    <definedName name="SCREV">#REF!,#REF!,#REF!,#REF!,#REF!,#REF!,#REF!</definedName>
    <definedName name="SCREV_AREA">#REF!</definedName>
    <definedName name="SCT">#REF!,#REF!,#REF!,#REF!</definedName>
    <definedName name="sd">#REF!</definedName>
    <definedName name="sdad" localSheetId="14" hidden="1">{#N/A,#N/A,FALSE,"TB";#N/A,#N/A,FALSE,"AR";#N/A,#N/A,FALSE,"BS";#N/A,#N/A,FALSE,"PL";#N/A,#N/A,FALSE,"NOTES";#N/A,#N/A,FALSE,"NOTES (2)";#N/A,#N/A,FALSE,"NOTES (3)";#N/A,#N/A,FALSE,"TAXC.INDEX";#N/A,#N/A,FALSE,"Schedule I";#N/A,#N/A,FALSE,"DPL";#N/A,#N/A,FALSE,"Schedule IV";#N/A,#N/A,FALSE,"Adjustments"}</definedName>
    <definedName name="sdad" localSheetId="7" hidden="1">{#N/A,#N/A,FALSE,"TB";#N/A,#N/A,FALSE,"AR";#N/A,#N/A,FALSE,"BS";#N/A,#N/A,FALSE,"PL";#N/A,#N/A,FALSE,"NOTES";#N/A,#N/A,FALSE,"NOTES (2)";#N/A,#N/A,FALSE,"NOTES (3)";#N/A,#N/A,FALSE,"TAXC.INDEX";#N/A,#N/A,FALSE,"Schedule I";#N/A,#N/A,FALSE,"DPL";#N/A,#N/A,FALSE,"Schedule IV";#N/A,#N/A,FALSE,"Adjustments"}</definedName>
    <definedName name="sdad" localSheetId="25" hidden="1">{#N/A,#N/A,FALSE,"TB";#N/A,#N/A,FALSE,"AR";#N/A,#N/A,FALSE,"BS";#N/A,#N/A,FALSE,"PL";#N/A,#N/A,FALSE,"NOTES";#N/A,#N/A,FALSE,"NOTES (2)";#N/A,#N/A,FALSE,"NOTES (3)";#N/A,#N/A,FALSE,"TAXC.INDEX";#N/A,#N/A,FALSE,"Schedule I";#N/A,#N/A,FALSE,"DPL";#N/A,#N/A,FALSE,"Schedule IV";#N/A,#N/A,FALSE,"Adjustments"}</definedName>
    <definedName name="sdad" localSheetId="21" hidden="1">{#N/A,#N/A,FALSE,"TB";#N/A,#N/A,FALSE,"AR";#N/A,#N/A,FALSE,"BS";#N/A,#N/A,FALSE,"PL";#N/A,#N/A,FALSE,"NOTES";#N/A,#N/A,FALSE,"NOTES (2)";#N/A,#N/A,FALSE,"NOTES (3)";#N/A,#N/A,FALSE,"TAXC.INDEX";#N/A,#N/A,FALSE,"Schedule I";#N/A,#N/A,FALSE,"DPL";#N/A,#N/A,FALSE,"Schedule IV";#N/A,#N/A,FALSE,"Adjustments"}</definedName>
    <definedName name="sdad" localSheetId="22" hidden="1">{#N/A,#N/A,FALSE,"TB";#N/A,#N/A,FALSE,"AR";#N/A,#N/A,FALSE,"BS";#N/A,#N/A,FALSE,"PL";#N/A,#N/A,FALSE,"NOTES";#N/A,#N/A,FALSE,"NOTES (2)";#N/A,#N/A,FALSE,"NOTES (3)";#N/A,#N/A,FALSE,"TAXC.INDEX";#N/A,#N/A,FALSE,"Schedule I";#N/A,#N/A,FALSE,"DPL";#N/A,#N/A,FALSE,"Schedule IV";#N/A,#N/A,FALSE,"Adjustments"}</definedName>
    <definedName name="sdad" localSheetId="19" hidden="1">{#N/A,#N/A,FALSE,"TB";#N/A,#N/A,FALSE,"AR";#N/A,#N/A,FALSE,"BS";#N/A,#N/A,FALSE,"PL";#N/A,#N/A,FALSE,"NOTES";#N/A,#N/A,FALSE,"NOTES (2)";#N/A,#N/A,FALSE,"NOTES (3)";#N/A,#N/A,FALSE,"TAXC.INDEX";#N/A,#N/A,FALSE,"Schedule I";#N/A,#N/A,FALSE,"DPL";#N/A,#N/A,FALSE,"Schedule IV";#N/A,#N/A,FALSE,"Adjustments"}</definedName>
    <definedName name="sdad" hidden="1">{#N/A,#N/A,FALSE,"TB";#N/A,#N/A,FALSE,"AR";#N/A,#N/A,FALSE,"BS";#N/A,#N/A,FALSE,"PL";#N/A,#N/A,FALSE,"NOTES";#N/A,#N/A,FALSE,"NOTES (2)";#N/A,#N/A,FALSE,"NOTES (3)";#N/A,#N/A,FALSE,"TAXC.INDEX";#N/A,#N/A,FALSE,"Schedule I";#N/A,#N/A,FALSE,"DPL";#N/A,#N/A,FALSE,"Schedule IV";#N/A,#N/A,FALSE,"Adjustments"}</definedName>
    <definedName name="sdafgs" localSheetId="14" hidden="1">{#N/A,#N/A,FALSE,"Pharm";#N/A,#N/A,FALSE,"WWCM"}</definedName>
    <definedName name="sdafgs" localSheetId="7" hidden="1">{#N/A,#N/A,FALSE,"Pharm";#N/A,#N/A,FALSE,"WWCM"}</definedName>
    <definedName name="sdafgs" localSheetId="25" hidden="1">{#N/A,#N/A,FALSE,"Pharm";#N/A,#N/A,FALSE,"WWCM"}</definedName>
    <definedName name="sdafgs" localSheetId="21" hidden="1">{#N/A,#N/A,FALSE,"Pharm";#N/A,#N/A,FALSE,"WWCM"}</definedName>
    <definedName name="sdafgs" localSheetId="22" hidden="1">{#N/A,#N/A,FALSE,"Pharm";#N/A,#N/A,FALSE,"WWCM"}</definedName>
    <definedName name="sdafgs" localSheetId="19" hidden="1">{#N/A,#N/A,FALSE,"Pharm";#N/A,#N/A,FALSE,"WWCM"}</definedName>
    <definedName name="sdafgs" hidden="1">{#N/A,#N/A,FALSE,"Pharm";#N/A,#N/A,FALSE,"WWCM"}</definedName>
    <definedName name="sdagds" localSheetId="14" hidden="1">{"summary",#N/A,FALSE,"2000 vs 1999";"detail",#N/A,FALSE,"2000 vs 1999"}</definedName>
    <definedName name="sdagds" localSheetId="7" hidden="1">{"summary",#N/A,FALSE,"2000 vs 1999";"detail",#N/A,FALSE,"2000 vs 1999"}</definedName>
    <definedName name="sdagds" localSheetId="25" hidden="1">{"summary",#N/A,FALSE,"2000 vs 1999";"detail",#N/A,FALSE,"2000 vs 1999"}</definedName>
    <definedName name="sdagds" localSheetId="21" hidden="1">{"summary",#N/A,FALSE,"2000 vs 1999";"detail",#N/A,FALSE,"2000 vs 1999"}</definedName>
    <definedName name="sdagds" localSheetId="22" hidden="1">{"summary",#N/A,FALSE,"2000 vs 1999";"detail",#N/A,FALSE,"2000 vs 1999"}</definedName>
    <definedName name="sdagds" localSheetId="19" hidden="1">{"summary",#N/A,FALSE,"2000 vs 1999";"detail",#N/A,FALSE,"2000 vs 1999"}</definedName>
    <definedName name="sdagds" hidden="1">{"summary",#N/A,FALSE,"2000 vs 1999";"detail",#N/A,FALSE,"2000 vs 1999"}</definedName>
    <definedName name="sdasdasd" hidden="1">#REF!</definedName>
    <definedName name="sdcf" localSheetId="14" hidden="1">{"现金主表",#N/A,FALSE,"正式Cashflow"}</definedName>
    <definedName name="sdcf" localSheetId="7" hidden="1">{"现金主表",#N/A,FALSE,"正式Cashflow"}</definedName>
    <definedName name="sdcf" localSheetId="25" hidden="1">{"现金主表",#N/A,FALSE,"正式Cashflow"}</definedName>
    <definedName name="sdcf" localSheetId="21" hidden="1">{"现金主表",#N/A,FALSE,"正式Cashflow"}</definedName>
    <definedName name="sdcf" localSheetId="22" hidden="1">{"现金主表",#N/A,FALSE,"正式Cashflow"}</definedName>
    <definedName name="sdcf" localSheetId="19" hidden="1">{"现金主表",#N/A,FALSE,"正式Cashflow"}</definedName>
    <definedName name="sdcf" hidden="1">{"现金主表",#N/A,FALSE,"正式Cashflow"}</definedName>
    <definedName name="sddd" localSheetId="14" hidden="1">{"summary",#N/A,FALSE,"2000 vs 1999";"detail",#N/A,FALSE,"2000 vs 1999"}</definedName>
    <definedName name="sddd" localSheetId="7" hidden="1">{"summary",#N/A,FALSE,"2000 vs 1999";"detail",#N/A,FALSE,"2000 vs 1999"}</definedName>
    <definedName name="sddd" localSheetId="25" hidden="1">{"summary",#N/A,FALSE,"2000 vs 1999";"detail",#N/A,FALSE,"2000 vs 1999"}</definedName>
    <definedName name="sddd" localSheetId="21" hidden="1">{"summary",#N/A,FALSE,"2000 vs 1999";"detail",#N/A,FALSE,"2000 vs 1999"}</definedName>
    <definedName name="sddd" localSheetId="22" hidden="1">{"summary",#N/A,FALSE,"2000 vs 1999";"detail",#N/A,FALSE,"2000 vs 1999"}</definedName>
    <definedName name="sddd" localSheetId="19" hidden="1">{"summary",#N/A,FALSE,"2000 vs 1999";"detail",#N/A,FALSE,"2000 vs 1999"}</definedName>
    <definedName name="sddd" hidden="1">{"summary",#N/A,FALSE,"2000 vs 1999";"detail",#N/A,FALSE,"2000 vs 1999"}</definedName>
    <definedName name="sdes" localSheetId="14" hidden="1">{"PACKAGE",#N/A,FALSE,"CM"}</definedName>
    <definedName name="sdes" localSheetId="7" hidden="1">{"PACKAGE",#N/A,FALSE,"CM"}</definedName>
    <definedName name="sdes" localSheetId="25" hidden="1">{"PACKAGE",#N/A,FALSE,"CM"}</definedName>
    <definedName name="sdes" localSheetId="21" hidden="1">{"PACKAGE",#N/A,FALSE,"CM"}</definedName>
    <definedName name="sdes" localSheetId="22" hidden="1">{"PACKAGE",#N/A,FALSE,"CM"}</definedName>
    <definedName name="sdes" localSheetId="19" hidden="1">{"PACKAGE",#N/A,FALSE,"CM"}</definedName>
    <definedName name="sdes" hidden="1">{"PACKAGE",#N/A,FALSE,"CM"}</definedName>
    <definedName name="sdf">#REF!</definedName>
    <definedName name="sdfas" localSheetId="14" hidden="1">{"SchO1",#N/A,FALSE,"Schedules"}</definedName>
    <definedName name="sdfas" localSheetId="7" hidden="1">{"SchO1",#N/A,FALSE,"Schedules"}</definedName>
    <definedName name="sdfas" localSheetId="25" hidden="1">{"SchO1",#N/A,FALSE,"Schedules"}</definedName>
    <definedName name="sdfas" localSheetId="21" hidden="1">{"SchO1",#N/A,FALSE,"Schedules"}</definedName>
    <definedName name="sdfas" localSheetId="22" hidden="1">{"SchO1",#N/A,FALSE,"Schedules"}</definedName>
    <definedName name="sdfas" localSheetId="19" hidden="1">{"SchO1",#N/A,FALSE,"Schedules"}</definedName>
    <definedName name="sdfas" hidden="1">{"SchO1",#N/A,FALSE,"Schedules"}</definedName>
    <definedName name="sdfdsf" localSheetId="14" hidden="1">{#N/A,#N/A,FALSE,"KA CH  (2)"}</definedName>
    <definedName name="sdfdsf" localSheetId="7" hidden="1">{#N/A,#N/A,FALSE,"KA CH  (2)"}</definedName>
    <definedName name="sdfdsf" localSheetId="25" hidden="1">{#N/A,#N/A,FALSE,"KA CH  (2)"}</definedName>
    <definedName name="sdfdsf" localSheetId="21" hidden="1">{#N/A,#N/A,FALSE,"KA CH  (2)"}</definedName>
    <definedName name="sdfdsf" localSheetId="22" hidden="1">{#N/A,#N/A,FALSE,"KA CH  (2)"}</definedName>
    <definedName name="sdfdsf" localSheetId="19" hidden="1">{#N/A,#N/A,FALSE,"KA CH  (2)"}</definedName>
    <definedName name="sdfdsf" hidden="1">{#N/A,#N/A,FALSE,"KA CH  (2)"}</definedName>
    <definedName name="sdfghxdfhd" hidden="1">#REF!</definedName>
    <definedName name="sdfh" localSheetId="14" hidden="1">{#N/A,#N/A,FALSE,"Pharm";#N/A,#N/A,FALSE,"WWCM"}</definedName>
    <definedName name="sdfh" localSheetId="7" hidden="1">{#N/A,#N/A,FALSE,"Pharm";#N/A,#N/A,FALSE,"WWCM"}</definedName>
    <definedName name="sdfh" localSheetId="25" hidden="1">{#N/A,#N/A,FALSE,"Pharm";#N/A,#N/A,FALSE,"WWCM"}</definedName>
    <definedName name="sdfh" localSheetId="21" hidden="1">{#N/A,#N/A,FALSE,"Pharm";#N/A,#N/A,FALSE,"WWCM"}</definedName>
    <definedName name="sdfh" localSheetId="22" hidden="1">{#N/A,#N/A,FALSE,"Pharm";#N/A,#N/A,FALSE,"WWCM"}</definedName>
    <definedName name="sdfh" localSheetId="19" hidden="1">{#N/A,#N/A,FALSE,"Pharm";#N/A,#N/A,FALSE,"WWCM"}</definedName>
    <definedName name="sdfh" hidden="1">{#N/A,#N/A,FALSE,"Pharm";#N/A,#N/A,FALSE,"WWCM"}</definedName>
    <definedName name="sdfs" localSheetId="14" hidden="1">{"Summary report",#N/A,FALSE,"BBH";"Details - chart",#N/A,FALSE,"BBH"}</definedName>
    <definedName name="sdfs" localSheetId="7" hidden="1">{"Summary report",#N/A,FALSE,"BBH";"Details - chart",#N/A,FALSE,"BBH"}</definedName>
    <definedName name="sdfs" localSheetId="25" hidden="1">{"Summary report",#N/A,FALSE,"BBH";"Details - chart",#N/A,FALSE,"BBH"}</definedName>
    <definedName name="sdfs" localSheetId="21" hidden="1">{"Summary report",#N/A,FALSE,"BBH";"Details - chart",#N/A,FALSE,"BBH"}</definedName>
    <definedName name="sdfs" localSheetId="22" hidden="1">{"Summary report",#N/A,FALSE,"BBH";"Details - chart",#N/A,FALSE,"BBH"}</definedName>
    <definedName name="sdfs" localSheetId="19" hidden="1">{"Summary report",#N/A,FALSE,"BBH";"Details - chart",#N/A,FALSE,"BBH"}</definedName>
    <definedName name="sdfs" hidden="1">{"Summary report",#N/A,FALSE,"BBH";"Details - chart",#N/A,FALSE,"BBH"}</definedName>
    <definedName name="sdfsadgds" localSheetId="14" hidden="1">{"summary",#N/A,FALSE,"2000 vs 1999";"detail",#N/A,FALSE,"2000 vs 1999"}</definedName>
    <definedName name="sdfsadgds" localSheetId="7" hidden="1">{"summary",#N/A,FALSE,"2000 vs 1999";"detail",#N/A,FALSE,"2000 vs 1999"}</definedName>
    <definedName name="sdfsadgds" localSheetId="25" hidden="1">{"summary",#N/A,FALSE,"2000 vs 1999";"detail",#N/A,FALSE,"2000 vs 1999"}</definedName>
    <definedName name="sdfsadgds" localSheetId="21" hidden="1">{"summary",#N/A,FALSE,"2000 vs 1999";"detail",#N/A,FALSE,"2000 vs 1999"}</definedName>
    <definedName name="sdfsadgds" localSheetId="22" hidden="1">{"summary",#N/A,FALSE,"2000 vs 1999";"detail",#N/A,FALSE,"2000 vs 1999"}</definedName>
    <definedName name="sdfsadgds" localSheetId="19" hidden="1">{"summary",#N/A,FALSE,"2000 vs 1999";"detail",#N/A,FALSE,"2000 vs 1999"}</definedName>
    <definedName name="sdfsadgds" hidden="1">{"summary",#N/A,FALSE,"2000 vs 1999";"detail",#N/A,FALSE,"2000 vs 1999"}</definedName>
    <definedName name="sdfsdf">#REF!</definedName>
    <definedName name="sdfsdfsfdsf" localSheetId="14"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sdfsdfsfdsf" localSheetId="7"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sdfsdfsfdsf" localSheetId="25"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sdfsdfsfdsf" localSheetId="21"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sdfsdfsfdsf" localSheetId="22"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sdfsdfsfdsf" localSheetId="19"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sdfsdfsfdsf"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sdfsdgfd" hidden="1">#REF!</definedName>
    <definedName name="sdfsfsfsdf" localSheetId="14"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sdfsfsfsdf" localSheetId="7"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sdfsfsfsdf" localSheetId="25"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sdfsfsfsdf" localSheetId="21"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sdfsfsfsdf" localSheetId="22"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sdfsfsfsdf" localSheetId="19"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sdfsfsfsdf"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sdfwe" localSheetId="14" hidden="1">{#N/A,#N/A,FALSE,"现金"}</definedName>
    <definedName name="sdfwe" localSheetId="7" hidden="1">{#N/A,#N/A,FALSE,"现金"}</definedName>
    <definedName name="sdfwe" localSheetId="25" hidden="1">{#N/A,#N/A,FALSE,"现金"}</definedName>
    <definedName name="sdfwe" localSheetId="21" hidden="1">{#N/A,#N/A,FALSE,"现金"}</definedName>
    <definedName name="sdfwe" localSheetId="22" hidden="1">{#N/A,#N/A,FALSE,"现金"}</definedName>
    <definedName name="sdfwe" localSheetId="19" hidden="1">{#N/A,#N/A,FALSE,"现金"}</definedName>
    <definedName name="sdfwe" hidden="1">{#N/A,#N/A,FALSE,"现金"}</definedName>
    <definedName name="sdfwfdes" localSheetId="14" hidden="1">{"summary",#N/A,FALSE,"2000 vs 1999";"detail",#N/A,FALSE,"2000 vs 1999"}</definedName>
    <definedName name="sdfwfdes" localSheetId="7" hidden="1">{"summary",#N/A,FALSE,"2000 vs 1999";"detail",#N/A,FALSE,"2000 vs 1999"}</definedName>
    <definedName name="sdfwfdes" localSheetId="25" hidden="1">{"summary",#N/A,FALSE,"2000 vs 1999";"detail",#N/A,FALSE,"2000 vs 1999"}</definedName>
    <definedName name="sdfwfdes" localSheetId="21" hidden="1">{"summary",#N/A,FALSE,"2000 vs 1999";"detail",#N/A,FALSE,"2000 vs 1999"}</definedName>
    <definedName name="sdfwfdes" localSheetId="22" hidden="1">{"summary",#N/A,FALSE,"2000 vs 1999";"detail",#N/A,FALSE,"2000 vs 1999"}</definedName>
    <definedName name="sdfwfdes" localSheetId="19" hidden="1">{"summary",#N/A,FALSE,"2000 vs 1999";"detail",#N/A,FALSE,"2000 vs 1999"}</definedName>
    <definedName name="sdfwfdes" hidden="1">{"summary",#N/A,FALSE,"2000 vs 1999";"detail",#N/A,FALSE,"2000 vs 1999"}</definedName>
    <definedName name="sdgagf" localSheetId="14" hidden="1">{#N/A,#N/A,FALSE,"Pharm";#N/A,#N/A,FALSE,"WWCM"}</definedName>
    <definedName name="sdgagf" localSheetId="7" hidden="1">{#N/A,#N/A,FALSE,"Pharm";#N/A,#N/A,FALSE,"WWCM"}</definedName>
    <definedName name="sdgagf" localSheetId="25" hidden="1">{#N/A,#N/A,FALSE,"Pharm";#N/A,#N/A,FALSE,"WWCM"}</definedName>
    <definedName name="sdgagf" localSheetId="21" hidden="1">{#N/A,#N/A,FALSE,"Pharm";#N/A,#N/A,FALSE,"WWCM"}</definedName>
    <definedName name="sdgagf" localSheetId="22" hidden="1">{#N/A,#N/A,FALSE,"Pharm";#N/A,#N/A,FALSE,"WWCM"}</definedName>
    <definedName name="sdgagf" localSheetId="19" hidden="1">{#N/A,#N/A,FALSE,"Pharm";#N/A,#N/A,FALSE,"WWCM"}</definedName>
    <definedName name="sdgagf" hidden="1">{#N/A,#N/A,FALSE,"Pharm";#N/A,#N/A,FALSE,"WWCM"}</definedName>
    <definedName name="sdgdsfg" localSheetId="14" hidden="1">{"summary",#N/A,FALSE,"2000 vs 1999";"detail",#N/A,FALSE,"2000 vs 1999"}</definedName>
    <definedName name="sdgdsfg" localSheetId="7" hidden="1">{"summary",#N/A,FALSE,"2000 vs 1999";"detail",#N/A,FALSE,"2000 vs 1999"}</definedName>
    <definedName name="sdgdsfg" localSheetId="25" hidden="1">{"summary",#N/A,FALSE,"2000 vs 1999";"detail",#N/A,FALSE,"2000 vs 1999"}</definedName>
    <definedName name="sdgdsfg" localSheetId="21" hidden="1">{"summary",#N/A,FALSE,"2000 vs 1999";"detail",#N/A,FALSE,"2000 vs 1999"}</definedName>
    <definedName name="sdgdsfg" localSheetId="22" hidden="1">{"summary",#N/A,FALSE,"2000 vs 1999";"detail",#N/A,FALSE,"2000 vs 1999"}</definedName>
    <definedName name="sdgdsfg" localSheetId="19" hidden="1">{"summary",#N/A,FALSE,"2000 vs 1999";"detail",#N/A,FALSE,"2000 vs 1999"}</definedName>
    <definedName name="sdgdsfg" hidden="1">{"summary",#N/A,FALSE,"2000 vs 1999";"detail",#N/A,FALSE,"2000 vs 1999"}</definedName>
    <definedName name="sdgdsgs" localSheetId="14" hidden="1">{"summary",#N/A,FALSE,"2000 vs 1999";"detail",#N/A,FALSE,"2000 vs 1999"}</definedName>
    <definedName name="sdgdsgs" localSheetId="7" hidden="1">{"summary",#N/A,FALSE,"2000 vs 1999";"detail",#N/A,FALSE,"2000 vs 1999"}</definedName>
    <definedName name="sdgdsgs" localSheetId="25" hidden="1">{"summary",#N/A,FALSE,"2000 vs 1999";"detail",#N/A,FALSE,"2000 vs 1999"}</definedName>
    <definedName name="sdgdsgs" localSheetId="21" hidden="1">{"summary",#N/A,FALSE,"2000 vs 1999";"detail",#N/A,FALSE,"2000 vs 1999"}</definedName>
    <definedName name="sdgdsgs" localSheetId="22" hidden="1">{"summary",#N/A,FALSE,"2000 vs 1999";"detail",#N/A,FALSE,"2000 vs 1999"}</definedName>
    <definedName name="sdgdsgs" localSheetId="19" hidden="1">{"summary",#N/A,FALSE,"2000 vs 1999";"detail",#N/A,FALSE,"2000 vs 1999"}</definedName>
    <definedName name="sdgdsgs" hidden="1">{"summary",#N/A,FALSE,"2000 vs 1999";"detail",#N/A,FALSE,"2000 vs 1999"}</definedName>
    <definedName name="sdgsdg" localSheetId="14" hidden="1">{"summary",#N/A,FALSE,"2000 vs 1999";"detail",#N/A,FALSE,"2000 vs 1999"}</definedName>
    <definedName name="sdgsdg" localSheetId="7" hidden="1">{"summary",#N/A,FALSE,"2000 vs 1999";"detail",#N/A,FALSE,"2000 vs 1999"}</definedName>
    <definedName name="sdgsdg" localSheetId="25" hidden="1">{"summary",#N/A,FALSE,"2000 vs 1999";"detail",#N/A,FALSE,"2000 vs 1999"}</definedName>
    <definedName name="sdgsdg" localSheetId="21" hidden="1">{"summary",#N/A,FALSE,"2000 vs 1999";"detail",#N/A,FALSE,"2000 vs 1999"}</definedName>
    <definedName name="sdgsdg" localSheetId="22" hidden="1">{"summary",#N/A,FALSE,"2000 vs 1999";"detail",#N/A,FALSE,"2000 vs 1999"}</definedName>
    <definedName name="sdgsdg" localSheetId="19" hidden="1">{"summary",#N/A,FALSE,"2000 vs 1999";"detail",#N/A,FALSE,"2000 vs 1999"}</definedName>
    <definedName name="sdgsdg" hidden="1">{"summary",#N/A,FALSE,"2000 vs 1999";"detail",#N/A,FALSE,"2000 vs 1999"}</definedName>
    <definedName name="sdifhasdofnsadf" localSheetId="14" hidden="1">{#N/A,#N/A,FALSE,"late version";#N/A,#N/A,FALSE,"Sheet3"}</definedName>
    <definedName name="sdifhasdofnsadf" localSheetId="7" hidden="1">{#N/A,#N/A,FALSE,"late version";#N/A,#N/A,FALSE,"Sheet3"}</definedName>
    <definedName name="sdifhasdofnsadf" localSheetId="25" hidden="1">{#N/A,#N/A,FALSE,"late version";#N/A,#N/A,FALSE,"Sheet3"}</definedName>
    <definedName name="sdifhasdofnsadf" localSheetId="21" hidden="1">{#N/A,#N/A,FALSE,"late version";#N/A,#N/A,FALSE,"Sheet3"}</definedName>
    <definedName name="sdifhasdofnsadf" localSheetId="22" hidden="1">{#N/A,#N/A,FALSE,"late version";#N/A,#N/A,FALSE,"Sheet3"}</definedName>
    <definedName name="sdifhasdofnsadf" localSheetId="19" hidden="1">{#N/A,#N/A,FALSE,"late version";#N/A,#N/A,FALSE,"Sheet3"}</definedName>
    <definedName name="sdifhasdofnsadf" hidden="1">{#N/A,#N/A,FALSE,"late version";#N/A,#N/A,FALSE,"Sheet3"}</definedName>
    <definedName name="sdiofoi59" hidden="1">#REF!</definedName>
    <definedName name="sdk" localSheetId="14" hidden="1">1/EUReXToFRF</definedName>
    <definedName name="sdk" localSheetId="7" hidden="1">1/EUReXToFRF</definedName>
    <definedName name="sdk" localSheetId="25" hidden="1">1/EUReXToFRF</definedName>
    <definedName name="sdk" localSheetId="21" hidden="1">1/EUReXToFRF</definedName>
    <definedName name="sdk" localSheetId="22" hidden="1">1/EUReXToFRF</definedName>
    <definedName name="sdk" localSheetId="19" hidden="1">1/EUReXToFRF</definedName>
    <definedName name="sdk" hidden="1">1/EUReXToFRF</definedName>
    <definedName name="sdle" localSheetId="14" hidden="1">{#N/A,#N/A,FALSE,"TAXC.INDEX";#N/A,#N/A,FALSE,"Schedule I";#N/A,#N/A,FALSE,"Schedule  II";#N/A,#N/A,FALSE,"Schedule III"}</definedName>
    <definedName name="sdle" localSheetId="7" hidden="1">{#N/A,#N/A,FALSE,"TAXC.INDEX";#N/A,#N/A,FALSE,"Schedule I";#N/A,#N/A,FALSE,"Schedule  II";#N/A,#N/A,FALSE,"Schedule III"}</definedName>
    <definedName name="sdle" localSheetId="25" hidden="1">{#N/A,#N/A,FALSE,"TAXC.INDEX";#N/A,#N/A,FALSE,"Schedule I";#N/A,#N/A,FALSE,"Schedule  II";#N/A,#N/A,FALSE,"Schedule III"}</definedName>
    <definedName name="sdle" localSheetId="21" hidden="1">{#N/A,#N/A,FALSE,"TAXC.INDEX";#N/A,#N/A,FALSE,"Schedule I";#N/A,#N/A,FALSE,"Schedule  II";#N/A,#N/A,FALSE,"Schedule III"}</definedName>
    <definedName name="sdle" localSheetId="22" hidden="1">{#N/A,#N/A,FALSE,"TAXC.INDEX";#N/A,#N/A,FALSE,"Schedule I";#N/A,#N/A,FALSE,"Schedule  II";#N/A,#N/A,FALSE,"Schedule III"}</definedName>
    <definedName name="sdle" localSheetId="19" hidden="1">{#N/A,#N/A,FALSE,"TAXC.INDEX";#N/A,#N/A,FALSE,"Schedule I";#N/A,#N/A,FALSE,"Schedule  II";#N/A,#N/A,FALSE,"Schedule III"}</definedName>
    <definedName name="sdle" hidden="1">{#N/A,#N/A,FALSE,"TAXC.INDEX";#N/A,#N/A,FALSE,"Schedule I";#N/A,#N/A,FALSE,"Schedule  II";#N/A,#N/A,FALSE,"Schedule III"}</definedName>
    <definedName name="sdlfee">#REF!</definedName>
    <definedName name="SDS">#REF!</definedName>
    <definedName name="sdsadasd" localSheetId="14" hidden="1">{#N/A,#N/A,FALSE,"Pharm";#N/A,#N/A,FALSE,"WWCM"}</definedName>
    <definedName name="sdsadasd" localSheetId="7" hidden="1">{#N/A,#N/A,FALSE,"Pharm";#N/A,#N/A,FALSE,"WWCM"}</definedName>
    <definedName name="sdsadasd" localSheetId="25" hidden="1">{#N/A,#N/A,FALSE,"Pharm";#N/A,#N/A,FALSE,"WWCM"}</definedName>
    <definedName name="sdsadasd" localSheetId="21" hidden="1">{#N/A,#N/A,FALSE,"Pharm";#N/A,#N/A,FALSE,"WWCM"}</definedName>
    <definedName name="sdsadasd" localSheetId="22" hidden="1">{#N/A,#N/A,FALSE,"Pharm";#N/A,#N/A,FALSE,"WWCM"}</definedName>
    <definedName name="sdsadasd" localSheetId="19" hidden="1">{#N/A,#N/A,FALSE,"Pharm";#N/A,#N/A,FALSE,"WWCM"}</definedName>
    <definedName name="sdsadasd" hidden="1">{#N/A,#N/A,FALSE,"Pharm";#N/A,#N/A,FALSE,"WWCM"}</definedName>
    <definedName name="sdsd" localSheetId="14" hidden="1">{#N/A,#N/A,FALSE,"REPORT"}</definedName>
    <definedName name="sdsd" localSheetId="7" hidden="1">{#N/A,#N/A,FALSE,"REPORT"}</definedName>
    <definedName name="sdsd" localSheetId="25" hidden="1">{#N/A,#N/A,FALSE,"REPORT"}</definedName>
    <definedName name="sdsd" localSheetId="21" hidden="1">{#N/A,#N/A,FALSE,"REPORT"}</definedName>
    <definedName name="sdsd" localSheetId="22" hidden="1">{#N/A,#N/A,FALSE,"REPORT"}</definedName>
    <definedName name="sdsd" localSheetId="19" hidden="1">{#N/A,#N/A,FALSE,"REPORT"}</definedName>
    <definedName name="sdsd" hidden="1">{#N/A,#N/A,FALSE,"REPORT"}</definedName>
    <definedName name="SDSDSD" localSheetId="14" hidden="1">{#N/A,#N/A,FALSE,"단축1";#N/A,#N/A,FALSE,"단축2";#N/A,#N/A,FALSE,"단축3";#N/A,#N/A,FALSE,"장축";#N/A,#N/A,FALSE,"4WD"}</definedName>
    <definedName name="SDSDSD" localSheetId="7" hidden="1">{#N/A,#N/A,FALSE,"단축1";#N/A,#N/A,FALSE,"단축2";#N/A,#N/A,FALSE,"단축3";#N/A,#N/A,FALSE,"장축";#N/A,#N/A,FALSE,"4WD"}</definedName>
    <definedName name="SDSDSD" localSheetId="25" hidden="1">{#N/A,#N/A,FALSE,"단축1";#N/A,#N/A,FALSE,"단축2";#N/A,#N/A,FALSE,"단축3";#N/A,#N/A,FALSE,"장축";#N/A,#N/A,FALSE,"4WD"}</definedName>
    <definedName name="SDSDSD" localSheetId="21" hidden="1">{#N/A,#N/A,FALSE,"단축1";#N/A,#N/A,FALSE,"단축2";#N/A,#N/A,FALSE,"단축3";#N/A,#N/A,FALSE,"장축";#N/A,#N/A,FALSE,"4WD"}</definedName>
    <definedName name="SDSDSD" localSheetId="22" hidden="1">{#N/A,#N/A,FALSE,"단축1";#N/A,#N/A,FALSE,"단축2";#N/A,#N/A,FALSE,"단축3";#N/A,#N/A,FALSE,"장축";#N/A,#N/A,FALSE,"4WD"}</definedName>
    <definedName name="SDSDSD" localSheetId="19" hidden="1">{#N/A,#N/A,FALSE,"단축1";#N/A,#N/A,FALSE,"단축2";#N/A,#N/A,FALSE,"단축3";#N/A,#N/A,FALSE,"장축";#N/A,#N/A,FALSE,"4WD"}</definedName>
    <definedName name="SDSDSD" hidden="1">{#N/A,#N/A,FALSE,"단축1";#N/A,#N/A,FALSE,"단축2";#N/A,#N/A,FALSE,"단축3";#N/A,#N/A,FALSE,"장축";#N/A,#N/A,FALSE,"4WD"}</definedName>
    <definedName name="SDSRATE">#REF!</definedName>
    <definedName name="sdthg" localSheetId="14">{"X","L"}</definedName>
    <definedName name="sdthg" localSheetId="7">{"X","L"}</definedName>
    <definedName name="sdthg" localSheetId="25">{"X","L"}</definedName>
    <definedName name="sdthg" localSheetId="21">{"X","L"}</definedName>
    <definedName name="sdthg" localSheetId="22">{"X","L"}</definedName>
    <definedName name="sdthg" localSheetId="19">{"X","L"}</definedName>
    <definedName name="sdthg">{"X","L"}</definedName>
    <definedName name="sdwsa" localSheetId="14" hidden="1">{#N/A,#N/A,FALSE,"TB";#N/A,#N/A,FALSE,"DR";#N/A,#N/A,FALSE,"AR";#N/A,#N/A,FALSE,"PL";#N/A,#N/A,FALSE,"BS";#N/A,#N/A,FALSE,"NOTES";#N/A,#N/A,FALSE,"NOTES (2)";#N/A,#N/A,FALSE,"NOTES (3)";#N/A,#N/A,FALSE,"DPL";#N/A,#N/A,FALSE,"TAXC.INDEX";#N/A,#N/A,FALSE,"Schedule I";#N/A,#N/A,FALSE,"Adjustments"}</definedName>
    <definedName name="sdwsa" localSheetId="7" hidden="1">{#N/A,#N/A,FALSE,"TB";#N/A,#N/A,FALSE,"DR";#N/A,#N/A,FALSE,"AR";#N/A,#N/A,FALSE,"PL";#N/A,#N/A,FALSE,"BS";#N/A,#N/A,FALSE,"NOTES";#N/A,#N/A,FALSE,"NOTES (2)";#N/A,#N/A,FALSE,"NOTES (3)";#N/A,#N/A,FALSE,"DPL";#N/A,#N/A,FALSE,"TAXC.INDEX";#N/A,#N/A,FALSE,"Schedule I";#N/A,#N/A,FALSE,"Adjustments"}</definedName>
    <definedName name="sdwsa" localSheetId="25" hidden="1">{#N/A,#N/A,FALSE,"TB";#N/A,#N/A,FALSE,"DR";#N/A,#N/A,FALSE,"AR";#N/A,#N/A,FALSE,"PL";#N/A,#N/A,FALSE,"BS";#N/A,#N/A,FALSE,"NOTES";#N/A,#N/A,FALSE,"NOTES (2)";#N/A,#N/A,FALSE,"NOTES (3)";#N/A,#N/A,FALSE,"DPL";#N/A,#N/A,FALSE,"TAXC.INDEX";#N/A,#N/A,FALSE,"Schedule I";#N/A,#N/A,FALSE,"Adjustments"}</definedName>
    <definedName name="sdwsa" localSheetId="21" hidden="1">{#N/A,#N/A,FALSE,"TB";#N/A,#N/A,FALSE,"DR";#N/A,#N/A,FALSE,"AR";#N/A,#N/A,FALSE,"PL";#N/A,#N/A,FALSE,"BS";#N/A,#N/A,FALSE,"NOTES";#N/A,#N/A,FALSE,"NOTES (2)";#N/A,#N/A,FALSE,"NOTES (3)";#N/A,#N/A,FALSE,"DPL";#N/A,#N/A,FALSE,"TAXC.INDEX";#N/A,#N/A,FALSE,"Schedule I";#N/A,#N/A,FALSE,"Adjustments"}</definedName>
    <definedName name="sdwsa" localSheetId="22" hidden="1">{#N/A,#N/A,FALSE,"TB";#N/A,#N/A,FALSE,"DR";#N/A,#N/A,FALSE,"AR";#N/A,#N/A,FALSE,"PL";#N/A,#N/A,FALSE,"BS";#N/A,#N/A,FALSE,"NOTES";#N/A,#N/A,FALSE,"NOTES (2)";#N/A,#N/A,FALSE,"NOTES (3)";#N/A,#N/A,FALSE,"DPL";#N/A,#N/A,FALSE,"TAXC.INDEX";#N/A,#N/A,FALSE,"Schedule I";#N/A,#N/A,FALSE,"Adjustments"}</definedName>
    <definedName name="sdwsa" localSheetId="19" hidden="1">{#N/A,#N/A,FALSE,"TB";#N/A,#N/A,FALSE,"DR";#N/A,#N/A,FALSE,"AR";#N/A,#N/A,FALSE,"PL";#N/A,#N/A,FALSE,"BS";#N/A,#N/A,FALSE,"NOTES";#N/A,#N/A,FALSE,"NOTES (2)";#N/A,#N/A,FALSE,"NOTES (3)";#N/A,#N/A,FALSE,"DPL";#N/A,#N/A,FALSE,"TAXC.INDEX";#N/A,#N/A,FALSE,"Schedule I";#N/A,#N/A,FALSE,"Adjustments"}</definedName>
    <definedName name="sdwsa" hidden="1">{#N/A,#N/A,FALSE,"TB";#N/A,#N/A,FALSE,"DR";#N/A,#N/A,FALSE,"AR";#N/A,#N/A,FALSE,"PL";#N/A,#N/A,FALSE,"BS";#N/A,#N/A,FALSE,"NOTES";#N/A,#N/A,FALSE,"NOTES (2)";#N/A,#N/A,FALSE,"NOTES (3)";#N/A,#N/A,FALSE,"DPL";#N/A,#N/A,FALSE,"TAXC.INDEX";#N/A,#N/A,FALSE,"Schedule I";#N/A,#N/A,FALSE,"Adjustments"}</definedName>
    <definedName name="sea" localSheetId="14" hidden="1">{"oct_res_comm",#N/A,FALSE,"VarToBud"}</definedName>
    <definedName name="sea" localSheetId="7" hidden="1">{"oct_res_comm",#N/A,FALSE,"VarToBud"}</definedName>
    <definedName name="sea" localSheetId="25" hidden="1">{"oct_res_comm",#N/A,FALSE,"VarToBud"}</definedName>
    <definedName name="sea" localSheetId="21" hidden="1">{"oct_res_comm",#N/A,FALSE,"VarToBud"}</definedName>
    <definedName name="sea" localSheetId="22" hidden="1">{"oct_res_comm",#N/A,FALSE,"VarToBud"}</definedName>
    <definedName name="sea" localSheetId="19" hidden="1">{"oct_res_comm",#N/A,FALSE,"VarToBud"}</definedName>
    <definedName name="sea" hidden="1">{"oct_res_comm",#N/A,FALSE,"VarToBud"}</definedName>
    <definedName name="SEAT관련도" hidden="1">#REF!</definedName>
    <definedName name="second">#REF!</definedName>
    <definedName name="SECT">#REF!</definedName>
    <definedName name="SECTOR">#REF!</definedName>
    <definedName name="sedt" localSheetId="14" hidden="1">{#N/A,#N/A,FALSE,"DIR-REP";#N/A,#N/A,FALSE,"AUD-REPORT";#N/A,#N/A,FALSE,"P7L&amp;BS";#N/A,#N/A,FALSE,"NOTES";#N/A,#N/A,FALSE,"FA";#N/A,#N/A,FALSE,"NOTES (2)";#N/A,#N/A,FALSE,"Schedule  IV";#N/A,#N/A,FALSE,"Schedule V"}</definedName>
    <definedName name="sedt" localSheetId="7" hidden="1">{#N/A,#N/A,FALSE,"DIR-REP";#N/A,#N/A,FALSE,"AUD-REPORT";#N/A,#N/A,FALSE,"P7L&amp;BS";#N/A,#N/A,FALSE,"NOTES";#N/A,#N/A,FALSE,"FA";#N/A,#N/A,FALSE,"NOTES (2)";#N/A,#N/A,FALSE,"Schedule  IV";#N/A,#N/A,FALSE,"Schedule V"}</definedName>
    <definedName name="sedt" localSheetId="25" hidden="1">{#N/A,#N/A,FALSE,"DIR-REP";#N/A,#N/A,FALSE,"AUD-REPORT";#N/A,#N/A,FALSE,"P7L&amp;BS";#N/A,#N/A,FALSE,"NOTES";#N/A,#N/A,FALSE,"FA";#N/A,#N/A,FALSE,"NOTES (2)";#N/A,#N/A,FALSE,"Schedule  IV";#N/A,#N/A,FALSE,"Schedule V"}</definedName>
    <definedName name="sedt" localSheetId="21" hidden="1">{#N/A,#N/A,FALSE,"DIR-REP";#N/A,#N/A,FALSE,"AUD-REPORT";#N/A,#N/A,FALSE,"P7L&amp;BS";#N/A,#N/A,FALSE,"NOTES";#N/A,#N/A,FALSE,"FA";#N/A,#N/A,FALSE,"NOTES (2)";#N/A,#N/A,FALSE,"Schedule  IV";#N/A,#N/A,FALSE,"Schedule V"}</definedName>
    <definedName name="sedt" localSheetId="22" hidden="1">{#N/A,#N/A,FALSE,"DIR-REP";#N/A,#N/A,FALSE,"AUD-REPORT";#N/A,#N/A,FALSE,"P7L&amp;BS";#N/A,#N/A,FALSE,"NOTES";#N/A,#N/A,FALSE,"FA";#N/A,#N/A,FALSE,"NOTES (2)";#N/A,#N/A,FALSE,"Schedule  IV";#N/A,#N/A,FALSE,"Schedule V"}</definedName>
    <definedName name="sedt" localSheetId="19" hidden="1">{#N/A,#N/A,FALSE,"DIR-REP";#N/A,#N/A,FALSE,"AUD-REPORT";#N/A,#N/A,FALSE,"P7L&amp;BS";#N/A,#N/A,FALSE,"NOTES";#N/A,#N/A,FALSE,"FA";#N/A,#N/A,FALSE,"NOTES (2)";#N/A,#N/A,FALSE,"Schedule  IV";#N/A,#N/A,FALSE,"Schedule V"}</definedName>
    <definedName name="sedt" hidden="1">{#N/A,#N/A,FALSE,"DIR-REP";#N/A,#N/A,FALSE,"AUD-REPORT";#N/A,#N/A,FALSE,"P7L&amp;BS";#N/A,#N/A,FALSE,"NOTES";#N/A,#N/A,FALSE,"FA";#N/A,#N/A,FALSE,"NOTES (2)";#N/A,#N/A,FALSE,"Schedule  IV";#N/A,#N/A,FALSE,"Schedule V"}</definedName>
    <definedName name="SegmentBudget" localSheetId="14" hidden="1">{"oct_res_comm",#N/A,FALSE,"VarToBud"}</definedName>
    <definedName name="SegmentBudget" localSheetId="7" hidden="1">{"oct_res_comm",#N/A,FALSE,"VarToBud"}</definedName>
    <definedName name="SegmentBudget" localSheetId="25" hidden="1">{"oct_res_comm",#N/A,FALSE,"VarToBud"}</definedName>
    <definedName name="SegmentBudget" localSheetId="21" hidden="1">{"oct_res_comm",#N/A,FALSE,"VarToBud"}</definedName>
    <definedName name="SegmentBudget" localSheetId="22" hidden="1">{"oct_res_comm",#N/A,FALSE,"VarToBud"}</definedName>
    <definedName name="SegmentBudget" localSheetId="19" hidden="1">{"oct_res_comm",#N/A,FALSE,"VarToBud"}</definedName>
    <definedName name="SegmentBudget" hidden="1">{"oct_res_comm",#N/A,FALSE,"VarToBud"}</definedName>
    <definedName name="Selling_expenses_1">OFFSET(#REF!,,,COUNTA(#REF!)-2,)</definedName>
    <definedName name="selling_p_AM">#REF!</definedName>
    <definedName name="sels" localSheetId="14" hidden="1">{#N/A,#N/A,TRUE,"COVER";#N/A,#N/A,TRUE,"DIR";#N/A,#N/A,TRUE,"AUDIT"}</definedName>
    <definedName name="sels" localSheetId="7" hidden="1">{#N/A,#N/A,TRUE,"COVER";#N/A,#N/A,TRUE,"DIR";#N/A,#N/A,TRUE,"AUDIT"}</definedName>
    <definedName name="sels" localSheetId="25" hidden="1">{#N/A,#N/A,TRUE,"COVER";#N/A,#N/A,TRUE,"DIR";#N/A,#N/A,TRUE,"AUDIT"}</definedName>
    <definedName name="sels" localSheetId="21" hidden="1">{#N/A,#N/A,TRUE,"COVER";#N/A,#N/A,TRUE,"DIR";#N/A,#N/A,TRUE,"AUDIT"}</definedName>
    <definedName name="sels" localSheetId="22" hidden="1">{#N/A,#N/A,TRUE,"COVER";#N/A,#N/A,TRUE,"DIR";#N/A,#N/A,TRUE,"AUDIT"}</definedName>
    <definedName name="sels" localSheetId="19" hidden="1">{#N/A,#N/A,TRUE,"COVER";#N/A,#N/A,TRUE,"DIR";#N/A,#N/A,TRUE,"AUDIT"}</definedName>
    <definedName name="sels" hidden="1">{#N/A,#N/A,TRUE,"COVER";#N/A,#N/A,TRUE,"DIR";#N/A,#N/A,TRUE,"AUDIT"}</definedName>
    <definedName name="sencount" hidden="1">1</definedName>
    <definedName name="seoa" localSheetId="14" hidden="1">{#N/A,#N/A,FALSE,"TAXC.INDEX";#N/A,#N/A,FALSE,"Schedule I";#N/A,#N/A,FALSE,"Schedule  II";#N/A,#N/A,FALSE,"Schedule III"}</definedName>
    <definedName name="seoa" localSheetId="7" hidden="1">{#N/A,#N/A,FALSE,"TAXC.INDEX";#N/A,#N/A,FALSE,"Schedule I";#N/A,#N/A,FALSE,"Schedule  II";#N/A,#N/A,FALSE,"Schedule III"}</definedName>
    <definedName name="seoa" localSheetId="25" hidden="1">{#N/A,#N/A,FALSE,"TAXC.INDEX";#N/A,#N/A,FALSE,"Schedule I";#N/A,#N/A,FALSE,"Schedule  II";#N/A,#N/A,FALSE,"Schedule III"}</definedName>
    <definedName name="seoa" localSheetId="21" hidden="1">{#N/A,#N/A,FALSE,"TAXC.INDEX";#N/A,#N/A,FALSE,"Schedule I";#N/A,#N/A,FALSE,"Schedule  II";#N/A,#N/A,FALSE,"Schedule III"}</definedName>
    <definedName name="seoa" localSheetId="22" hidden="1">{#N/A,#N/A,FALSE,"TAXC.INDEX";#N/A,#N/A,FALSE,"Schedule I";#N/A,#N/A,FALSE,"Schedule  II";#N/A,#N/A,FALSE,"Schedule III"}</definedName>
    <definedName name="seoa" localSheetId="19" hidden="1">{#N/A,#N/A,FALSE,"TAXC.INDEX";#N/A,#N/A,FALSE,"Schedule I";#N/A,#N/A,FALSE,"Schedule  II";#N/A,#N/A,FALSE,"Schedule III"}</definedName>
    <definedName name="seoa" hidden="1">{#N/A,#N/A,FALSE,"TAXC.INDEX";#N/A,#N/A,FALSE,"Schedule I";#N/A,#N/A,FALSE,"Schedule  II";#N/A,#N/A,FALSE,"Schedule III"}</definedName>
    <definedName name="seoas" localSheetId="14" hidden="1">{#N/A,#N/A,FALSE,"DIR-REP";#N/A,#N/A,FALSE,"AUD-REPORT";#N/A,#N/A,FALSE,"P7L&amp;BS";#N/A,#N/A,FALSE,"NOTES";#N/A,#N/A,FALSE,"FA";#N/A,#N/A,FALSE,"NOTES (2)";#N/A,#N/A,FALSE,"Schedule  IV";#N/A,#N/A,FALSE,"Schedule V"}</definedName>
    <definedName name="seoas" localSheetId="7" hidden="1">{#N/A,#N/A,FALSE,"DIR-REP";#N/A,#N/A,FALSE,"AUD-REPORT";#N/A,#N/A,FALSE,"P7L&amp;BS";#N/A,#N/A,FALSE,"NOTES";#N/A,#N/A,FALSE,"FA";#N/A,#N/A,FALSE,"NOTES (2)";#N/A,#N/A,FALSE,"Schedule  IV";#N/A,#N/A,FALSE,"Schedule V"}</definedName>
    <definedName name="seoas" localSheetId="25" hidden="1">{#N/A,#N/A,FALSE,"DIR-REP";#N/A,#N/A,FALSE,"AUD-REPORT";#N/A,#N/A,FALSE,"P7L&amp;BS";#N/A,#N/A,FALSE,"NOTES";#N/A,#N/A,FALSE,"FA";#N/A,#N/A,FALSE,"NOTES (2)";#N/A,#N/A,FALSE,"Schedule  IV";#N/A,#N/A,FALSE,"Schedule V"}</definedName>
    <definedName name="seoas" localSheetId="21" hidden="1">{#N/A,#N/A,FALSE,"DIR-REP";#N/A,#N/A,FALSE,"AUD-REPORT";#N/A,#N/A,FALSE,"P7L&amp;BS";#N/A,#N/A,FALSE,"NOTES";#N/A,#N/A,FALSE,"FA";#N/A,#N/A,FALSE,"NOTES (2)";#N/A,#N/A,FALSE,"Schedule  IV";#N/A,#N/A,FALSE,"Schedule V"}</definedName>
    <definedName name="seoas" localSheetId="22" hidden="1">{#N/A,#N/A,FALSE,"DIR-REP";#N/A,#N/A,FALSE,"AUD-REPORT";#N/A,#N/A,FALSE,"P7L&amp;BS";#N/A,#N/A,FALSE,"NOTES";#N/A,#N/A,FALSE,"FA";#N/A,#N/A,FALSE,"NOTES (2)";#N/A,#N/A,FALSE,"Schedule  IV";#N/A,#N/A,FALSE,"Schedule V"}</definedName>
    <definedName name="seoas" localSheetId="19" hidden="1">{#N/A,#N/A,FALSE,"DIR-REP";#N/A,#N/A,FALSE,"AUD-REPORT";#N/A,#N/A,FALSE,"P7L&amp;BS";#N/A,#N/A,FALSE,"NOTES";#N/A,#N/A,FALSE,"FA";#N/A,#N/A,FALSE,"NOTES (2)";#N/A,#N/A,FALSE,"Schedule  IV";#N/A,#N/A,FALSE,"Schedule V"}</definedName>
    <definedName name="seoas" hidden="1">{#N/A,#N/A,FALSE,"DIR-REP";#N/A,#N/A,FALSE,"AUD-REPORT";#N/A,#N/A,FALSE,"P7L&amp;BS";#N/A,#N/A,FALSE,"NOTES";#N/A,#N/A,FALSE,"FA";#N/A,#N/A,FALSE,"NOTES (2)";#N/A,#N/A,FALSE,"Schedule  IV";#N/A,#N/A,FALSE,"Schedule V"}</definedName>
    <definedName name="seold" localSheetId="14" hidden="1">{#N/A,#N/A,FALSE,"TAXC.INDEX";#N/A,#N/A,FALSE,"Schedule I";#N/A,#N/A,FALSE,"Schedule  II";#N/A,#N/A,FALSE,"Schedule III";#N/A,#N/A,FALSE,"Schedule IV";#N/A,#N/A,FALSE,"Schedule IV (Cont'd)";#N/A,#N/A,FALSE,"Schedule V";#N/A,#N/A,FALSE,"Schedule VI";#N/A,#N/A,FALSE,"Schedule VII"}</definedName>
    <definedName name="seold" localSheetId="7" hidden="1">{#N/A,#N/A,FALSE,"TAXC.INDEX";#N/A,#N/A,FALSE,"Schedule I";#N/A,#N/A,FALSE,"Schedule  II";#N/A,#N/A,FALSE,"Schedule III";#N/A,#N/A,FALSE,"Schedule IV";#N/A,#N/A,FALSE,"Schedule IV (Cont'd)";#N/A,#N/A,FALSE,"Schedule V";#N/A,#N/A,FALSE,"Schedule VI";#N/A,#N/A,FALSE,"Schedule VII"}</definedName>
    <definedName name="seold" localSheetId="25" hidden="1">{#N/A,#N/A,FALSE,"TAXC.INDEX";#N/A,#N/A,FALSE,"Schedule I";#N/A,#N/A,FALSE,"Schedule  II";#N/A,#N/A,FALSE,"Schedule III";#N/A,#N/A,FALSE,"Schedule IV";#N/A,#N/A,FALSE,"Schedule IV (Cont'd)";#N/A,#N/A,FALSE,"Schedule V";#N/A,#N/A,FALSE,"Schedule VI";#N/A,#N/A,FALSE,"Schedule VII"}</definedName>
    <definedName name="seold" localSheetId="21" hidden="1">{#N/A,#N/A,FALSE,"TAXC.INDEX";#N/A,#N/A,FALSE,"Schedule I";#N/A,#N/A,FALSE,"Schedule  II";#N/A,#N/A,FALSE,"Schedule III";#N/A,#N/A,FALSE,"Schedule IV";#N/A,#N/A,FALSE,"Schedule IV (Cont'd)";#N/A,#N/A,FALSE,"Schedule V";#N/A,#N/A,FALSE,"Schedule VI";#N/A,#N/A,FALSE,"Schedule VII"}</definedName>
    <definedName name="seold" localSheetId="22" hidden="1">{#N/A,#N/A,FALSE,"TAXC.INDEX";#N/A,#N/A,FALSE,"Schedule I";#N/A,#N/A,FALSE,"Schedule  II";#N/A,#N/A,FALSE,"Schedule III";#N/A,#N/A,FALSE,"Schedule IV";#N/A,#N/A,FALSE,"Schedule IV (Cont'd)";#N/A,#N/A,FALSE,"Schedule V";#N/A,#N/A,FALSE,"Schedule VI";#N/A,#N/A,FALSE,"Schedule VII"}</definedName>
    <definedName name="seold" localSheetId="19" hidden="1">{#N/A,#N/A,FALSE,"TAXC.INDEX";#N/A,#N/A,FALSE,"Schedule I";#N/A,#N/A,FALSE,"Schedule  II";#N/A,#N/A,FALSE,"Schedule III";#N/A,#N/A,FALSE,"Schedule IV";#N/A,#N/A,FALSE,"Schedule IV (Cont'd)";#N/A,#N/A,FALSE,"Schedule V";#N/A,#N/A,FALSE,"Schedule VI";#N/A,#N/A,FALSE,"Schedule VII"}</definedName>
    <definedName name="seold" hidden="1">{#N/A,#N/A,FALSE,"TAXC.INDEX";#N/A,#N/A,FALSE,"Schedule I";#N/A,#N/A,FALSE,"Schedule  II";#N/A,#N/A,FALSE,"Schedule III";#N/A,#N/A,FALSE,"Schedule IV";#N/A,#N/A,FALSE,"Schedule IV (Cont'd)";#N/A,#N/A,FALSE,"Schedule V";#N/A,#N/A,FALSE,"Schedule VI";#N/A,#N/A,FALSE,"Schedule VII"}</definedName>
    <definedName name="seos" localSheetId="14" hidden="1">{#N/A,#N/A,FALSE,"TB";#N/A,#N/A,FALSE,"AR";#N/A,#N/A,FALSE,"BS";#N/A,#N/A,FALSE,"PL";#N/A,#N/A,FALSE,"NOTES";#N/A,#N/A,FALSE,"NOTES (2)";#N/A,#N/A,FALSE,"NOTES (3)";#N/A,#N/A,FALSE,"TAXC.INDEX";#N/A,#N/A,FALSE,"Schedule I";#N/A,#N/A,FALSE,"DPL";#N/A,#N/A,FALSE,"Schedule IV";#N/A,#N/A,FALSE,"Adjustments"}</definedName>
    <definedName name="seos" localSheetId="7" hidden="1">{#N/A,#N/A,FALSE,"TB";#N/A,#N/A,FALSE,"AR";#N/A,#N/A,FALSE,"BS";#N/A,#N/A,FALSE,"PL";#N/A,#N/A,FALSE,"NOTES";#N/A,#N/A,FALSE,"NOTES (2)";#N/A,#N/A,FALSE,"NOTES (3)";#N/A,#N/A,FALSE,"TAXC.INDEX";#N/A,#N/A,FALSE,"Schedule I";#N/A,#N/A,FALSE,"DPL";#N/A,#N/A,FALSE,"Schedule IV";#N/A,#N/A,FALSE,"Adjustments"}</definedName>
    <definedName name="seos" localSheetId="25" hidden="1">{#N/A,#N/A,FALSE,"TB";#N/A,#N/A,FALSE,"AR";#N/A,#N/A,FALSE,"BS";#N/A,#N/A,FALSE,"PL";#N/A,#N/A,FALSE,"NOTES";#N/A,#N/A,FALSE,"NOTES (2)";#N/A,#N/A,FALSE,"NOTES (3)";#N/A,#N/A,FALSE,"TAXC.INDEX";#N/A,#N/A,FALSE,"Schedule I";#N/A,#N/A,FALSE,"DPL";#N/A,#N/A,FALSE,"Schedule IV";#N/A,#N/A,FALSE,"Adjustments"}</definedName>
    <definedName name="seos" localSheetId="21" hidden="1">{#N/A,#N/A,FALSE,"TB";#N/A,#N/A,FALSE,"AR";#N/A,#N/A,FALSE,"BS";#N/A,#N/A,FALSE,"PL";#N/A,#N/A,FALSE,"NOTES";#N/A,#N/A,FALSE,"NOTES (2)";#N/A,#N/A,FALSE,"NOTES (3)";#N/A,#N/A,FALSE,"TAXC.INDEX";#N/A,#N/A,FALSE,"Schedule I";#N/A,#N/A,FALSE,"DPL";#N/A,#N/A,FALSE,"Schedule IV";#N/A,#N/A,FALSE,"Adjustments"}</definedName>
    <definedName name="seos" localSheetId="22" hidden="1">{#N/A,#N/A,FALSE,"TB";#N/A,#N/A,FALSE,"AR";#N/A,#N/A,FALSE,"BS";#N/A,#N/A,FALSE,"PL";#N/A,#N/A,FALSE,"NOTES";#N/A,#N/A,FALSE,"NOTES (2)";#N/A,#N/A,FALSE,"NOTES (3)";#N/A,#N/A,FALSE,"TAXC.INDEX";#N/A,#N/A,FALSE,"Schedule I";#N/A,#N/A,FALSE,"DPL";#N/A,#N/A,FALSE,"Schedule IV";#N/A,#N/A,FALSE,"Adjustments"}</definedName>
    <definedName name="seos" localSheetId="19" hidden="1">{#N/A,#N/A,FALSE,"TB";#N/A,#N/A,FALSE,"AR";#N/A,#N/A,FALSE,"BS";#N/A,#N/A,FALSE,"PL";#N/A,#N/A,FALSE,"NOTES";#N/A,#N/A,FALSE,"NOTES (2)";#N/A,#N/A,FALSE,"NOTES (3)";#N/A,#N/A,FALSE,"TAXC.INDEX";#N/A,#N/A,FALSE,"Schedule I";#N/A,#N/A,FALSE,"DPL";#N/A,#N/A,FALSE,"Schedule IV";#N/A,#N/A,FALSE,"Adjustments"}</definedName>
    <definedName name="seos" hidden="1">{#N/A,#N/A,FALSE,"TB";#N/A,#N/A,FALSE,"AR";#N/A,#N/A,FALSE,"BS";#N/A,#N/A,FALSE,"PL";#N/A,#N/A,FALSE,"NOTES";#N/A,#N/A,FALSE,"NOTES (2)";#N/A,#N/A,FALSE,"NOTES (3)";#N/A,#N/A,FALSE,"TAXC.INDEX";#N/A,#N/A,FALSE,"Schedule I";#N/A,#N/A,FALSE,"DPL";#N/A,#N/A,FALSE,"Schedule IV";#N/A,#N/A,FALSE,"Adjustments"}</definedName>
    <definedName name="seot" localSheetId="14" hidden="1">{#N/A,#N/A,FALSE,"TAXC.INDEX";#N/A,#N/A,FALSE,"Schedule I";#N/A,#N/A,FALSE,"Schedule  II";#N/A,#N/A,FALSE,"Schedule III"}</definedName>
    <definedName name="seot" localSheetId="7" hidden="1">{#N/A,#N/A,FALSE,"TAXC.INDEX";#N/A,#N/A,FALSE,"Schedule I";#N/A,#N/A,FALSE,"Schedule  II";#N/A,#N/A,FALSE,"Schedule III"}</definedName>
    <definedName name="seot" localSheetId="25" hidden="1">{#N/A,#N/A,FALSE,"TAXC.INDEX";#N/A,#N/A,FALSE,"Schedule I";#N/A,#N/A,FALSE,"Schedule  II";#N/A,#N/A,FALSE,"Schedule III"}</definedName>
    <definedName name="seot" localSheetId="21" hidden="1">{#N/A,#N/A,FALSE,"TAXC.INDEX";#N/A,#N/A,FALSE,"Schedule I";#N/A,#N/A,FALSE,"Schedule  II";#N/A,#N/A,FALSE,"Schedule III"}</definedName>
    <definedName name="seot" localSheetId="22" hidden="1">{#N/A,#N/A,FALSE,"TAXC.INDEX";#N/A,#N/A,FALSE,"Schedule I";#N/A,#N/A,FALSE,"Schedule  II";#N/A,#N/A,FALSE,"Schedule III"}</definedName>
    <definedName name="seot" localSheetId="19" hidden="1">{#N/A,#N/A,FALSE,"TAXC.INDEX";#N/A,#N/A,FALSE,"Schedule I";#N/A,#N/A,FALSE,"Schedule  II";#N/A,#N/A,FALSE,"Schedule III"}</definedName>
    <definedName name="seot" hidden="1">{#N/A,#N/A,FALSE,"TAXC.INDEX";#N/A,#N/A,FALSE,"Schedule I";#N/A,#N/A,FALSE,"Schedule  II";#N/A,#N/A,FALSE,"Schedule III"}</definedName>
    <definedName name="seotl" localSheetId="14" hidden="1">{#N/A,#N/A,FALSE,"TB";#N/A,#N/A,FALSE,"AR";#N/A,#N/A,FALSE,"BS";#N/A,#N/A,FALSE,"PL";#N/A,#N/A,FALSE,"NOTES";#N/A,#N/A,FALSE,"NOTES (2)";#N/A,#N/A,FALSE,"NOTES (3)";#N/A,#N/A,FALSE,"TAXC.INDEX";#N/A,#N/A,FALSE,"Schedule I";#N/A,#N/A,FALSE,"DPL";#N/A,#N/A,FALSE,"Schedule IV";#N/A,#N/A,FALSE,"Adjustments"}</definedName>
    <definedName name="seotl" localSheetId="7" hidden="1">{#N/A,#N/A,FALSE,"TB";#N/A,#N/A,FALSE,"AR";#N/A,#N/A,FALSE,"BS";#N/A,#N/A,FALSE,"PL";#N/A,#N/A,FALSE,"NOTES";#N/A,#N/A,FALSE,"NOTES (2)";#N/A,#N/A,FALSE,"NOTES (3)";#N/A,#N/A,FALSE,"TAXC.INDEX";#N/A,#N/A,FALSE,"Schedule I";#N/A,#N/A,FALSE,"DPL";#N/A,#N/A,FALSE,"Schedule IV";#N/A,#N/A,FALSE,"Adjustments"}</definedName>
    <definedName name="seotl" localSheetId="25" hidden="1">{#N/A,#N/A,FALSE,"TB";#N/A,#N/A,FALSE,"AR";#N/A,#N/A,FALSE,"BS";#N/A,#N/A,FALSE,"PL";#N/A,#N/A,FALSE,"NOTES";#N/A,#N/A,FALSE,"NOTES (2)";#N/A,#N/A,FALSE,"NOTES (3)";#N/A,#N/A,FALSE,"TAXC.INDEX";#N/A,#N/A,FALSE,"Schedule I";#N/A,#N/A,FALSE,"DPL";#N/A,#N/A,FALSE,"Schedule IV";#N/A,#N/A,FALSE,"Adjustments"}</definedName>
    <definedName name="seotl" localSheetId="21" hidden="1">{#N/A,#N/A,FALSE,"TB";#N/A,#N/A,FALSE,"AR";#N/A,#N/A,FALSE,"BS";#N/A,#N/A,FALSE,"PL";#N/A,#N/A,FALSE,"NOTES";#N/A,#N/A,FALSE,"NOTES (2)";#N/A,#N/A,FALSE,"NOTES (3)";#N/A,#N/A,FALSE,"TAXC.INDEX";#N/A,#N/A,FALSE,"Schedule I";#N/A,#N/A,FALSE,"DPL";#N/A,#N/A,FALSE,"Schedule IV";#N/A,#N/A,FALSE,"Adjustments"}</definedName>
    <definedName name="seotl" localSheetId="22" hidden="1">{#N/A,#N/A,FALSE,"TB";#N/A,#N/A,FALSE,"AR";#N/A,#N/A,FALSE,"BS";#N/A,#N/A,FALSE,"PL";#N/A,#N/A,FALSE,"NOTES";#N/A,#N/A,FALSE,"NOTES (2)";#N/A,#N/A,FALSE,"NOTES (3)";#N/A,#N/A,FALSE,"TAXC.INDEX";#N/A,#N/A,FALSE,"Schedule I";#N/A,#N/A,FALSE,"DPL";#N/A,#N/A,FALSE,"Schedule IV";#N/A,#N/A,FALSE,"Adjustments"}</definedName>
    <definedName name="seotl" localSheetId="19" hidden="1">{#N/A,#N/A,FALSE,"TB";#N/A,#N/A,FALSE,"AR";#N/A,#N/A,FALSE,"BS";#N/A,#N/A,FALSE,"PL";#N/A,#N/A,FALSE,"NOTES";#N/A,#N/A,FALSE,"NOTES (2)";#N/A,#N/A,FALSE,"NOTES (3)";#N/A,#N/A,FALSE,"TAXC.INDEX";#N/A,#N/A,FALSE,"Schedule I";#N/A,#N/A,FALSE,"DPL";#N/A,#N/A,FALSE,"Schedule IV";#N/A,#N/A,FALSE,"Adjustments"}</definedName>
    <definedName name="seotl" hidden="1">{#N/A,#N/A,FALSE,"TB";#N/A,#N/A,FALSE,"AR";#N/A,#N/A,FALSE,"BS";#N/A,#N/A,FALSE,"PL";#N/A,#N/A,FALSE,"NOTES";#N/A,#N/A,FALSE,"NOTES (2)";#N/A,#N/A,FALSE,"NOTES (3)";#N/A,#N/A,FALSE,"TAXC.INDEX";#N/A,#N/A,FALSE,"Schedule I";#N/A,#N/A,FALSE,"DPL";#N/A,#N/A,FALSE,"Schedule IV";#N/A,#N/A,FALSE,"Adjustments"}</definedName>
    <definedName name="seotst" localSheetId="14" hidden="1">{#N/A,#N/A,FALSE,"TAXC.INDEX";#N/A,#N/A,FALSE,"Schedule I";#N/A,#N/A,FALSE,"Schedule  II";#N/A,#N/A,FALSE,"Schedule III"}</definedName>
    <definedName name="seotst" localSheetId="7" hidden="1">{#N/A,#N/A,FALSE,"TAXC.INDEX";#N/A,#N/A,FALSE,"Schedule I";#N/A,#N/A,FALSE,"Schedule  II";#N/A,#N/A,FALSE,"Schedule III"}</definedName>
    <definedName name="seotst" localSheetId="25" hidden="1">{#N/A,#N/A,FALSE,"TAXC.INDEX";#N/A,#N/A,FALSE,"Schedule I";#N/A,#N/A,FALSE,"Schedule  II";#N/A,#N/A,FALSE,"Schedule III"}</definedName>
    <definedName name="seotst" localSheetId="21" hidden="1">{#N/A,#N/A,FALSE,"TAXC.INDEX";#N/A,#N/A,FALSE,"Schedule I";#N/A,#N/A,FALSE,"Schedule  II";#N/A,#N/A,FALSE,"Schedule III"}</definedName>
    <definedName name="seotst" localSheetId="22" hidden="1">{#N/A,#N/A,FALSE,"TAXC.INDEX";#N/A,#N/A,FALSE,"Schedule I";#N/A,#N/A,FALSE,"Schedule  II";#N/A,#N/A,FALSE,"Schedule III"}</definedName>
    <definedName name="seotst" localSheetId="19" hidden="1">{#N/A,#N/A,FALSE,"TAXC.INDEX";#N/A,#N/A,FALSE,"Schedule I";#N/A,#N/A,FALSE,"Schedule  II";#N/A,#N/A,FALSE,"Schedule III"}</definedName>
    <definedName name="seotst" hidden="1">{#N/A,#N/A,FALSE,"TAXC.INDEX";#N/A,#N/A,FALSE,"Schedule I";#N/A,#N/A,FALSE,"Schedule  II";#N/A,#N/A,FALSE,"Schedule III"}</definedName>
    <definedName name="SEP">#REF!</definedName>
    <definedName name="Sep2002HourlyCost">#REF!</definedName>
    <definedName name="Sep2002MonthlyCost">#REF!</definedName>
    <definedName name="Sep2003HourlyCost">#REF!</definedName>
    <definedName name="Sep2003MonthlyCost">#REF!</definedName>
    <definedName name="Sep2004HourlyCost">#REF!</definedName>
    <definedName name="Sep2004MonthlyCost">#REF!</definedName>
    <definedName name="Sep2005HourlyCost">#REF!</definedName>
    <definedName name="Sep2005MonthlyCost">#REF!</definedName>
    <definedName name="Sep2006HourlyCost">#REF!</definedName>
    <definedName name="Sep2006MonthlyCost">#REF!</definedName>
    <definedName name="SEPTEMBER">#REF!</definedName>
    <definedName name="SETOFBOOKSID2">#REF!</definedName>
    <definedName name="SETOFBOOKSID3">#REF!</definedName>
    <definedName name="SETOFBOOKSID4">#REF!</definedName>
    <definedName name="SETOFBOOKSID5">#REF!</definedName>
    <definedName name="SETOFBOOKSNAME2">#REF!</definedName>
    <definedName name="SETOFBOOKSNAME3">#REF!</definedName>
    <definedName name="SETOFBOOKSNAME4">#REF!</definedName>
    <definedName name="SETOFBOOKSNAME5">#REF!</definedName>
    <definedName name="setols" localSheetId="14" hidden="1">{#N/A,#N/A,TRUE,"COVER";#N/A,#N/A,TRUE,"DIR";#N/A,#N/A,TRUE,"AUDIT"}</definedName>
    <definedName name="setols" localSheetId="7" hidden="1">{#N/A,#N/A,TRUE,"COVER";#N/A,#N/A,TRUE,"DIR";#N/A,#N/A,TRUE,"AUDIT"}</definedName>
    <definedName name="setols" localSheetId="25" hidden="1">{#N/A,#N/A,TRUE,"COVER";#N/A,#N/A,TRUE,"DIR";#N/A,#N/A,TRUE,"AUDIT"}</definedName>
    <definedName name="setols" localSheetId="21" hidden="1">{#N/A,#N/A,TRUE,"COVER";#N/A,#N/A,TRUE,"DIR";#N/A,#N/A,TRUE,"AUDIT"}</definedName>
    <definedName name="setols" localSheetId="22" hidden="1">{#N/A,#N/A,TRUE,"COVER";#N/A,#N/A,TRUE,"DIR";#N/A,#N/A,TRUE,"AUDIT"}</definedName>
    <definedName name="setols" localSheetId="19" hidden="1">{#N/A,#N/A,TRUE,"COVER";#N/A,#N/A,TRUE,"DIR";#N/A,#N/A,TRUE,"AUDIT"}</definedName>
    <definedName name="setols" hidden="1">{#N/A,#N/A,TRUE,"COVER";#N/A,#N/A,TRUE,"DIR";#N/A,#N/A,TRUE,"AUDIT"}</definedName>
    <definedName name="sety" localSheetId="14" hidden="1">{"LAPO2N2",#N/A,FALSE,"CM"}</definedName>
    <definedName name="sety" localSheetId="7" hidden="1">{"LAPO2N2",#N/A,FALSE,"CM"}</definedName>
    <definedName name="sety" localSheetId="25" hidden="1">{"LAPO2N2",#N/A,FALSE,"CM"}</definedName>
    <definedName name="sety" localSheetId="21" hidden="1">{"LAPO2N2",#N/A,FALSE,"CM"}</definedName>
    <definedName name="sety" localSheetId="22" hidden="1">{"LAPO2N2",#N/A,FALSE,"CM"}</definedName>
    <definedName name="sety" localSheetId="19" hidden="1">{"LAPO2N2",#N/A,FALSE,"CM"}</definedName>
    <definedName name="sety" hidden="1">{"LAPO2N2",#N/A,FALSE,"CM"}</definedName>
    <definedName name="SF" localSheetId="14"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SF" localSheetId="7"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SF" localSheetId="25"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SF" localSheetId="21"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SF" localSheetId="22"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SF" localSheetId="19"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SF"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sfasf" localSheetId="1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sfasf" localSheetId="7"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sfasf" localSheetId="2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sfasf" localSheetId="2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sfasf" localSheetId="2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sfasf" localSheetId="19"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sfasf"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sfasgdf" localSheetId="14" hidden="1">{"summary",#N/A,FALSE,"2000 vs 1999";"detail",#N/A,FALSE,"2000 vs 1999"}</definedName>
    <definedName name="sfasgdf" localSheetId="7" hidden="1">{"summary",#N/A,FALSE,"2000 vs 1999";"detail",#N/A,FALSE,"2000 vs 1999"}</definedName>
    <definedName name="sfasgdf" localSheetId="25" hidden="1">{"summary",#N/A,FALSE,"2000 vs 1999";"detail",#N/A,FALSE,"2000 vs 1999"}</definedName>
    <definedName name="sfasgdf" localSheetId="21" hidden="1">{"summary",#N/A,FALSE,"2000 vs 1999";"detail",#N/A,FALSE,"2000 vs 1999"}</definedName>
    <definedName name="sfasgdf" localSheetId="22" hidden="1">{"summary",#N/A,FALSE,"2000 vs 1999";"detail",#N/A,FALSE,"2000 vs 1999"}</definedName>
    <definedName name="sfasgdf" localSheetId="19" hidden="1">{"summary",#N/A,FALSE,"2000 vs 1999";"detail",#N/A,FALSE,"2000 vs 1999"}</definedName>
    <definedName name="sfasgdf" hidden="1">{"summary",#N/A,FALSE,"2000 vs 1999";"detail",#N/A,FALSE,"2000 vs 1999"}</definedName>
    <definedName name="sfasgds" localSheetId="14" hidden="1">{"summary",#N/A,FALSE,"2000 vs 1999";"detail",#N/A,FALSE,"2000 vs 1999"}</definedName>
    <definedName name="sfasgds" localSheetId="7" hidden="1">{"summary",#N/A,FALSE,"2000 vs 1999";"detail",#N/A,FALSE,"2000 vs 1999"}</definedName>
    <definedName name="sfasgds" localSheetId="25" hidden="1">{"summary",#N/A,FALSE,"2000 vs 1999";"detail",#N/A,FALSE,"2000 vs 1999"}</definedName>
    <definedName name="sfasgds" localSheetId="21" hidden="1">{"summary",#N/A,FALSE,"2000 vs 1999";"detail",#N/A,FALSE,"2000 vs 1999"}</definedName>
    <definedName name="sfasgds" localSheetId="22" hidden="1">{"summary",#N/A,FALSE,"2000 vs 1999";"detail",#N/A,FALSE,"2000 vs 1999"}</definedName>
    <definedName name="sfasgds" localSheetId="19" hidden="1">{"summary",#N/A,FALSE,"2000 vs 1999";"detail",#N/A,FALSE,"2000 vs 1999"}</definedName>
    <definedName name="sfasgds" hidden="1">{"summary",#N/A,FALSE,"2000 vs 1999";"detail",#N/A,FALSE,"2000 vs 1999"}</definedName>
    <definedName name="SFD" localSheetId="14" hidden="1">{"summary",#N/A,FALSE,"2000 vs 1999";"detail",#N/A,FALSE,"2000 vs 1999"}</definedName>
    <definedName name="SFD" localSheetId="7" hidden="1">{"summary",#N/A,FALSE,"2000 vs 1999";"detail",#N/A,FALSE,"2000 vs 1999"}</definedName>
    <definedName name="SFD" localSheetId="25" hidden="1">{"summary",#N/A,FALSE,"2000 vs 1999";"detail",#N/A,FALSE,"2000 vs 1999"}</definedName>
    <definedName name="SFD" localSheetId="21" hidden="1">{"summary",#N/A,FALSE,"2000 vs 1999";"detail",#N/A,FALSE,"2000 vs 1999"}</definedName>
    <definedName name="SFD" localSheetId="22" hidden="1">{"summary",#N/A,FALSE,"2000 vs 1999";"detail",#N/A,FALSE,"2000 vs 1999"}</definedName>
    <definedName name="SFD" localSheetId="19" hidden="1">{"summary",#N/A,FALSE,"2000 vs 1999";"detail",#N/A,FALSE,"2000 vs 1999"}</definedName>
    <definedName name="SFD" hidden="1">{"summary",#N/A,FALSE,"2000 vs 1999";"detail",#N/A,FALSE,"2000 vs 1999"}</definedName>
    <definedName name="sfdasgdg" localSheetId="14" hidden="1">{#N/A,#N/A,FALSE,"JANLN2"}</definedName>
    <definedName name="sfdasgdg" localSheetId="7" hidden="1">{#N/A,#N/A,FALSE,"JANLN2"}</definedName>
    <definedName name="sfdasgdg" localSheetId="25" hidden="1">{#N/A,#N/A,FALSE,"JANLN2"}</definedName>
    <definedName name="sfdasgdg" localSheetId="21" hidden="1">{#N/A,#N/A,FALSE,"JANLN2"}</definedName>
    <definedName name="sfdasgdg" localSheetId="22" hidden="1">{#N/A,#N/A,FALSE,"JANLN2"}</definedName>
    <definedName name="sfdasgdg" localSheetId="19" hidden="1">{#N/A,#N/A,FALSE,"JANLN2"}</definedName>
    <definedName name="sfdasgdg" hidden="1">{#N/A,#N/A,FALSE,"JANLN2"}</definedName>
    <definedName name="SFDD">#REF!</definedName>
    <definedName name="sfdgfgg" localSheetId="14" hidden="1">{#N/A,#N/A,FALSE,"Umsatz OK";#N/A,#N/A,FALSE,"ER OK ";#N/A,#N/A,FALSE,"EA OK (2)";#N/A,#N/A,FALSE,"EA OK";#N/A,#N/A,FALSE,"EA OK (3)";#N/A,#N/A,FALSE,"EA OK (4)";#N/A,#N/A,FALSE,"KA OK  (2)";#N/A,#N/A,FALSE,"KA OK";#N/A,#N/A,FALSE,"KA OK  (3)";#N/A,#N/A,FALSE,"KA OK (4)"}</definedName>
    <definedName name="sfdgfgg" localSheetId="7" hidden="1">{#N/A,#N/A,FALSE,"Umsatz OK";#N/A,#N/A,FALSE,"ER OK ";#N/A,#N/A,FALSE,"EA OK (2)";#N/A,#N/A,FALSE,"EA OK";#N/A,#N/A,FALSE,"EA OK (3)";#N/A,#N/A,FALSE,"EA OK (4)";#N/A,#N/A,FALSE,"KA OK  (2)";#N/A,#N/A,FALSE,"KA OK";#N/A,#N/A,FALSE,"KA OK  (3)";#N/A,#N/A,FALSE,"KA OK (4)"}</definedName>
    <definedName name="sfdgfgg" localSheetId="25" hidden="1">{#N/A,#N/A,FALSE,"Umsatz OK";#N/A,#N/A,FALSE,"ER OK ";#N/A,#N/A,FALSE,"EA OK (2)";#N/A,#N/A,FALSE,"EA OK";#N/A,#N/A,FALSE,"EA OK (3)";#N/A,#N/A,FALSE,"EA OK (4)";#N/A,#N/A,FALSE,"KA OK  (2)";#N/A,#N/A,FALSE,"KA OK";#N/A,#N/A,FALSE,"KA OK  (3)";#N/A,#N/A,FALSE,"KA OK (4)"}</definedName>
    <definedName name="sfdgfgg" localSheetId="21" hidden="1">{#N/A,#N/A,FALSE,"Umsatz OK";#N/A,#N/A,FALSE,"ER OK ";#N/A,#N/A,FALSE,"EA OK (2)";#N/A,#N/A,FALSE,"EA OK";#N/A,#N/A,FALSE,"EA OK (3)";#N/A,#N/A,FALSE,"EA OK (4)";#N/A,#N/A,FALSE,"KA OK  (2)";#N/A,#N/A,FALSE,"KA OK";#N/A,#N/A,FALSE,"KA OK  (3)";#N/A,#N/A,FALSE,"KA OK (4)"}</definedName>
    <definedName name="sfdgfgg" localSheetId="22" hidden="1">{#N/A,#N/A,FALSE,"Umsatz OK";#N/A,#N/A,FALSE,"ER OK ";#N/A,#N/A,FALSE,"EA OK (2)";#N/A,#N/A,FALSE,"EA OK";#N/A,#N/A,FALSE,"EA OK (3)";#N/A,#N/A,FALSE,"EA OK (4)";#N/A,#N/A,FALSE,"KA OK  (2)";#N/A,#N/A,FALSE,"KA OK";#N/A,#N/A,FALSE,"KA OK  (3)";#N/A,#N/A,FALSE,"KA OK (4)"}</definedName>
    <definedName name="sfdgfgg" localSheetId="19" hidden="1">{#N/A,#N/A,FALSE,"Umsatz OK";#N/A,#N/A,FALSE,"ER OK ";#N/A,#N/A,FALSE,"EA OK (2)";#N/A,#N/A,FALSE,"EA OK";#N/A,#N/A,FALSE,"EA OK (3)";#N/A,#N/A,FALSE,"EA OK (4)";#N/A,#N/A,FALSE,"KA OK  (2)";#N/A,#N/A,FALSE,"KA OK";#N/A,#N/A,FALSE,"KA OK  (3)";#N/A,#N/A,FALSE,"KA OK (4)"}</definedName>
    <definedName name="sfdgfgg" hidden="1">{#N/A,#N/A,FALSE,"Umsatz OK";#N/A,#N/A,FALSE,"ER OK ";#N/A,#N/A,FALSE,"EA OK (2)";#N/A,#N/A,FALSE,"EA OK";#N/A,#N/A,FALSE,"EA OK (3)";#N/A,#N/A,FALSE,"EA OK (4)";#N/A,#N/A,FALSE,"KA OK  (2)";#N/A,#N/A,FALSE,"KA OK";#N/A,#N/A,FALSE,"KA OK  (3)";#N/A,#N/A,FALSE,"KA OK (4)"}</definedName>
    <definedName name="sfdirect" localSheetId="14" hidden="1">{#N/A,#N/A,FALSE,"REPORT"}</definedName>
    <definedName name="sfdirect" localSheetId="7" hidden="1">{#N/A,#N/A,FALSE,"REPORT"}</definedName>
    <definedName name="sfdirect" localSheetId="25" hidden="1">{#N/A,#N/A,FALSE,"REPORT"}</definedName>
    <definedName name="sfdirect" localSheetId="21" hidden="1">{#N/A,#N/A,FALSE,"REPORT"}</definedName>
    <definedName name="sfdirect" localSheetId="22" hidden="1">{#N/A,#N/A,FALSE,"REPORT"}</definedName>
    <definedName name="sfdirect" localSheetId="19" hidden="1">{#N/A,#N/A,FALSE,"REPORT"}</definedName>
    <definedName name="sfdirect" hidden="1">{#N/A,#N/A,FALSE,"REPORT"}</definedName>
    <definedName name="SFDS" localSheetId="14" hidden="1">{"summary",#N/A,FALSE,"2000 vs 1999";"detail",#N/A,FALSE,"2000 vs 1999"}</definedName>
    <definedName name="SFDS" localSheetId="7" hidden="1">{"summary",#N/A,FALSE,"2000 vs 1999";"detail",#N/A,FALSE,"2000 vs 1999"}</definedName>
    <definedName name="SFDS" localSheetId="25" hidden="1">{"summary",#N/A,FALSE,"2000 vs 1999";"detail",#N/A,FALSE,"2000 vs 1999"}</definedName>
    <definedName name="SFDS" localSheetId="21" hidden="1">{"summary",#N/A,FALSE,"2000 vs 1999";"detail",#N/A,FALSE,"2000 vs 1999"}</definedName>
    <definedName name="SFDS" localSheetId="22" hidden="1">{"summary",#N/A,FALSE,"2000 vs 1999";"detail",#N/A,FALSE,"2000 vs 1999"}</definedName>
    <definedName name="SFDS" localSheetId="19" hidden="1">{"summary",#N/A,FALSE,"2000 vs 1999";"detail",#N/A,FALSE,"2000 vs 1999"}</definedName>
    <definedName name="SFDS" hidden="1">{"summary",#N/A,FALSE,"2000 vs 1999";"detail",#N/A,FALSE,"2000 vs 1999"}</definedName>
    <definedName name="sfdsa" localSheetId="14"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sfdsa" localSheetId="7"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sfdsa" localSheetId="25"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sfdsa" localSheetId="2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sfdsa" localSheetId="2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sfdsa" localSheetId="19"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sfdsa"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sfdsaf" localSheetId="14" hidden="1">{#N/A,#N/A,FALSE,"P&amp;L Acc";#N/A,#N/A,FALSE,"P&amp;L Var";#N/A,#N/A,FALSE,"I-B Rep";#N/A,#N/A,FALSE,"BS";#N/A,#N/A,FALSE,"C'flw St";#N/A,#N/A,FALSE,"FA Rep";#N/A,#N/A,FALSE,"H-C Cons"}</definedName>
    <definedName name="sfdsaf" localSheetId="7" hidden="1">{#N/A,#N/A,FALSE,"P&amp;L Acc";#N/A,#N/A,FALSE,"P&amp;L Var";#N/A,#N/A,FALSE,"I-B Rep";#N/A,#N/A,FALSE,"BS";#N/A,#N/A,FALSE,"C'flw St";#N/A,#N/A,FALSE,"FA Rep";#N/A,#N/A,FALSE,"H-C Cons"}</definedName>
    <definedName name="sfdsaf" localSheetId="25" hidden="1">{#N/A,#N/A,FALSE,"P&amp;L Acc";#N/A,#N/A,FALSE,"P&amp;L Var";#N/A,#N/A,FALSE,"I-B Rep";#N/A,#N/A,FALSE,"BS";#N/A,#N/A,FALSE,"C'flw St";#N/A,#N/A,FALSE,"FA Rep";#N/A,#N/A,FALSE,"H-C Cons"}</definedName>
    <definedName name="sfdsaf" localSheetId="21" hidden="1">{#N/A,#N/A,FALSE,"P&amp;L Acc";#N/A,#N/A,FALSE,"P&amp;L Var";#N/A,#N/A,FALSE,"I-B Rep";#N/A,#N/A,FALSE,"BS";#N/A,#N/A,FALSE,"C'flw St";#N/A,#N/A,FALSE,"FA Rep";#N/A,#N/A,FALSE,"H-C Cons"}</definedName>
    <definedName name="sfdsaf" localSheetId="22" hidden="1">{#N/A,#N/A,FALSE,"P&amp;L Acc";#N/A,#N/A,FALSE,"P&amp;L Var";#N/A,#N/A,FALSE,"I-B Rep";#N/A,#N/A,FALSE,"BS";#N/A,#N/A,FALSE,"C'flw St";#N/A,#N/A,FALSE,"FA Rep";#N/A,#N/A,FALSE,"H-C Cons"}</definedName>
    <definedName name="sfdsaf" localSheetId="19" hidden="1">{#N/A,#N/A,FALSE,"P&amp;L Acc";#N/A,#N/A,FALSE,"P&amp;L Var";#N/A,#N/A,FALSE,"I-B Rep";#N/A,#N/A,FALSE,"BS";#N/A,#N/A,FALSE,"C'flw St";#N/A,#N/A,FALSE,"FA Rep";#N/A,#N/A,FALSE,"H-C Cons"}</definedName>
    <definedName name="sfdsaf" hidden="1">{#N/A,#N/A,FALSE,"P&amp;L Acc";#N/A,#N/A,FALSE,"P&amp;L Var";#N/A,#N/A,FALSE,"I-B Rep";#N/A,#N/A,FALSE,"BS";#N/A,#N/A,FALSE,"C'flw St";#N/A,#N/A,FALSE,"FA Rep";#N/A,#N/A,FALSE,"H-C Cons"}</definedName>
    <definedName name="sfdsf" localSheetId="14" hidden="1">{"summary",#N/A,FALSE,"2000 vs 1999";"detail",#N/A,FALSE,"2000 vs 1999"}</definedName>
    <definedName name="sfdsf" localSheetId="7" hidden="1">{"summary",#N/A,FALSE,"2000 vs 1999";"detail",#N/A,FALSE,"2000 vs 1999"}</definedName>
    <definedName name="sfdsf" localSheetId="25" hidden="1">{"summary",#N/A,FALSE,"2000 vs 1999";"detail",#N/A,FALSE,"2000 vs 1999"}</definedName>
    <definedName name="sfdsf" localSheetId="21" hidden="1">{"summary",#N/A,FALSE,"2000 vs 1999";"detail",#N/A,FALSE,"2000 vs 1999"}</definedName>
    <definedName name="sfdsf" localSheetId="22" hidden="1">{"summary",#N/A,FALSE,"2000 vs 1999";"detail",#N/A,FALSE,"2000 vs 1999"}</definedName>
    <definedName name="sfdsf" localSheetId="19" hidden="1">{"summary",#N/A,FALSE,"2000 vs 1999";"detail",#N/A,FALSE,"2000 vs 1999"}</definedName>
    <definedName name="sfdsf" hidden="1">{"summary",#N/A,FALSE,"2000 vs 1999";"detail",#N/A,FALSE,"2000 vs 1999"}</definedName>
    <definedName name="SFF">#REF!</definedName>
    <definedName name="sfgd" localSheetId="14" hidden="1">1/EUReXToESP</definedName>
    <definedName name="sfgd" localSheetId="7" hidden="1">1/EUReXToESP</definedName>
    <definedName name="sfgd" localSheetId="25" hidden="1">1/EUReXToESP</definedName>
    <definedName name="sfgd" localSheetId="21" hidden="1">1/EUReXToESP</definedName>
    <definedName name="sfgd" localSheetId="22" hidden="1">1/EUReXToESP</definedName>
    <definedName name="sfgd" localSheetId="19" hidden="1">1/EUReXToESP</definedName>
    <definedName name="sfgd" hidden="1">1/EUReXToESP</definedName>
    <definedName name="sfgf" localSheetId="14" hidden="1">{#N/A,#N/A,FALSE,"Umsatz CH";#N/A,#N/A,FALSE,"ER CH";#N/A,#N/A,FALSE,"EA CH (2) ";#N/A,#N/A,FALSE,"EA CH";#N/A,#N/A,FALSE,"EA CH (3) ";#N/A,#N/A,FALSE,"EA CH (4)";#N/A,#N/A,FALSE,"KA CH";#N/A,#N/A,FALSE,"KA CH  (2)";#N/A,#N/A,FALSE,"KA CH  (3)";#N/A,#N/A,FALSE,"KA CH (4)"}</definedName>
    <definedName name="sfgf" localSheetId="7" hidden="1">{#N/A,#N/A,FALSE,"Umsatz CH";#N/A,#N/A,FALSE,"ER CH";#N/A,#N/A,FALSE,"EA CH (2) ";#N/A,#N/A,FALSE,"EA CH";#N/A,#N/A,FALSE,"EA CH (3) ";#N/A,#N/A,FALSE,"EA CH (4)";#N/A,#N/A,FALSE,"KA CH";#N/A,#N/A,FALSE,"KA CH  (2)";#N/A,#N/A,FALSE,"KA CH  (3)";#N/A,#N/A,FALSE,"KA CH (4)"}</definedName>
    <definedName name="sfgf" localSheetId="25" hidden="1">{#N/A,#N/A,FALSE,"Umsatz CH";#N/A,#N/A,FALSE,"ER CH";#N/A,#N/A,FALSE,"EA CH (2) ";#N/A,#N/A,FALSE,"EA CH";#N/A,#N/A,FALSE,"EA CH (3) ";#N/A,#N/A,FALSE,"EA CH (4)";#N/A,#N/A,FALSE,"KA CH";#N/A,#N/A,FALSE,"KA CH  (2)";#N/A,#N/A,FALSE,"KA CH  (3)";#N/A,#N/A,FALSE,"KA CH (4)"}</definedName>
    <definedName name="sfgf" localSheetId="21" hidden="1">{#N/A,#N/A,FALSE,"Umsatz CH";#N/A,#N/A,FALSE,"ER CH";#N/A,#N/A,FALSE,"EA CH (2) ";#N/A,#N/A,FALSE,"EA CH";#N/A,#N/A,FALSE,"EA CH (3) ";#N/A,#N/A,FALSE,"EA CH (4)";#N/A,#N/A,FALSE,"KA CH";#N/A,#N/A,FALSE,"KA CH  (2)";#N/A,#N/A,FALSE,"KA CH  (3)";#N/A,#N/A,FALSE,"KA CH (4)"}</definedName>
    <definedName name="sfgf" localSheetId="22" hidden="1">{#N/A,#N/A,FALSE,"Umsatz CH";#N/A,#N/A,FALSE,"ER CH";#N/A,#N/A,FALSE,"EA CH (2) ";#N/A,#N/A,FALSE,"EA CH";#N/A,#N/A,FALSE,"EA CH (3) ";#N/A,#N/A,FALSE,"EA CH (4)";#N/A,#N/A,FALSE,"KA CH";#N/A,#N/A,FALSE,"KA CH  (2)";#N/A,#N/A,FALSE,"KA CH  (3)";#N/A,#N/A,FALSE,"KA CH (4)"}</definedName>
    <definedName name="sfgf" localSheetId="19" hidden="1">{#N/A,#N/A,FALSE,"Umsatz CH";#N/A,#N/A,FALSE,"ER CH";#N/A,#N/A,FALSE,"EA CH (2) ";#N/A,#N/A,FALSE,"EA CH";#N/A,#N/A,FALSE,"EA CH (3) ";#N/A,#N/A,FALSE,"EA CH (4)";#N/A,#N/A,FALSE,"KA CH";#N/A,#N/A,FALSE,"KA CH  (2)";#N/A,#N/A,FALSE,"KA CH  (3)";#N/A,#N/A,FALSE,"KA CH (4)"}</definedName>
    <definedName name="sfgf" hidden="1">{#N/A,#N/A,FALSE,"Umsatz CH";#N/A,#N/A,FALSE,"ER CH";#N/A,#N/A,FALSE,"EA CH (2) ";#N/A,#N/A,FALSE,"EA CH";#N/A,#N/A,FALSE,"EA CH (3) ";#N/A,#N/A,FALSE,"EA CH (4)";#N/A,#N/A,FALSE,"KA CH";#N/A,#N/A,FALSE,"KA CH  (2)";#N/A,#N/A,FALSE,"KA CH  (3)";#N/A,#N/A,FALSE,"KA CH (4)"}</definedName>
    <definedName name="sfm" localSheetId="14" hidden="1">1/EUReXToFIM</definedName>
    <definedName name="sfm" localSheetId="7" hidden="1">1/EUReXToFIM</definedName>
    <definedName name="sfm" localSheetId="25" hidden="1">1/EUReXToFIM</definedName>
    <definedName name="sfm" localSheetId="21" hidden="1">1/EUReXToFIM</definedName>
    <definedName name="sfm" localSheetId="22" hidden="1">1/EUReXToFIM</definedName>
    <definedName name="sfm" localSheetId="19" hidden="1">1/EUReXToFIM</definedName>
    <definedName name="sfm" hidden="1">1/EUReXToFIM</definedName>
    <definedName name="sFnc250g">#REF!</definedName>
    <definedName name="sfsd" localSheetId="14" hidden="1">{"summary",#N/A,FALSE,"2000 vs 1999";"detail",#N/A,FALSE,"2000 vs 1999"}</definedName>
    <definedName name="sfsd" localSheetId="7" hidden="1">{"summary",#N/A,FALSE,"2000 vs 1999";"detail",#N/A,FALSE,"2000 vs 1999"}</definedName>
    <definedName name="sfsd" localSheetId="25" hidden="1">{"summary",#N/A,FALSE,"2000 vs 1999";"detail",#N/A,FALSE,"2000 vs 1999"}</definedName>
    <definedName name="sfsd" localSheetId="21" hidden="1">{"summary",#N/A,FALSE,"2000 vs 1999";"detail",#N/A,FALSE,"2000 vs 1999"}</definedName>
    <definedName name="sfsd" localSheetId="22" hidden="1">{"summary",#N/A,FALSE,"2000 vs 1999";"detail",#N/A,FALSE,"2000 vs 1999"}</definedName>
    <definedName name="sfsd" localSheetId="19" hidden="1">{"summary",#N/A,FALSE,"2000 vs 1999";"detail",#N/A,FALSE,"2000 vs 1999"}</definedName>
    <definedName name="sfsd" hidden="1">{"summary",#N/A,FALSE,"2000 vs 1999";"detail",#N/A,FALSE,"2000 vs 1999"}</definedName>
    <definedName name="SFV">#REF!</definedName>
    <definedName name="SFVACT">#REF!</definedName>
    <definedName name="SFVV">#REF!</definedName>
    <definedName name="sg">#REF!</definedName>
    <definedName name="sgasgds" localSheetId="14" hidden="1">{"summary",#N/A,FALSE,"2000 vs 1999";"detail",#N/A,FALSE,"2000 vs 1999"}</definedName>
    <definedName name="sgasgds" localSheetId="7" hidden="1">{"summary",#N/A,FALSE,"2000 vs 1999";"detail",#N/A,FALSE,"2000 vs 1999"}</definedName>
    <definedName name="sgasgds" localSheetId="25" hidden="1">{"summary",#N/A,FALSE,"2000 vs 1999";"detail",#N/A,FALSE,"2000 vs 1999"}</definedName>
    <definedName name="sgasgds" localSheetId="21" hidden="1">{"summary",#N/A,FALSE,"2000 vs 1999";"detail",#N/A,FALSE,"2000 vs 1999"}</definedName>
    <definedName name="sgasgds" localSheetId="22" hidden="1">{"summary",#N/A,FALSE,"2000 vs 1999";"detail",#N/A,FALSE,"2000 vs 1999"}</definedName>
    <definedName name="sgasgds" localSheetId="19" hidden="1">{"summary",#N/A,FALSE,"2000 vs 1999";"detail",#N/A,FALSE,"2000 vs 1999"}</definedName>
    <definedName name="sgasgds" hidden="1">{"summary",#N/A,FALSE,"2000 vs 1999";"detail",#N/A,FALSE,"2000 vs 1999"}</definedName>
    <definedName name="sgdfagdsgd" localSheetId="14" hidden="1">{"summary",#N/A,FALSE,"2000 vs 1999";"detail",#N/A,FALSE,"2000 vs 1999"}</definedName>
    <definedName name="sgdfagdsgd" localSheetId="7" hidden="1">{"summary",#N/A,FALSE,"2000 vs 1999";"detail",#N/A,FALSE,"2000 vs 1999"}</definedName>
    <definedName name="sgdfagdsgd" localSheetId="25" hidden="1">{"summary",#N/A,FALSE,"2000 vs 1999";"detail",#N/A,FALSE,"2000 vs 1999"}</definedName>
    <definedName name="sgdfagdsgd" localSheetId="21" hidden="1">{"summary",#N/A,FALSE,"2000 vs 1999";"detail",#N/A,FALSE,"2000 vs 1999"}</definedName>
    <definedName name="sgdfagdsgd" localSheetId="22" hidden="1">{"summary",#N/A,FALSE,"2000 vs 1999";"detail",#N/A,FALSE,"2000 vs 1999"}</definedName>
    <definedName name="sgdfagdsgd" localSheetId="19" hidden="1">{"summary",#N/A,FALSE,"2000 vs 1999";"detail",#N/A,FALSE,"2000 vs 1999"}</definedName>
    <definedName name="sgdfagdsgd" hidden="1">{"summary",#N/A,FALSE,"2000 vs 1999";"detail",#N/A,FALSE,"2000 vs 1999"}</definedName>
    <definedName name="sgdsagd" localSheetId="14" hidden="1">{"summary",#N/A,FALSE,"2000 vs 1999";"detail",#N/A,FALSE,"2000 vs 1999"}</definedName>
    <definedName name="sgdsagd" localSheetId="7" hidden="1">{"summary",#N/A,FALSE,"2000 vs 1999";"detail",#N/A,FALSE,"2000 vs 1999"}</definedName>
    <definedName name="sgdsagd" localSheetId="25" hidden="1">{"summary",#N/A,FALSE,"2000 vs 1999";"detail",#N/A,FALSE,"2000 vs 1999"}</definedName>
    <definedName name="sgdsagd" localSheetId="21" hidden="1">{"summary",#N/A,FALSE,"2000 vs 1999";"detail",#N/A,FALSE,"2000 vs 1999"}</definedName>
    <definedName name="sgdsagd" localSheetId="22" hidden="1">{"summary",#N/A,FALSE,"2000 vs 1999";"detail",#N/A,FALSE,"2000 vs 1999"}</definedName>
    <definedName name="sgdsagd" localSheetId="19" hidden="1">{"summary",#N/A,FALSE,"2000 vs 1999";"detail",#N/A,FALSE,"2000 vs 1999"}</definedName>
    <definedName name="sgdsagd" hidden="1">{"summary",#N/A,FALSE,"2000 vs 1999";"detail",#N/A,FALSE,"2000 vs 1999"}</definedName>
    <definedName name="sgdsgsg" localSheetId="14" hidden="1">{"summary",#N/A,FALSE,"2000 vs 1999";"detail",#N/A,FALSE,"2000 vs 1999"}</definedName>
    <definedName name="sgdsgsg" localSheetId="7" hidden="1">{"summary",#N/A,FALSE,"2000 vs 1999";"detail",#N/A,FALSE,"2000 vs 1999"}</definedName>
    <definedName name="sgdsgsg" localSheetId="25" hidden="1">{"summary",#N/A,FALSE,"2000 vs 1999";"detail",#N/A,FALSE,"2000 vs 1999"}</definedName>
    <definedName name="sgdsgsg" localSheetId="21" hidden="1">{"summary",#N/A,FALSE,"2000 vs 1999";"detail",#N/A,FALSE,"2000 vs 1999"}</definedName>
    <definedName name="sgdsgsg" localSheetId="22" hidden="1">{"summary",#N/A,FALSE,"2000 vs 1999";"detail",#N/A,FALSE,"2000 vs 1999"}</definedName>
    <definedName name="sgdsgsg" localSheetId="19" hidden="1">{"summary",#N/A,FALSE,"2000 vs 1999";"detail",#N/A,FALSE,"2000 vs 1999"}</definedName>
    <definedName name="sgdsgsg" hidden="1">{"summary",#N/A,FALSE,"2000 vs 1999";"detail",#N/A,FALSE,"2000 vs 1999"}</definedName>
    <definedName name="sgeg" localSheetId="14" hidden="1">1/EUReXToNLG</definedName>
    <definedName name="sgeg" localSheetId="7" hidden="1">1/EUReXToNLG</definedName>
    <definedName name="sgeg" localSheetId="25" hidden="1">1/EUReXToNLG</definedName>
    <definedName name="sgeg" localSheetId="21" hidden="1">1/EUReXToNLG</definedName>
    <definedName name="sgeg" localSheetId="22" hidden="1">1/EUReXToNLG</definedName>
    <definedName name="sgeg" localSheetId="19" hidden="1">1/EUReXToNLG</definedName>
    <definedName name="sgeg" hidden="1">1/EUReXToNLG</definedName>
    <definedName name="sghh" localSheetId="14"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ghh" localSheetId="7"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ghh" localSheetId="25"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ghh" localSheetId="21"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ghh" localSheetId="22"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ghh" localSheetId="19"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ghh"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gjvpsdfrgsr" localSheetId="14" hidden="1">{#N/A,#N/A,FALSE,"TAXC.INDEX";#N/A,#N/A,FALSE,"Schedule I";#N/A,#N/A,FALSE,"Schedule  II";#N/A,#N/A,FALSE,"Schedule III";#N/A,#N/A,FALSE,"Schedule IV";#N/A,#N/A,FALSE,"Schedule IV (Cont'd)";#N/A,#N/A,FALSE,"Schedule V";#N/A,#N/A,FALSE,"Schedule VI";#N/A,#N/A,FALSE,"Schedule VII"}</definedName>
    <definedName name="sgjvpsdfrgsr" localSheetId="7" hidden="1">{#N/A,#N/A,FALSE,"TAXC.INDEX";#N/A,#N/A,FALSE,"Schedule I";#N/A,#N/A,FALSE,"Schedule  II";#N/A,#N/A,FALSE,"Schedule III";#N/A,#N/A,FALSE,"Schedule IV";#N/A,#N/A,FALSE,"Schedule IV (Cont'd)";#N/A,#N/A,FALSE,"Schedule V";#N/A,#N/A,FALSE,"Schedule VI";#N/A,#N/A,FALSE,"Schedule VII"}</definedName>
    <definedName name="sgjvpsdfrgsr" localSheetId="25" hidden="1">{#N/A,#N/A,FALSE,"TAXC.INDEX";#N/A,#N/A,FALSE,"Schedule I";#N/A,#N/A,FALSE,"Schedule  II";#N/A,#N/A,FALSE,"Schedule III";#N/A,#N/A,FALSE,"Schedule IV";#N/A,#N/A,FALSE,"Schedule IV (Cont'd)";#N/A,#N/A,FALSE,"Schedule V";#N/A,#N/A,FALSE,"Schedule VI";#N/A,#N/A,FALSE,"Schedule VII"}</definedName>
    <definedName name="sgjvpsdfrgsr" localSheetId="21" hidden="1">{#N/A,#N/A,FALSE,"TAXC.INDEX";#N/A,#N/A,FALSE,"Schedule I";#N/A,#N/A,FALSE,"Schedule  II";#N/A,#N/A,FALSE,"Schedule III";#N/A,#N/A,FALSE,"Schedule IV";#N/A,#N/A,FALSE,"Schedule IV (Cont'd)";#N/A,#N/A,FALSE,"Schedule V";#N/A,#N/A,FALSE,"Schedule VI";#N/A,#N/A,FALSE,"Schedule VII"}</definedName>
    <definedName name="sgjvpsdfrgsr" localSheetId="22" hidden="1">{#N/A,#N/A,FALSE,"TAXC.INDEX";#N/A,#N/A,FALSE,"Schedule I";#N/A,#N/A,FALSE,"Schedule  II";#N/A,#N/A,FALSE,"Schedule III";#N/A,#N/A,FALSE,"Schedule IV";#N/A,#N/A,FALSE,"Schedule IV (Cont'd)";#N/A,#N/A,FALSE,"Schedule V";#N/A,#N/A,FALSE,"Schedule VI";#N/A,#N/A,FALSE,"Schedule VII"}</definedName>
    <definedName name="sgjvpsdfrgsr" localSheetId="19" hidden="1">{#N/A,#N/A,FALSE,"TAXC.INDEX";#N/A,#N/A,FALSE,"Schedule I";#N/A,#N/A,FALSE,"Schedule  II";#N/A,#N/A,FALSE,"Schedule III";#N/A,#N/A,FALSE,"Schedule IV";#N/A,#N/A,FALSE,"Schedule IV (Cont'd)";#N/A,#N/A,FALSE,"Schedule V";#N/A,#N/A,FALSE,"Schedule VI";#N/A,#N/A,FALSE,"Schedule VII"}</definedName>
    <definedName name="sgjvpsdfrgsr" hidden="1">{#N/A,#N/A,FALSE,"TAXC.INDEX";#N/A,#N/A,FALSE,"Schedule I";#N/A,#N/A,FALSE,"Schedule  II";#N/A,#N/A,FALSE,"Schedule III";#N/A,#N/A,FALSE,"Schedule IV";#N/A,#N/A,FALSE,"Schedule IV (Cont'd)";#N/A,#N/A,FALSE,"Schedule V";#N/A,#N/A,FALSE,"Schedule VI";#N/A,#N/A,FALSE,"Schedule VII"}</definedName>
    <definedName name="SGPI">#REF!,#REF!,#REF!,#REF!</definedName>
    <definedName name="SH" hidden="1">#REF!</definedName>
    <definedName name="sha" localSheetId="14" hidden="1">{#N/A,#N/A,FALSE,"供料净化车间"}</definedName>
    <definedName name="sha" localSheetId="7" hidden="1">{#N/A,#N/A,FALSE,"供料净化车间"}</definedName>
    <definedName name="sha" localSheetId="25" hidden="1">{#N/A,#N/A,FALSE,"供料净化车间"}</definedName>
    <definedName name="sha" localSheetId="21" hidden="1">{#N/A,#N/A,FALSE,"供料净化车间"}</definedName>
    <definedName name="sha" localSheetId="22" hidden="1">{#N/A,#N/A,FALSE,"供料净化车间"}</definedName>
    <definedName name="sha" localSheetId="19" hidden="1">{#N/A,#N/A,FALSE,"供料净化车间"}</definedName>
    <definedName name="sha" hidden="1">{#N/A,#N/A,FALSE,"供料净化车间"}</definedName>
    <definedName name="Share_Capital">#REF!</definedName>
    <definedName name="Share_Premium">#REF!</definedName>
    <definedName name="SharePC">#REF!</definedName>
    <definedName name="SHE_COM">#N/A</definedName>
    <definedName name="sheet" localSheetId="14" hidden="1">{#N/A,#N/A,FALSE,"UNIT";#N/A,#N/A,FALSE,"UNIT";#N/A,#N/A,FALSE,"계정"}</definedName>
    <definedName name="sheet" localSheetId="7" hidden="1">{#N/A,#N/A,FALSE,"UNIT";#N/A,#N/A,FALSE,"UNIT";#N/A,#N/A,FALSE,"계정"}</definedName>
    <definedName name="sheet" localSheetId="25" hidden="1">{#N/A,#N/A,FALSE,"UNIT";#N/A,#N/A,FALSE,"UNIT";#N/A,#N/A,FALSE,"계정"}</definedName>
    <definedName name="sheet" localSheetId="21" hidden="1">{#N/A,#N/A,FALSE,"UNIT";#N/A,#N/A,FALSE,"UNIT";#N/A,#N/A,FALSE,"계정"}</definedName>
    <definedName name="sheet" localSheetId="22" hidden="1">{#N/A,#N/A,FALSE,"UNIT";#N/A,#N/A,FALSE,"UNIT";#N/A,#N/A,FALSE,"계정"}</definedName>
    <definedName name="sheet" localSheetId="19" hidden="1">{#N/A,#N/A,FALSE,"UNIT";#N/A,#N/A,FALSE,"UNIT";#N/A,#N/A,FALSE,"계정"}</definedName>
    <definedName name="sheet" hidden="1">{#N/A,#N/A,FALSE,"UNIT";#N/A,#N/A,FALSE,"UNIT";#N/A,#N/A,FALSE,"계정"}</definedName>
    <definedName name="Sheet_AcctClass" hidden="1">#REF!</definedName>
    <definedName name="Sheet_AjeProof" hidden="1">#REF!</definedName>
    <definedName name="Sheet_AjeSatus" hidden="1">#REF!</definedName>
    <definedName name="Sheet_Balance1" hidden="1">#REF!</definedName>
    <definedName name="Sheet_CF7" hidden="1">#REF!</definedName>
    <definedName name="Sheet_ConTrialbal" hidden="1">#REF!</definedName>
    <definedName name="Sheet_Items" hidden="1">#REF!</definedName>
    <definedName name="Sheet_Items2" hidden="1">#REF!</definedName>
    <definedName name="Sheet_MisstaCause" hidden="1">#REF!</definedName>
    <definedName name="Sheet_MisstaType" hidden="1">#REF!</definedName>
    <definedName name="Sheet_NoteList" hidden="1">#REF!</definedName>
    <definedName name="Sheet_Prebs1" hidden="1">#REF!</definedName>
    <definedName name="Sheet_Prebs2" hidden="1">#REF!</definedName>
    <definedName name="Sheet_Prebs3" hidden="1">#REF!</definedName>
    <definedName name="Sheet_Precf" hidden="1">#REF!</definedName>
    <definedName name="Sheet_Precf7" hidden="1">#REF!</definedName>
    <definedName name="Sheet_Preis" hidden="1">#REF!</definedName>
    <definedName name="Sheet_Presc" hidden="1">#REF!</definedName>
    <definedName name="Sheet_Presccol" hidden="1">#REF!</definedName>
    <definedName name="Sheet_Prescrow" hidden="1">#REF!</definedName>
    <definedName name="Sheet_Trialbal" hidden="1">#REF!</definedName>
    <definedName name="Sheet_UncorMistaType" hidden="1">#REF!</definedName>
    <definedName name="Sheet_Units" hidden="1">#REF!</definedName>
    <definedName name="Sheet1">#REF!</definedName>
    <definedName name="Sheet10">#REF!</definedName>
    <definedName name="Sheet11">#REF!</definedName>
    <definedName name="Sheet12">#REF!</definedName>
    <definedName name="Sheet13">#REF!</definedName>
    <definedName name="Sheet14">#REF!</definedName>
    <definedName name="Sheet15">#REF!</definedName>
    <definedName name="Sheet16">#REF!</definedName>
    <definedName name="Sheet17">#REF!</definedName>
    <definedName name="Sheet18">#REF!</definedName>
    <definedName name="Sheet19">#REF!</definedName>
    <definedName name="Sheet2">#REF!</definedName>
    <definedName name="Sheet20">#REF!</definedName>
    <definedName name="sheet200412" localSheetId="14" hidden="1">{"'科目汇总表  '!$A$1:$G$38"}</definedName>
    <definedName name="sheet200412" localSheetId="7" hidden="1">{"'科目汇总表  '!$A$1:$G$38"}</definedName>
    <definedName name="sheet200412" localSheetId="25" hidden="1">{"'科目汇总表  '!$A$1:$G$38"}</definedName>
    <definedName name="sheet200412" localSheetId="21" hidden="1">{"'科目汇总表  '!$A$1:$G$38"}</definedName>
    <definedName name="sheet200412" localSheetId="22" hidden="1">{"'科目汇总表  '!$A$1:$G$38"}</definedName>
    <definedName name="sheet200412" localSheetId="19" hidden="1">{"'科目汇总表  '!$A$1:$G$38"}</definedName>
    <definedName name="sheet200412" hidden="1">{"'科目汇总表  '!$A$1:$G$38"}</definedName>
    <definedName name="Sheet21">#REF!</definedName>
    <definedName name="Sheet22">#REF!</definedName>
    <definedName name="Sheet23">#REF!</definedName>
    <definedName name="Sheet24">#REF!</definedName>
    <definedName name="Sheet3">#REF!</definedName>
    <definedName name="Sheet33">#REF!</definedName>
    <definedName name="Sheet4">#REF!</definedName>
    <definedName name="Sheet5">#REF!</definedName>
    <definedName name="Sheet6">#REF!</definedName>
    <definedName name="sheet66">#REF!</definedName>
    <definedName name="Sheet7">#REF!</definedName>
    <definedName name="Sheet8">#REF!</definedName>
    <definedName name="Sheet9">#REF!</definedName>
    <definedName name="SHEETH">#REF!</definedName>
    <definedName name="SheetName">#REF!</definedName>
    <definedName name="shenqianshu">#REF!</definedName>
    <definedName name="shenyang" hidden="1">#N/A</definedName>
    <definedName name="shi" localSheetId="14" hidden="1">{#N/A,#N/A,FALSE,"OffAdvance";#N/A,#N/A,FALSE,"OffExpRprt";#N/A,#N/A,FALSE,"Travelling";#N/A,#N/A,FALSE,"Entertmnt";#N/A,#N/A,FALSE,"Promotion"}</definedName>
    <definedName name="shi" localSheetId="7" hidden="1">{#N/A,#N/A,FALSE,"OffAdvance";#N/A,#N/A,FALSE,"OffExpRprt";#N/A,#N/A,FALSE,"Travelling";#N/A,#N/A,FALSE,"Entertmnt";#N/A,#N/A,FALSE,"Promotion"}</definedName>
    <definedName name="shi" localSheetId="25" hidden="1">{#N/A,#N/A,FALSE,"OffAdvance";#N/A,#N/A,FALSE,"OffExpRprt";#N/A,#N/A,FALSE,"Travelling";#N/A,#N/A,FALSE,"Entertmnt";#N/A,#N/A,FALSE,"Promotion"}</definedName>
    <definedName name="shi" localSheetId="21" hidden="1">{#N/A,#N/A,FALSE,"OffAdvance";#N/A,#N/A,FALSE,"OffExpRprt";#N/A,#N/A,FALSE,"Travelling";#N/A,#N/A,FALSE,"Entertmnt";#N/A,#N/A,FALSE,"Promotion"}</definedName>
    <definedName name="shi" localSheetId="22" hidden="1">{#N/A,#N/A,FALSE,"OffAdvance";#N/A,#N/A,FALSE,"OffExpRprt";#N/A,#N/A,FALSE,"Travelling";#N/A,#N/A,FALSE,"Entertmnt";#N/A,#N/A,FALSE,"Promotion"}</definedName>
    <definedName name="shi" localSheetId="19" hidden="1">{#N/A,#N/A,FALSE,"OffAdvance";#N/A,#N/A,FALSE,"OffExpRprt";#N/A,#N/A,FALSE,"Travelling";#N/A,#N/A,FALSE,"Entertmnt";#N/A,#N/A,FALSE,"Promotion"}</definedName>
    <definedName name="shi" hidden="1">{#N/A,#N/A,FALSE,"OffAdvance";#N/A,#N/A,FALSE,"OffExpRprt";#N/A,#N/A,FALSE,"Travelling";#N/A,#N/A,FALSE,"Entertmnt";#N/A,#N/A,FALSE,"Promotion"}</definedName>
    <definedName name="SHO" localSheetId="14" hidden="1">{#N/A,#N/A,FALSE,"Bare Battery F.G."}</definedName>
    <definedName name="SHO" localSheetId="7" hidden="1">{#N/A,#N/A,FALSE,"Bare Battery F.G."}</definedName>
    <definedName name="SHO" localSheetId="25" hidden="1">{#N/A,#N/A,FALSE,"Bare Battery F.G."}</definedName>
    <definedName name="SHO" localSheetId="21" hidden="1">{#N/A,#N/A,FALSE,"Bare Battery F.G."}</definedName>
    <definedName name="SHO" localSheetId="22" hidden="1">{#N/A,#N/A,FALSE,"Bare Battery F.G."}</definedName>
    <definedName name="SHO" localSheetId="19" hidden="1">{#N/A,#N/A,FALSE,"Bare Battery F.G."}</definedName>
    <definedName name="SHO" hidden="1">{#N/A,#N/A,FALSE,"Bare Battery F.G."}</definedName>
    <definedName name="SHOA" localSheetId="14" hidden="1">{#N/A,#N/A,FALSE,"Virgin Flightdeck"}</definedName>
    <definedName name="SHOA" localSheetId="7" hidden="1">{#N/A,#N/A,FALSE,"Virgin Flightdeck"}</definedName>
    <definedName name="SHOA" localSheetId="25" hidden="1">{#N/A,#N/A,FALSE,"Virgin Flightdeck"}</definedName>
    <definedName name="SHOA" localSheetId="21" hidden="1">{#N/A,#N/A,FALSE,"Virgin Flightdeck"}</definedName>
    <definedName name="SHOA" localSheetId="22" hidden="1">{#N/A,#N/A,FALSE,"Virgin Flightdeck"}</definedName>
    <definedName name="SHOA" localSheetId="19" hidden="1">{#N/A,#N/A,FALSE,"Virgin Flightdeck"}</definedName>
    <definedName name="SHOA" hidden="1">{#N/A,#N/A,FALSE,"Virgin Flightdeck"}</definedName>
    <definedName name="SHORT" localSheetId="14" hidden="1">{#N/A,#N/A,FALSE,"Bare Battery F.G."}</definedName>
    <definedName name="SHORT" localSheetId="7" hidden="1">{#N/A,#N/A,FALSE,"Bare Battery F.G."}</definedName>
    <definedName name="SHORT" localSheetId="25" hidden="1">{#N/A,#N/A,FALSE,"Bare Battery F.G."}</definedName>
    <definedName name="SHORT" localSheetId="21" hidden="1">{#N/A,#N/A,FALSE,"Bare Battery F.G."}</definedName>
    <definedName name="SHORT" localSheetId="22" hidden="1">{#N/A,#N/A,FALSE,"Bare Battery F.G."}</definedName>
    <definedName name="SHORT" localSheetId="19" hidden="1">{#N/A,#N/A,FALSE,"Bare Battery F.G."}</definedName>
    <definedName name="SHORT" hidden="1">{#N/A,#N/A,FALSE,"Bare Battery F.G."}</definedName>
    <definedName name="Short_term\">#REF!</definedName>
    <definedName name="Short_term_investment">#REF!</definedName>
    <definedName name="Short_term_liability">#REF!</definedName>
    <definedName name="Short_term_loan_1">OFFSET(#REF!,,,COUNTA(#REF!)-2,)</definedName>
    <definedName name="Short_term_loan_2">OFFSET(#REF!,,,COUNTA(#REF!)-2,)</definedName>
    <definedName name="SHOU">#REF!</definedName>
    <definedName name="SHOU11">#REF!</definedName>
    <definedName name="SIC">#REF!</definedName>
    <definedName name="Sicht_gesamt_F">#REF!</definedName>
    <definedName name="Sicht_gesamt_P">#REF!</definedName>
    <definedName name="Sicht_Summe_F">#REF!</definedName>
    <definedName name="Sicht_Summe_P">#REF!</definedName>
    <definedName name="SIDE" localSheetId="14" hidden="1">{#N/A,#N/A,FALSE,"단축1";#N/A,#N/A,FALSE,"단축2";#N/A,#N/A,FALSE,"단축3";#N/A,#N/A,FALSE,"장축";#N/A,#N/A,FALSE,"4WD"}</definedName>
    <definedName name="SIDE" localSheetId="7" hidden="1">{#N/A,#N/A,FALSE,"단축1";#N/A,#N/A,FALSE,"단축2";#N/A,#N/A,FALSE,"단축3";#N/A,#N/A,FALSE,"장축";#N/A,#N/A,FALSE,"4WD"}</definedName>
    <definedName name="SIDE" localSheetId="25" hidden="1">{#N/A,#N/A,FALSE,"단축1";#N/A,#N/A,FALSE,"단축2";#N/A,#N/A,FALSE,"단축3";#N/A,#N/A,FALSE,"장축";#N/A,#N/A,FALSE,"4WD"}</definedName>
    <definedName name="SIDE" localSheetId="21" hidden="1">{#N/A,#N/A,FALSE,"단축1";#N/A,#N/A,FALSE,"단축2";#N/A,#N/A,FALSE,"단축3";#N/A,#N/A,FALSE,"장축";#N/A,#N/A,FALSE,"4WD"}</definedName>
    <definedName name="SIDE" localSheetId="22" hidden="1">{#N/A,#N/A,FALSE,"단축1";#N/A,#N/A,FALSE,"단축2";#N/A,#N/A,FALSE,"단축3";#N/A,#N/A,FALSE,"장축";#N/A,#N/A,FALSE,"4WD"}</definedName>
    <definedName name="SIDE" localSheetId="19" hidden="1">{#N/A,#N/A,FALSE,"단축1";#N/A,#N/A,FALSE,"단축2";#N/A,#N/A,FALSE,"단축3";#N/A,#N/A,FALSE,"장축";#N/A,#N/A,FALSE,"4WD"}</definedName>
    <definedName name="SIDE" hidden="1">{#N/A,#N/A,FALSE,"단축1";#N/A,#N/A,FALSE,"단축2";#N/A,#N/A,FALSE,"단축3";#N/A,#N/A,FALSE,"장축";#N/A,#N/A,FALSE,"4WD"}</definedName>
    <definedName name="SIG_BILACT_firstLine" hidden="1">#REF!</definedName>
    <definedName name="SIG_BILACT_H349" hidden="1">#REF!</definedName>
    <definedName name="SIG_BILACT_H350" hidden="1">#REF!</definedName>
    <definedName name="SIG_BILACT_H351" hidden="1">#REF!</definedName>
    <definedName name="SIG_BILACT_H352" hidden="1">#REF!</definedName>
    <definedName name="SIG_BILACT_H353" hidden="1">#REF!</definedName>
    <definedName name="SIG_BILACT_H354" hidden="1">#REF!</definedName>
    <definedName name="SIG_BILACT_H355" hidden="1">#REF!</definedName>
    <definedName name="SIG_BILACT_H356" hidden="1">#REF!</definedName>
    <definedName name="SIG_BILACT_H357" hidden="1">#REF!</definedName>
    <definedName name="SIG_BILACT_H358" hidden="1">#REF!</definedName>
    <definedName name="SIG_BILACT_H359" hidden="1">#REF!</definedName>
    <definedName name="SIG_BILACT_H360" hidden="1">#REF!</definedName>
    <definedName name="SIG_BILACT_H361" hidden="1">#REF!</definedName>
    <definedName name="SIG_BILACT_H362" hidden="1">#REF!</definedName>
    <definedName name="SIG_BILACT_H363" hidden="1">#REF!</definedName>
    <definedName name="SIG_BILACT_H364" hidden="1">#REF!</definedName>
    <definedName name="SIG_BILACT_H365" hidden="1">#REF!</definedName>
    <definedName name="SIG_BILACT_IsControlOK" hidden="1">#REF!</definedName>
    <definedName name="SIG_BILACT_lastLine" hidden="1">#REF!</definedName>
    <definedName name="SIG_BILACT_TITLECOL" hidden="1">#REF!</definedName>
    <definedName name="SIG_BILACT_TITLELINE" hidden="1">#REF!</definedName>
    <definedName name="SIG_CONTROLE" hidden="1">#REF!</definedName>
    <definedName name="SIG_DERNIERECOLONNE" hidden="1">#REF!</definedName>
    <definedName name="SIG_PTBD_BILACT" hidden="1">#REF!</definedName>
    <definedName name="SIG_PTBD_RMBACKLO" hidden="1">#REF!</definedName>
    <definedName name="SIG_PTBD_RMEG07" hidden="1">#REF!</definedName>
    <definedName name="SIG_PTBD_RMEG08" hidden="1">#REF!</definedName>
    <definedName name="SIG_PTBD_RMEG09" hidden="1">#REF!</definedName>
    <definedName name="SIG_PTBD_RMEG10" hidden="1">#REF!</definedName>
    <definedName name="SIG_PTBD_RMEG11" hidden="1">#REF!</definedName>
    <definedName name="SIG_PTBD_RMEG12" hidden="1">#REF!</definedName>
    <definedName name="SIG_PTBD_RMEG13" hidden="1">#REF!</definedName>
    <definedName name="SIG_PTBD_RMEG15" hidden="1">#REF!</definedName>
    <definedName name="SIG_PTBD_RMEG25" hidden="1">#REF!</definedName>
    <definedName name="SIG_PTBD_RMEGEC07" hidden="1">#REF!</definedName>
    <definedName name="SIG_PTBD_RMEGEC08" hidden="1">#REF!</definedName>
    <definedName name="SIG_PTBD_RMEGEC09" hidden="1">#REF!</definedName>
    <definedName name="SIG_PTBD_RMEGEC10" hidden="1">#REF!</definedName>
    <definedName name="SIG_PTBD_RMEGEC11" hidden="1">#REF!</definedName>
    <definedName name="SIG_PTBD_RMEGEC12" hidden="1">#REF!</definedName>
    <definedName name="SIG_PTBD_RMEGEC13" hidden="1">#REF!</definedName>
    <definedName name="SIG_PTBD_RMEGEC14" hidden="1">#REF!</definedName>
    <definedName name="SIG_PTBD_RMEGEC15" hidden="1">#REF!</definedName>
    <definedName name="SIG_PTBD_RMEGEC25" hidden="1">#REF!</definedName>
    <definedName name="SIG_PTBD_RMP3" hidden="1">#REF!</definedName>
    <definedName name="SIG_PTBD_RMP4" hidden="1">#REF!</definedName>
    <definedName name="SIG_PTBD_RMP7" hidden="1">#REF!</definedName>
    <definedName name="SIG_PTHG_BILACT" hidden="1">#REF!</definedName>
    <definedName name="SIG_PTHG_RMBACKLO" hidden="1">#REF!</definedName>
    <definedName name="SIG_PTHG_RMEG07" hidden="1">#REF!</definedName>
    <definedName name="SIG_PTHG_RMEG08" hidden="1">#REF!</definedName>
    <definedName name="SIG_PTHG_RMEG09" hidden="1">#REF!</definedName>
    <definedName name="SIG_PTHG_RMEG10" hidden="1">#REF!</definedName>
    <definedName name="SIG_PTHG_RMEG11" hidden="1">#REF!</definedName>
    <definedName name="SIG_PTHG_RMEG12" hidden="1">#REF!</definedName>
    <definedName name="SIG_PTHG_RMEG13" hidden="1">#REF!</definedName>
    <definedName name="SIG_PTHG_RMEG15" hidden="1">#REF!</definedName>
    <definedName name="SIG_PTHG_RMEG25" hidden="1">#REF!</definedName>
    <definedName name="SIG_PTHG_RMEGEC07" hidden="1">#REF!</definedName>
    <definedName name="SIG_PTHG_RMEGEC08" hidden="1">#REF!</definedName>
    <definedName name="SIG_PTHG_RMEGEC09" hidden="1">#REF!</definedName>
    <definedName name="SIG_PTHG_RMEGEC10" hidden="1">#REF!</definedName>
    <definedName name="SIG_PTHG_RMEGEC11" hidden="1">#REF!</definedName>
    <definedName name="SIG_PTHG_RMEGEC12" hidden="1">#REF!</definedName>
    <definedName name="SIG_PTHG_RMEGEC13" hidden="1">#REF!</definedName>
    <definedName name="SIG_PTHG_RMEGEC14" hidden="1">#REF!</definedName>
    <definedName name="SIG_PTHG_RMEGEC15" hidden="1">#REF!</definedName>
    <definedName name="SIG_PTHG_RMEGEC25" hidden="1">#REF!</definedName>
    <definedName name="SIG_PTHG_RMP3" hidden="1">#REF!</definedName>
    <definedName name="SIG_PTHG_RMP4" hidden="1">#REF!</definedName>
    <definedName name="SIG_PTHG_RMP7" hidden="1">#REF!</definedName>
    <definedName name="SIG_RMBACKLO_firstLine" hidden="1">#REF!</definedName>
    <definedName name="SIG_RMBACKLO_IsControlOK" hidden="1">#REF!</definedName>
    <definedName name="SIG_RMBACKLO_lastLine" hidden="1">#REF!</definedName>
    <definedName name="SIG_RMBACKLO_TITLECOL" hidden="1">#REF!</definedName>
    <definedName name="SIG_RMBACKLO_TITLELINE" hidden="1">#REF!</definedName>
    <definedName name="SIG_RMEG07_firstLine" hidden="1">#REF!</definedName>
    <definedName name="SIG_RMEG07_IsControlOK" hidden="1">#REF!</definedName>
    <definedName name="SIG_RMEG07_lastLine" hidden="1">#REF!</definedName>
    <definedName name="SIG_RMEG07_TITLECOL" hidden="1">#REF!</definedName>
    <definedName name="SIG_RMEG07_TITLELINE" hidden="1">#REF!</definedName>
    <definedName name="SIG_RMEG08_firstLine" hidden="1">#REF!</definedName>
    <definedName name="SIG_RMEG08_IsControlOK" hidden="1">#REF!</definedName>
    <definedName name="SIG_RMEG08_lastLine" hidden="1">#REF!</definedName>
    <definedName name="SIG_RMEG08_TITLECOL" hidden="1">#REF!</definedName>
    <definedName name="SIG_RMEG08_TITLELINE" hidden="1">#REF!</definedName>
    <definedName name="SIG_RMEG09_firstLine" hidden="1">#REF!</definedName>
    <definedName name="SIG_RMEG09_IsControlOK" hidden="1">#REF!</definedName>
    <definedName name="SIG_RMEG09_lastLine" hidden="1">#REF!</definedName>
    <definedName name="SIG_RMEG09_TITLECOL" hidden="1">#REF!</definedName>
    <definedName name="SIG_RMEG09_TITLELINE" hidden="1">#REF!</definedName>
    <definedName name="SIG_RMEG10_firstLine" hidden="1">#REF!</definedName>
    <definedName name="SIG_RMEG10_IsControlOK" hidden="1">#REF!</definedName>
    <definedName name="SIG_RMEG10_lastLine" hidden="1">#REF!</definedName>
    <definedName name="SIG_RMEG10_TITLECOL" hidden="1">#REF!</definedName>
    <definedName name="SIG_RMEG10_TITLELINE" hidden="1">#REF!</definedName>
    <definedName name="SIG_RMEG11_firstLine" hidden="1">#REF!</definedName>
    <definedName name="SIG_RMEG11_IsControlOK" hidden="1">#REF!</definedName>
    <definedName name="SIG_RMEG11_lastLine" hidden="1">#REF!</definedName>
    <definedName name="SIG_RMEG11_TITLECOL" hidden="1">#REF!</definedName>
    <definedName name="SIG_RMEG11_TITLELINE" hidden="1">#REF!</definedName>
    <definedName name="SIG_RMEG12_firstLine" hidden="1">#REF!</definedName>
    <definedName name="SIG_RMEG12_IsControlOK" hidden="1">#REF!</definedName>
    <definedName name="SIG_RMEG12_lastLine" hidden="1">#REF!</definedName>
    <definedName name="SIG_RMEG12_TITLECOL" hidden="1">#REF!</definedName>
    <definedName name="SIG_RMEG12_TITLELINE" hidden="1">#REF!</definedName>
    <definedName name="SIG_RMEG13_firstLine" hidden="1">#REF!</definedName>
    <definedName name="SIG_RMEG13_IsControlOK" hidden="1">#REF!</definedName>
    <definedName name="SIG_RMEG13_lastLine" hidden="1">#REF!</definedName>
    <definedName name="SIG_RMEG13_TITLECOL" hidden="1">#REF!</definedName>
    <definedName name="SIG_RMEG13_TITLELINE" hidden="1">#REF!</definedName>
    <definedName name="SIG_RMEG15_firstLine" hidden="1">#REF!</definedName>
    <definedName name="SIG_RMEG15_IsControlOK" hidden="1">#REF!</definedName>
    <definedName name="SIG_RMEG15_lastLine" hidden="1">#REF!</definedName>
    <definedName name="SIG_RMEG15_TITLECOL" hidden="1">#REF!</definedName>
    <definedName name="SIG_RMEG15_TITLELINE" hidden="1">#REF!</definedName>
    <definedName name="SIG_RMEG25_firstLine" hidden="1">#REF!</definedName>
    <definedName name="SIG_RMEG25_IsControlOK" hidden="1">#REF!</definedName>
    <definedName name="SIG_RMEG25_lastLine" hidden="1">#REF!</definedName>
    <definedName name="SIG_RMEG25_TITLECOL" hidden="1">#REF!</definedName>
    <definedName name="SIG_RMEG25_TITLELINE" hidden="1">#REF!</definedName>
    <definedName name="SIG_RMEGEC07_firstLine" hidden="1">#REF!</definedName>
    <definedName name="SIG_RMEGEC07_IsControlOK" hidden="1">#REF!</definedName>
    <definedName name="SIG_RMEGEC07_lastLine" hidden="1">#REF!</definedName>
    <definedName name="SIG_RMEGEC07_TITLECOL" hidden="1">#REF!</definedName>
    <definedName name="SIG_RMEGEC07_TITLELINE" hidden="1">#REF!</definedName>
    <definedName name="SIG_RMEGEC08_firstLine" hidden="1">#REF!</definedName>
    <definedName name="SIG_RMEGEC08_IsControlOK" hidden="1">#REF!</definedName>
    <definedName name="SIG_RMEGEC08_lastLine" hidden="1">#REF!</definedName>
    <definedName name="SIG_RMEGEC08_TITLECOL" hidden="1">#REF!</definedName>
    <definedName name="SIG_RMEGEC08_TITLELINE" hidden="1">#REF!</definedName>
    <definedName name="SIG_RMEGEC09_firstLine" hidden="1">#REF!</definedName>
    <definedName name="SIG_RMEGEC09_IsControlOK" hidden="1">#REF!</definedName>
    <definedName name="SIG_RMEGEC09_lastLine" hidden="1">#REF!</definedName>
    <definedName name="SIG_RMEGEC09_TITLECOL" hidden="1">#REF!</definedName>
    <definedName name="SIG_RMEGEC09_TITLELINE" hidden="1">#REF!</definedName>
    <definedName name="SIG_RMEGEC10_firstLine" hidden="1">#REF!</definedName>
    <definedName name="SIG_RMEGEC10_IsControlOK" hidden="1">#REF!</definedName>
    <definedName name="SIG_RMEGEC10_lastLine" hidden="1">#REF!</definedName>
    <definedName name="SIG_RMEGEC10_TITLECOL" hidden="1">#REF!</definedName>
    <definedName name="SIG_RMEGEC10_TITLELINE" hidden="1">#REF!</definedName>
    <definedName name="SIG_RMEGEC11_firstLine" hidden="1">#REF!</definedName>
    <definedName name="SIG_RMEGEC11_IsControlOK" hidden="1">#REF!</definedName>
    <definedName name="SIG_RMEGEC11_lastLine" hidden="1">#REF!</definedName>
    <definedName name="SIG_RMEGEC11_TITLECOL" hidden="1">#REF!</definedName>
    <definedName name="SIG_RMEGEC11_TITLELINE" hidden="1">#REF!</definedName>
    <definedName name="SIG_RMEGEC12_firstLine" hidden="1">#REF!</definedName>
    <definedName name="SIG_RMEGEC12_IsControlOK" hidden="1">#REF!</definedName>
    <definedName name="SIG_RMEGEC12_lastLine" hidden="1">#REF!</definedName>
    <definedName name="SIG_RMEGEC12_TITLECOL" hidden="1">#REF!</definedName>
    <definedName name="SIG_RMEGEC12_TITLELINE" hidden="1">#REF!</definedName>
    <definedName name="SIG_RMEGEC13_firstLine" hidden="1">#REF!</definedName>
    <definedName name="SIG_RMEGEC13_IsControlOK" hidden="1">#REF!</definedName>
    <definedName name="SIG_RMEGEC13_lastLine" hidden="1">#REF!</definedName>
    <definedName name="SIG_RMEGEC13_TITLECOL" hidden="1">#REF!</definedName>
    <definedName name="SIG_RMEGEC13_TITLELINE" hidden="1">#REF!</definedName>
    <definedName name="SIG_RMEGEC14_firstLine" hidden="1">#REF!</definedName>
    <definedName name="SIG_RMEGEC14_IsControlOK" hidden="1">#REF!</definedName>
    <definedName name="SIG_RMEGEC14_lastLine" hidden="1">#REF!</definedName>
    <definedName name="SIG_RMEGEC14_TITLECOL" hidden="1">#REF!</definedName>
    <definedName name="SIG_RMEGEC14_TITLELINE" hidden="1">#REF!</definedName>
    <definedName name="SIG_RMEGEC15_firstLine" hidden="1">#REF!</definedName>
    <definedName name="SIG_RMEGEC15_IsControlOK" hidden="1">#REF!</definedName>
    <definedName name="SIG_RMEGEC15_lastLine" hidden="1">#REF!</definedName>
    <definedName name="SIG_RMEGEC15_TITLECOL" hidden="1">#REF!</definedName>
    <definedName name="SIG_RMEGEC15_TITLELINE" hidden="1">#REF!</definedName>
    <definedName name="SIG_RMEGEC25_firstLine" hidden="1">#REF!</definedName>
    <definedName name="SIG_RMEGEC25_IsControlOK" hidden="1">#REF!</definedName>
    <definedName name="SIG_RMEGEC25_lastLine" hidden="1">#REF!</definedName>
    <definedName name="SIG_RMEGEC25_TITLECOL" hidden="1">#REF!</definedName>
    <definedName name="SIG_RMEGEC25_TITLELINE" hidden="1">#REF!</definedName>
    <definedName name="SIG_RMP3_firstLine" hidden="1">#REF!</definedName>
    <definedName name="SIG_RMP3_IsControlOK" hidden="1">#REF!</definedName>
    <definedName name="SIG_RMP3_lastLine" hidden="1">#REF!</definedName>
    <definedName name="SIG_RMP3_TITLECOL" hidden="1">#REF!</definedName>
    <definedName name="SIG_RMP3_TITLELINE" hidden="1">#REF!</definedName>
    <definedName name="SIG_RMP4_firstLine" hidden="1">#REF!</definedName>
    <definedName name="SIG_RMP4_IsControlOK" hidden="1">#REF!</definedName>
    <definedName name="SIG_RMP4_lastLine" hidden="1">#REF!</definedName>
    <definedName name="SIG_RMP4_TITLECOL" hidden="1">#REF!</definedName>
    <definedName name="SIG_RMP4_TITLELINE" hidden="1">#REF!</definedName>
    <definedName name="SIG_RMP7_firstLine" hidden="1">#REF!</definedName>
    <definedName name="SIG_RMP7_IsControlOK" hidden="1">#REF!</definedName>
    <definedName name="SIG_RMP7_lastLine" hidden="1">#REF!</definedName>
    <definedName name="SIG_RMP7_TITLECOL" hidden="1">#REF!</definedName>
    <definedName name="SIG_RMP7_TITLELINE" hidden="1">#REF!</definedName>
    <definedName name="Site" localSheetId="14" hidden="1">{#N/A,#N/A,FALSE,"단축1";#N/A,#N/A,FALSE,"단축2";#N/A,#N/A,FALSE,"단축3";#N/A,#N/A,FALSE,"장축";#N/A,#N/A,FALSE,"4WD"}</definedName>
    <definedName name="Site" localSheetId="7" hidden="1">{#N/A,#N/A,FALSE,"단축1";#N/A,#N/A,FALSE,"단축2";#N/A,#N/A,FALSE,"단축3";#N/A,#N/A,FALSE,"장축";#N/A,#N/A,FALSE,"4WD"}</definedName>
    <definedName name="Site" localSheetId="25" hidden="1">{#N/A,#N/A,FALSE,"단축1";#N/A,#N/A,FALSE,"단축2";#N/A,#N/A,FALSE,"단축3";#N/A,#N/A,FALSE,"장축";#N/A,#N/A,FALSE,"4WD"}</definedName>
    <definedName name="Site" localSheetId="21" hidden="1">{#N/A,#N/A,FALSE,"단축1";#N/A,#N/A,FALSE,"단축2";#N/A,#N/A,FALSE,"단축3";#N/A,#N/A,FALSE,"장축";#N/A,#N/A,FALSE,"4WD"}</definedName>
    <definedName name="Site" localSheetId="22" hidden="1">{#N/A,#N/A,FALSE,"단축1";#N/A,#N/A,FALSE,"단축2";#N/A,#N/A,FALSE,"단축3";#N/A,#N/A,FALSE,"장축";#N/A,#N/A,FALSE,"4WD"}</definedName>
    <definedName name="Site" localSheetId="19" hidden="1">{#N/A,#N/A,FALSE,"단축1";#N/A,#N/A,FALSE,"단축2";#N/A,#N/A,FALSE,"단축3";#N/A,#N/A,FALSE,"장축";#N/A,#N/A,FALSE,"4WD"}</definedName>
    <definedName name="Site" hidden="1">{#N/A,#N/A,FALSE,"단축1";#N/A,#N/A,FALSE,"단축2";#N/A,#N/A,FALSE,"단축3";#N/A,#N/A,FALSE,"장축";#N/A,#N/A,FALSE,"4WD"}</definedName>
    <definedName name="SIU_1">#N/A</definedName>
    <definedName name="SIU_ALL">#N/A</definedName>
    <definedName name="SIU_CAL">#N/A</definedName>
    <definedName name="SIU_COM">#N/A</definedName>
    <definedName name="SIU_JUMP">#N/A</definedName>
    <definedName name="SIU_RATE">#N/A</definedName>
    <definedName name="SIU_TOT">#N/A</definedName>
    <definedName name="sivjspr" localSheetId="14" hidden="1">{#N/A,#N/A,FALSE,"DIR-REP";#N/A,#N/A,FALSE,"AUD-REPORT";#N/A,#N/A,FALSE,"P7L&amp;BS";#N/A,#N/A,FALSE,"NOTES";#N/A,#N/A,FALSE,"FA";#N/A,#N/A,FALSE,"NOTES (2)";#N/A,#N/A,FALSE,"Schedule  IV";#N/A,#N/A,FALSE,"Schedule V"}</definedName>
    <definedName name="sivjspr" localSheetId="7" hidden="1">{#N/A,#N/A,FALSE,"DIR-REP";#N/A,#N/A,FALSE,"AUD-REPORT";#N/A,#N/A,FALSE,"P7L&amp;BS";#N/A,#N/A,FALSE,"NOTES";#N/A,#N/A,FALSE,"FA";#N/A,#N/A,FALSE,"NOTES (2)";#N/A,#N/A,FALSE,"Schedule  IV";#N/A,#N/A,FALSE,"Schedule V"}</definedName>
    <definedName name="sivjspr" localSheetId="25" hidden="1">{#N/A,#N/A,FALSE,"DIR-REP";#N/A,#N/A,FALSE,"AUD-REPORT";#N/A,#N/A,FALSE,"P7L&amp;BS";#N/A,#N/A,FALSE,"NOTES";#N/A,#N/A,FALSE,"FA";#N/A,#N/A,FALSE,"NOTES (2)";#N/A,#N/A,FALSE,"Schedule  IV";#N/A,#N/A,FALSE,"Schedule V"}</definedName>
    <definedName name="sivjspr" localSheetId="21" hidden="1">{#N/A,#N/A,FALSE,"DIR-REP";#N/A,#N/A,FALSE,"AUD-REPORT";#N/A,#N/A,FALSE,"P7L&amp;BS";#N/A,#N/A,FALSE,"NOTES";#N/A,#N/A,FALSE,"FA";#N/A,#N/A,FALSE,"NOTES (2)";#N/A,#N/A,FALSE,"Schedule  IV";#N/A,#N/A,FALSE,"Schedule V"}</definedName>
    <definedName name="sivjspr" localSheetId="22" hidden="1">{#N/A,#N/A,FALSE,"DIR-REP";#N/A,#N/A,FALSE,"AUD-REPORT";#N/A,#N/A,FALSE,"P7L&amp;BS";#N/A,#N/A,FALSE,"NOTES";#N/A,#N/A,FALSE,"FA";#N/A,#N/A,FALSE,"NOTES (2)";#N/A,#N/A,FALSE,"Schedule  IV";#N/A,#N/A,FALSE,"Schedule V"}</definedName>
    <definedName name="sivjspr" localSheetId="19" hidden="1">{#N/A,#N/A,FALSE,"DIR-REP";#N/A,#N/A,FALSE,"AUD-REPORT";#N/A,#N/A,FALSE,"P7L&amp;BS";#N/A,#N/A,FALSE,"NOTES";#N/A,#N/A,FALSE,"FA";#N/A,#N/A,FALSE,"NOTES (2)";#N/A,#N/A,FALSE,"Schedule  IV";#N/A,#N/A,FALSE,"Schedule V"}</definedName>
    <definedName name="sivjspr" hidden="1">{#N/A,#N/A,FALSE,"DIR-REP";#N/A,#N/A,FALSE,"AUD-REPORT";#N/A,#N/A,FALSE,"P7L&amp;BS";#N/A,#N/A,FALSE,"NOTES";#N/A,#N/A,FALSE,"FA";#N/A,#N/A,FALSE,"NOTES (2)";#N/A,#N/A,FALSE,"Schedule  IV";#N/A,#N/A,FALSE,"Schedule V"}</definedName>
    <definedName name="sjdw">"安徽华普会计师事务所"</definedName>
    <definedName name="sjedo" localSheetId="14" hidden="1">{#N/A,#N/A,FALSE,"TAXC.INDEX";#N/A,#N/A,FALSE,"Schedule I";#N/A,#N/A,FALSE,"Schedule  II";#N/A,#N/A,FALSE,"Schedule III"}</definedName>
    <definedName name="sjedo" localSheetId="7" hidden="1">{#N/A,#N/A,FALSE,"TAXC.INDEX";#N/A,#N/A,FALSE,"Schedule I";#N/A,#N/A,FALSE,"Schedule  II";#N/A,#N/A,FALSE,"Schedule III"}</definedName>
    <definedName name="sjedo" localSheetId="25" hidden="1">{#N/A,#N/A,FALSE,"TAXC.INDEX";#N/A,#N/A,FALSE,"Schedule I";#N/A,#N/A,FALSE,"Schedule  II";#N/A,#N/A,FALSE,"Schedule III"}</definedName>
    <definedName name="sjedo" localSheetId="21" hidden="1">{#N/A,#N/A,FALSE,"TAXC.INDEX";#N/A,#N/A,FALSE,"Schedule I";#N/A,#N/A,FALSE,"Schedule  II";#N/A,#N/A,FALSE,"Schedule III"}</definedName>
    <definedName name="sjedo" localSheetId="22" hidden="1">{#N/A,#N/A,FALSE,"TAXC.INDEX";#N/A,#N/A,FALSE,"Schedule I";#N/A,#N/A,FALSE,"Schedule  II";#N/A,#N/A,FALSE,"Schedule III"}</definedName>
    <definedName name="sjedo" localSheetId="19" hidden="1">{#N/A,#N/A,FALSE,"TAXC.INDEX";#N/A,#N/A,FALSE,"Schedule I";#N/A,#N/A,FALSE,"Schedule  II";#N/A,#N/A,FALSE,"Schedule III"}</definedName>
    <definedName name="sjedo" hidden="1">{#N/A,#N/A,FALSE,"TAXC.INDEX";#N/A,#N/A,FALSE,"Schedule I";#N/A,#N/A,FALSE,"Schedule  II";#N/A,#N/A,FALSE,"Schedule III"}</definedName>
    <definedName name="sjgosjf" localSheetId="14" hidden="1">{#N/A,#N/A,FALSE,"TB";#N/A,#N/A,FALSE,"DR";#N/A,#N/A,FALSE,"AR";#N/A,#N/A,FALSE,"PL";#N/A,#N/A,FALSE,"BS";#N/A,#N/A,FALSE,"NOTES";#N/A,#N/A,FALSE,"NOTES (2)";#N/A,#N/A,FALSE,"NOTES (3)";#N/A,#N/A,FALSE,"DPL";#N/A,#N/A,FALSE,"TAXC.INDEX";#N/A,#N/A,FALSE,"Schedule I";#N/A,#N/A,FALSE,"Adjustments"}</definedName>
    <definedName name="sjgosjf" localSheetId="7" hidden="1">{#N/A,#N/A,FALSE,"TB";#N/A,#N/A,FALSE,"DR";#N/A,#N/A,FALSE,"AR";#N/A,#N/A,FALSE,"PL";#N/A,#N/A,FALSE,"BS";#N/A,#N/A,FALSE,"NOTES";#N/A,#N/A,FALSE,"NOTES (2)";#N/A,#N/A,FALSE,"NOTES (3)";#N/A,#N/A,FALSE,"DPL";#N/A,#N/A,FALSE,"TAXC.INDEX";#N/A,#N/A,FALSE,"Schedule I";#N/A,#N/A,FALSE,"Adjustments"}</definedName>
    <definedName name="sjgosjf" localSheetId="25" hidden="1">{#N/A,#N/A,FALSE,"TB";#N/A,#N/A,FALSE,"DR";#N/A,#N/A,FALSE,"AR";#N/A,#N/A,FALSE,"PL";#N/A,#N/A,FALSE,"BS";#N/A,#N/A,FALSE,"NOTES";#N/A,#N/A,FALSE,"NOTES (2)";#N/A,#N/A,FALSE,"NOTES (3)";#N/A,#N/A,FALSE,"DPL";#N/A,#N/A,FALSE,"TAXC.INDEX";#N/A,#N/A,FALSE,"Schedule I";#N/A,#N/A,FALSE,"Adjustments"}</definedName>
    <definedName name="sjgosjf" localSheetId="21" hidden="1">{#N/A,#N/A,FALSE,"TB";#N/A,#N/A,FALSE,"DR";#N/A,#N/A,FALSE,"AR";#N/A,#N/A,FALSE,"PL";#N/A,#N/A,FALSE,"BS";#N/A,#N/A,FALSE,"NOTES";#N/A,#N/A,FALSE,"NOTES (2)";#N/A,#N/A,FALSE,"NOTES (3)";#N/A,#N/A,FALSE,"DPL";#N/A,#N/A,FALSE,"TAXC.INDEX";#N/A,#N/A,FALSE,"Schedule I";#N/A,#N/A,FALSE,"Adjustments"}</definedName>
    <definedName name="sjgosjf" localSheetId="22" hidden="1">{#N/A,#N/A,FALSE,"TB";#N/A,#N/A,FALSE,"DR";#N/A,#N/A,FALSE,"AR";#N/A,#N/A,FALSE,"PL";#N/A,#N/A,FALSE,"BS";#N/A,#N/A,FALSE,"NOTES";#N/A,#N/A,FALSE,"NOTES (2)";#N/A,#N/A,FALSE,"NOTES (3)";#N/A,#N/A,FALSE,"DPL";#N/A,#N/A,FALSE,"TAXC.INDEX";#N/A,#N/A,FALSE,"Schedule I";#N/A,#N/A,FALSE,"Adjustments"}</definedName>
    <definedName name="sjgosjf" localSheetId="19" hidden="1">{#N/A,#N/A,FALSE,"TB";#N/A,#N/A,FALSE,"DR";#N/A,#N/A,FALSE,"AR";#N/A,#N/A,FALSE,"PL";#N/A,#N/A,FALSE,"BS";#N/A,#N/A,FALSE,"NOTES";#N/A,#N/A,FALSE,"NOTES (2)";#N/A,#N/A,FALSE,"NOTES (3)";#N/A,#N/A,FALSE,"DPL";#N/A,#N/A,FALSE,"TAXC.INDEX";#N/A,#N/A,FALSE,"Schedule I";#N/A,#N/A,FALSE,"Adjustments"}</definedName>
    <definedName name="sjgosjf" hidden="1">{#N/A,#N/A,FALSE,"TB";#N/A,#N/A,FALSE,"DR";#N/A,#N/A,FALSE,"AR";#N/A,#N/A,FALSE,"PL";#N/A,#N/A,FALSE,"BS";#N/A,#N/A,FALSE,"NOTES";#N/A,#N/A,FALSE,"NOTES (2)";#N/A,#N/A,FALSE,"NOTES (3)";#N/A,#N/A,FALSE,"DPL";#N/A,#N/A,FALSE,"TAXC.INDEX";#N/A,#N/A,FALSE,"Schedule I";#N/A,#N/A,FALSE,"Adjustments"}</definedName>
    <definedName name="SJJL">#REF!</definedName>
    <definedName name="sjl">#REF!</definedName>
    <definedName name="sjoe" localSheetId="14" hidden="1">{#N/A,#N/A,TRUE,"COVER";#N/A,#N/A,TRUE,"DIR";#N/A,#N/A,TRUE,"AUDIT"}</definedName>
    <definedName name="sjoe" localSheetId="7" hidden="1">{#N/A,#N/A,TRUE,"COVER";#N/A,#N/A,TRUE,"DIR";#N/A,#N/A,TRUE,"AUDIT"}</definedName>
    <definedName name="sjoe" localSheetId="25" hidden="1">{#N/A,#N/A,TRUE,"COVER";#N/A,#N/A,TRUE,"DIR";#N/A,#N/A,TRUE,"AUDIT"}</definedName>
    <definedName name="sjoe" localSheetId="21" hidden="1">{#N/A,#N/A,TRUE,"COVER";#N/A,#N/A,TRUE,"DIR";#N/A,#N/A,TRUE,"AUDIT"}</definedName>
    <definedName name="sjoe" localSheetId="22" hidden="1">{#N/A,#N/A,TRUE,"COVER";#N/A,#N/A,TRUE,"DIR";#N/A,#N/A,TRUE,"AUDIT"}</definedName>
    <definedName name="sjoe" localSheetId="19" hidden="1">{#N/A,#N/A,TRUE,"COVER";#N/A,#N/A,TRUE,"DIR";#N/A,#N/A,TRUE,"AUDIT"}</definedName>
    <definedName name="sjoe" hidden="1">{#N/A,#N/A,TRUE,"COVER";#N/A,#N/A,TRUE,"DIR";#N/A,#N/A,TRUE,"AUDIT"}</definedName>
    <definedName name="sjog" localSheetId="14" hidden="1">{#N/A,#N/A,FALSE,"TB";#N/A,#N/A,FALSE,"DR";#N/A,#N/A,FALSE,"AR";#N/A,#N/A,FALSE,"PL";#N/A,#N/A,FALSE,"BS";#N/A,#N/A,FALSE,"NOTES";#N/A,#N/A,FALSE,"NOTES (2)";#N/A,#N/A,FALSE,"NOTES (3)";#N/A,#N/A,FALSE,"DPL";#N/A,#N/A,FALSE,"TAXC.INDEX";#N/A,#N/A,FALSE,"Schedule I";#N/A,#N/A,FALSE,"Adjustments"}</definedName>
    <definedName name="sjog" localSheetId="7" hidden="1">{#N/A,#N/A,FALSE,"TB";#N/A,#N/A,FALSE,"DR";#N/A,#N/A,FALSE,"AR";#N/A,#N/A,FALSE,"PL";#N/A,#N/A,FALSE,"BS";#N/A,#N/A,FALSE,"NOTES";#N/A,#N/A,FALSE,"NOTES (2)";#N/A,#N/A,FALSE,"NOTES (3)";#N/A,#N/A,FALSE,"DPL";#N/A,#N/A,FALSE,"TAXC.INDEX";#N/A,#N/A,FALSE,"Schedule I";#N/A,#N/A,FALSE,"Adjustments"}</definedName>
    <definedName name="sjog" localSheetId="25" hidden="1">{#N/A,#N/A,FALSE,"TB";#N/A,#N/A,FALSE,"DR";#N/A,#N/A,FALSE,"AR";#N/A,#N/A,FALSE,"PL";#N/A,#N/A,FALSE,"BS";#N/A,#N/A,FALSE,"NOTES";#N/A,#N/A,FALSE,"NOTES (2)";#N/A,#N/A,FALSE,"NOTES (3)";#N/A,#N/A,FALSE,"DPL";#N/A,#N/A,FALSE,"TAXC.INDEX";#N/A,#N/A,FALSE,"Schedule I";#N/A,#N/A,FALSE,"Adjustments"}</definedName>
    <definedName name="sjog" localSheetId="21" hidden="1">{#N/A,#N/A,FALSE,"TB";#N/A,#N/A,FALSE,"DR";#N/A,#N/A,FALSE,"AR";#N/A,#N/A,FALSE,"PL";#N/A,#N/A,FALSE,"BS";#N/A,#N/A,FALSE,"NOTES";#N/A,#N/A,FALSE,"NOTES (2)";#N/A,#N/A,FALSE,"NOTES (3)";#N/A,#N/A,FALSE,"DPL";#N/A,#N/A,FALSE,"TAXC.INDEX";#N/A,#N/A,FALSE,"Schedule I";#N/A,#N/A,FALSE,"Adjustments"}</definedName>
    <definedName name="sjog" localSheetId="22" hidden="1">{#N/A,#N/A,FALSE,"TB";#N/A,#N/A,FALSE,"DR";#N/A,#N/A,FALSE,"AR";#N/A,#N/A,FALSE,"PL";#N/A,#N/A,FALSE,"BS";#N/A,#N/A,FALSE,"NOTES";#N/A,#N/A,FALSE,"NOTES (2)";#N/A,#N/A,FALSE,"NOTES (3)";#N/A,#N/A,FALSE,"DPL";#N/A,#N/A,FALSE,"TAXC.INDEX";#N/A,#N/A,FALSE,"Schedule I";#N/A,#N/A,FALSE,"Adjustments"}</definedName>
    <definedName name="sjog" localSheetId="19" hidden="1">{#N/A,#N/A,FALSE,"TB";#N/A,#N/A,FALSE,"DR";#N/A,#N/A,FALSE,"AR";#N/A,#N/A,FALSE,"PL";#N/A,#N/A,FALSE,"BS";#N/A,#N/A,FALSE,"NOTES";#N/A,#N/A,FALSE,"NOTES (2)";#N/A,#N/A,FALSE,"NOTES (3)";#N/A,#N/A,FALSE,"DPL";#N/A,#N/A,FALSE,"TAXC.INDEX";#N/A,#N/A,FALSE,"Schedule I";#N/A,#N/A,FALSE,"Adjustments"}</definedName>
    <definedName name="sjog" hidden="1">{#N/A,#N/A,FALSE,"TB";#N/A,#N/A,FALSE,"DR";#N/A,#N/A,FALSE,"AR";#N/A,#N/A,FALSE,"PL";#N/A,#N/A,FALSE,"BS";#N/A,#N/A,FALSE,"NOTES";#N/A,#N/A,FALSE,"NOTES (2)";#N/A,#N/A,FALSE,"NOTES (3)";#N/A,#N/A,FALSE,"DPL";#N/A,#N/A,FALSE,"TAXC.INDEX";#N/A,#N/A,FALSE,"Schedule I";#N/A,#N/A,FALSE,"Adjustments"}</definedName>
    <definedName name="SJSM">#REF!</definedName>
    <definedName name="SJSM_第2页">#REF!</definedName>
    <definedName name="SJSM_第3页">#REF!</definedName>
    <definedName name="SJSM_第5页">#REF!</definedName>
    <definedName name="SJSM_第6页">#REF!</definedName>
    <definedName name="SJSM_第7页">#REF!</definedName>
    <definedName name="SJTZ">#REF!</definedName>
    <definedName name="sjvpjs" localSheetId="14" hidden="1">{#N/A,#N/A,FALSE,"TB";#N/A,#N/A,FALSE,"AR";#N/A,#N/A,FALSE,"BS";#N/A,#N/A,FALSE,"PL";#N/A,#N/A,FALSE,"NOTES";#N/A,#N/A,FALSE,"NOTES (2)";#N/A,#N/A,FALSE,"NOTES (3)";#N/A,#N/A,FALSE,"TAXC.INDEX";#N/A,#N/A,FALSE,"Schedule I";#N/A,#N/A,FALSE,"DPL";#N/A,#N/A,FALSE,"Schedule IV";#N/A,#N/A,FALSE,"Adjustments"}</definedName>
    <definedName name="sjvpjs" localSheetId="7" hidden="1">{#N/A,#N/A,FALSE,"TB";#N/A,#N/A,FALSE,"AR";#N/A,#N/A,FALSE,"BS";#N/A,#N/A,FALSE,"PL";#N/A,#N/A,FALSE,"NOTES";#N/A,#N/A,FALSE,"NOTES (2)";#N/A,#N/A,FALSE,"NOTES (3)";#N/A,#N/A,FALSE,"TAXC.INDEX";#N/A,#N/A,FALSE,"Schedule I";#N/A,#N/A,FALSE,"DPL";#N/A,#N/A,FALSE,"Schedule IV";#N/A,#N/A,FALSE,"Adjustments"}</definedName>
    <definedName name="sjvpjs" localSheetId="25" hidden="1">{#N/A,#N/A,FALSE,"TB";#N/A,#N/A,FALSE,"AR";#N/A,#N/A,FALSE,"BS";#N/A,#N/A,FALSE,"PL";#N/A,#N/A,FALSE,"NOTES";#N/A,#N/A,FALSE,"NOTES (2)";#N/A,#N/A,FALSE,"NOTES (3)";#N/A,#N/A,FALSE,"TAXC.INDEX";#N/A,#N/A,FALSE,"Schedule I";#N/A,#N/A,FALSE,"DPL";#N/A,#N/A,FALSE,"Schedule IV";#N/A,#N/A,FALSE,"Adjustments"}</definedName>
    <definedName name="sjvpjs" localSheetId="21" hidden="1">{#N/A,#N/A,FALSE,"TB";#N/A,#N/A,FALSE,"AR";#N/A,#N/A,FALSE,"BS";#N/A,#N/A,FALSE,"PL";#N/A,#N/A,FALSE,"NOTES";#N/A,#N/A,FALSE,"NOTES (2)";#N/A,#N/A,FALSE,"NOTES (3)";#N/A,#N/A,FALSE,"TAXC.INDEX";#N/A,#N/A,FALSE,"Schedule I";#N/A,#N/A,FALSE,"DPL";#N/A,#N/A,FALSE,"Schedule IV";#N/A,#N/A,FALSE,"Adjustments"}</definedName>
    <definedName name="sjvpjs" localSheetId="22" hidden="1">{#N/A,#N/A,FALSE,"TB";#N/A,#N/A,FALSE,"AR";#N/A,#N/A,FALSE,"BS";#N/A,#N/A,FALSE,"PL";#N/A,#N/A,FALSE,"NOTES";#N/A,#N/A,FALSE,"NOTES (2)";#N/A,#N/A,FALSE,"NOTES (3)";#N/A,#N/A,FALSE,"TAXC.INDEX";#N/A,#N/A,FALSE,"Schedule I";#N/A,#N/A,FALSE,"DPL";#N/A,#N/A,FALSE,"Schedule IV";#N/A,#N/A,FALSE,"Adjustments"}</definedName>
    <definedName name="sjvpjs" localSheetId="19" hidden="1">{#N/A,#N/A,FALSE,"TB";#N/A,#N/A,FALSE,"AR";#N/A,#N/A,FALSE,"BS";#N/A,#N/A,FALSE,"PL";#N/A,#N/A,FALSE,"NOTES";#N/A,#N/A,FALSE,"NOTES (2)";#N/A,#N/A,FALSE,"NOTES (3)";#N/A,#N/A,FALSE,"TAXC.INDEX";#N/A,#N/A,FALSE,"Schedule I";#N/A,#N/A,FALSE,"DPL";#N/A,#N/A,FALSE,"Schedule IV";#N/A,#N/A,FALSE,"Adjustments"}</definedName>
    <definedName name="sjvpjs" hidden="1">{#N/A,#N/A,FALSE,"TB";#N/A,#N/A,FALSE,"AR";#N/A,#N/A,FALSE,"BS";#N/A,#N/A,FALSE,"PL";#N/A,#N/A,FALSE,"NOTES";#N/A,#N/A,FALSE,"NOTES (2)";#N/A,#N/A,FALSE,"NOTES (3)";#N/A,#N/A,FALSE,"TAXC.INDEX";#N/A,#N/A,FALSE,"Schedule I";#N/A,#N/A,FALSE,"DPL";#N/A,#N/A,FALSE,"Schedule IV";#N/A,#N/A,FALSE,"Adjustments"}</definedName>
    <definedName name="sjvpsijhhfsnsndfs" localSheetId="14" hidden="1">{#N/A,#N/A,FALSE,"TB";#N/A,#N/A,FALSE,"DR";#N/A,#N/A,FALSE,"AR";#N/A,#N/A,FALSE,"BS";#N/A,#N/A,FALSE,"PL";#N/A,#N/A,FALSE,"NOTES";#N/A,#N/A,FALSE,"NOTES (2)";#N/A,#N/A,FALSE,"NOTES (3)";#N/A,#N/A,FALSE,"DPL";#N/A,#N/A,FALSE,"DPL"}</definedName>
    <definedName name="sjvpsijhhfsnsndfs" localSheetId="7" hidden="1">{#N/A,#N/A,FALSE,"TB";#N/A,#N/A,FALSE,"DR";#N/A,#N/A,FALSE,"AR";#N/A,#N/A,FALSE,"BS";#N/A,#N/A,FALSE,"PL";#N/A,#N/A,FALSE,"NOTES";#N/A,#N/A,FALSE,"NOTES (2)";#N/A,#N/A,FALSE,"NOTES (3)";#N/A,#N/A,FALSE,"DPL";#N/A,#N/A,FALSE,"DPL"}</definedName>
    <definedName name="sjvpsijhhfsnsndfs" localSheetId="25" hidden="1">{#N/A,#N/A,FALSE,"TB";#N/A,#N/A,FALSE,"DR";#N/A,#N/A,FALSE,"AR";#N/A,#N/A,FALSE,"BS";#N/A,#N/A,FALSE,"PL";#N/A,#N/A,FALSE,"NOTES";#N/A,#N/A,FALSE,"NOTES (2)";#N/A,#N/A,FALSE,"NOTES (3)";#N/A,#N/A,FALSE,"DPL";#N/A,#N/A,FALSE,"DPL"}</definedName>
    <definedName name="sjvpsijhhfsnsndfs" localSheetId="21" hidden="1">{#N/A,#N/A,FALSE,"TB";#N/A,#N/A,FALSE,"DR";#N/A,#N/A,FALSE,"AR";#N/A,#N/A,FALSE,"BS";#N/A,#N/A,FALSE,"PL";#N/A,#N/A,FALSE,"NOTES";#N/A,#N/A,FALSE,"NOTES (2)";#N/A,#N/A,FALSE,"NOTES (3)";#N/A,#N/A,FALSE,"DPL";#N/A,#N/A,FALSE,"DPL"}</definedName>
    <definedName name="sjvpsijhhfsnsndfs" localSheetId="22" hidden="1">{#N/A,#N/A,FALSE,"TB";#N/A,#N/A,FALSE,"DR";#N/A,#N/A,FALSE,"AR";#N/A,#N/A,FALSE,"BS";#N/A,#N/A,FALSE,"PL";#N/A,#N/A,FALSE,"NOTES";#N/A,#N/A,FALSE,"NOTES (2)";#N/A,#N/A,FALSE,"NOTES (3)";#N/A,#N/A,FALSE,"DPL";#N/A,#N/A,FALSE,"DPL"}</definedName>
    <definedName name="sjvpsijhhfsnsndfs" localSheetId="19" hidden="1">{#N/A,#N/A,FALSE,"TB";#N/A,#N/A,FALSE,"DR";#N/A,#N/A,FALSE,"AR";#N/A,#N/A,FALSE,"BS";#N/A,#N/A,FALSE,"PL";#N/A,#N/A,FALSE,"NOTES";#N/A,#N/A,FALSE,"NOTES (2)";#N/A,#N/A,FALSE,"NOTES (3)";#N/A,#N/A,FALSE,"DPL";#N/A,#N/A,FALSE,"DPL"}</definedName>
    <definedName name="sjvpsijhhfsnsndfs" hidden="1">{#N/A,#N/A,FALSE,"TB";#N/A,#N/A,FALSE,"DR";#N/A,#N/A,FALSE,"AR";#N/A,#N/A,FALSE,"BS";#N/A,#N/A,FALSE,"PL";#N/A,#N/A,FALSE,"NOTES";#N/A,#N/A,FALSE,"NOTES (2)";#N/A,#N/A,FALSE,"NOTES (3)";#N/A,#N/A,FALSE,"DPL";#N/A,#N/A,FALSE,"DPL"}</definedName>
    <definedName name="SKF0">#REF!</definedName>
    <definedName name="sleo" localSheetId="14" hidden="1">{#N/A,#N/A,FALSE,"TB";#N/A,#N/A,FALSE,"DR";#N/A,#N/A,FALSE,"AR";#N/A,#N/A,FALSE,"BS";#N/A,#N/A,FALSE,"PL";#N/A,#N/A,FALSE,"NOTES";#N/A,#N/A,FALSE,"NOTES (2)";#N/A,#N/A,FALSE,"NOTES (3)";#N/A,#N/A,FALSE,"DPL";#N/A,#N/A,FALSE,"DPL"}</definedName>
    <definedName name="sleo" localSheetId="7" hidden="1">{#N/A,#N/A,FALSE,"TB";#N/A,#N/A,FALSE,"DR";#N/A,#N/A,FALSE,"AR";#N/A,#N/A,FALSE,"BS";#N/A,#N/A,FALSE,"PL";#N/A,#N/A,FALSE,"NOTES";#N/A,#N/A,FALSE,"NOTES (2)";#N/A,#N/A,FALSE,"NOTES (3)";#N/A,#N/A,FALSE,"DPL";#N/A,#N/A,FALSE,"DPL"}</definedName>
    <definedName name="sleo" localSheetId="25" hidden="1">{#N/A,#N/A,FALSE,"TB";#N/A,#N/A,FALSE,"DR";#N/A,#N/A,FALSE,"AR";#N/A,#N/A,FALSE,"BS";#N/A,#N/A,FALSE,"PL";#N/A,#N/A,FALSE,"NOTES";#N/A,#N/A,FALSE,"NOTES (2)";#N/A,#N/A,FALSE,"NOTES (3)";#N/A,#N/A,FALSE,"DPL";#N/A,#N/A,FALSE,"DPL"}</definedName>
    <definedName name="sleo" localSheetId="21" hidden="1">{#N/A,#N/A,FALSE,"TB";#N/A,#N/A,FALSE,"DR";#N/A,#N/A,FALSE,"AR";#N/A,#N/A,FALSE,"BS";#N/A,#N/A,FALSE,"PL";#N/A,#N/A,FALSE,"NOTES";#N/A,#N/A,FALSE,"NOTES (2)";#N/A,#N/A,FALSE,"NOTES (3)";#N/A,#N/A,FALSE,"DPL";#N/A,#N/A,FALSE,"DPL"}</definedName>
    <definedName name="sleo" localSheetId="22" hidden="1">{#N/A,#N/A,FALSE,"TB";#N/A,#N/A,FALSE,"DR";#N/A,#N/A,FALSE,"AR";#N/A,#N/A,FALSE,"BS";#N/A,#N/A,FALSE,"PL";#N/A,#N/A,FALSE,"NOTES";#N/A,#N/A,FALSE,"NOTES (2)";#N/A,#N/A,FALSE,"NOTES (3)";#N/A,#N/A,FALSE,"DPL";#N/A,#N/A,FALSE,"DPL"}</definedName>
    <definedName name="sleo" localSheetId="19" hidden="1">{#N/A,#N/A,FALSE,"TB";#N/A,#N/A,FALSE,"DR";#N/A,#N/A,FALSE,"AR";#N/A,#N/A,FALSE,"BS";#N/A,#N/A,FALSE,"PL";#N/A,#N/A,FALSE,"NOTES";#N/A,#N/A,FALSE,"NOTES (2)";#N/A,#N/A,FALSE,"NOTES (3)";#N/A,#N/A,FALSE,"DPL";#N/A,#N/A,FALSE,"DPL"}</definedName>
    <definedName name="sleo" hidden="1">{#N/A,#N/A,FALSE,"TB";#N/A,#N/A,FALSE,"DR";#N/A,#N/A,FALSE,"AR";#N/A,#N/A,FALSE,"BS";#N/A,#N/A,FALSE,"PL";#N/A,#N/A,FALSE,"NOTES";#N/A,#N/A,FALSE,"NOTES (2)";#N/A,#N/A,FALSE,"NOTES (3)";#N/A,#N/A,FALSE,"DPL";#N/A,#N/A,FALSE,"DPL"}</definedName>
    <definedName name="SLEVIN" localSheetId="14"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7"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25"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21"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2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localSheetId="19"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kcdj" hidden="1">#REF!</definedName>
    <definedName name="slkdfj" localSheetId="14"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slkdfj" localSheetId="7"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slkdfj" localSheetId="25"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slkdfj" localSheetId="21"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slkdfj" localSheetId="22"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slkdfj" localSheetId="19"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slkdfj"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slkjfow" localSheetId="14"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slkjfow" localSheetId="7"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slkjfow" localSheetId="25"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slkjfow" localSheetId="21"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slkjfow" localSheetId="22"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slkjfow" localSheetId="19"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slkjfow"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slllie" localSheetId="14" hidden="1">{#N/A,#N/A,FALSE,"TB";#N/A,#N/A,FALSE,"DR";#N/A,#N/A,FALSE,"AR";#N/A,#N/A,FALSE,"PL";#N/A,#N/A,FALSE,"BS";#N/A,#N/A,FALSE,"NOTES";#N/A,#N/A,FALSE,"NOTES (2)";#N/A,#N/A,FALSE,"NOTES (3)";#N/A,#N/A,FALSE,"DPL";#N/A,#N/A,FALSE,"TAXC.INDEX";#N/A,#N/A,FALSE,"Schedule I";#N/A,#N/A,FALSE,"Adjustments"}</definedName>
    <definedName name="slllie" localSheetId="7" hidden="1">{#N/A,#N/A,FALSE,"TB";#N/A,#N/A,FALSE,"DR";#N/A,#N/A,FALSE,"AR";#N/A,#N/A,FALSE,"PL";#N/A,#N/A,FALSE,"BS";#N/A,#N/A,FALSE,"NOTES";#N/A,#N/A,FALSE,"NOTES (2)";#N/A,#N/A,FALSE,"NOTES (3)";#N/A,#N/A,FALSE,"DPL";#N/A,#N/A,FALSE,"TAXC.INDEX";#N/A,#N/A,FALSE,"Schedule I";#N/A,#N/A,FALSE,"Adjustments"}</definedName>
    <definedName name="slllie" localSheetId="25" hidden="1">{#N/A,#N/A,FALSE,"TB";#N/A,#N/A,FALSE,"DR";#N/A,#N/A,FALSE,"AR";#N/A,#N/A,FALSE,"PL";#N/A,#N/A,FALSE,"BS";#N/A,#N/A,FALSE,"NOTES";#N/A,#N/A,FALSE,"NOTES (2)";#N/A,#N/A,FALSE,"NOTES (3)";#N/A,#N/A,FALSE,"DPL";#N/A,#N/A,FALSE,"TAXC.INDEX";#N/A,#N/A,FALSE,"Schedule I";#N/A,#N/A,FALSE,"Adjustments"}</definedName>
    <definedName name="slllie" localSheetId="21" hidden="1">{#N/A,#N/A,FALSE,"TB";#N/A,#N/A,FALSE,"DR";#N/A,#N/A,FALSE,"AR";#N/A,#N/A,FALSE,"PL";#N/A,#N/A,FALSE,"BS";#N/A,#N/A,FALSE,"NOTES";#N/A,#N/A,FALSE,"NOTES (2)";#N/A,#N/A,FALSE,"NOTES (3)";#N/A,#N/A,FALSE,"DPL";#N/A,#N/A,FALSE,"TAXC.INDEX";#N/A,#N/A,FALSE,"Schedule I";#N/A,#N/A,FALSE,"Adjustments"}</definedName>
    <definedName name="slllie" localSheetId="22" hidden="1">{#N/A,#N/A,FALSE,"TB";#N/A,#N/A,FALSE,"DR";#N/A,#N/A,FALSE,"AR";#N/A,#N/A,FALSE,"PL";#N/A,#N/A,FALSE,"BS";#N/A,#N/A,FALSE,"NOTES";#N/A,#N/A,FALSE,"NOTES (2)";#N/A,#N/A,FALSE,"NOTES (3)";#N/A,#N/A,FALSE,"DPL";#N/A,#N/A,FALSE,"TAXC.INDEX";#N/A,#N/A,FALSE,"Schedule I";#N/A,#N/A,FALSE,"Adjustments"}</definedName>
    <definedName name="slllie" localSheetId="19" hidden="1">{#N/A,#N/A,FALSE,"TB";#N/A,#N/A,FALSE,"DR";#N/A,#N/A,FALSE,"AR";#N/A,#N/A,FALSE,"PL";#N/A,#N/A,FALSE,"BS";#N/A,#N/A,FALSE,"NOTES";#N/A,#N/A,FALSE,"NOTES (2)";#N/A,#N/A,FALSE,"NOTES (3)";#N/A,#N/A,FALSE,"DPL";#N/A,#N/A,FALSE,"TAXC.INDEX";#N/A,#N/A,FALSE,"Schedule I";#N/A,#N/A,FALSE,"Adjustments"}</definedName>
    <definedName name="slllie" hidden="1">{#N/A,#N/A,FALSE,"TB";#N/A,#N/A,FALSE,"DR";#N/A,#N/A,FALSE,"AR";#N/A,#N/A,FALSE,"PL";#N/A,#N/A,FALSE,"BS";#N/A,#N/A,FALSE,"NOTES";#N/A,#N/A,FALSE,"NOTES (2)";#N/A,#N/A,FALSE,"NOTES (3)";#N/A,#N/A,FALSE,"DPL";#N/A,#N/A,FALSE,"TAXC.INDEX";#N/A,#N/A,FALSE,"Schedule I";#N/A,#N/A,FALSE,"Adjustments"}</definedName>
    <definedName name="slloo" localSheetId="14" hidden="1">{#N/A,#N/A,FALSE,"TB";#N/A,#N/A,FALSE,"AR";#N/A,#N/A,FALSE,"BS";#N/A,#N/A,FALSE,"PL";#N/A,#N/A,FALSE,"NOTES";#N/A,#N/A,FALSE,"NOTES (2)";#N/A,#N/A,FALSE,"NOTES (3)";#N/A,#N/A,FALSE,"TAXC.INDEX";#N/A,#N/A,FALSE,"Schedule I";#N/A,#N/A,FALSE,"DPL";#N/A,#N/A,FALSE,"Schedule IV";#N/A,#N/A,FALSE,"Adjustments"}</definedName>
    <definedName name="slloo" localSheetId="7" hidden="1">{#N/A,#N/A,FALSE,"TB";#N/A,#N/A,FALSE,"AR";#N/A,#N/A,FALSE,"BS";#N/A,#N/A,FALSE,"PL";#N/A,#N/A,FALSE,"NOTES";#N/A,#N/A,FALSE,"NOTES (2)";#N/A,#N/A,FALSE,"NOTES (3)";#N/A,#N/A,FALSE,"TAXC.INDEX";#N/A,#N/A,FALSE,"Schedule I";#N/A,#N/A,FALSE,"DPL";#N/A,#N/A,FALSE,"Schedule IV";#N/A,#N/A,FALSE,"Adjustments"}</definedName>
    <definedName name="slloo" localSheetId="25" hidden="1">{#N/A,#N/A,FALSE,"TB";#N/A,#N/A,FALSE,"AR";#N/A,#N/A,FALSE,"BS";#N/A,#N/A,FALSE,"PL";#N/A,#N/A,FALSE,"NOTES";#N/A,#N/A,FALSE,"NOTES (2)";#N/A,#N/A,FALSE,"NOTES (3)";#N/A,#N/A,FALSE,"TAXC.INDEX";#N/A,#N/A,FALSE,"Schedule I";#N/A,#N/A,FALSE,"DPL";#N/A,#N/A,FALSE,"Schedule IV";#N/A,#N/A,FALSE,"Adjustments"}</definedName>
    <definedName name="slloo" localSheetId="21" hidden="1">{#N/A,#N/A,FALSE,"TB";#N/A,#N/A,FALSE,"AR";#N/A,#N/A,FALSE,"BS";#N/A,#N/A,FALSE,"PL";#N/A,#N/A,FALSE,"NOTES";#N/A,#N/A,FALSE,"NOTES (2)";#N/A,#N/A,FALSE,"NOTES (3)";#N/A,#N/A,FALSE,"TAXC.INDEX";#N/A,#N/A,FALSE,"Schedule I";#N/A,#N/A,FALSE,"DPL";#N/A,#N/A,FALSE,"Schedule IV";#N/A,#N/A,FALSE,"Adjustments"}</definedName>
    <definedName name="slloo" localSheetId="22" hidden="1">{#N/A,#N/A,FALSE,"TB";#N/A,#N/A,FALSE,"AR";#N/A,#N/A,FALSE,"BS";#N/A,#N/A,FALSE,"PL";#N/A,#N/A,FALSE,"NOTES";#N/A,#N/A,FALSE,"NOTES (2)";#N/A,#N/A,FALSE,"NOTES (3)";#N/A,#N/A,FALSE,"TAXC.INDEX";#N/A,#N/A,FALSE,"Schedule I";#N/A,#N/A,FALSE,"DPL";#N/A,#N/A,FALSE,"Schedule IV";#N/A,#N/A,FALSE,"Adjustments"}</definedName>
    <definedName name="slloo" localSheetId="19" hidden="1">{#N/A,#N/A,FALSE,"TB";#N/A,#N/A,FALSE,"AR";#N/A,#N/A,FALSE,"BS";#N/A,#N/A,FALSE,"PL";#N/A,#N/A,FALSE,"NOTES";#N/A,#N/A,FALSE,"NOTES (2)";#N/A,#N/A,FALSE,"NOTES (3)";#N/A,#N/A,FALSE,"TAXC.INDEX";#N/A,#N/A,FALSE,"Schedule I";#N/A,#N/A,FALSE,"DPL";#N/A,#N/A,FALSE,"Schedule IV";#N/A,#N/A,FALSE,"Adjustments"}</definedName>
    <definedName name="slloo" hidden="1">{#N/A,#N/A,FALSE,"TB";#N/A,#N/A,FALSE,"AR";#N/A,#N/A,FALSE,"BS";#N/A,#N/A,FALSE,"PL";#N/A,#N/A,FALSE,"NOTES";#N/A,#N/A,FALSE,"NOTES (2)";#N/A,#N/A,FALSE,"NOTES (3)";#N/A,#N/A,FALSE,"TAXC.INDEX";#N/A,#N/A,FALSE,"Schedule I";#N/A,#N/A,FALSE,"DPL";#N/A,#N/A,FALSE,"Schedule IV";#N/A,#N/A,FALSE,"Adjustments"}</definedName>
    <definedName name="SM_CurrentYearHyplnk">#REF!</definedName>
    <definedName name="SM_ohne_Kap">#REF!</definedName>
    <definedName name="SM_PriorYearHyplnk">#REF!</definedName>
    <definedName name="SM_WholeSheet">#REF!</definedName>
    <definedName name="smart">#REF!</definedName>
    <definedName name="SMCO">#REF!,#REF!,#REF!</definedName>
    <definedName name="smk" localSheetId="14" hidden="1">{"QTD_GENERALH2",#N/A,FALSE,"QTD"}</definedName>
    <definedName name="smk" localSheetId="7" hidden="1">{"QTD_GENERALH2",#N/A,FALSE,"QTD"}</definedName>
    <definedName name="smk" localSheetId="25" hidden="1">{"QTD_GENERALH2",#N/A,FALSE,"QTD"}</definedName>
    <definedName name="smk" localSheetId="21" hidden="1">{"QTD_GENERALH2",#N/A,FALSE,"QTD"}</definedName>
    <definedName name="smk" localSheetId="22" hidden="1">{"QTD_GENERALH2",#N/A,FALSE,"QTD"}</definedName>
    <definedName name="smk" localSheetId="19" hidden="1">{"QTD_GENERALH2",#N/A,FALSE,"QTD"}</definedName>
    <definedName name="smk" hidden="1">{"QTD_GENERALH2",#N/A,FALSE,"QTD"}</definedName>
    <definedName name="SMT" hidden="1">#REF!</definedName>
    <definedName name="snd">(YEAR(#REF!)-1)&amp;"年度"</definedName>
    <definedName name="sndc">#REF!</definedName>
    <definedName name="SNDCBULK">#REF!</definedName>
    <definedName name="snfvshvir" localSheetId="14" hidden="1">{#N/A,#N/A,FALSE,"TB";#N/A,#N/A,FALSE,"AR";#N/A,#N/A,FALSE,"BS";#N/A,#N/A,FALSE,"PL";#N/A,#N/A,FALSE,"NOTES";#N/A,#N/A,FALSE,"NOTES (2)";#N/A,#N/A,FALSE,"NOTES (3)";#N/A,#N/A,FALSE,"TAXC.INDEX";#N/A,#N/A,FALSE,"Schedule I";#N/A,#N/A,FALSE,"DPL";#N/A,#N/A,FALSE,"Schedule IV";#N/A,#N/A,FALSE,"Adjustments"}</definedName>
    <definedName name="snfvshvir" localSheetId="7" hidden="1">{#N/A,#N/A,FALSE,"TB";#N/A,#N/A,FALSE,"AR";#N/A,#N/A,FALSE,"BS";#N/A,#N/A,FALSE,"PL";#N/A,#N/A,FALSE,"NOTES";#N/A,#N/A,FALSE,"NOTES (2)";#N/A,#N/A,FALSE,"NOTES (3)";#N/A,#N/A,FALSE,"TAXC.INDEX";#N/A,#N/A,FALSE,"Schedule I";#N/A,#N/A,FALSE,"DPL";#N/A,#N/A,FALSE,"Schedule IV";#N/A,#N/A,FALSE,"Adjustments"}</definedName>
    <definedName name="snfvshvir" localSheetId="25" hidden="1">{#N/A,#N/A,FALSE,"TB";#N/A,#N/A,FALSE,"AR";#N/A,#N/A,FALSE,"BS";#N/A,#N/A,FALSE,"PL";#N/A,#N/A,FALSE,"NOTES";#N/A,#N/A,FALSE,"NOTES (2)";#N/A,#N/A,FALSE,"NOTES (3)";#N/A,#N/A,FALSE,"TAXC.INDEX";#N/A,#N/A,FALSE,"Schedule I";#N/A,#N/A,FALSE,"DPL";#N/A,#N/A,FALSE,"Schedule IV";#N/A,#N/A,FALSE,"Adjustments"}</definedName>
    <definedName name="snfvshvir" localSheetId="21" hidden="1">{#N/A,#N/A,FALSE,"TB";#N/A,#N/A,FALSE,"AR";#N/A,#N/A,FALSE,"BS";#N/A,#N/A,FALSE,"PL";#N/A,#N/A,FALSE,"NOTES";#N/A,#N/A,FALSE,"NOTES (2)";#N/A,#N/A,FALSE,"NOTES (3)";#N/A,#N/A,FALSE,"TAXC.INDEX";#N/A,#N/A,FALSE,"Schedule I";#N/A,#N/A,FALSE,"DPL";#N/A,#N/A,FALSE,"Schedule IV";#N/A,#N/A,FALSE,"Adjustments"}</definedName>
    <definedName name="snfvshvir" localSheetId="22" hidden="1">{#N/A,#N/A,FALSE,"TB";#N/A,#N/A,FALSE,"AR";#N/A,#N/A,FALSE,"BS";#N/A,#N/A,FALSE,"PL";#N/A,#N/A,FALSE,"NOTES";#N/A,#N/A,FALSE,"NOTES (2)";#N/A,#N/A,FALSE,"NOTES (3)";#N/A,#N/A,FALSE,"TAXC.INDEX";#N/A,#N/A,FALSE,"Schedule I";#N/A,#N/A,FALSE,"DPL";#N/A,#N/A,FALSE,"Schedule IV";#N/A,#N/A,FALSE,"Adjustments"}</definedName>
    <definedName name="snfvshvir" localSheetId="19" hidden="1">{#N/A,#N/A,FALSE,"TB";#N/A,#N/A,FALSE,"AR";#N/A,#N/A,FALSE,"BS";#N/A,#N/A,FALSE,"PL";#N/A,#N/A,FALSE,"NOTES";#N/A,#N/A,FALSE,"NOTES (2)";#N/A,#N/A,FALSE,"NOTES (3)";#N/A,#N/A,FALSE,"TAXC.INDEX";#N/A,#N/A,FALSE,"Schedule I";#N/A,#N/A,FALSE,"DPL";#N/A,#N/A,FALSE,"Schedule IV";#N/A,#N/A,FALSE,"Adjustments"}</definedName>
    <definedName name="snfvshvir" hidden="1">{#N/A,#N/A,FALSE,"TB";#N/A,#N/A,FALSE,"AR";#N/A,#N/A,FALSE,"BS";#N/A,#N/A,FALSE,"PL";#N/A,#N/A,FALSE,"NOTES";#N/A,#N/A,FALSE,"NOTES (2)";#N/A,#N/A,FALSE,"NOTES (3)";#N/A,#N/A,FALSE,"TAXC.INDEX";#N/A,#N/A,FALSE,"Schedule I";#N/A,#N/A,FALSE,"DPL";#N/A,#N/A,FALSE,"Schedule IV";#N/A,#N/A,FALSE,"Adjustments"}</definedName>
    <definedName name="Snow" localSheetId="14" hidden="1">{#N/A,#N/A,FALSE,"Virgin Flightdeck"}</definedName>
    <definedName name="Snow" localSheetId="7" hidden="1">{#N/A,#N/A,FALSE,"Virgin Flightdeck"}</definedName>
    <definedName name="Snow" localSheetId="25" hidden="1">{#N/A,#N/A,FALSE,"Virgin Flightdeck"}</definedName>
    <definedName name="Snow" localSheetId="21" hidden="1">{#N/A,#N/A,FALSE,"Virgin Flightdeck"}</definedName>
    <definedName name="Snow" localSheetId="22" hidden="1">{#N/A,#N/A,FALSE,"Virgin Flightdeck"}</definedName>
    <definedName name="Snow" localSheetId="19" hidden="1">{#N/A,#N/A,FALSE,"Virgin Flightdeck"}</definedName>
    <definedName name="Snow" hidden="1">{#N/A,#N/A,FALSE,"Virgin Flightdeck"}</definedName>
    <definedName name="Sockel">0.3</definedName>
    <definedName name="soctl" localSheetId="14" hidden="1">{#N/A,#N/A,FALSE,"TB";#N/A,#N/A,FALSE,"DR";#N/A,#N/A,FALSE,"AR";#N/A,#N/A,FALSE,"PL";#N/A,#N/A,FALSE,"BS";#N/A,#N/A,FALSE,"NOTES";#N/A,#N/A,FALSE,"NOTES (2)";#N/A,#N/A,FALSE,"NOTES (3)";#N/A,#N/A,FALSE,"DPL";#N/A,#N/A,FALSE,"TAXC.INDEX";#N/A,#N/A,FALSE,"Schedule I";#N/A,#N/A,FALSE,"Adjustments"}</definedName>
    <definedName name="soctl" localSheetId="7" hidden="1">{#N/A,#N/A,FALSE,"TB";#N/A,#N/A,FALSE,"DR";#N/A,#N/A,FALSE,"AR";#N/A,#N/A,FALSE,"PL";#N/A,#N/A,FALSE,"BS";#N/A,#N/A,FALSE,"NOTES";#N/A,#N/A,FALSE,"NOTES (2)";#N/A,#N/A,FALSE,"NOTES (3)";#N/A,#N/A,FALSE,"DPL";#N/A,#N/A,FALSE,"TAXC.INDEX";#N/A,#N/A,FALSE,"Schedule I";#N/A,#N/A,FALSE,"Adjustments"}</definedName>
    <definedName name="soctl" localSheetId="25" hidden="1">{#N/A,#N/A,FALSE,"TB";#N/A,#N/A,FALSE,"DR";#N/A,#N/A,FALSE,"AR";#N/A,#N/A,FALSE,"PL";#N/A,#N/A,FALSE,"BS";#N/A,#N/A,FALSE,"NOTES";#N/A,#N/A,FALSE,"NOTES (2)";#N/A,#N/A,FALSE,"NOTES (3)";#N/A,#N/A,FALSE,"DPL";#N/A,#N/A,FALSE,"TAXC.INDEX";#N/A,#N/A,FALSE,"Schedule I";#N/A,#N/A,FALSE,"Adjustments"}</definedName>
    <definedName name="soctl" localSheetId="21" hidden="1">{#N/A,#N/A,FALSE,"TB";#N/A,#N/A,FALSE,"DR";#N/A,#N/A,FALSE,"AR";#N/A,#N/A,FALSE,"PL";#N/A,#N/A,FALSE,"BS";#N/A,#N/A,FALSE,"NOTES";#N/A,#N/A,FALSE,"NOTES (2)";#N/A,#N/A,FALSE,"NOTES (3)";#N/A,#N/A,FALSE,"DPL";#N/A,#N/A,FALSE,"TAXC.INDEX";#N/A,#N/A,FALSE,"Schedule I";#N/A,#N/A,FALSE,"Adjustments"}</definedName>
    <definedName name="soctl" localSheetId="22" hidden="1">{#N/A,#N/A,FALSE,"TB";#N/A,#N/A,FALSE,"DR";#N/A,#N/A,FALSE,"AR";#N/A,#N/A,FALSE,"PL";#N/A,#N/A,FALSE,"BS";#N/A,#N/A,FALSE,"NOTES";#N/A,#N/A,FALSE,"NOTES (2)";#N/A,#N/A,FALSE,"NOTES (3)";#N/A,#N/A,FALSE,"DPL";#N/A,#N/A,FALSE,"TAXC.INDEX";#N/A,#N/A,FALSE,"Schedule I";#N/A,#N/A,FALSE,"Adjustments"}</definedName>
    <definedName name="soctl" localSheetId="19" hidden="1">{#N/A,#N/A,FALSE,"TB";#N/A,#N/A,FALSE,"DR";#N/A,#N/A,FALSE,"AR";#N/A,#N/A,FALSE,"PL";#N/A,#N/A,FALSE,"BS";#N/A,#N/A,FALSE,"NOTES";#N/A,#N/A,FALSE,"NOTES (2)";#N/A,#N/A,FALSE,"NOTES (3)";#N/A,#N/A,FALSE,"DPL";#N/A,#N/A,FALSE,"TAXC.INDEX";#N/A,#N/A,FALSE,"Schedule I";#N/A,#N/A,FALSE,"Adjustments"}</definedName>
    <definedName name="soctl" hidden="1">{#N/A,#N/A,FALSE,"TB";#N/A,#N/A,FALSE,"DR";#N/A,#N/A,FALSE,"AR";#N/A,#N/A,FALSE,"PL";#N/A,#N/A,FALSE,"BS";#N/A,#N/A,FALSE,"NOTES";#N/A,#N/A,FALSE,"NOTES (2)";#N/A,#N/A,FALSE,"NOTES (3)";#N/A,#N/A,FALSE,"DPL";#N/A,#N/A,FALSE,"TAXC.INDEX";#N/A,#N/A,FALSE,"Schedule I";#N/A,#N/A,FALSE,"Adjustments"}</definedName>
    <definedName name="soe" localSheetId="14" hidden="1">{#N/A,#N/A,FALSE,"TAXC.INDEX";#N/A,#N/A,FALSE,"Schedule I";#N/A,#N/A,FALSE,"Schedule  II";#N/A,#N/A,FALSE,"Schedule III"}</definedName>
    <definedName name="soe" localSheetId="7" hidden="1">{#N/A,#N/A,FALSE,"TAXC.INDEX";#N/A,#N/A,FALSE,"Schedule I";#N/A,#N/A,FALSE,"Schedule  II";#N/A,#N/A,FALSE,"Schedule III"}</definedName>
    <definedName name="soe" localSheetId="25" hidden="1">{#N/A,#N/A,FALSE,"TAXC.INDEX";#N/A,#N/A,FALSE,"Schedule I";#N/A,#N/A,FALSE,"Schedule  II";#N/A,#N/A,FALSE,"Schedule III"}</definedName>
    <definedName name="soe" localSheetId="21" hidden="1">{#N/A,#N/A,FALSE,"TAXC.INDEX";#N/A,#N/A,FALSE,"Schedule I";#N/A,#N/A,FALSE,"Schedule  II";#N/A,#N/A,FALSE,"Schedule III"}</definedName>
    <definedName name="soe" localSheetId="22" hidden="1">{#N/A,#N/A,FALSE,"TAXC.INDEX";#N/A,#N/A,FALSE,"Schedule I";#N/A,#N/A,FALSE,"Schedule  II";#N/A,#N/A,FALSE,"Schedule III"}</definedName>
    <definedName name="soe" localSheetId="19" hidden="1">{#N/A,#N/A,FALSE,"TAXC.INDEX";#N/A,#N/A,FALSE,"Schedule I";#N/A,#N/A,FALSE,"Schedule  II";#N/A,#N/A,FALSE,"Schedule III"}</definedName>
    <definedName name="soe" hidden="1">{#N/A,#N/A,FALSE,"TAXC.INDEX";#N/A,#N/A,FALSE,"Schedule I";#N/A,#N/A,FALSE,"Schedule  II";#N/A,#N/A,FALSE,"Schedule III"}</definedName>
    <definedName name="soe.ct" localSheetId="14" hidden="1">{#N/A,#N/A,FALSE,"TB";#N/A,#N/A,FALSE,"AR";#N/A,#N/A,FALSE,"BS";#N/A,#N/A,FALSE,"PL";#N/A,#N/A,FALSE,"NOTES";#N/A,#N/A,FALSE,"NOTES (2)";#N/A,#N/A,FALSE,"NOTES (3)";#N/A,#N/A,FALSE,"TAXC.INDEX";#N/A,#N/A,FALSE,"Schedule I";#N/A,#N/A,FALSE,"DPL";#N/A,#N/A,FALSE,"Schedule IV";#N/A,#N/A,FALSE,"Adjustments"}</definedName>
    <definedName name="soe.ct" localSheetId="7" hidden="1">{#N/A,#N/A,FALSE,"TB";#N/A,#N/A,FALSE,"AR";#N/A,#N/A,FALSE,"BS";#N/A,#N/A,FALSE,"PL";#N/A,#N/A,FALSE,"NOTES";#N/A,#N/A,FALSE,"NOTES (2)";#N/A,#N/A,FALSE,"NOTES (3)";#N/A,#N/A,FALSE,"TAXC.INDEX";#N/A,#N/A,FALSE,"Schedule I";#N/A,#N/A,FALSE,"DPL";#N/A,#N/A,FALSE,"Schedule IV";#N/A,#N/A,FALSE,"Adjustments"}</definedName>
    <definedName name="soe.ct" localSheetId="25" hidden="1">{#N/A,#N/A,FALSE,"TB";#N/A,#N/A,FALSE,"AR";#N/A,#N/A,FALSE,"BS";#N/A,#N/A,FALSE,"PL";#N/A,#N/A,FALSE,"NOTES";#N/A,#N/A,FALSE,"NOTES (2)";#N/A,#N/A,FALSE,"NOTES (3)";#N/A,#N/A,FALSE,"TAXC.INDEX";#N/A,#N/A,FALSE,"Schedule I";#N/A,#N/A,FALSE,"DPL";#N/A,#N/A,FALSE,"Schedule IV";#N/A,#N/A,FALSE,"Adjustments"}</definedName>
    <definedName name="soe.ct" localSheetId="21" hidden="1">{#N/A,#N/A,FALSE,"TB";#N/A,#N/A,FALSE,"AR";#N/A,#N/A,FALSE,"BS";#N/A,#N/A,FALSE,"PL";#N/A,#N/A,FALSE,"NOTES";#N/A,#N/A,FALSE,"NOTES (2)";#N/A,#N/A,FALSE,"NOTES (3)";#N/A,#N/A,FALSE,"TAXC.INDEX";#N/A,#N/A,FALSE,"Schedule I";#N/A,#N/A,FALSE,"DPL";#N/A,#N/A,FALSE,"Schedule IV";#N/A,#N/A,FALSE,"Adjustments"}</definedName>
    <definedName name="soe.ct" localSheetId="22" hidden="1">{#N/A,#N/A,FALSE,"TB";#N/A,#N/A,FALSE,"AR";#N/A,#N/A,FALSE,"BS";#N/A,#N/A,FALSE,"PL";#N/A,#N/A,FALSE,"NOTES";#N/A,#N/A,FALSE,"NOTES (2)";#N/A,#N/A,FALSE,"NOTES (3)";#N/A,#N/A,FALSE,"TAXC.INDEX";#N/A,#N/A,FALSE,"Schedule I";#N/A,#N/A,FALSE,"DPL";#N/A,#N/A,FALSE,"Schedule IV";#N/A,#N/A,FALSE,"Adjustments"}</definedName>
    <definedName name="soe.ct" localSheetId="19" hidden="1">{#N/A,#N/A,FALSE,"TB";#N/A,#N/A,FALSE,"AR";#N/A,#N/A,FALSE,"BS";#N/A,#N/A,FALSE,"PL";#N/A,#N/A,FALSE,"NOTES";#N/A,#N/A,FALSE,"NOTES (2)";#N/A,#N/A,FALSE,"NOTES (3)";#N/A,#N/A,FALSE,"TAXC.INDEX";#N/A,#N/A,FALSE,"Schedule I";#N/A,#N/A,FALSE,"DPL";#N/A,#N/A,FALSE,"Schedule IV";#N/A,#N/A,FALSE,"Adjustments"}</definedName>
    <definedName name="soe.ct" hidden="1">{#N/A,#N/A,FALSE,"TB";#N/A,#N/A,FALSE,"AR";#N/A,#N/A,FALSE,"BS";#N/A,#N/A,FALSE,"PL";#N/A,#N/A,FALSE,"NOTES";#N/A,#N/A,FALSE,"NOTES (2)";#N/A,#N/A,FALSE,"NOTES (3)";#N/A,#N/A,FALSE,"TAXC.INDEX";#N/A,#N/A,FALSE,"Schedule I";#N/A,#N/A,FALSE,"DPL";#N/A,#N/A,FALSE,"Schedule IV";#N/A,#N/A,FALSE,"Adjustments"}</definedName>
    <definedName name="soeg" localSheetId="14" hidden="1">{#N/A,#N/A,FALSE,"TB";#N/A,#N/A,FALSE,"DR";#N/A,#N/A,FALSE,"AR";#N/A,#N/A,FALSE,"BS";#N/A,#N/A,FALSE,"PL";#N/A,#N/A,FALSE,"NOTES";#N/A,#N/A,FALSE,"NOTES (2)";#N/A,#N/A,FALSE,"NOTES (3)";#N/A,#N/A,FALSE,"DPL";#N/A,#N/A,FALSE,"DPL"}</definedName>
    <definedName name="soeg" localSheetId="7" hidden="1">{#N/A,#N/A,FALSE,"TB";#N/A,#N/A,FALSE,"DR";#N/A,#N/A,FALSE,"AR";#N/A,#N/A,FALSE,"BS";#N/A,#N/A,FALSE,"PL";#N/A,#N/A,FALSE,"NOTES";#N/A,#N/A,FALSE,"NOTES (2)";#N/A,#N/A,FALSE,"NOTES (3)";#N/A,#N/A,FALSE,"DPL";#N/A,#N/A,FALSE,"DPL"}</definedName>
    <definedName name="soeg" localSheetId="25" hidden="1">{#N/A,#N/A,FALSE,"TB";#N/A,#N/A,FALSE,"DR";#N/A,#N/A,FALSE,"AR";#N/A,#N/A,FALSE,"BS";#N/A,#N/A,FALSE,"PL";#N/A,#N/A,FALSE,"NOTES";#N/A,#N/A,FALSE,"NOTES (2)";#N/A,#N/A,FALSE,"NOTES (3)";#N/A,#N/A,FALSE,"DPL";#N/A,#N/A,FALSE,"DPL"}</definedName>
    <definedName name="soeg" localSheetId="21" hidden="1">{#N/A,#N/A,FALSE,"TB";#N/A,#N/A,FALSE,"DR";#N/A,#N/A,FALSE,"AR";#N/A,#N/A,FALSE,"BS";#N/A,#N/A,FALSE,"PL";#N/A,#N/A,FALSE,"NOTES";#N/A,#N/A,FALSE,"NOTES (2)";#N/A,#N/A,FALSE,"NOTES (3)";#N/A,#N/A,FALSE,"DPL";#N/A,#N/A,FALSE,"DPL"}</definedName>
    <definedName name="soeg" localSheetId="22" hidden="1">{#N/A,#N/A,FALSE,"TB";#N/A,#N/A,FALSE,"DR";#N/A,#N/A,FALSE,"AR";#N/A,#N/A,FALSE,"BS";#N/A,#N/A,FALSE,"PL";#N/A,#N/A,FALSE,"NOTES";#N/A,#N/A,FALSE,"NOTES (2)";#N/A,#N/A,FALSE,"NOTES (3)";#N/A,#N/A,FALSE,"DPL";#N/A,#N/A,FALSE,"DPL"}</definedName>
    <definedName name="soeg" localSheetId="19" hidden="1">{#N/A,#N/A,FALSE,"TB";#N/A,#N/A,FALSE,"DR";#N/A,#N/A,FALSE,"AR";#N/A,#N/A,FALSE,"BS";#N/A,#N/A,FALSE,"PL";#N/A,#N/A,FALSE,"NOTES";#N/A,#N/A,FALSE,"NOTES (2)";#N/A,#N/A,FALSE,"NOTES (3)";#N/A,#N/A,FALSE,"DPL";#N/A,#N/A,FALSE,"DPL"}</definedName>
    <definedName name="soeg" hidden="1">{#N/A,#N/A,FALSE,"TB";#N/A,#N/A,FALSE,"DR";#N/A,#N/A,FALSE,"AR";#N/A,#N/A,FALSE,"BS";#N/A,#N/A,FALSE,"PL";#N/A,#N/A,FALSE,"NOTES";#N/A,#N/A,FALSE,"NOTES (2)";#N/A,#N/A,FALSE,"NOTES (3)";#N/A,#N/A,FALSE,"DPL";#N/A,#N/A,FALSE,"DPL"}</definedName>
    <definedName name="soelt" localSheetId="14" hidden="1">{#N/A,#N/A,FALSE,"TB";#N/A,#N/A,FALSE,"DR";#N/A,#N/A,FALSE,"AR";#N/A,#N/A,FALSE,"BS";#N/A,#N/A,FALSE,"PL";#N/A,#N/A,FALSE,"NOTES";#N/A,#N/A,FALSE,"NOTES (2)";#N/A,#N/A,FALSE,"NOTES (3)";#N/A,#N/A,FALSE,"DPL";#N/A,#N/A,FALSE,"DPL"}</definedName>
    <definedName name="soelt" localSheetId="7" hidden="1">{#N/A,#N/A,FALSE,"TB";#N/A,#N/A,FALSE,"DR";#N/A,#N/A,FALSE,"AR";#N/A,#N/A,FALSE,"BS";#N/A,#N/A,FALSE,"PL";#N/A,#N/A,FALSE,"NOTES";#N/A,#N/A,FALSE,"NOTES (2)";#N/A,#N/A,FALSE,"NOTES (3)";#N/A,#N/A,FALSE,"DPL";#N/A,#N/A,FALSE,"DPL"}</definedName>
    <definedName name="soelt" localSheetId="25" hidden="1">{#N/A,#N/A,FALSE,"TB";#N/A,#N/A,FALSE,"DR";#N/A,#N/A,FALSE,"AR";#N/A,#N/A,FALSE,"BS";#N/A,#N/A,FALSE,"PL";#N/A,#N/A,FALSE,"NOTES";#N/A,#N/A,FALSE,"NOTES (2)";#N/A,#N/A,FALSE,"NOTES (3)";#N/A,#N/A,FALSE,"DPL";#N/A,#N/A,FALSE,"DPL"}</definedName>
    <definedName name="soelt" localSheetId="21" hidden="1">{#N/A,#N/A,FALSE,"TB";#N/A,#N/A,FALSE,"DR";#N/A,#N/A,FALSE,"AR";#N/A,#N/A,FALSE,"BS";#N/A,#N/A,FALSE,"PL";#N/A,#N/A,FALSE,"NOTES";#N/A,#N/A,FALSE,"NOTES (2)";#N/A,#N/A,FALSE,"NOTES (3)";#N/A,#N/A,FALSE,"DPL";#N/A,#N/A,FALSE,"DPL"}</definedName>
    <definedName name="soelt" localSheetId="22" hidden="1">{#N/A,#N/A,FALSE,"TB";#N/A,#N/A,FALSE,"DR";#N/A,#N/A,FALSE,"AR";#N/A,#N/A,FALSE,"BS";#N/A,#N/A,FALSE,"PL";#N/A,#N/A,FALSE,"NOTES";#N/A,#N/A,FALSE,"NOTES (2)";#N/A,#N/A,FALSE,"NOTES (3)";#N/A,#N/A,FALSE,"DPL";#N/A,#N/A,FALSE,"DPL"}</definedName>
    <definedName name="soelt" localSheetId="19" hidden="1">{#N/A,#N/A,FALSE,"TB";#N/A,#N/A,FALSE,"DR";#N/A,#N/A,FALSE,"AR";#N/A,#N/A,FALSE,"BS";#N/A,#N/A,FALSE,"PL";#N/A,#N/A,FALSE,"NOTES";#N/A,#N/A,FALSE,"NOTES (2)";#N/A,#N/A,FALSE,"NOTES (3)";#N/A,#N/A,FALSE,"DPL";#N/A,#N/A,FALSE,"DPL"}</definedName>
    <definedName name="soelt" hidden="1">{#N/A,#N/A,FALSE,"TB";#N/A,#N/A,FALSE,"DR";#N/A,#N/A,FALSE,"AR";#N/A,#N/A,FALSE,"BS";#N/A,#N/A,FALSE,"PL";#N/A,#N/A,FALSE,"NOTES";#N/A,#N/A,FALSE,"NOTES (2)";#N/A,#N/A,FALSE,"NOTES (3)";#N/A,#N/A,FALSE,"DPL";#N/A,#N/A,FALSE,"DPL"}</definedName>
    <definedName name="soetjl" localSheetId="14" hidden="1">{#N/A,#N/A,FALSE,"TAXC.INDEX";#N/A,#N/A,FALSE,"Schedule I";#N/A,#N/A,FALSE,"Schedule  II";#N/A,#N/A,FALSE,"Schedule III";#N/A,#N/A,FALSE,"Schedule IV";#N/A,#N/A,FALSE,"Schedule IV (Cont'd)";#N/A,#N/A,FALSE,"Schedule V";#N/A,#N/A,FALSE,"Schedule VI";#N/A,#N/A,FALSE,"Schedule VII"}</definedName>
    <definedName name="soetjl" localSheetId="7" hidden="1">{#N/A,#N/A,FALSE,"TAXC.INDEX";#N/A,#N/A,FALSE,"Schedule I";#N/A,#N/A,FALSE,"Schedule  II";#N/A,#N/A,FALSE,"Schedule III";#N/A,#N/A,FALSE,"Schedule IV";#N/A,#N/A,FALSE,"Schedule IV (Cont'd)";#N/A,#N/A,FALSE,"Schedule V";#N/A,#N/A,FALSE,"Schedule VI";#N/A,#N/A,FALSE,"Schedule VII"}</definedName>
    <definedName name="soetjl" localSheetId="25" hidden="1">{#N/A,#N/A,FALSE,"TAXC.INDEX";#N/A,#N/A,FALSE,"Schedule I";#N/A,#N/A,FALSE,"Schedule  II";#N/A,#N/A,FALSE,"Schedule III";#N/A,#N/A,FALSE,"Schedule IV";#N/A,#N/A,FALSE,"Schedule IV (Cont'd)";#N/A,#N/A,FALSE,"Schedule V";#N/A,#N/A,FALSE,"Schedule VI";#N/A,#N/A,FALSE,"Schedule VII"}</definedName>
    <definedName name="soetjl" localSheetId="21" hidden="1">{#N/A,#N/A,FALSE,"TAXC.INDEX";#N/A,#N/A,FALSE,"Schedule I";#N/A,#N/A,FALSE,"Schedule  II";#N/A,#N/A,FALSE,"Schedule III";#N/A,#N/A,FALSE,"Schedule IV";#N/A,#N/A,FALSE,"Schedule IV (Cont'd)";#N/A,#N/A,FALSE,"Schedule V";#N/A,#N/A,FALSE,"Schedule VI";#N/A,#N/A,FALSE,"Schedule VII"}</definedName>
    <definedName name="soetjl" localSheetId="22" hidden="1">{#N/A,#N/A,FALSE,"TAXC.INDEX";#N/A,#N/A,FALSE,"Schedule I";#N/A,#N/A,FALSE,"Schedule  II";#N/A,#N/A,FALSE,"Schedule III";#N/A,#N/A,FALSE,"Schedule IV";#N/A,#N/A,FALSE,"Schedule IV (Cont'd)";#N/A,#N/A,FALSE,"Schedule V";#N/A,#N/A,FALSE,"Schedule VI";#N/A,#N/A,FALSE,"Schedule VII"}</definedName>
    <definedName name="soetjl" localSheetId="19" hidden="1">{#N/A,#N/A,FALSE,"TAXC.INDEX";#N/A,#N/A,FALSE,"Schedule I";#N/A,#N/A,FALSE,"Schedule  II";#N/A,#N/A,FALSE,"Schedule III";#N/A,#N/A,FALSE,"Schedule IV";#N/A,#N/A,FALSE,"Schedule IV (Cont'd)";#N/A,#N/A,FALSE,"Schedule V";#N/A,#N/A,FALSE,"Schedule VI";#N/A,#N/A,FALSE,"Schedule VII"}</definedName>
    <definedName name="soetjl" hidden="1">{#N/A,#N/A,FALSE,"TAXC.INDEX";#N/A,#N/A,FALSE,"Schedule I";#N/A,#N/A,FALSE,"Schedule  II";#N/A,#N/A,FALSE,"Schedule III";#N/A,#N/A,FALSE,"Schedule IV";#N/A,#N/A,FALSE,"Schedule IV (Cont'd)";#N/A,#N/A,FALSE,"Schedule V";#N/A,#N/A,FALSE,"Schedule VI";#N/A,#N/A,FALSE,"Schedule VII"}</definedName>
    <definedName name="sof" localSheetId="14" hidden="1">{#N/A,#N/A,FALSE,"DIR-REP";#N/A,#N/A,FALSE,"AUD-REPORT";#N/A,#N/A,FALSE,"P7L&amp;BS";#N/A,#N/A,FALSE,"NOTES";#N/A,#N/A,FALSE,"FA";#N/A,#N/A,FALSE,"NOTES (2)";#N/A,#N/A,FALSE,"Schedule  IV";#N/A,#N/A,FALSE,"Schedule V"}</definedName>
    <definedName name="sof" localSheetId="7" hidden="1">{#N/A,#N/A,FALSE,"DIR-REP";#N/A,#N/A,FALSE,"AUD-REPORT";#N/A,#N/A,FALSE,"P7L&amp;BS";#N/A,#N/A,FALSE,"NOTES";#N/A,#N/A,FALSE,"FA";#N/A,#N/A,FALSE,"NOTES (2)";#N/A,#N/A,FALSE,"Schedule  IV";#N/A,#N/A,FALSE,"Schedule V"}</definedName>
    <definedName name="sof" localSheetId="25" hidden="1">{#N/A,#N/A,FALSE,"DIR-REP";#N/A,#N/A,FALSE,"AUD-REPORT";#N/A,#N/A,FALSE,"P7L&amp;BS";#N/A,#N/A,FALSE,"NOTES";#N/A,#N/A,FALSE,"FA";#N/A,#N/A,FALSE,"NOTES (2)";#N/A,#N/A,FALSE,"Schedule  IV";#N/A,#N/A,FALSE,"Schedule V"}</definedName>
    <definedName name="sof" localSheetId="21" hidden="1">{#N/A,#N/A,FALSE,"DIR-REP";#N/A,#N/A,FALSE,"AUD-REPORT";#N/A,#N/A,FALSE,"P7L&amp;BS";#N/A,#N/A,FALSE,"NOTES";#N/A,#N/A,FALSE,"FA";#N/A,#N/A,FALSE,"NOTES (2)";#N/A,#N/A,FALSE,"Schedule  IV";#N/A,#N/A,FALSE,"Schedule V"}</definedName>
    <definedName name="sof" localSheetId="22" hidden="1">{#N/A,#N/A,FALSE,"DIR-REP";#N/A,#N/A,FALSE,"AUD-REPORT";#N/A,#N/A,FALSE,"P7L&amp;BS";#N/A,#N/A,FALSE,"NOTES";#N/A,#N/A,FALSE,"FA";#N/A,#N/A,FALSE,"NOTES (2)";#N/A,#N/A,FALSE,"Schedule  IV";#N/A,#N/A,FALSE,"Schedule V"}</definedName>
    <definedName name="sof" localSheetId="19" hidden="1">{#N/A,#N/A,FALSE,"DIR-REP";#N/A,#N/A,FALSE,"AUD-REPORT";#N/A,#N/A,FALSE,"P7L&amp;BS";#N/A,#N/A,FALSE,"NOTES";#N/A,#N/A,FALSE,"FA";#N/A,#N/A,FALSE,"NOTES (2)";#N/A,#N/A,FALSE,"Schedule  IV";#N/A,#N/A,FALSE,"Schedule V"}</definedName>
    <definedName name="sof" hidden="1">{#N/A,#N/A,FALSE,"DIR-REP";#N/A,#N/A,FALSE,"AUD-REPORT";#N/A,#N/A,FALSE,"P7L&amp;BS";#N/A,#N/A,FALSE,"NOTES";#N/A,#N/A,FALSE,"FA";#N/A,#N/A,FALSE,"NOTES (2)";#N/A,#N/A,FALSE,"Schedule  IV";#N/A,#N/A,FALSE,"Schedule V"}</definedName>
    <definedName name="Sofo_Auto_GEZL" localSheetId="14"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ofo_Auto_GEZL" localSheetId="7"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ofo_Auto_GEZL" localSheetId="25"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ofo_Auto_GEZL" localSheetId="21"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ofo_Auto_GEZL" localSheetId="22"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ofo_Auto_GEZL" localSheetId="19"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ofo_Auto_GEZL"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Software">#REF!</definedName>
    <definedName name="solar_ratio">#REF!</definedName>
    <definedName name="SOLL_aktueller_Monat">#REF!</definedName>
    <definedName name="solver_adj" hidden="1">#REF!</definedName>
    <definedName name="solver_cvg" hidden="1">0.001</definedName>
    <definedName name="solver_drv" hidden="1">1</definedName>
    <definedName name="solver_est" hidden="1">1</definedName>
    <definedName name="solver_itr" hidden="1">100</definedName>
    <definedName name="solver_lhs1" hidden="1">#REF!</definedName>
    <definedName name="solver_lin" hidden="1">0</definedName>
    <definedName name="solver_neg" hidden="1">2</definedName>
    <definedName name="solver_num" hidden="1">0</definedName>
    <definedName name="solver_nwt" hidden="1">1</definedName>
    <definedName name="solver_opt" hidden="1">#REF!</definedName>
    <definedName name="solver_pre" hidden="1">0.000001</definedName>
    <definedName name="solver_rel1" hidden="1">1</definedName>
    <definedName name="solver_rhs1" hidden="1">0.15</definedName>
    <definedName name="solver_scl" hidden="1">2</definedName>
    <definedName name="solver_sho" hidden="1">2</definedName>
    <definedName name="solver_tim" hidden="1">100</definedName>
    <definedName name="solver_tmp" hidden="1">0.15</definedName>
    <definedName name="solver_tol" hidden="1">0.05</definedName>
    <definedName name="solver_typ" hidden="1">1</definedName>
    <definedName name="solver_val" hidden="1">0</definedName>
    <definedName name="soooot" localSheetId="14" hidden="1">{#N/A,#N/A,FALSE,"DIR-REP";#N/A,#N/A,FALSE,"AUD-REPORT";#N/A,#N/A,FALSE,"P7L&amp;BS";#N/A,#N/A,FALSE,"NOTES";#N/A,#N/A,FALSE,"FA";#N/A,#N/A,FALSE,"NOTES (2)";#N/A,#N/A,FALSE,"Schedule  IV";#N/A,#N/A,FALSE,"Schedule V"}</definedName>
    <definedName name="soooot" localSheetId="7" hidden="1">{#N/A,#N/A,FALSE,"DIR-REP";#N/A,#N/A,FALSE,"AUD-REPORT";#N/A,#N/A,FALSE,"P7L&amp;BS";#N/A,#N/A,FALSE,"NOTES";#N/A,#N/A,FALSE,"FA";#N/A,#N/A,FALSE,"NOTES (2)";#N/A,#N/A,FALSE,"Schedule  IV";#N/A,#N/A,FALSE,"Schedule V"}</definedName>
    <definedName name="soooot" localSheetId="25" hidden="1">{#N/A,#N/A,FALSE,"DIR-REP";#N/A,#N/A,FALSE,"AUD-REPORT";#N/A,#N/A,FALSE,"P7L&amp;BS";#N/A,#N/A,FALSE,"NOTES";#N/A,#N/A,FALSE,"FA";#N/A,#N/A,FALSE,"NOTES (2)";#N/A,#N/A,FALSE,"Schedule  IV";#N/A,#N/A,FALSE,"Schedule V"}</definedName>
    <definedName name="soooot" localSheetId="21" hidden="1">{#N/A,#N/A,FALSE,"DIR-REP";#N/A,#N/A,FALSE,"AUD-REPORT";#N/A,#N/A,FALSE,"P7L&amp;BS";#N/A,#N/A,FALSE,"NOTES";#N/A,#N/A,FALSE,"FA";#N/A,#N/A,FALSE,"NOTES (2)";#N/A,#N/A,FALSE,"Schedule  IV";#N/A,#N/A,FALSE,"Schedule V"}</definedName>
    <definedName name="soooot" localSheetId="22" hidden="1">{#N/A,#N/A,FALSE,"DIR-REP";#N/A,#N/A,FALSE,"AUD-REPORT";#N/A,#N/A,FALSE,"P7L&amp;BS";#N/A,#N/A,FALSE,"NOTES";#N/A,#N/A,FALSE,"FA";#N/A,#N/A,FALSE,"NOTES (2)";#N/A,#N/A,FALSE,"Schedule  IV";#N/A,#N/A,FALSE,"Schedule V"}</definedName>
    <definedName name="soooot" localSheetId="19" hidden="1">{#N/A,#N/A,FALSE,"DIR-REP";#N/A,#N/A,FALSE,"AUD-REPORT";#N/A,#N/A,FALSE,"P7L&amp;BS";#N/A,#N/A,FALSE,"NOTES";#N/A,#N/A,FALSE,"FA";#N/A,#N/A,FALSE,"NOTES (2)";#N/A,#N/A,FALSE,"Schedule  IV";#N/A,#N/A,FALSE,"Schedule V"}</definedName>
    <definedName name="soooot" hidden="1">{#N/A,#N/A,FALSE,"DIR-REP";#N/A,#N/A,FALSE,"AUD-REPORT";#N/A,#N/A,FALSE,"P7L&amp;BS";#N/A,#N/A,FALSE,"NOTES";#N/A,#N/A,FALSE,"FA";#N/A,#N/A,FALSE,"NOTES (2)";#N/A,#N/A,FALSE,"Schedule  IV";#N/A,#N/A,FALSE,"Schedule V"}</definedName>
    <definedName name="SOPNL">#REF!</definedName>
    <definedName name="sor" hidden="1">#REF!</definedName>
    <definedName name="sort" hidden="1">#REF!</definedName>
    <definedName name="sotaljt" localSheetId="14" hidden="1">{#N/A,#N/A,FALSE,"TB";#N/A,#N/A,FALSE,"AR";#N/A,#N/A,FALSE,"BS";#N/A,#N/A,FALSE,"PL";#N/A,#N/A,FALSE,"NOTES";#N/A,#N/A,FALSE,"NOTES (2)";#N/A,#N/A,FALSE,"NOTES (3)";#N/A,#N/A,FALSE,"TAXC.INDEX";#N/A,#N/A,FALSE,"Schedule I";#N/A,#N/A,FALSE,"DPL";#N/A,#N/A,FALSE,"Schedule IV";#N/A,#N/A,FALSE,"Adjustments"}</definedName>
    <definedName name="sotaljt" localSheetId="7" hidden="1">{#N/A,#N/A,FALSE,"TB";#N/A,#N/A,FALSE,"AR";#N/A,#N/A,FALSE,"BS";#N/A,#N/A,FALSE,"PL";#N/A,#N/A,FALSE,"NOTES";#N/A,#N/A,FALSE,"NOTES (2)";#N/A,#N/A,FALSE,"NOTES (3)";#N/A,#N/A,FALSE,"TAXC.INDEX";#N/A,#N/A,FALSE,"Schedule I";#N/A,#N/A,FALSE,"DPL";#N/A,#N/A,FALSE,"Schedule IV";#N/A,#N/A,FALSE,"Adjustments"}</definedName>
    <definedName name="sotaljt" localSheetId="25" hidden="1">{#N/A,#N/A,FALSE,"TB";#N/A,#N/A,FALSE,"AR";#N/A,#N/A,FALSE,"BS";#N/A,#N/A,FALSE,"PL";#N/A,#N/A,FALSE,"NOTES";#N/A,#N/A,FALSE,"NOTES (2)";#N/A,#N/A,FALSE,"NOTES (3)";#N/A,#N/A,FALSE,"TAXC.INDEX";#N/A,#N/A,FALSE,"Schedule I";#N/A,#N/A,FALSE,"DPL";#N/A,#N/A,FALSE,"Schedule IV";#N/A,#N/A,FALSE,"Adjustments"}</definedName>
    <definedName name="sotaljt" localSheetId="21" hidden="1">{#N/A,#N/A,FALSE,"TB";#N/A,#N/A,FALSE,"AR";#N/A,#N/A,FALSE,"BS";#N/A,#N/A,FALSE,"PL";#N/A,#N/A,FALSE,"NOTES";#N/A,#N/A,FALSE,"NOTES (2)";#N/A,#N/A,FALSE,"NOTES (3)";#N/A,#N/A,FALSE,"TAXC.INDEX";#N/A,#N/A,FALSE,"Schedule I";#N/A,#N/A,FALSE,"DPL";#N/A,#N/A,FALSE,"Schedule IV";#N/A,#N/A,FALSE,"Adjustments"}</definedName>
    <definedName name="sotaljt" localSheetId="22" hidden="1">{#N/A,#N/A,FALSE,"TB";#N/A,#N/A,FALSE,"AR";#N/A,#N/A,FALSE,"BS";#N/A,#N/A,FALSE,"PL";#N/A,#N/A,FALSE,"NOTES";#N/A,#N/A,FALSE,"NOTES (2)";#N/A,#N/A,FALSE,"NOTES (3)";#N/A,#N/A,FALSE,"TAXC.INDEX";#N/A,#N/A,FALSE,"Schedule I";#N/A,#N/A,FALSE,"DPL";#N/A,#N/A,FALSE,"Schedule IV";#N/A,#N/A,FALSE,"Adjustments"}</definedName>
    <definedName name="sotaljt" localSheetId="19" hidden="1">{#N/A,#N/A,FALSE,"TB";#N/A,#N/A,FALSE,"AR";#N/A,#N/A,FALSE,"BS";#N/A,#N/A,FALSE,"PL";#N/A,#N/A,FALSE,"NOTES";#N/A,#N/A,FALSE,"NOTES (2)";#N/A,#N/A,FALSE,"NOTES (3)";#N/A,#N/A,FALSE,"TAXC.INDEX";#N/A,#N/A,FALSE,"Schedule I";#N/A,#N/A,FALSE,"DPL";#N/A,#N/A,FALSE,"Schedule IV";#N/A,#N/A,FALSE,"Adjustments"}</definedName>
    <definedName name="sotaljt" hidden="1">{#N/A,#N/A,FALSE,"TB";#N/A,#N/A,FALSE,"AR";#N/A,#N/A,FALSE,"BS";#N/A,#N/A,FALSE,"PL";#N/A,#N/A,FALSE,"NOTES";#N/A,#N/A,FALSE,"NOTES (2)";#N/A,#N/A,FALSE,"NOTES (3)";#N/A,#N/A,FALSE,"TAXC.INDEX";#N/A,#N/A,FALSE,"Schedule I";#N/A,#N/A,FALSE,"DPL";#N/A,#N/A,FALSE,"Schedule IV";#N/A,#N/A,FALSE,"Adjustments"}</definedName>
    <definedName name="sp">6</definedName>
    <definedName name="Space">#REF!</definedName>
    <definedName name="spare" localSheetId="14" hidden="1">{#N/A,#N/A,FALSE,"P&amp;L Acc";#N/A,#N/A,FALSE,"P&amp;L Var";#N/A,#N/A,FALSE,"I-B Rep";#N/A,#N/A,FALSE,"BS";#N/A,#N/A,FALSE,"C'flw St";#N/A,#N/A,FALSE,"FA Rep";#N/A,#N/A,FALSE,"H-C Cons"}</definedName>
    <definedName name="spare" localSheetId="7" hidden="1">{#N/A,#N/A,FALSE,"P&amp;L Acc";#N/A,#N/A,FALSE,"P&amp;L Var";#N/A,#N/A,FALSE,"I-B Rep";#N/A,#N/A,FALSE,"BS";#N/A,#N/A,FALSE,"C'flw St";#N/A,#N/A,FALSE,"FA Rep";#N/A,#N/A,FALSE,"H-C Cons"}</definedName>
    <definedName name="spare" localSheetId="25" hidden="1">{#N/A,#N/A,FALSE,"P&amp;L Acc";#N/A,#N/A,FALSE,"P&amp;L Var";#N/A,#N/A,FALSE,"I-B Rep";#N/A,#N/A,FALSE,"BS";#N/A,#N/A,FALSE,"C'flw St";#N/A,#N/A,FALSE,"FA Rep";#N/A,#N/A,FALSE,"H-C Cons"}</definedName>
    <definedName name="spare" localSheetId="21" hidden="1">{#N/A,#N/A,FALSE,"P&amp;L Acc";#N/A,#N/A,FALSE,"P&amp;L Var";#N/A,#N/A,FALSE,"I-B Rep";#N/A,#N/A,FALSE,"BS";#N/A,#N/A,FALSE,"C'flw St";#N/A,#N/A,FALSE,"FA Rep";#N/A,#N/A,FALSE,"H-C Cons"}</definedName>
    <definedName name="spare" localSheetId="22" hidden="1">{#N/A,#N/A,FALSE,"P&amp;L Acc";#N/A,#N/A,FALSE,"P&amp;L Var";#N/A,#N/A,FALSE,"I-B Rep";#N/A,#N/A,FALSE,"BS";#N/A,#N/A,FALSE,"C'flw St";#N/A,#N/A,FALSE,"FA Rep";#N/A,#N/A,FALSE,"H-C Cons"}</definedName>
    <definedName name="spare" localSheetId="19" hidden="1">{#N/A,#N/A,FALSE,"P&amp;L Acc";#N/A,#N/A,FALSE,"P&amp;L Var";#N/A,#N/A,FALSE,"I-B Rep";#N/A,#N/A,FALSE,"BS";#N/A,#N/A,FALSE,"C'flw St";#N/A,#N/A,FALSE,"FA Rep";#N/A,#N/A,FALSE,"H-C Cons"}</definedName>
    <definedName name="spare" hidden="1">{#N/A,#N/A,FALSE,"P&amp;L Acc";#N/A,#N/A,FALSE,"P&amp;L Var";#N/A,#N/A,FALSE,"I-B Rep";#N/A,#N/A,FALSE,"BS";#N/A,#N/A,FALSE,"C'flw St";#N/A,#N/A,FALSE,"FA Rep";#N/A,#N/A,FALSE,"H-C Cons"}</definedName>
    <definedName name="spare2" localSheetId="14" hidden="1">{#N/A,#N/A,FALSE,"P&amp;L Acc";#N/A,#N/A,FALSE,"P&amp;L Var";#N/A,#N/A,FALSE,"I-B Rep";#N/A,#N/A,FALSE,"BS";#N/A,#N/A,FALSE,"C'flw St";#N/A,#N/A,FALSE,"FA Rep";#N/A,#N/A,FALSE,"H-C Cons"}</definedName>
    <definedName name="spare2" localSheetId="7" hidden="1">{#N/A,#N/A,FALSE,"P&amp;L Acc";#N/A,#N/A,FALSE,"P&amp;L Var";#N/A,#N/A,FALSE,"I-B Rep";#N/A,#N/A,FALSE,"BS";#N/A,#N/A,FALSE,"C'flw St";#N/A,#N/A,FALSE,"FA Rep";#N/A,#N/A,FALSE,"H-C Cons"}</definedName>
    <definedName name="spare2" localSheetId="25" hidden="1">{#N/A,#N/A,FALSE,"P&amp;L Acc";#N/A,#N/A,FALSE,"P&amp;L Var";#N/A,#N/A,FALSE,"I-B Rep";#N/A,#N/A,FALSE,"BS";#N/A,#N/A,FALSE,"C'flw St";#N/A,#N/A,FALSE,"FA Rep";#N/A,#N/A,FALSE,"H-C Cons"}</definedName>
    <definedName name="spare2" localSheetId="21" hidden="1">{#N/A,#N/A,FALSE,"P&amp;L Acc";#N/A,#N/A,FALSE,"P&amp;L Var";#N/A,#N/A,FALSE,"I-B Rep";#N/A,#N/A,FALSE,"BS";#N/A,#N/A,FALSE,"C'flw St";#N/A,#N/A,FALSE,"FA Rep";#N/A,#N/A,FALSE,"H-C Cons"}</definedName>
    <definedName name="spare2" localSheetId="22" hidden="1">{#N/A,#N/A,FALSE,"P&amp;L Acc";#N/A,#N/A,FALSE,"P&amp;L Var";#N/A,#N/A,FALSE,"I-B Rep";#N/A,#N/A,FALSE,"BS";#N/A,#N/A,FALSE,"C'flw St";#N/A,#N/A,FALSE,"FA Rep";#N/A,#N/A,FALSE,"H-C Cons"}</definedName>
    <definedName name="spare2" localSheetId="19" hidden="1">{#N/A,#N/A,FALSE,"P&amp;L Acc";#N/A,#N/A,FALSE,"P&amp;L Var";#N/A,#N/A,FALSE,"I-B Rep";#N/A,#N/A,FALSE,"BS";#N/A,#N/A,FALSE,"C'flw St";#N/A,#N/A,FALSE,"FA Rep";#N/A,#N/A,FALSE,"H-C Cons"}</definedName>
    <definedName name="spare2" hidden="1">{#N/A,#N/A,FALSE,"P&amp;L Acc";#N/A,#N/A,FALSE,"P&amp;L Var";#N/A,#N/A,FALSE,"I-B Rep";#N/A,#N/A,FALSE,"BS";#N/A,#N/A,FALSE,"C'flw St";#N/A,#N/A,FALSE,"FA Rep";#N/A,#N/A,FALSE,"H-C Cons"}</definedName>
    <definedName name="spare3" localSheetId="14" hidden="1">{#N/A,#N/A,FALSE,"P&amp;L Acc";#N/A,#N/A,FALSE,"P&amp;L Var";#N/A,#N/A,FALSE,"I-B Rep";#N/A,#N/A,FALSE,"BS";#N/A,#N/A,FALSE,"C'flw St";#N/A,#N/A,FALSE,"FA Rep";#N/A,#N/A,FALSE,"H-C Cons"}</definedName>
    <definedName name="spare3" localSheetId="7" hidden="1">{#N/A,#N/A,FALSE,"P&amp;L Acc";#N/A,#N/A,FALSE,"P&amp;L Var";#N/A,#N/A,FALSE,"I-B Rep";#N/A,#N/A,FALSE,"BS";#N/A,#N/A,FALSE,"C'flw St";#N/A,#N/A,FALSE,"FA Rep";#N/A,#N/A,FALSE,"H-C Cons"}</definedName>
    <definedName name="spare3" localSheetId="25" hidden="1">{#N/A,#N/A,FALSE,"P&amp;L Acc";#N/A,#N/A,FALSE,"P&amp;L Var";#N/A,#N/A,FALSE,"I-B Rep";#N/A,#N/A,FALSE,"BS";#N/A,#N/A,FALSE,"C'flw St";#N/A,#N/A,FALSE,"FA Rep";#N/A,#N/A,FALSE,"H-C Cons"}</definedName>
    <definedName name="spare3" localSheetId="21" hidden="1">{#N/A,#N/A,FALSE,"P&amp;L Acc";#N/A,#N/A,FALSE,"P&amp;L Var";#N/A,#N/A,FALSE,"I-B Rep";#N/A,#N/A,FALSE,"BS";#N/A,#N/A,FALSE,"C'flw St";#N/A,#N/A,FALSE,"FA Rep";#N/A,#N/A,FALSE,"H-C Cons"}</definedName>
    <definedName name="spare3" localSheetId="22" hidden="1">{#N/A,#N/A,FALSE,"P&amp;L Acc";#N/A,#N/A,FALSE,"P&amp;L Var";#N/A,#N/A,FALSE,"I-B Rep";#N/A,#N/A,FALSE,"BS";#N/A,#N/A,FALSE,"C'flw St";#N/A,#N/A,FALSE,"FA Rep";#N/A,#N/A,FALSE,"H-C Cons"}</definedName>
    <definedName name="spare3" localSheetId="19" hidden="1">{#N/A,#N/A,FALSE,"P&amp;L Acc";#N/A,#N/A,FALSE,"P&amp;L Var";#N/A,#N/A,FALSE,"I-B Rep";#N/A,#N/A,FALSE,"BS";#N/A,#N/A,FALSE,"C'flw St";#N/A,#N/A,FALSE,"FA Rep";#N/A,#N/A,FALSE,"H-C Cons"}</definedName>
    <definedName name="spare3" hidden="1">{#N/A,#N/A,FALSE,"P&amp;L Acc";#N/A,#N/A,FALSE,"P&amp;L Var";#N/A,#N/A,FALSE,"I-B Rep";#N/A,#N/A,FALSE,"BS";#N/A,#N/A,FALSE,"C'flw St";#N/A,#N/A,FALSE,"FA Rep";#N/A,#N/A,FALSE,"H-C Cons"}</definedName>
    <definedName name="spare5" localSheetId="14" hidden="1">{#N/A,#N/A,FALSE,"P&amp;L Acc";#N/A,#N/A,FALSE,"P&amp;L Var";#N/A,#N/A,FALSE,"I-B Rep";#N/A,#N/A,FALSE,"BS";#N/A,#N/A,FALSE,"C'flw St";#N/A,#N/A,FALSE,"FA Rep";#N/A,#N/A,FALSE,"H-C Cons"}</definedName>
    <definedName name="spare5" localSheetId="7" hidden="1">{#N/A,#N/A,FALSE,"P&amp;L Acc";#N/A,#N/A,FALSE,"P&amp;L Var";#N/A,#N/A,FALSE,"I-B Rep";#N/A,#N/A,FALSE,"BS";#N/A,#N/A,FALSE,"C'flw St";#N/A,#N/A,FALSE,"FA Rep";#N/A,#N/A,FALSE,"H-C Cons"}</definedName>
    <definedName name="spare5" localSheetId="25" hidden="1">{#N/A,#N/A,FALSE,"P&amp;L Acc";#N/A,#N/A,FALSE,"P&amp;L Var";#N/A,#N/A,FALSE,"I-B Rep";#N/A,#N/A,FALSE,"BS";#N/A,#N/A,FALSE,"C'flw St";#N/A,#N/A,FALSE,"FA Rep";#N/A,#N/A,FALSE,"H-C Cons"}</definedName>
    <definedName name="spare5" localSheetId="21" hidden="1">{#N/A,#N/A,FALSE,"P&amp;L Acc";#N/A,#N/A,FALSE,"P&amp;L Var";#N/A,#N/A,FALSE,"I-B Rep";#N/A,#N/A,FALSE,"BS";#N/A,#N/A,FALSE,"C'flw St";#N/A,#N/A,FALSE,"FA Rep";#N/A,#N/A,FALSE,"H-C Cons"}</definedName>
    <definedName name="spare5" localSheetId="22" hidden="1">{#N/A,#N/A,FALSE,"P&amp;L Acc";#N/A,#N/A,FALSE,"P&amp;L Var";#N/A,#N/A,FALSE,"I-B Rep";#N/A,#N/A,FALSE,"BS";#N/A,#N/A,FALSE,"C'flw St";#N/A,#N/A,FALSE,"FA Rep";#N/A,#N/A,FALSE,"H-C Cons"}</definedName>
    <definedName name="spare5" localSheetId="19" hidden="1">{#N/A,#N/A,FALSE,"P&amp;L Acc";#N/A,#N/A,FALSE,"P&amp;L Var";#N/A,#N/A,FALSE,"I-B Rep";#N/A,#N/A,FALSE,"BS";#N/A,#N/A,FALSE,"C'flw St";#N/A,#N/A,FALSE,"FA Rep";#N/A,#N/A,FALSE,"H-C Cons"}</definedName>
    <definedName name="spare5" hidden="1">{#N/A,#N/A,FALSE,"P&amp;L Acc";#N/A,#N/A,FALSE,"P&amp;L Var";#N/A,#N/A,FALSE,"I-B Rep";#N/A,#N/A,FALSE,"BS";#N/A,#N/A,FALSE,"C'flw St";#N/A,#N/A,FALSE,"FA Rep";#N/A,#N/A,FALSE,"H-C Cons"}</definedName>
    <definedName name="spare7" localSheetId="14" hidden="1">{#N/A,#N/A,FALSE,"P&amp;L Acc";#N/A,#N/A,FALSE,"P&amp;L Var";#N/A,#N/A,FALSE,"I-B Rep";#N/A,#N/A,FALSE,"BS";#N/A,#N/A,FALSE,"C'flw St";#N/A,#N/A,FALSE,"FA Rep";#N/A,#N/A,FALSE,"H-C Cons"}</definedName>
    <definedName name="spare7" localSheetId="7" hidden="1">{#N/A,#N/A,FALSE,"P&amp;L Acc";#N/A,#N/A,FALSE,"P&amp;L Var";#N/A,#N/A,FALSE,"I-B Rep";#N/A,#N/A,FALSE,"BS";#N/A,#N/A,FALSE,"C'flw St";#N/A,#N/A,FALSE,"FA Rep";#N/A,#N/A,FALSE,"H-C Cons"}</definedName>
    <definedName name="spare7" localSheetId="25" hidden="1">{#N/A,#N/A,FALSE,"P&amp;L Acc";#N/A,#N/A,FALSE,"P&amp;L Var";#N/A,#N/A,FALSE,"I-B Rep";#N/A,#N/A,FALSE,"BS";#N/A,#N/A,FALSE,"C'flw St";#N/A,#N/A,FALSE,"FA Rep";#N/A,#N/A,FALSE,"H-C Cons"}</definedName>
    <definedName name="spare7" localSheetId="21" hidden="1">{#N/A,#N/A,FALSE,"P&amp;L Acc";#N/A,#N/A,FALSE,"P&amp;L Var";#N/A,#N/A,FALSE,"I-B Rep";#N/A,#N/A,FALSE,"BS";#N/A,#N/A,FALSE,"C'flw St";#N/A,#N/A,FALSE,"FA Rep";#N/A,#N/A,FALSE,"H-C Cons"}</definedName>
    <definedName name="spare7" localSheetId="22" hidden="1">{#N/A,#N/A,FALSE,"P&amp;L Acc";#N/A,#N/A,FALSE,"P&amp;L Var";#N/A,#N/A,FALSE,"I-B Rep";#N/A,#N/A,FALSE,"BS";#N/A,#N/A,FALSE,"C'flw St";#N/A,#N/A,FALSE,"FA Rep";#N/A,#N/A,FALSE,"H-C Cons"}</definedName>
    <definedName name="spare7" localSheetId="19" hidden="1">{#N/A,#N/A,FALSE,"P&amp;L Acc";#N/A,#N/A,FALSE,"P&amp;L Var";#N/A,#N/A,FALSE,"I-B Rep";#N/A,#N/A,FALSE,"BS";#N/A,#N/A,FALSE,"C'flw St";#N/A,#N/A,FALSE,"FA Rep";#N/A,#N/A,FALSE,"H-C Cons"}</definedName>
    <definedName name="spare7" hidden="1">{#N/A,#N/A,FALSE,"P&amp;L Acc";#N/A,#N/A,FALSE,"P&amp;L Var";#N/A,#N/A,FALSE,"I-B Rep";#N/A,#N/A,FALSE,"BS";#N/A,#N/A,FALSE,"C'flw St";#N/A,#N/A,FALSE,"FA Rep";#N/A,#N/A,FALSE,"H-C Cons"}</definedName>
    <definedName name="SpecialPrice" hidden="1">#REF!</definedName>
    <definedName name="Sperren">#REF!,#REF!,#REF!,#REF!,#REF!,#REF!,#REF!</definedName>
    <definedName name="spo" localSheetId="14" hidden="1">{#N/A,#N/A,FALSE,"TB";#N/A,#N/A,FALSE,"DR";#N/A,#N/A,FALSE,"AR";#N/A,#N/A,FALSE,"PL";#N/A,#N/A,FALSE,"BS";#N/A,#N/A,FALSE,"NOTES";#N/A,#N/A,FALSE,"NOTES (2)";#N/A,#N/A,FALSE,"NOTES (3)";#N/A,#N/A,FALSE,"DPL";#N/A,#N/A,FALSE,"TAXC.INDEX";#N/A,#N/A,FALSE,"Schedule I";#N/A,#N/A,FALSE,"Adjustments"}</definedName>
    <definedName name="spo" localSheetId="7" hidden="1">{#N/A,#N/A,FALSE,"TB";#N/A,#N/A,FALSE,"DR";#N/A,#N/A,FALSE,"AR";#N/A,#N/A,FALSE,"PL";#N/A,#N/A,FALSE,"BS";#N/A,#N/A,FALSE,"NOTES";#N/A,#N/A,FALSE,"NOTES (2)";#N/A,#N/A,FALSE,"NOTES (3)";#N/A,#N/A,FALSE,"DPL";#N/A,#N/A,FALSE,"TAXC.INDEX";#N/A,#N/A,FALSE,"Schedule I";#N/A,#N/A,FALSE,"Adjustments"}</definedName>
    <definedName name="spo" localSheetId="25" hidden="1">{#N/A,#N/A,FALSE,"TB";#N/A,#N/A,FALSE,"DR";#N/A,#N/A,FALSE,"AR";#N/A,#N/A,FALSE,"PL";#N/A,#N/A,FALSE,"BS";#N/A,#N/A,FALSE,"NOTES";#N/A,#N/A,FALSE,"NOTES (2)";#N/A,#N/A,FALSE,"NOTES (3)";#N/A,#N/A,FALSE,"DPL";#N/A,#N/A,FALSE,"TAXC.INDEX";#N/A,#N/A,FALSE,"Schedule I";#N/A,#N/A,FALSE,"Adjustments"}</definedName>
    <definedName name="spo" localSheetId="21" hidden="1">{#N/A,#N/A,FALSE,"TB";#N/A,#N/A,FALSE,"DR";#N/A,#N/A,FALSE,"AR";#N/A,#N/A,FALSE,"PL";#N/A,#N/A,FALSE,"BS";#N/A,#N/A,FALSE,"NOTES";#N/A,#N/A,FALSE,"NOTES (2)";#N/A,#N/A,FALSE,"NOTES (3)";#N/A,#N/A,FALSE,"DPL";#N/A,#N/A,FALSE,"TAXC.INDEX";#N/A,#N/A,FALSE,"Schedule I";#N/A,#N/A,FALSE,"Adjustments"}</definedName>
    <definedName name="spo" localSheetId="22" hidden="1">{#N/A,#N/A,FALSE,"TB";#N/A,#N/A,FALSE,"DR";#N/A,#N/A,FALSE,"AR";#N/A,#N/A,FALSE,"PL";#N/A,#N/A,FALSE,"BS";#N/A,#N/A,FALSE,"NOTES";#N/A,#N/A,FALSE,"NOTES (2)";#N/A,#N/A,FALSE,"NOTES (3)";#N/A,#N/A,FALSE,"DPL";#N/A,#N/A,FALSE,"TAXC.INDEX";#N/A,#N/A,FALSE,"Schedule I";#N/A,#N/A,FALSE,"Adjustments"}</definedName>
    <definedName name="spo" localSheetId="19" hidden="1">{#N/A,#N/A,FALSE,"TB";#N/A,#N/A,FALSE,"DR";#N/A,#N/A,FALSE,"AR";#N/A,#N/A,FALSE,"PL";#N/A,#N/A,FALSE,"BS";#N/A,#N/A,FALSE,"NOTES";#N/A,#N/A,FALSE,"NOTES (2)";#N/A,#N/A,FALSE,"NOTES (3)";#N/A,#N/A,FALSE,"DPL";#N/A,#N/A,FALSE,"TAXC.INDEX";#N/A,#N/A,FALSE,"Schedule I";#N/A,#N/A,FALSE,"Adjustments"}</definedName>
    <definedName name="spo" hidden="1">{#N/A,#N/A,FALSE,"TB";#N/A,#N/A,FALSE,"DR";#N/A,#N/A,FALSE,"AR";#N/A,#N/A,FALSE,"PL";#N/A,#N/A,FALSE,"BS";#N/A,#N/A,FALSE,"NOTES";#N/A,#N/A,FALSE,"NOTES (2)";#N/A,#N/A,FALSE,"NOTES (3)";#N/A,#N/A,FALSE,"DPL";#N/A,#N/A,FALSE,"TAXC.INDEX";#N/A,#N/A,FALSE,"Schedule I";#N/A,#N/A,FALSE,"Adjustments"}</definedName>
    <definedName name="sq" localSheetId="14" hidden="1">{"'毛利比较'!$A$4:$P$26"}</definedName>
    <definedName name="sq" localSheetId="7" hidden="1">{"'毛利比较'!$A$4:$P$26"}</definedName>
    <definedName name="sq" localSheetId="25" hidden="1">{"'毛利比较'!$A$4:$P$26"}</definedName>
    <definedName name="sq" localSheetId="21" hidden="1">{"'毛利比较'!$A$4:$P$26"}</definedName>
    <definedName name="sq" localSheetId="22" hidden="1">{"'毛利比较'!$A$4:$P$26"}</definedName>
    <definedName name="sq" localSheetId="19" hidden="1">{"'毛利比较'!$A$4:$P$26"}</definedName>
    <definedName name="sq" hidden="1">{"'毛利比较'!$A$4:$P$26"}</definedName>
    <definedName name="sql_statement" localSheetId="25" hidden="1">"select distinct acct_cat,sum(cyr),sum(lyr),sum(cbd),mult
from r1_datasum
group by acct_cat
"</definedName>
    <definedName name="sql_statement" localSheetId="21" hidden="1">"select distinct acct_cat,sum(cyr),sum(lyr),sum(cbd),mult
from r1_datasum
group by acct_cat
"</definedName>
    <definedName name="sql_statement" localSheetId="22" hidden="1">"select distinct acct_cat,sum(cyr),sum(lyr),sum(cbd),mult
from r1_datasum
group by acct_cat
"</definedName>
    <definedName name="sql_statement" hidden="1">"select distinct acct_cat,sum(cyr),sum(lyr),sum(cbd),mult_x000D_
from r1_datasum_x000D_
group by acct_cat_x000D_
_x000D_
"</definedName>
    <definedName name="sqw" localSheetId="14" hidden="1">{"'毛利比较'!$A$4:$P$26"}</definedName>
    <definedName name="sqw" localSheetId="7" hidden="1">{"'毛利比较'!$A$4:$P$26"}</definedName>
    <definedName name="sqw" localSheetId="25" hidden="1">{"'毛利比较'!$A$4:$P$26"}</definedName>
    <definedName name="sqw" localSheetId="21" hidden="1">{"'毛利比较'!$A$4:$P$26"}</definedName>
    <definedName name="sqw" localSheetId="22" hidden="1">{"'毛利比较'!$A$4:$P$26"}</definedName>
    <definedName name="sqw" localSheetId="19" hidden="1">{"'毛利比较'!$A$4:$P$26"}</definedName>
    <definedName name="sqw" hidden="1">{"'毛利比较'!$A$4:$P$26"}</definedName>
    <definedName name="sre" localSheetId="14" hidden="1">{"vol data",#N/A,FALSE,"Datasheet";"vol graph",#N/A,FALSE,"Volume";"price data",#N/A,FALSE,"Datasheet";"price graph",#N/A,FALSE,"Price";"dp data",#N/A,FALSE,"Datasheet";"dp graph",#N/A,FALSE,"DirectProfit"}</definedName>
    <definedName name="sre" localSheetId="7" hidden="1">{"vol data",#N/A,FALSE,"Datasheet";"vol graph",#N/A,FALSE,"Volume";"price data",#N/A,FALSE,"Datasheet";"price graph",#N/A,FALSE,"Price";"dp data",#N/A,FALSE,"Datasheet";"dp graph",#N/A,FALSE,"DirectProfit"}</definedName>
    <definedName name="sre" localSheetId="25" hidden="1">{"vol data",#N/A,FALSE,"Datasheet";"vol graph",#N/A,FALSE,"Volume";"price data",#N/A,FALSE,"Datasheet";"price graph",#N/A,FALSE,"Price";"dp data",#N/A,FALSE,"Datasheet";"dp graph",#N/A,FALSE,"DirectProfit"}</definedName>
    <definedName name="sre" localSheetId="21" hidden="1">{"vol data",#N/A,FALSE,"Datasheet";"vol graph",#N/A,FALSE,"Volume";"price data",#N/A,FALSE,"Datasheet";"price graph",#N/A,FALSE,"Price";"dp data",#N/A,FALSE,"Datasheet";"dp graph",#N/A,FALSE,"DirectProfit"}</definedName>
    <definedName name="sre" localSheetId="22" hidden="1">{"vol data",#N/A,FALSE,"Datasheet";"vol graph",#N/A,FALSE,"Volume";"price data",#N/A,FALSE,"Datasheet";"price graph",#N/A,FALSE,"Price";"dp data",#N/A,FALSE,"Datasheet";"dp graph",#N/A,FALSE,"DirectProfit"}</definedName>
    <definedName name="sre" localSheetId="19" hidden="1">{"vol data",#N/A,FALSE,"Datasheet";"vol graph",#N/A,FALSE,"Volume";"price data",#N/A,FALSE,"Datasheet";"price graph",#N/A,FALSE,"Price";"dp data",#N/A,FALSE,"Datasheet";"dp graph",#N/A,FALSE,"DirectProfit"}</definedName>
    <definedName name="sre" hidden="1">{"vol data",#N/A,FALSE,"Datasheet";"vol graph",#N/A,FALSE,"Volume";"price data",#N/A,FALSE,"Datasheet";"price graph",#N/A,FALSE,"Price";"dp data",#N/A,FALSE,"Datasheet";"dp graph",#N/A,FALSE,"DirectProfit"}</definedName>
    <definedName name="SS">#REF!</definedName>
    <definedName name="ss7fee">#REF!</definedName>
    <definedName name="ssaa" localSheetId="14" hidden="1">{#N/A,#N/A,TRUE,"일정"}</definedName>
    <definedName name="ssaa" localSheetId="7" hidden="1">{#N/A,#N/A,TRUE,"일정"}</definedName>
    <definedName name="ssaa" localSheetId="25" hidden="1">{#N/A,#N/A,TRUE,"일정"}</definedName>
    <definedName name="ssaa" localSheetId="21" hidden="1">{#N/A,#N/A,TRUE,"일정"}</definedName>
    <definedName name="ssaa" localSheetId="22" hidden="1">{#N/A,#N/A,TRUE,"일정"}</definedName>
    <definedName name="ssaa" localSheetId="19" hidden="1">{#N/A,#N/A,TRUE,"일정"}</definedName>
    <definedName name="ssaa" hidden="1">{#N/A,#N/A,TRUE,"일정"}</definedName>
    <definedName name="ssadsad" localSheetId="14" hidden="1">{#N/A,"PURADD",FALSE,"Business Analysis";#N/A,"PURSPP",FALSE,"Business Analysis";#N/A,"CTGIND",FALSE,"Business Analysis";#N/A,"PURCHM",FALSE,"Business Analysis";#N/A,"SPADD",FALSE,"Business Analysis";#N/A,"EPOXY",FALSE,"Business Analysis";#N/A,"PURPER",FALSE,"Business Analysis"}</definedName>
    <definedName name="ssadsad" localSheetId="7" hidden="1">{#N/A,"PURADD",FALSE,"Business Analysis";#N/A,"PURSPP",FALSE,"Business Analysis";#N/A,"CTGIND",FALSE,"Business Analysis";#N/A,"PURCHM",FALSE,"Business Analysis";#N/A,"SPADD",FALSE,"Business Analysis";#N/A,"EPOXY",FALSE,"Business Analysis";#N/A,"PURPER",FALSE,"Business Analysis"}</definedName>
    <definedName name="ssadsad" localSheetId="25" hidden="1">{#N/A,"PURADD",FALSE,"Business Analysis";#N/A,"PURSPP",FALSE,"Business Analysis";#N/A,"CTGIND",FALSE,"Business Analysis";#N/A,"PURCHM",FALSE,"Business Analysis";#N/A,"SPADD",FALSE,"Business Analysis";#N/A,"EPOXY",FALSE,"Business Analysis";#N/A,"PURPER",FALSE,"Business Analysis"}</definedName>
    <definedName name="ssadsad" localSheetId="21" hidden="1">{#N/A,"PURADD",FALSE,"Business Analysis";#N/A,"PURSPP",FALSE,"Business Analysis";#N/A,"CTGIND",FALSE,"Business Analysis";#N/A,"PURCHM",FALSE,"Business Analysis";#N/A,"SPADD",FALSE,"Business Analysis";#N/A,"EPOXY",FALSE,"Business Analysis";#N/A,"PURPER",FALSE,"Business Analysis"}</definedName>
    <definedName name="ssadsad" localSheetId="22" hidden="1">{#N/A,"PURADD",FALSE,"Business Analysis";#N/A,"PURSPP",FALSE,"Business Analysis";#N/A,"CTGIND",FALSE,"Business Analysis";#N/A,"PURCHM",FALSE,"Business Analysis";#N/A,"SPADD",FALSE,"Business Analysis";#N/A,"EPOXY",FALSE,"Business Analysis";#N/A,"PURPER",FALSE,"Business Analysis"}</definedName>
    <definedName name="ssadsad" localSheetId="19" hidden="1">{#N/A,"PURADD",FALSE,"Business Analysis";#N/A,"PURSPP",FALSE,"Business Analysis";#N/A,"CTGIND",FALSE,"Business Analysis";#N/A,"PURCHM",FALSE,"Business Analysis";#N/A,"SPADD",FALSE,"Business Analysis";#N/A,"EPOXY",FALSE,"Business Analysis";#N/A,"PURPER",FALSE,"Business Analysis"}</definedName>
    <definedName name="ssadsad" hidden="1">{#N/A,"PURADD",FALSE,"Business Analysis";#N/A,"PURSPP",FALSE,"Business Analysis";#N/A,"CTGIND",FALSE,"Business Analysis";#N/A,"PURCHM",FALSE,"Business Analysis";#N/A,"SPADD",FALSE,"Business Analysis";#N/A,"EPOXY",FALSE,"Business Analysis";#N/A,"PURPER",FALSE,"Business Analysis"}</definedName>
    <definedName name="ssfw" localSheetId="14" hidden="1">1/EUReXToESP</definedName>
    <definedName name="ssfw" localSheetId="7" hidden="1">1/EUReXToESP</definedName>
    <definedName name="ssfw" localSheetId="25" hidden="1">1/EUReXToESP</definedName>
    <definedName name="ssfw" localSheetId="21" hidden="1">1/EUReXToESP</definedName>
    <definedName name="ssfw" localSheetId="22" hidden="1">1/EUReXToESP</definedName>
    <definedName name="ssfw" localSheetId="19" hidden="1">1/EUReXToESP</definedName>
    <definedName name="ssfw" hidden="1">1/EUReXToESP</definedName>
    <definedName name="ssfzxm">#REF!</definedName>
    <definedName name="Ssksk" hidden="1">"4N8WW4L6V7U23YI9GF89JJU6H"</definedName>
    <definedName name="SSLIE" localSheetId="14" hidden="1">{#N/A,#N/A,FALSE,"Bare Battery F.G."}</definedName>
    <definedName name="SSLIE" localSheetId="7" hidden="1">{#N/A,#N/A,FALSE,"Bare Battery F.G."}</definedName>
    <definedName name="SSLIE" localSheetId="25" hidden="1">{#N/A,#N/A,FALSE,"Bare Battery F.G."}</definedName>
    <definedName name="SSLIE" localSheetId="21" hidden="1">{#N/A,#N/A,FALSE,"Bare Battery F.G."}</definedName>
    <definedName name="SSLIE" localSheetId="22" hidden="1">{#N/A,#N/A,FALSE,"Bare Battery F.G."}</definedName>
    <definedName name="SSLIE" localSheetId="19" hidden="1">{#N/A,#N/A,FALSE,"Bare Battery F.G."}</definedName>
    <definedName name="SSLIE" hidden="1">{#N/A,#N/A,FALSE,"Bare Battery F.G."}</definedName>
    <definedName name="SSLO" localSheetId="14" hidden="1">{#N/A,#N/A,FALSE,"Bare Battery F.G."}</definedName>
    <definedName name="SSLO" localSheetId="7" hidden="1">{#N/A,#N/A,FALSE,"Bare Battery F.G."}</definedName>
    <definedName name="SSLO" localSheetId="25" hidden="1">{#N/A,#N/A,FALSE,"Bare Battery F.G."}</definedName>
    <definedName name="SSLO" localSheetId="21" hidden="1">{#N/A,#N/A,FALSE,"Bare Battery F.G."}</definedName>
    <definedName name="SSLO" localSheetId="22" hidden="1">{#N/A,#N/A,FALSE,"Bare Battery F.G."}</definedName>
    <definedName name="SSLO" localSheetId="19" hidden="1">{#N/A,#N/A,FALSE,"Bare Battery F.G."}</definedName>
    <definedName name="SSLO" hidden="1">{#N/A,#N/A,FALSE,"Bare Battery F.G."}</definedName>
    <definedName name="SSREV">#REF!</definedName>
    <definedName name="sss">#REF!</definedName>
    <definedName name="sssd" localSheetId="14" hidden="1">{"summary",#N/A,FALSE,"2000 vs 1999";"detail",#N/A,FALSE,"2000 vs 1999"}</definedName>
    <definedName name="sssd" localSheetId="7" hidden="1">{"summary",#N/A,FALSE,"2000 vs 1999";"detail",#N/A,FALSE,"2000 vs 1999"}</definedName>
    <definedName name="sssd" localSheetId="25" hidden="1">{"summary",#N/A,FALSE,"2000 vs 1999";"detail",#N/A,FALSE,"2000 vs 1999"}</definedName>
    <definedName name="sssd" localSheetId="21" hidden="1">{"summary",#N/A,FALSE,"2000 vs 1999";"detail",#N/A,FALSE,"2000 vs 1999"}</definedName>
    <definedName name="sssd" localSheetId="22" hidden="1">{"summary",#N/A,FALSE,"2000 vs 1999";"detail",#N/A,FALSE,"2000 vs 1999"}</definedName>
    <definedName name="sssd" localSheetId="19" hidden="1">{"summary",#N/A,FALSE,"2000 vs 1999";"detail",#N/A,FALSE,"2000 vs 1999"}</definedName>
    <definedName name="sssd" hidden="1">{"summary",#N/A,FALSE,"2000 vs 1999";"detail",#N/A,FALSE,"2000 vs 1999"}</definedName>
    <definedName name="SSSEE"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2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1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localSheetId="14" hidden="1">{"summary",#N/A,FALSE,"2000 vs 1999";"detail",#N/A,FALSE,"2000 vs 1999"}</definedName>
    <definedName name="ssss" localSheetId="7" hidden="1">{"summary",#N/A,FALSE,"2000 vs 1999";"detail",#N/A,FALSE,"2000 vs 1999"}</definedName>
    <definedName name="ssss" localSheetId="25" hidden="1">{"summary",#N/A,FALSE,"2000 vs 1999";"detail",#N/A,FALSE,"2000 vs 1999"}</definedName>
    <definedName name="ssss" localSheetId="21" hidden="1">{"summary",#N/A,FALSE,"2000 vs 1999";"detail",#N/A,FALSE,"2000 vs 1999"}</definedName>
    <definedName name="ssss" localSheetId="22" hidden="1">{"summary",#N/A,FALSE,"2000 vs 1999";"detail",#N/A,FALSE,"2000 vs 1999"}</definedName>
    <definedName name="ssss" localSheetId="19" hidden="1">{"summary",#N/A,FALSE,"2000 vs 1999";"detail",#N/A,FALSE,"2000 vs 1999"}</definedName>
    <definedName name="ssss" hidden="1">{"summary",#N/A,FALSE,"2000 vs 1999";"detail",#N/A,FALSE,"2000 vs 1999"}</definedName>
    <definedName name="SSSSS" localSheetId="14" hidden="1">{#N/A,#N/A,TRUE,"Cover sheet";#N/A,#N/A,TRUE,"Summary";#N/A,#N/A,TRUE,"Key Assumptions";#N/A,#N/A,TRUE,"Profit &amp; Loss";#N/A,#N/A,TRUE,"Balance Sheet";#N/A,#N/A,TRUE,"Cashflow";#N/A,#N/A,TRUE,"IRR";#N/A,#N/A,TRUE,"Ratios";#N/A,#N/A,TRUE,"Debt analysis"}</definedName>
    <definedName name="SSSSS" localSheetId="7" hidden="1">{#N/A,#N/A,TRUE,"Cover sheet";#N/A,#N/A,TRUE,"Summary";#N/A,#N/A,TRUE,"Key Assumptions";#N/A,#N/A,TRUE,"Profit &amp; Loss";#N/A,#N/A,TRUE,"Balance Sheet";#N/A,#N/A,TRUE,"Cashflow";#N/A,#N/A,TRUE,"IRR";#N/A,#N/A,TRUE,"Ratios";#N/A,#N/A,TRUE,"Debt analysis"}</definedName>
    <definedName name="SSSSS" localSheetId="25" hidden="1">{#N/A,#N/A,TRUE,"Cover sheet";#N/A,#N/A,TRUE,"Summary";#N/A,#N/A,TRUE,"Key Assumptions";#N/A,#N/A,TRUE,"Profit &amp; Loss";#N/A,#N/A,TRUE,"Balance Sheet";#N/A,#N/A,TRUE,"Cashflow";#N/A,#N/A,TRUE,"IRR";#N/A,#N/A,TRUE,"Ratios";#N/A,#N/A,TRUE,"Debt analysis"}</definedName>
    <definedName name="SSSSS" localSheetId="21" hidden="1">{#N/A,#N/A,TRUE,"Cover sheet";#N/A,#N/A,TRUE,"Summary";#N/A,#N/A,TRUE,"Key Assumptions";#N/A,#N/A,TRUE,"Profit &amp; Loss";#N/A,#N/A,TRUE,"Balance Sheet";#N/A,#N/A,TRUE,"Cashflow";#N/A,#N/A,TRUE,"IRR";#N/A,#N/A,TRUE,"Ratios";#N/A,#N/A,TRUE,"Debt analysis"}</definedName>
    <definedName name="SSSSS" localSheetId="22" hidden="1">{#N/A,#N/A,TRUE,"Cover sheet";#N/A,#N/A,TRUE,"Summary";#N/A,#N/A,TRUE,"Key Assumptions";#N/A,#N/A,TRUE,"Profit &amp; Loss";#N/A,#N/A,TRUE,"Balance Sheet";#N/A,#N/A,TRUE,"Cashflow";#N/A,#N/A,TRUE,"IRR";#N/A,#N/A,TRUE,"Ratios";#N/A,#N/A,TRUE,"Debt analysis"}</definedName>
    <definedName name="SSSSS" localSheetId="19" hidden="1">{#N/A,#N/A,TRUE,"Cover sheet";#N/A,#N/A,TRUE,"Summary";#N/A,#N/A,TRUE,"Key Assumptions";#N/A,#N/A,TRUE,"Profit &amp; Loss";#N/A,#N/A,TRUE,"Balance Sheet";#N/A,#N/A,TRUE,"Cashflow";#N/A,#N/A,TRUE,"IRR";#N/A,#N/A,TRUE,"Ratios";#N/A,#N/A,TRUE,"Debt analysis"}</definedName>
    <definedName name="SSSSS" hidden="1">{#N/A,#N/A,TRUE,"Cover sheet";#N/A,#N/A,TRUE,"Summary";#N/A,#N/A,TRUE,"Key Assumptions";#N/A,#N/A,TRUE,"Profit &amp; Loss";#N/A,#N/A,TRUE,"Balance Sheet";#N/A,#N/A,TRUE,"Cashflow";#N/A,#N/A,TRUE,"IRR";#N/A,#N/A,TRUE,"Ratios";#N/A,#N/A,TRUE,"Debt analysis"}</definedName>
    <definedName name="ssssss" localSheetId="14" hidden="1">{#N/A,#N/A,FALSE,"TB";#N/A,#N/A,FALSE,"AR";#N/A,#N/A,FALSE,"BS";#N/A,#N/A,FALSE,"PL";#N/A,#N/A,FALSE,"NOTES";#N/A,#N/A,FALSE,"NOTES (2)";#N/A,#N/A,FALSE,"NOTES (3)";#N/A,#N/A,FALSE,"TAXC.INDEX";#N/A,#N/A,FALSE,"Schedule I";#N/A,#N/A,FALSE,"DPL";#N/A,#N/A,FALSE,"Schedule IV";#N/A,#N/A,FALSE,"Adjustments"}</definedName>
    <definedName name="ssssss" localSheetId="7" hidden="1">{#N/A,#N/A,FALSE,"TB";#N/A,#N/A,FALSE,"AR";#N/A,#N/A,FALSE,"BS";#N/A,#N/A,FALSE,"PL";#N/A,#N/A,FALSE,"NOTES";#N/A,#N/A,FALSE,"NOTES (2)";#N/A,#N/A,FALSE,"NOTES (3)";#N/A,#N/A,FALSE,"TAXC.INDEX";#N/A,#N/A,FALSE,"Schedule I";#N/A,#N/A,FALSE,"DPL";#N/A,#N/A,FALSE,"Schedule IV";#N/A,#N/A,FALSE,"Adjustments"}</definedName>
    <definedName name="ssssss" localSheetId="25" hidden="1">{#N/A,#N/A,FALSE,"TB";#N/A,#N/A,FALSE,"AR";#N/A,#N/A,FALSE,"BS";#N/A,#N/A,FALSE,"PL";#N/A,#N/A,FALSE,"NOTES";#N/A,#N/A,FALSE,"NOTES (2)";#N/A,#N/A,FALSE,"NOTES (3)";#N/A,#N/A,FALSE,"TAXC.INDEX";#N/A,#N/A,FALSE,"Schedule I";#N/A,#N/A,FALSE,"DPL";#N/A,#N/A,FALSE,"Schedule IV";#N/A,#N/A,FALSE,"Adjustments"}</definedName>
    <definedName name="ssssss" localSheetId="21" hidden="1">{#N/A,#N/A,FALSE,"TB";#N/A,#N/A,FALSE,"AR";#N/A,#N/A,FALSE,"BS";#N/A,#N/A,FALSE,"PL";#N/A,#N/A,FALSE,"NOTES";#N/A,#N/A,FALSE,"NOTES (2)";#N/A,#N/A,FALSE,"NOTES (3)";#N/A,#N/A,FALSE,"TAXC.INDEX";#N/A,#N/A,FALSE,"Schedule I";#N/A,#N/A,FALSE,"DPL";#N/A,#N/A,FALSE,"Schedule IV";#N/A,#N/A,FALSE,"Adjustments"}</definedName>
    <definedName name="ssssss" localSheetId="22" hidden="1">{#N/A,#N/A,FALSE,"TB";#N/A,#N/A,FALSE,"AR";#N/A,#N/A,FALSE,"BS";#N/A,#N/A,FALSE,"PL";#N/A,#N/A,FALSE,"NOTES";#N/A,#N/A,FALSE,"NOTES (2)";#N/A,#N/A,FALSE,"NOTES (3)";#N/A,#N/A,FALSE,"TAXC.INDEX";#N/A,#N/A,FALSE,"Schedule I";#N/A,#N/A,FALSE,"DPL";#N/A,#N/A,FALSE,"Schedule IV";#N/A,#N/A,FALSE,"Adjustments"}</definedName>
    <definedName name="ssssss" localSheetId="19" hidden="1">{#N/A,#N/A,FALSE,"TB";#N/A,#N/A,FALSE,"AR";#N/A,#N/A,FALSE,"BS";#N/A,#N/A,FALSE,"PL";#N/A,#N/A,FALSE,"NOTES";#N/A,#N/A,FALSE,"NOTES (2)";#N/A,#N/A,FALSE,"NOTES (3)";#N/A,#N/A,FALSE,"TAXC.INDEX";#N/A,#N/A,FALSE,"Schedule I";#N/A,#N/A,FALSE,"DPL";#N/A,#N/A,FALSE,"Schedule IV";#N/A,#N/A,FALSE,"Adjustments"}</definedName>
    <definedName name="ssssss" hidden="1">{#N/A,#N/A,FALSE,"TB";#N/A,#N/A,FALSE,"AR";#N/A,#N/A,FALSE,"BS";#N/A,#N/A,FALSE,"PL";#N/A,#N/A,FALSE,"NOTES";#N/A,#N/A,FALSE,"NOTES (2)";#N/A,#N/A,FALSE,"NOTES (3)";#N/A,#N/A,FALSE,"TAXC.INDEX";#N/A,#N/A,FALSE,"Schedule I";#N/A,#N/A,FALSE,"DPL";#N/A,#N/A,FALSE,"Schedule IV";#N/A,#N/A,FALSE,"Adjustments"}</definedName>
    <definedName name="sssssss" localSheetId="14" hidden="1">{#N/A,#N/A,FALSE,"TB";#N/A,#N/A,FALSE,"DR";#N/A,#N/A,FALSE,"AR";#N/A,#N/A,FALSE,"BS";#N/A,#N/A,FALSE,"PL";#N/A,#N/A,FALSE,"NOTES";#N/A,#N/A,FALSE,"NOTES (2)";#N/A,#N/A,FALSE,"NOTES (3)";#N/A,#N/A,FALSE,"DPL";#N/A,#N/A,FALSE,"DPL"}</definedName>
    <definedName name="sssssss" localSheetId="7" hidden="1">{#N/A,#N/A,FALSE,"TB";#N/A,#N/A,FALSE,"DR";#N/A,#N/A,FALSE,"AR";#N/A,#N/A,FALSE,"BS";#N/A,#N/A,FALSE,"PL";#N/A,#N/A,FALSE,"NOTES";#N/A,#N/A,FALSE,"NOTES (2)";#N/A,#N/A,FALSE,"NOTES (3)";#N/A,#N/A,FALSE,"DPL";#N/A,#N/A,FALSE,"DPL"}</definedName>
    <definedName name="sssssss" localSheetId="25" hidden="1">{#N/A,#N/A,FALSE,"TB";#N/A,#N/A,FALSE,"DR";#N/A,#N/A,FALSE,"AR";#N/A,#N/A,FALSE,"BS";#N/A,#N/A,FALSE,"PL";#N/A,#N/A,FALSE,"NOTES";#N/A,#N/A,FALSE,"NOTES (2)";#N/A,#N/A,FALSE,"NOTES (3)";#N/A,#N/A,FALSE,"DPL";#N/A,#N/A,FALSE,"DPL"}</definedName>
    <definedName name="sssssss" localSheetId="21" hidden="1">{#N/A,#N/A,FALSE,"TB";#N/A,#N/A,FALSE,"DR";#N/A,#N/A,FALSE,"AR";#N/A,#N/A,FALSE,"BS";#N/A,#N/A,FALSE,"PL";#N/A,#N/A,FALSE,"NOTES";#N/A,#N/A,FALSE,"NOTES (2)";#N/A,#N/A,FALSE,"NOTES (3)";#N/A,#N/A,FALSE,"DPL";#N/A,#N/A,FALSE,"DPL"}</definedName>
    <definedName name="sssssss" localSheetId="22" hidden="1">{#N/A,#N/A,FALSE,"TB";#N/A,#N/A,FALSE,"DR";#N/A,#N/A,FALSE,"AR";#N/A,#N/A,FALSE,"BS";#N/A,#N/A,FALSE,"PL";#N/A,#N/A,FALSE,"NOTES";#N/A,#N/A,FALSE,"NOTES (2)";#N/A,#N/A,FALSE,"NOTES (3)";#N/A,#N/A,FALSE,"DPL";#N/A,#N/A,FALSE,"DPL"}</definedName>
    <definedName name="sssssss" localSheetId="19" hidden="1">{#N/A,#N/A,FALSE,"TB";#N/A,#N/A,FALSE,"DR";#N/A,#N/A,FALSE,"AR";#N/A,#N/A,FALSE,"BS";#N/A,#N/A,FALSE,"PL";#N/A,#N/A,FALSE,"NOTES";#N/A,#N/A,FALSE,"NOTES (2)";#N/A,#N/A,FALSE,"NOTES (3)";#N/A,#N/A,FALSE,"DPL";#N/A,#N/A,FALSE,"DPL"}</definedName>
    <definedName name="sssssss" hidden="1">{#N/A,#N/A,FALSE,"TB";#N/A,#N/A,FALSE,"DR";#N/A,#N/A,FALSE,"AR";#N/A,#N/A,FALSE,"BS";#N/A,#N/A,FALSE,"PL";#N/A,#N/A,FALSE,"NOTES";#N/A,#N/A,FALSE,"NOTES (2)";#N/A,#N/A,FALSE,"NOTES (3)";#N/A,#N/A,FALSE,"DPL";#N/A,#N/A,FALSE,"DPL"}</definedName>
    <definedName name="ssssssss" localSheetId="14" hidden="1">{#N/A,#N/A,FALSE,"단축1";#N/A,#N/A,FALSE,"단축2";#N/A,#N/A,FALSE,"단축3";#N/A,#N/A,FALSE,"장축";#N/A,#N/A,FALSE,"4WD"}</definedName>
    <definedName name="ssssssss" localSheetId="7" hidden="1">{#N/A,#N/A,FALSE,"단축1";#N/A,#N/A,FALSE,"단축2";#N/A,#N/A,FALSE,"단축3";#N/A,#N/A,FALSE,"장축";#N/A,#N/A,FALSE,"4WD"}</definedName>
    <definedName name="ssssssss" localSheetId="25" hidden="1">{#N/A,#N/A,FALSE,"단축1";#N/A,#N/A,FALSE,"단축2";#N/A,#N/A,FALSE,"단축3";#N/A,#N/A,FALSE,"장축";#N/A,#N/A,FALSE,"4WD"}</definedName>
    <definedName name="ssssssss" localSheetId="21" hidden="1">{#N/A,#N/A,FALSE,"단축1";#N/A,#N/A,FALSE,"단축2";#N/A,#N/A,FALSE,"단축3";#N/A,#N/A,FALSE,"장축";#N/A,#N/A,FALSE,"4WD"}</definedName>
    <definedName name="ssssssss" localSheetId="22" hidden="1">{#N/A,#N/A,FALSE,"단축1";#N/A,#N/A,FALSE,"단축2";#N/A,#N/A,FALSE,"단축3";#N/A,#N/A,FALSE,"장축";#N/A,#N/A,FALSE,"4WD"}</definedName>
    <definedName name="ssssssss" localSheetId="19" hidden="1">{#N/A,#N/A,FALSE,"단축1";#N/A,#N/A,FALSE,"단축2";#N/A,#N/A,FALSE,"단축3";#N/A,#N/A,FALSE,"장축";#N/A,#N/A,FALSE,"4WD"}</definedName>
    <definedName name="ssssssss" hidden="1">{#N/A,#N/A,FALSE,"단축1";#N/A,#N/A,FALSE,"단축2";#N/A,#N/A,FALSE,"단축3";#N/A,#N/A,FALSE,"장축";#N/A,#N/A,FALSE,"4WD"}</definedName>
    <definedName name="sssssssss" localSheetId="14" hidden="1">{"'FTPS16 - X3681'!$A$1:$C$162","'FTPS16 - X3681'!$G$11"}</definedName>
    <definedName name="sssssssss" localSheetId="7" hidden="1">{"'FTPS16 - X3681'!$A$1:$C$162","'FTPS16 - X3681'!$G$11"}</definedName>
    <definedName name="sssssssss" localSheetId="25" hidden="1">{"'FTPS16 - X3681'!$A$1:$C$162","'FTPS16 - X3681'!$G$11"}</definedName>
    <definedName name="sssssssss" localSheetId="21" hidden="1">{"'FTPS16 - X3681'!$A$1:$C$162","'FTPS16 - X3681'!$G$11"}</definedName>
    <definedName name="sssssssss" localSheetId="22" hidden="1">{"'FTPS16 - X3681'!$A$1:$C$162","'FTPS16 - X3681'!$G$11"}</definedName>
    <definedName name="sssssssss" localSheetId="19" hidden="1">{"'FTPS16 - X3681'!$A$1:$C$162","'FTPS16 - X3681'!$G$11"}</definedName>
    <definedName name="sssssssss" hidden="1">{"'FTPS16 - X3681'!$A$1:$C$162","'FTPS16 - X3681'!$G$11"}</definedName>
    <definedName name="sssssssss_1" localSheetId="14" hidden="1">{"'FTPS16 - X3681'!$A$1:$C$162","'FTPS16 - X3681'!$G$11"}</definedName>
    <definedName name="sssssssss_1" localSheetId="7" hidden="1">{"'FTPS16 - X3681'!$A$1:$C$162","'FTPS16 - X3681'!$G$11"}</definedName>
    <definedName name="sssssssss_1" localSheetId="25" hidden="1">{"'FTPS16 - X3681'!$A$1:$C$162","'FTPS16 - X3681'!$G$11"}</definedName>
    <definedName name="sssssssss_1" localSheetId="21" hidden="1">{"'FTPS16 - X3681'!$A$1:$C$162","'FTPS16 - X3681'!$G$11"}</definedName>
    <definedName name="sssssssss_1" localSheetId="22" hidden="1">{"'FTPS16 - X3681'!$A$1:$C$162","'FTPS16 - X3681'!$G$11"}</definedName>
    <definedName name="sssssssss_1" localSheetId="19" hidden="1">{"'FTPS16 - X3681'!$A$1:$C$162","'FTPS16 - X3681'!$G$11"}</definedName>
    <definedName name="sssssssss_1" hidden="1">{"'FTPS16 - X3681'!$A$1:$C$162","'FTPS16 - X3681'!$G$11"}</definedName>
    <definedName name="sssssssss_1_1" localSheetId="14" hidden="1">{"'FTPS16 - X3681'!$A$1:$C$162","'FTPS16 - X3681'!$G$11"}</definedName>
    <definedName name="sssssssss_1_1" localSheetId="7" hidden="1">{"'FTPS16 - X3681'!$A$1:$C$162","'FTPS16 - X3681'!$G$11"}</definedName>
    <definedName name="sssssssss_1_1" localSheetId="25" hidden="1">{"'FTPS16 - X3681'!$A$1:$C$162","'FTPS16 - X3681'!$G$11"}</definedName>
    <definedName name="sssssssss_1_1" localSheetId="21" hidden="1">{"'FTPS16 - X3681'!$A$1:$C$162","'FTPS16 - X3681'!$G$11"}</definedName>
    <definedName name="sssssssss_1_1" localSheetId="22" hidden="1">{"'FTPS16 - X3681'!$A$1:$C$162","'FTPS16 - X3681'!$G$11"}</definedName>
    <definedName name="sssssssss_1_1" localSheetId="19" hidden="1">{"'FTPS16 - X3681'!$A$1:$C$162","'FTPS16 - X3681'!$G$11"}</definedName>
    <definedName name="sssssssss_1_1" hidden="1">{"'FTPS16 - X3681'!$A$1:$C$162","'FTPS16 - X3681'!$G$11"}</definedName>
    <definedName name="sssssssss_2" localSheetId="14" hidden="1">{"'FTPS16 - X3681'!$A$1:$C$162","'FTPS16 - X3681'!$G$11"}</definedName>
    <definedName name="sssssssss_2" localSheetId="7" hidden="1">{"'FTPS16 - X3681'!$A$1:$C$162","'FTPS16 - X3681'!$G$11"}</definedName>
    <definedName name="sssssssss_2" localSheetId="25" hidden="1">{"'FTPS16 - X3681'!$A$1:$C$162","'FTPS16 - X3681'!$G$11"}</definedName>
    <definedName name="sssssssss_2" localSheetId="21" hidden="1">{"'FTPS16 - X3681'!$A$1:$C$162","'FTPS16 - X3681'!$G$11"}</definedName>
    <definedName name="sssssssss_2" localSheetId="22" hidden="1">{"'FTPS16 - X3681'!$A$1:$C$162","'FTPS16 - X3681'!$G$11"}</definedName>
    <definedName name="sssssssss_2" localSheetId="19" hidden="1">{"'FTPS16 - X3681'!$A$1:$C$162","'FTPS16 - X3681'!$G$11"}</definedName>
    <definedName name="sssssssss_2" hidden="1">{"'FTPS16 - X3681'!$A$1:$C$162","'FTPS16 - X3681'!$G$11"}</definedName>
    <definedName name="sssssssssssssssss" localSheetId="14" hidden="1">{"detail",#N/A,FALSE,"mfg";"summary",#N/A,FALSE,"mfg"}</definedName>
    <definedName name="sssssssssssssssss" localSheetId="7" hidden="1">{"detail",#N/A,FALSE,"mfg";"summary",#N/A,FALSE,"mfg"}</definedName>
    <definedName name="sssssssssssssssss" localSheetId="25" hidden="1">{"detail",#N/A,FALSE,"mfg";"summary",#N/A,FALSE,"mfg"}</definedName>
    <definedName name="sssssssssssssssss" localSheetId="21" hidden="1">{"detail",#N/A,FALSE,"mfg";"summary",#N/A,FALSE,"mfg"}</definedName>
    <definedName name="sssssssssssssssss" localSheetId="22" hidden="1">{"detail",#N/A,FALSE,"mfg";"summary",#N/A,FALSE,"mfg"}</definedName>
    <definedName name="sssssssssssssssss" localSheetId="19" hidden="1">{"detail",#N/A,FALSE,"mfg";"summary",#N/A,FALSE,"mfg"}</definedName>
    <definedName name="sssssssssssssssss" hidden="1">{"detail",#N/A,FALSE,"mfg";"summary",#N/A,FALSE,"mfg"}</definedName>
    <definedName name="ssssssssssssssssssssssss" localSheetId="14" hidden="1">{"M2Print",#N/A,FALSE,"M2"}</definedName>
    <definedName name="ssssssssssssssssssssssss" localSheetId="7" hidden="1">{"M2Print",#N/A,FALSE,"M2"}</definedName>
    <definedName name="ssssssssssssssssssssssss" localSheetId="25" hidden="1">{"M2Print",#N/A,FALSE,"M2"}</definedName>
    <definedName name="ssssssssssssssssssssssss" localSheetId="21" hidden="1">{"M2Print",#N/A,FALSE,"M2"}</definedName>
    <definedName name="ssssssssssssssssssssssss" localSheetId="22" hidden="1">{"M2Print",#N/A,FALSE,"M2"}</definedName>
    <definedName name="ssssssssssssssssssssssss" localSheetId="19" hidden="1">{"M2Print",#N/A,FALSE,"M2"}</definedName>
    <definedName name="ssssssssssssssssssssssss" hidden="1">{"M2Print",#N/A,FALSE,"M2"}</definedName>
    <definedName name="sssssy">#REF!</definedName>
    <definedName name="sssswwww" localSheetId="14" hidden="1">{#N/A,"PURCHM",FALSE,"Business Analysis";#N/A,"SPADD",FALSE,"Business Analysis"}</definedName>
    <definedName name="sssswwww" localSheetId="7" hidden="1">{#N/A,"PURCHM",FALSE,"Business Analysis";#N/A,"SPADD",FALSE,"Business Analysis"}</definedName>
    <definedName name="sssswwww" localSheetId="25" hidden="1">{#N/A,"PURCHM",FALSE,"Business Analysis";#N/A,"SPADD",FALSE,"Business Analysis"}</definedName>
    <definedName name="sssswwww" localSheetId="21" hidden="1">{#N/A,"PURCHM",FALSE,"Business Analysis";#N/A,"SPADD",FALSE,"Business Analysis"}</definedName>
    <definedName name="sssswwww" localSheetId="22" hidden="1">{#N/A,"PURCHM",FALSE,"Business Analysis";#N/A,"SPADD",FALSE,"Business Analysis"}</definedName>
    <definedName name="sssswwww" localSheetId="19" hidden="1">{#N/A,"PURCHM",FALSE,"Business Analysis";#N/A,"SPADD",FALSE,"Business Analysis"}</definedName>
    <definedName name="sssswwww" hidden="1">{#N/A,"PURCHM",FALSE,"Business Analysis";#N/A,"SPADD",FALSE,"Business Analysis"}</definedName>
    <definedName name="sssyy">#REF!</definedName>
    <definedName name="sssyyyy">#REF!</definedName>
    <definedName name="ssv" localSheetId="14" hidden="1">{#N/A,#N/A,FALSE,"summary"}</definedName>
    <definedName name="ssv" localSheetId="7" hidden="1">{#N/A,#N/A,FALSE,"summary"}</definedName>
    <definedName name="ssv" localSheetId="25" hidden="1">{#N/A,#N/A,FALSE,"summary"}</definedName>
    <definedName name="ssv" localSheetId="21" hidden="1">{#N/A,#N/A,FALSE,"summary"}</definedName>
    <definedName name="ssv" localSheetId="22" hidden="1">{#N/A,#N/A,FALSE,"summary"}</definedName>
    <definedName name="ssv" localSheetId="19" hidden="1">{#N/A,#N/A,FALSE,"summary"}</definedName>
    <definedName name="ssv" hidden="1">{#N/A,#N/A,FALSE,"summary"}</definedName>
    <definedName name="st" localSheetId="14" hidden="1">Main.SAPF4Help()</definedName>
    <definedName name="st" localSheetId="7" hidden="1">Main.SAPF4Help()</definedName>
    <definedName name="st" localSheetId="25" hidden="1">Main.SAPF4Help()</definedName>
    <definedName name="st" localSheetId="21" hidden="1">Main.SAPF4Help()</definedName>
    <definedName name="st" localSheetId="22" hidden="1">Main.SAPF4Help()</definedName>
    <definedName name="st" localSheetId="19" hidden="1">Main.SAPF4Help()</definedName>
    <definedName name="st" hidden="1">Main.SAPF4Help()</definedName>
    <definedName name="StandIndex1" hidden="1">#REF!</definedName>
    <definedName name="Staril" localSheetId="14" hidden="1">{#N/A,#N/A,FALSE,"REPORT"}</definedName>
    <definedName name="Staril" localSheetId="7" hidden="1">{#N/A,#N/A,FALSE,"REPORT"}</definedName>
    <definedName name="Staril" localSheetId="25" hidden="1">{#N/A,#N/A,FALSE,"REPORT"}</definedName>
    <definedName name="Staril" localSheetId="21" hidden="1">{#N/A,#N/A,FALSE,"REPORT"}</definedName>
    <definedName name="Staril" localSheetId="22" hidden="1">{#N/A,#N/A,FALSE,"REPORT"}</definedName>
    <definedName name="Staril" localSheetId="19" hidden="1">{#N/A,#N/A,FALSE,"REPORT"}</definedName>
    <definedName name="Staril" hidden="1">{#N/A,#N/A,FALSE,"REPORT"}</definedName>
    <definedName name="START">#REF!</definedName>
    <definedName name="start_date">#REF!</definedName>
    <definedName name="STARTJOURNALIMPORT2">#REF!</definedName>
    <definedName name="STARTJOURNALIMPORT3">#REF!</definedName>
    <definedName name="STARTJOURNALIMPORT4">#REF!</definedName>
    <definedName name="STARTJOURNALIMPORT5">#REF!</definedName>
    <definedName name="STD">#REF!</definedName>
    <definedName name="ste" localSheetId="14" hidden="1">{#N/A,#N/A,FALSE,"Virgin Flightdeck"}</definedName>
    <definedName name="ste" localSheetId="7" hidden="1">{#N/A,#N/A,FALSE,"Virgin Flightdeck"}</definedName>
    <definedName name="ste" localSheetId="25" hidden="1">{#N/A,#N/A,FALSE,"Virgin Flightdeck"}</definedName>
    <definedName name="ste" localSheetId="21" hidden="1">{#N/A,#N/A,FALSE,"Virgin Flightdeck"}</definedName>
    <definedName name="ste" localSheetId="22" hidden="1">{#N/A,#N/A,FALSE,"Virgin Flightdeck"}</definedName>
    <definedName name="ste" localSheetId="19" hidden="1">{#N/A,#N/A,FALSE,"Virgin Flightdeck"}</definedName>
    <definedName name="ste" hidden="1">{#N/A,#N/A,FALSE,"Virgin Flightdeck"}</definedName>
    <definedName name="STE_1">#N/A</definedName>
    <definedName name="STE_2">#N/A</definedName>
    <definedName name="STE_ALL">#N/A</definedName>
    <definedName name="STE_CAL">#N/A</definedName>
    <definedName name="STE_COM">#N/A</definedName>
    <definedName name="STE_JUMP">#N/A</definedName>
    <definedName name="STE_RATE1">#N/A</definedName>
    <definedName name="STE_RATE2">#N/A</definedName>
    <definedName name="STE_SUB1">#N/A</definedName>
    <definedName name="STE_TOT1">#N/A</definedName>
    <definedName name="STE_TOT2">#N/A</definedName>
    <definedName name="stef" localSheetId="14" hidden="1">{#N/A,#N/A,TRUE,"Cover sheet";#N/A,#N/A,TRUE,"Summary";#N/A,#N/A,TRUE,"Key Assumptions";#N/A,#N/A,TRUE,"Profit &amp; Loss";#N/A,#N/A,TRUE,"Balance Sheet";#N/A,#N/A,TRUE,"Cashflow";#N/A,#N/A,TRUE,"IRR";#N/A,#N/A,TRUE,"Ratios";#N/A,#N/A,TRUE,"Debt analysis"}</definedName>
    <definedName name="stef" localSheetId="7" hidden="1">{#N/A,#N/A,TRUE,"Cover sheet";#N/A,#N/A,TRUE,"Summary";#N/A,#N/A,TRUE,"Key Assumptions";#N/A,#N/A,TRUE,"Profit &amp; Loss";#N/A,#N/A,TRUE,"Balance Sheet";#N/A,#N/A,TRUE,"Cashflow";#N/A,#N/A,TRUE,"IRR";#N/A,#N/A,TRUE,"Ratios";#N/A,#N/A,TRUE,"Debt analysis"}</definedName>
    <definedName name="stef" localSheetId="25" hidden="1">{#N/A,#N/A,TRUE,"Cover sheet";#N/A,#N/A,TRUE,"Summary";#N/A,#N/A,TRUE,"Key Assumptions";#N/A,#N/A,TRUE,"Profit &amp; Loss";#N/A,#N/A,TRUE,"Balance Sheet";#N/A,#N/A,TRUE,"Cashflow";#N/A,#N/A,TRUE,"IRR";#N/A,#N/A,TRUE,"Ratios";#N/A,#N/A,TRUE,"Debt analysis"}</definedName>
    <definedName name="stef" localSheetId="21" hidden="1">{#N/A,#N/A,TRUE,"Cover sheet";#N/A,#N/A,TRUE,"Summary";#N/A,#N/A,TRUE,"Key Assumptions";#N/A,#N/A,TRUE,"Profit &amp; Loss";#N/A,#N/A,TRUE,"Balance Sheet";#N/A,#N/A,TRUE,"Cashflow";#N/A,#N/A,TRUE,"IRR";#N/A,#N/A,TRUE,"Ratios";#N/A,#N/A,TRUE,"Debt analysis"}</definedName>
    <definedName name="stef" localSheetId="22" hidden="1">{#N/A,#N/A,TRUE,"Cover sheet";#N/A,#N/A,TRUE,"Summary";#N/A,#N/A,TRUE,"Key Assumptions";#N/A,#N/A,TRUE,"Profit &amp; Loss";#N/A,#N/A,TRUE,"Balance Sheet";#N/A,#N/A,TRUE,"Cashflow";#N/A,#N/A,TRUE,"IRR";#N/A,#N/A,TRUE,"Ratios";#N/A,#N/A,TRUE,"Debt analysis"}</definedName>
    <definedName name="stef" localSheetId="19" hidden="1">{#N/A,#N/A,TRUE,"Cover sheet";#N/A,#N/A,TRUE,"Summary";#N/A,#N/A,TRUE,"Key Assumptions";#N/A,#N/A,TRUE,"Profit &amp; Loss";#N/A,#N/A,TRUE,"Balance Sheet";#N/A,#N/A,TRUE,"Cashflow";#N/A,#N/A,TRUE,"IRR";#N/A,#N/A,TRUE,"Ratios";#N/A,#N/A,TRUE,"Debt analysis"}</definedName>
    <definedName name="stef" hidden="1">{#N/A,#N/A,TRUE,"Cover sheet";#N/A,#N/A,TRUE,"Summary";#N/A,#N/A,TRUE,"Key Assumptions";#N/A,#N/A,TRUE,"Profit &amp; Loss";#N/A,#N/A,TRUE,"Balance Sheet";#N/A,#N/A,TRUE,"Cashflow";#N/A,#N/A,TRUE,"IRR";#N/A,#N/A,TRUE,"Ratios";#N/A,#N/A,TRUE,"Debt analysis"}</definedName>
    <definedName name="STKMV" hidden="1">#REF!</definedName>
    <definedName name="STORE">#REF!</definedName>
    <definedName name="STRAT">#REF!</definedName>
    <definedName name="STRATEGY">#REF!</definedName>
    <definedName name="StratPlanAP" localSheetId="14" hidden="1">{#N/A,#N/A,FALSE,"Pharm";#N/A,#N/A,FALSE,"WWCM"}</definedName>
    <definedName name="StratPlanAP" localSheetId="7" hidden="1">{#N/A,#N/A,FALSE,"Pharm";#N/A,#N/A,FALSE,"WWCM"}</definedName>
    <definedName name="StratPlanAP" localSheetId="25" hidden="1">{#N/A,#N/A,FALSE,"Pharm";#N/A,#N/A,FALSE,"WWCM"}</definedName>
    <definedName name="StratPlanAP" localSheetId="21" hidden="1">{#N/A,#N/A,FALSE,"Pharm";#N/A,#N/A,FALSE,"WWCM"}</definedName>
    <definedName name="StratPlanAP" localSheetId="22" hidden="1">{#N/A,#N/A,FALSE,"Pharm";#N/A,#N/A,FALSE,"WWCM"}</definedName>
    <definedName name="StratPlanAP" localSheetId="19" hidden="1">{#N/A,#N/A,FALSE,"Pharm";#N/A,#N/A,FALSE,"WWCM"}</definedName>
    <definedName name="StratPlanAP" hidden="1">{#N/A,#N/A,FALSE,"Pharm";#N/A,#N/A,FALSE,"WWCM"}</definedName>
    <definedName name="Su">#REF!</definedName>
    <definedName name="sub_200404">#REF!</definedName>
    <definedName name="sub_200405">#REF!</definedName>
    <definedName name="sub_200406">#REF!</definedName>
    <definedName name="sub_200407">#REF!</definedName>
    <definedName name="sub_200408">#REF!</definedName>
    <definedName name="sub_200409">#REF!</definedName>
    <definedName name="sub_200410">#REF!</definedName>
    <definedName name="sub_200411">#REF!</definedName>
    <definedName name="sub_200412">#REF!</definedName>
    <definedName name="sub_200501">#REF!</definedName>
    <definedName name="sub_200502">#REF!</definedName>
    <definedName name="sub_200503">#REF!</definedName>
    <definedName name="sub_200504">#REF!</definedName>
    <definedName name="sub_200505">#REF!</definedName>
    <definedName name="sub_200506">#REF!</definedName>
    <definedName name="sub_200507">#REF!</definedName>
    <definedName name="sub_200508">#REF!</definedName>
    <definedName name="sub_200509">#REF!</definedName>
    <definedName name="sub_200510">#REF!</definedName>
    <definedName name="sub_200511">#REF!</definedName>
    <definedName name="sub_200512">#REF!</definedName>
    <definedName name="sub_costcenter">#REF!</definedName>
    <definedName name="Subs">#REF!</definedName>
    <definedName name="subsfee">#REF!</definedName>
    <definedName name="Subsidiary">#REF!</definedName>
    <definedName name="subst_array">#REF!</definedName>
    <definedName name="sum">#REF!</definedName>
    <definedName name="SUM_CO">#REF!</definedName>
    <definedName name="sumbuscase" localSheetId="14" hidden="1">{#N/A,#N/A,FALSE,"P&amp;L Acc";#N/A,#N/A,FALSE,"I-B Rep";#N/A,#N/A,FALSE,"BS";#N/A,#N/A,FALSE,"C'flw St";#N/A,#N/A,FALSE,"FA Rep";#N/A,#N/A,FALSE,"H-C Cons";#N/A,#N/A,FALSE,"P&amp;L Var"}</definedName>
    <definedName name="sumbuscase" localSheetId="7" hidden="1">{#N/A,#N/A,FALSE,"P&amp;L Acc";#N/A,#N/A,FALSE,"I-B Rep";#N/A,#N/A,FALSE,"BS";#N/A,#N/A,FALSE,"C'flw St";#N/A,#N/A,FALSE,"FA Rep";#N/A,#N/A,FALSE,"H-C Cons";#N/A,#N/A,FALSE,"P&amp;L Var"}</definedName>
    <definedName name="sumbuscase" localSheetId="25" hidden="1">{#N/A,#N/A,FALSE,"P&amp;L Acc";#N/A,#N/A,FALSE,"I-B Rep";#N/A,#N/A,FALSE,"BS";#N/A,#N/A,FALSE,"C'flw St";#N/A,#N/A,FALSE,"FA Rep";#N/A,#N/A,FALSE,"H-C Cons";#N/A,#N/A,FALSE,"P&amp;L Var"}</definedName>
    <definedName name="sumbuscase" localSheetId="21" hidden="1">{#N/A,#N/A,FALSE,"P&amp;L Acc";#N/A,#N/A,FALSE,"I-B Rep";#N/A,#N/A,FALSE,"BS";#N/A,#N/A,FALSE,"C'flw St";#N/A,#N/A,FALSE,"FA Rep";#N/A,#N/A,FALSE,"H-C Cons";#N/A,#N/A,FALSE,"P&amp;L Var"}</definedName>
    <definedName name="sumbuscase" localSheetId="22" hidden="1">{#N/A,#N/A,FALSE,"P&amp;L Acc";#N/A,#N/A,FALSE,"I-B Rep";#N/A,#N/A,FALSE,"BS";#N/A,#N/A,FALSE,"C'flw St";#N/A,#N/A,FALSE,"FA Rep";#N/A,#N/A,FALSE,"H-C Cons";#N/A,#N/A,FALSE,"P&amp;L Var"}</definedName>
    <definedName name="sumbuscase" localSheetId="19" hidden="1">{#N/A,#N/A,FALSE,"P&amp;L Acc";#N/A,#N/A,FALSE,"I-B Rep";#N/A,#N/A,FALSE,"BS";#N/A,#N/A,FALSE,"C'flw St";#N/A,#N/A,FALSE,"FA Rep";#N/A,#N/A,FALSE,"H-C Cons";#N/A,#N/A,FALSE,"P&amp;L Var"}</definedName>
    <definedName name="sumbuscase" hidden="1">{#N/A,#N/A,FALSE,"P&amp;L Acc";#N/A,#N/A,FALSE,"I-B Rep";#N/A,#N/A,FALSE,"BS";#N/A,#N/A,FALSE,"C'flw St";#N/A,#N/A,FALSE,"FA Rep";#N/A,#N/A,FALSE,"H-C Cons";#N/A,#N/A,FALSE,"P&amp;L Var"}</definedName>
    <definedName name="sumctrl">#REF!</definedName>
    <definedName name="summary">#REF!</definedName>
    <definedName name="summary3" localSheetId="14" hidden="1">{#N/A,#N/A,FALSE,"Virgin Flightdeck"}</definedName>
    <definedName name="summary3" localSheetId="7" hidden="1">{#N/A,#N/A,FALSE,"Virgin Flightdeck"}</definedName>
    <definedName name="summary3" localSheetId="25" hidden="1">{#N/A,#N/A,FALSE,"Virgin Flightdeck"}</definedName>
    <definedName name="summary3" localSheetId="21" hidden="1">{#N/A,#N/A,FALSE,"Virgin Flightdeck"}</definedName>
    <definedName name="summary3" localSheetId="22" hidden="1">{#N/A,#N/A,FALSE,"Virgin Flightdeck"}</definedName>
    <definedName name="summary3" localSheetId="19" hidden="1">{#N/A,#N/A,FALSE,"Virgin Flightdeck"}</definedName>
    <definedName name="summary3" hidden="1">{#N/A,#N/A,FALSE,"Virgin Flightdeck"}</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Summed_OnG_FTE">#REF!</definedName>
    <definedName name="Summed_OnG_Monthly_Rate">#REF!</definedName>
    <definedName name="Summen_GUV_alle" localSheetId="14" hidden="1">{#N/A,#N/A,FALSE,"Grafik Vermögen";#N/A,#N/A,FALSE,"Grafik Finanz";#N/A,#N/A,FALSE,"Grafik Erfolg"}</definedName>
    <definedName name="Summen_GUV_alle" localSheetId="7" hidden="1">{#N/A,#N/A,FALSE,"Grafik Vermögen";#N/A,#N/A,FALSE,"Grafik Finanz";#N/A,#N/A,FALSE,"Grafik Erfolg"}</definedName>
    <definedName name="Summen_GUV_alle" localSheetId="25" hidden="1">{#N/A,#N/A,FALSE,"Grafik Vermögen";#N/A,#N/A,FALSE,"Grafik Finanz";#N/A,#N/A,FALSE,"Grafik Erfolg"}</definedName>
    <definedName name="Summen_GUV_alle" localSheetId="21" hidden="1">{#N/A,#N/A,FALSE,"Grafik Vermögen";#N/A,#N/A,FALSE,"Grafik Finanz";#N/A,#N/A,FALSE,"Grafik Erfolg"}</definedName>
    <definedName name="Summen_GUV_alle" localSheetId="22" hidden="1">{#N/A,#N/A,FALSE,"Grafik Vermögen";#N/A,#N/A,FALSE,"Grafik Finanz";#N/A,#N/A,FALSE,"Grafik Erfolg"}</definedName>
    <definedName name="Summen_GUV_alle" localSheetId="19" hidden="1">{#N/A,#N/A,FALSE,"Grafik Vermögen";#N/A,#N/A,FALSE,"Grafik Finanz";#N/A,#N/A,FALSE,"Grafik Erfolg"}</definedName>
    <definedName name="Summen_GUV_alle" hidden="1">{#N/A,#N/A,FALSE,"Grafik Vermögen";#N/A,#N/A,FALSE,"Grafik Finanz";#N/A,#N/A,FALSE,"Grafik Erfolg"}</definedName>
    <definedName name="Summenfor.4Spalten">#REF!</definedName>
    <definedName name="Summenformeln">#REF!</definedName>
    <definedName name="SummenGuV_alle" localSheetId="14" hidden="1">{#N/A,#N/A,FALSE,"JA-deck";#N/A,#N/A,FALSE,"JA-inhv";#N/A,#N/A,FALSE,"JA-auftrag";#N/A,#N/A,FALSE,"JA-recht";#N/A,#N/A,FALSE,"JA-steuer";#N/A,#N/A,FALSE,"BILANZ";#N/A,#N/A,FALSE,"GUV";#N/A,#N/A,FALSE,"ANLAGEN";#N/A,#N/A,FALSE,"I.ANH";#N/A,#N/A,FALSE,"ERLBIL";#N/A,#N/A,FALSE,"ERLGUV";#N/A,#N/A,FALSE,"IV.ANH"}</definedName>
    <definedName name="SummenGuV_alle" localSheetId="7" hidden="1">{#N/A,#N/A,FALSE,"JA-deck";#N/A,#N/A,FALSE,"JA-inhv";#N/A,#N/A,FALSE,"JA-auftrag";#N/A,#N/A,FALSE,"JA-recht";#N/A,#N/A,FALSE,"JA-steuer";#N/A,#N/A,FALSE,"BILANZ";#N/A,#N/A,FALSE,"GUV";#N/A,#N/A,FALSE,"ANLAGEN";#N/A,#N/A,FALSE,"I.ANH";#N/A,#N/A,FALSE,"ERLBIL";#N/A,#N/A,FALSE,"ERLGUV";#N/A,#N/A,FALSE,"IV.ANH"}</definedName>
    <definedName name="SummenGuV_alle" localSheetId="25" hidden="1">{#N/A,#N/A,FALSE,"JA-deck";#N/A,#N/A,FALSE,"JA-inhv";#N/A,#N/A,FALSE,"JA-auftrag";#N/A,#N/A,FALSE,"JA-recht";#N/A,#N/A,FALSE,"JA-steuer";#N/A,#N/A,FALSE,"BILANZ";#N/A,#N/A,FALSE,"GUV";#N/A,#N/A,FALSE,"ANLAGEN";#N/A,#N/A,FALSE,"I.ANH";#N/A,#N/A,FALSE,"ERLBIL";#N/A,#N/A,FALSE,"ERLGUV";#N/A,#N/A,FALSE,"IV.ANH"}</definedName>
    <definedName name="SummenGuV_alle" localSheetId="21" hidden="1">{#N/A,#N/A,FALSE,"JA-deck";#N/A,#N/A,FALSE,"JA-inhv";#N/A,#N/A,FALSE,"JA-auftrag";#N/A,#N/A,FALSE,"JA-recht";#N/A,#N/A,FALSE,"JA-steuer";#N/A,#N/A,FALSE,"BILANZ";#N/A,#N/A,FALSE,"GUV";#N/A,#N/A,FALSE,"ANLAGEN";#N/A,#N/A,FALSE,"I.ANH";#N/A,#N/A,FALSE,"ERLBIL";#N/A,#N/A,FALSE,"ERLGUV";#N/A,#N/A,FALSE,"IV.ANH"}</definedName>
    <definedName name="SummenGuV_alle" localSheetId="22" hidden="1">{#N/A,#N/A,FALSE,"JA-deck";#N/A,#N/A,FALSE,"JA-inhv";#N/A,#N/A,FALSE,"JA-auftrag";#N/A,#N/A,FALSE,"JA-recht";#N/A,#N/A,FALSE,"JA-steuer";#N/A,#N/A,FALSE,"BILANZ";#N/A,#N/A,FALSE,"GUV";#N/A,#N/A,FALSE,"ANLAGEN";#N/A,#N/A,FALSE,"I.ANH";#N/A,#N/A,FALSE,"ERLBIL";#N/A,#N/A,FALSE,"ERLGUV";#N/A,#N/A,FALSE,"IV.ANH"}</definedName>
    <definedName name="SummenGuV_alle" localSheetId="19" hidden="1">{#N/A,#N/A,FALSE,"JA-deck";#N/A,#N/A,FALSE,"JA-inhv";#N/A,#N/A,FALSE,"JA-auftrag";#N/A,#N/A,FALSE,"JA-recht";#N/A,#N/A,FALSE,"JA-steuer";#N/A,#N/A,FALSE,"BILANZ";#N/A,#N/A,FALSE,"GUV";#N/A,#N/A,FALSE,"ANLAGEN";#N/A,#N/A,FALSE,"I.ANH";#N/A,#N/A,FALSE,"ERLBIL";#N/A,#N/A,FALSE,"ERLGUV";#N/A,#N/A,FALSE,"IV.ANH"}</definedName>
    <definedName name="SummenGuV_alle" hidden="1">{#N/A,#N/A,FALSE,"JA-deck";#N/A,#N/A,FALSE,"JA-inhv";#N/A,#N/A,FALSE,"JA-auftrag";#N/A,#N/A,FALSE,"JA-recht";#N/A,#N/A,FALSE,"JA-steuer";#N/A,#N/A,FALSE,"BILANZ";#N/A,#N/A,FALSE,"GUV";#N/A,#N/A,FALSE,"ANLAGEN";#N/A,#N/A,FALSE,"I.ANH";#N/A,#N/A,FALSE,"ERLBIL";#N/A,#N/A,FALSE,"ERLGUV";#N/A,#N/A,FALSE,"IV.ANH"}</definedName>
    <definedName name="SummenGuValle" localSheetId="14" hidden="1">{#N/A,#N/A,FALSE,"BILANZ";#N/A,#N/A,FALSE,"GUV";#N/A,#N/A,FALSE,"ANLAGEN";#N/A,#N/A,FALSE,"ANHANG";#N/A,#N/A,FALSE,"FB-FORM";#N/A,#N/A,FALSE,"FB-ANTRAG"}</definedName>
    <definedName name="SummenGuValle" localSheetId="7" hidden="1">{#N/A,#N/A,FALSE,"BILANZ";#N/A,#N/A,FALSE,"GUV";#N/A,#N/A,FALSE,"ANLAGEN";#N/A,#N/A,FALSE,"ANHANG";#N/A,#N/A,FALSE,"FB-FORM";#N/A,#N/A,FALSE,"FB-ANTRAG"}</definedName>
    <definedName name="SummenGuValle" localSheetId="25" hidden="1">{#N/A,#N/A,FALSE,"BILANZ";#N/A,#N/A,FALSE,"GUV";#N/A,#N/A,FALSE,"ANLAGEN";#N/A,#N/A,FALSE,"ANHANG";#N/A,#N/A,FALSE,"FB-FORM";#N/A,#N/A,FALSE,"FB-ANTRAG"}</definedName>
    <definedName name="SummenGuValle" localSheetId="21" hidden="1">{#N/A,#N/A,FALSE,"BILANZ";#N/A,#N/A,FALSE,"GUV";#N/A,#N/A,FALSE,"ANLAGEN";#N/A,#N/A,FALSE,"ANHANG";#N/A,#N/A,FALSE,"FB-FORM";#N/A,#N/A,FALSE,"FB-ANTRAG"}</definedName>
    <definedName name="SummenGuValle" localSheetId="22" hidden="1">{#N/A,#N/A,FALSE,"BILANZ";#N/A,#N/A,FALSE,"GUV";#N/A,#N/A,FALSE,"ANLAGEN";#N/A,#N/A,FALSE,"ANHANG";#N/A,#N/A,FALSE,"FB-FORM";#N/A,#N/A,FALSE,"FB-ANTRAG"}</definedName>
    <definedName name="SummenGuValle" localSheetId="19" hidden="1">{#N/A,#N/A,FALSE,"BILANZ";#N/A,#N/A,FALSE,"GUV";#N/A,#N/A,FALSE,"ANLAGEN";#N/A,#N/A,FALSE,"ANHANG";#N/A,#N/A,FALSE,"FB-FORM";#N/A,#N/A,FALSE,"FB-ANTRAG"}</definedName>
    <definedName name="SummenGuValle" hidden="1">{#N/A,#N/A,FALSE,"BILANZ";#N/A,#N/A,FALSE,"GUV";#N/A,#N/A,FALSE,"ANLAGEN";#N/A,#N/A,FALSE,"ANHANG";#N/A,#N/A,FALSE,"FB-FORM";#N/A,#N/A,FALSE,"FB-ANTRAG"}</definedName>
    <definedName name="summs" localSheetId="14" hidden="1">{#N/A,#N/A,FALSE,"P&amp;L Acc";#N/A,#N/A,FALSE,"P&amp;L Var";#N/A,#N/A,FALSE,"I-B Rep";#N/A,#N/A,FALSE,"BS";#N/A,#N/A,FALSE,"C'flw St";#N/A,#N/A,FALSE,"FA Rep";#N/A,#N/A,FALSE,"H-C Cons"}</definedName>
    <definedName name="summs" localSheetId="7" hidden="1">{#N/A,#N/A,FALSE,"P&amp;L Acc";#N/A,#N/A,FALSE,"P&amp;L Var";#N/A,#N/A,FALSE,"I-B Rep";#N/A,#N/A,FALSE,"BS";#N/A,#N/A,FALSE,"C'flw St";#N/A,#N/A,FALSE,"FA Rep";#N/A,#N/A,FALSE,"H-C Cons"}</definedName>
    <definedName name="summs" localSheetId="25" hidden="1">{#N/A,#N/A,FALSE,"P&amp;L Acc";#N/A,#N/A,FALSE,"P&amp;L Var";#N/A,#N/A,FALSE,"I-B Rep";#N/A,#N/A,FALSE,"BS";#N/A,#N/A,FALSE,"C'flw St";#N/A,#N/A,FALSE,"FA Rep";#N/A,#N/A,FALSE,"H-C Cons"}</definedName>
    <definedName name="summs" localSheetId="21" hidden="1">{#N/A,#N/A,FALSE,"P&amp;L Acc";#N/A,#N/A,FALSE,"P&amp;L Var";#N/A,#N/A,FALSE,"I-B Rep";#N/A,#N/A,FALSE,"BS";#N/A,#N/A,FALSE,"C'flw St";#N/A,#N/A,FALSE,"FA Rep";#N/A,#N/A,FALSE,"H-C Cons"}</definedName>
    <definedName name="summs" localSheetId="22" hidden="1">{#N/A,#N/A,FALSE,"P&amp;L Acc";#N/A,#N/A,FALSE,"P&amp;L Var";#N/A,#N/A,FALSE,"I-B Rep";#N/A,#N/A,FALSE,"BS";#N/A,#N/A,FALSE,"C'flw St";#N/A,#N/A,FALSE,"FA Rep";#N/A,#N/A,FALSE,"H-C Cons"}</definedName>
    <definedName name="summs" localSheetId="19" hidden="1">{#N/A,#N/A,FALSE,"P&amp;L Acc";#N/A,#N/A,FALSE,"P&amp;L Var";#N/A,#N/A,FALSE,"I-B Rep";#N/A,#N/A,FALSE,"BS";#N/A,#N/A,FALSE,"C'flw St";#N/A,#N/A,FALSE,"FA Rep";#N/A,#N/A,FALSE,"H-C Cons"}</definedName>
    <definedName name="summs" hidden="1">{#N/A,#N/A,FALSE,"P&amp;L Acc";#N/A,#N/A,FALSE,"P&amp;L Var";#N/A,#N/A,FALSE,"I-B Rep";#N/A,#N/A,FALSE,"BS";#N/A,#N/A,FALSE,"C'flw St";#N/A,#N/A,FALSE,"FA Rep";#N/A,#N/A,FALSE,"H-C Cons"}</definedName>
    <definedName name="SunJournal">#REF!</definedName>
    <definedName name="suoyinhao">#REF!</definedName>
    <definedName name="super" localSheetId="1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per"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per" localSheetId="2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per" localSheetId="2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per" localSheetId="2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per" localSheetId="19"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per"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pplier">#REF!</definedName>
    <definedName name="Supplier_list">#REF!</definedName>
    <definedName name="Suppliers">#REF!</definedName>
    <definedName name="Surplus_reserve_1">OFFSET(#REF!,,,COUNTA(#REF!)-2,)</definedName>
    <definedName name="susan">#REF!</definedName>
    <definedName name="svizvinq" localSheetId="14" hidden="1">{#N/A,#N/A,FALSE,"TAXC.INDEX";#N/A,#N/A,FALSE,"Schedule I";#N/A,#N/A,FALSE,"Schedule  II";#N/A,#N/A,FALSE,"Schedule III"}</definedName>
    <definedName name="svizvinq" localSheetId="7" hidden="1">{#N/A,#N/A,FALSE,"TAXC.INDEX";#N/A,#N/A,FALSE,"Schedule I";#N/A,#N/A,FALSE,"Schedule  II";#N/A,#N/A,FALSE,"Schedule III"}</definedName>
    <definedName name="svizvinq" localSheetId="25" hidden="1">{#N/A,#N/A,FALSE,"TAXC.INDEX";#N/A,#N/A,FALSE,"Schedule I";#N/A,#N/A,FALSE,"Schedule  II";#N/A,#N/A,FALSE,"Schedule III"}</definedName>
    <definedName name="svizvinq" localSheetId="21" hidden="1">{#N/A,#N/A,FALSE,"TAXC.INDEX";#N/A,#N/A,FALSE,"Schedule I";#N/A,#N/A,FALSE,"Schedule  II";#N/A,#N/A,FALSE,"Schedule III"}</definedName>
    <definedName name="svizvinq" localSheetId="22" hidden="1">{#N/A,#N/A,FALSE,"TAXC.INDEX";#N/A,#N/A,FALSE,"Schedule I";#N/A,#N/A,FALSE,"Schedule  II";#N/A,#N/A,FALSE,"Schedule III"}</definedName>
    <definedName name="svizvinq" localSheetId="19" hidden="1">{#N/A,#N/A,FALSE,"TAXC.INDEX";#N/A,#N/A,FALSE,"Schedule I";#N/A,#N/A,FALSE,"Schedule  II";#N/A,#N/A,FALSE,"Schedule III"}</definedName>
    <definedName name="svizvinq" hidden="1">{#N/A,#N/A,FALSE,"TAXC.INDEX";#N/A,#N/A,FALSE,"Schedule I";#N/A,#N/A,FALSE,"Schedule  II";#N/A,#N/A,FALSE,"Schedule III"}</definedName>
    <definedName name="svsprepvsnsrn" localSheetId="14" hidden="1">{#N/A,#N/A,FALSE,"TAXC.INDEX";#N/A,#N/A,FALSE,"Schedule I";#N/A,#N/A,FALSE,"Schedule  II";#N/A,#N/A,FALSE,"Schedule III"}</definedName>
    <definedName name="svsprepvsnsrn" localSheetId="7" hidden="1">{#N/A,#N/A,FALSE,"TAXC.INDEX";#N/A,#N/A,FALSE,"Schedule I";#N/A,#N/A,FALSE,"Schedule  II";#N/A,#N/A,FALSE,"Schedule III"}</definedName>
    <definedName name="svsprepvsnsrn" localSheetId="25" hidden="1">{#N/A,#N/A,FALSE,"TAXC.INDEX";#N/A,#N/A,FALSE,"Schedule I";#N/A,#N/A,FALSE,"Schedule  II";#N/A,#N/A,FALSE,"Schedule III"}</definedName>
    <definedName name="svsprepvsnsrn" localSheetId="21" hidden="1">{#N/A,#N/A,FALSE,"TAXC.INDEX";#N/A,#N/A,FALSE,"Schedule I";#N/A,#N/A,FALSE,"Schedule  II";#N/A,#N/A,FALSE,"Schedule III"}</definedName>
    <definedName name="svsprepvsnsrn" localSheetId="22" hidden="1">{#N/A,#N/A,FALSE,"TAXC.INDEX";#N/A,#N/A,FALSE,"Schedule I";#N/A,#N/A,FALSE,"Schedule  II";#N/A,#N/A,FALSE,"Schedule III"}</definedName>
    <definedName name="svsprepvsnsrn" localSheetId="19" hidden="1">{#N/A,#N/A,FALSE,"TAXC.INDEX";#N/A,#N/A,FALSE,"Schedule I";#N/A,#N/A,FALSE,"Schedule  II";#N/A,#N/A,FALSE,"Schedule III"}</definedName>
    <definedName name="svsprepvsnsrn" hidden="1">{#N/A,#N/A,FALSE,"TAXC.INDEX";#N/A,#N/A,FALSE,"Schedule I";#N/A,#N/A,FALSE,"Schedule  II";#N/A,#N/A,FALSE,"Schedule III"}</definedName>
    <definedName name="sw" hidden="1">#REF!</definedName>
    <definedName name="SW_COM">#N/A</definedName>
    <definedName name="SW_JUMP">#N/A</definedName>
    <definedName name="swaw" localSheetId="14" hidden="1">{"TEXO2N2_VOL",#N/A,FALSE,"MTHLYVOL";"TEXH2_VOL",#N/A,FALSE,"MTHLYVOL";"LOUIS_VOL",#N/A,FALSE,"MTHLYVOL";"H2_VOL",#N/A,FALSE,"MTHLYVOL";"O2N2_VOL",#N/A,FALSE,"MTHLYVOL";"PACKAGE_VOL",#N/A,FALSE,"MTHLYVOL"}</definedName>
    <definedName name="swaw" localSheetId="7" hidden="1">{"TEXO2N2_VOL",#N/A,FALSE,"MTHLYVOL";"TEXH2_VOL",#N/A,FALSE,"MTHLYVOL";"LOUIS_VOL",#N/A,FALSE,"MTHLYVOL";"H2_VOL",#N/A,FALSE,"MTHLYVOL";"O2N2_VOL",#N/A,FALSE,"MTHLYVOL";"PACKAGE_VOL",#N/A,FALSE,"MTHLYVOL"}</definedName>
    <definedName name="swaw" localSheetId="25" hidden="1">{"TEXO2N2_VOL",#N/A,FALSE,"MTHLYVOL";"TEXH2_VOL",#N/A,FALSE,"MTHLYVOL";"LOUIS_VOL",#N/A,FALSE,"MTHLYVOL";"H2_VOL",#N/A,FALSE,"MTHLYVOL";"O2N2_VOL",#N/A,FALSE,"MTHLYVOL";"PACKAGE_VOL",#N/A,FALSE,"MTHLYVOL"}</definedName>
    <definedName name="swaw" localSheetId="21" hidden="1">{"TEXO2N2_VOL",#N/A,FALSE,"MTHLYVOL";"TEXH2_VOL",#N/A,FALSE,"MTHLYVOL";"LOUIS_VOL",#N/A,FALSE,"MTHLYVOL";"H2_VOL",#N/A,FALSE,"MTHLYVOL";"O2N2_VOL",#N/A,FALSE,"MTHLYVOL";"PACKAGE_VOL",#N/A,FALSE,"MTHLYVOL"}</definedName>
    <definedName name="swaw" localSheetId="22" hidden="1">{"TEXO2N2_VOL",#N/A,FALSE,"MTHLYVOL";"TEXH2_VOL",#N/A,FALSE,"MTHLYVOL";"LOUIS_VOL",#N/A,FALSE,"MTHLYVOL";"H2_VOL",#N/A,FALSE,"MTHLYVOL";"O2N2_VOL",#N/A,FALSE,"MTHLYVOL";"PACKAGE_VOL",#N/A,FALSE,"MTHLYVOL"}</definedName>
    <definedName name="swaw" localSheetId="19" hidden="1">{"TEXO2N2_VOL",#N/A,FALSE,"MTHLYVOL";"TEXH2_VOL",#N/A,FALSE,"MTHLYVOL";"LOUIS_VOL",#N/A,FALSE,"MTHLYVOL";"H2_VOL",#N/A,FALSE,"MTHLYVOL";"O2N2_VOL",#N/A,FALSE,"MTHLYVOL";"PACKAGE_VOL",#N/A,FALSE,"MTHLYVOL"}</definedName>
    <definedName name="swaw" hidden="1">{"TEXO2N2_VOL",#N/A,FALSE,"MTHLYVOL";"TEXH2_VOL",#N/A,FALSE,"MTHLYVOL";"LOUIS_VOL",#N/A,FALSE,"MTHLYVOL";"H2_VOL",#N/A,FALSE,"MTHLYVOL";"O2N2_VOL",#N/A,FALSE,"MTHLYVOL";"PACKAGE_VOL",#N/A,FALSE,"MTHLYVOL"}</definedName>
    <definedName name="swet" localSheetId="14"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swet" localSheetId="7"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swet" localSheetId="25"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swet" localSheetId="21"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swet" localSheetId="22"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swet" localSheetId="19"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swet"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swq" localSheetId="14" hidden="1">{#N/A,"PURCHM",FALSE,"Business Analysis";#N/A,"SPADD",FALSE,"Business Analysis"}</definedName>
    <definedName name="swq" localSheetId="7" hidden="1">{#N/A,"PURCHM",FALSE,"Business Analysis";#N/A,"SPADD",FALSE,"Business Analysis"}</definedName>
    <definedName name="swq" localSheetId="25" hidden="1">{#N/A,"PURCHM",FALSE,"Business Analysis";#N/A,"SPADD",FALSE,"Business Analysis"}</definedName>
    <definedName name="swq" localSheetId="21" hidden="1">{#N/A,"PURCHM",FALSE,"Business Analysis";#N/A,"SPADD",FALSE,"Business Analysis"}</definedName>
    <definedName name="swq" localSheetId="22" hidden="1">{#N/A,"PURCHM",FALSE,"Business Analysis";#N/A,"SPADD",FALSE,"Business Analysis"}</definedName>
    <definedName name="swq" localSheetId="19" hidden="1">{#N/A,"PURCHM",FALSE,"Business Analysis";#N/A,"SPADD",FALSE,"Business Analysis"}</definedName>
    <definedName name="swq" hidden="1">{#N/A,"PURCHM",FALSE,"Business Analysis";#N/A,"SPADD",FALSE,"Business Analysis"}</definedName>
    <definedName name="swr" localSheetId="14" hidden="1">{"Polymers Details",#N/A,FALSE,"Current Yr";"Polymer Details",#N/A,FALSE,"Budget";"Polymer Details",#N/A,FALSE,"Prior Year"}</definedName>
    <definedName name="swr" localSheetId="7" hidden="1">{"Polymers Details",#N/A,FALSE,"Current Yr";"Polymer Details",#N/A,FALSE,"Budget";"Polymer Details",#N/A,FALSE,"Prior Year"}</definedName>
    <definedName name="swr" localSheetId="25" hidden="1">{"Polymers Details",#N/A,FALSE,"Current Yr";"Polymer Details",#N/A,FALSE,"Budget";"Polymer Details",#N/A,FALSE,"Prior Year"}</definedName>
    <definedName name="swr" localSheetId="21" hidden="1">{"Polymers Details",#N/A,FALSE,"Current Yr";"Polymer Details",#N/A,FALSE,"Budget";"Polymer Details",#N/A,FALSE,"Prior Year"}</definedName>
    <definedName name="swr" localSheetId="22" hidden="1">{"Polymers Details",#N/A,FALSE,"Current Yr";"Polymer Details",#N/A,FALSE,"Budget";"Polymer Details",#N/A,FALSE,"Prior Year"}</definedName>
    <definedName name="swr" localSheetId="19" hidden="1">{"Polymers Details",#N/A,FALSE,"Current Yr";"Polymer Details",#N/A,FALSE,"Budget";"Polymer Details",#N/A,FALSE,"Prior Year"}</definedName>
    <definedName name="swr" hidden="1">{"Polymers Details",#N/A,FALSE,"Current Yr";"Polymer Details",#N/A,FALSE,"Budget";"Polymer Details",#N/A,FALSE,"Prior Year"}</definedName>
    <definedName name="Swvu.Datafin_Copy." hidden="1">#REF!</definedName>
    <definedName name="Swvu.Datamkt_Copy." hidden="1">#REF!</definedName>
    <definedName name="Swvu.Page4." hidden="1">#REF!</definedName>
    <definedName name="Swvu.Saisie." hidden="1">#REF!</definedName>
    <definedName name="Swvu.summary1." hidden="1">#REF!</definedName>
    <definedName name="Swvu.summary2." hidden="1">#REF!</definedName>
    <definedName name="Swvu.summary3." hidden="1">#REF!</definedName>
    <definedName name="SY">#REF!</definedName>
    <definedName name="sys_num">#REF!</definedName>
    <definedName name="syy">#REF!</definedName>
    <definedName name="t" localSheetId="14">Main.SAPF4Help()</definedName>
    <definedName name="t" localSheetId="7">Main.SAPF4Help()</definedName>
    <definedName name="t" localSheetId="25">Main.SAPF4Help()</definedName>
    <definedName name="t" localSheetId="21">Main.SAPF4Help()</definedName>
    <definedName name="t" localSheetId="22">Main.SAPF4Help()</definedName>
    <definedName name="t" localSheetId="19">Main.SAPF4Help()</definedName>
    <definedName name="t">Main.SAPF4Help()</definedName>
    <definedName name="t.2" localSheetId="14" hidden="1">{#N/A,#N/A,FALSE,"Umsatz EO BP";#N/A,#N/A,FALSE,"Umsatz EO OP";#N/A,#N/A,FALSE,"ER EO BP";#N/A,#N/A,FALSE,"ER EO OP";#N/A,#N/A,FALSE,"EA EO (2)";#N/A,#N/A,FALSE,"EA EO";#N/A,#N/A,FALSE,"EA EO (3)";#N/A,#N/A,FALSE,"EA EO (4)";#N/A,#N/A,FALSE,"KA EO  (2)";#N/A,#N/A,FALSE,"KA EO";#N/A,#N/A,FALSE,"KA EO  (3)";#N/A,#N/A,FALSE,"KA EO (4)"}</definedName>
    <definedName name="t.2" localSheetId="7" hidden="1">{#N/A,#N/A,FALSE,"Umsatz EO BP";#N/A,#N/A,FALSE,"Umsatz EO OP";#N/A,#N/A,FALSE,"ER EO BP";#N/A,#N/A,FALSE,"ER EO OP";#N/A,#N/A,FALSE,"EA EO (2)";#N/A,#N/A,FALSE,"EA EO";#N/A,#N/A,FALSE,"EA EO (3)";#N/A,#N/A,FALSE,"EA EO (4)";#N/A,#N/A,FALSE,"KA EO  (2)";#N/A,#N/A,FALSE,"KA EO";#N/A,#N/A,FALSE,"KA EO  (3)";#N/A,#N/A,FALSE,"KA EO (4)"}</definedName>
    <definedName name="t.2" localSheetId="25" hidden="1">{#N/A,#N/A,FALSE,"Umsatz EO BP";#N/A,#N/A,FALSE,"Umsatz EO OP";#N/A,#N/A,FALSE,"ER EO BP";#N/A,#N/A,FALSE,"ER EO OP";#N/A,#N/A,FALSE,"EA EO (2)";#N/A,#N/A,FALSE,"EA EO";#N/A,#N/A,FALSE,"EA EO (3)";#N/A,#N/A,FALSE,"EA EO (4)";#N/A,#N/A,FALSE,"KA EO  (2)";#N/A,#N/A,FALSE,"KA EO";#N/A,#N/A,FALSE,"KA EO  (3)";#N/A,#N/A,FALSE,"KA EO (4)"}</definedName>
    <definedName name="t.2" localSheetId="21" hidden="1">{#N/A,#N/A,FALSE,"Umsatz EO BP";#N/A,#N/A,FALSE,"Umsatz EO OP";#N/A,#N/A,FALSE,"ER EO BP";#N/A,#N/A,FALSE,"ER EO OP";#N/A,#N/A,FALSE,"EA EO (2)";#N/A,#N/A,FALSE,"EA EO";#N/A,#N/A,FALSE,"EA EO (3)";#N/A,#N/A,FALSE,"EA EO (4)";#N/A,#N/A,FALSE,"KA EO  (2)";#N/A,#N/A,FALSE,"KA EO";#N/A,#N/A,FALSE,"KA EO  (3)";#N/A,#N/A,FALSE,"KA EO (4)"}</definedName>
    <definedName name="t.2" localSheetId="22" hidden="1">{#N/A,#N/A,FALSE,"Umsatz EO BP";#N/A,#N/A,FALSE,"Umsatz EO OP";#N/A,#N/A,FALSE,"ER EO BP";#N/A,#N/A,FALSE,"ER EO OP";#N/A,#N/A,FALSE,"EA EO (2)";#N/A,#N/A,FALSE,"EA EO";#N/A,#N/A,FALSE,"EA EO (3)";#N/A,#N/A,FALSE,"EA EO (4)";#N/A,#N/A,FALSE,"KA EO  (2)";#N/A,#N/A,FALSE,"KA EO";#N/A,#N/A,FALSE,"KA EO  (3)";#N/A,#N/A,FALSE,"KA EO (4)"}</definedName>
    <definedName name="t.2" localSheetId="19" hidden="1">{#N/A,#N/A,FALSE,"Umsatz EO BP";#N/A,#N/A,FALSE,"Umsatz EO OP";#N/A,#N/A,FALSE,"ER EO BP";#N/A,#N/A,FALSE,"ER EO OP";#N/A,#N/A,FALSE,"EA EO (2)";#N/A,#N/A,FALSE,"EA EO";#N/A,#N/A,FALSE,"EA EO (3)";#N/A,#N/A,FALSE,"EA EO (4)";#N/A,#N/A,FALSE,"KA EO  (2)";#N/A,#N/A,FALSE,"KA EO";#N/A,#N/A,FALSE,"KA EO  (3)";#N/A,#N/A,FALSE,"KA EO (4)"}</definedName>
    <definedName name="t.2" hidden="1">{#N/A,#N/A,FALSE,"Umsatz EO BP";#N/A,#N/A,FALSE,"Umsatz EO OP";#N/A,#N/A,FALSE,"ER EO BP";#N/A,#N/A,FALSE,"ER EO OP";#N/A,#N/A,FALSE,"EA EO (2)";#N/A,#N/A,FALSE,"EA EO";#N/A,#N/A,FALSE,"EA EO (3)";#N/A,#N/A,FALSE,"EA EO (4)";#N/A,#N/A,FALSE,"KA EO  (2)";#N/A,#N/A,FALSE,"KA EO";#N/A,#N/A,FALSE,"KA EO  (3)";#N/A,#N/A,FALSE,"KA EO (4)"}</definedName>
    <definedName name="t.5" localSheetId="1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5"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5" localSheetId="2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5" localSheetId="2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5" localSheetId="2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5" localSheetId="19"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t.t" localSheetId="14" hidden="1">{"賃貸事例比較法",#N/A,FALSE,"Sheet2";"賃貸条件",#N/A,FALSE,"Sheet2"}</definedName>
    <definedName name="t.t.t" localSheetId="7" hidden="1">{"賃貸事例比較法",#N/A,FALSE,"Sheet2";"賃貸条件",#N/A,FALSE,"Sheet2"}</definedName>
    <definedName name="t.t.t" localSheetId="25" hidden="1">{"賃貸事例比較法",#N/A,FALSE,"Sheet2";"賃貸条件",#N/A,FALSE,"Sheet2"}</definedName>
    <definedName name="t.t.t" localSheetId="21" hidden="1">{"賃貸事例比較法",#N/A,FALSE,"Sheet2";"賃貸条件",#N/A,FALSE,"Sheet2"}</definedName>
    <definedName name="t.t.t" localSheetId="22" hidden="1">{"賃貸事例比較法",#N/A,FALSE,"Sheet2";"賃貸条件",#N/A,FALSE,"Sheet2"}</definedName>
    <definedName name="t.t.t" localSheetId="19" hidden="1">{"賃貸事例比較法",#N/A,FALSE,"Sheet2";"賃貸条件",#N/A,FALSE,"Sheet2"}</definedName>
    <definedName name="t.t.t" hidden="1">{"賃貸事例比較法",#N/A,FALSE,"Sheet2";"賃貸条件",#N/A,FALSE,"Sheet2"}</definedName>
    <definedName name="t_1" localSheetId="14" hidden="1">{"'FTPS16 - X3681'!$A$1:$C$162","'FTPS16 - X3681'!$G$11"}</definedName>
    <definedName name="t_1" localSheetId="7" hidden="1">{"'FTPS16 - X3681'!$A$1:$C$162","'FTPS16 - X3681'!$G$11"}</definedName>
    <definedName name="t_1" localSheetId="25" hidden="1">{"'FTPS16 - X3681'!$A$1:$C$162","'FTPS16 - X3681'!$G$11"}</definedName>
    <definedName name="t_1" localSheetId="21" hidden="1">{"'FTPS16 - X3681'!$A$1:$C$162","'FTPS16 - X3681'!$G$11"}</definedName>
    <definedName name="t_1" localSheetId="22" hidden="1">{"'FTPS16 - X3681'!$A$1:$C$162","'FTPS16 - X3681'!$G$11"}</definedName>
    <definedName name="t_1" localSheetId="19" hidden="1">{"'FTPS16 - X3681'!$A$1:$C$162","'FTPS16 - X3681'!$G$11"}</definedName>
    <definedName name="t_1" hidden="1">{"'FTPS16 - X3681'!$A$1:$C$162","'FTPS16 - X3681'!$G$11"}</definedName>
    <definedName name="t_1_1" localSheetId="14" hidden="1">{"'FTPS16 - X3681'!$A$1:$C$162","'FTPS16 - X3681'!$G$11"}</definedName>
    <definedName name="t_1_1" localSheetId="7" hidden="1">{"'FTPS16 - X3681'!$A$1:$C$162","'FTPS16 - X3681'!$G$11"}</definedName>
    <definedName name="t_1_1" localSheetId="25" hidden="1">{"'FTPS16 - X3681'!$A$1:$C$162","'FTPS16 - X3681'!$G$11"}</definedName>
    <definedName name="t_1_1" localSheetId="21" hidden="1">{"'FTPS16 - X3681'!$A$1:$C$162","'FTPS16 - X3681'!$G$11"}</definedName>
    <definedName name="t_1_1" localSheetId="22" hidden="1">{"'FTPS16 - X3681'!$A$1:$C$162","'FTPS16 - X3681'!$G$11"}</definedName>
    <definedName name="t_1_1" localSheetId="19" hidden="1">{"'FTPS16 - X3681'!$A$1:$C$162","'FTPS16 - X3681'!$G$11"}</definedName>
    <definedName name="t_1_1" hidden="1">{"'FTPS16 - X3681'!$A$1:$C$162","'FTPS16 - X3681'!$G$11"}</definedName>
    <definedName name="t_2" localSheetId="14" hidden="1">{"'FTPS16 - X3681'!$A$1:$C$162","'FTPS16 - X3681'!$G$11"}</definedName>
    <definedName name="t_2" localSheetId="7" hidden="1">{"'FTPS16 - X3681'!$A$1:$C$162","'FTPS16 - X3681'!$G$11"}</definedName>
    <definedName name="t_2" localSheetId="25" hidden="1">{"'FTPS16 - X3681'!$A$1:$C$162","'FTPS16 - X3681'!$G$11"}</definedName>
    <definedName name="t_2" localSheetId="21" hidden="1">{"'FTPS16 - X3681'!$A$1:$C$162","'FTPS16 - X3681'!$G$11"}</definedName>
    <definedName name="t_2" localSheetId="22" hidden="1">{"'FTPS16 - X3681'!$A$1:$C$162","'FTPS16 - X3681'!$G$11"}</definedName>
    <definedName name="t_2" localSheetId="19" hidden="1">{"'FTPS16 - X3681'!$A$1:$C$162","'FTPS16 - X3681'!$G$11"}</definedName>
    <definedName name="t_2" hidden="1">{"'FTPS16 - X3681'!$A$1:$C$162","'FTPS16 - X3681'!$G$11"}</definedName>
    <definedName name="T_Borr">#REF!</definedName>
    <definedName name="T_JUMP">#N/A</definedName>
    <definedName name="T_Pay">#REF!</definedName>
    <definedName name="T_TAM">#N/A</definedName>
    <definedName name="T_VidnoNevidno" hidden="1">#REF!</definedName>
    <definedName name="T_WONG">#N/A</definedName>
    <definedName name="T101n">#REF!</definedName>
    <definedName name="ta" localSheetId="14" hidden="1">{"BA detail",#N/A,FALSE,"Q3YTD "}</definedName>
    <definedName name="ta" localSheetId="7" hidden="1">{"BA detail",#N/A,FALSE,"Q3YTD "}</definedName>
    <definedName name="ta" localSheetId="25" hidden="1">{"BA detail",#N/A,FALSE,"Q3YTD "}</definedName>
    <definedName name="ta" localSheetId="21" hidden="1">{"BA detail",#N/A,FALSE,"Q3YTD "}</definedName>
    <definedName name="ta" localSheetId="22" hidden="1">{"BA detail",#N/A,FALSE,"Q3YTD "}</definedName>
    <definedName name="ta" localSheetId="19" hidden="1">{"BA detail",#N/A,FALSE,"Q3YTD "}</definedName>
    <definedName name="ta" hidden="1">{"BA detail",#N/A,FALSE,"Q3YTD "}</definedName>
    <definedName name="TABLE">#REF!</definedName>
    <definedName name="Table_Co">#REF!</definedName>
    <definedName name="tableau" hidden="1">#REF!</definedName>
    <definedName name="TableName">"Dummy"</definedName>
    <definedName name="TACS1" localSheetId="14"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TACS1" localSheetId="7"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TACS1" localSheetId="25"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TACS1" localSheetId="21"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TACS1" localSheetId="22"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TACS1" localSheetId="19"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TACS1"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TACS3" localSheetId="14"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TACS3" localSheetId="7"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TACS3" localSheetId="25"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TACS3" localSheetId="21"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TACS3" localSheetId="22"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TACS3" localSheetId="19"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TACS3"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tai.v4" localSheetId="14" hidden="1">{#N/A,#N/A,FALSE,"Umsatz EO BP";#N/A,#N/A,FALSE,"Umsatz EO OP";#N/A,#N/A,FALSE,"ER EO BP";#N/A,#N/A,FALSE,"ER EO OP";#N/A,#N/A,FALSE,"EA EO (2)";#N/A,#N/A,FALSE,"EA EO";#N/A,#N/A,FALSE,"EA EO (3)";#N/A,#N/A,FALSE,"EA EO (4)";#N/A,#N/A,FALSE,"KA EO  (2)";#N/A,#N/A,FALSE,"KA EO";#N/A,#N/A,FALSE,"KA EO  (3)";#N/A,#N/A,FALSE,"KA EO (4)"}</definedName>
    <definedName name="tai.v4" localSheetId="7" hidden="1">{#N/A,#N/A,FALSE,"Umsatz EO BP";#N/A,#N/A,FALSE,"Umsatz EO OP";#N/A,#N/A,FALSE,"ER EO BP";#N/A,#N/A,FALSE,"ER EO OP";#N/A,#N/A,FALSE,"EA EO (2)";#N/A,#N/A,FALSE,"EA EO";#N/A,#N/A,FALSE,"EA EO (3)";#N/A,#N/A,FALSE,"EA EO (4)";#N/A,#N/A,FALSE,"KA EO  (2)";#N/A,#N/A,FALSE,"KA EO";#N/A,#N/A,FALSE,"KA EO  (3)";#N/A,#N/A,FALSE,"KA EO (4)"}</definedName>
    <definedName name="tai.v4" localSheetId="25" hidden="1">{#N/A,#N/A,FALSE,"Umsatz EO BP";#N/A,#N/A,FALSE,"Umsatz EO OP";#N/A,#N/A,FALSE,"ER EO BP";#N/A,#N/A,FALSE,"ER EO OP";#N/A,#N/A,FALSE,"EA EO (2)";#N/A,#N/A,FALSE,"EA EO";#N/A,#N/A,FALSE,"EA EO (3)";#N/A,#N/A,FALSE,"EA EO (4)";#N/A,#N/A,FALSE,"KA EO  (2)";#N/A,#N/A,FALSE,"KA EO";#N/A,#N/A,FALSE,"KA EO  (3)";#N/A,#N/A,FALSE,"KA EO (4)"}</definedName>
    <definedName name="tai.v4" localSheetId="21" hidden="1">{#N/A,#N/A,FALSE,"Umsatz EO BP";#N/A,#N/A,FALSE,"Umsatz EO OP";#N/A,#N/A,FALSE,"ER EO BP";#N/A,#N/A,FALSE,"ER EO OP";#N/A,#N/A,FALSE,"EA EO (2)";#N/A,#N/A,FALSE,"EA EO";#N/A,#N/A,FALSE,"EA EO (3)";#N/A,#N/A,FALSE,"EA EO (4)";#N/A,#N/A,FALSE,"KA EO  (2)";#N/A,#N/A,FALSE,"KA EO";#N/A,#N/A,FALSE,"KA EO  (3)";#N/A,#N/A,FALSE,"KA EO (4)"}</definedName>
    <definedName name="tai.v4" localSheetId="22" hidden="1">{#N/A,#N/A,FALSE,"Umsatz EO BP";#N/A,#N/A,FALSE,"Umsatz EO OP";#N/A,#N/A,FALSE,"ER EO BP";#N/A,#N/A,FALSE,"ER EO OP";#N/A,#N/A,FALSE,"EA EO (2)";#N/A,#N/A,FALSE,"EA EO";#N/A,#N/A,FALSE,"EA EO (3)";#N/A,#N/A,FALSE,"EA EO (4)";#N/A,#N/A,FALSE,"KA EO  (2)";#N/A,#N/A,FALSE,"KA EO";#N/A,#N/A,FALSE,"KA EO  (3)";#N/A,#N/A,FALSE,"KA EO (4)"}</definedName>
    <definedName name="tai.v4" localSheetId="19" hidden="1">{#N/A,#N/A,FALSE,"Umsatz EO BP";#N/A,#N/A,FALSE,"Umsatz EO OP";#N/A,#N/A,FALSE,"ER EO BP";#N/A,#N/A,FALSE,"ER EO OP";#N/A,#N/A,FALSE,"EA EO (2)";#N/A,#N/A,FALSE,"EA EO";#N/A,#N/A,FALSE,"EA EO (3)";#N/A,#N/A,FALSE,"EA EO (4)";#N/A,#N/A,FALSE,"KA EO  (2)";#N/A,#N/A,FALSE,"KA EO";#N/A,#N/A,FALSE,"KA EO  (3)";#N/A,#N/A,FALSE,"KA EO (4)"}</definedName>
    <definedName name="tai.v4" hidden="1">{#N/A,#N/A,FALSE,"Umsatz EO BP";#N/A,#N/A,FALSE,"Umsatz EO OP";#N/A,#N/A,FALSE,"ER EO BP";#N/A,#N/A,FALSE,"ER EO OP";#N/A,#N/A,FALSE,"EA EO (2)";#N/A,#N/A,FALSE,"EA EO";#N/A,#N/A,FALSE,"EA EO (3)";#N/A,#N/A,FALSE,"EA EO (4)";#N/A,#N/A,FALSE,"KA EO  (2)";#N/A,#N/A,FALSE,"KA EO";#N/A,#N/A,FALSE,"KA EO  (3)";#N/A,#N/A,FALSE,"KA EO (4)"}</definedName>
    <definedName name="Tail.2" localSheetId="14" hidden="1">{#N/A,#N/A,FALSE,"KA CH  (2)"}</definedName>
    <definedName name="Tail.2" localSheetId="7" hidden="1">{#N/A,#N/A,FALSE,"KA CH  (2)"}</definedName>
    <definedName name="Tail.2" localSheetId="25" hidden="1">{#N/A,#N/A,FALSE,"KA CH  (2)"}</definedName>
    <definedName name="Tail.2" localSheetId="21" hidden="1">{#N/A,#N/A,FALSE,"KA CH  (2)"}</definedName>
    <definedName name="Tail.2" localSheetId="22" hidden="1">{#N/A,#N/A,FALSE,"KA CH  (2)"}</definedName>
    <definedName name="Tail.2" localSheetId="19" hidden="1">{#N/A,#N/A,FALSE,"KA CH  (2)"}</definedName>
    <definedName name="Tail.2" hidden="1">{#N/A,#N/A,FALSE,"KA CH  (2)"}</definedName>
    <definedName name="tat" localSheetId="14" hidden="1">{#N/A,#N/A,FALSE,"TB";#N/A,#N/A,FALSE,"AR";#N/A,#N/A,FALSE,"BS";#N/A,#N/A,FALSE,"PL";#N/A,#N/A,FALSE,"NOTES";#N/A,#N/A,FALSE,"NOTES (2)";#N/A,#N/A,FALSE,"NOTES (3)";#N/A,#N/A,FALSE,"TAXC.INDEX";#N/A,#N/A,FALSE,"Schedule I";#N/A,#N/A,FALSE,"DPL";#N/A,#N/A,FALSE,"Schedule IV";#N/A,#N/A,FALSE,"Adjustments"}</definedName>
    <definedName name="tat" localSheetId="7" hidden="1">{#N/A,#N/A,FALSE,"TB";#N/A,#N/A,FALSE,"AR";#N/A,#N/A,FALSE,"BS";#N/A,#N/A,FALSE,"PL";#N/A,#N/A,FALSE,"NOTES";#N/A,#N/A,FALSE,"NOTES (2)";#N/A,#N/A,FALSE,"NOTES (3)";#N/A,#N/A,FALSE,"TAXC.INDEX";#N/A,#N/A,FALSE,"Schedule I";#N/A,#N/A,FALSE,"DPL";#N/A,#N/A,FALSE,"Schedule IV";#N/A,#N/A,FALSE,"Adjustments"}</definedName>
    <definedName name="tat" localSheetId="25" hidden="1">{#N/A,#N/A,FALSE,"TB";#N/A,#N/A,FALSE,"AR";#N/A,#N/A,FALSE,"BS";#N/A,#N/A,FALSE,"PL";#N/A,#N/A,FALSE,"NOTES";#N/A,#N/A,FALSE,"NOTES (2)";#N/A,#N/A,FALSE,"NOTES (3)";#N/A,#N/A,FALSE,"TAXC.INDEX";#N/A,#N/A,FALSE,"Schedule I";#N/A,#N/A,FALSE,"DPL";#N/A,#N/A,FALSE,"Schedule IV";#N/A,#N/A,FALSE,"Adjustments"}</definedName>
    <definedName name="tat" localSheetId="21" hidden="1">{#N/A,#N/A,FALSE,"TB";#N/A,#N/A,FALSE,"AR";#N/A,#N/A,FALSE,"BS";#N/A,#N/A,FALSE,"PL";#N/A,#N/A,FALSE,"NOTES";#N/A,#N/A,FALSE,"NOTES (2)";#N/A,#N/A,FALSE,"NOTES (3)";#N/A,#N/A,FALSE,"TAXC.INDEX";#N/A,#N/A,FALSE,"Schedule I";#N/A,#N/A,FALSE,"DPL";#N/A,#N/A,FALSE,"Schedule IV";#N/A,#N/A,FALSE,"Adjustments"}</definedName>
    <definedName name="tat" localSheetId="22" hidden="1">{#N/A,#N/A,FALSE,"TB";#N/A,#N/A,FALSE,"AR";#N/A,#N/A,FALSE,"BS";#N/A,#N/A,FALSE,"PL";#N/A,#N/A,FALSE,"NOTES";#N/A,#N/A,FALSE,"NOTES (2)";#N/A,#N/A,FALSE,"NOTES (3)";#N/A,#N/A,FALSE,"TAXC.INDEX";#N/A,#N/A,FALSE,"Schedule I";#N/A,#N/A,FALSE,"DPL";#N/A,#N/A,FALSE,"Schedule IV";#N/A,#N/A,FALSE,"Adjustments"}</definedName>
    <definedName name="tat" localSheetId="19" hidden="1">{#N/A,#N/A,FALSE,"TB";#N/A,#N/A,FALSE,"AR";#N/A,#N/A,FALSE,"BS";#N/A,#N/A,FALSE,"PL";#N/A,#N/A,FALSE,"NOTES";#N/A,#N/A,FALSE,"NOTES (2)";#N/A,#N/A,FALSE,"NOTES (3)";#N/A,#N/A,FALSE,"TAXC.INDEX";#N/A,#N/A,FALSE,"Schedule I";#N/A,#N/A,FALSE,"DPL";#N/A,#N/A,FALSE,"Schedule IV";#N/A,#N/A,FALSE,"Adjustments"}</definedName>
    <definedName name="tat" hidden="1">{#N/A,#N/A,FALSE,"TB";#N/A,#N/A,FALSE,"AR";#N/A,#N/A,FALSE,"BS";#N/A,#N/A,FALSE,"PL";#N/A,#N/A,FALSE,"NOTES";#N/A,#N/A,FALSE,"NOTES (2)";#N/A,#N/A,FALSE,"NOTES (3)";#N/A,#N/A,FALSE,"TAXC.INDEX";#N/A,#N/A,FALSE,"Schedule I";#N/A,#N/A,FALSE,"DPL";#N/A,#N/A,FALSE,"Schedule IV";#N/A,#N/A,FALSE,"Adjustments"}</definedName>
    <definedName name="TAX">#N/A</definedName>
    <definedName name="Tax_Effect_Income">#REF!</definedName>
    <definedName name="Tax_Effect_Liabs">#REF!</definedName>
    <definedName name="Tax_Effect_RetEarn">#REF!</definedName>
    <definedName name="Tax_Rate">#REF!</definedName>
    <definedName name="taxol" localSheetId="14" hidden="1">{#N/A,#N/A,FALSE,"Pharm";#N/A,#N/A,FALSE,"WWCM"}</definedName>
    <definedName name="taxol" localSheetId="7" hidden="1">{#N/A,#N/A,FALSE,"Pharm";#N/A,#N/A,FALSE,"WWCM"}</definedName>
    <definedName name="taxol" localSheetId="25" hidden="1">{#N/A,#N/A,FALSE,"Pharm";#N/A,#N/A,FALSE,"WWCM"}</definedName>
    <definedName name="taxol" localSheetId="21" hidden="1">{#N/A,#N/A,FALSE,"Pharm";#N/A,#N/A,FALSE,"WWCM"}</definedName>
    <definedName name="taxol" localSheetId="22" hidden="1">{#N/A,#N/A,FALSE,"Pharm";#N/A,#N/A,FALSE,"WWCM"}</definedName>
    <definedName name="taxol" localSheetId="19" hidden="1">{#N/A,#N/A,FALSE,"Pharm";#N/A,#N/A,FALSE,"WWCM"}</definedName>
    <definedName name="taxol" hidden="1">{#N/A,#N/A,FALSE,"Pharm";#N/A,#N/A,FALSE,"WWCM"}</definedName>
    <definedName name="tay" localSheetId="14" hidden="1">{#N/A,#N/A,FALSE,"TAXC.INDEX";#N/A,#N/A,FALSE,"Schedule I";#N/A,#N/A,FALSE,"Schedule  II";#N/A,#N/A,FALSE,"Schedule III";#N/A,#N/A,FALSE,"Schedule IV";#N/A,#N/A,FALSE,"Schedule IV (Cont'd)";#N/A,#N/A,FALSE,"Schedule V";#N/A,#N/A,FALSE,"Schedule VI";#N/A,#N/A,FALSE,"Schedule VII"}</definedName>
    <definedName name="tay" localSheetId="7" hidden="1">{#N/A,#N/A,FALSE,"TAXC.INDEX";#N/A,#N/A,FALSE,"Schedule I";#N/A,#N/A,FALSE,"Schedule  II";#N/A,#N/A,FALSE,"Schedule III";#N/A,#N/A,FALSE,"Schedule IV";#N/A,#N/A,FALSE,"Schedule IV (Cont'd)";#N/A,#N/A,FALSE,"Schedule V";#N/A,#N/A,FALSE,"Schedule VI";#N/A,#N/A,FALSE,"Schedule VII"}</definedName>
    <definedName name="tay" localSheetId="25" hidden="1">{#N/A,#N/A,FALSE,"TAXC.INDEX";#N/A,#N/A,FALSE,"Schedule I";#N/A,#N/A,FALSE,"Schedule  II";#N/A,#N/A,FALSE,"Schedule III";#N/A,#N/A,FALSE,"Schedule IV";#N/A,#N/A,FALSE,"Schedule IV (Cont'd)";#N/A,#N/A,FALSE,"Schedule V";#N/A,#N/A,FALSE,"Schedule VI";#N/A,#N/A,FALSE,"Schedule VII"}</definedName>
    <definedName name="tay" localSheetId="21" hidden="1">{#N/A,#N/A,FALSE,"TAXC.INDEX";#N/A,#N/A,FALSE,"Schedule I";#N/A,#N/A,FALSE,"Schedule  II";#N/A,#N/A,FALSE,"Schedule III";#N/A,#N/A,FALSE,"Schedule IV";#N/A,#N/A,FALSE,"Schedule IV (Cont'd)";#N/A,#N/A,FALSE,"Schedule V";#N/A,#N/A,FALSE,"Schedule VI";#N/A,#N/A,FALSE,"Schedule VII"}</definedName>
    <definedName name="tay" localSheetId="22" hidden="1">{#N/A,#N/A,FALSE,"TAXC.INDEX";#N/A,#N/A,FALSE,"Schedule I";#N/A,#N/A,FALSE,"Schedule  II";#N/A,#N/A,FALSE,"Schedule III";#N/A,#N/A,FALSE,"Schedule IV";#N/A,#N/A,FALSE,"Schedule IV (Cont'd)";#N/A,#N/A,FALSE,"Schedule V";#N/A,#N/A,FALSE,"Schedule VI";#N/A,#N/A,FALSE,"Schedule VII"}</definedName>
    <definedName name="tay" localSheetId="19" hidden="1">{#N/A,#N/A,FALSE,"TAXC.INDEX";#N/A,#N/A,FALSE,"Schedule I";#N/A,#N/A,FALSE,"Schedule  II";#N/A,#N/A,FALSE,"Schedule III";#N/A,#N/A,FALSE,"Schedule IV";#N/A,#N/A,FALSE,"Schedule IV (Cont'd)";#N/A,#N/A,FALSE,"Schedule V";#N/A,#N/A,FALSE,"Schedule VI";#N/A,#N/A,FALSE,"Schedule VII"}</definedName>
    <definedName name="tay" hidden="1">{#N/A,#N/A,FALSE,"TAXC.INDEX";#N/A,#N/A,FALSE,"Schedule I";#N/A,#N/A,FALSE,"Schedule  II";#N/A,#N/A,FALSE,"Schedule III";#N/A,#N/A,FALSE,"Schedule IV";#N/A,#N/A,FALSE,"Schedule IV (Cont'd)";#N/A,#N/A,FALSE,"Schedule V";#N/A,#N/A,FALSE,"Schedule VI";#N/A,#N/A,FALSE,"Schedule VII"}</definedName>
    <definedName name="TB0106b1e5_e684_4ac6_ba42_c645896e49de" hidden="1">#REF!</definedName>
    <definedName name="TB019695b0_5e8a_4834_bf26_e4a557a42ecb" hidden="1">#REF!</definedName>
    <definedName name="TB1cb7ef63_b78d_45e0_87cb_c9396d204ffe" hidden="1">#REF!</definedName>
    <definedName name="TB3ca96667_b3a6_42c8_9ea4_a7554b18241c" hidden="1">#REF!</definedName>
    <definedName name="TBbc2162a7_d3da_4c43_89ed_b669107b46a9" hidden="1">#REF!</definedName>
    <definedName name="TBc4e890d7_014d_4b87_8124_2ae7d8c612ac" hidden="1">#REF!</definedName>
    <definedName name="TBf5de46e0_69fa_44a5_b02f_097088dbdfae" hidden="1">#REF!</definedName>
    <definedName name="tbl_ProdInfo" hidden="1">#REF!</definedName>
    <definedName name="TBS">#REF!</definedName>
    <definedName name="TBSTYLE">"general"</definedName>
    <definedName name="TC" hidden="1">#REF!</definedName>
    <definedName name="TC_cost">#REF!</definedName>
    <definedName name="TC_pl">#REF!</definedName>
    <definedName name="TC_rev">#REF!</definedName>
    <definedName name="TC_tax">#REF!</definedName>
    <definedName name="tci" localSheetId="14" hidden="1">{#N/A,#N/A,FALSE,"단축1";#N/A,#N/A,FALSE,"단축2";#N/A,#N/A,FALSE,"단축3";#N/A,#N/A,FALSE,"장축";#N/A,#N/A,FALSE,"4WD"}</definedName>
    <definedName name="tci" localSheetId="7" hidden="1">{#N/A,#N/A,FALSE,"단축1";#N/A,#N/A,FALSE,"단축2";#N/A,#N/A,FALSE,"단축3";#N/A,#N/A,FALSE,"장축";#N/A,#N/A,FALSE,"4WD"}</definedName>
    <definedName name="tci" localSheetId="25" hidden="1">{#N/A,#N/A,FALSE,"단축1";#N/A,#N/A,FALSE,"단축2";#N/A,#N/A,FALSE,"단축3";#N/A,#N/A,FALSE,"장축";#N/A,#N/A,FALSE,"4WD"}</definedName>
    <definedName name="tci" localSheetId="21" hidden="1">{#N/A,#N/A,FALSE,"단축1";#N/A,#N/A,FALSE,"단축2";#N/A,#N/A,FALSE,"단축3";#N/A,#N/A,FALSE,"장축";#N/A,#N/A,FALSE,"4WD"}</definedName>
    <definedName name="tci" localSheetId="22" hidden="1">{#N/A,#N/A,FALSE,"단축1";#N/A,#N/A,FALSE,"단축2";#N/A,#N/A,FALSE,"단축3";#N/A,#N/A,FALSE,"장축";#N/A,#N/A,FALSE,"4WD"}</definedName>
    <definedName name="tci" localSheetId="19" hidden="1">{#N/A,#N/A,FALSE,"단축1";#N/A,#N/A,FALSE,"단축2";#N/A,#N/A,FALSE,"단축3";#N/A,#N/A,FALSE,"장축";#N/A,#N/A,FALSE,"4WD"}</definedName>
    <definedName name="tci" hidden="1">{#N/A,#N/A,FALSE,"단축1";#N/A,#N/A,FALSE,"단축2";#N/A,#N/A,FALSE,"단축3";#N/A,#N/A,FALSE,"장축";#N/A,#N/A,FALSE,"4WD"}</definedName>
    <definedName name="TCM_cost">#REF!</definedName>
    <definedName name="tcot" localSheetId="14" hidden="1">{#N/A,#N/A,FALSE,"TB";#N/A,#N/A,FALSE,"DR";#N/A,#N/A,FALSE,"AR";#N/A,#N/A,FALSE,"PL";#N/A,#N/A,FALSE,"BS";#N/A,#N/A,FALSE,"NOTES";#N/A,#N/A,FALSE,"NOTES (2)";#N/A,#N/A,FALSE,"NOTES (3)";#N/A,#N/A,FALSE,"DPL";#N/A,#N/A,FALSE,"TAXC.INDEX";#N/A,#N/A,FALSE,"Schedule I";#N/A,#N/A,FALSE,"Adjustments"}</definedName>
    <definedName name="tcot" localSheetId="7" hidden="1">{#N/A,#N/A,FALSE,"TB";#N/A,#N/A,FALSE,"DR";#N/A,#N/A,FALSE,"AR";#N/A,#N/A,FALSE,"PL";#N/A,#N/A,FALSE,"BS";#N/A,#N/A,FALSE,"NOTES";#N/A,#N/A,FALSE,"NOTES (2)";#N/A,#N/A,FALSE,"NOTES (3)";#N/A,#N/A,FALSE,"DPL";#N/A,#N/A,FALSE,"TAXC.INDEX";#N/A,#N/A,FALSE,"Schedule I";#N/A,#N/A,FALSE,"Adjustments"}</definedName>
    <definedName name="tcot" localSheetId="25" hidden="1">{#N/A,#N/A,FALSE,"TB";#N/A,#N/A,FALSE,"DR";#N/A,#N/A,FALSE,"AR";#N/A,#N/A,FALSE,"PL";#N/A,#N/A,FALSE,"BS";#N/A,#N/A,FALSE,"NOTES";#N/A,#N/A,FALSE,"NOTES (2)";#N/A,#N/A,FALSE,"NOTES (3)";#N/A,#N/A,FALSE,"DPL";#N/A,#N/A,FALSE,"TAXC.INDEX";#N/A,#N/A,FALSE,"Schedule I";#N/A,#N/A,FALSE,"Adjustments"}</definedName>
    <definedName name="tcot" localSheetId="21" hidden="1">{#N/A,#N/A,FALSE,"TB";#N/A,#N/A,FALSE,"DR";#N/A,#N/A,FALSE,"AR";#N/A,#N/A,FALSE,"PL";#N/A,#N/A,FALSE,"BS";#N/A,#N/A,FALSE,"NOTES";#N/A,#N/A,FALSE,"NOTES (2)";#N/A,#N/A,FALSE,"NOTES (3)";#N/A,#N/A,FALSE,"DPL";#N/A,#N/A,FALSE,"TAXC.INDEX";#N/A,#N/A,FALSE,"Schedule I";#N/A,#N/A,FALSE,"Adjustments"}</definedName>
    <definedName name="tcot" localSheetId="22" hidden="1">{#N/A,#N/A,FALSE,"TB";#N/A,#N/A,FALSE,"DR";#N/A,#N/A,FALSE,"AR";#N/A,#N/A,FALSE,"PL";#N/A,#N/A,FALSE,"BS";#N/A,#N/A,FALSE,"NOTES";#N/A,#N/A,FALSE,"NOTES (2)";#N/A,#N/A,FALSE,"NOTES (3)";#N/A,#N/A,FALSE,"DPL";#N/A,#N/A,FALSE,"TAXC.INDEX";#N/A,#N/A,FALSE,"Schedule I";#N/A,#N/A,FALSE,"Adjustments"}</definedName>
    <definedName name="tcot" localSheetId="19" hidden="1">{#N/A,#N/A,FALSE,"TB";#N/A,#N/A,FALSE,"DR";#N/A,#N/A,FALSE,"AR";#N/A,#N/A,FALSE,"PL";#N/A,#N/A,FALSE,"BS";#N/A,#N/A,FALSE,"NOTES";#N/A,#N/A,FALSE,"NOTES (2)";#N/A,#N/A,FALSE,"NOTES (3)";#N/A,#N/A,FALSE,"DPL";#N/A,#N/A,FALSE,"TAXC.INDEX";#N/A,#N/A,FALSE,"Schedule I";#N/A,#N/A,FALSE,"Adjustments"}</definedName>
    <definedName name="tcot" hidden="1">{#N/A,#N/A,FALSE,"TB";#N/A,#N/A,FALSE,"DR";#N/A,#N/A,FALSE,"AR";#N/A,#N/A,FALSE,"PL";#N/A,#N/A,FALSE,"BS";#N/A,#N/A,FALSE,"NOTES";#N/A,#N/A,FALSE,"NOTES (2)";#N/A,#N/A,FALSE,"NOTES (3)";#N/A,#N/A,FALSE,"DPL";#N/A,#N/A,FALSE,"TAXC.INDEX";#N/A,#N/A,FALSE,"Schedule I";#N/A,#N/A,FALSE,"Adjustments"}</definedName>
    <definedName name="te">#REF!</definedName>
    <definedName name="tech" localSheetId="14" hidden="1">{#N/A,#N/A,FALSE,"Hip.Bas";#N/A,#N/A,FALSE,"ventas";#N/A,#N/A,FALSE,"ingre-Año";#N/A,#N/A,FALSE,"ventas-Año";#N/A,#N/A,FALSE,"Costepro";#N/A,#N/A,FALSE,"inversion";#N/A,#N/A,FALSE,"personal";#N/A,#N/A,FALSE,"Gastos-V";#N/A,#N/A,FALSE,"Circulante";#N/A,#N/A,FALSE,"CONSOLI";#N/A,#N/A,FALSE,"Es-Fin";#N/A,#N/A,FALSE,"Margen-P"}</definedName>
    <definedName name="tech" localSheetId="7" hidden="1">{#N/A,#N/A,FALSE,"Hip.Bas";#N/A,#N/A,FALSE,"ventas";#N/A,#N/A,FALSE,"ingre-Año";#N/A,#N/A,FALSE,"ventas-Año";#N/A,#N/A,FALSE,"Costepro";#N/A,#N/A,FALSE,"inversion";#N/A,#N/A,FALSE,"personal";#N/A,#N/A,FALSE,"Gastos-V";#N/A,#N/A,FALSE,"Circulante";#N/A,#N/A,FALSE,"CONSOLI";#N/A,#N/A,FALSE,"Es-Fin";#N/A,#N/A,FALSE,"Margen-P"}</definedName>
    <definedName name="tech" localSheetId="25" hidden="1">{#N/A,#N/A,FALSE,"Hip.Bas";#N/A,#N/A,FALSE,"ventas";#N/A,#N/A,FALSE,"ingre-Año";#N/A,#N/A,FALSE,"ventas-Año";#N/A,#N/A,FALSE,"Costepro";#N/A,#N/A,FALSE,"inversion";#N/A,#N/A,FALSE,"personal";#N/A,#N/A,FALSE,"Gastos-V";#N/A,#N/A,FALSE,"Circulante";#N/A,#N/A,FALSE,"CONSOLI";#N/A,#N/A,FALSE,"Es-Fin";#N/A,#N/A,FALSE,"Margen-P"}</definedName>
    <definedName name="tech" localSheetId="21" hidden="1">{#N/A,#N/A,FALSE,"Hip.Bas";#N/A,#N/A,FALSE,"ventas";#N/A,#N/A,FALSE,"ingre-Año";#N/A,#N/A,FALSE,"ventas-Año";#N/A,#N/A,FALSE,"Costepro";#N/A,#N/A,FALSE,"inversion";#N/A,#N/A,FALSE,"personal";#N/A,#N/A,FALSE,"Gastos-V";#N/A,#N/A,FALSE,"Circulante";#N/A,#N/A,FALSE,"CONSOLI";#N/A,#N/A,FALSE,"Es-Fin";#N/A,#N/A,FALSE,"Margen-P"}</definedName>
    <definedName name="tech" localSheetId="22" hidden="1">{#N/A,#N/A,FALSE,"Hip.Bas";#N/A,#N/A,FALSE,"ventas";#N/A,#N/A,FALSE,"ingre-Año";#N/A,#N/A,FALSE,"ventas-Año";#N/A,#N/A,FALSE,"Costepro";#N/A,#N/A,FALSE,"inversion";#N/A,#N/A,FALSE,"personal";#N/A,#N/A,FALSE,"Gastos-V";#N/A,#N/A,FALSE,"Circulante";#N/A,#N/A,FALSE,"CONSOLI";#N/A,#N/A,FALSE,"Es-Fin";#N/A,#N/A,FALSE,"Margen-P"}</definedName>
    <definedName name="tech" localSheetId="19" hidden="1">{#N/A,#N/A,FALSE,"Hip.Bas";#N/A,#N/A,FALSE,"ventas";#N/A,#N/A,FALSE,"ingre-Año";#N/A,#N/A,FALSE,"ventas-Año";#N/A,#N/A,FALSE,"Costepro";#N/A,#N/A,FALSE,"inversion";#N/A,#N/A,FALSE,"personal";#N/A,#N/A,FALSE,"Gastos-V";#N/A,#N/A,FALSE,"Circulante";#N/A,#N/A,FALSE,"CONSOLI";#N/A,#N/A,FALSE,"Es-Fin";#N/A,#N/A,FALSE,"Margen-P"}</definedName>
    <definedName name="tech" hidden="1">{#N/A,#N/A,FALSE,"Hip.Bas";#N/A,#N/A,FALSE,"ventas";#N/A,#N/A,FALSE,"ingre-Año";#N/A,#N/A,FALSE,"ventas-Año";#N/A,#N/A,FALSE,"Costepro";#N/A,#N/A,FALSE,"inversion";#N/A,#N/A,FALSE,"personal";#N/A,#N/A,FALSE,"Gastos-V";#N/A,#N/A,FALSE,"Circulante";#N/A,#N/A,FALSE,"CONSOLI";#N/A,#N/A,FALSE,"Es-Fin";#N/A,#N/A,FALSE,"Margen-P"}</definedName>
    <definedName name="Tem" localSheetId="14" hidden="1">{#N/A,#N/A,FALSE,"Pharm";#N/A,#N/A,FALSE,"WWCM"}</definedName>
    <definedName name="Tem" localSheetId="7" hidden="1">{#N/A,#N/A,FALSE,"Pharm";#N/A,#N/A,FALSE,"WWCM"}</definedName>
    <definedName name="Tem" localSheetId="25" hidden="1">{#N/A,#N/A,FALSE,"Pharm";#N/A,#N/A,FALSE,"WWCM"}</definedName>
    <definedName name="Tem" localSheetId="21" hidden="1">{#N/A,#N/A,FALSE,"Pharm";#N/A,#N/A,FALSE,"WWCM"}</definedName>
    <definedName name="Tem" localSheetId="22" hidden="1">{#N/A,#N/A,FALSE,"Pharm";#N/A,#N/A,FALSE,"WWCM"}</definedName>
    <definedName name="Tem" localSheetId="19" hidden="1">{#N/A,#N/A,FALSE,"Pharm";#N/A,#N/A,FALSE,"WWCM"}</definedName>
    <definedName name="Tem" hidden="1">{#N/A,#N/A,FALSE,"Pharm";#N/A,#N/A,FALSE,"WWCM"}</definedName>
    <definedName name="TEMP">#REF!</definedName>
    <definedName name="TEMP_TYP_1_X">#REF!</definedName>
    <definedName name="TEMP2">#REF!</definedName>
    <definedName name="TEMPLATENUMBER2">#REF!</definedName>
    <definedName name="TEMPLATENUMBER3">#REF!</definedName>
    <definedName name="TEMPLATENUMBER4">#REF!</definedName>
    <definedName name="TEMPLATENUMBER5">#REF!</definedName>
    <definedName name="TEMPLATESTYLE2">#REF!</definedName>
    <definedName name="TEMPLATESTYLE3">#REF!</definedName>
    <definedName name="TEMPLATESTYLE4">#REF!</definedName>
    <definedName name="TEMPLATESTYLE5">#REF!</definedName>
    <definedName name="TEMPLATETYPE2">#REF!</definedName>
    <definedName name="TEMPLATETYPE3">#REF!</definedName>
    <definedName name="TEMPLATETYPE4">#REF!</definedName>
    <definedName name="TEMPLATETYPE5">#REF!</definedName>
    <definedName name="TemplateVersion" hidden="1">#REF!</definedName>
    <definedName name="teo" localSheetId="14"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o" localSheetId="7"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o" localSheetId="25"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o" localSheetId="2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o" localSheetId="22"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o" localSheetId="19"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o"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q" localSheetId="14" hidden="1">{#N/A,#N/A,FALSE,"Pharm";#N/A,#N/A,FALSE,"WWCM"}</definedName>
    <definedName name="teq" localSheetId="7" hidden="1">{#N/A,#N/A,FALSE,"Pharm";#N/A,#N/A,FALSE,"WWCM"}</definedName>
    <definedName name="teq" localSheetId="25" hidden="1">{#N/A,#N/A,FALSE,"Pharm";#N/A,#N/A,FALSE,"WWCM"}</definedName>
    <definedName name="teq" localSheetId="21" hidden="1">{#N/A,#N/A,FALSE,"Pharm";#N/A,#N/A,FALSE,"WWCM"}</definedName>
    <definedName name="teq" localSheetId="22" hidden="1">{#N/A,#N/A,FALSE,"Pharm";#N/A,#N/A,FALSE,"WWCM"}</definedName>
    <definedName name="teq" localSheetId="19" hidden="1">{#N/A,#N/A,FALSE,"Pharm";#N/A,#N/A,FALSE,"WWCM"}</definedName>
    <definedName name="teq" hidden="1">{#N/A,#N/A,FALSE,"Pharm";#N/A,#N/A,FALSE,"WWCM"}</definedName>
    <definedName name="Tequin" localSheetId="14" hidden="1">{#N/A,#N/A,FALSE,"Pharm";#N/A,#N/A,FALSE,"WWCM"}</definedName>
    <definedName name="Tequin" localSheetId="7" hidden="1">{#N/A,#N/A,FALSE,"Pharm";#N/A,#N/A,FALSE,"WWCM"}</definedName>
    <definedName name="Tequin" localSheetId="25" hidden="1">{#N/A,#N/A,FALSE,"Pharm";#N/A,#N/A,FALSE,"WWCM"}</definedName>
    <definedName name="Tequin" localSheetId="21" hidden="1">{#N/A,#N/A,FALSE,"Pharm";#N/A,#N/A,FALSE,"WWCM"}</definedName>
    <definedName name="Tequin" localSheetId="22" hidden="1">{#N/A,#N/A,FALSE,"Pharm";#N/A,#N/A,FALSE,"WWCM"}</definedName>
    <definedName name="Tequin" localSheetId="19" hidden="1">{#N/A,#N/A,FALSE,"Pharm";#N/A,#N/A,FALSE,"WWCM"}</definedName>
    <definedName name="Tequin" hidden="1">{#N/A,#N/A,FALSE,"Pharm";#N/A,#N/A,FALSE,"WWCM"}</definedName>
    <definedName name="tequinol" localSheetId="14" hidden="1">{#N/A,#N/A,FALSE,"REPORT"}</definedName>
    <definedName name="tequinol" localSheetId="7" hidden="1">{#N/A,#N/A,FALSE,"REPORT"}</definedName>
    <definedName name="tequinol" localSheetId="25" hidden="1">{#N/A,#N/A,FALSE,"REPORT"}</definedName>
    <definedName name="tequinol" localSheetId="21" hidden="1">{#N/A,#N/A,FALSE,"REPORT"}</definedName>
    <definedName name="tequinol" localSheetId="22" hidden="1">{#N/A,#N/A,FALSE,"REPORT"}</definedName>
    <definedName name="tequinol" localSheetId="19" hidden="1">{#N/A,#N/A,FALSE,"REPORT"}</definedName>
    <definedName name="tequinol" hidden="1">{#N/A,#N/A,FALSE,"REPORT"}</definedName>
    <definedName name="TER_1">#N/A</definedName>
    <definedName name="TER_2">#N/A</definedName>
    <definedName name="TER_4">#N/A</definedName>
    <definedName name="TER_CAL">#N/A</definedName>
    <definedName name="TER_RATE1">#N/A</definedName>
    <definedName name="TER_RATE2">#N/A</definedName>
    <definedName name="TER_SALES">#N/A</definedName>
    <definedName name="TER_TOT1">#N/A</definedName>
    <definedName name="TER_TOT2">#N/A</definedName>
    <definedName name="terc" localSheetId="14" hidden="1">{"YD GENERALH2",#N/A,FALSE,"YTD"}</definedName>
    <definedName name="terc" localSheetId="7" hidden="1">{"YD GENERALH2",#N/A,FALSE,"YTD"}</definedName>
    <definedName name="terc" localSheetId="25" hidden="1">{"YD GENERALH2",#N/A,FALSE,"YTD"}</definedName>
    <definedName name="terc" localSheetId="21" hidden="1">{"YD GENERALH2",#N/A,FALSE,"YTD"}</definedName>
    <definedName name="terc" localSheetId="22" hidden="1">{"YD GENERALH2",#N/A,FALSE,"YTD"}</definedName>
    <definedName name="terc" localSheetId="19" hidden="1">{"YD GENERALH2",#N/A,FALSE,"YTD"}</definedName>
    <definedName name="terc" hidden="1">{"YD GENERALH2",#N/A,FALSE,"YTD"}</definedName>
    <definedName name="Terence">#REF!</definedName>
    <definedName name="TERESA">#N/A</definedName>
    <definedName name="test">#REF!</definedName>
    <definedName name="TEST0">#REF!</definedName>
    <definedName name="TEST1">#REF!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999">#REF!</definedName>
    <definedName name="teste" localSheetId="14" hidden="1">{#N/A,#N/A,FALSE,"Pharm";#N/A,#N/A,FALSE,"WWCM"}</definedName>
    <definedName name="teste" localSheetId="7" hidden="1">{#N/A,#N/A,FALSE,"Pharm";#N/A,#N/A,FALSE,"WWCM"}</definedName>
    <definedName name="teste" localSheetId="25" hidden="1">{#N/A,#N/A,FALSE,"Pharm";#N/A,#N/A,FALSE,"WWCM"}</definedName>
    <definedName name="teste" localSheetId="21" hidden="1">{#N/A,#N/A,FALSE,"Pharm";#N/A,#N/A,FALSE,"WWCM"}</definedName>
    <definedName name="teste" localSheetId="22" hidden="1">{#N/A,#N/A,FALSE,"Pharm";#N/A,#N/A,FALSE,"WWCM"}</definedName>
    <definedName name="teste" localSheetId="19" hidden="1">{#N/A,#N/A,FALSE,"Pharm";#N/A,#N/A,FALSE,"WWCM"}</definedName>
    <definedName name="teste" hidden="1">{#N/A,#N/A,FALSE,"Pharm";#N/A,#N/A,FALSE,"WWCM"}</definedName>
    <definedName name="teste16" localSheetId="14"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16" localSheetId="7"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16" localSheetId="25"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16" localSheetId="2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16" localSheetId="22"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16" localSheetId="19"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16"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17" localSheetId="14"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17" localSheetId="7"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17" localSheetId="25"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17" localSheetId="21"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17" localSheetId="22"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17" localSheetId="19"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17"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18" localSheetId="14"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18" localSheetId="7"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18" localSheetId="25"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18" localSheetId="21"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18" localSheetId="22"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18" localSheetId="19"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18"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19" localSheetId="14"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teste19" localSheetId="7"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teste19" localSheetId="25"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teste19" localSheetId="21"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teste19" localSheetId="22"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teste19" localSheetId="19"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teste19"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teste25" localSheetId="14"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25" localSheetId="7"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25" localSheetId="25"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25" localSheetId="2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25" localSheetId="22"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25" localSheetId="19"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25"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ste30" localSheetId="14"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30" localSheetId="7"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30" localSheetId="25"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30" localSheetId="21"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30" localSheetId="22"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30" localSheetId="19"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30"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teste40" localSheetId="14"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40" localSheetId="7"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40" localSheetId="25"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40" localSheetId="21"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40" localSheetId="22"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40" localSheetId="19"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e40"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TESTHKEY">#REF!</definedName>
    <definedName name="testkey1">#REF!</definedName>
    <definedName name="TESTKEYS">#REF!</definedName>
    <definedName name="testkeys1">#REF!</definedName>
    <definedName name="testsss" localSheetId="14" hidden="1">{#N/A,#N/A,FALSE,"P&amp;L Acc";#N/A,#N/A,FALSE,"P&amp;L Var";#N/A,#N/A,FALSE,"I-B Rep";#N/A,#N/A,FALSE,"BS";#N/A,#N/A,FALSE,"C'flw St";#N/A,#N/A,FALSE,"H-C Cons";#N/A,#N/A,FALSE,"FA Rep"}</definedName>
    <definedName name="testsss" localSheetId="7" hidden="1">{#N/A,#N/A,FALSE,"P&amp;L Acc";#N/A,#N/A,FALSE,"P&amp;L Var";#N/A,#N/A,FALSE,"I-B Rep";#N/A,#N/A,FALSE,"BS";#N/A,#N/A,FALSE,"C'flw St";#N/A,#N/A,FALSE,"H-C Cons";#N/A,#N/A,FALSE,"FA Rep"}</definedName>
    <definedName name="testsss" localSheetId="25" hidden="1">{#N/A,#N/A,FALSE,"P&amp;L Acc";#N/A,#N/A,FALSE,"P&amp;L Var";#N/A,#N/A,FALSE,"I-B Rep";#N/A,#N/A,FALSE,"BS";#N/A,#N/A,FALSE,"C'flw St";#N/A,#N/A,FALSE,"H-C Cons";#N/A,#N/A,FALSE,"FA Rep"}</definedName>
    <definedName name="testsss" localSheetId="21" hidden="1">{#N/A,#N/A,FALSE,"P&amp;L Acc";#N/A,#N/A,FALSE,"P&amp;L Var";#N/A,#N/A,FALSE,"I-B Rep";#N/A,#N/A,FALSE,"BS";#N/A,#N/A,FALSE,"C'flw St";#N/A,#N/A,FALSE,"H-C Cons";#N/A,#N/A,FALSE,"FA Rep"}</definedName>
    <definedName name="testsss" localSheetId="22" hidden="1">{#N/A,#N/A,FALSE,"P&amp;L Acc";#N/A,#N/A,FALSE,"P&amp;L Var";#N/A,#N/A,FALSE,"I-B Rep";#N/A,#N/A,FALSE,"BS";#N/A,#N/A,FALSE,"C'flw St";#N/A,#N/A,FALSE,"H-C Cons";#N/A,#N/A,FALSE,"FA Rep"}</definedName>
    <definedName name="testsss" localSheetId="19" hidden="1">{#N/A,#N/A,FALSE,"P&amp;L Acc";#N/A,#N/A,FALSE,"P&amp;L Var";#N/A,#N/A,FALSE,"I-B Rep";#N/A,#N/A,FALSE,"BS";#N/A,#N/A,FALSE,"C'flw St";#N/A,#N/A,FALSE,"H-C Cons";#N/A,#N/A,FALSE,"FA Rep"}</definedName>
    <definedName name="testsss" hidden="1">{#N/A,#N/A,FALSE,"P&amp;L Acc";#N/A,#N/A,FALSE,"P&amp;L Var";#N/A,#N/A,FALSE,"I-B Rep";#N/A,#N/A,FALSE,"BS";#N/A,#N/A,FALSE,"C'flw St";#N/A,#N/A,FALSE,"H-C Cons";#N/A,#N/A,FALSE,"FA Rep"}</definedName>
    <definedName name="TESTVKEY">#REF!</definedName>
    <definedName name="TET" localSheetId="14"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T" localSheetId="7"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T" localSheetId="25"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T" localSheetId="2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T" localSheetId="22"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T" localSheetId="19"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T"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TEurokurs">#REF!</definedName>
    <definedName name="text" localSheetId="14" hidden="1">{#N/A,#N/A,FALSE,"现金"}</definedName>
    <definedName name="text" localSheetId="7" hidden="1">{#N/A,#N/A,FALSE,"现金"}</definedName>
    <definedName name="text" localSheetId="25" hidden="1">{#N/A,#N/A,FALSE,"现金"}</definedName>
    <definedName name="text" localSheetId="21" hidden="1">{#N/A,#N/A,FALSE,"现金"}</definedName>
    <definedName name="text" localSheetId="22" hidden="1">{#N/A,#N/A,FALSE,"现金"}</definedName>
    <definedName name="text" localSheetId="19" hidden="1">{#N/A,#N/A,FALSE,"现金"}</definedName>
    <definedName name="text" hidden="1">{#N/A,#N/A,FALSE,"现金"}</definedName>
    <definedName name="TextRefCopy1">#REF!</definedName>
    <definedName name="TextRefCopy10">#REF!</definedName>
    <definedName name="TextRefCopy109">#REF!</definedName>
    <definedName name="TextRefCopy11">#REF!</definedName>
    <definedName name="TextRefCopy110">#REF!</definedName>
    <definedName name="TextRefCopy111">#REF!</definedName>
    <definedName name="TextRefCopy112">#REF!</definedName>
    <definedName name="TextRefCopy113">#REF!</definedName>
    <definedName name="TextRefCopy114">#REF!</definedName>
    <definedName name="TextRefCopy115">#REF!</definedName>
    <definedName name="TextRefCopy116">#REF!</definedName>
    <definedName name="TextRefCopy117">#REF!</definedName>
    <definedName name="TextRefCopy118">#REF!</definedName>
    <definedName name="TextRefCopy119">#REF!</definedName>
    <definedName name="TextRefCopy12">#REF!</definedName>
    <definedName name="TextRefCopy120">#REF!</definedName>
    <definedName name="TextRefCopy121">#REF!</definedName>
    <definedName name="TextRefCopy122">#REF!</definedName>
    <definedName name="TextRefCopy123">#REF!</definedName>
    <definedName name="TextRefCopy124">#REF!</definedName>
    <definedName name="TextRefCopy125">#REF!</definedName>
    <definedName name="TextRefCopy126">#REF!</definedName>
    <definedName name="TextRefCopy127">#REF!</definedName>
    <definedName name="TextRefCopy128">#REF!</definedName>
    <definedName name="TextRefCopy129">#REF!</definedName>
    <definedName name="TextRefCopy13">#REF!</definedName>
    <definedName name="TextRefCopy130">#REF!</definedName>
    <definedName name="TextRefCopy131">#REF!</definedName>
    <definedName name="TextRefCopy132">#REF!</definedName>
    <definedName name="TextRefCopy133">#REF!</definedName>
    <definedName name="TextRefCopy134">#REF!</definedName>
    <definedName name="TextRefCopy135">#REF!</definedName>
    <definedName name="TextRefCopy136">#REF!</definedName>
    <definedName name="TextRefCopy137">#REF!</definedName>
    <definedName name="TextRefCopy138">#REF!</definedName>
    <definedName name="TextRefCopy139">#REF!</definedName>
    <definedName name="TextRefCopy14">#REF!</definedName>
    <definedName name="TextRefCopy140">#REF!</definedName>
    <definedName name="TextRefCopy141">#REF!</definedName>
    <definedName name="TextRefCopy142">#REF!</definedName>
    <definedName name="TextRefCopy143">#REF!</definedName>
    <definedName name="TextRefCopy144">#REF!</definedName>
    <definedName name="TextRefCopy145">#REF!</definedName>
    <definedName name="TextRefCopy146">#REF!</definedName>
    <definedName name="TextRefCopy147">#REF!</definedName>
    <definedName name="TextRefCopy148">#REF!</definedName>
    <definedName name="TextRefCopy149">#REF!</definedName>
    <definedName name="TextRefCopy15">#REF!</definedName>
    <definedName name="TextRefCopy150">#REF!</definedName>
    <definedName name="TextRefCopy151">#REF!</definedName>
    <definedName name="TextRefCopy152">#REF!</definedName>
    <definedName name="TextRefCopy153">#REF!</definedName>
    <definedName name="TextRefCopy154">#REF!</definedName>
    <definedName name="TextRefCopy155">#REF!</definedName>
    <definedName name="TextRefCopy156">#REF!</definedName>
    <definedName name="TextRefCopy157">#REF!</definedName>
    <definedName name="TextRefCopy158">#REF!</definedName>
    <definedName name="TextRefCopy159">#REF!</definedName>
    <definedName name="TextRefCopy16">#REF!</definedName>
    <definedName name="TextRefCopy160">#REF!</definedName>
    <definedName name="TextRefCopy161">#REF!</definedName>
    <definedName name="TextRefCopy162">#REF!</definedName>
    <definedName name="TextRefCopy163">#REF!</definedName>
    <definedName name="TextRefCopy164">#REF!</definedName>
    <definedName name="TextRefCopy165">#REF!</definedName>
    <definedName name="TextRefCopy166">#REF!</definedName>
    <definedName name="TextRefCopy167">#REF!</definedName>
    <definedName name="TextRefCopy168">#REF!</definedName>
    <definedName name="TextRefCopy169">#REF!</definedName>
    <definedName name="TextRefCopy17">#REF!</definedName>
    <definedName name="TextRefCopy170">#REF!</definedName>
    <definedName name="TextRefCopy171">#REF!</definedName>
    <definedName name="TextRefCopy172">#REF!</definedName>
    <definedName name="TextRefCopy173">#REF!</definedName>
    <definedName name="TextRefCopy174">#REF!</definedName>
    <definedName name="TextRefCopy175">#REF!</definedName>
    <definedName name="TextRefCopy176">#REF!</definedName>
    <definedName name="TextRefCopy177">#REF!</definedName>
    <definedName name="TextRefCopy178">#REF!</definedName>
    <definedName name="TextRefCopy179">#REF!</definedName>
    <definedName name="TextRefCopy18">#REF!</definedName>
    <definedName name="TextRefCopy180">#REF!</definedName>
    <definedName name="TextRefCopy181">#REF!</definedName>
    <definedName name="TextRefCopy182">#REF!</definedName>
    <definedName name="TextRefCopy183">#REF!</definedName>
    <definedName name="TextRefCopy184">#REF!</definedName>
    <definedName name="TextRefCopy185">#REF!</definedName>
    <definedName name="TextRefCopy186">#REF!</definedName>
    <definedName name="TextRefCopy187">#REF!</definedName>
    <definedName name="TextRefCopy188">#REF!</definedName>
    <definedName name="TextRefCopy189">#REF!</definedName>
    <definedName name="TextRefCopy19">#REF!</definedName>
    <definedName name="TextRefCopy190">#REF!</definedName>
    <definedName name="TextRefCopy191">#REF!</definedName>
    <definedName name="TextRefCopy192">#REF!</definedName>
    <definedName name="TextRefCopy193">#REF!</definedName>
    <definedName name="TextRefCopy194">#REF!</definedName>
    <definedName name="TextRefCopy195">#REF!</definedName>
    <definedName name="TextRefCopy196">#REF!</definedName>
    <definedName name="TextRefCopy197">#REF!</definedName>
    <definedName name="TextRefCopy198">#REF!</definedName>
    <definedName name="TextRefCopy199">#REF!</definedName>
    <definedName name="TextRefCopy2">#REF!</definedName>
    <definedName name="TextRefCopy20">#REF!</definedName>
    <definedName name="TextRefCopy200">#REF!</definedName>
    <definedName name="TextRefCopy201">#REF!</definedName>
    <definedName name="TextRefCopy202">#REF!</definedName>
    <definedName name="TextRefCopy203">#REF!</definedName>
    <definedName name="TextRefCopy204">#REF!</definedName>
    <definedName name="TextRefCopy205">#REF!</definedName>
    <definedName name="TextRefCopy206">#REF!</definedName>
    <definedName name="TextRefCopy207">#REF!</definedName>
    <definedName name="TextRefCopy208">#REF!</definedName>
    <definedName name="TextRefCopy209">#REF!</definedName>
    <definedName name="TextRefCopy21">#REF!</definedName>
    <definedName name="TextRefCopy210">#REF!</definedName>
    <definedName name="TextRefCopy211">#REF!</definedName>
    <definedName name="TextRefCopy212">#REF!</definedName>
    <definedName name="TextRefCopy213">#REF!</definedName>
    <definedName name="TextRefCopy214">#REF!</definedName>
    <definedName name="TextRefCopy215">#REF!</definedName>
    <definedName name="TextRefCopy216">#REF!</definedName>
    <definedName name="TextRefCopy217">#REF!</definedName>
    <definedName name="TextRefCopy218">#REF!</definedName>
    <definedName name="TextRefCopy219">#REF!</definedName>
    <definedName name="TextRefCopy22">#REF!</definedName>
    <definedName name="TextRefCopy220">#REF!</definedName>
    <definedName name="TextRefCopy23">#REF!</definedName>
    <definedName name="TextRefCopy24">#REF!</definedName>
    <definedName name="TextRefCopy25">#REF!</definedName>
    <definedName name="TextRefCopy26">#REF!</definedName>
    <definedName name="TextRefCopy27">#REF!</definedName>
    <definedName name="TextRefCopy28">#REF!</definedName>
    <definedName name="TextRefCopy29">#REF!</definedName>
    <definedName name="TextRefCopy295">#REF!</definedName>
    <definedName name="TextRefCopy3">#REF!</definedName>
    <definedName name="TextRefCopy30">#REF!</definedName>
    <definedName name="TextRefCopy31">#REF!</definedName>
    <definedName name="TextRefCopy32">#REF!</definedName>
    <definedName name="TextRefCopy33">#REF!</definedName>
    <definedName name="TextRefCopy34">#REF!</definedName>
    <definedName name="TextRefCopy35">#REF!</definedName>
    <definedName name="TextRefCopy36">#REF!</definedName>
    <definedName name="TextRefCopy37">#REF!</definedName>
    <definedName name="TextRefCopy38">#REF!</definedName>
    <definedName name="TextRefCopy39">#REF!</definedName>
    <definedName name="TextRefCopy4">#REF!</definedName>
    <definedName name="TextRefCopy40">#REF!</definedName>
    <definedName name="TextRefCopy41">#REF!</definedName>
    <definedName name="TextRefCopy42">#REF!</definedName>
    <definedName name="TextRefCopy43">#REF!</definedName>
    <definedName name="TextRefCopy44">#REF!</definedName>
    <definedName name="TextRefCopy45">#REF!</definedName>
    <definedName name="TextRefCopy46">#REF!</definedName>
    <definedName name="TextRefCopy47">#REF!</definedName>
    <definedName name="TextRefCopy48">#REF!</definedName>
    <definedName name="TextRefCopy49">#REF!</definedName>
    <definedName name="TextRefCopy5">#REF!</definedName>
    <definedName name="TextRefCopy50">#REF!</definedName>
    <definedName name="TextRefCopy51">#REF!</definedName>
    <definedName name="TextRefCopy52">#REF!</definedName>
    <definedName name="TextRefCopy527">#REF!</definedName>
    <definedName name="TextRefCopy53">#REF!</definedName>
    <definedName name="TextRefCopy54">#REF!</definedName>
    <definedName name="TextRefCopy55">#REF!</definedName>
    <definedName name="TextRefCopy56">#REF!</definedName>
    <definedName name="TextRefCopy57">#REF!</definedName>
    <definedName name="TextRefCopy58">#REF!</definedName>
    <definedName name="TextRefCopy59">#REF!</definedName>
    <definedName name="TextRefCopy6">#REF!</definedName>
    <definedName name="TextRefCopy60">#REF!</definedName>
    <definedName name="TextRefCopy61">#REF!</definedName>
    <definedName name="TextRefCopy62">#REF!</definedName>
    <definedName name="TextRefCopy63">#REF!</definedName>
    <definedName name="TextRefCopy64">#REF!</definedName>
    <definedName name="TextRefCopy65">#REF!</definedName>
    <definedName name="TextRefCopy66">#REF!</definedName>
    <definedName name="TextRefCopy67">#REF!</definedName>
    <definedName name="TextRefCopy68">#REF!</definedName>
    <definedName name="TextRefCopy69">#REF!</definedName>
    <definedName name="TextRefCopy7">#REF!</definedName>
    <definedName name="TextRefCopy70">#REF!</definedName>
    <definedName name="TextRefCopy71">#REF!</definedName>
    <definedName name="TextRefCopy72">#REF!</definedName>
    <definedName name="TextRefCopy73">#REF!</definedName>
    <definedName name="TextRefCopy74">#REF!</definedName>
    <definedName name="TextRefCopy75">#REF!</definedName>
    <definedName name="TextRefCopy76">#REF!</definedName>
    <definedName name="TextRefCopy77">#REF!</definedName>
    <definedName name="TextRefCopy78">#REF!</definedName>
    <definedName name="TextRefCopy79">#REF!</definedName>
    <definedName name="TextRefCopy8">#REF!</definedName>
    <definedName name="TextRefCopy80">#REF!</definedName>
    <definedName name="TextRefCopy81">#REF!</definedName>
    <definedName name="TextRefCopy82">#REF!</definedName>
    <definedName name="TextRefCopy83">#REF!</definedName>
    <definedName name="TextRefCopy84">#REF!</definedName>
    <definedName name="TextRefCopy85">#REF!</definedName>
    <definedName name="TextRefCopy86">#REF!</definedName>
    <definedName name="TextRefCopy87">#REF!</definedName>
    <definedName name="TextRefCopy88">#REF!</definedName>
    <definedName name="TextRefCopy89">#REF!</definedName>
    <definedName name="TextRefCopy9">#REF!</definedName>
    <definedName name="TextRefCopy90">#REF!</definedName>
    <definedName name="TextRefCopy91">#REF!</definedName>
    <definedName name="TextRefCopy92">#REF!</definedName>
    <definedName name="TextRefcopyp6">#REF!</definedName>
    <definedName name="TextRefCopyRangeCount" hidden="1">6</definedName>
    <definedName name="TFT">#REF!</definedName>
    <definedName name="TFT투입대기">#REF!</definedName>
    <definedName name="tfzf" hidden="1">#REF!</definedName>
    <definedName name="tgrffwefrwe" hidden="1">#REF!</definedName>
    <definedName name="tgvu" localSheetId="14" hidden="1">{#N/A,#N/A,FALSE,"TAXC.INDEX";#N/A,#N/A,FALSE,"Schedule I";#N/A,#N/A,FALSE,"Schedule  II";#N/A,#N/A,FALSE,"Schedule III";#N/A,#N/A,FALSE,"Schedule IV";#N/A,#N/A,FALSE,"Schedule IV (Cont'd)";#N/A,#N/A,FALSE,"Schedule V";#N/A,#N/A,FALSE,"Schedule VI";#N/A,#N/A,FALSE,"Schedule VII"}</definedName>
    <definedName name="tgvu" localSheetId="7" hidden="1">{#N/A,#N/A,FALSE,"TAXC.INDEX";#N/A,#N/A,FALSE,"Schedule I";#N/A,#N/A,FALSE,"Schedule  II";#N/A,#N/A,FALSE,"Schedule III";#N/A,#N/A,FALSE,"Schedule IV";#N/A,#N/A,FALSE,"Schedule IV (Cont'd)";#N/A,#N/A,FALSE,"Schedule V";#N/A,#N/A,FALSE,"Schedule VI";#N/A,#N/A,FALSE,"Schedule VII"}</definedName>
    <definedName name="tgvu" localSheetId="25" hidden="1">{#N/A,#N/A,FALSE,"TAXC.INDEX";#N/A,#N/A,FALSE,"Schedule I";#N/A,#N/A,FALSE,"Schedule  II";#N/A,#N/A,FALSE,"Schedule III";#N/A,#N/A,FALSE,"Schedule IV";#N/A,#N/A,FALSE,"Schedule IV (Cont'd)";#N/A,#N/A,FALSE,"Schedule V";#N/A,#N/A,FALSE,"Schedule VI";#N/A,#N/A,FALSE,"Schedule VII"}</definedName>
    <definedName name="tgvu" localSheetId="21" hidden="1">{#N/A,#N/A,FALSE,"TAXC.INDEX";#N/A,#N/A,FALSE,"Schedule I";#N/A,#N/A,FALSE,"Schedule  II";#N/A,#N/A,FALSE,"Schedule III";#N/A,#N/A,FALSE,"Schedule IV";#N/A,#N/A,FALSE,"Schedule IV (Cont'd)";#N/A,#N/A,FALSE,"Schedule V";#N/A,#N/A,FALSE,"Schedule VI";#N/A,#N/A,FALSE,"Schedule VII"}</definedName>
    <definedName name="tgvu" localSheetId="22" hidden="1">{#N/A,#N/A,FALSE,"TAXC.INDEX";#N/A,#N/A,FALSE,"Schedule I";#N/A,#N/A,FALSE,"Schedule  II";#N/A,#N/A,FALSE,"Schedule III";#N/A,#N/A,FALSE,"Schedule IV";#N/A,#N/A,FALSE,"Schedule IV (Cont'd)";#N/A,#N/A,FALSE,"Schedule V";#N/A,#N/A,FALSE,"Schedule VI";#N/A,#N/A,FALSE,"Schedule VII"}</definedName>
    <definedName name="tgvu" localSheetId="19" hidden="1">{#N/A,#N/A,FALSE,"TAXC.INDEX";#N/A,#N/A,FALSE,"Schedule I";#N/A,#N/A,FALSE,"Schedule  II";#N/A,#N/A,FALSE,"Schedule III";#N/A,#N/A,FALSE,"Schedule IV";#N/A,#N/A,FALSE,"Schedule IV (Cont'd)";#N/A,#N/A,FALSE,"Schedule V";#N/A,#N/A,FALSE,"Schedule VI";#N/A,#N/A,FALSE,"Schedule VII"}</definedName>
    <definedName name="tgvu" hidden="1">{#N/A,#N/A,FALSE,"TAXC.INDEX";#N/A,#N/A,FALSE,"Schedule I";#N/A,#N/A,FALSE,"Schedule  II";#N/A,#N/A,FALSE,"Schedule III";#N/A,#N/A,FALSE,"Schedule IV";#N/A,#N/A,FALSE,"Schedule IV (Cont'd)";#N/A,#N/A,FALSE,"Schedule V";#N/A,#N/A,FALSE,"Schedule VI";#N/A,#N/A,FALSE,"Schedule VII"}</definedName>
    <definedName name="th">#REF!</definedName>
    <definedName name="tha.2" localSheetId="14" hidden="1">{#N/A,#N/A,FALSE,"Produkte Erw.";#N/A,#N/A,FALSE,"Produkte Plan";#N/A,#N/A,FALSE,"Leistungen Erw.";#N/A,#N/A,FALSE,"Leistungen Plan";#N/A,#N/A,FALSE,"KA Allg.Kosten (2)";#N/A,#N/A,FALSE,"KA All.Kosten"}</definedName>
    <definedName name="tha.2" localSheetId="7" hidden="1">{#N/A,#N/A,FALSE,"Produkte Erw.";#N/A,#N/A,FALSE,"Produkte Plan";#N/A,#N/A,FALSE,"Leistungen Erw.";#N/A,#N/A,FALSE,"Leistungen Plan";#N/A,#N/A,FALSE,"KA Allg.Kosten (2)";#N/A,#N/A,FALSE,"KA All.Kosten"}</definedName>
    <definedName name="tha.2" localSheetId="25" hidden="1">{#N/A,#N/A,FALSE,"Produkte Erw.";#N/A,#N/A,FALSE,"Produkte Plan";#N/A,#N/A,FALSE,"Leistungen Erw.";#N/A,#N/A,FALSE,"Leistungen Plan";#N/A,#N/A,FALSE,"KA Allg.Kosten (2)";#N/A,#N/A,FALSE,"KA All.Kosten"}</definedName>
    <definedName name="tha.2" localSheetId="21" hidden="1">{#N/A,#N/A,FALSE,"Produkte Erw.";#N/A,#N/A,FALSE,"Produkte Plan";#N/A,#N/A,FALSE,"Leistungen Erw.";#N/A,#N/A,FALSE,"Leistungen Plan";#N/A,#N/A,FALSE,"KA Allg.Kosten (2)";#N/A,#N/A,FALSE,"KA All.Kosten"}</definedName>
    <definedName name="tha.2" localSheetId="22" hidden="1">{#N/A,#N/A,FALSE,"Produkte Erw.";#N/A,#N/A,FALSE,"Produkte Plan";#N/A,#N/A,FALSE,"Leistungen Erw.";#N/A,#N/A,FALSE,"Leistungen Plan";#N/A,#N/A,FALSE,"KA Allg.Kosten (2)";#N/A,#N/A,FALSE,"KA All.Kosten"}</definedName>
    <definedName name="tha.2" localSheetId="19" hidden="1">{#N/A,#N/A,FALSE,"Produkte Erw.";#N/A,#N/A,FALSE,"Produkte Plan";#N/A,#N/A,FALSE,"Leistungen Erw.";#N/A,#N/A,FALSE,"Leistungen Plan";#N/A,#N/A,FALSE,"KA Allg.Kosten (2)";#N/A,#N/A,FALSE,"KA All.Kosten"}</definedName>
    <definedName name="tha.2" hidden="1">{#N/A,#N/A,FALSE,"Produkte Erw.";#N/A,#N/A,FALSE,"Produkte Plan";#N/A,#N/A,FALSE,"Leistungen Erw.";#N/A,#N/A,FALSE,"Leistungen Plan";#N/A,#N/A,FALSE,"KA Allg.Kosten (2)";#N/A,#N/A,FALSE,"KA All.Kosten"}</definedName>
    <definedName name="tha.3" localSheetId="14" hidden="1">{#N/A,#N/A,FALSE,"KA CH  (2)"}</definedName>
    <definedName name="tha.3" localSheetId="7" hidden="1">{#N/A,#N/A,FALSE,"KA CH  (2)"}</definedName>
    <definedName name="tha.3" localSheetId="25" hidden="1">{#N/A,#N/A,FALSE,"KA CH  (2)"}</definedName>
    <definedName name="tha.3" localSheetId="21" hidden="1">{#N/A,#N/A,FALSE,"KA CH  (2)"}</definedName>
    <definedName name="tha.3" localSheetId="22" hidden="1">{#N/A,#N/A,FALSE,"KA CH  (2)"}</definedName>
    <definedName name="tha.3" localSheetId="19" hidden="1">{#N/A,#N/A,FALSE,"KA CH  (2)"}</definedName>
    <definedName name="tha.3" hidden="1">{#N/A,#N/A,FALSE,"KA CH  (2)"}</definedName>
    <definedName name="tha.4" localSheetId="1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 localSheetId="2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 localSheetId="2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 localSheetId="2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 localSheetId="19"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_99" localSheetId="14" hidden="1">{#N/A,#N/A,FALSE,"Umsatz 99";#N/A,#N/A,FALSE,"ER 99 "}</definedName>
    <definedName name="tha.4._99" localSheetId="7" hidden="1">{#N/A,#N/A,FALSE,"Umsatz 99";#N/A,#N/A,FALSE,"ER 99 "}</definedName>
    <definedName name="tha.4._99" localSheetId="25" hidden="1">{#N/A,#N/A,FALSE,"Umsatz 99";#N/A,#N/A,FALSE,"ER 99 "}</definedName>
    <definedName name="tha.4._99" localSheetId="21" hidden="1">{#N/A,#N/A,FALSE,"Umsatz 99";#N/A,#N/A,FALSE,"ER 99 "}</definedName>
    <definedName name="tha.4._99" localSheetId="22" hidden="1">{#N/A,#N/A,FALSE,"Umsatz 99";#N/A,#N/A,FALSE,"ER 99 "}</definedName>
    <definedName name="tha.4._99" localSheetId="19" hidden="1">{#N/A,#N/A,FALSE,"Umsatz 99";#N/A,#N/A,FALSE,"ER 99 "}</definedName>
    <definedName name="tha.4._99" hidden="1">{#N/A,#N/A,FALSE,"Umsatz 99";#N/A,#N/A,FALSE,"ER 99 "}</definedName>
    <definedName name="Thail.2" localSheetId="14" hidden="1">{#N/A,#N/A,FALSE,"Umsatz 99";#N/A,#N/A,FALSE,"ER 99 "}</definedName>
    <definedName name="Thail.2" localSheetId="7" hidden="1">{#N/A,#N/A,FALSE,"Umsatz 99";#N/A,#N/A,FALSE,"ER 99 "}</definedName>
    <definedName name="Thail.2" localSheetId="25" hidden="1">{#N/A,#N/A,FALSE,"Umsatz 99";#N/A,#N/A,FALSE,"ER 99 "}</definedName>
    <definedName name="Thail.2" localSheetId="21" hidden="1">{#N/A,#N/A,FALSE,"Umsatz 99";#N/A,#N/A,FALSE,"ER 99 "}</definedName>
    <definedName name="Thail.2" localSheetId="22" hidden="1">{#N/A,#N/A,FALSE,"Umsatz 99";#N/A,#N/A,FALSE,"ER 99 "}</definedName>
    <definedName name="Thail.2" localSheetId="19" hidden="1">{#N/A,#N/A,FALSE,"Umsatz 99";#N/A,#N/A,FALSE,"ER 99 "}</definedName>
    <definedName name="Thail.2" hidden="1">{#N/A,#N/A,FALSE,"Umsatz 99";#N/A,#N/A,FALSE,"ER 99 "}</definedName>
    <definedName name="THEME2" localSheetId="14" hidden="1">{#N/A,#N/A,FALSE,"96 3월물량표";#N/A,#N/A,FALSE,"96 4월물량표";#N/A,#N/A,FALSE,"96 5월물량표"}</definedName>
    <definedName name="THEME2" localSheetId="7" hidden="1">{#N/A,#N/A,FALSE,"96 3월물량표";#N/A,#N/A,FALSE,"96 4월물량표";#N/A,#N/A,FALSE,"96 5월물량표"}</definedName>
    <definedName name="THEME2" localSheetId="25" hidden="1">{#N/A,#N/A,FALSE,"96 3월물량표";#N/A,#N/A,FALSE,"96 4월물량표";#N/A,#N/A,FALSE,"96 5월물량표"}</definedName>
    <definedName name="THEME2" localSheetId="21" hidden="1">{#N/A,#N/A,FALSE,"96 3월물량표";#N/A,#N/A,FALSE,"96 4월물량표";#N/A,#N/A,FALSE,"96 5월물량표"}</definedName>
    <definedName name="THEME2" localSheetId="22" hidden="1">{#N/A,#N/A,FALSE,"96 3월물량표";#N/A,#N/A,FALSE,"96 4월물량표";#N/A,#N/A,FALSE,"96 5월물량표"}</definedName>
    <definedName name="THEME2" localSheetId="19" hidden="1">{#N/A,#N/A,FALSE,"96 3월물량표";#N/A,#N/A,FALSE,"96 4월물량표";#N/A,#N/A,FALSE,"96 5월물량표"}</definedName>
    <definedName name="THEME2" hidden="1">{#N/A,#N/A,FALSE,"96 3월물량표";#N/A,#N/A,FALSE,"96 4월물량표";#N/A,#N/A,FALSE,"96 5월물량표"}</definedName>
    <definedName name="Themenüberl.">#REF!</definedName>
    <definedName name="thf" localSheetId="14" hidden="1">{#N/A,#N/A,FALSE,"P&amp;L Acc";#N/A,#N/A,FALSE,"P&amp;L Var";#N/A,#N/A,FALSE,"I-B Rep";#N/A,#N/A,FALSE,"BS";#N/A,#N/A,FALSE,"C'flw St";#N/A,#N/A,FALSE,"FA Rep";#N/A,#N/A,FALSE,"H-C Cons"}</definedName>
    <definedName name="thf" localSheetId="7" hidden="1">{#N/A,#N/A,FALSE,"P&amp;L Acc";#N/A,#N/A,FALSE,"P&amp;L Var";#N/A,#N/A,FALSE,"I-B Rep";#N/A,#N/A,FALSE,"BS";#N/A,#N/A,FALSE,"C'flw St";#N/A,#N/A,FALSE,"FA Rep";#N/A,#N/A,FALSE,"H-C Cons"}</definedName>
    <definedName name="thf" localSheetId="25" hidden="1">{#N/A,#N/A,FALSE,"P&amp;L Acc";#N/A,#N/A,FALSE,"P&amp;L Var";#N/A,#N/A,FALSE,"I-B Rep";#N/A,#N/A,FALSE,"BS";#N/A,#N/A,FALSE,"C'flw St";#N/A,#N/A,FALSE,"FA Rep";#N/A,#N/A,FALSE,"H-C Cons"}</definedName>
    <definedName name="thf" localSheetId="21" hidden="1">{#N/A,#N/A,FALSE,"P&amp;L Acc";#N/A,#N/A,FALSE,"P&amp;L Var";#N/A,#N/A,FALSE,"I-B Rep";#N/A,#N/A,FALSE,"BS";#N/A,#N/A,FALSE,"C'flw St";#N/A,#N/A,FALSE,"FA Rep";#N/A,#N/A,FALSE,"H-C Cons"}</definedName>
    <definedName name="thf" localSheetId="22" hidden="1">{#N/A,#N/A,FALSE,"P&amp;L Acc";#N/A,#N/A,FALSE,"P&amp;L Var";#N/A,#N/A,FALSE,"I-B Rep";#N/A,#N/A,FALSE,"BS";#N/A,#N/A,FALSE,"C'flw St";#N/A,#N/A,FALSE,"FA Rep";#N/A,#N/A,FALSE,"H-C Cons"}</definedName>
    <definedName name="thf" localSheetId="19" hidden="1">{#N/A,#N/A,FALSE,"P&amp;L Acc";#N/A,#N/A,FALSE,"P&amp;L Var";#N/A,#N/A,FALSE,"I-B Rep";#N/A,#N/A,FALSE,"BS";#N/A,#N/A,FALSE,"C'flw St";#N/A,#N/A,FALSE,"FA Rep";#N/A,#N/A,FALSE,"H-C Cons"}</definedName>
    <definedName name="thf" hidden="1">{#N/A,#N/A,FALSE,"P&amp;L Acc";#N/A,#N/A,FALSE,"P&amp;L Var";#N/A,#N/A,FALSE,"I-B Rep";#N/A,#N/A,FALSE,"BS";#N/A,#N/A,FALSE,"C'flw St";#N/A,#N/A,FALSE,"FA Rep";#N/A,#N/A,FALSE,"H-C Cons"}</definedName>
    <definedName name="third">#REF!</definedName>
    <definedName name="Threshold">#REF!</definedName>
    <definedName name="Threshold_for_Accumulating">#REF!</definedName>
    <definedName name="thrty" hidden="1">#REF!</definedName>
    <definedName name="THSDLR" localSheetId="14" hidden="1">{"'AS,SEC'!$A$4:$J$25"}</definedName>
    <definedName name="THSDLR" localSheetId="7" hidden="1">{"'AS,SEC'!$A$4:$J$25"}</definedName>
    <definedName name="THSDLR" localSheetId="25" hidden="1">{"'AS,SEC'!$A$4:$J$25"}</definedName>
    <definedName name="THSDLR" localSheetId="21" hidden="1">{"'AS,SEC'!$A$4:$J$25"}</definedName>
    <definedName name="THSDLR" localSheetId="22" hidden="1">{"'AS,SEC'!$A$4:$J$25"}</definedName>
    <definedName name="THSDLR" localSheetId="19" hidden="1">{"'AS,SEC'!$A$4:$J$25"}</definedName>
    <definedName name="THSDLR" hidden="1">{"'AS,SEC'!$A$4:$J$25"}</definedName>
    <definedName name="THSDLR_1" localSheetId="14" hidden="1">{"'AS,SEC'!$A$4:$J$25"}</definedName>
    <definedName name="THSDLR_1" localSheetId="7" hidden="1">{"'AS,SEC'!$A$4:$J$25"}</definedName>
    <definedName name="THSDLR_1" localSheetId="25" hidden="1">{"'AS,SEC'!$A$4:$J$25"}</definedName>
    <definedName name="THSDLR_1" localSheetId="21" hidden="1">{"'AS,SEC'!$A$4:$J$25"}</definedName>
    <definedName name="THSDLR_1" localSheetId="22" hidden="1">{"'AS,SEC'!$A$4:$J$25"}</definedName>
    <definedName name="THSDLR_1" localSheetId="19" hidden="1">{"'AS,SEC'!$A$4:$J$25"}</definedName>
    <definedName name="THSDLR_1" hidden="1">{"'AS,SEC'!$A$4:$J$25"}</definedName>
    <definedName name="TI_cost">#REF!</definedName>
    <definedName name="TI_pl">#REF!</definedName>
    <definedName name="TI_rev">#REF!</definedName>
    <definedName name="TI_tax">#REF!</definedName>
    <definedName name="tick2">#REF!</definedName>
    <definedName name="tier2" localSheetId="14" hidden="1">{#N/A,#N/A,FALSE,"-ST.PER1";#N/A,#N/A,FALSE,"-ST.PER2";#N/A,#N/A,FALSE,"+ST.HIS.PER1";#N/A,#N/A,FALSE,"+ST.HIS.PER2";#N/A,#N/A,FALSE,"+ST.STD.PER1";#N/A,#N/A,FALSE,"+ST.STD.PER2"}</definedName>
    <definedName name="tier2" localSheetId="7" hidden="1">{#N/A,#N/A,FALSE,"-ST.PER1";#N/A,#N/A,FALSE,"-ST.PER2";#N/A,#N/A,FALSE,"+ST.HIS.PER1";#N/A,#N/A,FALSE,"+ST.HIS.PER2";#N/A,#N/A,FALSE,"+ST.STD.PER1";#N/A,#N/A,FALSE,"+ST.STD.PER2"}</definedName>
    <definedName name="tier2" localSheetId="25" hidden="1">{#N/A,#N/A,FALSE,"-ST.PER1";#N/A,#N/A,FALSE,"-ST.PER2";#N/A,#N/A,FALSE,"+ST.HIS.PER1";#N/A,#N/A,FALSE,"+ST.HIS.PER2";#N/A,#N/A,FALSE,"+ST.STD.PER1";#N/A,#N/A,FALSE,"+ST.STD.PER2"}</definedName>
    <definedName name="tier2" localSheetId="21" hidden="1">{#N/A,#N/A,FALSE,"-ST.PER1";#N/A,#N/A,FALSE,"-ST.PER2";#N/A,#N/A,FALSE,"+ST.HIS.PER1";#N/A,#N/A,FALSE,"+ST.HIS.PER2";#N/A,#N/A,FALSE,"+ST.STD.PER1";#N/A,#N/A,FALSE,"+ST.STD.PER2"}</definedName>
    <definedName name="tier2" localSheetId="22" hidden="1">{#N/A,#N/A,FALSE,"-ST.PER1";#N/A,#N/A,FALSE,"-ST.PER2";#N/A,#N/A,FALSE,"+ST.HIS.PER1";#N/A,#N/A,FALSE,"+ST.HIS.PER2";#N/A,#N/A,FALSE,"+ST.STD.PER1";#N/A,#N/A,FALSE,"+ST.STD.PER2"}</definedName>
    <definedName name="tier2" localSheetId="19" hidden="1">{#N/A,#N/A,FALSE,"-ST.PER1";#N/A,#N/A,FALSE,"-ST.PER2";#N/A,#N/A,FALSE,"+ST.HIS.PER1";#N/A,#N/A,FALSE,"+ST.HIS.PER2";#N/A,#N/A,FALSE,"+ST.STD.PER1";#N/A,#N/A,FALSE,"+ST.STD.PER2"}</definedName>
    <definedName name="tier2" hidden="1">{#N/A,#N/A,FALSE,"-ST.PER1";#N/A,#N/A,FALSE,"-ST.PER2";#N/A,#N/A,FALSE,"+ST.HIS.PER1";#N/A,#N/A,FALSE,"+ST.HIS.PER2";#N/A,#N/A,FALSE,"+ST.STD.PER1";#N/A,#N/A,FALSE,"+ST.STD.PER2"}</definedName>
    <definedName name="Tiertwo" localSheetId="14" hidden="1">{#N/A,#N/A,TRUE,"DIVISION-MTH";"MANUFACTURING",#N/A,TRUE,"MANUF-MTH";#N/A,#N/A,TRUE,"TRADING-MTH";#N/A,#N/A,TRUE,"DIV-COSTS-MTH"}</definedName>
    <definedName name="Tiertwo" localSheetId="7" hidden="1">{#N/A,#N/A,TRUE,"DIVISION-MTH";"MANUFACTURING",#N/A,TRUE,"MANUF-MTH";#N/A,#N/A,TRUE,"TRADING-MTH";#N/A,#N/A,TRUE,"DIV-COSTS-MTH"}</definedName>
    <definedName name="Tiertwo" localSheetId="25" hidden="1">{#N/A,#N/A,TRUE,"DIVISION-MTH";"MANUFACTURING",#N/A,TRUE,"MANUF-MTH";#N/A,#N/A,TRUE,"TRADING-MTH";#N/A,#N/A,TRUE,"DIV-COSTS-MTH"}</definedName>
    <definedName name="Tiertwo" localSheetId="21" hidden="1">{#N/A,#N/A,TRUE,"DIVISION-MTH";"MANUFACTURING",#N/A,TRUE,"MANUF-MTH";#N/A,#N/A,TRUE,"TRADING-MTH";#N/A,#N/A,TRUE,"DIV-COSTS-MTH"}</definedName>
    <definedName name="Tiertwo" localSheetId="22" hidden="1">{#N/A,#N/A,TRUE,"DIVISION-MTH";"MANUFACTURING",#N/A,TRUE,"MANUF-MTH";#N/A,#N/A,TRUE,"TRADING-MTH";#N/A,#N/A,TRUE,"DIV-COSTS-MTH"}</definedName>
    <definedName name="Tiertwo" localSheetId="19" hidden="1">{#N/A,#N/A,TRUE,"DIVISION-MTH";"MANUFACTURING",#N/A,TRUE,"MANUF-MTH";#N/A,#N/A,TRUE,"TRADING-MTH";#N/A,#N/A,TRUE,"DIV-COSTS-MTH"}</definedName>
    <definedName name="Tiertwo" hidden="1">{#N/A,#N/A,TRUE,"DIVISION-MTH";"MANUFACTURING",#N/A,TRUE,"MANUF-MTH";#N/A,#N/A,TRUE,"TRADING-MTH";#N/A,#N/A,TRUE,"DIV-COSTS-MTH"}</definedName>
    <definedName name="TimeExpTotal">#REF!</definedName>
    <definedName name="TimeGMU">#REF!</definedName>
    <definedName name="TimeHrsLnTotal">#REF!</definedName>
    <definedName name="TimeIllness">#REF!</definedName>
    <definedName name="TimeIsChrgble">#REF!</definedName>
    <definedName name="TimeJobProj">#REF!</definedName>
    <definedName name="TimeOTHrsTotal">#REF!</definedName>
    <definedName name="TimeOTVacTaken">#REF!</definedName>
    <definedName name="TimeOvertimeHrs">#REF!</definedName>
    <definedName name="TimePageArea">#REF!</definedName>
    <definedName name="TimePageLines">#REF!</definedName>
    <definedName name="TimePosition">#REF!</definedName>
    <definedName name="TimePubHolidayEmp">#REF!</definedName>
    <definedName name="TimePubHolidayPtr">#REF!</definedName>
    <definedName name="TimeRegVacEmp">#REF!</definedName>
    <definedName name="TimeRegVacPtr">#REF!</definedName>
    <definedName name="TimeTotalHrs">#REF!</definedName>
    <definedName name="tisg" localSheetId="14" hidden="1">{#N/A,#N/A,FALSE,"TB";#N/A,#N/A,FALSE,"DR";#N/A,#N/A,FALSE,"AR";#N/A,#N/A,FALSE,"PL";#N/A,#N/A,FALSE,"BS";#N/A,#N/A,FALSE,"NOTES";#N/A,#N/A,FALSE,"NOTES (2)";#N/A,#N/A,FALSE,"NOTES (3)";#N/A,#N/A,FALSE,"DPL";#N/A,#N/A,FALSE,"TAXC.INDEX";#N/A,#N/A,FALSE,"Schedule I";#N/A,#N/A,FALSE,"Adjustments"}</definedName>
    <definedName name="tisg" localSheetId="7" hidden="1">{#N/A,#N/A,FALSE,"TB";#N/A,#N/A,FALSE,"DR";#N/A,#N/A,FALSE,"AR";#N/A,#N/A,FALSE,"PL";#N/A,#N/A,FALSE,"BS";#N/A,#N/A,FALSE,"NOTES";#N/A,#N/A,FALSE,"NOTES (2)";#N/A,#N/A,FALSE,"NOTES (3)";#N/A,#N/A,FALSE,"DPL";#N/A,#N/A,FALSE,"TAXC.INDEX";#N/A,#N/A,FALSE,"Schedule I";#N/A,#N/A,FALSE,"Adjustments"}</definedName>
    <definedName name="tisg" localSheetId="25" hidden="1">{#N/A,#N/A,FALSE,"TB";#N/A,#N/A,FALSE,"DR";#N/A,#N/A,FALSE,"AR";#N/A,#N/A,FALSE,"PL";#N/A,#N/A,FALSE,"BS";#N/A,#N/A,FALSE,"NOTES";#N/A,#N/A,FALSE,"NOTES (2)";#N/A,#N/A,FALSE,"NOTES (3)";#N/A,#N/A,FALSE,"DPL";#N/A,#N/A,FALSE,"TAXC.INDEX";#N/A,#N/A,FALSE,"Schedule I";#N/A,#N/A,FALSE,"Adjustments"}</definedName>
    <definedName name="tisg" localSheetId="21" hidden="1">{#N/A,#N/A,FALSE,"TB";#N/A,#N/A,FALSE,"DR";#N/A,#N/A,FALSE,"AR";#N/A,#N/A,FALSE,"PL";#N/A,#N/A,FALSE,"BS";#N/A,#N/A,FALSE,"NOTES";#N/A,#N/A,FALSE,"NOTES (2)";#N/A,#N/A,FALSE,"NOTES (3)";#N/A,#N/A,FALSE,"DPL";#N/A,#N/A,FALSE,"TAXC.INDEX";#N/A,#N/A,FALSE,"Schedule I";#N/A,#N/A,FALSE,"Adjustments"}</definedName>
    <definedName name="tisg" localSheetId="22" hidden="1">{#N/A,#N/A,FALSE,"TB";#N/A,#N/A,FALSE,"DR";#N/A,#N/A,FALSE,"AR";#N/A,#N/A,FALSE,"PL";#N/A,#N/A,FALSE,"BS";#N/A,#N/A,FALSE,"NOTES";#N/A,#N/A,FALSE,"NOTES (2)";#N/A,#N/A,FALSE,"NOTES (3)";#N/A,#N/A,FALSE,"DPL";#N/A,#N/A,FALSE,"TAXC.INDEX";#N/A,#N/A,FALSE,"Schedule I";#N/A,#N/A,FALSE,"Adjustments"}</definedName>
    <definedName name="tisg" localSheetId="19" hidden="1">{#N/A,#N/A,FALSE,"TB";#N/A,#N/A,FALSE,"DR";#N/A,#N/A,FALSE,"AR";#N/A,#N/A,FALSE,"PL";#N/A,#N/A,FALSE,"BS";#N/A,#N/A,FALSE,"NOTES";#N/A,#N/A,FALSE,"NOTES (2)";#N/A,#N/A,FALSE,"NOTES (3)";#N/A,#N/A,FALSE,"DPL";#N/A,#N/A,FALSE,"TAXC.INDEX";#N/A,#N/A,FALSE,"Schedule I";#N/A,#N/A,FALSE,"Adjustments"}</definedName>
    <definedName name="tisg" hidden="1">{#N/A,#N/A,FALSE,"TB";#N/A,#N/A,FALSE,"DR";#N/A,#N/A,FALSE,"AR";#N/A,#N/A,FALSE,"PL";#N/A,#N/A,FALSE,"BS";#N/A,#N/A,FALSE,"NOTES";#N/A,#N/A,FALSE,"NOTES (2)";#N/A,#N/A,FALSE,"NOTES (3)";#N/A,#N/A,FALSE,"DPL";#N/A,#N/A,FALSE,"TAXC.INDEX";#N/A,#N/A,FALSE,"Schedule I";#N/A,#N/A,FALSE,"Adjustments"}</definedName>
    <definedName name="TITEL">#REF!</definedName>
    <definedName name="TITLES">#REF!</definedName>
    <definedName name="tjxot" localSheetId="14" hidden="1">{#N/A,#N/A,FALSE,"DIR-REP";#N/A,#N/A,FALSE,"AUD-REPORT";#N/A,#N/A,FALSE,"P7L&amp;BS";#N/A,#N/A,FALSE,"NOTES";#N/A,#N/A,FALSE,"FA";#N/A,#N/A,FALSE,"NOTES (2)";#N/A,#N/A,FALSE,"Schedule  IV";#N/A,#N/A,FALSE,"Schedule V"}</definedName>
    <definedName name="tjxot" localSheetId="7" hidden="1">{#N/A,#N/A,FALSE,"DIR-REP";#N/A,#N/A,FALSE,"AUD-REPORT";#N/A,#N/A,FALSE,"P7L&amp;BS";#N/A,#N/A,FALSE,"NOTES";#N/A,#N/A,FALSE,"FA";#N/A,#N/A,FALSE,"NOTES (2)";#N/A,#N/A,FALSE,"Schedule  IV";#N/A,#N/A,FALSE,"Schedule V"}</definedName>
    <definedName name="tjxot" localSheetId="25" hidden="1">{#N/A,#N/A,FALSE,"DIR-REP";#N/A,#N/A,FALSE,"AUD-REPORT";#N/A,#N/A,FALSE,"P7L&amp;BS";#N/A,#N/A,FALSE,"NOTES";#N/A,#N/A,FALSE,"FA";#N/A,#N/A,FALSE,"NOTES (2)";#N/A,#N/A,FALSE,"Schedule  IV";#N/A,#N/A,FALSE,"Schedule V"}</definedName>
    <definedName name="tjxot" localSheetId="21" hidden="1">{#N/A,#N/A,FALSE,"DIR-REP";#N/A,#N/A,FALSE,"AUD-REPORT";#N/A,#N/A,FALSE,"P7L&amp;BS";#N/A,#N/A,FALSE,"NOTES";#N/A,#N/A,FALSE,"FA";#N/A,#N/A,FALSE,"NOTES (2)";#N/A,#N/A,FALSE,"Schedule  IV";#N/A,#N/A,FALSE,"Schedule V"}</definedName>
    <definedName name="tjxot" localSheetId="22" hidden="1">{#N/A,#N/A,FALSE,"DIR-REP";#N/A,#N/A,FALSE,"AUD-REPORT";#N/A,#N/A,FALSE,"P7L&amp;BS";#N/A,#N/A,FALSE,"NOTES";#N/A,#N/A,FALSE,"FA";#N/A,#N/A,FALSE,"NOTES (2)";#N/A,#N/A,FALSE,"Schedule  IV";#N/A,#N/A,FALSE,"Schedule V"}</definedName>
    <definedName name="tjxot" localSheetId="19" hidden="1">{#N/A,#N/A,FALSE,"DIR-REP";#N/A,#N/A,FALSE,"AUD-REPORT";#N/A,#N/A,FALSE,"P7L&amp;BS";#N/A,#N/A,FALSE,"NOTES";#N/A,#N/A,FALSE,"FA";#N/A,#N/A,FALSE,"NOTES (2)";#N/A,#N/A,FALSE,"Schedule  IV";#N/A,#N/A,FALSE,"Schedule V"}</definedName>
    <definedName name="tjxot" hidden="1">{#N/A,#N/A,FALSE,"DIR-REP";#N/A,#N/A,FALSE,"AUD-REPORT";#N/A,#N/A,FALSE,"P7L&amp;BS";#N/A,#N/A,FALSE,"NOTES";#N/A,#N/A,FALSE,"FA";#N/A,#N/A,FALSE,"NOTES (2)";#N/A,#N/A,FALSE,"Schedule  IV";#N/A,#N/A,FALSE,"Schedule V"}</definedName>
    <definedName name="tkohx_land">#REF!</definedName>
    <definedName name="tl" localSheetId="14" hidden="1">{"Commentary",#N/A,FALSE,"May"}</definedName>
    <definedName name="tl" localSheetId="7" hidden="1">{"Commentary",#N/A,FALSE,"May"}</definedName>
    <definedName name="tl" localSheetId="25" hidden="1">{"Commentary",#N/A,FALSE,"May"}</definedName>
    <definedName name="tl" localSheetId="21" hidden="1">{"Commentary",#N/A,FALSE,"May"}</definedName>
    <definedName name="tl" localSheetId="22" hidden="1">{"Commentary",#N/A,FALSE,"May"}</definedName>
    <definedName name="tl" localSheetId="19" hidden="1">{"Commentary",#N/A,FALSE,"May"}</definedName>
    <definedName name="tl" hidden="1">{"Commentary",#N/A,FALSE,"May"}</definedName>
    <definedName name="TLA.074" hidden="1">1266</definedName>
    <definedName name="tlsm" localSheetId="14" hidden="1">{#N/A,#N/A,FALSE,"TB";#N/A,#N/A,FALSE,"DR";#N/A,#N/A,FALSE,"AR";#N/A,#N/A,FALSE,"PL";#N/A,#N/A,FALSE,"BS";#N/A,#N/A,FALSE,"NOTES";#N/A,#N/A,FALSE,"NOTES (2)";#N/A,#N/A,FALSE,"NOTES (3)";#N/A,#N/A,FALSE,"DPL";#N/A,#N/A,FALSE,"TAXC.INDEX";#N/A,#N/A,FALSE,"Schedule I";#N/A,#N/A,FALSE,"Adjustments"}</definedName>
    <definedName name="tlsm" localSheetId="7" hidden="1">{#N/A,#N/A,FALSE,"TB";#N/A,#N/A,FALSE,"DR";#N/A,#N/A,FALSE,"AR";#N/A,#N/A,FALSE,"PL";#N/A,#N/A,FALSE,"BS";#N/A,#N/A,FALSE,"NOTES";#N/A,#N/A,FALSE,"NOTES (2)";#N/A,#N/A,FALSE,"NOTES (3)";#N/A,#N/A,FALSE,"DPL";#N/A,#N/A,FALSE,"TAXC.INDEX";#N/A,#N/A,FALSE,"Schedule I";#N/A,#N/A,FALSE,"Adjustments"}</definedName>
    <definedName name="tlsm" localSheetId="25" hidden="1">{#N/A,#N/A,FALSE,"TB";#N/A,#N/A,FALSE,"DR";#N/A,#N/A,FALSE,"AR";#N/A,#N/A,FALSE,"PL";#N/A,#N/A,FALSE,"BS";#N/A,#N/A,FALSE,"NOTES";#N/A,#N/A,FALSE,"NOTES (2)";#N/A,#N/A,FALSE,"NOTES (3)";#N/A,#N/A,FALSE,"DPL";#N/A,#N/A,FALSE,"TAXC.INDEX";#N/A,#N/A,FALSE,"Schedule I";#N/A,#N/A,FALSE,"Adjustments"}</definedName>
    <definedName name="tlsm" localSheetId="21" hidden="1">{#N/A,#N/A,FALSE,"TB";#N/A,#N/A,FALSE,"DR";#N/A,#N/A,FALSE,"AR";#N/A,#N/A,FALSE,"PL";#N/A,#N/A,FALSE,"BS";#N/A,#N/A,FALSE,"NOTES";#N/A,#N/A,FALSE,"NOTES (2)";#N/A,#N/A,FALSE,"NOTES (3)";#N/A,#N/A,FALSE,"DPL";#N/A,#N/A,FALSE,"TAXC.INDEX";#N/A,#N/A,FALSE,"Schedule I";#N/A,#N/A,FALSE,"Adjustments"}</definedName>
    <definedName name="tlsm" localSheetId="22" hidden="1">{#N/A,#N/A,FALSE,"TB";#N/A,#N/A,FALSE,"DR";#N/A,#N/A,FALSE,"AR";#N/A,#N/A,FALSE,"PL";#N/A,#N/A,FALSE,"BS";#N/A,#N/A,FALSE,"NOTES";#N/A,#N/A,FALSE,"NOTES (2)";#N/A,#N/A,FALSE,"NOTES (3)";#N/A,#N/A,FALSE,"DPL";#N/A,#N/A,FALSE,"TAXC.INDEX";#N/A,#N/A,FALSE,"Schedule I";#N/A,#N/A,FALSE,"Adjustments"}</definedName>
    <definedName name="tlsm" localSheetId="19" hidden="1">{#N/A,#N/A,FALSE,"TB";#N/A,#N/A,FALSE,"DR";#N/A,#N/A,FALSE,"AR";#N/A,#N/A,FALSE,"PL";#N/A,#N/A,FALSE,"BS";#N/A,#N/A,FALSE,"NOTES";#N/A,#N/A,FALSE,"NOTES (2)";#N/A,#N/A,FALSE,"NOTES (3)";#N/A,#N/A,FALSE,"DPL";#N/A,#N/A,FALSE,"TAXC.INDEX";#N/A,#N/A,FALSE,"Schedule I";#N/A,#N/A,FALSE,"Adjustments"}</definedName>
    <definedName name="tlsm" hidden="1">{#N/A,#N/A,FALSE,"TB";#N/A,#N/A,FALSE,"DR";#N/A,#N/A,FALSE,"AR";#N/A,#N/A,FALSE,"PL";#N/A,#N/A,FALSE,"BS";#N/A,#N/A,FALSE,"NOTES";#N/A,#N/A,FALSE,"NOTES (2)";#N/A,#N/A,FALSE,"NOTES (3)";#N/A,#N/A,FALSE,"DPL";#N/A,#N/A,FALSE,"TAXC.INDEX";#N/A,#N/A,FALSE,"Schedule I";#N/A,#N/A,FALSE,"Adjustments"}</definedName>
    <definedName name="tltalta" localSheetId="14" hidden="1">{#N/A,#N/A,FALSE,"TAXC.INDEX";#N/A,#N/A,FALSE,"Schedule I";#N/A,#N/A,FALSE,"Schedule  II";#N/A,#N/A,FALSE,"Schedule III"}</definedName>
    <definedName name="tltalta" localSheetId="7" hidden="1">{#N/A,#N/A,FALSE,"TAXC.INDEX";#N/A,#N/A,FALSE,"Schedule I";#N/A,#N/A,FALSE,"Schedule  II";#N/A,#N/A,FALSE,"Schedule III"}</definedName>
    <definedName name="tltalta" localSheetId="25" hidden="1">{#N/A,#N/A,FALSE,"TAXC.INDEX";#N/A,#N/A,FALSE,"Schedule I";#N/A,#N/A,FALSE,"Schedule  II";#N/A,#N/A,FALSE,"Schedule III"}</definedName>
    <definedName name="tltalta" localSheetId="21" hidden="1">{#N/A,#N/A,FALSE,"TAXC.INDEX";#N/A,#N/A,FALSE,"Schedule I";#N/A,#N/A,FALSE,"Schedule  II";#N/A,#N/A,FALSE,"Schedule III"}</definedName>
    <definedName name="tltalta" localSheetId="22" hidden="1">{#N/A,#N/A,FALSE,"TAXC.INDEX";#N/A,#N/A,FALSE,"Schedule I";#N/A,#N/A,FALSE,"Schedule  II";#N/A,#N/A,FALSE,"Schedule III"}</definedName>
    <definedName name="tltalta" localSheetId="19" hidden="1">{#N/A,#N/A,FALSE,"TAXC.INDEX";#N/A,#N/A,FALSE,"Schedule I";#N/A,#N/A,FALSE,"Schedule  II";#N/A,#N/A,FALSE,"Schedule III"}</definedName>
    <definedName name="tltalta" hidden="1">{#N/A,#N/A,FALSE,"TAXC.INDEX";#N/A,#N/A,FALSE,"Schedule I";#N/A,#N/A,FALSE,"Schedule  II";#N/A,#N/A,FALSE,"Schedule III"}</definedName>
    <definedName name="tmp" localSheetId="14" hidden="1">{#N/A,#N/A,FALSE,"earnings"}</definedName>
    <definedName name="tmp" localSheetId="7" hidden="1">{#N/A,#N/A,FALSE,"earnings"}</definedName>
    <definedName name="tmp" localSheetId="25" hidden="1">{#N/A,#N/A,FALSE,"earnings"}</definedName>
    <definedName name="tmp" localSheetId="21" hidden="1">{#N/A,#N/A,FALSE,"earnings"}</definedName>
    <definedName name="tmp" localSheetId="22" hidden="1">{#N/A,#N/A,FALSE,"earnings"}</definedName>
    <definedName name="tmp" localSheetId="19" hidden="1">{#N/A,#N/A,FALSE,"earnings"}</definedName>
    <definedName name="tmp" hidden="1">{#N/A,#N/A,FALSE,"earnings"}</definedName>
    <definedName name="tmto" localSheetId="14" hidden="1">{"detail",#N/A,FALSE,"mfg";"summary",#N/A,FALSE,"mfg"}</definedName>
    <definedName name="tmto" localSheetId="7" hidden="1">{"detail",#N/A,FALSE,"mfg";"summary",#N/A,FALSE,"mfg"}</definedName>
    <definedName name="tmto" localSheetId="25" hidden="1">{"detail",#N/A,FALSE,"mfg";"summary",#N/A,FALSE,"mfg"}</definedName>
    <definedName name="tmto" localSheetId="21" hidden="1">{"detail",#N/A,FALSE,"mfg";"summary",#N/A,FALSE,"mfg"}</definedName>
    <definedName name="tmto" localSheetId="22" hidden="1">{"detail",#N/A,FALSE,"mfg";"summary",#N/A,FALSE,"mfg"}</definedName>
    <definedName name="tmto" localSheetId="19" hidden="1">{"detail",#N/A,FALSE,"mfg";"summary",#N/A,FALSE,"mfg"}</definedName>
    <definedName name="tmto" hidden="1">{"detail",#N/A,FALSE,"mfg";"summary",#N/A,FALSE,"mfg"}</definedName>
    <definedName name="Today">#REF!</definedName>
    <definedName name="TodayDate">#REF!</definedName>
    <definedName name="todl" localSheetId="14" hidden="1">{#N/A,#N/A,FALSE,"DIR-REP";#N/A,#N/A,FALSE,"AUD-REPORT";#N/A,#N/A,FALSE,"P7L&amp;BS";#N/A,#N/A,FALSE,"NOTES";#N/A,#N/A,FALSE,"FA";#N/A,#N/A,FALSE,"NOTES (2)";#N/A,#N/A,FALSE,"Schedule  IV";#N/A,#N/A,FALSE,"Schedule V"}</definedName>
    <definedName name="todl" localSheetId="7" hidden="1">{#N/A,#N/A,FALSE,"DIR-REP";#N/A,#N/A,FALSE,"AUD-REPORT";#N/A,#N/A,FALSE,"P7L&amp;BS";#N/A,#N/A,FALSE,"NOTES";#N/A,#N/A,FALSE,"FA";#N/A,#N/A,FALSE,"NOTES (2)";#N/A,#N/A,FALSE,"Schedule  IV";#N/A,#N/A,FALSE,"Schedule V"}</definedName>
    <definedName name="todl" localSheetId="25" hidden="1">{#N/A,#N/A,FALSE,"DIR-REP";#N/A,#N/A,FALSE,"AUD-REPORT";#N/A,#N/A,FALSE,"P7L&amp;BS";#N/A,#N/A,FALSE,"NOTES";#N/A,#N/A,FALSE,"FA";#N/A,#N/A,FALSE,"NOTES (2)";#N/A,#N/A,FALSE,"Schedule  IV";#N/A,#N/A,FALSE,"Schedule V"}</definedName>
    <definedName name="todl" localSheetId="21" hidden="1">{#N/A,#N/A,FALSE,"DIR-REP";#N/A,#N/A,FALSE,"AUD-REPORT";#N/A,#N/A,FALSE,"P7L&amp;BS";#N/A,#N/A,FALSE,"NOTES";#N/A,#N/A,FALSE,"FA";#N/A,#N/A,FALSE,"NOTES (2)";#N/A,#N/A,FALSE,"Schedule  IV";#N/A,#N/A,FALSE,"Schedule V"}</definedName>
    <definedName name="todl" localSheetId="22" hidden="1">{#N/A,#N/A,FALSE,"DIR-REP";#N/A,#N/A,FALSE,"AUD-REPORT";#N/A,#N/A,FALSE,"P7L&amp;BS";#N/A,#N/A,FALSE,"NOTES";#N/A,#N/A,FALSE,"FA";#N/A,#N/A,FALSE,"NOTES (2)";#N/A,#N/A,FALSE,"Schedule  IV";#N/A,#N/A,FALSE,"Schedule V"}</definedName>
    <definedName name="todl" localSheetId="19" hidden="1">{#N/A,#N/A,FALSE,"DIR-REP";#N/A,#N/A,FALSE,"AUD-REPORT";#N/A,#N/A,FALSE,"P7L&amp;BS";#N/A,#N/A,FALSE,"NOTES";#N/A,#N/A,FALSE,"FA";#N/A,#N/A,FALSE,"NOTES (2)";#N/A,#N/A,FALSE,"Schedule  IV";#N/A,#N/A,FALSE,"Schedule V"}</definedName>
    <definedName name="todl" hidden="1">{#N/A,#N/A,FALSE,"DIR-REP";#N/A,#N/A,FALSE,"AUD-REPORT";#N/A,#N/A,FALSE,"P7L&amp;BS";#N/A,#N/A,FALSE,"NOTES";#N/A,#N/A,FALSE,"FA";#N/A,#N/A,FALSE,"NOTES (2)";#N/A,#N/A,FALSE,"Schedule  IV";#N/A,#N/A,FALSE,"Schedule V"}</definedName>
    <definedName name="TODRL" localSheetId="14" hidden="1">{#N/A,#N/A,FALSE,"단축1";#N/A,#N/A,FALSE,"단축2";#N/A,#N/A,FALSE,"단축3";#N/A,#N/A,FALSE,"장축";#N/A,#N/A,FALSE,"4WD"}</definedName>
    <definedName name="TODRL" localSheetId="7" hidden="1">{#N/A,#N/A,FALSE,"단축1";#N/A,#N/A,FALSE,"단축2";#N/A,#N/A,FALSE,"단축3";#N/A,#N/A,FALSE,"장축";#N/A,#N/A,FALSE,"4WD"}</definedName>
    <definedName name="TODRL" localSheetId="25" hidden="1">{#N/A,#N/A,FALSE,"단축1";#N/A,#N/A,FALSE,"단축2";#N/A,#N/A,FALSE,"단축3";#N/A,#N/A,FALSE,"장축";#N/A,#N/A,FALSE,"4WD"}</definedName>
    <definedName name="TODRL" localSheetId="21" hidden="1">{#N/A,#N/A,FALSE,"단축1";#N/A,#N/A,FALSE,"단축2";#N/A,#N/A,FALSE,"단축3";#N/A,#N/A,FALSE,"장축";#N/A,#N/A,FALSE,"4WD"}</definedName>
    <definedName name="TODRL" localSheetId="22" hidden="1">{#N/A,#N/A,FALSE,"단축1";#N/A,#N/A,FALSE,"단축2";#N/A,#N/A,FALSE,"단축3";#N/A,#N/A,FALSE,"장축";#N/A,#N/A,FALSE,"4WD"}</definedName>
    <definedName name="TODRL" localSheetId="19" hidden="1">{#N/A,#N/A,FALSE,"단축1";#N/A,#N/A,FALSE,"단축2";#N/A,#N/A,FALSE,"단축3";#N/A,#N/A,FALSE,"장축";#N/A,#N/A,FALSE,"4WD"}</definedName>
    <definedName name="TODRL" hidden="1">{#N/A,#N/A,FALSE,"단축1";#N/A,#N/A,FALSE,"단축2";#N/A,#N/A,FALSE,"단축3";#N/A,#N/A,FALSE,"장축";#N/A,#N/A,FALSE,"4WD"}</definedName>
    <definedName name="tolet" localSheetId="14" hidden="1">{#N/A,#N/A,FALSE,"DIR-REP";#N/A,#N/A,FALSE,"AUD-REPORT";#N/A,#N/A,FALSE,"P7L&amp;BS";#N/A,#N/A,FALSE,"NOTES";#N/A,#N/A,FALSE,"FA";#N/A,#N/A,FALSE,"NOTES (2)";#N/A,#N/A,FALSE,"Schedule  IV";#N/A,#N/A,FALSE,"Schedule V"}</definedName>
    <definedName name="tolet" localSheetId="7" hidden="1">{#N/A,#N/A,FALSE,"DIR-REP";#N/A,#N/A,FALSE,"AUD-REPORT";#N/A,#N/A,FALSE,"P7L&amp;BS";#N/A,#N/A,FALSE,"NOTES";#N/A,#N/A,FALSE,"FA";#N/A,#N/A,FALSE,"NOTES (2)";#N/A,#N/A,FALSE,"Schedule  IV";#N/A,#N/A,FALSE,"Schedule V"}</definedName>
    <definedName name="tolet" localSheetId="25" hidden="1">{#N/A,#N/A,FALSE,"DIR-REP";#N/A,#N/A,FALSE,"AUD-REPORT";#N/A,#N/A,FALSE,"P7L&amp;BS";#N/A,#N/A,FALSE,"NOTES";#N/A,#N/A,FALSE,"FA";#N/A,#N/A,FALSE,"NOTES (2)";#N/A,#N/A,FALSE,"Schedule  IV";#N/A,#N/A,FALSE,"Schedule V"}</definedName>
    <definedName name="tolet" localSheetId="21" hidden="1">{#N/A,#N/A,FALSE,"DIR-REP";#N/A,#N/A,FALSE,"AUD-REPORT";#N/A,#N/A,FALSE,"P7L&amp;BS";#N/A,#N/A,FALSE,"NOTES";#N/A,#N/A,FALSE,"FA";#N/A,#N/A,FALSE,"NOTES (2)";#N/A,#N/A,FALSE,"Schedule  IV";#N/A,#N/A,FALSE,"Schedule V"}</definedName>
    <definedName name="tolet" localSheetId="22" hidden="1">{#N/A,#N/A,FALSE,"DIR-REP";#N/A,#N/A,FALSE,"AUD-REPORT";#N/A,#N/A,FALSE,"P7L&amp;BS";#N/A,#N/A,FALSE,"NOTES";#N/A,#N/A,FALSE,"FA";#N/A,#N/A,FALSE,"NOTES (2)";#N/A,#N/A,FALSE,"Schedule  IV";#N/A,#N/A,FALSE,"Schedule V"}</definedName>
    <definedName name="tolet" localSheetId="19" hidden="1">{#N/A,#N/A,FALSE,"DIR-REP";#N/A,#N/A,FALSE,"AUD-REPORT";#N/A,#N/A,FALSE,"P7L&amp;BS";#N/A,#N/A,FALSE,"NOTES";#N/A,#N/A,FALSE,"FA";#N/A,#N/A,FALSE,"NOTES (2)";#N/A,#N/A,FALSE,"Schedule  IV";#N/A,#N/A,FALSE,"Schedule V"}</definedName>
    <definedName name="tolet" hidden="1">{#N/A,#N/A,FALSE,"DIR-REP";#N/A,#N/A,FALSE,"AUD-REPORT";#N/A,#N/A,FALSE,"P7L&amp;BS";#N/A,#N/A,FALSE,"NOTES";#N/A,#N/A,FALSE,"FA";#N/A,#N/A,FALSE,"NOTES (2)";#N/A,#N/A,FALSE,"Schedule  IV";#N/A,#N/A,FALSE,"Schedule V"}</definedName>
    <definedName name="tom" localSheetId="14"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tom" localSheetId="7"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tom" localSheetId="25"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tom" localSheetId="21"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tom" localSheetId="22"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tom" localSheetId="19"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tom"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tongyi">#REF!</definedName>
    <definedName name="tongyi1">#REF!</definedName>
    <definedName name="toolbox">#REF!</definedName>
    <definedName name="TopRankDefaultDistForRange" hidden="1">0</definedName>
    <definedName name="TopRankDefaultMaxChange" hidden="1">0.1</definedName>
    <definedName name="TopRankDefaultMinChange" hidden="1">-0.1</definedName>
    <definedName name="TopRankDefaultMultiGroupSize" hidden="1">2</definedName>
    <definedName name="TopRankDefaultMultiStepsPerInput" hidden="1">2</definedName>
    <definedName name="TopRankDefaultRangeType" hidden="1">0</definedName>
    <definedName name="TopRankDefaultStepsPerInput" hidden="1">5</definedName>
    <definedName name="TopRankDetailByInputReport" hidden="1">FALSE</definedName>
    <definedName name="TopRankMaxInputsPerGraph" hidden="1">10</definedName>
    <definedName name="TopRankMultiWayReport" hidden="1">FALSE</definedName>
    <definedName name="TopRankNumberOfRuns" hidden="1">1</definedName>
    <definedName name="TopRankOnlyInputsOverThreshold" hidden="1">TRUE</definedName>
    <definedName name="TopRankOnlyTopRanking" hidden="1">TRUE</definedName>
    <definedName name="TopRankOutputDetailReport" hidden="1">FALSE</definedName>
    <definedName name="TopRankOutputsAsPercentChange" hidden="1">FALSE</definedName>
    <definedName name="TopRankOverwriteExisting" hidden="1">FALSE</definedName>
    <definedName name="TopRankPauseOnError" hidden="1">FALSE</definedName>
    <definedName name="TopRankPerformPrecedentScanAddOutput" hidden="1">FALSE</definedName>
    <definedName name="TopRankPerformPrecedentScanAtStart" hidden="1">TRUE</definedName>
    <definedName name="TopRankPrecedentScanType" hidden="1">1</definedName>
    <definedName name="TopRankReportAllOutputCells" hidden="1">TRUE</definedName>
    <definedName name="TopRankReportsInExistingWorkbook" hidden="1">FALSE</definedName>
    <definedName name="TopRankReportsInExistingWorkbookName" hidden="1">"活动工作簿"</definedName>
    <definedName name="TopRankReportsInNewWorkbook" hidden="1">TRUE</definedName>
    <definedName name="TopRankSensitivityGraphs" hidden="1">FALSE</definedName>
    <definedName name="TopRankSingleWorkbookAllResults" hidden="1">FALSE</definedName>
    <definedName name="TopRankSpiderGraphs" hidden="1">TRUE</definedName>
    <definedName name="TopRankTornadoGraphs" hidden="1">TRUE</definedName>
    <definedName name="TopRankUpdateDisplay" hidden="1">FALSE</definedName>
    <definedName name="Tot_knw_Xfoot">#REF!</definedName>
    <definedName name="Tot_lik_Xfoot">#REF!</definedName>
    <definedName name="Tot_lik_Xfoot_ex">#REF!</definedName>
    <definedName name="Tot_lik_Xfoot_ext">#REF!</definedName>
    <definedName name="Total_Assets">#REF!</definedName>
    <definedName name="total_de">#REF!</definedName>
    <definedName name="Total_Debt">#REF!+#REF!</definedName>
    <definedName name="TOTAL_IN" localSheetId="14" hidden="1">{"Informes",#N/A,FALSE,"CA";"Informes",#N/A,FALSE,"CN";"Informes",#N/A,FALSE,"INVERSIONES";"Informes",#N/A,FALSE,"CN Oficial";"Informes",#N/A,FALSE,"CA Oficial";"Informes",#N/A,FALSE,"Res Datos Areas"}</definedName>
    <definedName name="TOTAL_IN" localSheetId="7" hidden="1">{"Informes",#N/A,FALSE,"CA";"Informes",#N/A,FALSE,"CN";"Informes",#N/A,FALSE,"INVERSIONES";"Informes",#N/A,FALSE,"CN Oficial";"Informes",#N/A,FALSE,"CA Oficial";"Informes",#N/A,FALSE,"Res Datos Areas"}</definedName>
    <definedName name="TOTAL_IN" localSheetId="25" hidden="1">{"Informes",#N/A,FALSE,"CA";"Informes",#N/A,FALSE,"CN";"Informes",#N/A,FALSE,"INVERSIONES";"Informes",#N/A,FALSE,"CN Oficial";"Informes",#N/A,FALSE,"CA Oficial";"Informes",#N/A,FALSE,"Res Datos Areas"}</definedName>
    <definedName name="TOTAL_IN" localSheetId="21" hidden="1">{"Informes",#N/A,FALSE,"CA";"Informes",#N/A,FALSE,"CN";"Informes",#N/A,FALSE,"INVERSIONES";"Informes",#N/A,FALSE,"CN Oficial";"Informes",#N/A,FALSE,"CA Oficial";"Informes",#N/A,FALSE,"Res Datos Areas"}</definedName>
    <definedName name="TOTAL_IN" localSheetId="22" hidden="1">{"Informes",#N/A,FALSE,"CA";"Informes",#N/A,FALSE,"CN";"Informes",#N/A,FALSE,"INVERSIONES";"Informes",#N/A,FALSE,"CN Oficial";"Informes",#N/A,FALSE,"CA Oficial";"Informes",#N/A,FALSE,"Res Datos Areas"}</definedName>
    <definedName name="TOTAL_IN" localSheetId="19" hidden="1">{"Informes",#N/A,FALSE,"CA";"Informes",#N/A,FALSE,"CN";"Informes",#N/A,FALSE,"INVERSIONES";"Informes",#N/A,FALSE,"CN Oficial";"Informes",#N/A,FALSE,"CA Oficial";"Informes",#N/A,FALSE,"Res Datos Areas"}</definedName>
    <definedName name="TOTAL_IN" hidden="1">{"Informes",#N/A,FALSE,"CA";"Informes",#N/A,FALSE,"CN";"Informes",#N/A,FALSE,"INVERSIONES";"Informes",#N/A,FALSE,"CN Oficial";"Informes",#N/A,FALSE,"CA Oficial";"Informes",#N/A,FALSE,"Res Datos Areas"}</definedName>
    <definedName name="TOTAL_INFORMES" localSheetId="14" hidden="1">{"Informes",#N/A,FALSE,"CA";"Informes",#N/A,FALSE,"CN";"Informes",#N/A,FALSE,"INVERSIONES";"Informes",#N/A,FALSE,"CN Oficial";"Informes",#N/A,FALSE,"CA Oficial";"Informes",#N/A,FALSE,"Res Datos Areas"}</definedName>
    <definedName name="TOTAL_INFORMES" localSheetId="7" hidden="1">{"Informes",#N/A,FALSE,"CA";"Informes",#N/A,FALSE,"CN";"Informes",#N/A,FALSE,"INVERSIONES";"Informes",#N/A,FALSE,"CN Oficial";"Informes",#N/A,FALSE,"CA Oficial";"Informes",#N/A,FALSE,"Res Datos Areas"}</definedName>
    <definedName name="TOTAL_INFORMES" localSheetId="25" hidden="1">{"Informes",#N/A,FALSE,"CA";"Informes",#N/A,FALSE,"CN";"Informes",#N/A,FALSE,"INVERSIONES";"Informes",#N/A,FALSE,"CN Oficial";"Informes",#N/A,FALSE,"CA Oficial";"Informes",#N/A,FALSE,"Res Datos Areas"}</definedName>
    <definedName name="TOTAL_INFORMES" localSheetId="21" hidden="1">{"Informes",#N/A,FALSE,"CA";"Informes",#N/A,FALSE,"CN";"Informes",#N/A,FALSE,"INVERSIONES";"Informes",#N/A,FALSE,"CN Oficial";"Informes",#N/A,FALSE,"CA Oficial";"Informes",#N/A,FALSE,"Res Datos Areas"}</definedName>
    <definedName name="TOTAL_INFORMES" localSheetId="22" hidden="1">{"Informes",#N/A,FALSE,"CA";"Informes",#N/A,FALSE,"CN";"Informes",#N/A,FALSE,"INVERSIONES";"Informes",#N/A,FALSE,"CN Oficial";"Informes",#N/A,FALSE,"CA Oficial";"Informes",#N/A,FALSE,"Res Datos Areas"}</definedName>
    <definedName name="TOTAL_INFORMES" localSheetId="19" hidden="1">{"Informes",#N/A,FALSE,"CA";"Informes",#N/A,FALSE,"CN";"Informes",#N/A,FALSE,"INVERSIONES";"Informes",#N/A,FALSE,"CN Oficial";"Informes",#N/A,FALSE,"CA Oficial";"Informes",#N/A,FALSE,"Res Datos Areas"}</definedName>
    <definedName name="TOTAL_INFORMES" hidden="1">{"Informes",#N/A,FALSE,"CA";"Informes",#N/A,FALSE,"CN";"Informes",#N/A,FALSE,"INVERSIONES";"Informes",#N/A,FALSE,"CN Oficial";"Informes",#N/A,FALSE,"CA Oficial";"Informes",#N/A,FALSE,"Res Datos Areas"}</definedName>
    <definedName name="TOTAL_KNOWN">#REF!</definedName>
    <definedName name="Total_Liabilities">#REF!</definedName>
    <definedName name="total_pack">#REF!</definedName>
    <definedName name="Total2001">#REF!</definedName>
    <definedName name="Total5">#REF!</definedName>
    <definedName name="TotalAssets" hidden="1">#REF!</definedName>
    <definedName name="TotalCarryOver">#REF!</definedName>
    <definedName name="TotalCurrentYear">#REF!</definedName>
    <definedName name="TotalKnownCheck">#REF!</definedName>
    <definedName name="TotalRevenue" hidden="1">#REF!</definedName>
    <definedName name="TotalUnitResources">#REF!</definedName>
    <definedName name="TOUT" localSheetId="14"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OUT" localSheetId="7"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OUT" localSheetId="25"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OUT" localSheetId="21"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OUT" localSheetId="22"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OUT" localSheetId="19"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OUT" hidden="1">{#N/A,#N/A,TRUE,"I_S";#N/A,#N/A,TRUE,"Valvert";#N/A,#N/A,TRUE,"B_S";#N/A,#N/A,TRUE,"F_F";#N/A,#N/A,TRUE,"12.00";#N/A,#N/A,TRUE,"12.20";#N/A,#N/A,TRUE,"12.30";#N/A,#N/A,TRUE,"14.00";#N/A,#N/A,TRUE,"14.10";#N/A,#N/A,TRUE,"15.00";#N/A,#N/A,TRUE,"15.10";#N/A,#N/A,TRUE,"20.00";#N/A,#N/A,TRUE,"20.10";#N/A,#N/A,TRUE,"20.70";#N/A,#N/A,TRUE,"20.80";#N/A,#N/A,TRUE,"22.10";#N/A,#N/A,TRUE,"22.15";#N/A,#N/A,TRUE,"23.30";#N/A,#N/A,TRUE,"27.10";#N/A,#N/A,TRUE,"30.00";#N/A,#N/A,TRUE,"30.10";#N/A,#N/A,TRUE,"31.00";#N/A,#N/A,TRUE,"31.10";#N/A,#N/A,TRUE,"33.00";#N/A,#N/A,TRUE,"34.00";#N/A,#N/A,TRUE,"34.10";#N/A,#N/A,TRUE,"34.20";#N/A,#N/A,TRUE,"34.25";#N/A,#N/A,TRUE,"37.10";#N/A,#N/A,TRUE,"38.00";#N/A,#N/A,TRUE,"TA-101&amp;2";#N/A,#N/A,TRUE,"TA-105";#N/A,#N/A,TRUE,"TA-111&amp;12";#N/A,#N/A,TRUE,"TA-115";#N/A,#N/A,TRUE,"Computer"}</definedName>
    <definedName name="TPV">#REF!</definedName>
    <definedName name="tr" localSheetId="14" hidden="1">{"adj95mult",#N/A,FALSE,"COMPCO";"adj95est",#N/A,FALSE,"COMPCO"}</definedName>
    <definedName name="tr" localSheetId="7" hidden="1">{"adj95mult",#N/A,FALSE,"COMPCO";"adj95est",#N/A,FALSE,"COMPCO"}</definedName>
    <definedName name="tr" localSheetId="25" hidden="1">{"adj95mult",#N/A,FALSE,"COMPCO";"adj95est",#N/A,FALSE,"COMPCO"}</definedName>
    <definedName name="tr" localSheetId="21" hidden="1">{"adj95mult",#N/A,FALSE,"COMPCO";"adj95est",#N/A,FALSE,"COMPCO"}</definedName>
    <definedName name="tr" localSheetId="22" hidden="1">{"adj95mult",#N/A,FALSE,"COMPCO";"adj95est",#N/A,FALSE,"COMPCO"}</definedName>
    <definedName name="tr" localSheetId="19" hidden="1">{"adj95mult",#N/A,FALSE,"COMPCO";"adj95est",#N/A,FALSE,"COMPCO"}</definedName>
    <definedName name="tr" hidden="1">{"adj95mult",#N/A,FALSE,"COMPCO";"adj95est",#N/A,FALSE,"COMPCO"}</definedName>
    <definedName name="TRA_ALL">#N/A</definedName>
    <definedName name="TRA_CAL">#N/A</definedName>
    <definedName name="TRA_COM">#N/A</definedName>
    <definedName name="TRA_JUMP">#N/A</definedName>
    <definedName name="TRA_TOT">#N/A</definedName>
    <definedName name="traduction">#REF!</definedName>
    <definedName name="transaction">#REF!</definedName>
    <definedName name="Transformation">#REF!</definedName>
    <definedName name="Travel">#REF!</definedName>
    <definedName name="trcde" localSheetId="14"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cde" localSheetId="7"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cde" localSheetId="25"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cde" localSheetId="21"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cde" localSheetId="22"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cde" localSheetId="19"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cde"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dltla" localSheetId="14" hidden="1">{#N/A,#N/A,FALSE,"TB";#N/A,#N/A,FALSE,"DR";#N/A,#N/A,FALSE,"AR";#N/A,#N/A,FALSE,"BS";#N/A,#N/A,FALSE,"PL";#N/A,#N/A,FALSE,"NOTES";#N/A,#N/A,FALSE,"NOTES (2)";#N/A,#N/A,FALSE,"NOTES (3)";#N/A,#N/A,FALSE,"DPL";#N/A,#N/A,FALSE,"DPL"}</definedName>
    <definedName name="trdltla" localSheetId="7" hidden="1">{#N/A,#N/A,FALSE,"TB";#N/A,#N/A,FALSE,"DR";#N/A,#N/A,FALSE,"AR";#N/A,#N/A,FALSE,"BS";#N/A,#N/A,FALSE,"PL";#N/A,#N/A,FALSE,"NOTES";#N/A,#N/A,FALSE,"NOTES (2)";#N/A,#N/A,FALSE,"NOTES (3)";#N/A,#N/A,FALSE,"DPL";#N/A,#N/A,FALSE,"DPL"}</definedName>
    <definedName name="trdltla" localSheetId="25" hidden="1">{#N/A,#N/A,FALSE,"TB";#N/A,#N/A,FALSE,"DR";#N/A,#N/A,FALSE,"AR";#N/A,#N/A,FALSE,"BS";#N/A,#N/A,FALSE,"PL";#N/A,#N/A,FALSE,"NOTES";#N/A,#N/A,FALSE,"NOTES (2)";#N/A,#N/A,FALSE,"NOTES (3)";#N/A,#N/A,FALSE,"DPL";#N/A,#N/A,FALSE,"DPL"}</definedName>
    <definedName name="trdltla" localSheetId="21" hidden="1">{#N/A,#N/A,FALSE,"TB";#N/A,#N/A,FALSE,"DR";#N/A,#N/A,FALSE,"AR";#N/A,#N/A,FALSE,"BS";#N/A,#N/A,FALSE,"PL";#N/A,#N/A,FALSE,"NOTES";#N/A,#N/A,FALSE,"NOTES (2)";#N/A,#N/A,FALSE,"NOTES (3)";#N/A,#N/A,FALSE,"DPL";#N/A,#N/A,FALSE,"DPL"}</definedName>
    <definedName name="trdltla" localSheetId="22" hidden="1">{#N/A,#N/A,FALSE,"TB";#N/A,#N/A,FALSE,"DR";#N/A,#N/A,FALSE,"AR";#N/A,#N/A,FALSE,"BS";#N/A,#N/A,FALSE,"PL";#N/A,#N/A,FALSE,"NOTES";#N/A,#N/A,FALSE,"NOTES (2)";#N/A,#N/A,FALSE,"NOTES (3)";#N/A,#N/A,FALSE,"DPL";#N/A,#N/A,FALSE,"DPL"}</definedName>
    <definedName name="trdltla" localSheetId="19" hidden="1">{#N/A,#N/A,FALSE,"TB";#N/A,#N/A,FALSE,"DR";#N/A,#N/A,FALSE,"AR";#N/A,#N/A,FALSE,"BS";#N/A,#N/A,FALSE,"PL";#N/A,#N/A,FALSE,"NOTES";#N/A,#N/A,FALSE,"NOTES (2)";#N/A,#N/A,FALSE,"NOTES (3)";#N/A,#N/A,FALSE,"DPL";#N/A,#N/A,FALSE,"DPL"}</definedName>
    <definedName name="trdltla" hidden="1">{#N/A,#N/A,FALSE,"TB";#N/A,#N/A,FALSE,"DR";#N/A,#N/A,FALSE,"AR";#N/A,#N/A,FALSE,"BS";#N/A,#N/A,FALSE,"PL";#N/A,#N/A,FALSE,"NOTES";#N/A,#N/A,FALSE,"NOTES (2)";#N/A,#N/A,FALSE,"NOTES (3)";#N/A,#N/A,FALSE,"DPL";#N/A,#N/A,FALSE,"DPL"}</definedName>
    <definedName name="tre" localSheetId="14" hidden="1">{"'毛利比较'!$A$4:$P$26"}</definedName>
    <definedName name="tre" localSheetId="7" hidden="1">{"'毛利比较'!$A$4:$P$26"}</definedName>
    <definedName name="tre" localSheetId="25" hidden="1">{"'毛利比较'!$A$4:$P$26"}</definedName>
    <definedName name="tre" localSheetId="21" hidden="1">{"'毛利比较'!$A$4:$P$26"}</definedName>
    <definedName name="tre" localSheetId="22" hidden="1">{"'毛利比较'!$A$4:$P$26"}</definedName>
    <definedName name="tre" localSheetId="19" hidden="1">{"'毛利比较'!$A$4:$P$26"}</definedName>
    <definedName name="tre" hidden="1">{"'毛利比较'!$A$4:$P$26"}</definedName>
    <definedName name="TREND1" hidden="1">#REF!</definedName>
    <definedName name="TREND10" hidden="1">#REF!</definedName>
    <definedName name="TREND11" hidden="1">#REF!</definedName>
    <definedName name="TREND2" hidden="1">#REF!</definedName>
    <definedName name="TREND3" hidden="1">#REF!</definedName>
    <definedName name="TREND4" hidden="1">#REF!</definedName>
    <definedName name="TREND5" hidden="1">#REF!</definedName>
    <definedName name="TREND6" hidden="1">#REF!</definedName>
    <definedName name="TREND7" hidden="1">#REF!</definedName>
    <definedName name="trend8" hidden="1">#REF!</definedName>
    <definedName name="TREND9" hidden="1">#REF!</definedName>
    <definedName name="tretw" hidden="1">#REF!</definedName>
    <definedName name="trgb" localSheetId="14" hidden="1">{#N/A,#N/A,FALSE,"A1-NDC-CDC-SPLX";#N/A,#N/A,FALSE,"A2-NDC-CDC-AST";#N/A,#N/A,FALSE,"A3-CS-PCS-SPLX";#N/A,#N/A,FALSE,"A4-ANAVAR";#N/A,#N/A,FALSE,"A5-CS-PCS-SPLX"}</definedName>
    <definedName name="trgb" localSheetId="7" hidden="1">{#N/A,#N/A,FALSE,"A1-NDC-CDC-SPLX";#N/A,#N/A,FALSE,"A2-NDC-CDC-AST";#N/A,#N/A,FALSE,"A3-CS-PCS-SPLX";#N/A,#N/A,FALSE,"A4-ANAVAR";#N/A,#N/A,FALSE,"A5-CS-PCS-SPLX"}</definedName>
    <definedName name="trgb" localSheetId="25" hidden="1">{#N/A,#N/A,FALSE,"A1-NDC-CDC-SPLX";#N/A,#N/A,FALSE,"A2-NDC-CDC-AST";#N/A,#N/A,FALSE,"A3-CS-PCS-SPLX";#N/A,#N/A,FALSE,"A4-ANAVAR";#N/A,#N/A,FALSE,"A5-CS-PCS-SPLX"}</definedName>
    <definedName name="trgb" localSheetId="21" hidden="1">{#N/A,#N/A,FALSE,"A1-NDC-CDC-SPLX";#N/A,#N/A,FALSE,"A2-NDC-CDC-AST";#N/A,#N/A,FALSE,"A3-CS-PCS-SPLX";#N/A,#N/A,FALSE,"A4-ANAVAR";#N/A,#N/A,FALSE,"A5-CS-PCS-SPLX"}</definedName>
    <definedName name="trgb" localSheetId="22" hidden="1">{#N/A,#N/A,FALSE,"A1-NDC-CDC-SPLX";#N/A,#N/A,FALSE,"A2-NDC-CDC-AST";#N/A,#N/A,FALSE,"A3-CS-PCS-SPLX";#N/A,#N/A,FALSE,"A4-ANAVAR";#N/A,#N/A,FALSE,"A5-CS-PCS-SPLX"}</definedName>
    <definedName name="trgb" localSheetId="19" hidden="1">{#N/A,#N/A,FALSE,"A1-NDC-CDC-SPLX";#N/A,#N/A,FALSE,"A2-NDC-CDC-AST";#N/A,#N/A,FALSE,"A3-CS-PCS-SPLX";#N/A,#N/A,FALSE,"A4-ANAVAR";#N/A,#N/A,FALSE,"A5-CS-PCS-SPLX"}</definedName>
    <definedName name="trgb" hidden="1">{#N/A,#N/A,FALSE,"A1-NDC-CDC-SPLX";#N/A,#N/A,FALSE,"A2-NDC-CDC-AST";#N/A,#N/A,FALSE,"A3-CS-PCS-SPLX";#N/A,#N/A,FALSE,"A4-ANAVAR";#N/A,#N/A,FALSE,"A5-CS-PCS-SPLX"}</definedName>
    <definedName name="TRIALBAL">#REF!</definedName>
    <definedName name="Triebw">#REF!</definedName>
    <definedName name="trjry5jt">#REF!</definedName>
    <definedName name="trr">#REF!,#REF!</definedName>
    <definedName name="trtlt" localSheetId="14" hidden="1">{#N/A,#N/A,FALSE,"TB";#N/A,#N/A,FALSE,"AR";#N/A,#N/A,FALSE,"BS";#N/A,#N/A,FALSE,"PL";#N/A,#N/A,FALSE,"NOTES";#N/A,#N/A,FALSE,"NOTES (2)";#N/A,#N/A,FALSE,"NOTES (3)";#N/A,#N/A,FALSE,"TAXC.INDEX";#N/A,#N/A,FALSE,"Schedule I";#N/A,#N/A,FALSE,"DPL";#N/A,#N/A,FALSE,"Schedule IV";#N/A,#N/A,FALSE,"Adjustments"}</definedName>
    <definedName name="trtlt" localSheetId="7" hidden="1">{#N/A,#N/A,FALSE,"TB";#N/A,#N/A,FALSE,"AR";#N/A,#N/A,FALSE,"BS";#N/A,#N/A,FALSE,"PL";#N/A,#N/A,FALSE,"NOTES";#N/A,#N/A,FALSE,"NOTES (2)";#N/A,#N/A,FALSE,"NOTES (3)";#N/A,#N/A,FALSE,"TAXC.INDEX";#N/A,#N/A,FALSE,"Schedule I";#N/A,#N/A,FALSE,"DPL";#N/A,#N/A,FALSE,"Schedule IV";#N/A,#N/A,FALSE,"Adjustments"}</definedName>
    <definedName name="trtlt" localSheetId="25" hidden="1">{#N/A,#N/A,FALSE,"TB";#N/A,#N/A,FALSE,"AR";#N/A,#N/A,FALSE,"BS";#N/A,#N/A,FALSE,"PL";#N/A,#N/A,FALSE,"NOTES";#N/A,#N/A,FALSE,"NOTES (2)";#N/A,#N/A,FALSE,"NOTES (3)";#N/A,#N/A,FALSE,"TAXC.INDEX";#N/A,#N/A,FALSE,"Schedule I";#N/A,#N/A,FALSE,"DPL";#N/A,#N/A,FALSE,"Schedule IV";#N/A,#N/A,FALSE,"Adjustments"}</definedName>
    <definedName name="trtlt" localSheetId="21" hidden="1">{#N/A,#N/A,FALSE,"TB";#N/A,#N/A,FALSE,"AR";#N/A,#N/A,FALSE,"BS";#N/A,#N/A,FALSE,"PL";#N/A,#N/A,FALSE,"NOTES";#N/A,#N/A,FALSE,"NOTES (2)";#N/A,#N/A,FALSE,"NOTES (3)";#N/A,#N/A,FALSE,"TAXC.INDEX";#N/A,#N/A,FALSE,"Schedule I";#N/A,#N/A,FALSE,"DPL";#N/A,#N/A,FALSE,"Schedule IV";#N/A,#N/A,FALSE,"Adjustments"}</definedName>
    <definedName name="trtlt" localSheetId="22" hidden="1">{#N/A,#N/A,FALSE,"TB";#N/A,#N/A,FALSE,"AR";#N/A,#N/A,FALSE,"BS";#N/A,#N/A,FALSE,"PL";#N/A,#N/A,FALSE,"NOTES";#N/A,#N/A,FALSE,"NOTES (2)";#N/A,#N/A,FALSE,"NOTES (3)";#N/A,#N/A,FALSE,"TAXC.INDEX";#N/A,#N/A,FALSE,"Schedule I";#N/A,#N/A,FALSE,"DPL";#N/A,#N/A,FALSE,"Schedule IV";#N/A,#N/A,FALSE,"Adjustments"}</definedName>
    <definedName name="trtlt" localSheetId="19" hidden="1">{#N/A,#N/A,FALSE,"TB";#N/A,#N/A,FALSE,"AR";#N/A,#N/A,FALSE,"BS";#N/A,#N/A,FALSE,"PL";#N/A,#N/A,FALSE,"NOTES";#N/A,#N/A,FALSE,"NOTES (2)";#N/A,#N/A,FALSE,"NOTES (3)";#N/A,#N/A,FALSE,"TAXC.INDEX";#N/A,#N/A,FALSE,"Schedule I";#N/A,#N/A,FALSE,"DPL";#N/A,#N/A,FALSE,"Schedule IV";#N/A,#N/A,FALSE,"Adjustments"}</definedName>
    <definedName name="trtlt" hidden="1">{#N/A,#N/A,FALSE,"TB";#N/A,#N/A,FALSE,"AR";#N/A,#N/A,FALSE,"BS";#N/A,#N/A,FALSE,"PL";#N/A,#N/A,FALSE,"NOTES";#N/A,#N/A,FALSE,"NOTES (2)";#N/A,#N/A,FALSE,"NOTES (3)";#N/A,#N/A,FALSE,"TAXC.INDEX";#N/A,#N/A,FALSE,"Schedule I";#N/A,#N/A,FALSE,"DPL";#N/A,#N/A,FALSE,"Schedule IV";#N/A,#N/A,FALSE,"Adjustments"}</definedName>
    <definedName name="trtr">#REF!</definedName>
    <definedName name="tryertyer" hidden="1">#REF!</definedName>
    <definedName name="tryeuyit" localSheetId="14" hidden="1">{#N/A,#N/A,FALSE,"Pharm";#N/A,#N/A,FALSE,"WWCM"}</definedName>
    <definedName name="tryeuyit" localSheetId="7" hidden="1">{#N/A,#N/A,FALSE,"Pharm";#N/A,#N/A,FALSE,"WWCM"}</definedName>
    <definedName name="tryeuyit" localSheetId="25" hidden="1">{#N/A,#N/A,FALSE,"Pharm";#N/A,#N/A,FALSE,"WWCM"}</definedName>
    <definedName name="tryeuyit" localSheetId="21" hidden="1">{#N/A,#N/A,FALSE,"Pharm";#N/A,#N/A,FALSE,"WWCM"}</definedName>
    <definedName name="tryeuyit" localSheetId="22" hidden="1">{#N/A,#N/A,FALSE,"Pharm";#N/A,#N/A,FALSE,"WWCM"}</definedName>
    <definedName name="tryeuyit" localSheetId="19" hidden="1">{#N/A,#N/A,FALSE,"Pharm";#N/A,#N/A,FALSE,"WWCM"}</definedName>
    <definedName name="tryeuyit" hidden="1">{#N/A,#N/A,FALSE,"Pharm";#N/A,#N/A,FALSE,"WWCM"}</definedName>
    <definedName name="ts" localSheetId="14" hidden="1">{"oct_res_comm",#N/A,FALSE,"VarToBud"}</definedName>
    <definedName name="ts" localSheetId="7" hidden="1">{"oct_res_comm",#N/A,FALSE,"VarToBud"}</definedName>
    <definedName name="ts" localSheetId="25" hidden="1">{"oct_res_comm",#N/A,FALSE,"VarToBud"}</definedName>
    <definedName name="ts" localSheetId="21" hidden="1">{"oct_res_comm",#N/A,FALSE,"VarToBud"}</definedName>
    <definedName name="ts" localSheetId="22" hidden="1">{"oct_res_comm",#N/A,FALSE,"VarToBud"}</definedName>
    <definedName name="ts" localSheetId="19" hidden="1">{"oct_res_comm",#N/A,FALSE,"VarToBud"}</definedName>
    <definedName name="ts" hidden="1">{"oct_res_comm",#N/A,FALSE,"VarToBud"}</definedName>
    <definedName name="tsllo" localSheetId="14" hidden="1">{#N/A,#N/A,FALSE,"TAXC.INDEX";#N/A,#N/A,FALSE,"Schedule I";#N/A,#N/A,FALSE,"Schedule  II";#N/A,#N/A,FALSE,"Schedule III"}</definedName>
    <definedName name="tsllo" localSheetId="7" hidden="1">{#N/A,#N/A,FALSE,"TAXC.INDEX";#N/A,#N/A,FALSE,"Schedule I";#N/A,#N/A,FALSE,"Schedule  II";#N/A,#N/A,FALSE,"Schedule III"}</definedName>
    <definedName name="tsllo" localSheetId="25" hidden="1">{#N/A,#N/A,FALSE,"TAXC.INDEX";#N/A,#N/A,FALSE,"Schedule I";#N/A,#N/A,FALSE,"Schedule  II";#N/A,#N/A,FALSE,"Schedule III"}</definedName>
    <definedName name="tsllo" localSheetId="21" hidden="1">{#N/A,#N/A,FALSE,"TAXC.INDEX";#N/A,#N/A,FALSE,"Schedule I";#N/A,#N/A,FALSE,"Schedule  II";#N/A,#N/A,FALSE,"Schedule III"}</definedName>
    <definedName name="tsllo" localSheetId="22" hidden="1">{#N/A,#N/A,FALSE,"TAXC.INDEX";#N/A,#N/A,FALSE,"Schedule I";#N/A,#N/A,FALSE,"Schedule  II";#N/A,#N/A,FALSE,"Schedule III"}</definedName>
    <definedName name="tsllo" localSheetId="19" hidden="1">{#N/A,#N/A,FALSE,"TAXC.INDEX";#N/A,#N/A,FALSE,"Schedule I";#N/A,#N/A,FALSE,"Schedule  II";#N/A,#N/A,FALSE,"Schedule III"}</definedName>
    <definedName name="tsllo" hidden="1">{#N/A,#N/A,FALSE,"TAXC.INDEX";#N/A,#N/A,FALSE,"Schedule I";#N/A,#N/A,FALSE,"Schedule  II";#N/A,#N/A,FALSE,"Schedule III"}</definedName>
    <definedName name="tsoa" localSheetId="14" hidden="1">{#N/A,#N/A,FALSE,"TB";#N/A,#N/A,FALSE,"AR";#N/A,#N/A,FALSE,"BS";#N/A,#N/A,FALSE,"PL";#N/A,#N/A,FALSE,"NOTES";#N/A,#N/A,FALSE,"NOTES (2)";#N/A,#N/A,FALSE,"NOTES (3)";#N/A,#N/A,FALSE,"TAXC.INDEX";#N/A,#N/A,FALSE,"Schedule I";#N/A,#N/A,FALSE,"DPL";#N/A,#N/A,FALSE,"Schedule IV";#N/A,#N/A,FALSE,"Adjustments"}</definedName>
    <definedName name="tsoa" localSheetId="7" hidden="1">{#N/A,#N/A,FALSE,"TB";#N/A,#N/A,FALSE,"AR";#N/A,#N/A,FALSE,"BS";#N/A,#N/A,FALSE,"PL";#N/A,#N/A,FALSE,"NOTES";#N/A,#N/A,FALSE,"NOTES (2)";#N/A,#N/A,FALSE,"NOTES (3)";#N/A,#N/A,FALSE,"TAXC.INDEX";#N/A,#N/A,FALSE,"Schedule I";#N/A,#N/A,FALSE,"DPL";#N/A,#N/A,FALSE,"Schedule IV";#N/A,#N/A,FALSE,"Adjustments"}</definedName>
    <definedName name="tsoa" localSheetId="25" hidden="1">{#N/A,#N/A,FALSE,"TB";#N/A,#N/A,FALSE,"AR";#N/A,#N/A,FALSE,"BS";#N/A,#N/A,FALSE,"PL";#N/A,#N/A,FALSE,"NOTES";#N/A,#N/A,FALSE,"NOTES (2)";#N/A,#N/A,FALSE,"NOTES (3)";#N/A,#N/A,FALSE,"TAXC.INDEX";#N/A,#N/A,FALSE,"Schedule I";#N/A,#N/A,FALSE,"DPL";#N/A,#N/A,FALSE,"Schedule IV";#N/A,#N/A,FALSE,"Adjustments"}</definedName>
    <definedName name="tsoa" localSheetId="21" hidden="1">{#N/A,#N/A,FALSE,"TB";#N/A,#N/A,FALSE,"AR";#N/A,#N/A,FALSE,"BS";#N/A,#N/A,FALSE,"PL";#N/A,#N/A,FALSE,"NOTES";#N/A,#N/A,FALSE,"NOTES (2)";#N/A,#N/A,FALSE,"NOTES (3)";#N/A,#N/A,FALSE,"TAXC.INDEX";#N/A,#N/A,FALSE,"Schedule I";#N/A,#N/A,FALSE,"DPL";#N/A,#N/A,FALSE,"Schedule IV";#N/A,#N/A,FALSE,"Adjustments"}</definedName>
    <definedName name="tsoa" localSheetId="22" hidden="1">{#N/A,#N/A,FALSE,"TB";#N/A,#N/A,FALSE,"AR";#N/A,#N/A,FALSE,"BS";#N/A,#N/A,FALSE,"PL";#N/A,#N/A,FALSE,"NOTES";#N/A,#N/A,FALSE,"NOTES (2)";#N/A,#N/A,FALSE,"NOTES (3)";#N/A,#N/A,FALSE,"TAXC.INDEX";#N/A,#N/A,FALSE,"Schedule I";#N/A,#N/A,FALSE,"DPL";#N/A,#N/A,FALSE,"Schedule IV";#N/A,#N/A,FALSE,"Adjustments"}</definedName>
    <definedName name="tsoa" localSheetId="19" hidden="1">{#N/A,#N/A,FALSE,"TB";#N/A,#N/A,FALSE,"AR";#N/A,#N/A,FALSE,"BS";#N/A,#N/A,FALSE,"PL";#N/A,#N/A,FALSE,"NOTES";#N/A,#N/A,FALSE,"NOTES (2)";#N/A,#N/A,FALSE,"NOTES (3)";#N/A,#N/A,FALSE,"TAXC.INDEX";#N/A,#N/A,FALSE,"Schedule I";#N/A,#N/A,FALSE,"DPL";#N/A,#N/A,FALSE,"Schedule IV";#N/A,#N/A,FALSE,"Adjustments"}</definedName>
    <definedName name="tsoa" hidden="1">{#N/A,#N/A,FALSE,"TB";#N/A,#N/A,FALSE,"AR";#N/A,#N/A,FALSE,"BS";#N/A,#N/A,FALSE,"PL";#N/A,#N/A,FALSE,"NOTES";#N/A,#N/A,FALSE,"NOTES (2)";#N/A,#N/A,FALSE,"NOTES (3)";#N/A,#N/A,FALSE,"TAXC.INDEX";#N/A,#N/A,FALSE,"Schedule I";#N/A,#N/A,FALSE,"DPL";#N/A,#N/A,FALSE,"Schedule IV";#N/A,#N/A,FALSE,"Adjustments"}</definedName>
    <definedName name="tsos" localSheetId="14" hidden="1">{#N/A,#N/A,FALSE,"TAXC.INDEX";#N/A,#N/A,FALSE,"Schedule I";#N/A,#N/A,FALSE,"Schedule  II";#N/A,#N/A,FALSE,"Schedule III";#N/A,#N/A,FALSE,"Schedule IV";#N/A,#N/A,FALSE,"Schedule IV (Cont'd)";#N/A,#N/A,FALSE,"Schedule V";#N/A,#N/A,FALSE,"Schedule VI";#N/A,#N/A,FALSE,"Schedule VII"}</definedName>
    <definedName name="tsos" localSheetId="7" hidden="1">{#N/A,#N/A,FALSE,"TAXC.INDEX";#N/A,#N/A,FALSE,"Schedule I";#N/A,#N/A,FALSE,"Schedule  II";#N/A,#N/A,FALSE,"Schedule III";#N/A,#N/A,FALSE,"Schedule IV";#N/A,#N/A,FALSE,"Schedule IV (Cont'd)";#N/A,#N/A,FALSE,"Schedule V";#N/A,#N/A,FALSE,"Schedule VI";#N/A,#N/A,FALSE,"Schedule VII"}</definedName>
    <definedName name="tsos" localSheetId="25" hidden="1">{#N/A,#N/A,FALSE,"TAXC.INDEX";#N/A,#N/A,FALSE,"Schedule I";#N/A,#N/A,FALSE,"Schedule  II";#N/A,#N/A,FALSE,"Schedule III";#N/A,#N/A,FALSE,"Schedule IV";#N/A,#N/A,FALSE,"Schedule IV (Cont'd)";#N/A,#N/A,FALSE,"Schedule V";#N/A,#N/A,FALSE,"Schedule VI";#N/A,#N/A,FALSE,"Schedule VII"}</definedName>
    <definedName name="tsos" localSheetId="21" hidden="1">{#N/A,#N/A,FALSE,"TAXC.INDEX";#N/A,#N/A,FALSE,"Schedule I";#N/A,#N/A,FALSE,"Schedule  II";#N/A,#N/A,FALSE,"Schedule III";#N/A,#N/A,FALSE,"Schedule IV";#N/A,#N/A,FALSE,"Schedule IV (Cont'd)";#N/A,#N/A,FALSE,"Schedule V";#N/A,#N/A,FALSE,"Schedule VI";#N/A,#N/A,FALSE,"Schedule VII"}</definedName>
    <definedName name="tsos" localSheetId="22" hidden="1">{#N/A,#N/A,FALSE,"TAXC.INDEX";#N/A,#N/A,FALSE,"Schedule I";#N/A,#N/A,FALSE,"Schedule  II";#N/A,#N/A,FALSE,"Schedule III";#N/A,#N/A,FALSE,"Schedule IV";#N/A,#N/A,FALSE,"Schedule IV (Cont'd)";#N/A,#N/A,FALSE,"Schedule V";#N/A,#N/A,FALSE,"Schedule VI";#N/A,#N/A,FALSE,"Schedule VII"}</definedName>
    <definedName name="tsos" localSheetId="19" hidden="1">{#N/A,#N/A,FALSE,"TAXC.INDEX";#N/A,#N/A,FALSE,"Schedule I";#N/A,#N/A,FALSE,"Schedule  II";#N/A,#N/A,FALSE,"Schedule III";#N/A,#N/A,FALSE,"Schedule IV";#N/A,#N/A,FALSE,"Schedule IV (Cont'd)";#N/A,#N/A,FALSE,"Schedule V";#N/A,#N/A,FALSE,"Schedule VI";#N/A,#N/A,FALSE,"Schedule VII"}</definedName>
    <definedName name="tsos" hidden="1">{#N/A,#N/A,FALSE,"TAXC.INDEX";#N/A,#N/A,FALSE,"Schedule I";#N/A,#N/A,FALSE,"Schedule  II";#N/A,#N/A,FALSE,"Schedule III";#N/A,#N/A,FALSE,"Schedule IV";#N/A,#N/A,FALSE,"Schedule IV (Cont'd)";#N/A,#N/A,FALSE,"Schedule V";#N/A,#N/A,FALSE,"Schedule VI";#N/A,#N/A,FALSE,"Schedule VII"}</definedName>
    <definedName name="tsot" localSheetId="14" hidden="1">{#N/A,#N/A,FALSE,"TB";#N/A,#N/A,FALSE,"DR";#N/A,#N/A,FALSE,"AR";#N/A,#N/A,FALSE,"PL";#N/A,#N/A,FALSE,"BS";#N/A,#N/A,FALSE,"NOTES";#N/A,#N/A,FALSE,"NOTES (2)";#N/A,#N/A,FALSE,"NOTES (3)";#N/A,#N/A,FALSE,"DPL";#N/A,#N/A,FALSE,"TAXC.INDEX";#N/A,#N/A,FALSE,"Schedule I";#N/A,#N/A,FALSE,"Adjustments"}</definedName>
    <definedName name="tsot" localSheetId="7" hidden="1">{#N/A,#N/A,FALSE,"TB";#N/A,#N/A,FALSE,"DR";#N/A,#N/A,FALSE,"AR";#N/A,#N/A,FALSE,"PL";#N/A,#N/A,FALSE,"BS";#N/A,#N/A,FALSE,"NOTES";#N/A,#N/A,FALSE,"NOTES (2)";#N/A,#N/A,FALSE,"NOTES (3)";#N/A,#N/A,FALSE,"DPL";#N/A,#N/A,FALSE,"TAXC.INDEX";#N/A,#N/A,FALSE,"Schedule I";#N/A,#N/A,FALSE,"Adjustments"}</definedName>
    <definedName name="tsot" localSheetId="25" hidden="1">{#N/A,#N/A,FALSE,"TB";#N/A,#N/A,FALSE,"DR";#N/A,#N/A,FALSE,"AR";#N/A,#N/A,FALSE,"PL";#N/A,#N/A,FALSE,"BS";#N/A,#N/A,FALSE,"NOTES";#N/A,#N/A,FALSE,"NOTES (2)";#N/A,#N/A,FALSE,"NOTES (3)";#N/A,#N/A,FALSE,"DPL";#N/A,#N/A,FALSE,"TAXC.INDEX";#N/A,#N/A,FALSE,"Schedule I";#N/A,#N/A,FALSE,"Adjustments"}</definedName>
    <definedName name="tsot" localSheetId="21" hidden="1">{#N/A,#N/A,FALSE,"TB";#N/A,#N/A,FALSE,"DR";#N/A,#N/A,FALSE,"AR";#N/A,#N/A,FALSE,"PL";#N/A,#N/A,FALSE,"BS";#N/A,#N/A,FALSE,"NOTES";#N/A,#N/A,FALSE,"NOTES (2)";#N/A,#N/A,FALSE,"NOTES (3)";#N/A,#N/A,FALSE,"DPL";#N/A,#N/A,FALSE,"TAXC.INDEX";#N/A,#N/A,FALSE,"Schedule I";#N/A,#N/A,FALSE,"Adjustments"}</definedName>
    <definedName name="tsot" localSheetId="22" hidden="1">{#N/A,#N/A,FALSE,"TB";#N/A,#N/A,FALSE,"DR";#N/A,#N/A,FALSE,"AR";#N/A,#N/A,FALSE,"PL";#N/A,#N/A,FALSE,"BS";#N/A,#N/A,FALSE,"NOTES";#N/A,#N/A,FALSE,"NOTES (2)";#N/A,#N/A,FALSE,"NOTES (3)";#N/A,#N/A,FALSE,"DPL";#N/A,#N/A,FALSE,"TAXC.INDEX";#N/A,#N/A,FALSE,"Schedule I";#N/A,#N/A,FALSE,"Adjustments"}</definedName>
    <definedName name="tsot" localSheetId="19" hidden="1">{#N/A,#N/A,FALSE,"TB";#N/A,#N/A,FALSE,"DR";#N/A,#N/A,FALSE,"AR";#N/A,#N/A,FALSE,"PL";#N/A,#N/A,FALSE,"BS";#N/A,#N/A,FALSE,"NOTES";#N/A,#N/A,FALSE,"NOTES (2)";#N/A,#N/A,FALSE,"NOTES (3)";#N/A,#N/A,FALSE,"DPL";#N/A,#N/A,FALSE,"TAXC.INDEX";#N/A,#N/A,FALSE,"Schedule I";#N/A,#N/A,FALSE,"Adjustments"}</definedName>
    <definedName name="tsot" hidden="1">{#N/A,#N/A,FALSE,"TB";#N/A,#N/A,FALSE,"DR";#N/A,#N/A,FALSE,"AR";#N/A,#N/A,FALSE,"PL";#N/A,#N/A,FALSE,"BS";#N/A,#N/A,FALSE,"NOTES";#N/A,#N/A,FALSE,"NOTES (2)";#N/A,#N/A,FALSE,"NOTES (3)";#N/A,#N/A,FALSE,"DPL";#N/A,#N/A,FALSE,"TAXC.INDEX";#N/A,#N/A,FALSE,"Schedule I";#N/A,#N/A,FALSE,"Adjustments"}</definedName>
    <definedName name="tt">#REF!</definedName>
    <definedName name="tt.8" localSheetId="14" hidden="1">{#N/A,#N/A,FALSE,"PMW Gruppe 99_98";#N/A,#N/A,FALSE,"PMW KG 98_99";#N/A,#N/A,FALSE,"PMW Inc. 99_98";#N/A,#N/A,FALSE,"PMW VTECH 99_98";#N/A,#N/A,FALSE,"PMW Thail. 99_98";#N/A,#N/A,FALSE,"PMW Canada 99_98";#N/A,#N/A,FALSE,"Währungsabw. 99_98"}</definedName>
    <definedName name="tt.8" localSheetId="7" hidden="1">{#N/A,#N/A,FALSE,"PMW Gruppe 99_98";#N/A,#N/A,FALSE,"PMW KG 98_99";#N/A,#N/A,FALSE,"PMW Inc. 99_98";#N/A,#N/A,FALSE,"PMW VTECH 99_98";#N/A,#N/A,FALSE,"PMW Thail. 99_98";#N/A,#N/A,FALSE,"PMW Canada 99_98";#N/A,#N/A,FALSE,"Währungsabw. 99_98"}</definedName>
    <definedName name="tt.8" localSheetId="25" hidden="1">{#N/A,#N/A,FALSE,"PMW Gruppe 99_98";#N/A,#N/A,FALSE,"PMW KG 98_99";#N/A,#N/A,FALSE,"PMW Inc. 99_98";#N/A,#N/A,FALSE,"PMW VTECH 99_98";#N/A,#N/A,FALSE,"PMW Thail. 99_98";#N/A,#N/A,FALSE,"PMW Canada 99_98";#N/A,#N/A,FALSE,"Währungsabw. 99_98"}</definedName>
    <definedName name="tt.8" localSheetId="21" hidden="1">{#N/A,#N/A,FALSE,"PMW Gruppe 99_98";#N/A,#N/A,FALSE,"PMW KG 98_99";#N/A,#N/A,FALSE,"PMW Inc. 99_98";#N/A,#N/A,FALSE,"PMW VTECH 99_98";#N/A,#N/A,FALSE,"PMW Thail. 99_98";#N/A,#N/A,FALSE,"PMW Canada 99_98";#N/A,#N/A,FALSE,"Währungsabw. 99_98"}</definedName>
    <definedName name="tt.8" localSheetId="22" hidden="1">{#N/A,#N/A,FALSE,"PMW Gruppe 99_98";#N/A,#N/A,FALSE,"PMW KG 98_99";#N/A,#N/A,FALSE,"PMW Inc. 99_98";#N/A,#N/A,FALSE,"PMW VTECH 99_98";#N/A,#N/A,FALSE,"PMW Thail. 99_98";#N/A,#N/A,FALSE,"PMW Canada 99_98";#N/A,#N/A,FALSE,"Währungsabw. 99_98"}</definedName>
    <definedName name="tt.8" localSheetId="19" hidden="1">{#N/A,#N/A,FALSE,"PMW Gruppe 99_98";#N/A,#N/A,FALSE,"PMW KG 98_99";#N/A,#N/A,FALSE,"PMW Inc. 99_98";#N/A,#N/A,FALSE,"PMW VTECH 99_98";#N/A,#N/A,FALSE,"PMW Thail. 99_98";#N/A,#N/A,FALSE,"PMW Canada 99_98";#N/A,#N/A,FALSE,"Währungsabw. 99_98"}</definedName>
    <definedName name="tt.8" hidden="1">{#N/A,#N/A,FALSE,"PMW Gruppe 99_98";#N/A,#N/A,FALSE,"PMW KG 98_99";#N/A,#N/A,FALSE,"PMW Inc. 99_98";#N/A,#N/A,FALSE,"PMW VTECH 99_98";#N/A,#N/A,FALSE,"PMW Thail. 99_98";#N/A,#N/A,FALSE,"PMW Canada 99_98";#N/A,#N/A,FALSE,"Währungsabw. 99_98"}</definedName>
    <definedName name="tta" localSheetId="14" hidden="1">{#N/A,#N/A,FALSE,"Virgin Flightdeck"}</definedName>
    <definedName name="tta" localSheetId="7" hidden="1">{#N/A,#N/A,FALSE,"Virgin Flightdeck"}</definedName>
    <definedName name="tta" localSheetId="25" hidden="1">{#N/A,#N/A,FALSE,"Virgin Flightdeck"}</definedName>
    <definedName name="tta" localSheetId="21" hidden="1">{#N/A,#N/A,FALSE,"Virgin Flightdeck"}</definedName>
    <definedName name="tta" localSheetId="22" hidden="1">{#N/A,#N/A,FALSE,"Virgin Flightdeck"}</definedName>
    <definedName name="tta" localSheetId="19" hidden="1">{#N/A,#N/A,FALSE,"Virgin Flightdeck"}</definedName>
    <definedName name="tta" hidden="1">{#N/A,#N/A,FALSE,"Virgin Flightdeck"}</definedName>
    <definedName name="tth">#REF!</definedName>
    <definedName name="TTRUR" localSheetId="14" hidden="1">{"summary",#N/A,FALSE,"2000 vs 1999";"detail",#N/A,FALSE,"2000 vs 1999"}</definedName>
    <definedName name="TTRUR" localSheetId="7" hidden="1">{"summary",#N/A,FALSE,"2000 vs 1999";"detail",#N/A,FALSE,"2000 vs 1999"}</definedName>
    <definedName name="TTRUR" localSheetId="25" hidden="1">{"summary",#N/A,FALSE,"2000 vs 1999";"detail",#N/A,FALSE,"2000 vs 1999"}</definedName>
    <definedName name="TTRUR" localSheetId="21" hidden="1">{"summary",#N/A,FALSE,"2000 vs 1999";"detail",#N/A,FALSE,"2000 vs 1999"}</definedName>
    <definedName name="TTRUR" localSheetId="22" hidden="1">{"summary",#N/A,FALSE,"2000 vs 1999";"detail",#N/A,FALSE,"2000 vs 1999"}</definedName>
    <definedName name="TTRUR" localSheetId="19" hidden="1">{"summary",#N/A,FALSE,"2000 vs 1999";"detail",#N/A,FALSE,"2000 vs 1999"}</definedName>
    <definedName name="TTRUR" hidden="1">{"summary",#N/A,FALSE,"2000 vs 1999";"detail",#N/A,FALSE,"2000 vs 1999"}</definedName>
    <definedName name="ttt">#REF!</definedName>
    <definedName name="tttt" localSheetId="14" hidden="1">{"summary",#N/A,FALSE,"2000 vs 1999";"detail",#N/A,FALSE,"2000 vs 1999"}</definedName>
    <definedName name="tttt" localSheetId="7" hidden="1">{"summary",#N/A,FALSE,"2000 vs 1999";"detail",#N/A,FALSE,"2000 vs 1999"}</definedName>
    <definedName name="tttt" localSheetId="25" hidden="1">{"summary",#N/A,FALSE,"2000 vs 1999";"detail",#N/A,FALSE,"2000 vs 1999"}</definedName>
    <definedName name="tttt" localSheetId="21" hidden="1">{"summary",#N/A,FALSE,"2000 vs 1999";"detail",#N/A,FALSE,"2000 vs 1999"}</definedName>
    <definedName name="tttt" localSheetId="22" hidden="1">{"summary",#N/A,FALSE,"2000 vs 1999";"detail",#N/A,FALSE,"2000 vs 1999"}</definedName>
    <definedName name="tttt" localSheetId="19" hidden="1">{"summary",#N/A,FALSE,"2000 vs 1999";"detail",#N/A,FALSE,"2000 vs 1999"}</definedName>
    <definedName name="tttt" hidden="1">{"summary",#N/A,FALSE,"2000 vs 1999";"detail",#N/A,FALSE,"2000 vs 1999"}</definedName>
    <definedName name="ttzz" localSheetId="14" hidden="1">{#N/A,#N/A,FALSE,"Umsatz CH";#N/A,#N/A,FALSE,"ER CH";#N/A,#N/A,FALSE,"EA CH (2) ";#N/A,#N/A,FALSE,"EA CH";#N/A,#N/A,FALSE,"EA CH (3) ";#N/A,#N/A,FALSE,"EA CH (4)";#N/A,#N/A,FALSE,"KA CH";#N/A,#N/A,FALSE,"KA CH  (2)";#N/A,#N/A,FALSE,"KA CH  (3)";#N/A,#N/A,FALSE,"KA CH (4)"}</definedName>
    <definedName name="ttzz" localSheetId="7" hidden="1">{#N/A,#N/A,FALSE,"Umsatz CH";#N/A,#N/A,FALSE,"ER CH";#N/A,#N/A,FALSE,"EA CH (2) ";#N/A,#N/A,FALSE,"EA CH";#N/A,#N/A,FALSE,"EA CH (3) ";#N/A,#N/A,FALSE,"EA CH (4)";#N/A,#N/A,FALSE,"KA CH";#N/A,#N/A,FALSE,"KA CH  (2)";#N/A,#N/A,FALSE,"KA CH  (3)";#N/A,#N/A,FALSE,"KA CH (4)"}</definedName>
    <definedName name="ttzz" localSheetId="25" hidden="1">{#N/A,#N/A,FALSE,"Umsatz CH";#N/A,#N/A,FALSE,"ER CH";#N/A,#N/A,FALSE,"EA CH (2) ";#N/A,#N/A,FALSE,"EA CH";#N/A,#N/A,FALSE,"EA CH (3) ";#N/A,#N/A,FALSE,"EA CH (4)";#N/A,#N/A,FALSE,"KA CH";#N/A,#N/A,FALSE,"KA CH  (2)";#N/A,#N/A,FALSE,"KA CH  (3)";#N/A,#N/A,FALSE,"KA CH (4)"}</definedName>
    <definedName name="ttzz" localSheetId="21" hidden="1">{#N/A,#N/A,FALSE,"Umsatz CH";#N/A,#N/A,FALSE,"ER CH";#N/A,#N/A,FALSE,"EA CH (2) ";#N/A,#N/A,FALSE,"EA CH";#N/A,#N/A,FALSE,"EA CH (3) ";#N/A,#N/A,FALSE,"EA CH (4)";#N/A,#N/A,FALSE,"KA CH";#N/A,#N/A,FALSE,"KA CH  (2)";#N/A,#N/A,FALSE,"KA CH  (3)";#N/A,#N/A,FALSE,"KA CH (4)"}</definedName>
    <definedName name="ttzz" localSheetId="22" hidden="1">{#N/A,#N/A,FALSE,"Umsatz CH";#N/A,#N/A,FALSE,"ER CH";#N/A,#N/A,FALSE,"EA CH (2) ";#N/A,#N/A,FALSE,"EA CH";#N/A,#N/A,FALSE,"EA CH (3) ";#N/A,#N/A,FALSE,"EA CH (4)";#N/A,#N/A,FALSE,"KA CH";#N/A,#N/A,FALSE,"KA CH  (2)";#N/A,#N/A,FALSE,"KA CH  (3)";#N/A,#N/A,FALSE,"KA CH (4)"}</definedName>
    <definedName name="ttzz" localSheetId="19" hidden="1">{#N/A,#N/A,FALSE,"Umsatz CH";#N/A,#N/A,FALSE,"ER CH";#N/A,#N/A,FALSE,"EA CH (2) ";#N/A,#N/A,FALSE,"EA CH";#N/A,#N/A,FALSE,"EA CH (3) ";#N/A,#N/A,FALSE,"EA CH (4)";#N/A,#N/A,FALSE,"KA CH";#N/A,#N/A,FALSE,"KA CH  (2)";#N/A,#N/A,FALSE,"KA CH  (3)";#N/A,#N/A,FALSE,"KA CH (4)"}</definedName>
    <definedName name="ttzz" hidden="1">{#N/A,#N/A,FALSE,"Umsatz CH";#N/A,#N/A,FALSE,"ER CH";#N/A,#N/A,FALSE,"EA CH (2) ";#N/A,#N/A,FALSE,"EA CH";#N/A,#N/A,FALSE,"EA CH (3) ";#N/A,#N/A,FALSE,"EA CH (4)";#N/A,#N/A,FALSE,"KA CH";#N/A,#N/A,FALSE,"KA CH  (2)";#N/A,#N/A,FALSE,"KA CH  (3)";#N/A,#N/A,FALSE,"KA CH (4)"}</definedName>
    <definedName name="tuhaiping">#REF!</definedName>
    <definedName name="turd" localSheetId="14" hidden="1">{"detail",#N/A,FALSE,"mfg";"summary",#N/A,FALSE,"mfg"}</definedName>
    <definedName name="turd" localSheetId="7" hidden="1">{"detail",#N/A,FALSE,"mfg";"summary",#N/A,FALSE,"mfg"}</definedName>
    <definedName name="turd" localSheetId="25" hidden="1">{"detail",#N/A,FALSE,"mfg";"summary",#N/A,FALSE,"mfg"}</definedName>
    <definedName name="turd" localSheetId="21" hidden="1">{"detail",#N/A,FALSE,"mfg";"summary",#N/A,FALSE,"mfg"}</definedName>
    <definedName name="turd" localSheetId="22" hidden="1">{"detail",#N/A,FALSE,"mfg";"summary",#N/A,FALSE,"mfg"}</definedName>
    <definedName name="turd" localSheetId="19" hidden="1">{"detail",#N/A,FALSE,"mfg";"summary",#N/A,FALSE,"mfg"}</definedName>
    <definedName name="turd" hidden="1">{"detail",#N/A,FALSE,"mfg";"summary",#N/A,FALSE,"mfg"}</definedName>
    <definedName name="twenty" localSheetId="14" hidden="1">{#N/A,#N/A,FALSE,"P&amp;L Acc";#N/A,#N/A,FALSE,"P&amp;L Var";#N/A,#N/A,FALSE,"I-B Rep";#N/A,#N/A,FALSE,"BS";#N/A,#N/A,FALSE,"C'flw St";#N/A,#N/A,FALSE,"FA Rep";#N/A,#N/A,FALSE,"H-C Cons"}</definedName>
    <definedName name="twenty" localSheetId="7" hidden="1">{#N/A,#N/A,FALSE,"P&amp;L Acc";#N/A,#N/A,FALSE,"P&amp;L Var";#N/A,#N/A,FALSE,"I-B Rep";#N/A,#N/A,FALSE,"BS";#N/A,#N/A,FALSE,"C'flw St";#N/A,#N/A,FALSE,"FA Rep";#N/A,#N/A,FALSE,"H-C Cons"}</definedName>
    <definedName name="twenty" localSheetId="25" hidden="1">{#N/A,#N/A,FALSE,"P&amp;L Acc";#N/A,#N/A,FALSE,"P&amp;L Var";#N/A,#N/A,FALSE,"I-B Rep";#N/A,#N/A,FALSE,"BS";#N/A,#N/A,FALSE,"C'flw St";#N/A,#N/A,FALSE,"FA Rep";#N/A,#N/A,FALSE,"H-C Cons"}</definedName>
    <definedName name="twenty" localSheetId="21" hidden="1">{#N/A,#N/A,FALSE,"P&amp;L Acc";#N/A,#N/A,FALSE,"P&amp;L Var";#N/A,#N/A,FALSE,"I-B Rep";#N/A,#N/A,FALSE,"BS";#N/A,#N/A,FALSE,"C'flw St";#N/A,#N/A,FALSE,"FA Rep";#N/A,#N/A,FALSE,"H-C Cons"}</definedName>
    <definedName name="twenty" localSheetId="22" hidden="1">{#N/A,#N/A,FALSE,"P&amp;L Acc";#N/A,#N/A,FALSE,"P&amp;L Var";#N/A,#N/A,FALSE,"I-B Rep";#N/A,#N/A,FALSE,"BS";#N/A,#N/A,FALSE,"C'flw St";#N/A,#N/A,FALSE,"FA Rep";#N/A,#N/A,FALSE,"H-C Cons"}</definedName>
    <definedName name="twenty" localSheetId="19" hidden="1">{#N/A,#N/A,FALSE,"P&amp;L Acc";#N/A,#N/A,FALSE,"P&amp;L Var";#N/A,#N/A,FALSE,"I-B Rep";#N/A,#N/A,FALSE,"BS";#N/A,#N/A,FALSE,"C'flw St";#N/A,#N/A,FALSE,"FA Rep";#N/A,#N/A,FALSE,"H-C Cons"}</definedName>
    <definedName name="twenty" hidden="1">{#N/A,#N/A,FALSE,"P&amp;L Acc";#N/A,#N/A,FALSE,"P&amp;L Var";#N/A,#N/A,FALSE,"I-B Rep";#N/A,#N/A,FALSE,"BS";#N/A,#N/A,FALSE,"C'flw St";#N/A,#N/A,FALSE,"FA Rep";#N/A,#N/A,FALSE,"H-C Cons"}</definedName>
    <definedName name="twentyeight" localSheetId="14" hidden="1">{#N/A,#N/A,FALSE,"P&amp;L Acc";#N/A,#N/A,FALSE,"P&amp;L Var";#N/A,#N/A,FALSE,"I-B Rep";#N/A,#N/A,FALSE,"BS";#N/A,#N/A,FALSE,"C'flw St";#N/A,#N/A,FALSE,"FA Rep";#N/A,#N/A,FALSE,"H-C Cons"}</definedName>
    <definedName name="twentyeight" localSheetId="7" hidden="1">{#N/A,#N/A,FALSE,"P&amp;L Acc";#N/A,#N/A,FALSE,"P&amp;L Var";#N/A,#N/A,FALSE,"I-B Rep";#N/A,#N/A,FALSE,"BS";#N/A,#N/A,FALSE,"C'flw St";#N/A,#N/A,FALSE,"FA Rep";#N/A,#N/A,FALSE,"H-C Cons"}</definedName>
    <definedName name="twentyeight" localSheetId="25" hidden="1">{#N/A,#N/A,FALSE,"P&amp;L Acc";#N/A,#N/A,FALSE,"P&amp;L Var";#N/A,#N/A,FALSE,"I-B Rep";#N/A,#N/A,FALSE,"BS";#N/A,#N/A,FALSE,"C'flw St";#N/A,#N/A,FALSE,"FA Rep";#N/A,#N/A,FALSE,"H-C Cons"}</definedName>
    <definedName name="twentyeight" localSheetId="21" hidden="1">{#N/A,#N/A,FALSE,"P&amp;L Acc";#N/A,#N/A,FALSE,"P&amp;L Var";#N/A,#N/A,FALSE,"I-B Rep";#N/A,#N/A,FALSE,"BS";#N/A,#N/A,FALSE,"C'flw St";#N/A,#N/A,FALSE,"FA Rep";#N/A,#N/A,FALSE,"H-C Cons"}</definedName>
    <definedName name="twentyeight" localSheetId="22" hidden="1">{#N/A,#N/A,FALSE,"P&amp;L Acc";#N/A,#N/A,FALSE,"P&amp;L Var";#N/A,#N/A,FALSE,"I-B Rep";#N/A,#N/A,FALSE,"BS";#N/A,#N/A,FALSE,"C'flw St";#N/A,#N/A,FALSE,"FA Rep";#N/A,#N/A,FALSE,"H-C Cons"}</definedName>
    <definedName name="twentyeight" localSheetId="19" hidden="1">{#N/A,#N/A,FALSE,"P&amp;L Acc";#N/A,#N/A,FALSE,"P&amp;L Var";#N/A,#N/A,FALSE,"I-B Rep";#N/A,#N/A,FALSE,"BS";#N/A,#N/A,FALSE,"C'flw St";#N/A,#N/A,FALSE,"FA Rep";#N/A,#N/A,FALSE,"H-C Cons"}</definedName>
    <definedName name="twentyeight" hidden="1">{#N/A,#N/A,FALSE,"P&amp;L Acc";#N/A,#N/A,FALSE,"P&amp;L Var";#N/A,#N/A,FALSE,"I-B Rep";#N/A,#N/A,FALSE,"BS";#N/A,#N/A,FALSE,"C'flw St";#N/A,#N/A,FALSE,"FA Rep";#N/A,#N/A,FALSE,"H-C Cons"}</definedName>
    <definedName name="twentyfive" localSheetId="14" hidden="1">{#N/A,#N/A,FALSE,"P&amp;L Acc";#N/A,#N/A,FALSE,"P&amp;L Var";#N/A,#N/A,FALSE,"I-B Rep";#N/A,#N/A,FALSE,"BS";#N/A,#N/A,FALSE,"C'flw St";#N/A,#N/A,FALSE,"FA Rep";#N/A,#N/A,FALSE,"H-C Cons"}</definedName>
    <definedName name="twentyfive" localSheetId="7" hidden="1">{#N/A,#N/A,FALSE,"P&amp;L Acc";#N/A,#N/A,FALSE,"P&amp;L Var";#N/A,#N/A,FALSE,"I-B Rep";#N/A,#N/A,FALSE,"BS";#N/A,#N/A,FALSE,"C'flw St";#N/A,#N/A,FALSE,"FA Rep";#N/A,#N/A,FALSE,"H-C Cons"}</definedName>
    <definedName name="twentyfive" localSheetId="25" hidden="1">{#N/A,#N/A,FALSE,"P&amp;L Acc";#N/A,#N/A,FALSE,"P&amp;L Var";#N/A,#N/A,FALSE,"I-B Rep";#N/A,#N/A,FALSE,"BS";#N/A,#N/A,FALSE,"C'flw St";#N/A,#N/A,FALSE,"FA Rep";#N/A,#N/A,FALSE,"H-C Cons"}</definedName>
    <definedName name="twentyfive" localSheetId="21" hidden="1">{#N/A,#N/A,FALSE,"P&amp;L Acc";#N/A,#N/A,FALSE,"P&amp;L Var";#N/A,#N/A,FALSE,"I-B Rep";#N/A,#N/A,FALSE,"BS";#N/A,#N/A,FALSE,"C'flw St";#N/A,#N/A,FALSE,"FA Rep";#N/A,#N/A,FALSE,"H-C Cons"}</definedName>
    <definedName name="twentyfive" localSheetId="22" hidden="1">{#N/A,#N/A,FALSE,"P&amp;L Acc";#N/A,#N/A,FALSE,"P&amp;L Var";#N/A,#N/A,FALSE,"I-B Rep";#N/A,#N/A,FALSE,"BS";#N/A,#N/A,FALSE,"C'flw St";#N/A,#N/A,FALSE,"FA Rep";#N/A,#N/A,FALSE,"H-C Cons"}</definedName>
    <definedName name="twentyfive" localSheetId="19" hidden="1">{#N/A,#N/A,FALSE,"P&amp;L Acc";#N/A,#N/A,FALSE,"P&amp;L Var";#N/A,#N/A,FALSE,"I-B Rep";#N/A,#N/A,FALSE,"BS";#N/A,#N/A,FALSE,"C'flw St";#N/A,#N/A,FALSE,"FA Rep";#N/A,#N/A,FALSE,"H-C Cons"}</definedName>
    <definedName name="twentyfive" hidden="1">{#N/A,#N/A,FALSE,"P&amp;L Acc";#N/A,#N/A,FALSE,"P&amp;L Var";#N/A,#N/A,FALSE,"I-B Rep";#N/A,#N/A,FALSE,"BS";#N/A,#N/A,FALSE,"C'flw St";#N/A,#N/A,FALSE,"FA Rep";#N/A,#N/A,FALSE,"H-C Cons"}</definedName>
    <definedName name="twentyfour" localSheetId="14" hidden="1">{#N/A,#N/A,FALSE,"P&amp;L Acc";#N/A,#N/A,FALSE,"P&amp;L Var";#N/A,#N/A,FALSE,"I-B Rep";#N/A,#N/A,FALSE,"BS";#N/A,#N/A,FALSE,"C'flw St";#N/A,#N/A,FALSE,"FA Rep";#N/A,#N/A,FALSE,"H-C Cons"}</definedName>
    <definedName name="twentyfour" localSheetId="7" hidden="1">{#N/A,#N/A,FALSE,"P&amp;L Acc";#N/A,#N/A,FALSE,"P&amp;L Var";#N/A,#N/A,FALSE,"I-B Rep";#N/A,#N/A,FALSE,"BS";#N/A,#N/A,FALSE,"C'flw St";#N/A,#N/A,FALSE,"FA Rep";#N/A,#N/A,FALSE,"H-C Cons"}</definedName>
    <definedName name="twentyfour" localSheetId="25" hidden="1">{#N/A,#N/A,FALSE,"P&amp;L Acc";#N/A,#N/A,FALSE,"P&amp;L Var";#N/A,#N/A,FALSE,"I-B Rep";#N/A,#N/A,FALSE,"BS";#N/A,#N/A,FALSE,"C'flw St";#N/A,#N/A,FALSE,"FA Rep";#N/A,#N/A,FALSE,"H-C Cons"}</definedName>
    <definedName name="twentyfour" localSheetId="21" hidden="1">{#N/A,#N/A,FALSE,"P&amp;L Acc";#N/A,#N/A,FALSE,"P&amp;L Var";#N/A,#N/A,FALSE,"I-B Rep";#N/A,#N/A,FALSE,"BS";#N/A,#N/A,FALSE,"C'flw St";#N/A,#N/A,FALSE,"FA Rep";#N/A,#N/A,FALSE,"H-C Cons"}</definedName>
    <definedName name="twentyfour" localSheetId="22" hidden="1">{#N/A,#N/A,FALSE,"P&amp;L Acc";#N/A,#N/A,FALSE,"P&amp;L Var";#N/A,#N/A,FALSE,"I-B Rep";#N/A,#N/A,FALSE,"BS";#N/A,#N/A,FALSE,"C'flw St";#N/A,#N/A,FALSE,"FA Rep";#N/A,#N/A,FALSE,"H-C Cons"}</definedName>
    <definedName name="twentyfour" localSheetId="19" hidden="1">{#N/A,#N/A,FALSE,"P&amp;L Acc";#N/A,#N/A,FALSE,"P&amp;L Var";#N/A,#N/A,FALSE,"I-B Rep";#N/A,#N/A,FALSE,"BS";#N/A,#N/A,FALSE,"C'flw St";#N/A,#N/A,FALSE,"FA Rep";#N/A,#N/A,FALSE,"H-C Cons"}</definedName>
    <definedName name="twentyfour" hidden="1">{#N/A,#N/A,FALSE,"P&amp;L Acc";#N/A,#N/A,FALSE,"P&amp;L Var";#N/A,#N/A,FALSE,"I-B Rep";#N/A,#N/A,FALSE,"BS";#N/A,#N/A,FALSE,"C'flw St";#N/A,#N/A,FALSE,"FA Rep";#N/A,#N/A,FALSE,"H-C Cons"}</definedName>
    <definedName name="twentyone" localSheetId="14" hidden="1">{#N/A,#N/A,FALSE,"P&amp;L Acc";#N/A,#N/A,FALSE,"P&amp;L Var";#N/A,#N/A,FALSE,"I-B Rep";#N/A,#N/A,FALSE,"BS";#N/A,#N/A,FALSE,"C'flw St";#N/A,#N/A,FALSE,"FA Rep";#N/A,#N/A,FALSE,"H-C Cons"}</definedName>
    <definedName name="twentyone" localSheetId="7" hidden="1">{#N/A,#N/A,FALSE,"P&amp;L Acc";#N/A,#N/A,FALSE,"P&amp;L Var";#N/A,#N/A,FALSE,"I-B Rep";#N/A,#N/A,FALSE,"BS";#N/A,#N/A,FALSE,"C'flw St";#N/A,#N/A,FALSE,"FA Rep";#N/A,#N/A,FALSE,"H-C Cons"}</definedName>
    <definedName name="twentyone" localSheetId="25" hidden="1">{#N/A,#N/A,FALSE,"P&amp;L Acc";#N/A,#N/A,FALSE,"P&amp;L Var";#N/A,#N/A,FALSE,"I-B Rep";#N/A,#N/A,FALSE,"BS";#N/A,#N/A,FALSE,"C'flw St";#N/A,#N/A,FALSE,"FA Rep";#N/A,#N/A,FALSE,"H-C Cons"}</definedName>
    <definedName name="twentyone" localSheetId="21" hidden="1">{#N/A,#N/A,FALSE,"P&amp;L Acc";#N/A,#N/A,FALSE,"P&amp;L Var";#N/A,#N/A,FALSE,"I-B Rep";#N/A,#N/A,FALSE,"BS";#N/A,#N/A,FALSE,"C'flw St";#N/A,#N/A,FALSE,"FA Rep";#N/A,#N/A,FALSE,"H-C Cons"}</definedName>
    <definedName name="twentyone" localSheetId="22" hidden="1">{#N/A,#N/A,FALSE,"P&amp;L Acc";#N/A,#N/A,FALSE,"P&amp;L Var";#N/A,#N/A,FALSE,"I-B Rep";#N/A,#N/A,FALSE,"BS";#N/A,#N/A,FALSE,"C'flw St";#N/A,#N/A,FALSE,"FA Rep";#N/A,#N/A,FALSE,"H-C Cons"}</definedName>
    <definedName name="twentyone" localSheetId="19" hidden="1">{#N/A,#N/A,FALSE,"P&amp;L Acc";#N/A,#N/A,FALSE,"P&amp;L Var";#N/A,#N/A,FALSE,"I-B Rep";#N/A,#N/A,FALSE,"BS";#N/A,#N/A,FALSE,"C'flw St";#N/A,#N/A,FALSE,"FA Rep";#N/A,#N/A,FALSE,"H-C Cons"}</definedName>
    <definedName name="twentyone" hidden="1">{#N/A,#N/A,FALSE,"P&amp;L Acc";#N/A,#N/A,FALSE,"P&amp;L Var";#N/A,#N/A,FALSE,"I-B Rep";#N/A,#N/A,FALSE,"BS";#N/A,#N/A,FALSE,"C'flw St";#N/A,#N/A,FALSE,"FA Rep";#N/A,#N/A,FALSE,"H-C Cons"}</definedName>
    <definedName name="twentyseven" localSheetId="14" hidden="1">{#N/A,#N/A,FALSE,"P&amp;L Acc";#N/A,#N/A,FALSE,"P&amp;L Var";#N/A,#N/A,FALSE,"I-B Rep";#N/A,#N/A,FALSE,"BS";#N/A,#N/A,FALSE,"C'flw St";#N/A,#N/A,FALSE,"FA Rep";#N/A,#N/A,FALSE,"H-C Cons"}</definedName>
    <definedName name="twentyseven" localSheetId="7" hidden="1">{#N/A,#N/A,FALSE,"P&amp;L Acc";#N/A,#N/A,FALSE,"P&amp;L Var";#N/A,#N/A,FALSE,"I-B Rep";#N/A,#N/A,FALSE,"BS";#N/A,#N/A,FALSE,"C'flw St";#N/A,#N/A,FALSE,"FA Rep";#N/A,#N/A,FALSE,"H-C Cons"}</definedName>
    <definedName name="twentyseven" localSheetId="25" hidden="1">{#N/A,#N/A,FALSE,"P&amp;L Acc";#N/A,#N/A,FALSE,"P&amp;L Var";#N/A,#N/A,FALSE,"I-B Rep";#N/A,#N/A,FALSE,"BS";#N/A,#N/A,FALSE,"C'flw St";#N/A,#N/A,FALSE,"FA Rep";#N/A,#N/A,FALSE,"H-C Cons"}</definedName>
    <definedName name="twentyseven" localSheetId="21" hidden="1">{#N/A,#N/A,FALSE,"P&amp;L Acc";#N/A,#N/A,FALSE,"P&amp;L Var";#N/A,#N/A,FALSE,"I-B Rep";#N/A,#N/A,FALSE,"BS";#N/A,#N/A,FALSE,"C'flw St";#N/A,#N/A,FALSE,"FA Rep";#N/A,#N/A,FALSE,"H-C Cons"}</definedName>
    <definedName name="twentyseven" localSheetId="22" hidden="1">{#N/A,#N/A,FALSE,"P&amp;L Acc";#N/A,#N/A,FALSE,"P&amp;L Var";#N/A,#N/A,FALSE,"I-B Rep";#N/A,#N/A,FALSE,"BS";#N/A,#N/A,FALSE,"C'flw St";#N/A,#N/A,FALSE,"FA Rep";#N/A,#N/A,FALSE,"H-C Cons"}</definedName>
    <definedName name="twentyseven" localSheetId="19" hidden="1">{#N/A,#N/A,FALSE,"P&amp;L Acc";#N/A,#N/A,FALSE,"P&amp;L Var";#N/A,#N/A,FALSE,"I-B Rep";#N/A,#N/A,FALSE,"BS";#N/A,#N/A,FALSE,"C'flw St";#N/A,#N/A,FALSE,"FA Rep";#N/A,#N/A,FALSE,"H-C Cons"}</definedName>
    <definedName name="twentyseven" hidden="1">{#N/A,#N/A,FALSE,"P&amp;L Acc";#N/A,#N/A,FALSE,"P&amp;L Var";#N/A,#N/A,FALSE,"I-B Rep";#N/A,#N/A,FALSE,"BS";#N/A,#N/A,FALSE,"C'flw St";#N/A,#N/A,FALSE,"FA Rep";#N/A,#N/A,FALSE,"H-C Cons"}</definedName>
    <definedName name="twentysix" localSheetId="14" hidden="1">{#N/A,#N/A,FALSE,"P&amp;L Acc";#N/A,#N/A,FALSE,"P&amp;L Var";#N/A,#N/A,FALSE,"I-B Rep";#N/A,#N/A,FALSE,"BS";#N/A,#N/A,FALSE,"C'flw St";#N/A,#N/A,FALSE,"H-C Cons";#N/A,#N/A,FALSE,"FA Rep"}</definedName>
    <definedName name="twentysix" localSheetId="7" hidden="1">{#N/A,#N/A,FALSE,"P&amp;L Acc";#N/A,#N/A,FALSE,"P&amp;L Var";#N/A,#N/A,FALSE,"I-B Rep";#N/A,#N/A,FALSE,"BS";#N/A,#N/A,FALSE,"C'flw St";#N/A,#N/A,FALSE,"H-C Cons";#N/A,#N/A,FALSE,"FA Rep"}</definedName>
    <definedName name="twentysix" localSheetId="25" hidden="1">{#N/A,#N/A,FALSE,"P&amp;L Acc";#N/A,#N/A,FALSE,"P&amp;L Var";#N/A,#N/A,FALSE,"I-B Rep";#N/A,#N/A,FALSE,"BS";#N/A,#N/A,FALSE,"C'flw St";#N/A,#N/A,FALSE,"H-C Cons";#N/A,#N/A,FALSE,"FA Rep"}</definedName>
    <definedName name="twentysix" localSheetId="21" hidden="1">{#N/A,#N/A,FALSE,"P&amp;L Acc";#N/A,#N/A,FALSE,"P&amp;L Var";#N/A,#N/A,FALSE,"I-B Rep";#N/A,#N/A,FALSE,"BS";#N/A,#N/A,FALSE,"C'flw St";#N/A,#N/A,FALSE,"H-C Cons";#N/A,#N/A,FALSE,"FA Rep"}</definedName>
    <definedName name="twentysix" localSheetId="22" hidden="1">{#N/A,#N/A,FALSE,"P&amp;L Acc";#N/A,#N/A,FALSE,"P&amp;L Var";#N/A,#N/A,FALSE,"I-B Rep";#N/A,#N/A,FALSE,"BS";#N/A,#N/A,FALSE,"C'flw St";#N/A,#N/A,FALSE,"H-C Cons";#N/A,#N/A,FALSE,"FA Rep"}</definedName>
    <definedName name="twentysix" localSheetId="19" hidden="1">{#N/A,#N/A,FALSE,"P&amp;L Acc";#N/A,#N/A,FALSE,"P&amp;L Var";#N/A,#N/A,FALSE,"I-B Rep";#N/A,#N/A,FALSE,"BS";#N/A,#N/A,FALSE,"C'flw St";#N/A,#N/A,FALSE,"H-C Cons";#N/A,#N/A,FALSE,"FA Rep"}</definedName>
    <definedName name="twentysix" hidden="1">{#N/A,#N/A,FALSE,"P&amp;L Acc";#N/A,#N/A,FALSE,"P&amp;L Var";#N/A,#N/A,FALSE,"I-B Rep";#N/A,#N/A,FALSE,"BS";#N/A,#N/A,FALSE,"C'flw St";#N/A,#N/A,FALSE,"H-C Cons";#N/A,#N/A,FALSE,"FA Rep"}</definedName>
    <definedName name="twentythree" localSheetId="14" hidden="1">{#N/A,#N/A,FALSE,"P&amp;L Acc";#N/A,#N/A,FALSE,"P&amp;L Var";#N/A,#N/A,FALSE,"I-B Rep";#N/A,#N/A,FALSE,"BS";#N/A,#N/A,FALSE,"C'flw St";#N/A,#N/A,FALSE,"H-C Cons";#N/A,#N/A,FALSE,"FA Rep"}</definedName>
    <definedName name="twentythree" localSheetId="7" hidden="1">{#N/A,#N/A,FALSE,"P&amp;L Acc";#N/A,#N/A,FALSE,"P&amp;L Var";#N/A,#N/A,FALSE,"I-B Rep";#N/A,#N/A,FALSE,"BS";#N/A,#N/A,FALSE,"C'flw St";#N/A,#N/A,FALSE,"H-C Cons";#N/A,#N/A,FALSE,"FA Rep"}</definedName>
    <definedName name="twentythree" localSheetId="25" hidden="1">{#N/A,#N/A,FALSE,"P&amp;L Acc";#N/A,#N/A,FALSE,"P&amp;L Var";#N/A,#N/A,FALSE,"I-B Rep";#N/A,#N/A,FALSE,"BS";#N/A,#N/A,FALSE,"C'flw St";#N/A,#N/A,FALSE,"H-C Cons";#N/A,#N/A,FALSE,"FA Rep"}</definedName>
    <definedName name="twentythree" localSheetId="21" hidden="1">{#N/A,#N/A,FALSE,"P&amp;L Acc";#N/A,#N/A,FALSE,"P&amp;L Var";#N/A,#N/A,FALSE,"I-B Rep";#N/A,#N/A,FALSE,"BS";#N/A,#N/A,FALSE,"C'flw St";#N/A,#N/A,FALSE,"H-C Cons";#N/A,#N/A,FALSE,"FA Rep"}</definedName>
    <definedName name="twentythree" localSheetId="22" hidden="1">{#N/A,#N/A,FALSE,"P&amp;L Acc";#N/A,#N/A,FALSE,"P&amp;L Var";#N/A,#N/A,FALSE,"I-B Rep";#N/A,#N/A,FALSE,"BS";#N/A,#N/A,FALSE,"C'flw St";#N/A,#N/A,FALSE,"H-C Cons";#N/A,#N/A,FALSE,"FA Rep"}</definedName>
    <definedName name="twentythree" localSheetId="19" hidden="1">{#N/A,#N/A,FALSE,"P&amp;L Acc";#N/A,#N/A,FALSE,"P&amp;L Var";#N/A,#N/A,FALSE,"I-B Rep";#N/A,#N/A,FALSE,"BS";#N/A,#N/A,FALSE,"C'flw St";#N/A,#N/A,FALSE,"H-C Cons";#N/A,#N/A,FALSE,"FA Rep"}</definedName>
    <definedName name="twentythree" hidden="1">{#N/A,#N/A,FALSE,"P&amp;L Acc";#N/A,#N/A,FALSE,"P&amp;L Var";#N/A,#N/A,FALSE,"I-B Rep";#N/A,#N/A,FALSE,"BS";#N/A,#N/A,FALSE,"C'flw St";#N/A,#N/A,FALSE,"H-C Cons";#N/A,#N/A,FALSE,"FA Rep"}</definedName>
    <definedName name="twentytwo" localSheetId="14" hidden="1">{#N/A,#N/A,FALSE,"P&amp;L Acc";#N/A,#N/A,FALSE,"P&amp;L Var";#N/A,#N/A,FALSE,"I-B Rep";#N/A,#N/A,FALSE,"BS";#N/A,#N/A,FALSE,"C'flw St";#N/A,#N/A,FALSE,"H-C Cons";#N/A,#N/A,FALSE,"FA Rep"}</definedName>
    <definedName name="twentytwo" localSheetId="7" hidden="1">{#N/A,#N/A,FALSE,"P&amp;L Acc";#N/A,#N/A,FALSE,"P&amp;L Var";#N/A,#N/A,FALSE,"I-B Rep";#N/A,#N/A,FALSE,"BS";#N/A,#N/A,FALSE,"C'flw St";#N/A,#N/A,FALSE,"H-C Cons";#N/A,#N/A,FALSE,"FA Rep"}</definedName>
    <definedName name="twentytwo" localSheetId="25" hidden="1">{#N/A,#N/A,FALSE,"P&amp;L Acc";#N/A,#N/A,FALSE,"P&amp;L Var";#N/A,#N/A,FALSE,"I-B Rep";#N/A,#N/A,FALSE,"BS";#N/A,#N/A,FALSE,"C'flw St";#N/A,#N/A,FALSE,"H-C Cons";#N/A,#N/A,FALSE,"FA Rep"}</definedName>
    <definedName name="twentytwo" localSheetId="21" hidden="1">{#N/A,#N/A,FALSE,"P&amp;L Acc";#N/A,#N/A,FALSE,"P&amp;L Var";#N/A,#N/A,FALSE,"I-B Rep";#N/A,#N/A,FALSE,"BS";#N/A,#N/A,FALSE,"C'flw St";#N/A,#N/A,FALSE,"H-C Cons";#N/A,#N/A,FALSE,"FA Rep"}</definedName>
    <definedName name="twentytwo" localSheetId="22" hidden="1">{#N/A,#N/A,FALSE,"P&amp;L Acc";#N/A,#N/A,FALSE,"P&amp;L Var";#N/A,#N/A,FALSE,"I-B Rep";#N/A,#N/A,FALSE,"BS";#N/A,#N/A,FALSE,"C'flw St";#N/A,#N/A,FALSE,"H-C Cons";#N/A,#N/A,FALSE,"FA Rep"}</definedName>
    <definedName name="twentytwo" localSheetId="19" hidden="1">{#N/A,#N/A,FALSE,"P&amp;L Acc";#N/A,#N/A,FALSE,"P&amp;L Var";#N/A,#N/A,FALSE,"I-B Rep";#N/A,#N/A,FALSE,"BS";#N/A,#N/A,FALSE,"C'flw St";#N/A,#N/A,FALSE,"H-C Cons";#N/A,#N/A,FALSE,"FA Rep"}</definedName>
    <definedName name="twentytwo" hidden="1">{#N/A,#N/A,FALSE,"P&amp;L Acc";#N/A,#N/A,FALSE,"P&amp;L Var";#N/A,#N/A,FALSE,"I-B Rep";#N/A,#N/A,FALSE,"BS";#N/A,#N/A,FALSE,"C'flw St";#N/A,#N/A,FALSE,"H-C Cons";#N/A,#N/A,FALSE,"FA Rep"}</definedName>
    <definedName name="TWI_AED">#REF!</definedName>
    <definedName name="TWI_AUD">#REF!</definedName>
    <definedName name="TWI_CAD">#REF!</definedName>
    <definedName name="TWI_CHF">#REF!</definedName>
    <definedName name="TWI_CNY">#REF!</definedName>
    <definedName name="TWI_EUR">#REF!</definedName>
    <definedName name="TWI_GBP">#REF!</definedName>
    <definedName name="TWI_HKD">#REF!</definedName>
    <definedName name="TWI_IDR">#REF!</definedName>
    <definedName name="TWI_INR">#REF!</definedName>
    <definedName name="TWI_JPY">#REF!</definedName>
    <definedName name="TWI_KRW">#REF!</definedName>
    <definedName name="TWI_MYR">#REF!</definedName>
    <definedName name="TWI_NZD">#REF!</definedName>
    <definedName name="TWI_PGK">#REF!</definedName>
    <definedName name="TWI_SDR">#REF!</definedName>
    <definedName name="TWI_SGD">#REF!</definedName>
    <definedName name="TWI_THB">#REF!</definedName>
    <definedName name="TWI_TWD">#REF!</definedName>
    <definedName name="TWI_TWIPB">#REF!</definedName>
    <definedName name="TWI_VND">#REF!</definedName>
    <definedName name="two" localSheetId="14" hidden="1">{#N/A,#N/A,FALSE,"P&amp;L Acc";#N/A,#N/A,FALSE,"P&amp;L Var";#N/A,#N/A,FALSE,"I-B Rep";#N/A,#N/A,FALSE,"BS";#N/A,#N/A,FALSE,"C'flw St";#N/A,#N/A,FALSE,"FA Rep";#N/A,#N/A,FALSE,"H-C Cons"}</definedName>
    <definedName name="two" localSheetId="7" hidden="1">{#N/A,#N/A,FALSE,"P&amp;L Acc";#N/A,#N/A,FALSE,"P&amp;L Var";#N/A,#N/A,FALSE,"I-B Rep";#N/A,#N/A,FALSE,"BS";#N/A,#N/A,FALSE,"C'flw St";#N/A,#N/A,FALSE,"FA Rep";#N/A,#N/A,FALSE,"H-C Cons"}</definedName>
    <definedName name="two" localSheetId="25" hidden="1">{#N/A,#N/A,FALSE,"P&amp;L Acc";#N/A,#N/A,FALSE,"P&amp;L Var";#N/A,#N/A,FALSE,"I-B Rep";#N/A,#N/A,FALSE,"BS";#N/A,#N/A,FALSE,"C'flw St";#N/A,#N/A,FALSE,"FA Rep";#N/A,#N/A,FALSE,"H-C Cons"}</definedName>
    <definedName name="two" localSheetId="21" hidden="1">{#N/A,#N/A,FALSE,"P&amp;L Acc";#N/A,#N/A,FALSE,"P&amp;L Var";#N/A,#N/A,FALSE,"I-B Rep";#N/A,#N/A,FALSE,"BS";#N/A,#N/A,FALSE,"C'flw St";#N/A,#N/A,FALSE,"FA Rep";#N/A,#N/A,FALSE,"H-C Cons"}</definedName>
    <definedName name="two" localSheetId="22" hidden="1">{#N/A,#N/A,FALSE,"P&amp;L Acc";#N/A,#N/A,FALSE,"P&amp;L Var";#N/A,#N/A,FALSE,"I-B Rep";#N/A,#N/A,FALSE,"BS";#N/A,#N/A,FALSE,"C'flw St";#N/A,#N/A,FALSE,"FA Rep";#N/A,#N/A,FALSE,"H-C Cons"}</definedName>
    <definedName name="two" localSheetId="19" hidden="1">{#N/A,#N/A,FALSE,"P&amp;L Acc";#N/A,#N/A,FALSE,"P&amp;L Var";#N/A,#N/A,FALSE,"I-B Rep";#N/A,#N/A,FALSE,"BS";#N/A,#N/A,FALSE,"C'flw St";#N/A,#N/A,FALSE,"FA Rep";#N/A,#N/A,FALSE,"H-C Cons"}</definedName>
    <definedName name="two" hidden="1">{#N/A,#N/A,FALSE,"P&amp;L Acc";#N/A,#N/A,FALSE,"P&amp;L Var";#N/A,#N/A,FALSE,"I-B Rep";#N/A,#N/A,FALSE,"BS";#N/A,#N/A,FALSE,"C'flw St";#N/A,#N/A,FALSE,"FA Rep";#N/A,#N/A,FALSE,"H-C Cons"}</definedName>
    <definedName name="tye" localSheetId="14" hidden="1">{#N/A,#N/A,FALSE,"现金"}</definedName>
    <definedName name="tye" localSheetId="7" hidden="1">{#N/A,#N/A,FALSE,"现金"}</definedName>
    <definedName name="tye" localSheetId="25" hidden="1">{#N/A,#N/A,FALSE,"现金"}</definedName>
    <definedName name="tye" localSheetId="21" hidden="1">{#N/A,#N/A,FALSE,"现金"}</definedName>
    <definedName name="tye" localSheetId="22" hidden="1">{#N/A,#N/A,FALSE,"现金"}</definedName>
    <definedName name="tye" localSheetId="19" hidden="1">{#N/A,#N/A,FALSE,"现金"}</definedName>
    <definedName name="tye" hidden="1">{#N/A,#N/A,FALSE,"现金"}</definedName>
    <definedName name="tye4ty" localSheetId="14" hidden="1">{#N/A,#N/A,FALSE,"现金"}</definedName>
    <definedName name="tye4ty" localSheetId="7" hidden="1">{#N/A,#N/A,FALSE,"现金"}</definedName>
    <definedName name="tye4ty" localSheetId="25" hidden="1">{#N/A,#N/A,FALSE,"现金"}</definedName>
    <definedName name="tye4ty" localSheetId="21" hidden="1">{#N/A,#N/A,FALSE,"现金"}</definedName>
    <definedName name="tye4ty" localSheetId="22" hidden="1">{#N/A,#N/A,FALSE,"现金"}</definedName>
    <definedName name="tye4ty" localSheetId="19" hidden="1">{#N/A,#N/A,FALSE,"现金"}</definedName>
    <definedName name="tye4ty" hidden="1">{#N/A,#N/A,FALSE,"现金"}</definedName>
    <definedName name="tyert" hidden="1">#REF!</definedName>
    <definedName name="tyi" localSheetId="14" hidden="1">1/EUReXToIEP</definedName>
    <definedName name="tyi" localSheetId="7" hidden="1">1/EUReXToIEP</definedName>
    <definedName name="tyi" localSheetId="25" hidden="1">1/EUReXToIEP</definedName>
    <definedName name="tyi" localSheetId="21" hidden="1">1/EUReXToIEP</definedName>
    <definedName name="tyi" localSheetId="22" hidden="1">1/EUReXToIEP</definedName>
    <definedName name="tyi" localSheetId="19" hidden="1">1/EUReXToIEP</definedName>
    <definedName name="tyi" hidden="1">1/EUReXToIEP</definedName>
    <definedName name="tynm" localSheetId="14" hidden="1">{"apci",#N/A,FALSE,"Chem_CY";"eastman",#N/A,FALSE,"Eastman";"betz",#N/A,FALSE,"Betz";"great lakes",#N/A,FALSE,"Great_Lakes";"hercules",#N/A,FALSE,"Hercules Chem Seg Data";"rohm",#N/A,FALSE,"Rohm";"union carbide",#N/A,FALSE,"Union";"witco",#N/A,FALSE,"Witco"}</definedName>
    <definedName name="tynm" localSheetId="7" hidden="1">{"apci",#N/A,FALSE,"Chem_CY";"eastman",#N/A,FALSE,"Eastman";"betz",#N/A,FALSE,"Betz";"great lakes",#N/A,FALSE,"Great_Lakes";"hercules",#N/A,FALSE,"Hercules Chem Seg Data";"rohm",#N/A,FALSE,"Rohm";"union carbide",#N/A,FALSE,"Union";"witco",#N/A,FALSE,"Witco"}</definedName>
    <definedName name="tynm" localSheetId="25" hidden="1">{"apci",#N/A,FALSE,"Chem_CY";"eastman",#N/A,FALSE,"Eastman";"betz",#N/A,FALSE,"Betz";"great lakes",#N/A,FALSE,"Great_Lakes";"hercules",#N/A,FALSE,"Hercules Chem Seg Data";"rohm",#N/A,FALSE,"Rohm";"union carbide",#N/A,FALSE,"Union";"witco",#N/A,FALSE,"Witco"}</definedName>
    <definedName name="tynm" localSheetId="21" hidden="1">{"apci",#N/A,FALSE,"Chem_CY";"eastman",#N/A,FALSE,"Eastman";"betz",#N/A,FALSE,"Betz";"great lakes",#N/A,FALSE,"Great_Lakes";"hercules",#N/A,FALSE,"Hercules Chem Seg Data";"rohm",#N/A,FALSE,"Rohm";"union carbide",#N/A,FALSE,"Union";"witco",#N/A,FALSE,"Witco"}</definedName>
    <definedName name="tynm" localSheetId="22" hidden="1">{"apci",#N/A,FALSE,"Chem_CY";"eastman",#N/A,FALSE,"Eastman";"betz",#N/A,FALSE,"Betz";"great lakes",#N/A,FALSE,"Great_Lakes";"hercules",#N/A,FALSE,"Hercules Chem Seg Data";"rohm",#N/A,FALSE,"Rohm";"union carbide",#N/A,FALSE,"Union";"witco",#N/A,FALSE,"Witco"}</definedName>
    <definedName name="tynm" localSheetId="19" hidden="1">{"apci",#N/A,FALSE,"Chem_CY";"eastman",#N/A,FALSE,"Eastman";"betz",#N/A,FALSE,"Betz";"great lakes",#N/A,FALSE,"Great_Lakes";"hercules",#N/A,FALSE,"Hercules Chem Seg Data";"rohm",#N/A,FALSE,"Rohm";"union carbide",#N/A,FALSE,"Union";"witco",#N/A,FALSE,"Witco"}</definedName>
    <definedName name="tynm" hidden="1">{"apci",#N/A,FALSE,"Chem_CY";"eastman",#N/A,FALSE,"Eastman";"betz",#N/A,FALSE,"Betz";"great lakes",#N/A,FALSE,"Great_Lakes";"hercules",#N/A,FALSE,"Hercules Chem Seg Data";"rohm",#N/A,FALSE,"Rohm";"union carbide",#N/A,FALSE,"Union";"witco",#N/A,FALSE,"Witco"}</definedName>
    <definedName name="type">#REF!</definedName>
    <definedName name="tyreyt" localSheetId="14" hidden="1">{#N/A,#N/A,FALSE,"现金"}</definedName>
    <definedName name="tyreyt" localSheetId="7" hidden="1">{#N/A,#N/A,FALSE,"现金"}</definedName>
    <definedName name="tyreyt" localSheetId="25" hidden="1">{#N/A,#N/A,FALSE,"现金"}</definedName>
    <definedName name="tyreyt" localSheetId="21" hidden="1">{#N/A,#N/A,FALSE,"现金"}</definedName>
    <definedName name="tyreyt" localSheetId="22" hidden="1">{#N/A,#N/A,FALSE,"现金"}</definedName>
    <definedName name="tyreyt" localSheetId="19" hidden="1">{#N/A,#N/A,FALSE,"现金"}</definedName>
    <definedName name="tyreyt" hidden="1">{#N/A,#N/A,FALSE,"现金"}</definedName>
    <definedName name="tyuo" localSheetId="14" hidden="1">{"'毛利比较'!$A$4:$P$26"}</definedName>
    <definedName name="tyuo" localSheetId="7" hidden="1">{"'毛利比较'!$A$4:$P$26"}</definedName>
    <definedName name="tyuo" localSheetId="25" hidden="1">{"'毛利比较'!$A$4:$P$26"}</definedName>
    <definedName name="tyuo" localSheetId="21" hidden="1">{"'毛利比较'!$A$4:$P$26"}</definedName>
    <definedName name="tyuo" localSheetId="22" hidden="1">{"'毛利比较'!$A$4:$P$26"}</definedName>
    <definedName name="tyuo" localSheetId="19" hidden="1">{"'毛利比较'!$A$4:$P$26"}</definedName>
    <definedName name="tyuo" hidden="1">{"'毛利比较'!$A$4:$P$26"}</definedName>
    <definedName name="tyure" hidden="1">#REF!</definedName>
    <definedName name="TYUTU" localSheetId="14" hidden="1">{"summary",#N/A,FALSE,"2000 vs 1999";"detail",#N/A,FALSE,"2000 vs 1999"}</definedName>
    <definedName name="TYUTU" localSheetId="7" hidden="1">{"summary",#N/A,FALSE,"2000 vs 1999";"detail",#N/A,FALSE,"2000 vs 1999"}</definedName>
    <definedName name="TYUTU" localSheetId="25" hidden="1">{"summary",#N/A,FALSE,"2000 vs 1999";"detail",#N/A,FALSE,"2000 vs 1999"}</definedName>
    <definedName name="TYUTU" localSheetId="21" hidden="1">{"summary",#N/A,FALSE,"2000 vs 1999";"detail",#N/A,FALSE,"2000 vs 1999"}</definedName>
    <definedName name="TYUTU" localSheetId="22" hidden="1">{"summary",#N/A,FALSE,"2000 vs 1999";"detail",#N/A,FALSE,"2000 vs 1999"}</definedName>
    <definedName name="TYUTU" localSheetId="19" hidden="1">{"summary",#N/A,FALSE,"2000 vs 1999";"detail",#N/A,FALSE,"2000 vs 1999"}</definedName>
    <definedName name="TYUTU" hidden="1">{"summary",#N/A,FALSE,"2000 vs 1999";"detail",#N/A,FALSE,"2000 vs 1999"}</definedName>
    <definedName name="TYUTY" localSheetId="14" hidden="1">{"summary",#N/A,FALSE,"2000 vs 1999";"detail",#N/A,FALSE,"2000 vs 1999"}</definedName>
    <definedName name="TYUTY" localSheetId="7" hidden="1">{"summary",#N/A,FALSE,"2000 vs 1999";"detail",#N/A,FALSE,"2000 vs 1999"}</definedName>
    <definedName name="TYUTY" localSheetId="25" hidden="1">{"summary",#N/A,FALSE,"2000 vs 1999";"detail",#N/A,FALSE,"2000 vs 1999"}</definedName>
    <definedName name="TYUTY" localSheetId="21" hidden="1">{"summary",#N/A,FALSE,"2000 vs 1999";"detail",#N/A,FALSE,"2000 vs 1999"}</definedName>
    <definedName name="TYUTY" localSheetId="22" hidden="1">{"summary",#N/A,FALSE,"2000 vs 1999";"detail",#N/A,FALSE,"2000 vs 1999"}</definedName>
    <definedName name="TYUTY" localSheetId="19" hidden="1">{"summary",#N/A,FALSE,"2000 vs 1999";"detail",#N/A,FALSE,"2000 vs 1999"}</definedName>
    <definedName name="TYUTY" hidden="1">{"summary",#N/A,FALSE,"2000 vs 1999";"detail",#N/A,FALSE,"2000 vs 1999"}</definedName>
    <definedName name="tyutytyi" localSheetId="14" hidden="1">{#N/A,#N/A,FALSE,"Pharm";#N/A,#N/A,FALSE,"WWCM"}</definedName>
    <definedName name="tyutytyi" localSheetId="7" hidden="1">{#N/A,#N/A,FALSE,"Pharm";#N/A,#N/A,FALSE,"WWCM"}</definedName>
    <definedName name="tyutytyi" localSheetId="25" hidden="1">{#N/A,#N/A,FALSE,"Pharm";#N/A,#N/A,FALSE,"WWCM"}</definedName>
    <definedName name="tyutytyi" localSheetId="21" hidden="1">{#N/A,#N/A,FALSE,"Pharm";#N/A,#N/A,FALSE,"WWCM"}</definedName>
    <definedName name="tyutytyi" localSheetId="22" hidden="1">{#N/A,#N/A,FALSE,"Pharm";#N/A,#N/A,FALSE,"WWCM"}</definedName>
    <definedName name="tyutytyi" localSheetId="19" hidden="1">{#N/A,#N/A,FALSE,"Pharm";#N/A,#N/A,FALSE,"WWCM"}</definedName>
    <definedName name="tyutytyi" hidden="1">{#N/A,#N/A,FALSE,"Pharm";#N/A,#N/A,FALSE,"WWCM"}</definedName>
    <definedName name="TYUTYUYT" localSheetId="14" hidden="1">{"summary",#N/A,FALSE,"2000 vs 1999";"detail",#N/A,FALSE,"2000 vs 1999"}</definedName>
    <definedName name="TYUTYUYT" localSheetId="7" hidden="1">{"summary",#N/A,FALSE,"2000 vs 1999";"detail",#N/A,FALSE,"2000 vs 1999"}</definedName>
    <definedName name="TYUTYUYT" localSheetId="25" hidden="1">{"summary",#N/A,FALSE,"2000 vs 1999";"detail",#N/A,FALSE,"2000 vs 1999"}</definedName>
    <definedName name="TYUTYUYT" localSheetId="21" hidden="1">{"summary",#N/A,FALSE,"2000 vs 1999";"detail",#N/A,FALSE,"2000 vs 1999"}</definedName>
    <definedName name="TYUTYUYT" localSheetId="22" hidden="1">{"summary",#N/A,FALSE,"2000 vs 1999";"detail",#N/A,FALSE,"2000 vs 1999"}</definedName>
    <definedName name="TYUTYUYT" localSheetId="19" hidden="1">{"summary",#N/A,FALSE,"2000 vs 1999";"detail",#N/A,FALSE,"2000 vs 1999"}</definedName>
    <definedName name="TYUTYUYT" hidden="1">{"summary",#N/A,FALSE,"2000 vs 1999";"detail",#N/A,FALSE,"2000 vs 1999"}</definedName>
    <definedName name="tyyufkjkhjd" localSheetId="14" hidden="1">{#N/A,#N/A,FALSE,"Pharm";#N/A,#N/A,FALSE,"WWCM"}</definedName>
    <definedName name="tyyufkjkhjd" localSheetId="7" hidden="1">{#N/A,#N/A,FALSE,"Pharm";#N/A,#N/A,FALSE,"WWCM"}</definedName>
    <definedName name="tyyufkjkhjd" localSheetId="25" hidden="1">{#N/A,#N/A,FALSE,"Pharm";#N/A,#N/A,FALSE,"WWCM"}</definedName>
    <definedName name="tyyufkjkhjd" localSheetId="21" hidden="1">{#N/A,#N/A,FALSE,"Pharm";#N/A,#N/A,FALSE,"WWCM"}</definedName>
    <definedName name="tyyufkjkhjd" localSheetId="22" hidden="1">{#N/A,#N/A,FALSE,"Pharm";#N/A,#N/A,FALSE,"WWCM"}</definedName>
    <definedName name="tyyufkjkhjd" localSheetId="19" hidden="1">{#N/A,#N/A,FALSE,"Pharm";#N/A,#N/A,FALSE,"WWCM"}</definedName>
    <definedName name="tyyufkjkhjd" hidden="1">{#N/A,#N/A,FALSE,"Pharm";#N/A,#N/A,FALSE,"WWCM"}</definedName>
    <definedName name="TYYYYY" localSheetId="14" hidden="1">{#N/A,#N/A,FALSE,"단축1";#N/A,#N/A,FALSE,"단축2";#N/A,#N/A,FALSE,"단축3";#N/A,#N/A,FALSE,"장축";#N/A,#N/A,FALSE,"4WD"}</definedName>
    <definedName name="TYYYYY" localSheetId="7" hidden="1">{#N/A,#N/A,FALSE,"단축1";#N/A,#N/A,FALSE,"단축2";#N/A,#N/A,FALSE,"단축3";#N/A,#N/A,FALSE,"장축";#N/A,#N/A,FALSE,"4WD"}</definedName>
    <definedName name="TYYYYY" localSheetId="25" hidden="1">{#N/A,#N/A,FALSE,"단축1";#N/A,#N/A,FALSE,"단축2";#N/A,#N/A,FALSE,"단축3";#N/A,#N/A,FALSE,"장축";#N/A,#N/A,FALSE,"4WD"}</definedName>
    <definedName name="TYYYYY" localSheetId="21" hidden="1">{#N/A,#N/A,FALSE,"단축1";#N/A,#N/A,FALSE,"단축2";#N/A,#N/A,FALSE,"단축3";#N/A,#N/A,FALSE,"장축";#N/A,#N/A,FALSE,"4WD"}</definedName>
    <definedName name="TYYYYY" localSheetId="22" hidden="1">{#N/A,#N/A,FALSE,"단축1";#N/A,#N/A,FALSE,"단축2";#N/A,#N/A,FALSE,"단축3";#N/A,#N/A,FALSE,"장축";#N/A,#N/A,FALSE,"4WD"}</definedName>
    <definedName name="TYYYYY" localSheetId="19" hidden="1">{#N/A,#N/A,FALSE,"단축1";#N/A,#N/A,FALSE,"단축2";#N/A,#N/A,FALSE,"단축3";#N/A,#N/A,FALSE,"장축";#N/A,#N/A,FALSE,"4WD"}</definedName>
    <definedName name="TYYYYY" hidden="1">{#N/A,#N/A,FALSE,"단축1";#N/A,#N/A,FALSE,"단축2";#N/A,#N/A,FALSE,"단축3";#N/A,#N/A,FALSE,"장축";#N/A,#N/A,FALSE,"4WD"}</definedName>
    <definedName name="tz" localSheetId="1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z" localSheetId="7"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z" localSheetId="2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z" localSheetId="2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z" localSheetId="2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z" localSheetId="19"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z"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zfl1">#REF!</definedName>
    <definedName name="tzfl2">#REF!</definedName>
    <definedName name="tzfl3">#REF!</definedName>
    <definedName name="tziui" localSheetId="1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tziui" localSheetId="7"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tziui" localSheetId="2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tziui" localSheetId="2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tziui" localSheetId="2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tziui" localSheetId="19"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tziui"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tzt" localSheetId="14" hidden="1">{#N/A,#N/A,FALSE,"Umsatz HM";#N/A,#N/A,FALSE,"ER HM";#N/A,#N/A,FALSE,"EA HM  (2)";#N/A,#N/A,FALSE,"EA HM ";#N/A,#N/A,FALSE,"EA HM  (4)";#N/A,#N/A,FALSE,"EA HM  (3)";#N/A,#N/A,FALSE,"KA HM  (2)";#N/A,#N/A,FALSE,"KA HM";#N/A,#N/A,FALSE,"KA HM  (3)";#N/A,#N/A,FALSE,"KA HM (4)"}</definedName>
    <definedName name="tzt" localSheetId="7" hidden="1">{#N/A,#N/A,FALSE,"Umsatz HM";#N/A,#N/A,FALSE,"ER HM";#N/A,#N/A,FALSE,"EA HM  (2)";#N/A,#N/A,FALSE,"EA HM ";#N/A,#N/A,FALSE,"EA HM  (4)";#N/A,#N/A,FALSE,"EA HM  (3)";#N/A,#N/A,FALSE,"KA HM  (2)";#N/A,#N/A,FALSE,"KA HM";#N/A,#N/A,FALSE,"KA HM  (3)";#N/A,#N/A,FALSE,"KA HM (4)"}</definedName>
    <definedName name="tzt" localSheetId="25" hidden="1">{#N/A,#N/A,FALSE,"Umsatz HM";#N/A,#N/A,FALSE,"ER HM";#N/A,#N/A,FALSE,"EA HM  (2)";#N/A,#N/A,FALSE,"EA HM ";#N/A,#N/A,FALSE,"EA HM  (4)";#N/A,#N/A,FALSE,"EA HM  (3)";#N/A,#N/A,FALSE,"KA HM  (2)";#N/A,#N/A,FALSE,"KA HM";#N/A,#N/A,FALSE,"KA HM  (3)";#N/A,#N/A,FALSE,"KA HM (4)"}</definedName>
    <definedName name="tzt" localSheetId="21" hidden="1">{#N/A,#N/A,FALSE,"Umsatz HM";#N/A,#N/A,FALSE,"ER HM";#N/A,#N/A,FALSE,"EA HM  (2)";#N/A,#N/A,FALSE,"EA HM ";#N/A,#N/A,FALSE,"EA HM  (4)";#N/A,#N/A,FALSE,"EA HM  (3)";#N/A,#N/A,FALSE,"KA HM  (2)";#N/A,#N/A,FALSE,"KA HM";#N/A,#N/A,FALSE,"KA HM  (3)";#N/A,#N/A,FALSE,"KA HM (4)"}</definedName>
    <definedName name="tzt" localSheetId="22" hidden="1">{#N/A,#N/A,FALSE,"Umsatz HM";#N/A,#N/A,FALSE,"ER HM";#N/A,#N/A,FALSE,"EA HM  (2)";#N/A,#N/A,FALSE,"EA HM ";#N/A,#N/A,FALSE,"EA HM  (4)";#N/A,#N/A,FALSE,"EA HM  (3)";#N/A,#N/A,FALSE,"KA HM  (2)";#N/A,#N/A,FALSE,"KA HM";#N/A,#N/A,FALSE,"KA HM  (3)";#N/A,#N/A,FALSE,"KA HM (4)"}</definedName>
    <definedName name="tzt" localSheetId="19" hidden="1">{#N/A,#N/A,FALSE,"Umsatz HM";#N/A,#N/A,FALSE,"ER HM";#N/A,#N/A,FALSE,"EA HM  (2)";#N/A,#N/A,FALSE,"EA HM ";#N/A,#N/A,FALSE,"EA HM  (4)";#N/A,#N/A,FALSE,"EA HM  (3)";#N/A,#N/A,FALSE,"KA HM  (2)";#N/A,#N/A,FALSE,"KA HM";#N/A,#N/A,FALSE,"KA HM  (3)";#N/A,#N/A,FALSE,"KA HM (4)"}</definedName>
    <definedName name="tzt" hidden="1">{#N/A,#N/A,FALSE,"Umsatz HM";#N/A,#N/A,FALSE,"ER HM";#N/A,#N/A,FALSE,"EA HM  (2)";#N/A,#N/A,FALSE,"EA HM ";#N/A,#N/A,FALSE,"EA HM  (4)";#N/A,#N/A,FALSE,"EA HM  (3)";#N/A,#N/A,FALSE,"KA HM  (2)";#N/A,#N/A,FALSE,"KA HM";#N/A,#N/A,FALSE,"KA HM  (3)";#N/A,#N/A,FALSE,"KA HM (4)"}</definedName>
    <definedName name="tzutz.lkjkljk" localSheetId="14" hidden="1">{#N/A,#N/A,FALSE,"Umsatz CH";#N/A,#N/A,FALSE,"ER CH";#N/A,#N/A,FALSE,"EA CH (2) ";#N/A,#N/A,FALSE,"EA CH";#N/A,#N/A,FALSE,"EA CH (3) ";#N/A,#N/A,FALSE,"EA CH (4)";#N/A,#N/A,FALSE,"KA CH";#N/A,#N/A,FALSE,"KA CH  (2)";#N/A,#N/A,FALSE,"KA CH  (3)";#N/A,#N/A,FALSE,"KA CH (4)"}</definedName>
    <definedName name="tzutz.lkjkljk" localSheetId="7" hidden="1">{#N/A,#N/A,FALSE,"Umsatz CH";#N/A,#N/A,FALSE,"ER CH";#N/A,#N/A,FALSE,"EA CH (2) ";#N/A,#N/A,FALSE,"EA CH";#N/A,#N/A,FALSE,"EA CH (3) ";#N/A,#N/A,FALSE,"EA CH (4)";#N/A,#N/A,FALSE,"KA CH";#N/A,#N/A,FALSE,"KA CH  (2)";#N/A,#N/A,FALSE,"KA CH  (3)";#N/A,#N/A,FALSE,"KA CH (4)"}</definedName>
    <definedName name="tzutz.lkjkljk" localSheetId="25" hidden="1">{#N/A,#N/A,FALSE,"Umsatz CH";#N/A,#N/A,FALSE,"ER CH";#N/A,#N/A,FALSE,"EA CH (2) ";#N/A,#N/A,FALSE,"EA CH";#N/A,#N/A,FALSE,"EA CH (3) ";#N/A,#N/A,FALSE,"EA CH (4)";#N/A,#N/A,FALSE,"KA CH";#N/A,#N/A,FALSE,"KA CH  (2)";#N/A,#N/A,FALSE,"KA CH  (3)";#N/A,#N/A,FALSE,"KA CH (4)"}</definedName>
    <definedName name="tzutz.lkjkljk" localSheetId="21" hidden="1">{#N/A,#N/A,FALSE,"Umsatz CH";#N/A,#N/A,FALSE,"ER CH";#N/A,#N/A,FALSE,"EA CH (2) ";#N/A,#N/A,FALSE,"EA CH";#N/A,#N/A,FALSE,"EA CH (3) ";#N/A,#N/A,FALSE,"EA CH (4)";#N/A,#N/A,FALSE,"KA CH";#N/A,#N/A,FALSE,"KA CH  (2)";#N/A,#N/A,FALSE,"KA CH  (3)";#N/A,#N/A,FALSE,"KA CH (4)"}</definedName>
    <definedName name="tzutz.lkjkljk" localSheetId="22" hidden="1">{#N/A,#N/A,FALSE,"Umsatz CH";#N/A,#N/A,FALSE,"ER CH";#N/A,#N/A,FALSE,"EA CH (2) ";#N/A,#N/A,FALSE,"EA CH";#N/A,#N/A,FALSE,"EA CH (3) ";#N/A,#N/A,FALSE,"EA CH (4)";#N/A,#N/A,FALSE,"KA CH";#N/A,#N/A,FALSE,"KA CH  (2)";#N/A,#N/A,FALSE,"KA CH  (3)";#N/A,#N/A,FALSE,"KA CH (4)"}</definedName>
    <definedName name="tzutz.lkjkljk" localSheetId="19" hidden="1">{#N/A,#N/A,FALSE,"Umsatz CH";#N/A,#N/A,FALSE,"ER CH";#N/A,#N/A,FALSE,"EA CH (2) ";#N/A,#N/A,FALSE,"EA CH";#N/A,#N/A,FALSE,"EA CH (3) ";#N/A,#N/A,FALSE,"EA CH (4)";#N/A,#N/A,FALSE,"KA CH";#N/A,#N/A,FALSE,"KA CH  (2)";#N/A,#N/A,FALSE,"KA CH  (3)";#N/A,#N/A,FALSE,"KA CH (4)"}</definedName>
    <definedName name="tzutz.lkjkljk" hidden="1">{#N/A,#N/A,FALSE,"Umsatz CH";#N/A,#N/A,FALSE,"ER CH";#N/A,#N/A,FALSE,"EA CH (2) ";#N/A,#N/A,FALSE,"EA CH";#N/A,#N/A,FALSE,"EA CH (3) ";#N/A,#N/A,FALSE,"EA CH (4)";#N/A,#N/A,FALSE,"KA CH";#N/A,#N/A,FALSE,"KA CH  (2)";#N/A,#N/A,FALSE,"KA CH  (3)";#N/A,#N/A,FALSE,"KA CH (4)"}</definedName>
    <definedName name="U">#REF!</definedName>
    <definedName name="U1_COM">#N/A</definedName>
    <definedName name="U1_PER">#N/A</definedName>
    <definedName name="U201aprf">#REF!</definedName>
    <definedName name="U201arpa">#REF!</definedName>
    <definedName name="U201arpb">#REF!</definedName>
    <definedName name="U201arpc">#REF!</definedName>
    <definedName name="U201arpd">#REF!</definedName>
    <definedName name="U201arpe">#REF!</definedName>
    <definedName name="U201arpf">#REF!</definedName>
    <definedName name="U201arpg">#REF!</definedName>
    <definedName name="U201arph">#REF!</definedName>
    <definedName name="U201arpi">#REF!</definedName>
    <definedName name="U201arpj">#REF!</definedName>
    <definedName name="U301arpa">#REF!</definedName>
    <definedName name="U401arpa">#REF!</definedName>
    <definedName name="U501arpa">#REF!</definedName>
    <definedName name="uay" localSheetId="14" hidden="1">{#N/A,#N/A,FALSE,"DIR-REP";#N/A,#N/A,FALSE,"AUD-REPORT";#N/A,#N/A,FALSE,"P7L&amp;BS";#N/A,#N/A,FALSE,"NOTES";#N/A,#N/A,FALSE,"FA";#N/A,#N/A,FALSE,"NOTES (2)";#N/A,#N/A,FALSE,"Schedule  IV";#N/A,#N/A,FALSE,"Schedule V"}</definedName>
    <definedName name="uay" localSheetId="7" hidden="1">{#N/A,#N/A,FALSE,"DIR-REP";#N/A,#N/A,FALSE,"AUD-REPORT";#N/A,#N/A,FALSE,"P7L&amp;BS";#N/A,#N/A,FALSE,"NOTES";#N/A,#N/A,FALSE,"FA";#N/A,#N/A,FALSE,"NOTES (2)";#N/A,#N/A,FALSE,"Schedule  IV";#N/A,#N/A,FALSE,"Schedule V"}</definedName>
    <definedName name="uay" localSheetId="25" hidden="1">{#N/A,#N/A,FALSE,"DIR-REP";#N/A,#N/A,FALSE,"AUD-REPORT";#N/A,#N/A,FALSE,"P7L&amp;BS";#N/A,#N/A,FALSE,"NOTES";#N/A,#N/A,FALSE,"FA";#N/A,#N/A,FALSE,"NOTES (2)";#N/A,#N/A,FALSE,"Schedule  IV";#N/A,#N/A,FALSE,"Schedule V"}</definedName>
    <definedName name="uay" localSheetId="21" hidden="1">{#N/A,#N/A,FALSE,"DIR-REP";#N/A,#N/A,FALSE,"AUD-REPORT";#N/A,#N/A,FALSE,"P7L&amp;BS";#N/A,#N/A,FALSE,"NOTES";#N/A,#N/A,FALSE,"FA";#N/A,#N/A,FALSE,"NOTES (2)";#N/A,#N/A,FALSE,"Schedule  IV";#N/A,#N/A,FALSE,"Schedule V"}</definedName>
    <definedName name="uay" localSheetId="22" hidden="1">{#N/A,#N/A,FALSE,"DIR-REP";#N/A,#N/A,FALSE,"AUD-REPORT";#N/A,#N/A,FALSE,"P7L&amp;BS";#N/A,#N/A,FALSE,"NOTES";#N/A,#N/A,FALSE,"FA";#N/A,#N/A,FALSE,"NOTES (2)";#N/A,#N/A,FALSE,"Schedule  IV";#N/A,#N/A,FALSE,"Schedule V"}</definedName>
    <definedName name="uay" localSheetId="19" hidden="1">{#N/A,#N/A,FALSE,"DIR-REP";#N/A,#N/A,FALSE,"AUD-REPORT";#N/A,#N/A,FALSE,"P7L&amp;BS";#N/A,#N/A,FALSE,"NOTES";#N/A,#N/A,FALSE,"FA";#N/A,#N/A,FALSE,"NOTES (2)";#N/A,#N/A,FALSE,"Schedule  IV";#N/A,#N/A,FALSE,"Schedule V"}</definedName>
    <definedName name="uay" hidden="1">{#N/A,#N/A,FALSE,"DIR-REP";#N/A,#N/A,FALSE,"AUD-REPORT";#N/A,#N/A,FALSE,"P7L&amp;BS";#N/A,#N/A,FALSE,"NOTES";#N/A,#N/A,FALSE,"FA";#N/A,#N/A,FALSE,"NOTES (2)";#N/A,#N/A,FALSE,"Schedule  IV";#N/A,#N/A,FALSE,"Schedule V"}</definedName>
    <definedName name="ub" hidden="1">#REF!</definedName>
    <definedName name="UB_Min">#REF!</definedName>
    <definedName name="Überleitung_FC">#REF!</definedName>
    <definedName name="überlx.xls">#REF!</definedName>
    <definedName name="UCVariance">#REF!</definedName>
    <definedName name="ud절감1차" localSheetId="14" hidden="1">{#N/A,#N/A,FALSE,"전제";#N/A,#N/A,FALSE,"표지";#N/A,#N/A,FALSE,"6D16";#N/A,#N/A,FALSE,"6D22";#N/A,#N/A,FALSE,"6D22-T";#N/A,#N/A,FALSE,"Q-DEG";#N/A,#N/A,FALSE,"총손";#N/A,#N/A,FALSE,"대당";#N/A,#N/A,FALSE,"가공비"}</definedName>
    <definedName name="ud절감1차" localSheetId="7" hidden="1">{#N/A,#N/A,FALSE,"전제";#N/A,#N/A,FALSE,"표지";#N/A,#N/A,FALSE,"6D16";#N/A,#N/A,FALSE,"6D22";#N/A,#N/A,FALSE,"6D22-T";#N/A,#N/A,FALSE,"Q-DEG";#N/A,#N/A,FALSE,"총손";#N/A,#N/A,FALSE,"대당";#N/A,#N/A,FALSE,"가공비"}</definedName>
    <definedName name="ud절감1차" localSheetId="25" hidden="1">{#N/A,#N/A,FALSE,"전제";#N/A,#N/A,FALSE,"표지";#N/A,#N/A,FALSE,"6D16";#N/A,#N/A,FALSE,"6D22";#N/A,#N/A,FALSE,"6D22-T";#N/A,#N/A,FALSE,"Q-DEG";#N/A,#N/A,FALSE,"총손";#N/A,#N/A,FALSE,"대당";#N/A,#N/A,FALSE,"가공비"}</definedName>
    <definedName name="ud절감1차" localSheetId="21" hidden="1">{#N/A,#N/A,FALSE,"전제";#N/A,#N/A,FALSE,"표지";#N/A,#N/A,FALSE,"6D16";#N/A,#N/A,FALSE,"6D22";#N/A,#N/A,FALSE,"6D22-T";#N/A,#N/A,FALSE,"Q-DEG";#N/A,#N/A,FALSE,"총손";#N/A,#N/A,FALSE,"대당";#N/A,#N/A,FALSE,"가공비"}</definedName>
    <definedName name="ud절감1차" localSheetId="22" hidden="1">{#N/A,#N/A,FALSE,"전제";#N/A,#N/A,FALSE,"표지";#N/A,#N/A,FALSE,"6D16";#N/A,#N/A,FALSE,"6D22";#N/A,#N/A,FALSE,"6D22-T";#N/A,#N/A,FALSE,"Q-DEG";#N/A,#N/A,FALSE,"총손";#N/A,#N/A,FALSE,"대당";#N/A,#N/A,FALSE,"가공비"}</definedName>
    <definedName name="ud절감1차" localSheetId="19" hidden="1">{#N/A,#N/A,FALSE,"전제";#N/A,#N/A,FALSE,"표지";#N/A,#N/A,FALSE,"6D16";#N/A,#N/A,FALSE,"6D22";#N/A,#N/A,FALSE,"6D22-T";#N/A,#N/A,FALSE,"Q-DEG";#N/A,#N/A,FALSE,"총손";#N/A,#N/A,FALSE,"대당";#N/A,#N/A,FALSE,"가공비"}</definedName>
    <definedName name="ud절감1차" hidden="1">{#N/A,#N/A,FALSE,"전제";#N/A,#N/A,FALSE,"표지";#N/A,#N/A,FALSE,"6D16";#N/A,#N/A,FALSE,"6D22";#N/A,#N/A,FALSE,"6D22-T";#N/A,#N/A,FALSE,"Q-DEG";#N/A,#N/A,FALSE,"총손";#N/A,#N/A,FALSE,"대당";#N/A,#N/A,FALSE,"가공비"}</definedName>
    <definedName name="ud절감2차" localSheetId="14" hidden="1">{#N/A,#N/A,FALSE,"전제";#N/A,#N/A,FALSE,"표지";#N/A,#N/A,FALSE,"6D16";#N/A,#N/A,FALSE,"6D22";#N/A,#N/A,FALSE,"6D22-T";#N/A,#N/A,FALSE,"Q-DEG";#N/A,#N/A,FALSE,"총손";#N/A,#N/A,FALSE,"대당";#N/A,#N/A,FALSE,"가공비"}</definedName>
    <definedName name="ud절감2차" localSheetId="7" hidden="1">{#N/A,#N/A,FALSE,"전제";#N/A,#N/A,FALSE,"표지";#N/A,#N/A,FALSE,"6D16";#N/A,#N/A,FALSE,"6D22";#N/A,#N/A,FALSE,"6D22-T";#N/A,#N/A,FALSE,"Q-DEG";#N/A,#N/A,FALSE,"총손";#N/A,#N/A,FALSE,"대당";#N/A,#N/A,FALSE,"가공비"}</definedName>
    <definedName name="ud절감2차" localSheetId="25" hidden="1">{#N/A,#N/A,FALSE,"전제";#N/A,#N/A,FALSE,"표지";#N/A,#N/A,FALSE,"6D16";#N/A,#N/A,FALSE,"6D22";#N/A,#N/A,FALSE,"6D22-T";#N/A,#N/A,FALSE,"Q-DEG";#N/A,#N/A,FALSE,"총손";#N/A,#N/A,FALSE,"대당";#N/A,#N/A,FALSE,"가공비"}</definedName>
    <definedName name="ud절감2차" localSheetId="21" hidden="1">{#N/A,#N/A,FALSE,"전제";#N/A,#N/A,FALSE,"표지";#N/A,#N/A,FALSE,"6D16";#N/A,#N/A,FALSE,"6D22";#N/A,#N/A,FALSE,"6D22-T";#N/A,#N/A,FALSE,"Q-DEG";#N/A,#N/A,FALSE,"총손";#N/A,#N/A,FALSE,"대당";#N/A,#N/A,FALSE,"가공비"}</definedName>
    <definedName name="ud절감2차" localSheetId="22" hidden="1">{#N/A,#N/A,FALSE,"전제";#N/A,#N/A,FALSE,"표지";#N/A,#N/A,FALSE,"6D16";#N/A,#N/A,FALSE,"6D22";#N/A,#N/A,FALSE,"6D22-T";#N/A,#N/A,FALSE,"Q-DEG";#N/A,#N/A,FALSE,"총손";#N/A,#N/A,FALSE,"대당";#N/A,#N/A,FALSE,"가공비"}</definedName>
    <definedName name="ud절감2차" localSheetId="19" hidden="1">{#N/A,#N/A,FALSE,"전제";#N/A,#N/A,FALSE,"표지";#N/A,#N/A,FALSE,"6D16";#N/A,#N/A,FALSE,"6D22";#N/A,#N/A,FALSE,"6D22-T";#N/A,#N/A,FALSE,"Q-DEG";#N/A,#N/A,FALSE,"총손";#N/A,#N/A,FALSE,"대당";#N/A,#N/A,FALSE,"가공비"}</definedName>
    <definedName name="ud절감2차" hidden="1">{#N/A,#N/A,FALSE,"전제";#N/A,#N/A,FALSE,"표지";#N/A,#N/A,FALSE,"6D16";#N/A,#N/A,FALSE,"6D22";#N/A,#N/A,FALSE,"6D22-T";#N/A,#N/A,FALSE,"Q-DEG";#N/A,#N/A,FALSE,"총손";#N/A,#N/A,FALSE,"대당";#N/A,#N/A,FALSE,"가공비"}</definedName>
    <definedName name="UE_I_Min">#REF!</definedName>
    <definedName name="UE_Min">#REF!</definedName>
    <definedName name="UF">#REF!</definedName>
    <definedName name="ufh">#REF!</definedName>
    <definedName name="ufliuf" localSheetId="14" hidden="1">{#N/A,#N/A,FALSE,"Virgin Flightdeck"}</definedName>
    <definedName name="ufliuf" localSheetId="7" hidden="1">{#N/A,#N/A,FALSE,"Virgin Flightdeck"}</definedName>
    <definedName name="ufliuf" localSheetId="25" hidden="1">{#N/A,#N/A,FALSE,"Virgin Flightdeck"}</definedName>
    <definedName name="ufliuf" localSheetId="21" hidden="1">{#N/A,#N/A,FALSE,"Virgin Flightdeck"}</definedName>
    <definedName name="ufliuf" localSheetId="22" hidden="1">{#N/A,#N/A,FALSE,"Virgin Flightdeck"}</definedName>
    <definedName name="ufliuf" localSheetId="19" hidden="1">{#N/A,#N/A,FALSE,"Virgin Flightdeck"}</definedName>
    <definedName name="ufliuf" hidden="1">{#N/A,#N/A,FALSE,"Virgin Flightdeck"}</definedName>
    <definedName name="UFP">#REF!</definedName>
    <definedName name="UFPr">#REF!</definedName>
    <definedName name="UFPrn20000925150907">#REF!</definedName>
    <definedName name="UFPrn20000925150927">#REF!</definedName>
    <definedName name="UFPrn20000925165850">#REF!</definedName>
    <definedName name="UFPrn20001129111535">#REF!</definedName>
    <definedName name="UFPrn20010108090115">#REF!</definedName>
    <definedName name="UFPrn20010108113912">#REF!</definedName>
    <definedName name="UFPrn20010108131414">#REF!</definedName>
    <definedName name="UFPrn20010108131443">#REF!</definedName>
    <definedName name="UFPrn20010108173700">#REF!</definedName>
    <definedName name="UFPrn20010108203155">#REF!</definedName>
    <definedName name="UFPrn20010108205829">#REF!</definedName>
    <definedName name="UFPrn20010108205957">#REF!</definedName>
    <definedName name="UFPrn20010109110526">#REF!</definedName>
    <definedName name="UFPrn20010109110725">#REF!</definedName>
    <definedName name="UFPrn20010109134332">#REF!</definedName>
    <definedName name="UFPrn20010111105231">#REF!</definedName>
    <definedName name="UFPrn20010111113026">#REF!</definedName>
    <definedName name="UFPrn20010111131324">#REF!</definedName>
    <definedName name="UFPrn20010112091434">#REF!</definedName>
    <definedName name="UFPrn20010112091521">#REF!</definedName>
    <definedName name="UFPrn20010112093546">#REF!</definedName>
    <definedName name="UFPrn20010112112117">#REF!</definedName>
    <definedName name="UFPrn20010112112912">#REF!</definedName>
    <definedName name="UFPrn20010112115337">#REF!</definedName>
    <definedName name="UFPrn20010112123319">#REF!</definedName>
    <definedName name="UFPrn20010325140349">#REF!</definedName>
    <definedName name="UFPrn20010325140520">#REF!</definedName>
    <definedName name="UFPrn20010325140628">#REF!</definedName>
    <definedName name="UFPrn20010330160430">#REF!</definedName>
    <definedName name="UFPrn20010807094723">#REF!</definedName>
    <definedName name="UFPrn20011013195712">#REF!</definedName>
    <definedName name="UFPrn20011018162559">#REF!</definedName>
    <definedName name="UFPrn20011115160155">#REF!</definedName>
    <definedName name="UFPrn20011115160249">#REF!</definedName>
    <definedName name="UFPrn20011219090032">#REF!</definedName>
    <definedName name="UFPrn20020110101048">#REF!</definedName>
    <definedName name="UFPrn20020226103741">#REF!</definedName>
    <definedName name="UFPrn20020226103822">#REF!</definedName>
    <definedName name="UFPrn20020226104218">#REF!</definedName>
    <definedName name="UFPrn20020226104604">#REF!</definedName>
    <definedName name="UFPrn20020226104618">#REF!</definedName>
    <definedName name="UFPrn20020226105418">#REF!</definedName>
    <definedName name="UFPrn20020226131702">#REF!</definedName>
    <definedName name="UFPrn20020226131720">#REF!</definedName>
    <definedName name="UFPrn20020226135559">#REF!</definedName>
    <definedName name="UFPrn20020308105059">#REF!</definedName>
    <definedName name="UFPrn20020312132601">#REF!</definedName>
    <definedName name="UFPrn20020312133239">#REF!</definedName>
    <definedName name="UFPrn20020312141422">#REF!</definedName>
    <definedName name="UFPrn20020312141638">#REF!</definedName>
    <definedName name="UFPrn20020312175954">#REF!</definedName>
    <definedName name="UFPrn20020315114802">#REF!</definedName>
    <definedName name="UFPrn20020315135711">#REF!</definedName>
    <definedName name="UFPrn20020315140515">#REF!</definedName>
    <definedName name="UFPrn20020320165024">#REF!</definedName>
    <definedName name="UFPrn20020321114246">#REF!</definedName>
    <definedName name="UFPrn20020426154224">#REF!</definedName>
    <definedName name="UFPrn20020522122234">#REF!</definedName>
    <definedName name="UFPrn20020614084457">#REF!</definedName>
    <definedName name="UFPrn20020615203025">#REF!</definedName>
    <definedName name="UFPrn20020812163731">#REF!</definedName>
    <definedName name="UFPrn20020812163943">#REF!</definedName>
    <definedName name="UFPrn20020813102223">#REF!</definedName>
    <definedName name="UFPrn20020911144752">#REF!</definedName>
    <definedName name="UFPrn20020917133911">#REF!</definedName>
    <definedName name="UFPrn20021001145340">#REF!</definedName>
    <definedName name="UFPrn20021008135609">#REF!</definedName>
    <definedName name="UFPrn20021008204439">#REF!</definedName>
    <definedName name="UFPrn20021010140525">#REF!</definedName>
    <definedName name="UFPrn20021011140840">#REF!</definedName>
    <definedName name="UFPrn20021024133010">#REF!</definedName>
    <definedName name="UFPrn20021104101233">#REF!</definedName>
    <definedName name="UFPrn20021122092052">#REF!</definedName>
    <definedName name="UFPrn20021215091236">#REF!</definedName>
    <definedName name="UFPrn20021220121823">#REF!</definedName>
    <definedName name="UFPrn20021231095337">#REF!</definedName>
    <definedName name="UFPrn20030">#REF!</definedName>
    <definedName name="UFPrn20030104093913">#REF!</definedName>
    <definedName name="UFPrn20030113165002">#REF!</definedName>
    <definedName name="UFPrn20030114100913">#REF!</definedName>
    <definedName name="UFPrn20030114101241">#REF!</definedName>
    <definedName name="UFPrn20030117161404">#REF!</definedName>
    <definedName name="UFPrn20030123121009">#REF!</definedName>
    <definedName name="UFPrn20030124132848">#REF!</definedName>
    <definedName name="UFPrn20030124133020">#REF!</definedName>
    <definedName name="UFPrn20030125134155">#REF!</definedName>
    <definedName name="UFPrn200301获">#REF!</definedName>
    <definedName name="UFPrn20030201093415">#REF!</definedName>
    <definedName name="UFPrn20030201102412">#REF!</definedName>
    <definedName name="UFPrn20030204085029">#REF!</definedName>
    <definedName name="UFPrn20030204085059">#REF!</definedName>
    <definedName name="UFPrn20030204085245">#REF!</definedName>
    <definedName name="UFPrn20030209125511">#REF!</definedName>
    <definedName name="UFPrn20030213090135">#REF!</definedName>
    <definedName name="UFPrn20030225155811">#REF!</definedName>
    <definedName name="UFPrn20030315105012">#REF!</definedName>
    <definedName name="UFPrn20030328114407">#REF!</definedName>
    <definedName name="UFPrn20030401160246">#REF!</definedName>
    <definedName name="UFPrn20030401160903">#REF!</definedName>
    <definedName name="UFPrn20030416133450">#REF!</definedName>
    <definedName name="UFPrn20030421111716">#REF!</definedName>
    <definedName name="UFPrn20030422173411">#REF!</definedName>
    <definedName name="UFPrn20030422174302">#REF!</definedName>
    <definedName name="UFPrn20030424154129">#REF!</definedName>
    <definedName name="UFPrn20030424155928">#REF!</definedName>
    <definedName name="UFPrn20030424161103">#REF!</definedName>
    <definedName name="UFPrn20030424174301">#REF!</definedName>
    <definedName name="UFPrn20030424175612">#REF!</definedName>
    <definedName name="UFPrn20030424175939">#REF!</definedName>
    <definedName name="UFPrn20030424181042">#REF!</definedName>
    <definedName name="UFPrn20030424181153">#REF!</definedName>
    <definedName name="UFPrn20030424184015">#REF!</definedName>
    <definedName name="UFPrn20030424190941">#REF!</definedName>
    <definedName name="UFPrn20030424194627">#REF!</definedName>
    <definedName name="UFPrn20030424194713">#REF!</definedName>
    <definedName name="UFPrn20030425114955">#REF!</definedName>
    <definedName name="UFPrn20030425133617">#REF!</definedName>
    <definedName name="UFPrn20030427083517">#REF!</definedName>
    <definedName name="UFPrn20030427083801">#REF!</definedName>
    <definedName name="UFPrn20030427100307">#REF!</definedName>
    <definedName name="UFPrn20030427104533">#REF!</definedName>
    <definedName name="UFPrn20030427104611">#REF!</definedName>
    <definedName name="UFPrn20030427104624">#REF!</definedName>
    <definedName name="UFPrn20030427150815">#REF!</definedName>
    <definedName name="UFPrn20030427151626">#REF!</definedName>
    <definedName name="UFPrn20030429091157">#REF!</definedName>
    <definedName name="UFPrn20030430083714">#REF!</definedName>
    <definedName name="UFPrn20030430083946">#REF!</definedName>
    <definedName name="UFPrn20030430084128">#REF!</definedName>
    <definedName name="UFPrn20030430102836">#REF!</definedName>
    <definedName name="UFPrn20030430110833">#REF!</definedName>
    <definedName name="UFPrn20030430141832">#REF!</definedName>
    <definedName name="UFPrn20030430170549">#REF!</definedName>
    <definedName name="UFPrn20030501023650">#REF!</definedName>
    <definedName name="UFPrn20030501091550">#REF!</definedName>
    <definedName name="UFPrn20030501110517">#REF!</definedName>
    <definedName name="UFPrn20030501110729">#REF!</definedName>
    <definedName name="UFPrn20030501164055">#REF!</definedName>
    <definedName name="UFPrn20030503082210">#REF!</definedName>
    <definedName name="UFPrn20030503082320">#REF!</definedName>
    <definedName name="UFPrn20030503143215">#REF!</definedName>
    <definedName name="UFPrn20030503144025">#REF!</definedName>
    <definedName name="UFPrn20030505080509">#REF!</definedName>
    <definedName name="UFPrn20030505080626">#REF!</definedName>
    <definedName name="UFPrn20030515123420">#REF!</definedName>
    <definedName name="UFPrn20030515143600">#REF!</definedName>
    <definedName name="UFPrn20030515143859">#REF!</definedName>
    <definedName name="UFPrn20030515144630">#REF!</definedName>
    <definedName name="UFPrn20030515144957">#REF!</definedName>
    <definedName name="UFPrn20030515145857">#REF!</definedName>
    <definedName name="UFPrn20030515150030">#REF!</definedName>
    <definedName name="UFPrn20030516092236">#REF!</definedName>
    <definedName name="UFPrn20030601115650">#REF!</definedName>
    <definedName name="UFPrn20030601115749">#REF!</definedName>
    <definedName name="UFPrn20030604164915">#REF!</definedName>
    <definedName name="UFPrn20030606155422">#REF!</definedName>
    <definedName name="UFPrn20030606155534">#REF!</definedName>
    <definedName name="UFPrn20030606160507">#REF!</definedName>
    <definedName name="UFPrn20030606161000">#REF!</definedName>
    <definedName name="UFPrn20030606161552">#REF!</definedName>
    <definedName name="UFPrn20030606162021">#REF!</definedName>
    <definedName name="UFPrn20030609135156">#REF!</definedName>
    <definedName name="UFPrn20030609135255">#REF!</definedName>
    <definedName name="UFPrn20030610092757">#REF!</definedName>
    <definedName name="UFPrn20030610092836">#REF!</definedName>
    <definedName name="UFPrn20030610093143">#REF!</definedName>
    <definedName name="UFPrn20030610093305">#REF!</definedName>
    <definedName name="UFPrn20030630083223">#REF!</definedName>
    <definedName name="UFPrn20030630083312">#REF!</definedName>
    <definedName name="UFPrn20030630112104">#REF!</definedName>
    <definedName name="UFPrn20030630112429">#REF!</definedName>
    <definedName name="UFPrn20030630112548">#REF!</definedName>
    <definedName name="UFPrn20030630113210">#REF!</definedName>
    <definedName name="UFPrn20030630113423">#REF!</definedName>
    <definedName name="UFPrn20030630113611">#REF!</definedName>
    <definedName name="UFPrn20030630113652">#REF!</definedName>
    <definedName name="UFPrn20030630114005">#REF!</definedName>
    <definedName name="UFPrn20030630114523">#REF!</definedName>
    <definedName name="UFPrn20030701155611">#REF!</definedName>
    <definedName name="UFPrn20030702113221">#REF!</definedName>
    <definedName name="UFPrn20030702113332">#REF!</definedName>
    <definedName name="UFPrn20030704170908">#REF!</definedName>
    <definedName name="UFPrn20030708095014">#REF!</definedName>
    <definedName name="UFPrn20030708095427">#REF!</definedName>
    <definedName name="UFPrn20030708095535">#REF!</definedName>
    <definedName name="UFPrn20030708100119">#REF!</definedName>
    <definedName name="UFPrn20030708102813">#REF!</definedName>
    <definedName name="UFPrn20030708134811">#REF!</definedName>
    <definedName name="UFPrn20030708135102">#REF!</definedName>
    <definedName name="UFPrn20030708135654">#REF!</definedName>
    <definedName name="UFPrn20030708143347">#REF!</definedName>
    <definedName name="UFPrn20030708145107">#REF!</definedName>
    <definedName name="UFPrn20030708171827">#REF!</definedName>
    <definedName name="UFPrn20030708175727">#REF!</definedName>
    <definedName name="UFPrn20030709133353">#REF!</definedName>
    <definedName name="UFPrn20030709135038">#REF!</definedName>
    <definedName name="UFPrn20030709140631">#REF!</definedName>
    <definedName name="UFPrn20030709141044">#REF!</definedName>
    <definedName name="UFPrn20030709141348">#REF!</definedName>
    <definedName name="UFPrn20030709142023">#REF!</definedName>
    <definedName name="UFPrn20030709142111">#REF!</definedName>
    <definedName name="UFPrn20030709150604">#REF!</definedName>
    <definedName name="UFPrn20030709151815">#REF!</definedName>
    <definedName name="UFPrn20030709152243">#REF!</definedName>
    <definedName name="UFPrn20030709164903">#REF!</definedName>
    <definedName name="UFPrn20030709213015">#REF!</definedName>
    <definedName name="UFPrn20030709214057">#REF!</definedName>
    <definedName name="UFPrn20030710143936">#REF!</definedName>
    <definedName name="UFPrn20030710150548">#REF!</definedName>
    <definedName name="UFPrn20030710151954">#REF!</definedName>
    <definedName name="UFPrn20030710154145">#REF!</definedName>
    <definedName name="UFPrn20030710154327">#REF!</definedName>
    <definedName name="UFPrn20030710154531">#REF!</definedName>
    <definedName name="UFPrn20030711093050">#REF!</definedName>
    <definedName name="UFPrn20030711100259">#REF!</definedName>
    <definedName name="UFPrn20030712133816">#REF!</definedName>
    <definedName name="UFPrn20030712140603">#REF!</definedName>
    <definedName name="UFPrn20030712143010">#REF!</definedName>
    <definedName name="UFPrn20030712151248">#REF!</definedName>
    <definedName name="UFPrn20030712155608">#REF!</definedName>
    <definedName name="UFPrn20030715085953">#REF!</definedName>
    <definedName name="UFPrn20030715161152">#REF!</definedName>
    <definedName name="UFPrn20030806092017">#REF!</definedName>
    <definedName name="UFPrn20030806104048">#REF!</definedName>
    <definedName name="UFPrn20030813110209">#REF!</definedName>
    <definedName name="UFPrn20030813112519">#REF!</definedName>
    <definedName name="UFPrn20030903152926">#REF!</definedName>
    <definedName name="UFPrn20030903153006">#REF!</definedName>
    <definedName name="UFPrn20030925115534">#REF!</definedName>
    <definedName name="UFPrn20030925115728">#REF!</definedName>
    <definedName name="UFPrn20030925124317">#REF!</definedName>
    <definedName name="UFPrn20030930114007">#REF!</definedName>
    <definedName name="UFPrn20031001104501">#REF!</definedName>
    <definedName name="UFPrn20031001104556">#REF!</definedName>
    <definedName name="UFPrn20031001104926">#REF!</definedName>
    <definedName name="UFPrn20031001105151">#REF!</definedName>
    <definedName name="UFPrn20031002104943">#REF!</definedName>
    <definedName name="UFPrn20031002163306">#REF!</definedName>
    <definedName name="UFPrn20031002164459">#REF!</definedName>
    <definedName name="UFPrn20031002165750">#REF!</definedName>
    <definedName name="UFPrn20031002172637">#REF!</definedName>
    <definedName name="UFPrn20031003095350">#REF!</definedName>
    <definedName name="UFPrn20031003100006">#REF!</definedName>
    <definedName name="UFPrn20031003100225">#REF!</definedName>
    <definedName name="UFPrn20031003101144">#REF!</definedName>
    <definedName name="UFPrn20031003101543">#REF!</definedName>
    <definedName name="UFPrn20031003102035">#REF!</definedName>
    <definedName name="UFPrn20031003102552">#REF!</definedName>
    <definedName name="UFPrn20031007101046">#REF!</definedName>
    <definedName name="UFPrn20031007101944">#REF!</definedName>
    <definedName name="UFPrn20031010103003">#REF!</definedName>
    <definedName name="UFPrn20031010103921">#REF!</definedName>
    <definedName name="UFPrn20031010104018">#REF!</definedName>
    <definedName name="UFPrn20031010104239">#REF!</definedName>
    <definedName name="UFPrn20031010105422">#REF!</definedName>
    <definedName name="UFPrn20031010112305">#REF!</definedName>
    <definedName name="UFPrn20031010112317">#REF!</definedName>
    <definedName name="UFPrn20031010112329">#REF!</definedName>
    <definedName name="UFPrn20031010125013">#REF!</definedName>
    <definedName name="UFPrn20031010125539">#REF!</definedName>
    <definedName name="UFPrn20031010133101">#REF!</definedName>
    <definedName name="UFPrn20031010155500">#REF!</definedName>
    <definedName name="UFPrn20031010155938">#REF!</definedName>
    <definedName name="UFPrn20031010160741">#REF!</definedName>
    <definedName name="UFPrn20031010165354">#REF!</definedName>
    <definedName name="UFPrn20031010165442">#REF!</definedName>
    <definedName name="UFPrn20031010165638">#REF!</definedName>
    <definedName name="UFPrn20031010165724">#REF!</definedName>
    <definedName name="UFPrn20031010165821">#REF!</definedName>
    <definedName name="UFPrn20031010165907">#REF!</definedName>
    <definedName name="UFPrn20031010170025">#REF!</definedName>
    <definedName name="UFPrn20031010170054">#REF!</definedName>
    <definedName name="UFPrn20031010170202">#REF!</definedName>
    <definedName name="UFPrn20031010170739">#REF!</definedName>
    <definedName name="UFPrn20031011082713">#REF!</definedName>
    <definedName name="UFPrn20031011113252">#REF!</definedName>
    <definedName name="UFPrn20031011113331">#REF!</definedName>
    <definedName name="UFPrn20031013083609">#REF!</definedName>
    <definedName name="UFPrn20031013083641">#REF!</definedName>
    <definedName name="UFPrn20031013085047">#REF!</definedName>
    <definedName name="UFPrn20031013085120">#REF!</definedName>
    <definedName name="UFPrn20031016182121">#REF!</definedName>
    <definedName name="UFPrn20031024133527">#REF!</definedName>
    <definedName name="UFPrn20031027192538">#REF!</definedName>
    <definedName name="UFPrn20031110125032">#REF!</definedName>
    <definedName name="UFPrn20031119173935">#REF!</definedName>
    <definedName name="UFPrn20031121165922">#REF!</definedName>
    <definedName name="UFPrn20031122102939">#REF!</definedName>
    <definedName name="UFPrn20031122103029">#REF!</definedName>
    <definedName name="UFPrn20031122163545">#REF!</definedName>
    <definedName name="UFPrn20031122164843">#REF!</definedName>
    <definedName name="UFPrn20031122170533">#REF!</definedName>
    <definedName name="UFPrn20031128161557">#REF!</definedName>
    <definedName name="UFPrn20031201121713">#REF!</definedName>
    <definedName name="UFPrn20031201165741">#REF!</definedName>
    <definedName name="UFPrn20031201184716">#REF!</definedName>
    <definedName name="UFPrn20031201184948">#REF!</definedName>
    <definedName name="UFPrn20031209151321">#REF!</definedName>
    <definedName name="UFPrn20031216115626">#REF!</definedName>
    <definedName name="UFPrn20031216163742">#REF!</definedName>
    <definedName name="UFPrn20031216163811">#REF!</definedName>
    <definedName name="UFPrn20031216163834">#REF!</definedName>
    <definedName name="UFPrn20031216172532">#REF!</definedName>
    <definedName name="UFPrn20031216183106">#REF!</definedName>
    <definedName name="UFPrn20031216183214">#REF!</definedName>
    <definedName name="UFPrn20031216183321">#REF!</definedName>
    <definedName name="UFPrn20031216183403">#REF!</definedName>
    <definedName name="UFPrn20031218140649">#REF!</definedName>
    <definedName name="UFPrn20031218174414">#REF!</definedName>
    <definedName name="UFPrn20031218174512">#REF!</definedName>
    <definedName name="UFPrn20031231093125">#REF!</definedName>
    <definedName name="UFPrn20031231102544">#REF!</definedName>
    <definedName name="UFPrn20031231103103">#REF!</definedName>
    <definedName name="UFPrn20031231103216">#REF!</definedName>
    <definedName name="UFPrn20031231112001">#REF!</definedName>
    <definedName name="UFPrn20031231114927">#REF!</definedName>
    <definedName name="UFPrn20031231130926">#REF!</definedName>
    <definedName name="UFPrn20031231132731">#REF!</definedName>
    <definedName name="UFPrn20031231142021">#REF!</definedName>
    <definedName name="UFPrn20031231142100">#REF!</definedName>
    <definedName name="UFPrn20031231142633">#REF!</definedName>
    <definedName name="UFPrn20031231143241">#REF!</definedName>
    <definedName name="UFPrn20031231144802">#REF!</definedName>
    <definedName name="UFPrn20031231144908">#REF!</definedName>
    <definedName name="UFPrn20031231161706">#REF!</definedName>
    <definedName name="UFPrn20031231172834">#REF!</definedName>
    <definedName name="UFPrn20031231185828">#REF!</definedName>
    <definedName name="UFPrn20031231194816">#REF!</definedName>
    <definedName name="UFPrn20031231201733">#REF!</definedName>
    <definedName name="UFPrn20031231201827">#REF!</definedName>
    <definedName name="UFPrn20031231202833">#REF!</definedName>
    <definedName name="UFPrn20031231203341">#REF!</definedName>
    <definedName name="UFPrn20031231203430">#REF!</definedName>
    <definedName name="UFPrn20031231203522">#REF!</definedName>
    <definedName name="UFPrn20031231204614">#REF!</definedName>
    <definedName name="UFPrn20031231204700">#REF!</definedName>
    <definedName name="UFPrn20031231204719">#REF!</definedName>
    <definedName name="UFPrn20031231204735">#REF!</definedName>
    <definedName name="UFPrn20031231204748">#REF!</definedName>
    <definedName name="UFPrn20031231204802">#REF!</definedName>
    <definedName name="UFPrn20031231204816">#REF!</definedName>
    <definedName name="UFPrn20031231204829">#REF!</definedName>
    <definedName name="UFPrn20031231204843">#REF!</definedName>
    <definedName name="UFPrn20031231204856">#REF!</definedName>
    <definedName name="UFPrn20031231204915">#REF!</definedName>
    <definedName name="UFPrn20040101084532">#REF!</definedName>
    <definedName name="UFPrn20040101100143">#REF!</definedName>
    <definedName name="UFPrn20040101102233">#REF!</definedName>
    <definedName name="UFPrn20040101110745">#REF!</definedName>
    <definedName name="UFPrn20040101112727">#REF!</definedName>
    <definedName name="UFPrn20040101112901">#REF!</definedName>
    <definedName name="UFPrn20040101135421">#REF!</definedName>
    <definedName name="UFPrn20040101151139">#REF!</definedName>
    <definedName name="UFPrn20040101162919">#REF!</definedName>
    <definedName name="UFPrn20040101170422">#REF!</definedName>
    <definedName name="UFPrn20040102084648">#REF!</definedName>
    <definedName name="UFPrn20040102101031">#REF!</definedName>
    <definedName name="UFPrn20040102102724">#REF!</definedName>
    <definedName name="UFPrn20040102110917">#REF!</definedName>
    <definedName name="UFPrn20040102142235">#REF!</definedName>
    <definedName name="UFPrn20040102152122">#REF!</definedName>
    <definedName name="UFPrn20040102195902">#REF!</definedName>
    <definedName name="UFPrn20040102200804">#REF!</definedName>
    <definedName name="UFPrn20040102201152">#REF!</definedName>
    <definedName name="UFPrn20040102201233">#REF!</definedName>
    <definedName name="UFPrn20040102201254">#REF!</definedName>
    <definedName name="UFPrn20040102201313">#REF!</definedName>
    <definedName name="UFPrn20040102201331">#REF!</definedName>
    <definedName name="UFPrn20040102201348">#REF!</definedName>
    <definedName name="UFPrn20040102201407">#REF!</definedName>
    <definedName name="UFPrn20040102201425">#REF!</definedName>
    <definedName name="UFPrn20040102201441">#REF!</definedName>
    <definedName name="UFPrn20040102201500">#REF!</definedName>
    <definedName name="UFPrn20040102202156">#REF!</definedName>
    <definedName name="UFPrn20040102202217">#REF!</definedName>
    <definedName name="UFPrn20040102202238">#REF!</definedName>
    <definedName name="UFPrn20040102202257">#REF!</definedName>
    <definedName name="UFPrn20040102202316">#REF!</definedName>
    <definedName name="UFPrn20040102202335">#REF!</definedName>
    <definedName name="UFPrn20040102202356">#REF!</definedName>
    <definedName name="UFPrn20040102202417">#REF!</definedName>
    <definedName name="UFPrn20040102202436">#REF!</definedName>
    <definedName name="UFPrn20040102202455">#REF!</definedName>
    <definedName name="UFPrn20040102202513">#REF!</definedName>
    <definedName name="UFPrn20040103090927">#REF!</definedName>
    <definedName name="UFPrn20040103093058">#REF!</definedName>
    <definedName name="UFPrn20040103095046">#REF!</definedName>
    <definedName name="UFPrn20040103100558">#REF!</definedName>
    <definedName name="UFPrn20040103102329">#REF!</definedName>
    <definedName name="UFPrn20040103144231">#REF!</definedName>
    <definedName name="UFPrn20040103144351">#REF!</definedName>
    <definedName name="UFPrn20040104085339">#REF!</definedName>
    <definedName name="UFPrn20040104085636">#REF!</definedName>
    <definedName name="UFPrn20040104092100">#REF!</definedName>
    <definedName name="UFPrn20040104160016">#REF!</definedName>
    <definedName name="UFPrn20040105091030">#REF!</definedName>
    <definedName name="UFPrn20040106150512">#REF!</definedName>
    <definedName name="UFPrn20040107171106">#REF!</definedName>
    <definedName name="UFPrn20040110104633">#REF!</definedName>
    <definedName name="UFPrn20040112114213">#REF!</definedName>
    <definedName name="UFPrn20040112114315">#REF!</definedName>
    <definedName name="UFPrn20040112114416">#REF!</definedName>
    <definedName name="UFPrn20040112152216">#REF!</definedName>
    <definedName name="UFPrn20040112204621">#REF!</definedName>
    <definedName name="UFPrn20040112204659">#REF!</definedName>
    <definedName name="UFPrn20040112204721">#REF!</definedName>
    <definedName name="UFPrn20040112204802">#REF!</definedName>
    <definedName name="UFPrn20040112204848">#REF!</definedName>
    <definedName name="UFPrn20040112204938">#REF!</definedName>
    <definedName name="UFPrn20040112205009">#REF!</definedName>
    <definedName name="UFPrn20040112205036">#REF!</definedName>
    <definedName name="UFPrn20040112205154">#REF!</definedName>
    <definedName name="UFPrn20040112205239">#REF!</definedName>
    <definedName name="UFPrn20040112214910">#REF!</definedName>
    <definedName name="UFPrn20040113105339">#REF!</definedName>
    <definedName name="UFPrn20040114173232">#REF!</definedName>
    <definedName name="UFPrn20040115221034">#REF!</definedName>
    <definedName name="UFPrn20040117095135">#REF!</definedName>
    <definedName name="UFPrn20040117152828">#REF!</definedName>
    <definedName name="UFPrn20040117152851">#REF!</definedName>
    <definedName name="UFPrn20040117152911">#REF!</definedName>
    <definedName name="UFPrn20040117152952">#REF!</definedName>
    <definedName name="UFPrn20040117153012">#REF!</definedName>
    <definedName name="UFPrn20040117153046">#REF!</definedName>
    <definedName name="UFPrn20040117153232">#REF!</definedName>
    <definedName name="UFPrn20040117153258">#REF!</definedName>
    <definedName name="UFPrn20040117160725">#REF!</definedName>
    <definedName name="UFPrn20040117175448">#REF!</definedName>
    <definedName name="UFPrn20040117185024">#REF!</definedName>
    <definedName name="UFPrn20040117185122">#REF!</definedName>
    <definedName name="UFPrn20040117185218">#REF!</definedName>
    <definedName name="UFPrn20040117185304">#REF!</definedName>
    <definedName name="UFPrn20040117223054">#REF!</definedName>
    <definedName name="UFPrn20040118090902">#REF!</definedName>
    <definedName name="UFPrn20040118091001">#REF!</definedName>
    <definedName name="UFPrn20040120095559">#REF!</definedName>
    <definedName name="UFPrn20040120104858">#REF!</definedName>
    <definedName name="UFPrn20040120112300">#REF!</definedName>
    <definedName name="UFPrn20040126122858">#REF!</definedName>
    <definedName name="UFPrn20040126123715">#REF!</definedName>
    <definedName name="UFPrn20040126133112">#REF!</definedName>
    <definedName name="UFPrn20040127102811">#REF!</definedName>
    <definedName name="UFPrn20040127103322">#REF!</definedName>
    <definedName name="UFPrn20040127103557">#REF!</definedName>
    <definedName name="UFPrn20040127104626">#REF!</definedName>
    <definedName name="UFPrn20040127143228">#REF!</definedName>
    <definedName name="UFPrn20040129151450">#REF!</definedName>
    <definedName name="UFPrn20040131104407">#REF!</definedName>
    <definedName name="UFPrn20040131115308">#REF!</definedName>
    <definedName name="UFPrn20040131135401">#REF!</definedName>
    <definedName name="UFPrn20040131194705">#REF!</definedName>
    <definedName name="UFPrn20040202095723">#REF!</definedName>
    <definedName name="UFPrn20040202100703">#REF!</definedName>
    <definedName name="UFPrn20040202151011">#REF!</definedName>
    <definedName name="UFPrn20040206165348">#REF!</definedName>
    <definedName name="UFPrn20040207170440">#REF!</definedName>
    <definedName name="UFPrn20040207170910">#REF!</definedName>
    <definedName name="UFPrn20040210105906">#REF!</definedName>
    <definedName name="UFPrn20040211144942">#REF!</definedName>
    <definedName name="UFPrn20040212145348">#REF!</definedName>
    <definedName name="UFPrn20040212145931">#REF!</definedName>
    <definedName name="UFPrn20040218162542">#REF!</definedName>
    <definedName name="UFPrn20040219095451">#REF!</definedName>
    <definedName name="UFPrn20040221082432">#REF!</definedName>
    <definedName name="UFPrn20040305094441">#REF!</definedName>
    <definedName name="UFPrn20040316131436">#REF!</definedName>
    <definedName name="UFPrn20040331171157">#REF!</definedName>
    <definedName name="UFPrn20040404160612">#REF!</definedName>
    <definedName name="UFPrn20040404164510">#REF!</definedName>
    <definedName name="UFPrn20040406132530">#REF!</definedName>
    <definedName name="UFPrn20040406132602">#REF!</definedName>
    <definedName name="UFPrn20040406141014">#REF!</definedName>
    <definedName name="UFPrn20040417135600">#REF!</definedName>
    <definedName name="UFPrn20040417150445">#REF!</definedName>
    <definedName name="UFPrn20040417152949">#REF!</definedName>
    <definedName name="UFPrn20040417170422">#REF!</definedName>
    <definedName name="UFPrn20040417173213">#REF!</definedName>
    <definedName name="UFPrn20040422164214">#REF!</definedName>
    <definedName name="UFPrn20040422172312">#REF!</definedName>
    <definedName name="UFPrn20040422172403">#REF!</definedName>
    <definedName name="UFPrn20040426104543">#REF!</definedName>
    <definedName name="UFPrn20040426105128">#REF!</definedName>
    <definedName name="UFPrn20040426105644">#REF!</definedName>
    <definedName name="UFPrn20040428113310">#REF!</definedName>
    <definedName name="UFPrn20040428132922">#REF!</definedName>
    <definedName name="UFPrn20040428133016">#REF!</definedName>
    <definedName name="UFPrn20040428141746">#REF!</definedName>
    <definedName name="UFPrn20040428145823">#REF!</definedName>
    <definedName name="UFPrn20040428152924">#REF!</definedName>
    <definedName name="UFPrn20040428154256">#REF!</definedName>
    <definedName name="UFPrn20040428161334">#REF!</definedName>
    <definedName name="UFPrn20040428165615">#REF!</definedName>
    <definedName name="UFPrn20040428165805">#REF!</definedName>
    <definedName name="UFPrn20040428171943">#REF!</definedName>
    <definedName name="UFPrn20040428173700">#REF!</definedName>
    <definedName name="UFPrn20040428173826">#REF!</definedName>
    <definedName name="UFPrn20040428180250">#REF!</definedName>
    <definedName name="UFPrn20040428180713">#REF!</definedName>
    <definedName name="UFPrn20040428180753">#REF!</definedName>
    <definedName name="UFPrn20040429083601">#REF!</definedName>
    <definedName name="UFPrn20040429083736">#REF!</definedName>
    <definedName name="UFPrn20040429083909">#REF!</definedName>
    <definedName name="UFPrn20040429084112">#REF!</definedName>
    <definedName name="UFPrn20040429084820">#REF!</definedName>
    <definedName name="UFPrn20040429084926">#REF!</definedName>
    <definedName name="UFPrn20040429100509">#REF!</definedName>
    <definedName name="UFPrn20040429100701">#REF!</definedName>
    <definedName name="UFPrn20040429102256">#REF!</definedName>
    <definedName name="UFPrn20040429105901">#REF!</definedName>
    <definedName name="UFPrn20040429125527">#REF!</definedName>
    <definedName name="UFPrn20040429125637">#REF!</definedName>
    <definedName name="UFPrn20040429134423">#REF!</definedName>
    <definedName name="UFPrn20040429142126">#REF!</definedName>
    <definedName name="UFPrn20040429170933">#REF!</definedName>
    <definedName name="UFPrn20040429175132">#REF!</definedName>
    <definedName name="UFPrn20040429183038">#REF!</definedName>
    <definedName name="UFPrn20040430101352">#REF!</definedName>
    <definedName name="UFPrn20040430104529">#REF!</definedName>
    <definedName name="UFPrn20040430111924">#REF!</definedName>
    <definedName name="UFPrn20040430115132">#REF!</definedName>
    <definedName name="UFPrn20040430115257">#REF!</definedName>
    <definedName name="UFPrn20040430155414">#REF!</definedName>
    <definedName name="UFPrn20040430160640">#REF!</definedName>
    <definedName name="UFPrn20040430164923">#REF!</definedName>
    <definedName name="UFPrn20040430165031">#REF!</definedName>
    <definedName name="UFPrn20040430165158">#REF!</definedName>
    <definedName name="UFPrn20040430171105">#REF!</definedName>
    <definedName name="UFPrn20040501100214">#REF!</definedName>
    <definedName name="UFPrn20040501115535">#REF!</definedName>
    <definedName name="UFPrn20040504141709">#REF!</definedName>
    <definedName name="UFPrn20040504172356">#REF!</definedName>
    <definedName name="UFPrn20040504172455">#REF!</definedName>
    <definedName name="UFPrn20040504172521">#REF!</definedName>
    <definedName name="UFPrn20040504172541">#REF!</definedName>
    <definedName name="UFPrn20040505151239">#REF!</definedName>
    <definedName name="UFPrn20040617135456">#REF!</definedName>
    <definedName name="UFPrn20040622162513">#REF!</definedName>
    <definedName name="UFPrn20040622172743">#REF!</definedName>
    <definedName name="UFPrn20040630082815">#REF!</definedName>
    <definedName name="UFPrn20040630090846">#REF!</definedName>
    <definedName name="UFPrn20040630101749">#REF!</definedName>
    <definedName name="UFPrn20040630112446">#REF!</definedName>
    <definedName name="UFPrn20040701084443">#REF!</definedName>
    <definedName name="UFPrn20040703114247">#REF!</definedName>
    <definedName name="UFPrn20040704085620">#REF!</definedName>
    <definedName name="UFPrn20040704090041">#REF!</definedName>
    <definedName name="UFPrn20040704090227">#REF!</definedName>
    <definedName name="UFPrn20040704090519">#REF!</definedName>
    <definedName name="UFPrn20040704090640">#REF!</definedName>
    <definedName name="UFPrn20040704090728">#REF!</definedName>
    <definedName name="UFPrn20040704154051">#REF!</definedName>
    <definedName name="UFPrn20040704180115">#REF!</definedName>
    <definedName name="UFPrn20040706135042">#REF!</definedName>
    <definedName name="UFPrn20040707151312">#REF!</definedName>
    <definedName name="UFPrn20040707152601">#REF!</definedName>
    <definedName name="UFPrn20040708093925">#REF!</definedName>
    <definedName name="UFPrn20040709150759">#REF!</definedName>
    <definedName name="UFPrn20040710162506">#REF!</definedName>
    <definedName name="UFPrn20040712101434">#REF!</definedName>
    <definedName name="UFPrn20040714084843">#REF!</definedName>
    <definedName name="UFPrn20040714134752">#REF!</definedName>
    <definedName name="UFPrn20040714134837">#REF!</definedName>
    <definedName name="UFPrn20040714141925">#REF!</definedName>
    <definedName name="UFPrn20040714142041">#REF!</definedName>
    <definedName name="UFPrn20040714144638">#REF!</definedName>
    <definedName name="UFPrn20040714154228">#REF!</definedName>
    <definedName name="UFPrn20040714161133">#REF!</definedName>
    <definedName name="UFPrn20040714173434">#REF!</definedName>
    <definedName name="UFPrn20040714173602">#REF!</definedName>
    <definedName name="UFPrn20040715084005">#REF!</definedName>
    <definedName name="UFPrn20040715084041">#REF!</definedName>
    <definedName name="UFPrn20040715085041">#REF!</definedName>
    <definedName name="UFPrn20040715085113">#REF!</definedName>
    <definedName name="UFPrn20040715085130">#REF!</definedName>
    <definedName name="UFPrn20040715123213">#REF!</definedName>
    <definedName name="UFPrn20040715145234">#REF!</definedName>
    <definedName name="UFPrn20040715150039">#REF!</definedName>
    <definedName name="UFPrn20040717072825">#REF!</definedName>
    <definedName name="UFPrn20040717084134">#REF!</definedName>
    <definedName name="UFPrn20040717091200">#REF!</definedName>
    <definedName name="UFPrn20040717110400">#REF!</definedName>
    <definedName name="UFPrn20040717141015">#REF!</definedName>
    <definedName name="UFPrn20040814125919">#REF!</definedName>
    <definedName name="UFPrn20040814151459">#REF!</definedName>
    <definedName name="UFPrn20040930172753">#REF!</definedName>
    <definedName name="UFPrn20041001131442">#REF!</definedName>
    <definedName name="UFPrn20041001131552">#REF!</definedName>
    <definedName name="UFPrn20041001131624">#REF!</definedName>
    <definedName name="UFPrn20041004105009">#REF!</definedName>
    <definedName name="UFPrn20041009101316">#REF!</definedName>
    <definedName name="UFPrn20041010081240">#REF!</definedName>
    <definedName name="UFPrn20041010123059">#REF!</definedName>
    <definedName name="UFPrn20041010124233">#REF!</definedName>
    <definedName name="UFPrn20041012164948">#REF!</definedName>
    <definedName name="UFPrn20041013114439">#REF!</definedName>
    <definedName name="UFPrn20041013114453">#REF!</definedName>
    <definedName name="UFPrn20041013114959">#REF!</definedName>
    <definedName name="UFPrn20041013140752">#REF!</definedName>
    <definedName name="UFPrn20041013143048">#REF!</definedName>
    <definedName name="UFPrn20041013152101">#REF!</definedName>
    <definedName name="UFPrn20041013153545">#REF!</definedName>
    <definedName name="UFPrn20041013153559">#REF!</definedName>
    <definedName name="UFPrn20041013153613">#REF!</definedName>
    <definedName name="UFPrn20041013172030">#REF!</definedName>
    <definedName name="UFPrn20041015165731">#REF!</definedName>
    <definedName name="UFPrn20041029135551">#REF!</definedName>
    <definedName name="UFPrn20041030092922">#REF!</definedName>
    <definedName name="UFPrn20041101111751">#REF!</definedName>
    <definedName name="UFPrn20041102171041">#REF!</definedName>
    <definedName name="UFPrn20041110160512">#REF!</definedName>
    <definedName name="UFPrn20041110161334">#REF!</definedName>
    <definedName name="UFPrn20041110161759">#REF!</definedName>
    <definedName name="UFPrn20041110161908">#REF!</definedName>
    <definedName name="UFPrn20041116095703">#REF!</definedName>
    <definedName name="UFPrn20041116110806">#REF!</definedName>
    <definedName name="UFPrn20041116113812">#REF!</definedName>
    <definedName name="UFPrn20041116144853">#REF!</definedName>
    <definedName name="UFPrn20041116145452">#REF!</definedName>
    <definedName name="UFPrn20041116145530">#REF!</definedName>
    <definedName name="UFPrn20041117081507">#REF!</definedName>
    <definedName name="UFPrn20041117081606">#REF!</definedName>
    <definedName name="UFPrn20041117091816">#REF!</definedName>
    <definedName name="UFPrn20041117105837">#REF!</definedName>
    <definedName name="UFPrn20041117114039">#REF!</definedName>
    <definedName name="UFPrn20041117114144">#REF!</definedName>
    <definedName name="UFPrn20041117163449">#REF!</definedName>
    <definedName name="UFPrn20041117172003">#REF!</definedName>
    <definedName name="UFPrn20041117172048">#REF!</definedName>
    <definedName name="UFPrn20041117172147">#REF!</definedName>
    <definedName name="UFPrn20041117180836">#REF!</definedName>
    <definedName name="UFPrn20041123082722">#REF!</definedName>
    <definedName name="UFPrn20041123163302">#REF!</definedName>
    <definedName name="UFPrn20041124095953">#REF!</definedName>
    <definedName name="UFPrn20041124121346">#REF!</definedName>
    <definedName name="UFPrn20041124122535">#REF!</definedName>
    <definedName name="UFPrn20041124124602">#REF!</definedName>
    <definedName name="UFPrn20041124124733">#REF!</definedName>
    <definedName name="UFPrn20041124124845">#REF!</definedName>
    <definedName name="UFPrn20041124124915">#REF!</definedName>
    <definedName name="UFPrn20041124124955">#REF!</definedName>
    <definedName name="UFPrn20041124125020">#REF!</definedName>
    <definedName name="UFPrn20041124125040">#REF!</definedName>
    <definedName name="UFPrn20041124125108">#REF!</definedName>
    <definedName name="UFPrn20041124125132">#REF!</definedName>
    <definedName name="UFPrn20041124125205">#REF!</definedName>
    <definedName name="UFPrn20041124145402">#REF!</definedName>
    <definedName name="UFPrn20041124145650">#REF!</definedName>
    <definedName name="UFPrn20041124153800">#REF!</definedName>
    <definedName name="UFPrn20041124170021">#REF!</definedName>
    <definedName name="UFPrn20041125085419">#REF!</definedName>
    <definedName name="UFPrn20041211093814">#REF!</definedName>
    <definedName name="UFPrn20041211093900">#REF!</definedName>
    <definedName name="UFPrn20041211093929">#REF!</definedName>
    <definedName name="UFPrn20041211093954">#REF!</definedName>
    <definedName name="UFPrn20041213151902">#REF!</definedName>
    <definedName name="UFPrn20041213151935">#REF!</definedName>
    <definedName name="UFPrn20041213151956">#REF!</definedName>
    <definedName name="UFPrn20041213152023">#REF!</definedName>
    <definedName name="UFPrn20041213165714">#REF!</definedName>
    <definedName name="UFPrn20041214145521">#REF!</definedName>
    <definedName name="UFPrn20041214145851">#REF!</definedName>
    <definedName name="UFPrn20041214145946">#REF!</definedName>
    <definedName name="UFPrn20041214150032">#REF!</definedName>
    <definedName name="UFPrn20041214150216">#REF!</definedName>
    <definedName name="UFPrn20041214150242">#REF!</definedName>
    <definedName name="UFPrn20041214163122">#REF!</definedName>
    <definedName name="UFPrn20041215095712">#REF!</definedName>
    <definedName name="UFPrn20041216085832">#REF!</definedName>
    <definedName name="UFPrn20041216085945">#REF!</definedName>
    <definedName name="UFPrn20041216103149">#REF!</definedName>
    <definedName name="UFPrn20041217091106">#REF!</definedName>
    <definedName name="UFPrn20041217164848">#REF!</definedName>
    <definedName name="UFPrn20041220101539">#REF!</definedName>
    <definedName name="UFPrn20041220105007">#REF!</definedName>
    <definedName name="UFPrn20041220105344">#REF!</definedName>
    <definedName name="UFPrn20041220105412">#REF!</definedName>
    <definedName name="UFPrn20041220105436">#REF!</definedName>
    <definedName name="UFPrn20041220105515">#REF!</definedName>
    <definedName name="UFPrn20041224114719">#REF!</definedName>
    <definedName name="UFPrn20041224114751">#REF!</definedName>
    <definedName name="UFPrn20041224114853">#REF!</definedName>
    <definedName name="UFPrn20041224114927">#REF!</definedName>
    <definedName name="UFPrn20041224130331">#REF!</definedName>
    <definedName name="UFPrn20041224130602">#REF!</definedName>
    <definedName name="UFPrn20041224164151">#REF!</definedName>
    <definedName name="UFPrn20041230131510">#REF!</definedName>
    <definedName name="UFPrn20041231170355">#REF!</definedName>
    <definedName name="UFPrn20041231171216">#REF!</definedName>
    <definedName name="UFPrn20041231172256">#REF!</definedName>
    <definedName name="UFPrn20041231172845">#REF!</definedName>
    <definedName name="UFPrn20041231173844">#REF!</definedName>
    <definedName name="UFPrn20041231174349">#REF!</definedName>
    <definedName name="UFPrn20041231175431">#REF!</definedName>
    <definedName name="UFPrn20041231175727">#REF!</definedName>
    <definedName name="UFPrn20041231175906">#REF!</definedName>
    <definedName name="UFPrn20050101165912">#REF!</definedName>
    <definedName name="UFPrn20050101170701">#REF!</definedName>
    <definedName name="UFPrn20050104075835">#REF!</definedName>
    <definedName name="UFPrn20050104084833">#REF!</definedName>
    <definedName name="UFPrn20050106102331">#REF!</definedName>
    <definedName name="UFPrn20050106102430">#REF!</definedName>
    <definedName name="UFPrn20050107103029">#REF!</definedName>
    <definedName name="UFPrn20050108214647">#REF!</definedName>
    <definedName name="UFPrn20050111141255">#REF!</definedName>
    <definedName name="UFPrn20050111141614">#REF!</definedName>
    <definedName name="UFPrn20050112084458">#REF!</definedName>
    <definedName name="UFPrn20050117082442">#REF!</definedName>
    <definedName name="UFPrn20050117111838">#REF!</definedName>
    <definedName name="UFPrn20050117174324">#REF!</definedName>
    <definedName name="UFPrn20050119083800">#REF!</definedName>
    <definedName name="UFPrn20050124141606">#REF!</definedName>
    <definedName name="UFPrn20050124141700">#REF!</definedName>
    <definedName name="UFPrn20050124143828">#REF!</definedName>
    <definedName name="UFPrn20050124143859">#REF!</definedName>
    <definedName name="UFPrn20050127090703">#REF!</definedName>
    <definedName name="UFPrn20050127092615">#REF!</definedName>
    <definedName name="UFPrn20050131152055">#REF!</definedName>
    <definedName name="UFPrn20050228104812">#REF!</definedName>
    <definedName name="UFPrn20050228111007">#REF!</definedName>
    <definedName name="UFPrn20050301130825">#REF!</definedName>
    <definedName name="UFPrn20050301221839">#REF!</definedName>
    <definedName name="UFPrn20050301222038">#REF!</definedName>
    <definedName name="UFPrn20050301222111">#REF!</definedName>
    <definedName name="UFPrn20050301222140">#REF!</definedName>
    <definedName name="UFPrn20050301222219">#REF!</definedName>
    <definedName name="UFPrn20050301231919">#REF!</definedName>
    <definedName name="UFPrn20050302092546">#REF!</definedName>
    <definedName name="UFPrn20050302092859">#REF!</definedName>
    <definedName name="UFPrn20050302092934">#REF!</definedName>
    <definedName name="UFPrn20050302093032">#REF!</definedName>
    <definedName name="UFPrn20050302093057">#REF!</definedName>
    <definedName name="UFPrn20050302093137">#REF!</definedName>
    <definedName name="UFPrn20050302093156">#REF!</definedName>
    <definedName name="UFPrn20050302093252">#REF!</definedName>
    <definedName name="UFPrn20050302093331">#REF!</definedName>
    <definedName name="UFPrn20050302093534">#REF!</definedName>
    <definedName name="UFPrn20050302093549">#REF!</definedName>
    <definedName name="UFPrn20050302093713">#REF!</definedName>
    <definedName name="UFPrn20050302093748">#REF!</definedName>
    <definedName name="UFPrn20050302093818">#REF!</definedName>
    <definedName name="UFPrn20050302093903">#REF!</definedName>
    <definedName name="UFPrn20050302093925">#REF!</definedName>
    <definedName name="UFPrn20050302093943">#REF!</definedName>
    <definedName name="UFPrn20050302094322">#REF!</definedName>
    <definedName name="UFPrn20050302094340">#REF!</definedName>
    <definedName name="UFPrn20050303104952">#REF!</definedName>
    <definedName name="UFPrn20050303173639">#REF!</definedName>
    <definedName name="UFPrn20050304140238">#REF!</definedName>
    <definedName name="UFPrn20050305174421">#REF!</definedName>
    <definedName name="UFPrn20050305174451">#REF!</definedName>
    <definedName name="UFPrn20050305174514">#REF!</definedName>
    <definedName name="UFPrn20050305174536">#REF!</definedName>
    <definedName name="UFPrn20050305174605">#REF!</definedName>
    <definedName name="UFPrn20050305174626">#REF!</definedName>
    <definedName name="UFPrn20050305175409">#REF!</definedName>
    <definedName name="UFPrn20050307094102">#REF!</definedName>
    <definedName name="UFPrn20050308113900">#REF!</definedName>
    <definedName name="UFPrn20050309161419">#REF!</definedName>
    <definedName name="UFPrn20050321115313">#REF!</definedName>
    <definedName name="UFPrn20050322163756">#REF!</definedName>
    <definedName name="UFPrn20050323093133">#REF!</definedName>
    <definedName name="UFPrn20050323110803">#REF!</definedName>
    <definedName name="UFPrn20050331144051">#REF!</definedName>
    <definedName name="UFPrn20050331162621">#REF!</definedName>
    <definedName name="UFPrn20050405142157">#REF!</definedName>
    <definedName name="UFPrn20050415223342">#REF!</definedName>
    <definedName name="UFPrn20050415223417">#REF!</definedName>
    <definedName name="UFPrn20050415223843">#REF!</definedName>
    <definedName name="UFPrn20050415224741">#REF!</definedName>
    <definedName name="UFPrn20050416102519">#REF!</definedName>
    <definedName name="UFPrn20050418162303">#REF!</definedName>
    <definedName name="UFPrn20050428184301">#REF!</definedName>
    <definedName name="UFPrn20050428184455">#REF!</definedName>
    <definedName name="UFPrn20050508172929">#REF!</definedName>
    <definedName name="UFPrn20050527182604">#REF!</definedName>
    <definedName name="UFPrn20050530134611">#REF!</definedName>
    <definedName name="UFPrn20050601102856">#REF!</definedName>
    <definedName name="UFPrn20050601102856_3">"#REF!"</definedName>
    <definedName name="UFPrn20050601102856_4">"#REF!"</definedName>
    <definedName name="UFPrn20050621150514">#REF!</definedName>
    <definedName name="UFPrn20050624211804">#REF!</definedName>
    <definedName name="UFPrn20050629172151">#REF!</definedName>
    <definedName name="UFPrn20050701171445">#REF!</definedName>
    <definedName name="UFPrn20050701210546">#REF!</definedName>
    <definedName name="UFPrn20050701210757">#REF!</definedName>
    <definedName name="UFPrn20050702132256">#REF!</definedName>
    <definedName name="UFPrn20050702135503">#REF!</definedName>
    <definedName name="UFPrn20050702135559">#REF!</definedName>
    <definedName name="UFPrn20050702135647">#REF!</definedName>
    <definedName name="UFPrn20050702142631">#REF!</definedName>
    <definedName name="UFPrn20050702151250">#REF!</definedName>
    <definedName name="UFPrn20050702151416">#REF!</definedName>
    <definedName name="UFPrn20050702151458">#REF!</definedName>
    <definedName name="UFPrn20050702151740">#REF!</definedName>
    <definedName name="UFPrn20050702151905">#REF!</definedName>
    <definedName name="UFPrn20050702152228">#REF!</definedName>
    <definedName name="UFPrn20050704145345">#REF!</definedName>
    <definedName name="UFPrn20050704164851">#REF!</definedName>
    <definedName name="UFPrn20050704165856">#REF!</definedName>
    <definedName name="UFPrn20050704170732">#REF!</definedName>
    <definedName name="UFPrn20050704170840">#REF!</definedName>
    <definedName name="UFPrn20050704170935">#REF!</definedName>
    <definedName name="UFPrn20050704171038">#REF!</definedName>
    <definedName name="UFPrn20050704171317">#REF!</definedName>
    <definedName name="UFPrn20050704171537">#REF!</definedName>
    <definedName name="UFPrn20050706091748">#REF!</definedName>
    <definedName name="UFPrn20050706091817">#REF!</definedName>
    <definedName name="UFPrn20050706092323">#REF!</definedName>
    <definedName name="UFPrn20050706092432">#REF!</definedName>
    <definedName name="UFPrn20050706092519">#REF!</definedName>
    <definedName name="UFPrn20050706092625">#REF!</definedName>
    <definedName name="UFPrn20050707145417">#REF!</definedName>
    <definedName name="UFPrn20050707210612">#REF!</definedName>
    <definedName name="UFPrn20050712084103">#REF!</definedName>
    <definedName name="UFPrn20050712184518">#REF!</definedName>
    <definedName name="UFPrn20050714161930">#REF!</definedName>
    <definedName name="UFPrn20050720201012">#REF!</definedName>
    <definedName name="UFPrn20050727085012">#REF!</definedName>
    <definedName name="UFPrn20050728165529">#REF!</definedName>
    <definedName name="UFPrn20050728202826">#REF!</definedName>
    <definedName name="UFPrn20050730085627">#REF!</definedName>
    <definedName name="UFPrn20050731134643">#REF!</definedName>
    <definedName name="UFPrn20050731135052">#REF!</definedName>
    <definedName name="UFPrn20050802210315">#REF!</definedName>
    <definedName name="UFPrn20050803140444">#REF!</definedName>
    <definedName name="UFPrn20050803143314">#REF!</definedName>
    <definedName name="UFPrn20050803164046">#REF!</definedName>
    <definedName name="UFPrn20050804110206">#REF!</definedName>
    <definedName name="UFPrn20050807161604">#REF!</definedName>
    <definedName name="UFPrn20050807164208">#REF!</definedName>
    <definedName name="UFPrn20050811110234">#REF!</definedName>
    <definedName name="UFPrn20050811110528">#REF!</definedName>
    <definedName name="UFPrn20050811110732">#REF!</definedName>
    <definedName name="UFPrn20050820091850">#REF!</definedName>
    <definedName name="UFPrn20050820105124">#REF!</definedName>
    <definedName name="UFPrn20050820111723">#REF!</definedName>
    <definedName name="UFPrn20050820112108">#REF!</definedName>
    <definedName name="UFPrn20050820112202">#REF!</definedName>
    <definedName name="UFPrn20050820112255">#REF!</definedName>
    <definedName name="UFPrn20050820115830">#REF!</definedName>
    <definedName name="UFPrn20050820193257">#REF!</definedName>
    <definedName name="UFPrn20050820202120">#REF!</definedName>
    <definedName name="UFPrn20050822170339">#REF!</definedName>
    <definedName name="UFPrn20050822170350">#REF!</definedName>
    <definedName name="UFPrn20050822170455">#REF!</definedName>
    <definedName name="UFPrn20050822170532">#REF!</definedName>
    <definedName name="UFPrn20050822172543">#REF!</definedName>
    <definedName name="UFPrn20050822173355">#REF!</definedName>
    <definedName name="UFPrn20050822173442">#REF!</definedName>
    <definedName name="UFPrn20050822173640">#REF!</definedName>
    <definedName name="UFPrn20050822180826">#REF!</definedName>
    <definedName name="UFPrn20050827113626">#REF!</definedName>
    <definedName name="UFPrn20051006100535">#REF!</definedName>
    <definedName name="UFPrn20051011153753">#REF!</definedName>
    <definedName name="UFPrn20051019173204">#REF!</definedName>
    <definedName name="UFPrn20051019221406">#REF!</definedName>
    <definedName name="UFPrn20051020085859">#REF!</definedName>
    <definedName name="UFPrn20051020094937">#REF!</definedName>
    <definedName name="UFPrn20051020095019">#REF!</definedName>
    <definedName name="UFPrn20051020095106">#REF!</definedName>
    <definedName name="UFPrn20051020095200">#REF!</definedName>
    <definedName name="UFPrn20051020095507">#REF!</definedName>
    <definedName name="UFPrn20051020095615">#REF!</definedName>
    <definedName name="UFPrn20051026155112">#REF!</definedName>
    <definedName name="UFPrn20051027094258">#REF!</definedName>
    <definedName name="UFPrn20051027094359">#REF!</definedName>
    <definedName name="UFPrn20051027115358">#REF!</definedName>
    <definedName name="UFPrn20051027115601">#REF!</definedName>
    <definedName name="UFPrn20051027125831">#REF!</definedName>
    <definedName name="UFPrn20051027145857">#REF!</definedName>
    <definedName name="UFPrn20051027151401">#REF!</definedName>
    <definedName name="UFPrn20051027152357">#REF!</definedName>
    <definedName name="UFPrn20051027212949">#REF!</definedName>
    <definedName name="UFPrn20051027213425">#REF!</definedName>
    <definedName name="UFPrn20051027214724">#REF!</definedName>
    <definedName name="UFPrn20051027231558">#REF!</definedName>
    <definedName name="UFPrn20051028223439">#REF!</definedName>
    <definedName name="UFPrn20051028223509">#REF!</definedName>
    <definedName name="UFPrn20051107103946">#REF!</definedName>
    <definedName name="UFPrn20051107104107">#REF!</definedName>
    <definedName name="UFPrn20051107112204">#REF!</definedName>
    <definedName name="UFPrn20051108135520">#REF!</definedName>
    <definedName name="UFPrn20051112142243">#REF!</definedName>
    <definedName name="UFPrn20051112142414">#REF!</definedName>
    <definedName name="UFPrn20051112142428">#REF!</definedName>
    <definedName name="UFPrn20051112142448">#REF!</definedName>
    <definedName name="UFPrn20051112142512">#REF!</definedName>
    <definedName name="UFPrn20051112142740">#REF!</definedName>
    <definedName name="UFPrn20051112142754">#REF!</definedName>
    <definedName name="UFPrn20051112142810">#REF!</definedName>
    <definedName name="UFPrn20051114132631">#REF!</definedName>
    <definedName name="UFPrn20051114132922">#REF!</definedName>
    <definedName name="UFPrn20051122103202">#REF!</definedName>
    <definedName name="UFPrn20051122103710">#REF!</definedName>
    <definedName name="UFPrn20051122205649">#REF!</definedName>
    <definedName name="UFPrn20051125102404">#REF!</definedName>
    <definedName name="UFPrn20051125163242">#REF!</definedName>
    <definedName name="UFPrn20051125171559">#REF!</definedName>
    <definedName name="UFPrn20051125192937">#REF!</definedName>
    <definedName name="UFPrn20051129112549">#REF!</definedName>
    <definedName name="UFPrn20051129113659">#REF!</definedName>
    <definedName name="UFPrn20051129113826">#REF!</definedName>
    <definedName name="UFPrn20051209172257">#REF!</definedName>
    <definedName name="UFPrn20051217174253">#REF!</definedName>
    <definedName name="UFPrn20051228140147">#REF!</definedName>
    <definedName name="UFPrn20060107103359">#REF!</definedName>
    <definedName name="UFPrn20060109151140">#REF!</definedName>
    <definedName name="UFPrn20060109162122">#REF!</definedName>
    <definedName name="UFPrn20060109194932">#REF!</definedName>
    <definedName name="UFPrn20060109195801">#REF!</definedName>
    <definedName name="UFPrn20060117135539">#REF!</definedName>
    <definedName name="UFPrn20060207174744">#REF!</definedName>
    <definedName name="UFPrn20060210105517">#REF!</definedName>
    <definedName name="UFPrn20060212164354">#REF!</definedName>
    <definedName name="UFPrn20060213145647">#REF!</definedName>
    <definedName name="UFPrn20060224174738">#REF!</definedName>
    <definedName name="UFPrn20060329161746">#REF!</definedName>
    <definedName name="UFPrn20060429134910">#REF!</definedName>
    <definedName name="UFPrn20060429141437">#REF!</definedName>
    <definedName name="UFPrn20060506090928">#REF!</definedName>
    <definedName name="UFPrn20060508104409">#REF!</definedName>
    <definedName name="UFPrn20060518092503">#REF!</definedName>
    <definedName name="UFPrn20060518093632">#REF!</definedName>
    <definedName name="UFPrn20060518093808">#REF!</definedName>
    <definedName name="UFPrn20060518101346">#REF!</definedName>
    <definedName name="UFPrn20060518101409">#REF!</definedName>
    <definedName name="UFPrn20060518170105">#REF!</definedName>
    <definedName name="UFPrn20060522101810">#REF!</definedName>
    <definedName name="UFPrn20060522102003">#REF!</definedName>
    <definedName name="UFPrn20060522102348">#REF!</definedName>
    <definedName name="UFPrn20060522102641">#REF!</definedName>
    <definedName name="UFPrn20060522110723">#REF!</definedName>
    <definedName name="UFPrn20060522133530">#REF!</definedName>
    <definedName name="UFPrn20060522133630">#REF!</definedName>
    <definedName name="UFPrn20060522133754">#REF!</definedName>
    <definedName name="UFPrn20060522133906">#REF!</definedName>
    <definedName name="UFPrn20060523190836">#REF!</definedName>
    <definedName name="UFPrn20060523191211">#REF!</definedName>
    <definedName name="UFPrn20060523194006">#REF!</definedName>
    <definedName name="UFPrn20060523195520">#REF!</definedName>
    <definedName name="UFPrn20060524102443">#REF!</definedName>
    <definedName name="UFPrn20060605114817">#REF!</definedName>
    <definedName name="UFPrn20060605115858">#REF!</definedName>
    <definedName name="UFPrn20060824175358">#REF!</definedName>
    <definedName name="UFPrn20060920103435">#REF!</definedName>
    <definedName name="UFPrn20060929140156">#REF!</definedName>
    <definedName name="UFPrn20061019090752">#REF!</definedName>
    <definedName name="UFPrn20061019100613">#REF!</definedName>
    <definedName name="UFPrn20061113135115">#REF!</definedName>
    <definedName name="UFPrn20061211112531">#REF!</definedName>
    <definedName name="UFPrn20061215120905">#REF!</definedName>
    <definedName name="UFPrn20061215122348">#REF!</definedName>
    <definedName name="UFPrn20061222164237">#REF!</definedName>
    <definedName name="UFPrn20061222170809">#REF!</definedName>
    <definedName name="UFPrn20061231165203">#REF!</definedName>
    <definedName name="UFPrn20070110140915">#REF!</definedName>
    <definedName name="UFPrn20070117102134">#REF!</definedName>
    <definedName name="UFPrn20070124104105">#REF!</definedName>
    <definedName name="UFPrn20070124151632">#REF!</definedName>
    <definedName name="UFPrn20070124154206">#REF!</definedName>
    <definedName name="UFPrn20070130110841">#REF!</definedName>
    <definedName name="UFPrn20070131135444">#REF!</definedName>
    <definedName name="UFPrn20070331102047">"#REF!"</definedName>
    <definedName name="UFPrn20070331102047_3">"#REF!"</definedName>
    <definedName name="UFPrn20070331102047_4">"#REF!"</definedName>
    <definedName name="UFPrn20070331102134">"#REF!"</definedName>
    <definedName name="UFPrn20070331102134_3">"#REF!"</definedName>
    <definedName name="UFPrn20070331102134_4">"#REF!"</definedName>
    <definedName name="UFPrn20070331102204">"#REF!"</definedName>
    <definedName name="UFPrn20070331102204_3">"#REF!"</definedName>
    <definedName name="UFPrn20070331102204_4">"#REF!"</definedName>
    <definedName name="UFPrn20070331104150">"#REF!"</definedName>
    <definedName name="UFPrn20070331104150_3">"#REF!"</definedName>
    <definedName name="UFPrn20070331104150_4">"#REF!"</definedName>
    <definedName name="UFPrn20070428103515">#REF!</definedName>
    <definedName name="UFPrn20070531113216">#REF!</definedName>
    <definedName name="UFPrn20070531113216_3">"#REF!"</definedName>
    <definedName name="UFPrn20070531113216_4">"#REF!"</definedName>
    <definedName name="UFPrn20070531113603">#REF!</definedName>
    <definedName name="UFPrn20070531113603_3">"#REF!"</definedName>
    <definedName name="UFPrn20070531113603_4">"#REF!"</definedName>
    <definedName name="UFPrn20070531113633">#REF!</definedName>
    <definedName name="UFPrn20070531113633_3">"#REF!"</definedName>
    <definedName name="UFPrn20070531113633_4">"#REF!"</definedName>
    <definedName name="UFPrn20070531113703">#REF!</definedName>
    <definedName name="UFPrn20070531113703_3">"#REF!"</definedName>
    <definedName name="UFPrn20070531113703_4">"#REF!"</definedName>
    <definedName name="UFPrn20070531113728">#REF!</definedName>
    <definedName name="UFPrn20070531113728_3">"#REF!"</definedName>
    <definedName name="UFPrn20070531113728_4">"#REF!"</definedName>
    <definedName name="UFPrn20070531113858">#REF!</definedName>
    <definedName name="UFPrn20070531113858_3">"#REF!"</definedName>
    <definedName name="UFPrn20070531113858_4">"#REF!"</definedName>
    <definedName name="UFPrn20070606093726">#REF!</definedName>
    <definedName name="UFPrn20070606093726_3">"#REF!"</definedName>
    <definedName name="UFPrn20070606093726_4">"#REF!"</definedName>
    <definedName name="UFPrn20070606093825">#REF!</definedName>
    <definedName name="UFPrn20070606093825_3">"#REF!"</definedName>
    <definedName name="UFPrn20070606093825_4">"#REF!"</definedName>
    <definedName name="UFPrn20070606093950">#REF!</definedName>
    <definedName name="UFPrn20070606093950_3">"#REF!"</definedName>
    <definedName name="UFPrn20070606093950_4">"#REF!"</definedName>
    <definedName name="UFPrn20070606094056">#REF!</definedName>
    <definedName name="UFPrn20070606094056_3">"#REF!"</definedName>
    <definedName name="UFPrn20070606094056_4">"#REF!"</definedName>
    <definedName name="UFPrn20070606094206">#REF!</definedName>
    <definedName name="UFPrn20070606094206_3">"#REF!"</definedName>
    <definedName name="UFPrn20070606094206_4">"#REF!"</definedName>
    <definedName name="UFPrn20070606094502">#REF!</definedName>
    <definedName name="UFPrn20070606094502_3">"#REF!"</definedName>
    <definedName name="UFPrn20070606094502_4">"#REF!"</definedName>
    <definedName name="UFPrn20070606094636">#REF!</definedName>
    <definedName name="UFPrn20070606094636_3">"#REF!"</definedName>
    <definedName name="UFPrn20070606094636_4">"#REF!"</definedName>
    <definedName name="UFPrn20070606094711">#REF!</definedName>
    <definedName name="UFPrn20070606094711_3">"#REF!"</definedName>
    <definedName name="UFPrn20070606094711_4">"#REF!"</definedName>
    <definedName name="UFPrn20070606094811">#REF!</definedName>
    <definedName name="UFPrn20070606094811_3">"#REF!"</definedName>
    <definedName name="UFPrn20070606094811_4">"#REF!"</definedName>
    <definedName name="UFPrn20070606095623">#REF!</definedName>
    <definedName name="UFPrn20070606095623_3">"#REF!"</definedName>
    <definedName name="UFPrn20070606095623_4">"#REF!"</definedName>
    <definedName name="UFPrn20070606110132">#REF!</definedName>
    <definedName name="UFPrn20070606110132_3">"#REF!"</definedName>
    <definedName name="UFPrn20070606110132_4">"#REF!"</definedName>
    <definedName name="UFPrn20070607084218">#REF!</definedName>
    <definedName name="UFPrn20070607084218_3">"#REF!"</definedName>
    <definedName name="UFPrn20070607084218_4">"#REF!"</definedName>
    <definedName name="UFPrn20070607164826">#REF!</definedName>
    <definedName name="UFPrn20070607164826_3">"#REF!"</definedName>
    <definedName name="UFPrn20070607164826_4">"#REF!"</definedName>
    <definedName name="UFPrn20070607164857">#REF!</definedName>
    <definedName name="UFPrn20070607164857_3">"#REF!"</definedName>
    <definedName name="UFPrn20070607164857_4">"#REF!"</definedName>
    <definedName name="UFPrn20070607171540">#REF!</definedName>
    <definedName name="UFPrn20070607171540_3">"#REF!"</definedName>
    <definedName name="UFPrn20070607171540_4">"#REF!"</definedName>
    <definedName name="UFPrn20070710142642">#REF!</definedName>
    <definedName name="UFPrn20070721143652">#REF!</definedName>
    <definedName name="UFPrn20070721144839">#REF!</definedName>
    <definedName name="UFPrn20070724172751">#REF!</definedName>
    <definedName name="UFPrn20071009174126">#REF!</definedName>
    <definedName name="UFPrn20071107093413">#REF!</definedName>
    <definedName name="UFPrn20071107093413_3">"#REF!"</definedName>
    <definedName name="UFPrn20071107093413_4">"#REF!"</definedName>
    <definedName name="UFPrn20071107093538">#REF!</definedName>
    <definedName name="UFPrn20071107093538_3">"#REF!"</definedName>
    <definedName name="UFPrn20071107093538_4">"#REF!"</definedName>
    <definedName name="UFPrn20071107093850">#REF!</definedName>
    <definedName name="UFPrn20071107093850_3">"#REF!"</definedName>
    <definedName name="UFPrn20071107093850_4">"#REF!"</definedName>
    <definedName name="UFPrn20071107093944">#REF!</definedName>
    <definedName name="UFPrn20071107093944_3">"#REF!"</definedName>
    <definedName name="UFPrn20071107093944_4">"#REF!"</definedName>
    <definedName name="UFPrn20071107094051">#REF!</definedName>
    <definedName name="UFPrn20071107094051_3">"#REF!"</definedName>
    <definedName name="UFPrn20071107094051_4">"#REF!"</definedName>
    <definedName name="UFPrn20071107094135">#REF!</definedName>
    <definedName name="UFPrn20071107094135_3">"#REF!"</definedName>
    <definedName name="UFPrn20071107094135_4">"#REF!"</definedName>
    <definedName name="UFPrn20071107094210">#REF!</definedName>
    <definedName name="UFPrn20071107094210_3">"#REF!"</definedName>
    <definedName name="UFPrn20071107094210_4">"#REF!"</definedName>
    <definedName name="UFPrn20071107094258">#REF!</definedName>
    <definedName name="UFPrn20071107094258_3">"#REF!"</definedName>
    <definedName name="UFPrn20071107094258_4">"#REF!"</definedName>
    <definedName name="UFPrn20071107094425">#REF!</definedName>
    <definedName name="UFPrn20071107094425_3">"#REF!"</definedName>
    <definedName name="UFPrn20071107094425_4">"#REF!"</definedName>
    <definedName name="UFPrn20071120091858">#REF!</definedName>
    <definedName name="UFPrn20071120091929">#REF!</definedName>
    <definedName name="UFPrn20071120095106">#REF!</definedName>
    <definedName name="UFPrn20071120141423">#REF!</definedName>
    <definedName name="UFPrn20071122145204">#REF!</definedName>
    <definedName name="UFPrn20071201093740">#REF!</definedName>
    <definedName name="UFPrn20071201093740_3">"#REF!"</definedName>
    <definedName name="UFPrn20071201093740_4">"#REF!"</definedName>
    <definedName name="UFPrn20071201101133">#REF!</definedName>
    <definedName name="UFPrn20071201101133_3">"#REF!"</definedName>
    <definedName name="UFPrn20071201101133_4">"#REF!"</definedName>
    <definedName name="UFPrn20071201101204">#REF!</definedName>
    <definedName name="UFPrn20071201101204_3">"#REF!"</definedName>
    <definedName name="UFPrn20071201101204_4">"#REF!"</definedName>
    <definedName name="UFPrn20071201101309">#REF!</definedName>
    <definedName name="UFPrn20071201101309_3">"#REF!"</definedName>
    <definedName name="UFPrn20071201101309_4">"#REF!"</definedName>
    <definedName name="UFPrn20071201101544">#REF!</definedName>
    <definedName name="UFPrn20071201101544_3">"#REF!"</definedName>
    <definedName name="UFPrn20071201101544_4">"#REF!"</definedName>
    <definedName name="UFPrn20071207083933">#REF!</definedName>
    <definedName name="UFPrn20071207083933_3">"#REF!"</definedName>
    <definedName name="UFPrn20071207083933_4">"#REF!"</definedName>
    <definedName name="UFPrn20071218113222">#REF!</definedName>
    <definedName name="UFPrn20080103113542">#REF!</definedName>
    <definedName name="UFPrn20080106132501">#REF!</definedName>
    <definedName name="UFPrn20080106132501_3">"#REF!"</definedName>
    <definedName name="UFPrn20080106132501_4">"#REF!"</definedName>
    <definedName name="UFPrn20080109103634">#REF!</definedName>
    <definedName name="UFPrn20080109144541">#REF!</definedName>
    <definedName name="UFPrn20080110090029">#REF!</definedName>
    <definedName name="UFPrn20080131175011">"#REF!"</definedName>
    <definedName name="UFPrn20080131175011_3">"#REF!"</definedName>
    <definedName name="UFPrn20080131175011_4">"#REF!"</definedName>
    <definedName name="UFPrn20080131175051">"#REF!"</definedName>
    <definedName name="UFPrn20080131175051_3">"#REF!"</definedName>
    <definedName name="UFPrn20080131175051_4">"#REF!"</definedName>
    <definedName name="UFPrn20080331104846">"#REF!"</definedName>
    <definedName name="UFPrn20080331104846_3">"#REF!"</definedName>
    <definedName name="UFPrn20080331104846_4">"#REF!"</definedName>
    <definedName name="UFPrn20080331104911">"#REF!"</definedName>
    <definedName name="UFPrn20080331104911_3">"#REF!"</definedName>
    <definedName name="UFPrn20080331104911_4">"#REF!"</definedName>
    <definedName name="UFPrn20080531130647">#REF!</definedName>
    <definedName name="UFPrn20080531130647_3">"#REF!"</definedName>
    <definedName name="UFPrn20080531130647_4">"#REF!"</definedName>
    <definedName name="UFPrn20080531150210">#REF!</definedName>
    <definedName name="UFPrn20080531150210_3">"#REF!"</definedName>
    <definedName name="UFPrn20080531150210_4">"#REF!"</definedName>
    <definedName name="UFPrn20080531150244">#REF!</definedName>
    <definedName name="UFPrn20080531150244_3">"#REF!"</definedName>
    <definedName name="UFPrn20080531150244_4">"#REF!"</definedName>
    <definedName name="UFPrn20080531150313">#REF!</definedName>
    <definedName name="UFPrn20080531150313_3">"#REF!"</definedName>
    <definedName name="UFPrn20080531150313_4">"#REF!"</definedName>
    <definedName name="UFPrn20080531150340">#REF!</definedName>
    <definedName name="UFPrn20080531150340_3">"#REF!"</definedName>
    <definedName name="UFPrn20080531150340_4">"#REF!"</definedName>
    <definedName name="UFPrn20080531175631">#REF!</definedName>
    <definedName name="UFPrn20080531175631_3">"#REF!"</definedName>
    <definedName name="UFPrn20080531175631_4">"#REF!"</definedName>
    <definedName name="UFPrn20080602110045">#REF!</definedName>
    <definedName name="UFPrn20080602112147">#REF!</definedName>
    <definedName name="UFPrn20080602112147_3">"#REF!"</definedName>
    <definedName name="UFPrn20080602112147_4">"#REF!"</definedName>
    <definedName name="UFPrn20080602112208">#REF!</definedName>
    <definedName name="UFPrn20080602112208_3">"#REF!"</definedName>
    <definedName name="UFPrn20080602112208_4">"#REF!"</definedName>
    <definedName name="UFPrn20080602112234">#REF!</definedName>
    <definedName name="UFPrn20080602112257">#REF!</definedName>
    <definedName name="UFPrn20080602112257_3">"#REF!"</definedName>
    <definedName name="UFPrn20080602112257_4">"#REF!"</definedName>
    <definedName name="UFPrn20080602112326">#REF!</definedName>
    <definedName name="UFPrn20080602112326_3">"#REF!"</definedName>
    <definedName name="UFPrn20080602112326_4">"#REF!"</definedName>
    <definedName name="UFPrn20080602112407">#REF!</definedName>
    <definedName name="UFPrn20080602112437">#REF!</definedName>
    <definedName name="UFPrn20080602112437_3">"#REF!"</definedName>
    <definedName name="UFPrn20080602112437_4">"#REF!"</definedName>
    <definedName name="UFPrn20080602112502">#REF!</definedName>
    <definedName name="UFPrn20080602112523">#REF!</definedName>
    <definedName name="UFPrn20080602112523_3">"#REF!"</definedName>
    <definedName name="UFPrn20080602112523_4">"#REF!"</definedName>
    <definedName name="UFPrn20080610100431">#REF!</definedName>
    <definedName name="UFPrn20080610101619">#REF!</definedName>
    <definedName name="UFPrn20080610154108">#REF!</definedName>
    <definedName name="UFPrn20080630090440">"#REF!"</definedName>
    <definedName name="UFPrn20080630090440_3">"#REF!"</definedName>
    <definedName name="UFPrn20080630090440_4">"#REF!"</definedName>
    <definedName name="UFPrn20080630090607">"#REF!"</definedName>
    <definedName name="UFPrn20080630090607_3">"#REF!"</definedName>
    <definedName name="UFPrn20080630090607_4">"#REF!"</definedName>
    <definedName name="UFPrn20080630090647">"#REF!"</definedName>
    <definedName name="UFPrn20080630090647_3">"#REF!"</definedName>
    <definedName name="UFPrn20080630090647_4">"#REF!"</definedName>
    <definedName name="UFPrn20080630090718">"#REF!"</definedName>
    <definedName name="UFPrn20080630090718_3">"#REF!"</definedName>
    <definedName name="UFPrn20080630090718_4">"#REF!"</definedName>
    <definedName name="UFPrn20080630090839">"#REF!"</definedName>
    <definedName name="UFPrn20080630090839_3">"#REF!"</definedName>
    <definedName name="UFPrn20080630090839_4">"#REF!"</definedName>
    <definedName name="UFPrn20080715094206">"#REF!"</definedName>
    <definedName name="UFPrn20080715094206_3">"#REF!"</definedName>
    <definedName name="UFPrn20080715094206_4">"#REF!"</definedName>
    <definedName name="UFPrn20081103145425">#REF!</definedName>
    <definedName name="UFPrn20081105112906">#REF!</definedName>
    <definedName name="UFPrn20081106115238">#REF!</definedName>
    <definedName name="UFPrn20081106164551">#REF!</definedName>
    <definedName name="UFPrn20081110124608">#REF!</definedName>
    <definedName name="UFPrn20081207034209">#REF!</definedName>
    <definedName name="UFPrn20081208153524">#REF!</definedName>
    <definedName name="UFPrn20081216154006">#REF!</definedName>
    <definedName name="UFPrn20081216154159">#REF!</definedName>
    <definedName name="UFPrn20090104113721">#REF!</definedName>
    <definedName name="UFPrn20090104133532">#REF!</definedName>
    <definedName name="UFPrn20090104133650">#REF!</definedName>
    <definedName name="UFPrn20090104133716">#REF!</definedName>
    <definedName name="UFPrn20090104134025">#REF!</definedName>
    <definedName name="UFPrn20090107085118">#REF!</definedName>
    <definedName name="UFPrn20090107134520">#REF!</definedName>
    <definedName name="UFPrn20090108093701">#REF!</definedName>
    <definedName name="UFPrn20090108112839">#REF!</definedName>
    <definedName name="UFPrn20090531092752">#REF!</definedName>
    <definedName name="UFPrn20090707101805">#REF!</definedName>
    <definedName name="UFPrn20091013085753">#REF!</definedName>
    <definedName name="UFPrn20091013085939">#REF!</definedName>
    <definedName name="UFPrn20091013104903">#REF!</definedName>
    <definedName name="UFPrn20091103142049">#REF!</definedName>
    <definedName name="UFPrn20091204110036">#REF!</definedName>
    <definedName name="UFPrn20091204110326">#REF!</definedName>
    <definedName name="UFPrn20091205171834">#REF!</definedName>
    <definedName name="UFPrn20091205171942">#REF!</definedName>
    <definedName name="UFPrn20091207103312">#REF!</definedName>
    <definedName name="UFPrn20100108141237">#REF!</definedName>
    <definedName name="UFPrn20100430094442">#REF!</definedName>
    <definedName name="UFPrn20100507203611" localSheetId="25">'[6]L2-2-2'!$A$1:$J$671</definedName>
    <definedName name="UFPrn20100507203611" localSheetId="21">'[6]L2-2-2'!$A$1:$J$671</definedName>
    <definedName name="UFPrn20100507203611" localSheetId="22">'[6]L2-2-2'!$A$1:$J$671</definedName>
    <definedName name="UFPrn20100507203611">#REF!</definedName>
    <definedName name="UFPrn20110110093523">#REF!</definedName>
    <definedName name="UFPrn20170711110103">#REF!</definedName>
    <definedName name="UFPrn20170712153111">#REF!</definedName>
    <definedName name="UFPrn20170713144930">#REF!</definedName>
    <definedName name="UHDADM">#REF!</definedName>
    <definedName name="uhiuk" localSheetId="14" hidden="1">{"adj95mult",#N/A,FALSE,"COMPCO";"adj95est",#N/A,FALSE,"COMPCO"}</definedName>
    <definedName name="uhiuk" localSheetId="7" hidden="1">{"adj95mult",#N/A,FALSE,"COMPCO";"adj95est",#N/A,FALSE,"COMPCO"}</definedName>
    <definedName name="uhiuk" localSheetId="25" hidden="1">{"adj95mult",#N/A,FALSE,"COMPCO";"adj95est",#N/A,FALSE,"COMPCO"}</definedName>
    <definedName name="uhiuk" localSheetId="21" hidden="1">{"adj95mult",#N/A,FALSE,"COMPCO";"adj95est",#N/A,FALSE,"COMPCO"}</definedName>
    <definedName name="uhiuk" localSheetId="22" hidden="1">{"adj95mult",#N/A,FALSE,"COMPCO";"adj95est",#N/A,FALSE,"COMPCO"}</definedName>
    <definedName name="uhiuk" localSheetId="19" hidden="1">{"adj95mult",#N/A,FALSE,"COMPCO";"adj95est",#N/A,FALSE,"COMPCO"}</definedName>
    <definedName name="uhiuk" hidden="1">{"adj95mult",#N/A,FALSE,"COMPCO";"adj95est",#N/A,FALSE,"COMPCO"}</definedName>
    <definedName name="ui">#REF!</definedName>
    <definedName name="uiim" localSheetId="14" hidden="1">{"Pg1",#N/A,FALSE,"OpExYTDvsBud";"Pg2",#N/A,FALSE,"OpExYTDvsBud"}</definedName>
    <definedName name="uiim" localSheetId="7" hidden="1">{"Pg1",#N/A,FALSE,"OpExYTDvsBud";"Pg2",#N/A,FALSE,"OpExYTDvsBud"}</definedName>
    <definedName name="uiim" localSheetId="25" hidden="1">{"Pg1",#N/A,FALSE,"OpExYTDvsBud";"Pg2",#N/A,FALSE,"OpExYTDvsBud"}</definedName>
    <definedName name="uiim" localSheetId="21" hidden="1">{"Pg1",#N/A,FALSE,"OpExYTDvsBud";"Pg2",#N/A,FALSE,"OpExYTDvsBud"}</definedName>
    <definedName name="uiim" localSheetId="22" hidden="1">{"Pg1",#N/A,FALSE,"OpExYTDvsBud";"Pg2",#N/A,FALSE,"OpExYTDvsBud"}</definedName>
    <definedName name="uiim" localSheetId="19" hidden="1">{"Pg1",#N/A,FALSE,"OpExYTDvsBud";"Pg2",#N/A,FALSE,"OpExYTDvsBud"}</definedName>
    <definedName name="uiim" hidden="1">{"Pg1",#N/A,FALSE,"OpExYTDvsBud";"Pg2",#N/A,FALSE,"OpExYTDvsBud"}</definedName>
    <definedName name="uikhzrt" hidden="1">#REF!</definedName>
    <definedName name="UIO49X" localSheetId="14"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UIO49X" localSheetId="7"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UIO49X" localSheetId="25"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UIO49X" localSheetId="2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UIO49X" localSheetId="22"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UIO49X" localSheetId="19"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UIO49X"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uiou" localSheetId="14" hidden="1">{#N/A,#N/A,FALSE,"TAXC.INDEX";#N/A,#N/A,FALSE,"Schedule I";#N/A,#N/A,FALSE,"Schedule  II";#N/A,#N/A,FALSE,"Schedule III"}</definedName>
    <definedName name="uiou" localSheetId="7" hidden="1">{#N/A,#N/A,FALSE,"TAXC.INDEX";#N/A,#N/A,FALSE,"Schedule I";#N/A,#N/A,FALSE,"Schedule  II";#N/A,#N/A,FALSE,"Schedule III"}</definedName>
    <definedName name="uiou" localSheetId="25" hidden="1">{#N/A,#N/A,FALSE,"TAXC.INDEX";#N/A,#N/A,FALSE,"Schedule I";#N/A,#N/A,FALSE,"Schedule  II";#N/A,#N/A,FALSE,"Schedule III"}</definedName>
    <definedName name="uiou" localSheetId="21" hidden="1">{#N/A,#N/A,FALSE,"TAXC.INDEX";#N/A,#N/A,FALSE,"Schedule I";#N/A,#N/A,FALSE,"Schedule  II";#N/A,#N/A,FALSE,"Schedule III"}</definedName>
    <definedName name="uiou" localSheetId="22" hidden="1">{#N/A,#N/A,FALSE,"TAXC.INDEX";#N/A,#N/A,FALSE,"Schedule I";#N/A,#N/A,FALSE,"Schedule  II";#N/A,#N/A,FALSE,"Schedule III"}</definedName>
    <definedName name="uiou" localSheetId="19" hidden="1">{#N/A,#N/A,FALSE,"TAXC.INDEX";#N/A,#N/A,FALSE,"Schedule I";#N/A,#N/A,FALSE,"Schedule  II";#N/A,#N/A,FALSE,"Schedule III"}</definedName>
    <definedName name="uiou" hidden="1">{#N/A,#N/A,FALSE,"TAXC.INDEX";#N/A,#N/A,FALSE,"Schedule I";#N/A,#N/A,FALSE,"Schedule  II";#N/A,#N/A,FALSE,"Schedule III"}</definedName>
    <definedName name="uiui" localSheetId="14" hidden="1">{#N/A,#N/A,FALSE,"Umsatz HM";#N/A,#N/A,FALSE,"ER HM";#N/A,#N/A,FALSE,"EA HM  (2)";#N/A,#N/A,FALSE,"EA HM ";#N/A,#N/A,FALSE,"EA HM  (4)";#N/A,#N/A,FALSE,"EA HM  (3)";#N/A,#N/A,FALSE,"KA HM  (2)";#N/A,#N/A,FALSE,"KA HM";#N/A,#N/A,FALSE,"KA HM  (3)";#N/A,#N/A,FALSE,"KA HM (4)"}</definedName>
    <definedName name="uiui" localSheetId="7" hidden="1">{#N/A,#N/A,FALSE,"Umsatz HM";#N/A,#N/A,FALSE,"ER HM";#N/A,#N/A,FALSE,"EA HM  (2)";#N/A,#N/A,FALSE,"EA HM ";#N/A,#N/A,FALSE,"EA HM  (4)";#N/A,#N/A,FALSE,"EA HM  (3)";#N/A,#N/A,FALSE,"KA HM  (2)";#N/A,#N/A,FALSE,"KA HM";#N/A,#N/A,FALSE,"KA HM  (3)";#N/A,#N/A,FALSE,"KA HM (4)"}</definedName>
    <definedName name="uiui" localSheetId="25" hidden="1">{#N/A,#N/A,FALSE,"Umsatz HM";#N/A,#N/A,FALSE,"ER HM";#N/A,#N/A,FALSE,"EA HM  (2)";#N/A,#N/A,FALSE,"EA HM ";#N/A,#N/A,FALSE,"EA HM  (4)";#N/A,#N/A,FALSE,"EA HM  (3)";#N/A,#N/A,FALSE,"KA HM  (2)";#N/A,#N/A,FALSE,"KA HM";#N/A,#N/A,FALSE,"KA HM  (3)";#N/A,#N/A,FALSE,"KA HM (4)"}</definedName>
    <definedName name="uiui" localSheetId="21" hidden="1">{#N/A,#N/A,FALSE,"Umsatz HM";#N/A,#N/A,FALSE,"ER HM";#N/A,#N/A,FALSE,"EA HM  (2)";#N/A,#N/A,FALSE,"EA HM ";#N/A,#N/A,FALSE,"EA HM  (4)";#N/A,#N/A,FALSE,"EA HM  (3)";#N/A,#N/A,FALSE,"KA HM  (2)";#N/A,#N/A,FALSE,"KA HM";#N/A,#N/A,FALSE,"KA HM  (3)";#N/A,#N/A,FALSE,"KA HM (4)"}</definedName>
    <definedName name="uiui" localSheetId="22" hidden="1">{#N/A,#N/A,FALSE,"Umsatz HM";#N/A,#N/A,FALSE,"ER HM";#N/A,#N/A,FALSE,"EA HM  (2)";#N/A,#N/A,FALSE,"EA HM ";#N/A,#N/A,FALSE,"EA HM  (4)";#N/A,#N/A,FALSE,"EA HM  (3)";#N/A,#N/A,FALSE,"KA HM  (2)";#N/A,#N/A,FALSE,"KA HM";#N/A,#N/A,FALSE,"KA HM  (3)";#N/A,#N/A,FALSE,"KA HM (4)"}</definedName>
    <definedName name="uiui" localSheetId="19" hidden="1">{#N/A,#N/A,FALSE,"Umsatz HM";#N/A,#N/A,FALSE,"ER HM";#N/A,#N/A,FALSE,"EA HM  (2)";#N/A,#N/A,FALSE,"EA HM ";#N/A,#N/A,FALSE,"EA HM  (4)";#N/A,#N/A,FALSE,"EA HM  (3)";#N/A,#N/A,FALSE,"KA HM  (2)";#N/A,#N/A,FALSE,"KA HM";#N/A,#N/A,FALSE,"KA HM  (3)";#N/A,#N/A,FALSE,"KA HM (4)"}</definedName>
    <definedName name="uiui" hidden="1">{#N/A,#N/A,FALSE,"Umsatz HM";#N/A,#N/A,FALSE,"ER HM";#N/A,#N/A,FALSE,"EA HM  (2)";#N/A,#N/A,FALSE,"EA HM ";#N/A,#N/A,FALSE,"EA HM  (4)";#N/A,#N/A,FALSE,"EA HM  (3)";#N/A,#N/A,FALSE,"KA HM  (2)";#N/A,#N/A,FALSE,"KA HM";#N/A,#N/A,FALSE,"KA HM  (3)";#N/A,#N/A,FALSE,"KA HM (4)"}</definedName>
    <definedName name="uiuiuiu" localSheetId="1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uiuiuiu" localSheetId="7"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uiuiuiu" localSheetId="2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uiuiuiu" localSheetId="2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uiuiuiu" localSheetId="2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uiuiuiu" localSheetId="19"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uiuiuiu"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UKP">#REF!</definedName>
    <definedName name="Underwriter">#REF!</definedName>
    <definedName name="UNI_AA_VERSION" hidden="1">"150.2.0"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RET_ATTRIB" hidden="1">64</definedName>
    <definedName name="UNI_RET_CONF" hidden="1">32</definedName>
    <definedName name="UNI_RET_DESC" hidden="1">4</definedName>
    <definedName name="UNI_RET_END" hidden="1">16384</definedName>
    <definedName name="UNI_RET_EQUIP" hidden="1">32768</definedName>
    <definedName name="UNI_RET_EVENT" hidden="1">4096</definedName>
    <definedName name="UNI_RET_OFFSPEC" hidden="1">512</definedName>
    <definedName name="UNI_RET_ONSPEC" hidden="1">256</definedName>
    <definedName name="UNI_RET_PROP" hidden="1">131072</definedName>
    <definedName name="UNI_RET_PROPDESC" hidden="1">262144</definedName>
    <definedName name="UNI_RET_SMPLPNT" hidden="1">65536</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FORMANCES2R5C3" hidden="1">#REF!</definedName>
    <definedName name="Unit">#REF!</definedName>
    <definedName name="UnitName">#REF!</definedName>
    <definedName name="UnitNo">#REF!</definedName>
    <definedName name="Units">#REF!</definedName>
    <definedName name="UNIT종합" localSheetId="14" hidden="1">{#N/A,#N/A,FALSE,"MD";#N/A,#N/A,FALSE,"AL";#N/A,#N/A,FALSE,"PR";#N/A,#N/A,FALSE,"RU";#N/A,#N/A,FALSE,"SP";#N/A,#N/A,FALSE,"Z"}</definedName>
    <definedName name="UNIT종합" localSheetId="7" hidden="1">{#N/A,#N/A,FALSE,"MD";#N/A,#N/A,FALSE,"AL";#N/A,#N/A,FALSE,"PR";#N/A,#N/A,FALSE,"RU";#N/A,#N/A,FALSE,"SP";#N/A,#N/A,FALSE,"Z"}</definedName>
    <definedName name="UNIT종합" localSheetId="25" hidden="1">{#N/A,#N/A,FALSE,"MD";#N/A,#N/A,FALSE,"AL";#N/A,#N/A,FALSE,"PR";#N/A,#N/A,FALSE,"RU";#N/A,#N/A,FALSE,"SP";#N/A,#N/A,FALSE,"Z"}</definedName>
    <definedName name="UNIT종합" localSheetId="21" hidden="1">{#N/A,#N/A,FALSE,"MD";#N/A,#N/A,FALSE,"AL";#N/A,#N/A,FALSE,"PR";#N/A,#N/A,FALSE,"RU";#N/A,#N/A,FALSE,"SP";#N/A,#N/A,FALSE,"Z"}</definedName>
    <definedName name="UNIT종합" localSheetId="22" hidden="1">{#N/A,#N/A,FALSE,"MD";#N/A,#N/A,FALSE,"AL";#N/A,#N/A,FALSE,"PR";#N/A,#N/A,FALSE,"RU";#N/A,#N/A,FALSE,"SP";#N/A,#N/A,FALSE,"Z"}</definedName>
    <definedName name="UNIT종합" localSheetId="19" hidden="1">{#N/A,#N/A,FALSE,"MD";#N/A,#N/A,FALSE,"AL";#N/A,#N/A,FALSE,"PR";#N/A,#N/A,FALSE,"RU";#N/A,#N/A,FALSE,"SP";#N/A,#N/A,FALSE,"Z"}</definedName>
    <definedName name="UNIT종합" hidden="1">{#N/A,#N/A,FALSE,"MD";#N/A,#N/A,FALSE,"AL";#N/A,#N/A,FALSE,"PR";#N/A,#N/A,FALSE,"RU";#N/A,#N/A,FALSE,"SP";#N/A,#N/A,FALSE,"Z"}</definedName>
    <definedName name="UPDATE">#REF!</definedName>
    <definedName name="uq" localSheetId="14" hidden="1">{"detail",#N/A,FALSE,"mfg";"summary",#N/A,FALSE,"mfg"}</definedName>
    <definedName name="uq" localSheetId="7" hidden="1">{"detail",#N/A,FALSE,"mfg";"summary",#N/A,FALSE,"mfg"}</definedName>
    <definedName name="uq" localSheetId="25" hidden="1">{"detail",#N/A,FALSE,"mfg";"summary",#N/A,FALSE,"mfg"}</definedName>
    <definedName name="uq" localSheetId="21" hidden="1">{"detail",#N/A,FALSE,"mfg";"summary",#N/A,FALSE,"mfg"}</definedName>
    <definedName name="uq" localSheetId="22" hidden="1">{"detail",#N/A,FALSE,"mfg";"summary",#N/A,FALSE,"mfg"}</definedName>
    <definedName name="uq" localSheetId="19" hidden="1">{"detail",#N/A,FALSE,"mfg";"summary",#N/A,FALSE,"mfg"}</definedName>
    <definedName name="uq" hidden="1">{"detail",#N/A,FALSE,"mfg";"summary",#N/A,FALSE,"mfg"}</definedName>
    <definedName name="uqwm">#REF!</definedName>
    <definedName name="urx" hidden="1">#REF!</definedName>
    <definedName name="US_Curr">#REF!</definedName>
    <definedName name="US_RATE">#REF!</definedName>
    <definedName name="Us7.5">8.2924</definedName>
    <definedName name="usd">8.2773</definedName>
    <definedName name="used">#REF!</definedName>
    <definedName name="usrPeriod">#REF!</definedName>
    <definedName name="usrUnit">#REF!</definedName>
    <definedName name="usrYear">#REF!</definedName>
    <definedName name="ut" localSheetId="14" hidden="1">{#N/A,"PURCHM",FALSE,"Business Analysis";#N/A,"SPADD",FALSE,"Business Analysis"}</definedName>
    <definedName name="ut" localSheetId="7" hidden="1">{#N/A,"PURCHM",FALSE,"Business Analysis";#N/A,"SPADD",FALSE,"Business Analysis"}</definedName>
    <definedName name="ut" localSheetId="25" hidden="1">{#N/A,"PURCHM",FALSE,"Business Analysis";#N/A,"SPADD",FALSE,"Business Analysis"}</definedName>
    <definedName name="ut" localSheetId="21" hidden="1">{#N/A,"PURCHM",FALSE,"Business Analysis";#N/A,"SPADD",FALSE,"Business Analysis"}</definedName>
    <definedName name="ut" localSheetId="22" hidden="1">{#N/A,"PURCHM",FALSE,"Business Analysis";#N/A,"SPADD",FALSE,"Business Analysis"}</definedName>
    <definedName name="ut" localSheetId="19" hidden="1">{#N/A,"PURCHM",FALSE,"Business Analysis";#N/A,"SPADD",FALSE,"Business Analysis"}</definedName>
    <definedName name="ut" hidden="1">{#N/A,"PURCHM",FALSE,"Business Analysis";#N/A,"SPADD",FALSE,"Business Analysis"}</definedName>
    <definedName name="UTC">#REF!</definedName>
    <definedName name="UTILITY">#REF!</definedName>
    <definedName name="utx" hidden="1">#REF!</definedName>
    <definedName name="uu">#REF!</definedName>
    <definedName name="uu.kk" localSheetId="14" hidden="1">{#N/A,#N/A,FALSE,"KA CH  (2)"}</definedName>
    <definedName name="uu.kk" localSheetId="7" hidden="1">{#N/A,#N/A,FALSE,"KA CH  (2)"}</definedName>
    <definedName name="uu.kk" localSheetId="25" hidden="1">{#N/A,#N/A,FALSE,"KA CH  (2)"}</definedName>
    <definedName name="uu.kk" localSheetId="21" hidden="1">{#N/A,#N/A,FALSE,"KA CH  (2)"}</definedName>
    <definedName name="uu.kk" localSheetId="22" hidden="1">{#N/A,#N/A,FALSE,"KA CH  (2)"}</definedName>
    <definedName name="uu.kk" localSheetId="19" hidden="1">{#N/A,#N/A,FALSE,"KA CH  (2)"}</definedName>
    <definedName name="uu.kk" hidden="1">{#N/A,#N/A,FALSE,"KA CH  (2)"}</definedName>
    <definedName name="üü.l" localSheetId="14" hidden="1">{#N/A,#N/A,FALSE,"Umsatz EO BP";#N/A,#N/A,FALSE,"Umsatz EO OP";#N/A,#N/A,FALSE,"ER EO BP";#N/A,#N/A,FALSE,"ER EO OP";#N/A,#N/A,FALSE,"EA EO (2)";#N/A,#N/A,FALSE,"EA EO";#N/A,#N/A,FALSE,"EA EO (3)";#N/A,#N/A,FALSE,"EA EO (4)";#N/A,#N/A,FALSE,"KA EO  (2)";#N/A,#N/A,FALSE,"KA EO";#N/A,#N/A,FALSE,"KA EO  (3)";#N/A,#N/A,FALSE,"KA EO (4)"}</definedName>
    <definedName name="üü.l" localSheetId="7" hidden="1">{#N/A,#N/A,FALSE,"Umsatz EO BP";#N/A,#N/A,FALSE,"Umsatz EO OP";#N/A,#N/A,FALSE,"ER EO BP";#N/A,#N/A,FALSE,"ER EO OP";#N/A,#N/A,FALSE,"EA EO (2)";#N/A,#N/A,FALSE,"EA EO";#N/A,#N/A,FALSE,"EA EO (3)";#N/A,#N/A,FALSE,"EA EO (4)";#N/A,#N/A,FALSE,"KA EO  (2)";#N/A,#N/A,FALSE,"KA EO";#N/A,#N/A,FALSE,"KA EO  (3)";#N/A,#N/A,FALSE,"KA EO (4)"}</definedName>
    <definedName name="üü.l" localSheetId="25" hidden="1">{#N/A,#N/A,FALSE,"Umsatz EO BP";#N/A,#N/A,FALSE,"Umsatz EO OP";#N/A,#N/A,FALSE,"ER EO BP";#N/A,#N/A,FALSE,"ER EO OP";#N/A,#N/A,FALSE,"EA EO (2)";#N/A,#N/A,FALSE,"EA EO";#N/A,#N/A,FALSE,"EA EO (3)";#N/A,#N/A,FALSE,"EA EO (4)";#N/A,#N/A,FALSE,"KA EO  (2)";#N/A,#N/A,FALSE,"KA EO";#N/A,#N/A,FALSE,"KA EO  (3)";#N/A,#N/A,FALSE,"KA EO (4)"}</definedName>
    <definedName name="üü.l" localSheetId="21" hidden="1">{#N/A,#N/A,FALSE,"Umsatz EO BP";#N/A,#N/A,FALSE,"Umsatz EO OP";#N/A,#N/A,FALSE,"ER EO BP";#N/A,#N/A,FALSE,"ER EO OP";#N/A,#N/A,FALSE,"EA EO (2)";#N/A,#N/A,FALSE,"EA EO";#N/A,#N/A,FALSE,"EA EO (3)";#N/A,#N/A,FALSE,"EA EO (4)";#N/A,#N/A,FALSE,"KA EO  (2)";#N/A,#N/A,FALSE,"KA EO";#N/A,#N/A,FALSE,"KA EO  (3)";#N/A,#N/A,FALSE,"KA EO (4)"}</definedName>
    <definedName name="üü.l" localSheetId="22" hidden="1">{#N/A,#N/A,FALSE,"Umsatz EO BP";#N/A,#N/A,FALSE,"Umsatz EO OP";#N/A,#N/A,FALSE,"ER EO BP";#N/A,#N/A,FALSE,"ER EO OP";#N/A,#N/A,FALSE,"EA EO (2)";#N/A,#N/A,FALSE,"EA EO";#N/A,#N/A,FALSE,"EA EO (3)";#N/A,#N/A,FALSE,"EA EO (4)";#N/A,#N/A,FALSE,"KA EO  (2)";#N/A,#N/A,FALSE,"KA EO";#N/A,#N/A,FALSE,"KA EO  (3)";#N/A,#N/A,FALSE,"KA EO (4)"}</definedName>
    <definedName name="üü.l" localSheetId="19" hidden="1">{#N/A,#N/A,FALSE,"Umsatz EO BP";#N/A,#N/A,FALSE,"Umsatz EO OP";#N/A,#N/A,FALSE,"ER EO BP";#N/A,#N/A,FALSE,"ER EO OP";#N/A,#N/A,FALSE,"EA EO (2)";#N/A,#N/A,FALSE,"EA EO";#N/A,#N/A,FALSE,"EA EO (3)";#N/A,#N/A,FALSE,"EA EO (4)";#N/A,#N/A,FALSE,"KA EO  (2)";#N/A,#N/A,FALSE,"KA EO";#N/A,#N/A,FALSE,"KA EO  (3)";#N/A,#N/A,FALSE,"KA EO (4)"}</definedName>
    <definedName name="üü.l" hidden="1">{#N/A,#N/A,FALSE,"Umsatz EO BP";#N/A,#N/A,FALSE,"Umsatz EO OP";#N/A,#N/A,FALSE,"ER EO BP";#N/A,#N/A,FALSE,"ER EO OP";#N/A,#N/A,FALSE,"EA EO (2)";#N/A,#N/A,FALSE,"EA EO";#N/A,#N/A,FALSE,"EA EO (3)";#N/A,#N/A,FALSE,"EA EO (4)";#N/A,#N/A,FALSE,"KA EO  (2)";#N/A,#N/A,FALSE,"KA EO";#N/A,#N/A,FALSE,"KA EO  (3)";#N/A,#N/A,FALSE,"KA EO (4)"}</definedName>
    <definedName name="UUU" hidden="1">#REF!</definedName>
    <definedName name="üüü" localSheetId="14" hidden="1">{#N/A,#N/A,FALSE,"Umsatz HM";#N/A,#N/A,FALSE,"ER HM";#N/A,#N/A,FALSE,"EA HM  (2)";#N/A,#N/A,FALSE,"EA HM ";#N/A,#N/A,FALSE,"EA HM  (4)";#N/A,#N/A,FALSE,"EA HM  (3)";#N/A,#N/A,FALSE,"KA HM  (2)";#N/A,#N/A,FALSE,"KA HM";#N/A,#N/A,FALSE,"KA HM  (3)";#N/A,#N/A,FALSE,"KA HM (4)"}</definedName>
    <definedName name="üüü" localSheetId="7" hidden="1">{#N/A,#N/A,FALSE,"Umsatz HM";#N/A,#N/A,FALSE,"ER HM";#N/A,#N/A,FALSE,"EA HM  (2)";#N/A,#N/A,FALSE,"EA HM ";#N/A,#N/A,FALSE,"EA HM  (4)";#N/A,#N/A,FALSE,"EA HM  (3)";#N/A,#N/A,FALSE,"KA HM  (2)";#N/A,#N/A,FALSE,"KA HM";#N/A,#N/A,FALSE,"KA HM  (3)";#N/A,#N/A,FALSE,"KA HM (4)"}</definedName>
    <definedName name="üüü" localSheetId="25" hidden="1">{#N/A,#N/A,FALSE,"Umsatz HM";#N/A,#N/A,FALSE,"ER HM";#N/A,#N/A,FALSE,"EA HM  (2)";#N/A,#N/A,FALSE,"EA HM ";#N/A,#N/A,FALSE,"EA HM  (4)";#N/A,#N/A,FALSE,"EA HM  (3)";#N/A,#N/A,FALSE,"KA HM  (2)";#N/A,#N/A,FALSE,"KA HM";#N/A,#N/A,FALSE,"KA HM  (3)";#N/A,#N/A,FALSE,"KA HM (4)"}</definedName>
    <definedName name="üüü" localSheetId="21" hidden="1">{#N/A,#N/A,FALSE,"Umsatz HM";#N/A,#N/A,FALSE,"ER HM";#N/A,#N/A,FALSE,"EA HM  (2)";#N/A,#N/A,FALSE,"EA HM ";#N/A,#N/A,FALSE,"EA HM  (4)";#N/A,#N/A,FALSE,"EA HM  (3)";#N/A,#N/A,FALSE,"KA HM  (2)";#N/A,#N/A,FALSE,"KA HM";#N/A,#N/A,FALSE,"KA HM  (3)";#N/A,#N/A,FALSE,"KA HM (4)"}</definedName>
    <definedName name="üüü" localSheetId="22" hidden="1">{#N/A,#N/A,FALSE,"Umsatz HM";#N/A,#N/A,FALSE,"ER HM";#N/A,#N/A,FALSE,"EA HM  (2)";#N/A,#N/A,FALSE,"EA HM ";#N/A,#N/A,FALSE,"EA HM  (4)";#N/A,#N/A,FALSE,"EA HM  (3)";#N/A,#N/A,FALSE,"KA HM  (2)";#N/A,#N/A,FALSE,"KA HM";#N/A,#N/A,FALSE,"KA HM  (3)";#N/A,#N/A,FALSE,"KA HM (4)"}</definedName>
    <definedName name="üüü" localSheetId="19" hidden="1">{#N/A,#N/A,FALSE,"Umsatz HM";#N/A,#N/A,FALSE,"ER HM";#N/A,#N/A,FALSE,"EA HM  (2)";#N/A,#N/A,FALSE,"EA HM ";#N/A,#N/A,FALSE,"EA HM  (4)";#N/A,#N/A,FALSE,"EA HM  (3)";#N/A,#N/A,FALSE,"KA HM  (2)";#N/A,#N/A,FALSE,"KA HM";#N/A,#N/A,FALSE,"KA HM  (3)";#N/A,#N/A,FALSE,"KA HM (4)"}</definedName>
    <definedName name="üüü" hidden="1">{#N/A,#N/A,FALSE,"Umsatz HM";#N/A,#N/A,FALSE,"ER HM";#N/A,#N/A,FALSE,"EA HM  (2)";#N/A,#N/A,FALSE,"EA HM ";#N/A,#N/A,FALSE,"EA HM  (4)";#N/A,#N/A,FALSE,"EA HM  (3)";#N/A,#N/A,FALSE,"KA HM  (2)";#N/A,#N/A,FALSE,"KA HM";#N/A,#N/A,FALSE,"KA HM  (3)";#N/A,#N/A,FALSE,"KA HM (4)"}</definedName>
    <definedName name="üüüü" localSheetId="1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üüüü"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üüüü" localSheetId="2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üüüü" localSheetId="2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üüüü" localSheetId="2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üüüü" localSheetId="19"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üüüü"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uy" hidden="1">#REF!</definedName>
    <definedName name="UYI" localSheetId="14" hidden="1">{"summary",#N/A,FALSE,"2000 vs 1999";"detail",#N/A,FALSE,"2000 vs 1999"}</definedName>
    <definedName name="UYI" localSheetId="7" hidden="1">{"summary",#N/A,FALSE,"2000 vs 1999";"detail",#N/A,FALSE,"2000 vs 1999"}</definedName>
    <definedName name="UYI" localSheetId="25" hidden="1">{"summary",#N/A,FALSE,"2000 vs 1999";"detail",#N/A,FALSE,"2000 vs 1999"}</definedName>
    <definedName name="UYI" localSheetId="21" hidden="1">{"summary",#N/A,FALSE,"2000 vs 1999";"detail",#N/A,FALSE,"2000 vs 1999"}</definedName>
    <definedName name="UYI" localSheetId="22" hidden="1">{"summary",#N/A,FALSE,"2000 vs 1999";"detail",#N/A,FALSE,"2000 vs 1999"}</definedName>
    <definedName name="UYI" localSheetId="19" hidden="1">{"summary",#N/A,FALSE,"2000 vs 1999";"detail",#N/A,FALSE,"2000 vs 1999"}</definedName>
    <definedName name="UYI" hidden="1">{"summary",#N/A,FALSE,"2000 vs 1999";"detail",#N/A,FALSE,"2000 vs 1999"}</definedName>
    <definedName name="UYIYU" localSheetId="14"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UYIYU" localSheetId="7"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UYIYU" localSheetId="25"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UYIYU" localSheetId="21"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UYIYU" localSheetId="22"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UYIYU" localSheetId="19"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UYIYU"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uyt" localSheetId="14" hidden="1">{#N/A,"PURADD",FALSE,"Business Analysis";#N/A,"PURSPP",FALSE,"Business Analysis";#N/A,"CTGIND",FALSE,"Business Analysis";#N/A,"PURCHM",FALSE,"Business Analysis";#N/A,"SPADD",FALSE,"Business Analysis";#N/A,"EPOXY",FALSE,"Business Analysis";#N/A,"PURPER",FALSE,"Business Analysis"}</definedName>
    <definedName name="uyt" localSheetId="7" hidden="1">{#N/A,"PURADD",FALSE,"Business Analysis";#N/A,"PURSPP",FALSE,"Business Analysis";#N/A,"CTGIND",FALSE,"Business Analysis";#N/A,"PURCHM",FALSE,"Business Analysis";#N/A,"SPADD",FALSE,"Business Analysis";#N/A,"EPOXY",FALSE,"Business Analysis";#N/A,"PURPER",FALSE,"Business Analysis"}</definedName>
    <definedName name="uyt" localSheetId="25" hidden="1">{#N/A,"PURADD",FALSE,"Business Analysis";#N/A,"PURSPP",FALSE,"Business Analysis";#N/A,"CTGIND",FALSE,"Business Analysis";#N/A,"PURCHM",FALSE,"Business Analysis";#N/A,"SPADD",FALSE,"Business Analysis";#N/A,"EPOXY",FALSE,"Business Analysis";#N/A,"PURPER",FALSE,"Business Analysis"}</definedName>
    <definedName name="uyt" localSheetId="21" hidden="1">{#N/A,"PURADD",FALSE,"Business Analysis";#N/A,"PURSPP",FALSE,"Business Analysis";#N/A,"CTGIND",FALSE,"Business Analysis";#N/A,"PURCHM",FALSE,"Business Analysis";#N/A,"SPADD",FALSE,"Business Analysis";#N/A,"EPOXY",FALSE,"Business Analysis";#N/A,"PURPER",FALSE,"Business Analysis"}</definedName>
    <definedName name="uyt" localSheetId="22" hidden="1">{#N/A,"PURADD",FALSE,"Business Analysis";#N/A,"PURSPP",FALSE,"Business Analysis";#N/A,"CTGIND",FALSE,"Business Analysis";#N/A,"PURCHM",FALSE,"Business Analysis";#N/A,"SPADD",FALSE,"Business Analysis";#N/A,"EPOXY",FALSE,"Business Analysis";#N/A,"PURPER",FALSE,"Business Analysis"}</definedName>
    <definedName name="uyt" localSheetId="19" hidden="1">{#N/A,"PURADD",FALSE,"Business Analysis";#N/A,"PURSPP",FALSE,"Business Analysis";#N/A,"CTGIND",FALSE,"Business Analysis";#N/A,"PURCHM",FALSE,"Business Analysis";#N/A,"SPADD",FALSE,"Business Analysis";#N/A,"EPOXY",FALSE,"Business Analysis";#N/A,"PURPER",FALSE,"Business Analysis"}</definedName>
    <definedName name="uyt" hidden="1">{#N/A,"PURADD",FALSE,"Business Analysis";#N/A,"PURSPP",FALSE,"Business Analysis";#N/A,"CTGIND",FALSE,"Business Analysis";#N/A,"PURCHM",FALSE,"Business Analysis";#N/A,"SPADD",FALSE,"Business Analysis";#N/A,"EPOXY",FALSE,"Business Analysis";#N/A,"PURPER",FALSE,"Business Analysis"}</definedName>
    <definedName name="uytr" localSheetId="14" hidden="1">{#N/A,"PURCHM",FALSE,"Business Analysis";#N/A,"SPADD",FALSE,"Business Analysis"}</definedName>
    <definedName name="uytr" localSheetId="7" hidden="1">{#N/A,"PURCHM",FALSE,"Business Analysis";#N/A,"SPADD",FALSE,"Business Analysis"}</definedName>
    <definedName name="uytr" localSheetId="25" hidden="1">{#N/A,"PURCHM",FALSE,"Business Analysis";#N/A,"SPADD",FALSE,"Business Analysis"}</definedName>
    <definedName name="uytr" localSheetId="21" hidden="1">{#N/A,"PURCHM",FALSE,"Business Analysis";#N/A,"SPADD",FALSE,"Business Analysis"}</definedName>
    <definedName name="uytr" localSheetId="22" hidden="1">{#N/A,"PURCHM",FALSE,"Business Analysis";#N/A,"SPADD",FALSE,"Business Analysis"}</definedName>
    <definedName name="uytr" localSheetId="19" hidden="1">{#N/A,"PURCHM",FALSE,"Business Analysis";#N/A,"SPADD",FALSE,"Business Analysis"}</definedName>
    <definedName name="uytr" hidden="1">{#N/A,"PURCHM",FALSE,"Business Analysis";#N/A,"SPADD",FALSE,"Business Analysis"}</definedName>
    <definedName name="uyz" hidden="1">#REF!</definedName>
    <definedName name="uztuz" localSheetId="14" hidden="1">{#N/A,#N/A,FALSE,"Umsatz OK";#N/A,#N/A,FALSE,"ER OK ";#N/A,#N/A,FALSE,"EA OK (2)";#N/A,#N/A,FALSE,"EA OK";#N/A,#N/A,FALSE,"EA OK (3)";#N/A,#N/A,FALSE,"EA OK (4)";#N/A,#N/A,FALSE,"KA OK  (2)";#N/A,#N/A,FALSE,"KA OK";#N/A,#N/A,FALSE,"KA OK  (3)";#N/A,#N/A,FALSE,"KA OK (4)"}</definedName>
    <definedName name="uztuz" localSheetId="7" hidden="1">{#N/A,#N/A,FALSE,"Umsatz OK";#N/A,#N/A,FALSE,"ER OK ";#N/A,#N/A,FALSE,"EA OK (2)";#N/A,#N/A,FALSE,"EA OK";#N/A,#N/A,FALSE,"EA OK (3)";#N/A,#N/A,FALSE,"EA OK (4)";#N/A,#N/A,FALSE,"KA OK  (2)";#N/A,#N/A,FALSE,"KA OK";#N/A,#N/A,FALSE,"KA OK  (3)";#N/A,#N/A,FALSE,"KA OK (4)"}</definedName>
    <definedName name="uztuz" localSheetId="25" hidden="1">{#N/A,#N/A,FALSE,"Umsatz OK";#N/A,#N/A,FALSE,"ER OK ";#N/A,#N/A,FALSE,"EA OK (2)";#N/A,#N/A,FALSE,"EA OK";#N/A,#N/A,FALSE,"EA OK (3)";#N/A,#N/A,FALSE,"EA OK (4)";#N/A,#N/A,FALSE,"KA OK  (2)";#N/A,#N/A,FALSE,"KA OK";#N/A,#N/A,FALSE,"KA OK  (3)";#N/A,#N/A,FALSE,"KA OK (4)"}</definedName>
    <definedName name="uztuz" localSheetId="21" hidden="1">{#N/A,#N/A,FALSE,"Umsatz OK";#N/A,#N/A,FALSE,"ER OK ";#N/A,#N/A,FALSE,"EA OK (2)";#N/A,#N/A,FALSE,"EA OK";#N/A,#N/A,FALSE,"EA OK (3)";#N/A,#N/A,FALSE,"EA OK (4)";#N/A,#N/A,FALSE,"KA OK  (2)";#N/A,#N/A,FALSE,"KA OK";#N/A,#N/A,FALSE,"KA OK  (3)";#N/A,#N/A,FALSE,"KA OK (4)"}</definedName>
    <definedName name="uztuz" localSheetId="22" hidden="1">{#N/A,#N/A,FALSE,"Umsatz OK";#N/A,#N/A,FALSE,"ER OK ";#N/A,#N/A,FALSE,"EA OK (2)";#N/A,#N/A,FALSE,"EA OK";#N/A,#N/A,FALSE,"EA OK (3)";#N/A,#N/A,FALSE,"EA OK (4)";#N/A,#N/A,FALSE,"KA OK  (2)";#N/A,#N/A,FALSE,"KA OK";#N/A,#N/A,FALSE,"KA OK  (3)";#N/A,#N/A,FALSE,"KA OK (4)"}</definedName>
    <definedName name="uztuz" localSheetId="19" hidden="1">{#N/A,#N/A,FALSE,"Umsatz OK";#N/A,#N/A,FALSE,"ER OK ";#N/A,#N/A,FALSE,"EA OK (2)";#N/A,#N/A,FALSE,"EA OK";#N/A,#N/A,FALSE,"EA OK (3)";#N/A,#N/A,FALSE,"EA OK (4)";#N/A,#N/A,FALSE,"KA OK  (2)";#N/A,#N/A,FALSE,"KA OK";#N/A,#N/A,FALSE,"KA OK  (3)";#N/A,#N/A,FALSE,"KA OK (4)"}</definedName>
    <definedName name="uztuz" hidden="1">{#N/A,#N/A,FALSE,"Umsatz OK";#N/A,#N/A,FALSE,"ER OK ";#N/A,#N/A,FALSE,"EA OK (2)";#N/A,#N/A,FALSE,"EA OK";#N/A,#N/A,FALSE,"EA OK (3)";#N/A,#N/A,FALSE,"EA OK (4)";#N/A,#N/A,FALSE,"KA OK  (2)";#N/A,#N/A,FALSE,"KA OK";#N/A,#N/A,FALSE,"KA OK  (3)";#N/A,#N/A,FALSE,"KA OK (4)"}</definedName>
    <definedName name="uzuztt" localSheetId="14" hidden="1">{#N/A,#N/A,FALSE,"Umsatz HM";#N/A,#N/A,FALSE,"ER HM";#N/A,#N/A,FALSE,"EA HM  (2)";#N/A,#N/A,FALSE,"EA HM ";#N/A,#N/A,FALSE,"EA HM  (4)";#N/A,#N/A,FALSE,"EA HM  (3)";#N/A,#N/A,FALSE,"KA HM  (2)";#N/A,#N/A,FALSE,"KA HM";#N/A,#N/A,FALSE,"KA HM  (3)";#N/A,#N/A,FALSE,"KA HM (4)"}</definedName>
    <definedName name="uzuztt" localSheetId="7" hidden="1">{#N/A,#N/A,FALSE,"Umsatz HM";#N/A,#N/A,FALSE,"ER HM";#N/A,#N/A,FALSE,"EA HM  (2)";#N/A,#N/A,FALSE,"EA HM ";#N/A,#N/A,FALSE,"EA HM  (4)";#N/A,#N/A,FALSE,"EA HM  (3)";#N/A,#N/A,FALSE,"KA HM  (2)";#N/A,#N/A,FALSE,"KA HM";#N/A,#N/A,FALSE,"KA HM  (3)";#N/A,#N/A,FALSE,"KA HM (4)"}</definedName>
    <definedName name="uzuztt" localSheetId="25" hidden="1">{#N/A,#N/A,FALSE,"Umsatz HM";#N/A,#N/A,FALSE,"ER HM";#N/A,#N/A,FALSE,"EA HM  (2)";#N/A,#N/A,FALSE,"EA HM ";#N/A,#N/A,FALSE,"EA HM  (4)";#N/A,#N/A,FALSE,"EA HM  (3)";#N/A,#N/A,FALSE,"KA HM  (2)";#N/A,#N/A,FALSE,"KA HM";#N/A,#N/A,FALSE,"KA HM  (3)";#N/A,#N/A,FALSE,"KA HM (4)"}</definedName>
    <definedName name="uzuztt" localSheetId="21" hidden="1">{#N/A,#N/A,FALSE,"Umsatz HM";#N/A,#N/A,FALSE,"ER HM";#N/A,#N/A,FALSE,"EA HM  (2)";#N/A,#N/A,FALSE,"EA HM ";#N/A,#N/A,FALSE,"EA HM  (4)";#N/A,#N/A,FALSE,"EA HM  (3)";#N/A,#N/A,FALSE,"KA HM  (2)";#N/A,#N/A,FALSE,"KA HM";#N/A,#N/A,FALSE,"KA HM  (3)";#N/A,#N/A,FALSE,"KA HM (4)"}</definedName>
    <definedName name="uzuztt" localSheetId="22" hidden="1">{#N/A,#N/A,FALSE,"Umsatz HM";#N/A,#N/A,FALSE,"ER HM";#N/A,#N/A,FALSE,"EA HM  (2)";#N/A,#N/A,FALSE,"EA HM ";#N/A,#N/A,FALSE,"EA HM  (4)";#N/A,#N/A,FALSE,"EA HM  (3)";#N/A,#N/A,FALSE,"KA HM  (2)";#N/A,#N/A,FALSE,"KA HM";#N/A,#N/A,FALSE,"KA HM  (3)";#N/A,#N/A,FALSE,"KA HM (4)"}</definedName>
    <definedName name="uzuztt" localSheetId="19" hidden="1">{#N/A,#N/A,FALSE,"Umsatz HM";#N/A,#N/A,FALSE,"ER HM";#N/A,#N/A,FALSE,"EA HM  (2)";#N/A,#N/A,FALSE,"EA HM ";#N/A,#N/A,FALSE,"EA HM  (4)";#N/A,#N/A,FALSE,"EA HM  (3)";#N/A,#N/A,FALSE,"KA HM  (2)";#N/A,#N/A,FALSE,"KA HM";#N/A,#N/A,FALSE,"KA HM  (3)";#N/A,#N/A,FALSE,"KA HM (4)"}</definedName>
    <definedName name="uzuztt" hidden="1">{#N/A,#N/A,FALSE,"Umsatz HM";#N/A,#N/A,FALSE,"ER HM";#N/A,#N/A,FALSE,"EA HM  (2)";#N/A,#N/A,FALSE,"EA HM ";#N/A,#N/A,FALSE,"EA HM  (4)";#N/A,#N/A,FALSE,"EA HM  (3)";#N/A,#N/A,FALSE,"KA HM  (2)";#N/A,#N/A,FALSE,"KA HM";#N/A,#N/A,FALSE,"KA HM  (3)";#N/A,#N/A,FALSE,"KA HM (4)"}</definedName>
    <definedName name="V" localSheetId="14" hidden="1">{"income",#N/A,FALSE,"TOBACCO";"value",#N/A,FALSE,"TOBACCO";"assum1",#N/A,FALSE,"TOBACCO";"assum2",#N/A,FALSE,"TOBACCO";"swisher",#N/A,FALSE,"TOBACCO";"martin",#N/A,FALSE,"TOBACCO";"helme1",#N/A,FALSE,"TOBACCO";"helme2",#N/A,FALSE,"TOBACCO";"HELME3",#N/A,FALSE,"TOBACCO";"depmatrix",#N/A,FALSE,"TOBACCO"}</definedName>
    <definedName name="V" localSheetId="7" hidden="1">{"income",#N/A,FALSE,"TOBACCO";"value",#N/A,FALSE,"TOBACCO";"assum1",#N/A,FALSE,"TOBACCO";"assum2",#N/A,FALSE,"TOBACCO";"swisher",#N/A,FALSE,"TOBACCO";"martin",#N/A,FALSE,"TOBACCO";"helme1",#N/A,FALSE,"TOBACCO";"helme2",#N/A,FALSE,"TOBACCO";"HELME3",#N/A,FALSE,"TOBACCO";"depmatrix",#N/A,FALSE,"TOBACCO"}</definedName>
    <definedName name="V" localSheetId="25" hidden="1">{"income",#N/A,FALSE,"TOBACCO";"value",#N/A,FALSE,"TOBACCO";"assum1",#N/A,FALSE,"TOBACCO";"assum2",#N/A,FALSE,"TOBACCO";"swisher",#N/A,FALSE,"TOBACCO";"martin",#N/A,FALSE,"TOBACCO";"helme1",#N/A,FALSE,"TOBACCO";"helme2",#N/A,FALSE,"TOBACCO";"HELME3",#N/A,FALSE,"TOBACCO";"depmatrix",#N/A,FALSE,"TOBACCO"}</definedName>
    <definedName name="V" localSheetId="21" hidden="1">{"income",#N/A,FALSE,"TOBACCO";"value",#N/A,FALSE,"TOBACCO";"assum1",#N/A,FALSE,"TOBACCO";"assum2",#N/A,FALSE,"TOBACCO";"swisher",#N/A,FALSE,"TOBACCO";"martin",#N/A,FALSE,"TOBACCO";"helme1",#N/A,FALSE,"TOBACCO";"helme2",#N/A,FALSE,"TOBACCO";"HELME3",#N/A,FALSE,"TOBACCO";"depmatrix",#N/A,FALSE,"TOBACCO"}</definedName>
    <definedName name="V" localSheetId="22" hidden="1">{"income",#N/A,FALSE,"TOBACCO";"value",#N/A,FALSE,"TOBACCO";"assum1",#N/A,FALSE,"TOBACCO";"assum2",#N/A,FALSE,"TOBACCO";"swisher",#N/A,FALSE,"TOBACCO";"martin",#N/A,FALSE,"TOBACCO";"helme1",#N/A,FALSE,"TOBACCO";"helme2",#N/A,FALSE,"TOBACCO";"HELME3",#N/A,FALSE,"TOBACCO";"depmatrix",#N/A,FALSE,"TOBACCO"}</definedName>
    <definedName name="V" localSheetId="19" hidden="1">{"income",#N/A,FALSE,"TOBACCO";"value",#N/A,FALSE,"TOBACCO";"assum1",#N/A,FALSE,"TOBACCO";"assum2",#N/A,FALSE,"TOBACCO";"swisher",#N/A,FALSE,"TOBACCO";"martin",#N/A,FALSE,"TOBACCO";"helme1",#N/A,FALSE,"TOBACCO";"helme2",#N/A,FALSE,"TOBACCO";"HELME3",#N/A,FALSE,"TOBACCO";"depmatrix",#N/A,FALSE,"TOBACCO"}</definedName>
    <definedName name="V" hidden="1">{"income",#N/A,FALSE,"TOBACCO";"value",#N/A,FALSE,"TOBACCO";"assum1",#N/A,FALSE,"TOBACCO";"assum2",#N/A,FALSE,"TOBACCO";"swisher",#N/A,FALSE,"TOBACCO";"martin",#N/A,FALSE,"TOBACCO";"helme1",#N/A,FALSE,"TOBACCO";"helme2",#N/A,FALSE,"TOBACCO";"HELME3",#N/A,FALSE,"TOBACCO";"depmatrix",#N/A,FALSE,"TOBACCO"}</definedName>
    <definedName name="v.1" localSheetId="14" hidden="1">{#N/A,#N/A,FALSE,"Umsatz HM";#N/A,#N/A,FALSE,"ER HM";#N/A,#N/A,FALSE,"EA HM  (2)";#N/A,#N/A,FALSE,"EA HM ";#N/A,#N/A,FALSE,"EA HM  (4)";#N/A,#N/A,FALSE,"EA HM  (3)";#N/A,#N/A,FALSE,"KA HM  (2)";#N/A,#N/A,FALSE,"KA HM";#N/A,#N/A,FALSE,"KA HM  (3)";#N/A,#N/A,FALSE,"KA HM (4)"}</definedName>
    <definedName name="v.1" localSheetId="7" hidden="1">{#N/A,#N/A,FALSE,"Umsatz HM";#N/A,#N/A,FALSE,"ER HM";#N/A,#N/A,FALSE,"EA HM  (2)";#N/A,#N/A,FALSE,"EA HM ";#N/A,#N/A,FALSE,"EA HM  (4)";#N/A,#N/A,FALSE,"EA HM  (3)";#N/A,#N/A,FALSE,"KA HM  (2)";#N/A,#N/A,FALSE,"KA HM";#N/A,#N/A,FALSE,"KA HM  (3)";#N/A,#N/A,FALSE,"KA HM (4)"}</definedName>
    <definedName name="v.1" localSheetId="25" hidden="1">{#N/A,#N/A,FALSE,"Umsatz HM";#N/A,#N/A,FALSE,"ER HM";#N/A,#N/A,FALSE,"EA HM  (2)";#N/A,#N/A,FALSE,"EA HM ";#N/A,#N/A,FALSE,"EA HM  (4)";#N/A,#N/A,FALSE,"EA HM  (3)";#N/A,#N/A,FALSE,"KA HM  (2)";#N/A,#N/A,FALSE,"KA HM";#N/A,#N/A,FALSE,"KA HM  (3)";#N/A,#N/A,FALSE,"KA HM (4)"}</definedName>
    <definedName name="v.1" localSheetId="21" hidden="1">{#N/A,#N/A,FALSE,"Umsatz HM";#N/A,#N/A,FALSE,"ER HM";#N/A,#N/A,FALSE,"EA HM  (2)";#N/A,#N/A,FALSE,"EA HM ";#N/A,#N/A,FALSE,"EA HM  (4)";#N/A,#N/A,FALSE,"EA HM  (3)";#N/A,#N/A,FALSE,"KA HM  (2)";#N/A,#N/A,FALSE,"KA HM";#N/A,#N/A,FALSE,"KA HM  (3)";#N/A,#N/A,FALSE,"KA HM (4)"}</definedName>
    <definedName name="v.1" localSheetId="22" hidden="1">{#N/A,#N/A,FALSE,"Umsatz HM";#N/A,#N/A,FALSE,"ER HM";#N/A,#N/A,FALSE,"EA HM  (2)";#N/A,#N/A,FALSE,"EA HM ";#N/A,#N/A,FALSE,"EA HM  (4)";#N/A,#N/A,FALSE,"EA HM  (3)";#N/A,#N/A,FALSE,"KA HM  (2)";#N/A,#N/A,FALSE,"KA HM";#N/A,#N/A,FALSE,"KA HM  (3)";#N/A,#N/A,FALSE,"KA HM (4)"}</definedName>
    <definedName name="v.1" localSheetId="19" hidden="1">{#N/A,#N/A,FALSE,"Umsatz HM";#N/A,#N/A,FALSE,"ER HM";#N/A,#N/A,FALSE,"EA HM  (2)";#N/A,#N/A,FALSE,"EA HM ";#N/A,#N/A,FALSE,"EA HM  (4)";#N/A,#N/A,FALSE,"EA HM  (3)";#N/A,#N/A,FALSE,"KA HM  (2)";#N/A,#N/A,FALSE,"KA HM";#N/A,#N/A,FALSE,"KA HM  (3)";#N/A,#N/A,FALSE,"KA HM (4)"}</definedName>
    <definedName name="v.1" hidden="1">{#N/A,#N/A,FALSE,"Umsatz HM";#N/A,#N/A,FALSE,"ER HM";#N/A,#N/A,FALSE,"EA HM  (2)";#N/A,#N/A,FALSE,"EA HM ";#N/A,#N/A,FALSE,"EA HM  (4)";#N/A,#N/A,FALSE,"EA HM  (3)";#N/A,#N/A,FALSE,"KA HM  (2)";#N/A,#N/A,FALSE,"KA HM";#N/A,#N/A,FALSE,"KA HM  (3)";#N/A,#N/A,FALSE,"KA HM (4)"}</definedName>
    <definedName name="v.10" localSheetId="14" hidden="1">{#N/A,#N/A,FALSE,"Produkte Erw.";#N/A,#N/A,FALSE,"Produkte Plan";#N/A,#N/A,FALSE,"Leistungen Erw.";#N/A,#N/A,FALSE,"Leistungen Plan";#N/A,#N/A,FALSE,"KA Allg.Kosten (2)";#N/A,#N/A,FALSE,"KA All.Kosten"}</definedName>
    <definedName name="v.10" localSheetId="7" hidden="1">{#N/A,#N/A,FALSE,"Produkte Erw.";#N/A,#N/A,FALSE,"Produkte Plan";#N/A,#N/A,FALSE,"Leistungen Erw.";#N/A,#N/A,FALSE,"Leistungen Plan";#N/A,#N/A,FALSE,"KA Allg.Kosten (2)";#N/A,#N/A,FALSE,"KA All.Kosten"}</definedName>
    <definedName name="v.10" localSheetId="25" hidden="1">{#N/A,#N/A,FALSE,"Produkte Erw.";#N/A,#N/A,FALSE,"Produkte Plan";#N/A,#N/A,FALSE,"Leistungen Erw.";#N/A,#N/A,FALSE,"Leistungen Plan";#N/A,#N/A,FALSE,"KA Allg.Kosten (2)";#N/A,#N/A,FALSE,"KA All.Kosten"}</definedName>
    <definedName name="v.10" localSheetId="21" hidden="1">{#N/A,#N/A,FALSE,"Produkte Erw.";#N/A,#N/A,FALSE,"Produkte Plan";#N/A,#N/A,FALSE,"Leistungen Erw.";#N/A,#N/A,FALSE,"Leistungen Plan";#N/A,#N/A,FALSE,"KA Allg.Kosten (2)";#N/A,#N/A,FALSE,"KA All.Kosten"}</definedName>
    <definedName name="v.10" localSheetId="22" hidden="1">{#N/A,#N/A,FALSE,"Produkte Erw.";#N/A,#N/A,FALSE,"Produkte Plan";#N/A,#N/A,FALSE,"Leistungen Erw.";#N/A,#N/A,FALSE,"Leistungen Plan";#N/A,#N/A,FALSE,"KA Allg.Kosten (2)";#N/A,#N/A,FALSE,"KA All.Kosten"}</definedName>
    <definedName name="v.10" localSheetId="19" hidden="1">{#N/A,#N/A,FALSE,"Produkte Erw.";#N/A,#N/A,FALSE,"Produkte Plan";#N/A,#N/A,FALSE,"Leistungen Erw.";#N/A,#N/A,FALSE,"Leistungen Plan";#N/A,#N/A,FALSE,"KA Allg.Kosten (2)";#N/A,#N/A,FALSE,"KA All.Kosten"}</definedName>
    <definedName name="v.10" hidden="1">{#N/A,#N/A,FALSE,"Produkte Erw.";#N/A,#N/A,FALSE,"Produkte Plan";#N/A,#N/A,FALSE,"Leistungen Erw.";#N/A,#N/A,FALSE,"Leistungen Plan";#N/A,#N/A,FALSE,"KA Allg.Kosten (2)";#N/A,#N/A,FALSE,"KA All.Kosten"}</definedName>
    <definedName name="V.2" localSheetId="14" hidden="1">{#N/A,#N/A,FALSE,"Produkte Erw.";#N/A,#N/A,FALSE,"Produkte Plan";#N/A,#N/A,FALSE,"Leistungen Erw.";#N/A,#N/A,FALSE,"Leistungen Plan";#N/A,#N/A,FALSE,"KA Allg.Kosten (2)";#N/A,#N/A,FALSE,"KA All.Kosten"}</definedName>
    <definedName name="V.2" localSheetId="7" hidden="1">{#N/A,#N/A,FALSE,"Produkte Erw.";#N/A,#N/A,FALSE,"Produkte Plan";#N/A,#N/A,FALSE,"Leistungen Erw.";#N/A,#N/A,FALSE,"Leistungen Plan";#N/A,#N/A,FALSE,"KA Allg.Kosten (2)";#N/A,#N/A,FALSE,"KA All.Kosten"}</definedName>
    <definedName name="V.2" localSheetId="25" hidden="1">{#N/A,#N/A,FALSE,"Produkte Erw.";#N/A,#N/A,FALSE,"Produkte Plan";#N/A,#N/A,FALSE,"Leistungen Erw.";#N/A,#N/A,FALSE,"Leistungen Plan";#N/A,#N/A,FALSE,"KA Allg.Kosten (2)";#N/A,#N/A,FALSE,"KA All.Kosten"}</definedName>
    <definedName name="V.2" localSheetId="21" hidden="1">{#N/A,#N/A,FALSE,"Produkte Erw.";#N/A,#N/A,FALSE,"Produkte Plan";#N/A,#N/A,FALSE,"Leistungen Erw.";#N/A,#N/A,FALSE,"Leistungen Plan";#N/A,#N/A,FALSE,"KA Allg.Kosten (2)";#N/A,#N/A,FALSE,"KA All.Kosten"}</definedName>
    <definedName name="V.2" localSheetId="22" hidden="1">{#N/A,#N/A,FALSE,"Produkte Erw.";#N/A,#N/A,FALSE,"Produkte Plan";#N/A,#N/A,FALSE,"Leistungen Erw.";#N/A,#N/A,FALSE,"Leistungen Plan";#N/A,#N/A,FALSE,"KA Allg.Kosten (2)";#N/A,#N/A,FALSE,"KA All.Kosten"}</definedName>
    <definedName name="V.2" localSheetId="19" hidden="1">{#N/A,#N/A,FALSE,"Produkte Erw.";#N/A,#N/A,FALSE,"Produkte Plan";#N/A,#N/A,FALSE,"Leistungen Erw.";#N/A,#N/A,FALSE,"Leistungen Plan";#N/A,#N/A,FALSE,"KA Allg.Kosten (2)";#N/A,#N/A,FALSE,"KA All.Kosten"}</definedName>
    <definedName name="V.2" hidden="1">{#N/A,#N/A,FALSE,"Produkte Erw.";#N/A,#N/A,FALSE,"Produkte Plan";#N/A,#N/A,FALSE,"Leistungen Erw.";#N/A,#N/A,FALSE,"Leistungen Plan";#N/A,#N/A,FALSE,"KA Allg.Kosten (2)";#N/A,#N/A,FALSE,"KA All.Kosten"}</definedName>
    <definedName name="V.3" localSheetId="14" hidden="1">{#N/A,#N/A,FALSE,"Produkte Erw.";#N/A,#N/A,FALSE,"Produkte Plan";#N/A,#N/A,FALSE,"Leistungen Erw.";#N/A,#N/A,FALSE,"Leistungen Plan";#N/A,#N/A,FALSE,"KA Allg.Kosten (2)";#N/A,#N/A,FALSE,"KA All.Kosten"}</definedName>
    <definedName name="V.3" localSheetId="7" hidden="1">{#N/A,#N/A,FALSE,"Produkte Erw.";#N/A,#N/A,FALSE,"Produkte Plan";#N/A,#N/A,FALSE,"Leistungen Erw.";#N/A,#N/A,FALSE,"Leistungen Plan";#N/A,#N/A,FALSE,"KA Allg.Kosten (2)";#N/A,#N/A,FALSE,"KA All.Kosten"}</definedName>
    <definedName name="V.3" localSheetId="25" hidden="1">{#N/A,#N/A,FALSE,"Produkte Erw.";#N/A,#N/A,FALSE,"Produkte Plan";#N/A,#N/A,FALSE,"Leistungen Erw.";#N/A,#N/A,FALSE,"Leistungen Plan";#N/A,#N/A,FALSE,"KA Allg.Kosten (2)";#N/A,#N/A,FALSE,"KA All.Kosten"}</definedName>
    <definedName name="V.3" localSheetId="21" hidden="1">{#N/A,#N/A,FALSE,"Produkte Erw.";#N/A,#N/A,FALSE,"Produkte Plan";#N/A,#N/A,FALSE,"Leistungen Erw.";#N/A,#N/A,FALSE,"Leistungen Plan";#N/A,#N/A,FALSE,"KA Allg.Kosten (2)";#N/A,#N/A,FALSE,"KA All.Kosten"}</definedName>
    <definedName name="V.3" localSheetId="22" hidden="1">{#N/A,#N/A,FALSE,"Produkte Erw.";#N/A,#N/A,FALSE,"Produkte Plan";#N/A,#N/A,FALSE,"Leistungen Erw.";#N/A,#N/A,FALSE,"Leistungen Plan";#N/A,#N/A,FALSE,"KA Allg.Kosten (2)";#N/A,#N/A,FALSE,"KA All.Kosten"}</definedName>
    <definedName name="V.3" localSheetId="19" hidden="1">{#N/A,#N/A,FALSE,"Produkte Erw.";#N/A,#N/A,FALSE,"Produkte Plan";#N/A,#N/A,FALSE,"Leistungen Erw.";#N/A,#N/A,FALSE,"Leistungen Plan";#N/A,#N/A,FALSE,"KA Allg.Kosten (2)";#N/A,#N/A,FALSE,"KA All.Kosten"}</definedName>
    <definedName name="V.3" hidden="1">{#N/A,#N/A,FALSE,"Produkte Erw.";#N/A,#N/A,FALSE,"Produkte Plan";#N/A,#N/A,FALSE,"Leistungen Erw.";#N/A,#N/A,FALSE,"Leistungen Plan";#N/A,#N/A,FALSE,"KA Allg.Kosten (2)";#N/A,#N/A,FALSE,"KA All.Kosten"}</definedName>
    <definedName name="v.6" localSheetId="14" hidden="1">{#N/A,#N/A,FALSE,"Umsatz CH";#N/A,#N/A,FALSE,"ER CH";#N/A,#N/A,FALSE,"EA CH (2) ";#N/A,#N/A,FALSE,"EA CH";#N/A,#N/A,FALSE,"EA CH (3) ";#N/A,#N/A,FALSE,"EA CH (4)";#N/A,#N/A,FALSE,"KA CH";#N/A,#N/A,FALSE,"KA CH  (2)";#N/A,#N/A,FALSE,"KA CH  (3)";#N/A,#N/A,FALSE,"KA CH (4)"}</definedName>
    <definedName name="v.6" localSheetId="7" hidden="1">{#N/A,#N/A,FALSE,"Umsatz CH";#N/A,#N/A,FALSE,"ER CH";#N/A,#N/A,FALSE,"EA CH (2) ";#N/A,#N/A,FALSE,"EA CH";#N/A,#N/A,FALSE,"EA CH (3) ";#N/A,#N/A,FALSE,"EA CH (4)";#N/A,#N/A,FALSE,"KA CH";#N/A,#N/A,FALSE,"KA CH  (2)";#N/A,#N/A,FALSE,"KA CH  (3)";#N/A,#N/A,FALSE,"KA CH (4)"}</definedName>
    <definedName name="v.6" localSheetId="25" hidden="1">{#N/A,#N/A,FALSE,"Umsatz CH";#N/A,#N/A,FALSE,"ER CH";#N/A,#N/A,FALSE,"EA CH (2) ";#N/A,#N/A,FALSE,"EA CH";#N/A,#N/A,FALSE,"EA CH (3) ";#N/A,#N/A,FALSE,"EA CH (4)";#N/A,#N/A,FALSE,"KA CH";#N/A,#N/A,FALSE,"KA CH  (2)";#N/A,#N/A,FALSE,"KA CH  (3)";#N/A,#N/A,FALSE,"KA CH (4)"}</definedName>
    <definedName name="v.6" localSheetId="21" hidden="1">{#N/A,#N/A,FALSE,"Umsatz CH";#N/A,#N/A,FALSE,"ER CH";#N/A,#N/A,FALSE,"EA CH (2) ";#N/A,#N/A,FALSE,"EA CH";#N/A,#N/A,FALSE,"EA CH (3) ";#N/A,#N/A,FALSE,"EA CH (4)";#N/A,#N/A,FALSE,"KA CH";#N/A,#N/A,FALSE,"KA CH  (2)";#N/A,#N/A,FALSE,"KA CH  (3)";#N/A,#N/A,FALSE,"KA CH (4)"}</definedName>
    <definedName name="v.6" localSheetId="22" hidden="1">{#N/A,#N/A,FALSE,"Umsatz CH";#N/A,#N/A,FALSE,"ER CH";#N/A,#N/A,FALSE,"EA CH (2) ";#N/A,#N/A,FALSE,"EA CH";#N/A,#N/A,FALSE,"EA CH (3) ";#N/A,#N/A,FALSE,"EA CH (4)";#N/A,#N/A,FALSE,"KA CH";#N/A,#N/A,FALSE,"KA CH  (2)";#N/A,#N/A,FALSE,"KA CH  (3)";#N/A,#N/A,FALSE,"KA CH (4)"}</definedName>
    <definedName name="v.6" localSheetId="19" hidden="1">{#N/A,#N/A,FALSE,"Umsatz CH";#N/A,#N/A,FALSE,"ER CH";#N/A,#N/A,FALSE,"EA CH (2) ";#N/A,#N/A,FALSE,"EA CH";#N/A,#N/A,FALSE,"EA CH (3) ";#N/A,#N/A,FALSE,"EA CH (4)";#N/A,#N/A,FALSE,"KA CH";#N/A,#N/A,FALSE,"KA CH  (2)";#N/A,#N/A,FALSE,"KA CH  (3)";#N/A,#N/A,FALSE,"KA CH (4)"}</definedName>
    <definedName name="v.6" hidden="1">{#N/A,#N/A,FALSE,"Umsatz CH";#N/A,#N/A,FALSE,"ER CH";#N/A,#N/A,FALSE,"EA CH (2) ";#N/A,#N/A,FALSE,"EA CH";#N/A,#N/A,FALSE,"EA CH (3) ";#N/A,#N/A,FALSE,"EA CH (4)";#N/A,#N/A,FALSE,"KA CH";#N/A,#N/A,FALSE,"KA CH  (2)";#N/A,#N/A,FALSE,"KA CH  (3)";#N/A,#N/A,FALSE,"KA CH (4)"}</definedName>
    <definedName name="v.7" localSheetId="14" hidden="1">{#N/A,#N/A,FALSE,"Umsatz CH";#N/A,#N/A,FALSE,"ER CH";#N/A,#N/A,FALSE,"EA CH (2) ";#N/A,#N/A,FALSE,"EA CH";#N/A,#N/A,FALSE,"EA CH (3) ";#N/A,#N/A,FALSE,"EA CH (4)";#N/A,#N/A,FALSE,"KA CH";#N/A,#N/A,FALSE,"KA CH  (2)";#N/A,#N/A,FALSE,"KA CH  (3)";#N/A,#N/A,FALSE,"KA CH (4)"}</definedName>
    <definedName name="v.7" localSheetId="7" hidden="1">{#N/A,#N/A,FALSE,"Umsatz CH";#N/A,#N/A,FALSE,"ER CH";#N/A,#N/A,FALSE,"EA CH (2) ";#N/A,#N/A,FALSE,"EA CH";#N/A,#N/A,FALSE,"EA CH (3) ";#N/A,#N/A,FALSE,"EA CH (4)";#N/A,#N/A,FALSE,"KA CH";#N/A,#N/A,FALSE,"KA CH  (2)";#N/A,#N/A,FALSE,"KA CH  (3)";#N/A,#N/A,FALSE,"KA CH (4)"}</definedName>
    <definedName name="v.7" localSheetId="25" hidden="1">{#N/A,#N/A,FALSE,"Umsatz CH";#N/A,#N/A,FALSE,"ER CH";#N/A,#N/A,FALSE,"EA CH (2) ";#N/A,#N/A,FALSE,"EA CH";#N/A,#N/A,FALSE,"EA CH (3) ";#N/A,#N/A,FALSE,"EA CH (4)";#N/A,#N/A,FALSE,"KA CH";#N/A,#N/A,FALSE,"KA CH  (2)";#N/A,#N/A,FALSE,"KA CH  (3)";#N/A,#N/A,FALSE,"KA CH (4)"}</definedName>
    <definedName name="v.7" localSheetId="21" hidden="1">{#N/A,#N/A,FALSE,"Umsatz CH";#N/A,#N/A,FALSE,"ER CH";#N/A,#N/A,FALSE,"EA CH (2) ";#N/A,#N/A,FALSE,"EA CH";#N/A,#N/A,FALSE,"EA CH (3) ";#N/A,#N/A,FALSE,"EA CH (4)";#N/A,#N/A,FALSE,"KA CH";#N/A,#N/A,FALSE,"KA CH  (2)";#N/A,#N/A,FALSE,"KA CH  (3)";#N/A,#N/A,FALSE,"KA CH (4)"}</definedName>
    <definedName name="v.7" localSheetId="22" hidden="1">{#N/A,#N/A,FALSE,"Umsatz CH";#N/A,#N/A,FALSE,"ER CH";#N/A,#N/A,FALSE,"EA CH (2) ";#N/A,#N/A,FALSE,"EA CH";#N/A,#N/A,FALSE,"EA CH (3) ";#N/A,#N/A,FALSE,"EA CH (4)";#N/A,#N/A,FALSE,"KA CH";#N/A,#N/A,FALSE,"KA CH  (2)";#N/A,#N/A,FALSE,"KA CH  (3)";#N/A,#N/A,FALSE,"KA CH (4)"}</definedName>
    <definedName name="v.7" localSheetId="19" hidden="1">{#N/A,#N/A,FALSE,"Umsatz CH";#N/A,#N/A,FALSE,"ER CH";#N/A,#N/A,FALSE,"EA CH (2) ";#N/A,#N/A,FALSE,"EA CH";#N/A,#N/A,FALSE,"EA CH (3) ";#N/A,#N/A,FALSE,"EA CH (4)";#N/A,#N/A,FALSE,"KA CH";#N/A,#N/A,FALSE,"KA CH  (2)";#N/A,#N/A,FALSE,"KA CH  (3)";#N/A,#N/A,FALSE,"KA CH (4)"}</definedName>
    <definedName name="v.7" hidden="1">{#N/A,#N/A,FALSE,"Umsatz CH";#N/A,#N/A,FALSE,"ER CH";#N/A,#N/A,FALSE,"EA CH (2) ";#N/A,#N/A,FALSE,"EA CH";#N/A,#N/A,FALSE,"EA CH (3) ";#N/A,#N/A,FALSE,"EA CH (4)";#N/A,#N/A,FALSE,"KA CH";#N/A,#N/A,FALSE,"KA CH  (2)";#N/A,#N/A,FALSE,"KA CH  (3)";#N/A,#N/A,FALSE,"KA CH (4)"}</definedName>
    <definedName name="v.8" localSheetId="14" hidden="1">{#N/A,#N/A,FALSE,"Produkte Erw.";#N/A,#N/A,FALSE,"Produkte Plan";#N/A,#N/A,FALSE,"Leistungen Erw.";#N/A,#N/A,FALSE,"Leistungen Plan";#N/A,#N/A,FALSE,"KA Allg.Kosten (2)";#N/A,#N/A,FALSE,"KA All.Kosten"}</definedName>
    <definedName name="v.8" localSheetId="7" hidden="1">{#N/A,#N/A,FALSE,"Produkte Erw.";#N/A,#N/A,FALSE,"Produkte Plan";#N/A,#N/A,FALSE,"Leistungen Erw.";#N/A,#N/A,FALSE,"Leistungen Plan";#N/A,#N/A,FALSE,"KA Allg.Kosten (2)";#N/A,#N/A,FALSE,"KA All.Kosten"}</definedName>
    <definedName name="v.8" localSheetId="25" hidden="1">{#N/A,#N/A,FALSE,"Produkte Erw.";#N/A,#N/A,FALSE,"Produkte Plan";#N/A,#N/A,FALSE,"Leistungen Erw.";#N/A,#N/A,FALSE,"Leistungen Plan";#N/A,#N/A,FALSE,"KA Allg.Kosten (2)";#N/A,#N/A,FALSE,"KA All.Kosten"}</definedName>
    <definedName name="v.8" localSheetId="21" hidden="1">{#N/A,#N/A,FALSE,"Produkte Erw.";#N/A,#N/A,FALSE,"Produkte Plan";#N/A,#N/A,FALSE,"Leistungen Erw.";#N/A,#N/A,FALSE,"Leistungen Plan";#N/A,#N/A,FALSE,"KA Allg.Kosten (2)";#N/A,#N/A,FALSE,"KA All.Kosten"}</definedName>
    <definedName name="v.8" localSheetId="22" hidden="1">{#N/A,#N/A,FALSE,"Produkte Erw.";#N/A,#N/A,FALSE,"Produkte Plan";#N/A,#N/A,FALSE,"Leistungen Erw.";#N/A,#N/A,FALSE,"Leistungen Plan";#N/A,#N/A,FALSE,"KA Allg.Kosten (2)";#N/A,#N/A,FALSE,"KA All.Kosten"}</definedName>
    <definedName name="v.8" localSheetId="19" hidden="1">{#N/A,#N/A,FALSE,"Produkte Erw.";#N/A,#N/A,FALSE,"Produkte Plan";#N/A,#N/A,FALSE,"Leistungen Erw.";#N/A,#N/A,FALSE,"Leistungen Plan";#N/A,#N/A,FALSE,"KA Allg.Kosten (2)";#N/A,#N/A,FALSE,"KA All.Kosten"}</definedName>
    <definedName name="v.8" hidden="1">{#N/A,#N/A,FALSE,"Produkte Erw.";#N/A,#N/A,FALSE,"Produkte Plan";#N/A,#N/A,FALSE,"Leistungen Erw.";#N/A,#N/A,FALSE,"Leistungen Plan";#N/A,#N/A,FALSE,"KA Allg.Kosten (2)";#N/A,#N/A,FALSE,"KA All.Kosten"}</definedName>
    <definedName name="V2500_00CC">#REF!</definedName>
    <definedName name="V2500_00T">#REF!</definedName>
    <definedName name="V2500_00TABLE">#REF!</definedName>
    <definedName name="V2500_99CC">#REF!</definedName>
    <definedName name="V2500_99T">#REF!</definedName>
    <definedName name="V2500_99TABLE">#REF!</definedName>
    <definedName name="V5.1Fee">#REF!</definedName>
    <definedName name="Vail" localSheetId="14" hidden="1">{"PVGraph2",#N/A,FALSE,"PV Data"}</definedName>
    <definedName name="Vail" localSheetId="7" hidden="1">{"PVGraph2",#N/A,FALSE,"PV Data"}</definedName>
    <definedName name="Vail" localSheetId="25" hidden="1">{"PVGraph2",#N/A,FALSE,"PV Data"}</definedName>
    <definedName name="Vail" localSheetId="21" hidden="1">{"PVGraph2",#N/A,FALSE,"PV Data"}</definedName>
    <definedName name="Vail" localSheetId="22" hidden="1">{"PVGraph2",#N/A,FALSE,"PV Data"}</definedName>
    <definedName name="Vail" localSheetId="19" hidden="1">{"PVGraph2",#N/A,FALSE,"PV Data"}</definedName>
    <definedName name="Vail" hidden="1">{"PVGraph2",#N/A,FALSE,"PV Data"}</definedName>
    <definedName name="VAL3Q" localSheetId="14" hidden="1">{"annual",#N/A,FALSE,"IBMFIN";"bal sheet tracking",#N/A,FALSE,"IBMFIN";"prodrev",#N/A,FALSE,"IBMFIN";"quarterly",#N/A,FALSE,"IBMFIN"}</definedName>
    <definedName name="VAL3Q" localSheetId="7" hidden="1">{"annual",#N/A,FALSE,"IBMFIN";"bal sheet tracking",#N/A,FALSE,"IBMFIN";"prodrev",#N/A,FALSE,"IBMFIN";"quarterly",#N/A,FALSE,"IBMFIN"}</definedName>
    <definedName name="VAL3Q" localSheetId="25" hidden="1">{"annual",#N/A,FALSE,"IBMFIN";"bal sheet tracking",#N/A,FALSE,"IBMFIN";"prodrev",#N/A,FALSE,"IBMFIN";"quarterly",#N/A,FALSE,"IBMFIN"}</definedName>
    <definedName name="VAL3Q" localSheetId="21" hidden="1">{"annual",#N/A,FALSE,"IBMFIN";"bal sheet tracking",#N/A,FALSE,"IBMFIN";"prodrev",#N/A,FALSE,"IBMFIN";"quarterly",#N/A,FALSE,"IBMFIN"}</definedName>
    <definedName name="VAL3Q" localSheetId="22" hidden="1">{"annual",#N/A,FALSE,"IBMFIN";"bal sheet tracking",#N/A,FALSE,"IBMFIN";"prodrev",#N/A,FALSE,"IBMFIN";"quarterly",#N/A,FALSE,"IBMFIN"}</definedName>
    <definedName name="VAL3Q" localSheetId="19" hidden="1">{"annual",#N/A,FALSE,"IBMFIN";"bal sheet tracking",#N/A,FALSE,"IBMFIN";"prodrev",#N/A,FALSE,"IBMFIN";"quarterly",#N/A,FALSE,"IBMFIN"}</definedName>
    <definedName name="VAL3Q" hidden="1">{"annual",#N/A,FALSE,"IBMFIN";"bal sheet tracking",#N/A,FALSE,"IBMFIN";"prodrev",#N/A,FALSE,"IBMFIN";"quarterly",#N/A,FALSE,"IBMFIN"}</definedName>
    <definedName name="Valid_Show" localSheetId="14">Visible</definedName>
    <definedName name="Valid_Show" localSheetId="7">Visible</definedName>
    <definedName name="Valid_Show" localSheetId="25">Visible</definedName>
    <definedName name="Valid_Show" localSheetId="21">Visible</definedName>
    <definedName name="Valid_Show" localSheetId="22">Visible</definedName>
    <definedName name="Valid_Show" localSheetId="19">Visible</definedName>
    <definedName name="Valid_Show">Visible</definedName>
    <definedName name="VALIDCODES">#REF!</definedName>
    <definedName name="Value">#REF!</definedName>
    <definedName name="varazdin" localSheetId="14" hidden="1">{#N/A,#N/A,FALSE,"JA-deck";#N/A,#N/A,FALSE,"JA-inhv";#N/A,#N/A,FALSE,"JA-auftrag";#N/A,#N/A,FALSE,"JA-recht";#N/A,#N/A,FALSE,"JA-steuer";#N/A,#N/A,FALSE,"BILANZ";#N/A,#N/A,FALSE,"GUV";#N/A,#N/A,FALSE,"ANLAGEN";#N/A,#N/A,FALSE,"I.ANH";#N/A,#N/A,FALSE,"ERLBIL";#N/A,#N/A,FALSE,"ERLGUV";#N/A,#N/A,FALSE,"IV.ANH"}</definedName>
    <definedName name="varazdin" localSheetId="7" hidden="1">{#N/A,#N/A,FALSE,"JA-deck";#N/A,#N/A,FALSE,"JA-inhv";#N/A,#N/A,FALSE,"JA-auftrag";#N/A,#N/A,FALSE,"JA-recht";#N/A,#N/A,FALSE,"JA-steuer";#N/A,#N/A,FALSE,"BILANZ";#N/A,#N/A,FALSE,"GUV";#N/A,#N/A,FALSE,"ANLAGEN";#N/A,#N/A,FALSE,"I.ANH";#N/A,#N/A,FALSE,"ERLBIL";#N/A,#N/A,FALSE,"ERLGUV";#N/A,#N/A,FALSE,"IV.ANH"}</definedName>
    <definedName name="varazdin" localSheetId="25" hidden="1">{#N/A,#N/A,FALSE,"JA-deck";#N/A,#N/A,FALSE,"JA-inhv";#N/A,#N/A,FALSE,"JA-auftrag";#N/A,#N/A,FALSE,"JA-recht";#N/A,#N/A,FALSE,"JA-steuer";#N/A,#N/A,FALSE,"BILANZ";#N/A,#N/A,FALSE,"GUV";#N/A,#N/A,FALSE,"ANLAGEN";#N/A,#N/A,FALSE,"I.ANH";#N/A,#N/A,FALSE,"ERLBIL";#N/A,#N/A,FALSE,"ERLGUV";#N/A,#N/A,FALSE,"IV.ANH"}</definedName>
    <definedName name="varazdin" localSheetId="21" hidden="1">{#N/A,#N/A,FALSE,"JA-deck";#N/A,#N/A,FALSE,"JA-inhv";#N/A,#N/A,FALSE,"JA-auftrag";#N/A,#N/A,FALSE,"JA-recht";#N/A,#N/A,FALSE,"JA-steuer";#N/A,#N/A,FALSE,"BILANZ";#N/A,#N/A,FALSE,"GUV";#N/A,#N/A,FALSE,"ANLAGEN";#N/A,#N/A,FALSE,"I.ANH";#N/A,#N/A,FALSE,"ERLBIL";#N/A,#N/A,FALSE,"ERLGUV";#N/A,#N/A,FALSE,"IV.ANH"}</definedName>
    <definedName name="varazdin" localSheetId="22" hidden="1">{#N/A,#N/A,FALSE,"JA-deck";#N/A,#N/A,FALSE,"JA-inhv";#N/A,#N/A,FALSE,"JA-auftrag";#N/A,#N/A,FALSE,"JA-recht";#N/A,#N/A,FALSE,"JA-steuer";#N/A,#N/A,FALSE,"BILANZ";#N/A,#N/A,FALSE,"GUV";#N/A,#N/A,FALSE,"ANLAGEN";#N/A,#N/A,FALSE,"I.ANH";#N/A,#N/A,FALSE,"ERLBIL";#N/A,#N/A,FALSE,"ERLGUV";#N/A,#N/A,FALSE,"IV.ANH"}</definedName>
    <definedName name="varazdin" localSheetId="19" hidden="1">{#N/A,#N/A,FALSE,"JA-deck";#N/A,#N/A,FALSE,"JA-inhv";#N/A,#N/A,FALSE,"JA-auftrag";#N/A,#N/A,FALSE,"JA-recht";#N/A,#N/A,FALSE,"JA-steuer";#N/A,#N/A,FALSE,"BILANZ";#N/A,#N/A,FALSE,"GUV";#N/A,#N/A,FALSE,"ANLAGEN";#N/A,#N/A,FALSE,"I.ANH";#N/A,#N/A,FALSE,"ERLBIL";#N/A,#N/A,FALSE,"ERLGUV";#N/A,#N/A,FALSE,"IV.ANH"}</definedName>
    <definedName name="varazdin" hidden="1">{#N/A,#N/A,FALSE,"JA-deck";#N/A,#N/A,FALSE,"JA-inhv";#N/A,#N/A,FALSE,"JA-auftrag";#N/A,#N/A,FALSE,"JA-recht";#N/A,#N/A,FALSE,"JA-steuer";#N/A,#N/A,FALSE,"BILANZ";#N/A,#N/A,FALSE,"GUV";#N/A,#N/A,FALSE,"ANLAGEN";#N/A,#N/A,FALSE,"I.ANH";#N/A,#N/A,FALSE,"ERLBIL";#N/A,#N/A,FALSE,"ERLGUV";#N/A,#N/A,FALSE,"IV.ANH"}</definedName>
    <definedName name="vasdg" localSheetId="14" hidden="1">{#N/A,#N/A,FALSE,"MD";#N/A,#N/A,FALSE,"AL";#N/A,#N/A,FALSE,"PR";#N/A,#N/A,FALSE,"RU";#N/A,#N/A,FALSE,"SP";#N/A,#N/A,FALSE,"Z"}</definedName>
    <definedName name="vasdg" localSheetId="7" hidden="1">{#N/A,#N/A,FALSE,"MD";#N/A,#N/A,FALSE,"AL";#N/A,#N/A,FALSE,"PR";#N/A,#N/A,FALSE,"RU";#N/A,#N/A,FALSE,"SP";#N/A,#N/A,FALSE,"Z"}</definedName>
    <definedName name="vasdg" localSheetId="25" hidden="1">{#N/A,#N/A,FALSE,"MD";#N/A,#N/A,FALSE,"AL";#N/A,#N/A,FALSE,"PR";#N/A,#N/A,FALSE,"RU";#N/A,#N/A,FALSE,"SP";#N/A,#N/A,FALSE,"Z"}</definedName>
    <definedName name="vasdg" localSheetId="21" hidden="1">{#N/A,#N/A,FALSE,"MD";#N/A,#N/A,FALSE,"AL";#N/A,#N/A,FALSE,"PR";#N/A,#N/A,FALSE,"RU";#N/A,#N/A,FALSE,"SP";#N/A,#N/A,FALSE,"Z"}</definedName>
    <definedName name="vasdg" localSheetId="22" hidden="1">{#N/A,#N/A,FALSE,"MD";#N/A,#N/A,FALSE,"AL";#N/A,#N/A,FALSE,"PR";#N/A,#N/A,FALSE,"RU";#N/A,#N/A,FALSE,"SP";#N/A,#N/A,FALSE,"Z"}</definedName>
    <definedName name="vasdg" localSheetId="19" hidden="1">{#N/A,#N/A,FALSE,"MD";#N/A,#N/A,FALSE,"AL";#N/A,#N/A,FALSE,"PR";#N/A,#N/A,FALSE,"RU";#N/A,#N/A,FALSE,"SP";#N/A,#N/A,FALSE,"Z"}</definedName>
    <definedName name="vasdg" hidden="1">{#N/A,#N/A,FALSE,"MD";#N/A,#N/A,FALSE,"AL";#N/A,#N/A,FALSE,"PR";#N/A,#N/A,FALSE,"RU";#N/A,#N/A,FALSE,"SP";#N/A,#N/A,FALSE,"Z"}</definedName>
    <definedName name="VAT">#N/A</definedName>
    <definedName name="vatrate">#REF!</definedName>
    <definedName name="vay" localSheetId="14" hidden="1">{#N/A,#N/A,TRUE,"COVER";#N/A,#N/A,TRUE,"DIR";#N/A,#N/A,TRUE,"AUDIT"}</definedName>
    <definedName name="vay" localSheetId="7" hidden="1">{#N/A,#N/A,TRUE,"COVER";#N/A,#N/A,TRUE,"DIR";#N/A,#N/A,TRUE,"AUDIT"}</definedName>
    <definedName name="vay" localSheetId="25" hidden="1">{#N/A,#N/A,TRUE,"COVER";#N/A,#N/A,TRUE,"DIR";#N/A,#N/A,TRUE,"AUDIT"}</definedName>
    <definedName name="vay" localSheetId="21" hidden="1">{#N/A,#N/A,TRUE,"COVER";#N/A,#N/A,TRUE,"DIR";#N/A,#N/A,TRUE,"AUDIT"}</definedName>
    <definedName name="vay" localSheetId="22" hidden="1">{#N/A,#N/A,TRUE,"COVER";#N/A,#N/A,TRUE,"DIR";#N/A,#N/A,TRUE,"AUDIT"}</definedName>
    <definedName name="vay" localSheetId="19" hidden="1">{#N/A,#N/A,TRUE,"COVER";#N/A,#N/A,TRUE,"DIR";#N/A,#N/A,TRUE,"AUDIT"}</definedName>
    <definedName name="vay" hidden="1">{#N/A,#N/A,TRUE,"COVER";#N/A,#N/A,TRUE,"DIR";#N/A,#N/A,TRUE,"AUDIT"}</definedName>
    <definedName name="vbvbvbv" localSheetId="1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bvbvbv"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bvbvbv" localSheetId="2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bvbvbv" localSheetId="2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bvbvbv" localSheetId="2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bvbvbv" localSheetId="19"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bvbvbv"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cfd" localSheetId="14"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fd" localSheetId="7"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fd" localSheetId="25"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fd" localSheetId="21"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fd" localSheetId="22"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fd" localSheetId="19"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fd"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fg" localSheetId="14" hidden="1">{#N/A,#N/A,FALSE,"TB";#N/A,#N/A,FALSE,"DR";#N/A,#N/A,FALSE,"AR";#N/A,#N/A,FALSE,"BS";#N/A,#N/A,FALSE,"PL";#N/A,#N/A,FALSE,"NOTES";#N/A,#N/A,FALSE,"NOTES (2)";#N/A,#N/A,FALSE,"NOTES (3)";#N/A,#N/A,FALSE,"DPL";#N/A,#N/A,FALSE,"DPL"}</definedName>
    <definedName name="vcfg" localSheetId="7" hidden="1">{#N/A,#N/A,FALSE,"TB";#N/A,#N/A,FALSE,"DR";#N/A,#N/A,FALSE,"AR";#N/A,#N/A,FALSE,"BS";#N/A,#N/A,FALSE,"PL";#N/A,#N/A,FALSE,"NOTES";#N/A,#N/A,FALSE,"NOTES (2)";#N/A,#N/A,FALSE,"NOTES (3)";#N/A,#N/A,FALSE,"DPL";#N/A,#N/A,FALSE,"DPL"}</definedName>
    <definedName name="vcfg" localSheetId="25" hidden="1">{#N/A,#N/A,FALSE,"TB";#N/A,#N/A,FALSE,"DR";#N/A,#N/A,FALSE,"AR";#N/A,#N/A,FALSE,"BS";#N/A,#N/A,FALSE,"PL";#N/A,#N/A,FALSE,"NOTES";#N/A,#N/A,FALSE,"NOTES (2)";#N/A,#N/A,FALSE,"NOTES (3)";#N/A,#N/A,FALSE,"DPL";#N/A,#N/A,FALSE,"DPL"}</definedName>
    <definedName name="vcfg" localSheetId="21" hidden="1">{#N/A,#N/A,FALSE,"TB";#N/A,#N/A,FALSE,"DR";#N/A,#N/A,FALSE,"AR";#N/A,#N/A,FALSE,"BS";#N/A,#N/A,FALSE,"PL";#N/A,#N/A,FALSE,"NOTES";#N/A,#N/A,FALSE,"NOTES (2)";#N/A,#N/A,FALSE,"NOTES (3)";#N/A,#N/A,FALSE,"DPL";#N/A,#N/A,FALSE,"DPL"}</definedName>
    <definedName name="vcfg" localSheetId="22" hidden="1">{#N/A,#N/A,FALSE,"TB";#N/A,#N/A,FALSE,"DR";#N/A,#N/A,FALSE,"AR";#N/A,#N/A,FALSE,"BS";#N/A,#N/A,FALSE,"PL";#N/A,#N/A,FALSE,"NOTES";#N/A,#N/A,FALSE,"NOTES (2)";#N/A,#N/A,FALSE,"NOTES (3)";#N/A,#N/A,FALSE,"DPL";#N/A,#N/A,FALSE,"DPL"}</definedName>
    <definedName name="vcfg" localSheetId="19" hidden="1">{#N/A,#N/A,FALSE,"TB";#N/A,#N/A,FALSE,"DR";#N/A,#N/A,FALSE,"AR";#N/A,#N/A,FALSE,"BS";#N/A,#N/A,FALSE,"PL";#N/A,#N/A,FALSE,"NOTES";#N/A,#N/A,FALSE,"NOTES (2)";#N/A,#N/A,FALSE,"NOTES (3)";#N/A,#N/A,FALSE,"DPL";#N/A,#N/A,FALSE,"DPL"}</definedName>
    <definedName name="vcfg" hidden="1">{#N/A,#N/A,FALSE,"TB";#N/A,#N/A,FALSE,"DR";#N/A,#N/A,FALSE,"AR";#N/A,#N/A,FALSE,"BS";#N/A,#N/A,FALSE,"PL";#N/A,#N/A,FALSE,"NOTES";#N/A,#N/A,FALSE,"NOTES (2)";#N/A,#N/A,FALSE,"NOTES (3)";#N/A,#N/A,FALSE,"DPL";#N/A,#N/A,FALSE,"DPL"}</definedName>
    <definedName name="vcvc" hidden="1">#REF!</definedName>
    <definedName name="vcvcv" localSheetId="14" hidden="1">{#N/A,#N/A,FALSE,"Umsatz EO BP";#N/A,#N/A,FALSE,"Umsatz EO OP";#N/A,#N/A,FALSE,"ER EO BP";#N/A,#N/A,FALSE,"ER EO OP";#N/A,#N/A,FALSE,"EA EO (2)";#N/A,#N/A,FALSE,"EA EO";#N/A,#N/A,FALSE,"EA EO (3)";#N/A,#N/A,FALSE,"EA EO (4)";#N/A,#N/A,FALSE,"KA EO  (2)";#N/A,#N/A,FALSE,"KA EO";#N/A,#N/A,FALSE,"KA EO  (3)";#N/A,#N/A,FALSE,"KA EO (4)"}</definedName>
    <definedName name="vcvcv" localSheetId="7" hidden="1">{#N/A,#N/A,FALSE,"Umsatz EO BP";#N/A,#N/A,FALSE,"Umsatz EO OP";#N/A,#N/A,FALSE,"ER EO BP";#N/A,#N/A,FALSE,"ER EO OP";#N/A,#N/A,FALSE,"EA EO (2)";#N/A,#N/A,FALSE,"EA EO";#N/A,#N/A,FALSE,"EA EO (3)";#N/A,#N/A,FALSE,"EA EO (4)";#N/A,#N/A,FALSE,"KA EO  (2)";#N/A,#N/A,FALSE,"KA EO";#N/A,#N/A,FALSE,"KA EO  (3)";#N/A,#N/A,FALSE,"KA EO (4)"}</definedName>
    <definedName name="vcvcv" localSheetId="25" hidden="1">{#N/A,#N/A,FALSE,"Umsatz EO BP";#N/A,#N/A,FALSE,"Umsatz EO OP";#N/A,#N/A,FALSE,"ER EO BP";#N/A,#N/A,FALSE,"ER EO OP";#N/A,#N/A,FALSE,"EA EO (2)";#N/A,#N/A,FALSE,"EA EO";#N/A,#N/A,FALSE,"EA EO (3)";#N/A,#N/A,FALSE,"EA EO (4)";#N/A,#N/A,FALSE,"KA EO  (2)";#N/A,#N/A,FALSE,"KA EO";#N/A,#N/A,FALSE,"KA EO  (3)";#N/A,#N/A,FALSE,"KA EO (4)"}</definedName>
    <definedName name="vcvcv" localSheetId="21" hidden="1">{#N/A,#N/A,FALSE,"Umsatz EO BP";#N/A,#N/A,FALSE,"Umsatz EO OP";#N/A,#N/A,FALSE,"ER EO BP";#N/A,#N/A,FALSE,"ER EO OP";#N/A,#N/A,FALSE,"EA EO (2)";#N/A,#N/A,FALSE,"EA EO";#N/A,#N/A,FALSE,"EA EO (3)";#N/A,#N/A,FALSE,"EA EO (4)";#N/A,#N/A,FALSE,"KA EO  (2)";#N/A,#N/A,FALSE,"KA EO";#N/A,#N/A,FALSE,"KA EO  (3)";#N/A,#N/A,FALSE,"KA EO (4)"}</definedName>
    <definedName name="vcvcv" localSheetId="22" hidden="1">{#N/A,#N/A,FALSE,"Umsatz EO BP";#N/A,#N/A,FALSE,"Umsatz EO OP";#N/A,#N/A,FALSE,"ER EO BP";#N/A,#N/A,FALSE,"ER EO OP";#N/A,#N/A,FALSE,"EA EO (2)";#N/A,#N/A,FALSE,"EA EO";#N/A,#N/A,FALSE,"EA EO (3)";#N/A,#N/A,FALSE,"EA EO (4)";#N/A,#N/A,FALSE,"KA EO  (2)";#N/A,#N/A,FALSE,"KA EO";#N/A,#N/A,FALSE,"KA EO  (3)";#N/A,#N/A,FALSE,"KA EO (4)"}</definedName>
    <definedName name="vcvcv" localSheetId="19" hidden="1">{#N/A,#N/A,FALSE,"Umsatz EO BP";#N/A,#N/A,FALSE,"Umsatz EO OP";#N/A,#N/A,FALSE,"ER EO BP";#N/A,#N/A,FALSE,"ER EO OP";#N/A,#N/A,FALSE,"EA EO (2)";#N/A,#N/A,FALSE,"EA EO";#N/A,#N/A,FALSE,"EA EO (3)";#N/A,#N/A,FALSE,"EA EO (4)";#N/A,#N/A,FALSE,"KA EO  (2)";#N/A,#N/A,FALSE,"KA EO";#N/A,#N/A,FALSE,"KA EO  (3)";#N/A,#N/A,FALSE,"KA EO (4)"}</definedName>
    <definedName name="vcvcv" hidden="1">{#N/A,#N/A,FALSE,"Umsatz EO BP";#N/A,#N/A,FALSE,"Umsatz EO OP";#N/A,#N/A,FALSE,"ER EO BP";#N/A,#N/A,FALSE,"ER EO OP";#N/A,#N/A,FALSE,"EA EO (2)";#N/A,#N/A,FALSE,"EA EO";#N/A,#N/A,FALSE,"EA EO (3)";#N/A,#N/A,FALSE,"EA EO (4)";#N/A,#N/A,FALSE,"KA EO  (2)";#N/A,#N/A,FALSE,"KA EO";#N/A,#N/A,FALSE,"KA EO  (3)";#N/A,#N/A,FALSE,"KA EO (4)"}</definedName>
    <definedName name="vcx" localSheetId="14" hidden="1">{"'毛利比较'!$A$4:$P$26"}</definedName>
    <definedName name="vcx" localSheetId="7" hidden="1">{"'毛利比较'!$A$4:$P$26"}</definedName>
    <definedName name="vcx" localSheetId="25" hidden="1">{"'毛利比较'!$A$4:$P$26"}</definedName>
    <definedName name="vcx" localSheetId="21" hidden="1">{"'毛利比较'!$A$4:$P$26"}</definedName>
    <definedName name="vcx" localSheetId="22" hidden="1">{"'毛利比较'!$A$4:$P$26"}</definedName>
    <definedName name="vcx" localSheetId="19" hidden="1">{"'毛利比较'!$A$4:$P$26"}</definedName>
    <definedName name="vcx" hidden="1">{"'毛利比较'!$A$4:$P$26"}</definedName>
    <definedName name="vcxz" localSheetId="1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cxz"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cxz" localSheetId="25"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cxz" localSheetId="2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cxz" localSheetId="22"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cxz" localSheetId="19"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cxz"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dvd" localSheetId="14" hidden="1">{#N/A,#N/A,FALSE,"summary"}</definedName>
    <definedName name="vdvd" localSheetId="7" hidden="1">{#N/A,#N/A,FALSE,"summary"}</definedName>
    <definedName name="vdvd" localSheetId="25" hidden="1">{#N/A,#N/A,FALSE,"summary"}</definedName>
    <definedName name="vdvd" localSheetId="21" hidden="1">{#N/A,#N/A,FALSE,"summary"}</definedName>
    <definedName name="vdvd" localSheetId="22" hidden="1">{#N/A,#N/A,FALSE,"summary"}</definedName>
    <definedName name="vdvd" localSheetId="19" hidden="1">{#N/A,#N/A,FALSE,"summary"}</definedName>
    <definedName name="vdvd" hidden="1">{#N/A,#N/A,FALSE,"summary"}</definedName>
    <definedName name="VENDOR">#REF!</definedName>
    <definedName name="VER">#REF!</definedName>
    <definedName name="Version">#REF!</definedName>
    <definedName name="versionno">1</definedName>
    <definedName name="Vertriebserg._Überleitung_Forecast_1995____1996">#REF!,#REF!</definedName>
    <definedName name="vf" localSheetId="14" hidden="1">{"'毛利比较'!$A$4:$P$26"}</definedName>
    <definedName name="vf" localSheetId="7" hidden="1">{"'毛利比较'!$A$4:$P$26"}</definedName>
    <definedName name="vf" localSheetId="25" hidden="1">{"'毛利比较'!$A$4:$P$26"}</definedName>
    <definedName name="vf" localSheetId="21" hidden="1">{"'毛利比较'!$A$4:$P$26"}</definedName>
    <definedName name="vf" localSheetId="22" hidden="1">{"'毛利比较'!$A$4:$P$26"}</definedName>
    <definedName name="vf" localSheetId="19" hidden="1">{"'毛利比较'!$A$4:$P$26"}</definedName>
    <definedName name="vf" hidden="1">{"'毛利比较'!$A$4:$P$26"}</definedName>
    <definedName name="VFA" localSheetId="14" hidden="1">{#N/A,#N/A,FALSE,"P&amp;L Acc";#N/A,#N/A,FALSE,"P&amp;L Var";#N/A,#N/A,FALSE,"I-B Rep";#N/A,#N/A,FALSE,"BS";#N/A,#N/A,FALSE,"C'flw St";#N/A,#N/A,FALSE,"H-C Cons";#N/A,#N/A,FALSE,"FA Rep"}</definedName>
    <definedName name="VFA" localSheetId="7" hidden="1">{#N/A,#N/A,FALSE,"P&amp;L Acc";#N/A,#N/A,FALSE,"P&amp;L Var";#N/A,#N/A,FALSE,"I-B Rep";#N/A,#N/A,FALSE,"BS";#N/A,#N/A,FALSE,"C'flw St";#N/A,#N/A,FALSE,"H-C Cons";#N/A,#N/A,FALSE,"FA Rep"}</definedName>
    <definedName name="VFA" localSheetId="25" hidden="1">{#N/A,#N/A,FALSE,"P&amp;L Acc";#N/A,#N/A,FALSE,"P&amp;L Var";#N/A,#N/A,FALSE,"I-B Rep";#N/A,#N/A,FALSE,"BS";#N/A,#N/A,FALSE,"C'flw St";#N/A,#N/A,FALSE,"H-C Cons";#N/A,#N/A,FALSE,"FA Rep"}</definedName>
    <definedName name="VFA" localSheetId="21" hidden="1">{#N/A,#N/A,FALSE,"P&amp;L Acc";#N/A,#N/A,FALSE,"P&amp;L Var";#N/A,#N/A,FALSE,"I-B Rep";#N/A,#N/A,FALSE,"BS";#N/A,#N/A,FALSE,"C'flw St";#N/A,#N/A,FALSE,"H-C Cons";#N/A,#N/A,FALSE,"FA Rep"}</definedName>
    <definedName name="VFA" localSheetId="22" hidden="1">{#N/A,#N/A,FALSE,"P&amp;L Acc";#N/A,#N/A,FALSE,"P&amp;L Var";#N/A,#N/A,FALSE,"I-B Rep";#N/A,#N/A,FALSE,"BS";#N/A,#N/A,FALSE,"C'flw St";#N/A,#N/A,FALSE,"H-C Cons";#N/A,#N/A,FALSE,"FA Rep"}</definedName>
    <definedName name="VFA" localSheetId="19" hidden="1">{#N/A,#N/A,FALSE,"P&amp;L Acc";#N/A,#N/A,FALSE,"P&amp;L Var";#N/A,#N/A,FALSE,"I-B Rep";#N/A,#N/A,FALSE,"BS";#N/A,#N/A,FALSE,"C'flw St";#N/A,#N/A,FALSE,"H-C Cons";#N/A,#N/A,FALSE,"FA Rep"}</definedName>
    <definedName name="VFA" hidden="1">{#N/A,#N/A,FALSE,"P&amp;L Acc";#N/A,#N/A,FALSE,"P&amp;L Var";#N/A,#N/A,FALSE,"I-B Rep";#N/A,#N/A,FALSE,"BS";#N/A,#N/A,FALSE,"C'flw St";#N/A,#N/A,FALSE,"H-C Cons";#N/A,#N/A,FALSE,"FA Rep"}</definedName>
    <definedName name="vfcd" localSheetId="14" hidden="1">{"QTD",#N/A,FALSE,"SUM"}</definedName>
    <definedName name="vfcd" localSheetId="7" hidden="1">{"QTD",#N/A,FALSE,"SUM"}</definedName>
    <definedName name="vfcd" localSheetId="25" hidden="1">{"QTD",#N/A,FALSE,"SUM"}</definedName>
    <definedName name="vfcd" localSheetId="21" hidden="1">{"QTD",#N/A,FALSE,"SUM"}</definedName>
    <definedName name="vfcd" localSheetId="22" hidden="1">{"QTD",#N/A,FALSE,"SUM"}</definedName>
    <definedName name="vfcd" localSheetId="19" hidden="1">{"QTD",#N/A,FALSE,"SUM"}</definedName>
    <definedName name="vfcd" hidden="1">{"QTD",#N/A,FALSE,"SUM"}</definedName>
    <definedName name="VFE" hidden="1">#REF!</definedName>
    <definedName name="vfhy" localSheetId="14" hidden="1">{"GENERALH2",#N/A,FALSE,"CM"}</definedName>
    <definedName name="vfhy" localSheetId="7" hidden="1">{"GENERALH2",#N/A,FALSE,"CM"}</definedName>
    <definedName name="vfhy" localSheetId="25" hidden="1">{"GENERALH2",#N/A,FALSE,"CM"}</definedName>
    <definedName name="vfhy" localSheetId="21" hidden="1">{"GENERALH2",#N/A,FALSE,"CM"}</definedName>
    <definedName name="vfhy" localSheetId="22" hidden="1">{"GENERALH2",#N/A,FALSE,"CM"}</definedName>
    <definedName name="vfhy" localSheetId="19" hidden="1">{"GENERALH2",#N/A,FALSE,"CM"}</definedName>
    <definedName name="vfhy" hidden="1">{"GENERALH2",#N/A,FALSE,"CM"}</definedName>
    <definedName name="vgf" localSheetId="14" hidden="1">{"GENERALH2",#N/A,FALSE,"CM"}</definedName>
    <definedName name="vgf" localSheetId="7" hidden="1">{"GENERALH2",#N/A,FALSE,"CM"}</definedName>
    <definedName name="vgf" localSheetId="25" hidden="1">{"GENERALH2",#N/A,FALSE,"CM"}</definedName>
    <definedName name="vgf" localSheetId="21" hidden="1">{"GENERALH2",#N/A,FALSE,"CM"}</definedName>
    <definedName name="vgf" localSheetId="22" hidden="1">{"GENERALH2",#N/A,FALSE,"CM"}</definedName>
    <definedName name="vgf" localSheetId="19" hidden="1">{"GENERALH2",#N/A,FALSE,"CM"}</definedName>
    <definedName name="vgf" hidden="1">{"GENERALH2",#N/A,FALSE,"CM"}</definedName>
    <definedName name="vgkt" localSheetId="14" hidden="1">{#N/A,#N/A,FALSE,"DIR-REP";#N/A,#N/A,FALSE,"AUD-REPORT";#N/A,#N/A,FALSE,"P7L&amp;BS";#N/A,#N/A,FALSE,"NOTES";#N/A,#N/A,FALSE,"FA";#N/A,#N/A,FALSE,"NOTES (2)";#N/A,#N/A,FALSE,"Schedule  IV";#N/A,#N/A,FALSE,"Schedule V"}</definedName>
    <definedName name="vgkt" localSheetId="7" hidden="1">{#N/A,#N/A,FALSE,"DIR-REP";#N/A,#N/A,FALSE,"AUD-REPORT";#N/A,#N/A,FALSE,"P7L&amp;BS";#N/A,#N/A,FALSE,"NOTES";#N/A,#N/A,FALSE,"FA";#N/A,#N/A,FALSE,"NOTES (2)";#N/A,#N/A,FALSE,"Schedule  IV";#N/A,#N/A,FALSE,"Schedule V"}</definedName>
    <definedName name="vgkt" localSheetId="25" hidden="1">{#N/A,#N/A,FALSE,"DIR-REP";#N/A,#N/A,FALSE,"AUD-REPORT";#N/A,#N/A,FALSE,"P7L&amp;BS";#N/A,#N/A,FALSE,"NOTES";#N/A,#N/A,FALSE,"FA";#N/A,#N/A,FALSE,"NOTES (2)";#N/A,#N/A,FALSE,"Schedule  IV";#N/A,#N/A,FALSE,"Schedule V"}</definedName>
    <definedName name="vgkt" localSheetId="21" hidden="1">{#N/A,#N/A,FALSE,"DIR-REP";#N/A,#N/A,FALSE,"AUD-REPORT";#N/A,#N/A,FALSE,"P7L&amp;BS";#N/A,#N/A,FALSE,"NOTES";#N/A,#N/A,FALSE,"FA";#N/A,#N/A,FALSE,"NOTES (2)";#N/A,#N/A,FALSE,"Schedule  IV";#N/A,#N/A,FALSE,"Schedule V"}</definedName>
    <definedName name="vgkt" localSheetId="22" hidden="1">{#N/A,#N/A,FALSE,"DIR-REP";#N/A,#N/A,FALSE,"AUD-REPORT";#N/A,#N/A,FALSE,"P7L&amp;BS";#N/A,#N/A,FALSE,"NOTES";#N/A,#N/A,FALSE,"FA";#N/A,#N/A,FALSE,"NOTES (2)";#N/A,#N/A,FALSE,"Schedule  IV";#N/A,#N/A,FALSE,"Schedule V"}</definedName>
    <definedName name="vgkt" localSheetId="19" hidden="1">{#N/A,#N/A,FALSE,"DIR-REP";#N/A,#N/A,FALSE,"AUD-REPORT";#N/A,#N/A,FALSE,"P7L&amp;BS";#N/A,#N/A,FALSE,"NOTES";#N/A,#N/A,FALSE,"FA";#N/A,#N/A,FALSE,"NOTES (2)";#N/A,#N/A,FALSE,"Schedule  IV";#N/A,#N/A,FALSE,"Schedule V"}</definedName>
    <definedName name="vgkt" hidden="1">{#N/A,#N/A,FALSE,"DIR-REP";#N/A,#N/A,FALSE,"AUD-REPORT";#N/A,#N/A,FALSE,"P7L&amp;BS";#N/A,#N/A,FALSE,"NOTES";#N/A,#N/A,FALSE,"FA";#N/A,#N/A,FALSE,"NOTES (2)";#N/A,#N/A,FALSE,"Schedule  IV";#N/A,#N/A,FALSE,"Schedule V"}</definedName>
    <definedName name="VIC_HC">#REF!</definedName>
    <definedName name="VIC_S_HC">#REF!</definedName>
    <definedName name="vin" hidden="1">#REF!</definedName>
    <definedName name="visejrienvd" localSheetId="14" hidden="1">{#N/A,#N/A,FALSE,"TB";#N/A,#N/A,FALSE,"DR";#N/A,#N/A,FALSE,"AR";#N/A,#N/A,FALSE,"PL";#N/A,#N/A,FALSE,"BS";#N/A,#N/A,FALSE,"NOTES";#N/A,#N/A,FALSE,"NOTES (2)";#N/A,#N/A,FALSE,"NOTES (3)";#N/A,#N/A,FALSE,"DPL";#N/A,#N/A,FALSE,"TAXC.INDEX";#N/A,#N/A,FALSE,"Schedule I";#N/A,#N/A,FALSE,"Adjustments"}</definedName>
    <definedName name="visejrienvd" localSheetId="7" hidden="1">{#N/A,#N/A,FALSE,"TB";#N/A,#N/A,FALSE,"DR";#N/A,#N/A,FALSE,"AR";#N/A,#N/A,FALSE,"PL";#N/A,#N/A,FALSE,"BS";#N/A,#N/A,FALSE,"NOTES";#N/A,#N/A,FALSE,"NOTES (2)";#N/A,#N/A,FALSE,"NOTES (3)";#N/A,#N/A,FALSE,"DPL";#N/A,#N/A,FALSE,"TAXC.INDEX";#N/A,#N/A,FALSE,"Schedule I";#N/A,#N/A,FALSE,"Adjustments"}</definedName>
    <definedName name="visejrienvd" localSheetId="25" hidden="1">{#N/A,#N/A,FALSE,"TB";#N/A,#N/A,FALSE,"DR";#N/A,#N/A,FALSE,"AR";#N/A,#N/A,FALSE,"PL";#N/A,#N/A,FALSE,"BS";#N/A,#N/A,FALSE,"NOTES";#N/A,#N/A,FALSE,"NOTES (2)";#N/A,#N/A,FALSE,"NOTES (3)";#N/A,#N/A,FALSE,"DPL";#N/A,#N/A,FALSE,"TAXC.INDEX";#N/A,#N/A,FALSE,"Schedule I";#N/A,#N/A,FALSE,"Adjustments"}</definedName>
    <definedName name="visejrienvd" localSheetId="21" hidden="1">{#N/A,#N/A,FALSE,"TB";#N/A,#N/A,FALSE,"DR";#N/A,#N/A,FALSE,"AR";#N/A,#N/A,FALSE,"PL";#N/A,#N/A,FALSE,"BS";#N/A,#N/A,FALSE,"NOTES";#N/A,#N/A,FALSE,"NOTES (2)";#N/A,#N/A,FALSE,"NOTES (3)";#N/A,#N/A,FALSE,"DPL";#N/A,#N/A,FALSE,"TAXC.INDEX";#N/A,#N/A,FALSE,"Schedule I";#N/A,#N/A,FALSE,"Adjustments"}</definedName>
    <definedName name="visejrienvd" localSheetId="22" hidden="1">{#N/A,#N/A,FALSE,"TB";#N/A,#N/A,FALSE,"DR";#N/A,#N/A,FALSE,"AR";#N/A,#N/A,FALSE,"PL";#N/A,#N/A,FALSE,"BS";#N/A,#N/A,FALSE,"NOTES";#N/A,#N/A,FALSE,"NOTES (2)";#N/A,#N/A,FALSE,"NOTES (3)";#N/A,#N/A,FALSE,"DPL";#N/A,#N/A,FALSE,"TAXC.INDEX";#N/A,#N/A,FALSE,"Schedule I";#N/A,#N/A,FALSE,"Adjustments"}</definedName>
    <definedName name="visejrienvd" localSheetId="19" hidden="1">{#N/A,#N/A,FALSE,"TB";#N/A,#N/A,FALSE,"DR";#N/A,#N/A,FALSE,"AR";#N/A,#N/A,FALSE,"PL";#N/A,#N/A,FALSE,"BS";#N/A,#N/A,FALSE,"NOTES";#N/A,#N/A,FALSE,"NOTES (2)";#N/A,#N/A,FALSE,"NOTES (3)";#N/A,#N/A,FALSE,"DPL";#N/A,#N/A,FALSE,"TAXC.INDEX";#N/A,#N/A,FALSE,"Schedule I";#N/A,#N/A,FALSE,"Adjustments"}</definedName>
    <definedName name="visejrienvd" hidden="1">{#N/A,#N/A,FALSE,"TB";#N/A,#N/A,FALSE,"DR";#N/A,#N/A,FALSE,"AR";#N/A,#N/A,FALSE,"PL";#N/A,#N/A,FALSE,"BS";#N/A,#N/A,FALSE,"NOTES";#N/A,#N/A,FALSE,"NOTES (2)";#N/A,#N/A,FALSE,"NOTES (3)";#N/A,#N/A,FALSE,"DPL";#N/A,#N/A,FALSE,"TAXC.INDEX";#N/A,#N/A,FALSE,"Schedule I";#N/A,#N/A,FALSE,"Adjustments"}</definedName>
    <definedName name="VIVI">#REF!</definedName>
    <definedName name="vj">#REF!</definedName>
    <definedName name="vjdfo" localSheetId="14" hidden="1">{#N/A,#N/A,FALSE,"DIR-REP";#N/A,#N/A,FALSE,"AUD-REPORT";#N/A,#N/A,FALSE,"P7L&amp;BS";#N/A,#N/A,FALSE,"NOTES";#N/A,#N/A,FALSE,"FA";#N/A,#N/A,FALSE,"NOTES (2)";#N/A,#N/A,FALSE,"Schedule  IV";#N/A,#N/A,FALSE,"Schedule V"}</definedName>
    <definedName name="vjdfo" localSheetId="7" hidden="1">{#N/A,#N/A,FALSE,"DIR-REP";#N/A,#N/A,FALSE,"AUD-REPORT";#N/A,#N/A,FALSE,"P7L&amp;BS";#N/A,#N/A,FALSE,"NOTES";#N/A,#N/A,FALSE,"FA";#N/A,#N/A,FALSE,"NOTES (2)";#N/A,#N/A,FALSE,"Schedule  IV";#N/A,#N/A,FALSE,"Schedule V"}</definedName>
    <definedName name="vjdfo" localSheetId="25" hidden="1">{#N/A,#N/A,FALSE,"DIR-REP";#N/A,#N/A,FALSE,"AUD-REPORT";#N/A,#N/A,FALSE,"P7L&amp;BS";#N/A,#N/A,FALSE,"NOTES";#N/A,#N/A,FALSE,"FA";#N/A,#N/A,FALSE,"NOTES (2)";#N/A,#N/A,FALSE,"Schedule  IV";#N/A,#N/A,FALSE,"Schedule V"}</definedName>
    <definedName name="vjdfo" localSheetId="21" hidden="1">{#N/A,#N/A,FALSE,"DIR-REP";#N/A,#N/A,FALSE,"AUD-REPORT";#N/A,#N/A,FALSE,"P7L&amp;BS";#N/A,#N/A,FALSE,"NOTES";#N/A,#N/A,FALSE,"FA";#N/A,#N/A,FALSE,"NOTES (2)";#N/A,#N/A,FALSE,"Schedule  IV";#N/A,#N/A,FALSE,"Schedule V"}</definedName>
    <definedName name="vjdfo" localSheetId="22" hidden="1">{#N/A,#N/A,FALSE,"DIR-REP";#N/A,#N/A,FALSE,"AUD-REPORT";#N/A,#N/A,FALSE,"P7L&amp;BS";#N/A,#N/A,FALSE,"NOTES";#N/A,#N/A,FALSE,"FA";#N/A,#N/A,FALSE,"NOTES (2)";#N/A,#N/A,FALSE,"Schedule  IV";#N/A,#N/A,FALSE,"Schedule V"}</definedName>
    <definedName name="vjdfo" localSheetId="19" hidden="1">{#N/A,#N/A,FALSE,"DIR-REP";#N/A,#N/A,FALSE,"AUD-REPORT";#N/A,#N/A,FALSE,"P7L&amp;BS";#N/A,#N/A,FALSE,"NOTES";#N/A,#N/A,FALSE,"FA";#N/A,#N/A,FALSE,"NOTES (2)";#N/A,#N/A,FALSE,"Schedule  IV";#N/A,#N/A,FALSE,"Schedule V"}</definedName>
    <definedName name="vjdfo" hidden="1">{#N/A,#N/A,FALSE,"DIR-REP";#N/A,#N/A,FALSE,"AUD-REPORT";#N/A,#N/A,FALSE,"P7L&amp;BS";#N/A,#N/A,FALSE,"NOTES";#N/A,#N/A,FALSE,"FA";#N/A,#N/A,FALSE,"NOTES (2)";#N/A,#N/A,FALSE,"Schedule  IV";#N/A,#N/A,FALSE,"Schedule V"}</definedName>
    <definedName name="vjk">#REF!</definedName>
    <definedName name="vjkg">#REF!</definedName>
    <definedName name="vjo" localSheetId="14" hidden="1">{#N/A,#N/A,FALSE,"TB";#N/A,#N/A,FALSE,"AR";#N/A,#N/A,FALSE,"BS";#N/A,#N/A,FALSE,"PL";#N/A,#N/A,FALSE,"NOTES";#N/A,#N/A,FALSE,"NOTES (2)";#N/A,#N/A,FALSE,"NOTES (3)";#N/A,#N/A,FALSE,"TAXC.INDEX";#N/A,#N/A,FALSE,"Schedule I";#N/A,#N/A,FALSE,"DPL";#N/A,#N/A,FALSE,"Schedule IV";#N/A,#N/A,FALSE,"Adjustments"}</definedName>
    <definedName name="vjo" localSheetId="7" hidden="1">{#N/A,#N/A,FALSE,"TB";#N/A,#N/A,FALSE,"AR";#N/A,#N/A,FALSE,"BS";#N/A,#N/A,FALSE,"PL";#N/A,#N/A,FALSE,"NOTES";#N/A,#N/A,FALSE,"NOTES (2)";#N/A,#N/A,FALSE,"NOTES (3)";#N/A,#N/A,FALSE,"TAXC.INDEX";#N/A,#N/A,FALSE,"Schedule I";#N/A,#N/A,FALSE,"DPL";#N/A,#N/A,FALSE,"Schedule IV";#N/A,#N/A,FALSE,"Adjustments"}</definedName>
    <definedName name="vjo" localSheetId="25" hidden="1">{#N/A,#N/A,FALSE,"TB";#N/A,#N/A,FALSE,"AR";#N/A,#N/A,FALSE,"BS";#N/A,#N/A,FALSE,"PL";#N/A,#N/A,FALSE,"NOTES";#N/A,#N/A,FALSE,"NOTES (2)";#N/A,#N/A,FALSE,"NOTES (3)";#N/A,#N/A,FALSE,"TAXC.INDEX";#N/A,#N/A,FALSE,"Schedule I";#N/A,#N/A,FALSE,"DPL";#N/A,#N/A,FALSE,"Schedule IV";#N/A,#N/A,FALSE,"Adjustments"}</definedName>
    <definedName name="vjo" localSheetId="21" hidden="1">{#N/A,#N/A,FALSE,"TB";#N/A,#N/A,FALSE,"AR";#N/A,#N/A,FALSE,"BS";#N/A,#N/A,FALSE,"PL";#N/A,#N/A,FALSE,"NOTES";#N/A,#N/A,FALSE,"NOTES (2)";#N/A,#N/A,FALSE,"NOTES (3)";#N/A,#N/A,FALSE,"TAXC.INDEX";#N/A,#N/A,FALSE,"Schedule I";#N/A,#N/A,FALSE,"DPL";#N/A,#N/A,FALSE,"Schedule IV";#N/A,#N/A,FALSE,"Adjustments"}</definedName>
    <definedName name="vjo" localSheetId="22" hidden="1">{#N/A,#N/A,FALSE,"TB";#N/A,#N/A,FALSE,"AR";#N/A,#N/A,FALSE,"BS";#N/A,#N/A,FALSE,"PL";#N/A,#N/A,FALSE,"NOTES";#N/A,#N/A,FALSE,"NOTES (2)";#N/A,#N/A,FALSE,"NOTES (3)";#N/A,#N/A,FALSE,"TAXC.INDEX";#N/A,#N/A,FALSE,"Schedule I";#N/A,#N/A,FALSE,"DPL";#N/A,#N/A,FALSE,"Schedule IV";#N/A,#N/A,FALSE,"Adjustments"}</definedName>
    <definedName name="vjo" localSheetId="19" hidden="1">{#N/A,#N/A,FALSE,"TB";#N/A,#N/A,FALSE,"AR";#N/A,#N/A,FALSE,"BS";#N/A,#N/A,FALSE,"PL";#N/A,#N/A,FALSE,"NOTES";#N/A,#N/A,FALSE,"NOTES (2)";#N/A,#N/A,FALSE,"NOTES (3)";#N/A,#N/A,FALSE,"TAXC.INDEX";#N/A,#N/A,FALSE,"Schedule I";#N/A,#N/A,FALSE,"DPL";#N/A,#N/A,FALSE,"Schedule IV";#N/A,#N/A,FALSE,"Adjustments"}</definedName>
    <definedName name="vjo" hidden="1">{#N/A,#N/A,FALSE,"TB";#N/A,#N/A,FALSE,"AR";#N/A,#N/A,FALSE,"BS";#N/A,#N/A,FALSE,"PL";#N/A,#N/A,FALSE,"NOTES";#N/A,#N/A,FALSE,"NOTES (2)";#N/A,#N/A,FALSE,"NOTES (3)";#N/A,#N/A,FALSE,"TAXC.INDEX";#N/A,#N/A,FALSE,"Schedule I";#N/A,#N/A,FALSE,"DPL";#N/A,#N/A,FALSE,"Schedule IV";#N/A,#N/A,FALSE,"Adjustments"}</definedName>
    <definedName name="vjpirejeijdfkdn" localSheetId="14" hidden="1">{#N/A,#N/A,FALSE,"TAXC.INDEX";#N/A,#N/A,FALSE,"Schedule I";#N/A,#N/A,FALSE,"Schedule  II";#N/A,#N/A,FALSE,"Schedule III"}</definedName>
    <definedName name="vjpirejeijdfkdn" localSheetId="7" hidden="1">{#N/A,#N/A,FALSE,"TAXC.INDEX";#N/A,#N/A,FALSE,"Schedule I";#N/A,#N/A,FALSE,"Schedule  II";#N/A,#N/A,FALSE,"Schedule III"}</definedName>
    <definedName name="vjpirejeijdfkdn" localSheetId="25" hidden="1">{#N/A,#N/A,FALSE,"TAXC.INDEX";#N/A,#N/A,FALSE,"Schedule I";#N/A,#N/A,FALSE,"Schedule  II";#N/A,#N/A,FALSE,"Schedule III"}</definedName>
    <definedName name="vjpirejeijdfkdn" localSheetId="21" hidden="1">{#N/A,#N/A,FALSE,"TAXC.INDEX";#N/A,#N/A,FALSE,"Schedule I";#N/A,#N/A,FALSE,"Schedule  II";#N/A,#N/A,FALSE,"Schedule III"}</definedName>
    <definedName name="vjpirejeijdfkdn" localSheetId="22" hidden="1">{#N/A,#N/A,FALSE,"TAXC.INDEX";#N/A,#N/A,FALSE,"Schedule I";#N/A,#N/A,FALSE,"Schedule  II";#N/A,#N/A,FALSE,"Schedule III"}</definedName>
    <definedName name="vjpirejeijdfkdn" localSheetId="19" hidden="1">{#N/A,#N/A,FALSE,"TAXC.INDEX";#N/A,#N/A,FALSE,"Schedule I";#N/A,#N/A,FALSE,"Schedule  II";#N/A,#N/A,FALSE,"Schedule III"}</definedName>
    <definedName name="vjpirejeijdfkdn" hidden="1">{#N/A,#N/A,FALSE,"TAXC.INDEX";#N/A,#N/A,FALSE,"Schedule I";#N/A,#N/A,FALSE,"Schedule  II";#N/A,#N/A,FALSE,"Schedule III"}</definedName>
    <definedName name="vkksmfjis" localSheetId="14" hidden="1">{#N/A,#N/A,FALSE,"TB";#N/A,#N/A,FALSE,"AR";#N/A,#N/A,FALSE,"BS";#N/A,#N/A,FALSE,"PL";#N/A,#N/A,FALSE,"NOTES";#N/A,#N/A,FALSE,"NOTES (2)";#N/A,#N/A,FALSE,"NOTES (3)";#N/A,#N/A,FALSE,"TAXC.INDEX";#N/A,#N/A,FALSE,"Schedule I";#N/A,#N/A,FALSE,"DPL";#N/A,#N/A,FALSE,"Schedule IV";#N/A,#N/A,FALSE,"Adjustments"}</definedName>
    <definedName name="vkksmfjis" localSheetId="7" hidden="1">{#N/A,#N/A,FALSE,"TB";#N/A,#N/A,FALSE,"AR";#N/A,#N/A,FALSE,"BS";#N/A,#N/A,FALSE,"PL";#N/A,#N/A,FALSE,"NOTES";#N/A,#N/A,FALSE,"NOTES (2)";#N/A,#N/A,FALSE,"NOTES (3)";#N/A,#N/A,FALSE,"TAXC.INDEX";#N/A,#N/A,FALSE,"Schedule I";#N/A,#N/A,FALSE,"DPL";#N/A,#N/A,FALSE,"Schedule IV";#N/A,#N/A,FALSE,"Adjustments"}</definedName>
    <definedName name="vkksmfjis" localSheetId="25" hidden="1">{#N/A,#N/A,FALSE,"TB";#N/A,#N/A,FALSE,"AR";#N/A,#N/A,FALSE,"BS";#N/A,#N/A,FALSE,"PL";#N/A,#N/A,FALSE,"NOTES";#N/A,#N/A,FALSE,"NOTES (2)";#N/A,#N/A,FALSE,"NOTES (3)";#N/A,#N/A,FALSE,"TAXC.INDEX";#N/A,#N/A,FALSE,"Schedule I";#N/A,#N/A,FALSE,"DPL";#N/A,#N/A,FALSE,"Schedule IV";#N/A,#N/A,FALSE,"Adjustments"}</definedName>
    <definedName name="vkksmfjis" localSheetId="21" hidden="1">{#N/A,#N/A,FALSE,"TB";#N/A,#N/A,FALSE,"AR";#N/A,#N/A,FALSE,"BS";#N/A,#N/A,FALSE,"PL";#N/A,#N/A,FALSE,"NOTES";#N/A,#N/A,FALSE,"NOTES (2)";#N/A,#N/A,FALSE,"NOTES (3)";#N/A,#N/A,FALSE,"TAXC.INDEX";#N/A,#N/A,FALSE,"Schedule I";#N/A,#N/A,FALSE,"DPL";#N/A,#N/A,FALSE,"Schedule IV";#N/A,#N/A,FALSE,"Adjustments"}</definedName>
    <definedName name="vkksmfjis" localSheetId="22" hidden="1">{#N/A,#N/A,FALSE,"TB";#N/A,#N/A,FALSE,"AR";#N/A,#N/A,FALSE,"BS";#N/A,#N/A,FALSE,"PL";#N/A,#N/A,FALSE,"NOTES";#N/A,#N/A,FALSE,"NOTES (2)";#N/A,#N/A,FALSE,"NOTES (3)";#N/A,#N/A,FALSE,"TAXC.INDEX";#N/A,#N/A,FALSE,"Schedule I";#N/A,#N/A,FALSE,"DPL";#N/A,#N/A,FALSE,"Schedule IV";#N/A,#N/A,FALSE,"Adjustments"}</definedName>
    <definedName name="vkksmfjis" localSheetId="19" hidden="1">{#N/A,#N/A,FALSE,"TB";#N/A,#N/A,FALSE,"AR";#N/A,#N/A,FALSE,"BS";#N/A,#N/A,FALSE,"PL";#N/A,#N/A,FALSE,"NOTES";#N/A,#N/A,FALSE,"NOTES (2)";#N/A,#N/A,FALSE,"NOTES (3)";#N/A,#N/A,FALSE,"TAXC.INDEX";#N/A,#N/A,FALSE,"Schedule I";#N/A,#N/A,FALSE,"DPL";#N/A,#N/A,FALSE,"Schedule IV";#N/A,#N/A,FALSE,"Adjustments"}</definedName>
    <definedName name="vkksmfjis" hidden="1">{#N/A,#N/A,FALSE,"TB";#N/A,#N/A,FALSE,"AR";#N/A,#N/A,FALSE,"BS";#N/A,#N/A,FALSE,"PL";#N/A,#N/A,FALSE,"NOTES";#N/A,#N/A,FALSE,"NOTES (2)";#N/A,#N/A,FALSE,"NOTES (3)";#N/A,#N/A,FALSE,"TAXC.INDEX";#N/A,#N/A,FALSE,"Schedule I";#N/A,#N/A,FALSE,"DPL";#N/A,#N/A,FALSE,"Schedule IV";#N/A,#N/A,FALSE,"Adjustments"}</definedName>
    <definedName name="vkzxmdkcmkedcmdkd" localSheetId="14" hidden="1">{#N/A,#N/A,TRUE,"COVER";#N/A,#N/A,TRUE,"DIR";#N/A,#N/A,TRUE,"AUDIT"}</definedName>
    <definedName name="vkzxmdkcmkedcmdkd" localSheetId="7" hidden="1">{#N/A,#N/A,TRUE,"COVER";#N/A,#N/A,TRUE,"DIR";#N/A,#N/A,TRUE,"AUDIT"}</definedName>
    <definedName name="vkzxmdkcmkedcmdkd" localSheetId="25" hidden="1">{#N/A,#N/A,TRUE,"COVER";#N/A,#N/A,TRUE,"DIR";#N/A,#N/A,TRUE,"AUDIT"}</definedName>
    <definedName name="vkzxmdkcmkedcmdkd" localSheetId="21" hidden="1">{#N/A,#N/A,TRUE,"COVER";#N/A,#N/A,TRUE,"DIR";#N/A,#N/A,TRUE,"AUDIT"}</definedName>
    <definedName name="vkzxmdkcmkedcmdkd" localSheetId="22" hidden="1">{#N/A,#N/A,TRUE,"COVER";#N/A,#N/A,TRUE,"DIR";#N/A,#N/A,TRUE,"AUDIT"}</definedName>
    <definedName name="vkzxmdkcmkedcmdkd" localSheetId="19" hidden="1">{#N/A,#N/A,TRUE,"COVER";#N/A,#N/A,TRUE,"DIR";#N/A,#N/A,TRUE,"AUDIT"}</definedName>
    <definedName name="vkzxmdkcmkedcmdkd" hidden="1">{#N/A,#N/A,TRUE,"COVER";#N/A,#N/A,TRUE,"DIR";#N/A,#N/A,TRUE,"AUDIT"}</definedName>
    <definedName name="vlle" localSheetId="14" hidden="1">{#N/A,#N/A,FALSE,"DIR-REP";#N/A,#N/A,FALSE,"AUD-REPORT";#N/A,#N/A,FALSE,"P7L&amp;BS";#N/A,#N/A,FALSE,"NOTES";#N/A,#N/A,FALSE,"FA";#N/A,#N/A,FALSE,"NOTES (2)";#N/A,#N/A,FALSE,"Schedule  IV";#N/A,#N/A,FALSE,"Schedule V"}</definedName>
    <definedName name="vlle" localSheetId="7" hidden="1">{#N/A,#N/A,FALSE,"DIR-REP";#N/A,#N/A,FALSE,"AUD-REPORT";#N/A,#N/A,FALSE,"P7L&amp;BS";#N/A,#N/A,FALSE,"NOTES";#N/A,#N/A,FALSE,"FA";#N/A,#N/A,FALSE,"NOTES (2)";#N/A,#N/A,FALSE,"Schedule  IV";#N/A,#N/A,FALSE,"Schedule V"}</definedName>
    <definedName name="vlle" localSheetId="25" hidden="1">{#N/A,#N/A,FALSE,"DIR-REP";#N/A,#N/A,FALSE,"AUD-REPORT";#N/A,#N/A,FALSE,"P7L&amp;BS";#N/A,#N/A,FALSE,"NOTES";#N/A,#N/A,FALSE,"FA";#N/A,#N/A,FALSE,"NOTES (2)";#N/A,#N/A,FALSE,"Schedule  IV";#N/A,#N/A,FALSE,"Schedule V"}</definedName>
    <definedName name="vlle" localSheetId="21" hidden="1">{#N/A,#N/A,FALSE,"DIR-REP";#N/A,#N/A,FALSE,"AUD-REPORT";#N/A,#N/A,FALSE,"P7L&amp;BS";#N/A,#N/A,FALSE,"NOTES";#N/A,#N/A,FALSE,"FA";#N/A,#N/A,FALSE,"NOTES (2)";#N/A,#N/A,FALSE,"Schedule  IV";#N/A,#N/A,FALSE,"Schedule V"}</definedName>
    <definedName name="vlle" localSheetId="22" hidden="1">{#N/A,#N/A,FALSE,"DIR-REP";#N/A,#N/A,FALSE,"AUD-REPORT";#N/A,#N/A,FALSE,"P7L&amp;BS";#N/A,#N/A,FALSE,"NOTES";#N/A,#N/A,FALSE,"FA";#N/A,#N/A,FALSE,"NOTES (2)";#N/A,#N/A,FALSE,"Schedule  IV";#N/A,#N/A,FALSE,"Schedule V"}</definedName>
    <definedName name="vlle" localSheetId="19" hidden="1">{#N/A,#N/A,FALSE,"DIR-REP";#N/A,#N/A,FALSE,"AUD-REPORT";#N/A,#N/A,FALSE,"P7L&amp;BS";#N/A,#N/A,FALSE,"NOTES";#N/A,#N/A,FALSE,"FA";#N/A,#N/A,FALSE,"NOTES (2)";#N/A,#N/A,FALSE,"Schedule  IV";#N/A,#N/A,FALSE,"Schedule V"}</definedName>
    <definedName name="vlle" hidden="1">{#N/A,#N/A,FALSE,"DIR-REP";#N/A,#N/A,FALSE,"AUD-REPORT";#N/A,#N/A,FALSE,"P7L&amp;BS";#N/A,#N/A,FALSE,"NOTES";#N/A,#N/A,FALSE,"FA";#N/A,#N/A,FALSE,"NOTES (2)";#N/A,#N/A,FALSE,"Schedule  IV";#N/A,#N/A,FALSE,"Schedule V"}</definedName>
    <definedName name="vn.2" localSheetId="14" hidden="1">{#N/A,#N/A,FALSE,"KA CH  (2)"}</definedName>
    <definedName name="vn.2" localSheetId="7" hidden="1">{#N/A,#N/A,FALSE,"KA CH  (2)"}</definedName>
    <definedName name="vn.2" localSheetId="25" hidden="1">{#N/A,#N/A,FALSE,"KA CH  (2)"}</definedName>
    <definedName name="vn.2" localSheetId="21" hidden="1">{#N/A,#N/A,FALSE,"KA CH  (2)"}</definedName>
    <definedName name="vn.2" localSheetId="22" hidden="1">{#N/A,#N/A,FALSE,"KA CH  (2)"}</definedName>
    <definedName name="vn.2" localSheetId="19" hidden="1">{#N/A,#N/A,FALSE,"KA CH  (2)"}</definedName>
    <definedName name="vn.2" hidden="1">{#N/A,#N/A,FALSE,"KA CH  (2)"}</definedName>
    <definedName name="vn.9" localSheetId="14" hidden="1">{#N/A,#N/A,FALSE,"Umsatz CH";#N/A,#N/A,FALSE,"ER CH";#N/A,#N/A,FALSE,"EA CH (2) ";#N/A,#N/A,FALSE,"EA CH";#N/A,#N/A,FALSE,"EA CH (3) ";#N/A,#N/A,FALSE,"EA CH (4)";#N/A,#N/A,FALSE,"KA CH";#N/A,#N/A,FALSE,"KA CH  (2)";#N/A,#N/A,FALSE,"KA CH  (3)";#N/A,#N/A,FALSE,"KA CH (4)"}</definedName>
    <definedName name="vn.9" localSheetId="7" hidden="1">{#N/A,#N/A,FALSE,"Umsatz CH";#N/A,#N/A,FALSE,"ER CH";#N/A,#N/A,FALSE,"EA CH (2) ";#N/A,#N/A,FALSE,"EA CH";#N/A,#N/A,FALSE,"EA CH (3) ";#N/A,#N/A,FALSE,"EA CH (4)";#N/A,#N/A,FALSE,"KA CH";#N/A,#N/A,FALSE,"KA CH  (2)";#N/A,#N/A,FALSE,"KA CH  (3)";#N/A,#N/A,FALSE,"KA CH (4)"}</definedName>
    <definedName name="vn.9" localSheetId="25" hidden="1">{#N/A,#N/A,FALSE,"Umsatz CH";#N/A,#N/A,FALSE,"ER CH";#N/A,#N/A,FALSE,"EA CH (2) ";#N/A,#N/A,FALSE,"EA CH";#N/A,#N/A,FALSE,"EA CH (3) ";#N/A,#N/A,FALSE,"EA CH (4)";#N/A,#N/A,FALSE,"KA CH";#N/A,#N/A,FALSE,"KA CH  (2)";#N/A,#N/A,FALSE,"KA CH  (3)";#N/A,#N/A,FALSE,"KA CH (4)"}</definedName>
    <definedName name="vn.9" localSheetId="21" hidden="1">{#N/A,#N/A,FALSE,"Umsatz CH";#N/A,#N/A,FALSE,"ER CH";#N/A,#N/A,FALSE,"EA CH (2) ";#N/A,#N/A,FALSE,"EA CH";#N/A,#N/A,FALSE,"EA CH (3) ";#N/A,#N/A,FALSE,"EA CH (4)";#N/A,#N/A,FALSE,"KA CH";#N/A,#N/A,FALSE,"KA CH  (2)";#N/A,#N/A,FALSE,"KA CH  (3)";#N/A,#N/A,FALSE,"KA CH (4)"}</definedName>
    <definedName name="vn.9" localSheetId="22" hidden="1">{#N/A,#N/A,FALSE,"Umsatz CH";#N/A,#N/A,FALSE,"ER CH";#N/A,#N/A,FALSE,"EA CH (2) ";#N/A,#N/A,FALSE,"EA CH";#N/A,#N/A,FALSE,"EA CH (3) ";#N/A,#N/A,FALSE,"EA CH (4)";#N/A,#N/A,FALSE,"KA CH";#N/A,#N/A,FALSE,"KA CH  (2)";#N/A,#N/A,FALSE,"KA CH  (3)";#N/A,#N/A,FALSE,"KA CH (4)"}</definedName>
    <definedName name="vn.9" localSheetId="19" hidden="1">{#N/A,#N/A,FALSE,"Umsatz CH";#N/A,#N/A,FALSE,"ER CH";#N/A,#N/A,FALSE,"EA CH (2) ";#N/A,#N/A,FALSE,"EA CH";#N/A,#N/A,FALSE,"EA CH (3) ";#N/A,#N/A,FALSE,"EA CH (4)";#N/A,#N/A,FALSE,"KA CH";#N/A,#N/A,FALSE,"KA CH  (2)";#N/A,#N/A,FALSE,"KA CH  (3)";#N/A,#N/A,FALSE,"KA CH (4)"}</definedName>
    <definedName name="vn.9" hidden="1">{#N/A,#N/A,FALSE,"Umsatz CH";#N/A,#N/A,FALSE,"ER CH";#N/A,#N/A,FALSE,"EA CH (2) ";#N/A,#N/A,FALSE,"EA CH";#N/A,#N/A,FALSE,"EA CH (3) ";#N/A,#N/A,FALSE,"EA CH (4)";#N/A,#N/A,FALSE,"KA CH";#N/A,#N/A,FALSE,"KA CH  (2)";#N/A,#N/A,FALSE,"KA CH  (3)";#N/A,#N/A,FALSE,"KA CH (4)"}</definedName>
    <definedName name="vnspjfrpsre" localSheetId="14" hidden="1">{#N/A,#N/A,FALSE,"TB";#N/A,#N/A,FALSE,"AR";#N/A,#N/A,FALSE,"BS";#N/A,#N/A,FALSE,"PL";#N/A,#N/A,FALSE,"NOTES";#N/A,#N/A,FALSE,"NOTES (2)";#N/A,#N/A,FALSE,"NOTES (3)";#N/A,#N/A,FALSE,"TAXC.INDEX";#N/A,#N/A,FALSE,"Schedule I";#N/A,#N/A,FALSE,"DPL";#N/A,#N/A,FALSE,"Schedule IV";#N/A,#N/A,FALSE,"Adjustments"}</definedName>
    <definedName name="vnspjfrpsre" localSheetId="7" hidden="1">{#N/A,#N/A,FALSE,"TB";#N/A,#N/A,FALSE,"AR";#N/A,#N/A,FALSE,"BS";#N/A,#N/A,FALSE,"PL";#N/A,#N/A,FALSE,"NOTES";#N/A,#N/A,FALSE,"NOTES (2)";#N/A,#N/A,FALSE,"NOTES (3)";#N/A,#N/A,FALSE,"TAXC.INDEX";#N/A,#N/A,FALSE,"Schedule I";#N/A,#N/A,FALSE,"DPL";#N/A,#N/A,FALSE,"Schedule IV";#N/A,#N/A,FALSE,"Adjustments"}</definedName>
    <definedName name="vnspjfrpsre" localSheetId="25" hidden="1">{#N/A,#N/A,FALSE,"TB";#N/A,#N/A,FALSE,"AR";#N/A,#N/A,FALSE,"BS";#N/A,#N/A,FALSE,"PL";#N/A,#N/A,FALSE,"NOTES";#N/A,#N/A,FALSE,"NOTES (2)";#N/A,#N/A,FALSE,"NOTES (3)";#N/A,#N/A,FALSE,"TAXC.INDEX";#N/A,#N/A,FALSE,"Schedule I";#N/A,#N/A,FALSE,"DPL";#N/A,#N/A,FALSE,"Schedule IV";#N/A,#N/A,FALSE,"Adjustments"}</definedName>
    <definedName name="vnspjfrpsre" localSheetId="21" hidden="1">{#N/A,#N/A,FALSE,"TB";#N/A,#N/A,FALSE,"AR";#N/A,#N/A,FALSE,"BS";#N/A,#N/A,FALSE,"PL";#N/A,#N/A,FALSE,"NOTES";#N/A,#N/A,FALSE,"NOTES (2)";#N/A,#N/A,FALSE,"NOTES (3)";#N/A,#N/A,FALSE,"TAXC.INDEX";#N/A,#N/A,FALSE,"Schedule I";#N/A,#N/A,FALSE,"DPL";#N/A,#N/A,FALSE,"Schedule IV";#N/A,#N/A,FALSE,"Adjustments"}</definedName>
    <definedName name="vnspjfrpsre" localSheetId="22" hidden="1">{#N/A,#N/A,FALSE,"TB";#N/A,#N/A,FALSE,"AR";#N/A,#N/A,FALSE,"BS";#N/A,#N/A,FALSE,"PL";#N/A,#N/A,FALSE,"NOTES";#N/A,#N/A,FALSE,"NOTES (2)";#N/A,#N/A,FALSE,"NOTES (3)";#N/A,#N/A,FALSE,"TAXC.INDEX";#N/A,#N/A,FALSE,"Schedule I";#N/A,#N/A,FALSE,"DPL";#N/A,#N/A,FALSE,"Schedule IV";#N/A,#N/A,FALSE,"Adjustments"}</definedName>
    <definedName name="vnspjfrpsre" localSheetId="19" hidden="1">{#N/A,#N/A,FALSE,"TB";#N/A,#N/A,FALSE,"AR";#N/A,#N/A,FALSE,"BS";#N/A,#N/A,FALSE,"PL";#N/A,#N/A,FALSE,"NOTES";#N/A,#N/A,FALSE,"NOTES (2)";#N/A,#N/A,FALSE,"NOTES (3)";#N/A,#N/A,FALSE,"TAXC.INDEX";#N/A,#N/A,FALSE,"Schedule I";#N/A,#N/A,FALSE,"DPL";#N/A,#N/A,FALSE,"Schedule IV";#N/A,#N/A,FALSE,"Adjustments"}</definedName>
    <definedName name="vnspjfrpsre" hidden="1">{#N/A,#N/A,FALSE,"TB";#N/A,#N/A,FALSE,"AR";#N/A,#N/A,FALSE,"BS";#N/A,#N/A,FALSE,"PL";#N/A,#N/A,FALSE,"NOTES";#N/A,#N/A,FALSE,"NOTES (2)";#N/A,#N/A,FALSE,"NOTES (3)";#N/A,#N/A,FALSE,"TAXC.INDEX";#N/A,#N/A,FALSE,"Schedule I";#N/A,#N/A,FALSE,"DPL";#N/A,#N/A,FALSE,"Schedule IV";#N/A,#N/A,FALSE,"Adjustments"}</definedName>
    <definedName name="VPC_VMC_Menlo_list">#REF!</definedName>
    <definedName name="vq" localSheetId="14" hidden="1">{"'毛利比较'!$A$4:$P$26"}</definedName>
    <definedName name="vq" localSheetId="7" hidden="1">{"'毛利比较'!$A$4:$P$26"}</definedName>
    <definedName name="vq" localSheetId="25" hidden="1">{"'毛利比较'!$A$4:$P$26"}</definedName>
    <definedName name="vq" localSheetId="21" hidden="1">{"'毛利比较'!$A$4:$P$26"}</definedName>
    <definedName name="vq" localSheetId="22" hidden="1">{"'毛利比较'!$A$4:$P$26"}</definedName>
    <definedName name="vq" localSheetId="19" hidden="1">{"'毛利比较'!$A$4:$P$26"}</definedName>
    <definedName name="vq" hidden="1">{"'毛利比较'!$A$4:$P$26"}</definedName>
    <definedName name="Vrednotenje" localSheetId="1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Vrednotenje" localSheetId="7"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Vrednotenje" localSheetId="2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Vrednotenje" localSheetId="2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Vrednotenje" localSheetId="2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Vrednotenje" localSheetId="19"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Vrednotenje"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vs">#REF!</definedName>
    <definedName name="vsdgarhe" localSheetId="14" hidden="1">{#N/A,#N/A,FALSE,"summary"}</definedName>
    <definedName name="vsdgarhe" localSheetId="7" hidden="1">{#N/A,#N/A,FALSE,"summary"}</definedName>
    <definedName name="vsdgarhe" localSheetId="25" hidden="1">{#N/A,#N/A,FALSE,"summary"}</definedName>
    <definedName name="vsdgarhe" localSheetId="21" hidden="1">{#N/A,#N/A,FALSE,"summary"}</definedName>
    <definedName name="vsdgarhe" localSheetId="22" hidden="1">{#N/A,#N/A,FALSE,"summary"}</definedName>
    <definedName name="vsdgarhe" localSheetId="19" hidden="1">{#N/A,#N/A,FALSE,"summary"}</definedName>
    <definedName name="vsdgarhe" hidden="1">{#N/A,#N/A,FALSE,"summary"}</definedName>
    <definedName name="VTM" hidden="1">#REF!</definedName>
    <definedName name="VTM_1" hidden="1">#REF!</definedName>
    <definedName name="VTM_10" hidden="1">#REF!</definedName>
    <definedName name="VTM_100" hidden="1">#REF!</definedName>
    <definedName name="VTM_101" hidden="1">#REF!</definedName>
    <definedName name="VTM_102" hidden="1">#REF!</definedName>
    <definedName name="VTM_103" hidden="1">#REF!</definedName>
    <definedName name="VTM_104" hidden="1">#REF!</definedName>
    <definedName name="VTM_105" hidden="1">#REF!</definedName>
    <definedName name="VTM_106" hidden="1">#REF!</definedName>
    <definedName name="VTM_107" hidden="1">#REF!</definedName>
    <definedName name="VTM_108" hidden="1">#REF!</definedName>
    <definedName name="VTM_109" hidden="1">#REF!</definedName>
    <definedName name="VTM_11" hidden="1">#REF!</definedName>
    <definedName name="VTM_114" hidden="1">#REF!</definedName>
    <definedName name="VTM_115" hidden="1">#REF!</definedName>
    <definedName name="VTM_116" hidden="1">#REF!</definedName>
    <definedName name="VTM_117" hidden="1">#REF!</definedName>
    <definedName name="VTM_118" hidden="1">#REF!</definedName>
    <definedName name="VTM_119" hidden="1">#REF!</definedName>
    <definedName name="VTM_12" hidden="1">#REF!</definedName>
    <definedName name="VTM_120" hidden="1">#REF!</definedName>
    <definedName name="VTM_121" hidden="1">#REF!</definedName>
    <definedName name="VTM_122" hidden="1">#REF!</definedName>
    <definedName name="VTM_123" hidden="1">#REF!</definedName>
    <definedName name="VTM_124" hidden="1">#REF!</definedName>
    <definedName name="VTM_125" hidden="1">#REF!</definedName>
    <definedName name="VTM_126" hidden="1">#REF!</definedName>
    <definedName name="VTM_127" hidden="1">#REF!</definedName>
    <definedName name="VTM_128" hidden="1">#REF!</definedName>
    <definedName name="VTM_129" hidden="1">#REF!</definedName>
    <definedName name="VTM_13" hidden="1">#REF!,#REF!</definedName>
    <definedName name="VTM_130" hidden="1">#REF!</definedName>
    <definedName name="VTM_131" hidden="1">#REF!</definedName>
    <definedName name="VTM_132" hidden="1">#REF!</definedName>
    <definedName name="VTM_133" hidden="1">#REF!</definedName>
    <definedName name="VTM_134" hidden="1">#REF!</definedName>
    <definedName name="VTM_135" hidden="1">#REF!</definedName>
    <definedName name="VTM_136" hidden="1">#REF!</definedName>
    <definedName name="VTM_137" hidden="1">#REF!</definedName>
    <definedName name="VTM_138" hidden="1">#REF!</definedName>
    <definedName name="VTM_139" hidden="1">#REF!</definedName>
    <definedName name="VTM_14" hidden="1">#REF!</definedName>
    <definedName name="VTM_140" hidden="1">#REF!</definedName>
    <definedName name="VTM_141" hidden="1">#REF!</definedName>
    <definedName name="VTM_142" hidden="1">#REF!</definedName>
    <definedName name="VTM_143" hidden="1">#REF!</definedName>
    <definedName name="VTM_144" hidden="1">#REF!</definedName>
    <definedName name="VTM_145" hidden="1">#REF!</definedName>
    <definedName name="VTM_146" hidden="1">#REF!</definedName>
    <definedName name="VTM_147" hidden="1">#REF!</definedName>
    <definedName name="VTM_148" hidden="1">#REF!</definedName>
    <definedName name="VTM_149" hidden="1">#REF!</definedName>
    <definedName name="VTM_15" hidden="1">#REF!</definedName>
    <definedName name="VTM_150" hidden="1">#REF!</definedName>
    <definedName name="VTM_151" hidden="1">#REF!</definedName>
    <definedName name="VTM_152" hidden="1">#REF!</definedName>
    <definedName name="VTM_153" hidden="1">#REF!</definedName>
    <definedName name="VTM_154" hidden="1">#REF!</definedName>
    <definedName name="VTM_16" hidden="1">#REF!</definedName>
    <definedName name="VTM_17" localSheetId="25" hidden="1">#REF!,#REF!</definedName>
    <definedName name="VTM_17" localSheetId="21" hidden="1">#REF!,#REF!</definedName>
    <definedName name="VTM_17" localSheetId="22" hidden="1">#REF!,#REF!</definedName>
    <definedName name="VTM_17" hidden="1">#REF!                                                                                                                                                                                                                                                  ,#REF!</definedName>
    <definedName name="VTM_18" hidden="1">#REF!</definedName>
    <definedName name="VTM_19" hidden="1">#REF!</definedName>
    <definedName name="VTM_2" hidden="1">#REF!</definedName>
    <definedName name="VTM_20" localSheetId="25" hidden="1">#REF!,#REF!</definedName>
    <definedName name="VTM_20" localSheetId="21" hidden="1">#REF!,#REF!</definedName>
    <definedName name="VTM_20" localSheetId="22" hidden="1">#REF!,#REF!</definedName>
    <definedName name="VTM_20" hidden="1">#REF!                                                  ,#REF!</definedName>
    <definedName name="VTM_21" hidden="1">#REF!</definedName>
    <definedName name="VTM_22" hidden="1">#REF!,#REF!,#REF!</definedName>
    <definedName name="VTM_23" hidden="1">#REF!,#REF!</definedName>
    <definedName name="VTM_24" hidden="1">#REF!,#REF!,#REF!</definedName>
    <definedName name="VTM_25" hidden="1">#REF!,#REF!,#REF!</definedName>
    <definedName name="VTM_26" hidden="1">#REF!,#REF!,#REF!</definedName>
    <definedName name="VTM_27" hidden="1">#REF!,#REF!</definedName>
    <definedName name="VTM_28" hidden="1">#REF!</definedName>
    <definedName name="VTM_29" hidden="1">#REF!,#REF!,#REF!</definedName>
    <definedName name="VTM_291" hidden="1">#REF!</definedName>
    <definedName name="VTM_292" hidden="1">#REF!</definedName>
    <definedName name="VTM_293" hidden="1">#REF!</definedName>
    <definedName name="VTM_294" hidden="1">#REF!</definedName>
    <definedName name="VTM_295" hidden="1">#REF!</definedName>
    <definedName name="VTM_296" hidden="1">#REF!</definedName>
    <definedName name="VTM_297" hidden="1">#REF!</definedName>
    <definedName name="VTM_298" hidden="1">#REF!</definedName>
    <definedName name="VTM_299" hidden="1">#REF!</definedName>
    <definedName name="VTM_3" hidden="1">#REF!</definedName>
    <definedName name="VTM_30" hidden="1">#REF!,#REF!</definedName>
    <definedName name="VTM_300" hidden="1">#REF!</definedName>
    <definedName name="VTM_301" hidden="1">#REF!</definedName>
    <definedName name="VTM_307" hidden="1">#REF!</definedName>
    <definedName name="VTM_308" hidden="1">#REF!</definedName>
    <definedName name="VTM_309" hidden="1">#REF!</definedName>
    <definedName name="VTM_31" hidden="1">#REF!,#REF!</definedName>
    <definedName name="VTM_310" hidden="1">#REF!</definedName>
    <definedName name="VTM_311" hidden="1">#REF!</definedName>
    <definedName name="VTM_312" hidden="1">#REF!,#REF!,#REF!,#REF!,#REF!</definedName>
    <definedName name="VTM_313" hidden="1">#REF!</definedName>
    <definedName name="VTM_314" hidden="1">#REF!</definedName>
    <definedName name="VTM_315" hidden="1">#REF!</definedName>
    <definedName name="VTM_316" localSheetId="25" hidden="1">#REF!,#REF!,#REF!</definedName>
    <definedName name="VTM_316" localSheetId="21" hidden="1">#REF!,#REF!,#REF!</definedName>
    <definedName name="VTM_316" localSheetId="22" hidden="1">#REF!,#REF!,#REF!</definedName>
    <definedName name="VTM_316" hidden="1">#REF!                                                                                                                                                            ,#REF!,#REF!</definedName>
    <definedName name="VTM_317" localSheetId="25" hidden="1">#REF!,#REF!,#REF!,#REF!,#REF!,#REF!</definedName>
    <definedName name="VTM_317" localSheetId="21" hidden="1">#REF!,#REF!,#REF!,#REF!,#REF!,#REF!</definedName>
    <definedName name="VTM_317" localSheetId="22" hidden="1">#REF!,#REF!,#REF!,#REF!,#REF!,#REF!</definedName>
    <definedName name="VTM_317" hidden="1">#REF!  ,#REF!,#REF!,#REF!,#REF!,#REF!</definedName>
    <definedName name="VTM_318" hidden="1">#REF!</definedName>
    <definedName name="VTM_319" localSheetId="25" hidden="1">#REF!,#REF!</definedName>
    <definedName name="VTM_319" localSheetId="21" hidden="1">#REF!,#REF!</definedName>
    <definedName name="VTM_319" localSheetId="22" hidden="1">#REF!,#REF!</definedName>
    <definedName name="VTM_319" hidden="1">#REF!  ,#REF!</definedName>
    <definedName name="VTM_32" hidden="1">#REF!</definedName>
    <definedName name="VTM_320" hidden="1">#REF!</definedName>
    <definedName name="VTM_321" localSheetId="25" hidden="1">#REF!,#REF!,#REF!</definedName>
    <definedName name="VTM_321" localSheetId="21" hidden="1">#REF!,#REF!,#REF!</definedName>
    <definedName name="VTM_321" localSheetId="22" hidden="1">#REF!,#REF!,#REF!</definedName>
    <definedName name="VTM_321" hidden="1">#REF!  ,#REF!,#REF!</definedName>
    <definedName name="VTM_322" localSheetId="25" hidden="1">#REF!,#REF!</definedName>
    <definedName name="VTM_322" localSheetId="21" hidden="1">#REF!,#REF!</definedName>
    <definedName name="VTM_322" localSheetId="22" hidden="1">#REF!,#REF!</definedName>
    <definedName name="VTM_322" hidden="1">#REF!  ,#REF!</definedName>
    <definedName name="VTM_323" localSheetId="25" hidden="1">#REF!,#REF!,#REF!</definedName>
    <definedName name="VTM_323" localSheetId="21" hidden="1">#REF!,#REF!,#REF!</definedName>
    <definedName name="VTM_323" localSheetId="22" hidden="1">#REF!,#REF!,#REF!</definedName>
    <definedName name="VTM_323" hidden="1">#REF!             ,#REF!,#REF!</definedName>
    <definedName name="VTM_324" hidden="1">#REF!</definedName>
    <definedName name="VTM_325" hidden="1">#REF!</definedName>
    <definedName name="VTM_33" hidden="1">#REF!,#REF!,#REF!</definedName>
    <definedName name="VTM_33133" hidden="1">#REF!</definedName>
    <definedName name="VTM_33134" hidden="1">#REF!</definedName>
    <definedName name="VTM_33135" hidden="1">#REF!</definedName>
    <definedName name="VTM_33136" hidden="1">#REF!</definedName>
    <definedName name="VTM_33137" hidden="1">#REF!</definedName>
    <definedName name="VTM_33138" hidden="1">#REF!</definedName>
    <definedName name="VTM_33139" hidden="1">#REF!</definedName>
    <definedName name="VTM_33140" hidden="1">#REF!</definedName>
    <definedName name="VTM_33141" hidden="1">#REF!</definedName>
    <definedName name="VTM_33142" hidden="1">#REF!</definedName>
    <definedName name="VTM_33143" hidden="1">#REF!</definedName>
    <definedName name="VTM_33144" hidden="1">#REF!</definedName>
    <definedName name="VTM_33145" hidden="1">#REF!</definedName>
    <definedName name="VTM_33146" hidden="1">#REF!</definedName>
    <definedName name="VTM_33147" hidden="1">#REF!</definedName>
    <definedName name="VTM_33148" hidden="1">#REF!</definedName>
    <definedName name="VTM_33149" hidden="1">#REF!</definedName>
    <definedName name="VTM_33150" hidden="1">#REF!</definedName>
    <definedName name="VTM_33151" hidden="1">#REF!</definedName>
    <definedName name="VTM_33152" hidden="1">#REF!</definedName>
    <definedName name="VTM_33153" hidden="1">#REF!</definedName>
    <definedName name="VTM_33154" hidden="1">#REF!</definedName>
    <definedName name="VTM_33155" hidden="1">#REF!</definedName>
    <definedName name="VTM_33156" hidden="1">#REF!</definedName>
    <definedName name="VTM_33157" hidden="1">#REF!</definedName>
    <definedName name="VTM_33158" hidden="1">#REF!</definedName>
    <definedName name="VTM_33159" hidden="1">#REF!</definedName>
    <definedName name="VTM_34" hidden="1">#REF!,#REF!</definedName>
    <definedName name="VTM_35" hidden="1">#REF!</definedName>
    <definedName name="VTM_36" hidden="1">#REF!,#REF!,#REF!</definedName>
    <definedName name="VTM_37" hidden="1">#REF!,#REF!,#REF!</definedName>
    <definedName name="VTM_38" hidden="1">#REF!,#REF!,#REF!</definedName>
    <definedName name="VTM_39" hidden="1">#REF!,#REF!</definedName>
    <definedName name="VTM_4" hidden="1">#REF!</definedName>
    <definedName name="VTM_40" hidden="1">#REF!</definedName>
    <definedName name="VTM_41" hidden="1">#REF!,#REF!,#REF!</definedName>
    <definedName name="VTM_42" hidden="1">#REF!,#REF!</definedName>
    <definedName name="VTM_43" hidden="1">#REF!</definedName>
    <definedName name="VTM_44" hidden="1">#REF!,#REF!,#REF!</definedName>
    <definedName name="VTM_45" hidden="1">#REF!,#REF!,#REF!,#REF!,#REF!,#REF!,#REF!</definedName>
    <definedName name="VTM_46" hidden="1">#REF!,#REF!</definedName>
    <definedName name="VTM_47" hidden="1">#REF!</definedName>
    <definedName name="VTM_48" hidden="1">#REF!</definedName>
    <definedName name="VTM_49" hidden="1">#REF!</definedName>
    <definedName name="VTM_5" hidden="1">#REF!</definedName>
    <definedName name="VTM_50" hidden="1">#REF!</definedName>
    <definedName name="VTM_51" hidden="1">#REF!</definedName>
    <definedName name="VTM_52" hidden="1">#REF!</definedName>
    <definedName name="VTM_53" hidden="1">#REF!</definedName>
    <definedName name="VTM_54" hidden="1">#REF!</definedName>
    <definedName name="VTM_55" hidden="1">#REF!</definedName>
    <definedName name="VTM_56" hidden="1">#REF!</definedName>
    <definedName name="VTM_57" hidden="1">#REF!</definedName>
    <definedName name="VTM_58" hidden="1">#REF!</definedName>
    <definedName name="VTM_59" hidden="1">#REF!</definedName>
    <definedName name="VTM_6" hidden="1">#REF!</definedName>
    <definedName name="VTM_60" hidden="1">#REF!</definedName>
    <definedName name="VTM_61" hidden="1">#REF!</definedName>
    <definedName name="VTM_62" hidden="1">#REF!</definedName>
    <definedName name="VTM_63" hidden="1">#REF!</definedName>
    <definedName name="VTM_64" hidden="1">#REF!</definedName>
    <definedName name="VTM_65" hidden="1">#REF!</definedName>
    <definedName name="VTM_66" hidden="1">#REF!</definedName>
    <definedName name="VTM_67" hidden="1">#REF!</definedName>
    <definedName name="VTM_68" hidden="1">#REF!</definedName>
    <definedName name="VTM_69" hidden="1">#REF!</definedName>
    <definedName name="VTM_7" hidden="1">#REF!</definedName>
    <definedName name="VTM_70" hidden="1">#REF!</definedName>
    <definedName name="VTM_71" hidden="1">#REF!</definedName>
    <definedName name="VTM_72" hidden="1">#REF!</definedName>
    <definedName name="VTM_73" hidden="1">#REF!</definedName>
    <definedName name="VTM_74" hidden="1">#REF!</definedName>
    <definedName name="VTM_75" hidden="1">#REF!</definedName>
    <definedName name="VTM_76" hidden="1">#REF!</definedName>
    <definedName name="VTM_77" hidden="1">#REF!</definedName>
    <definedName name="VTM_78" hidden="1">#REF!</definedName>
    <definedName name="VTM_79" hidden="1">#REF!</definedName>
    <definedName name="VTM_8" hidden="1">#REF!</definedName>
    <definedName name="VTM_80" hidden="1">#REF!</definedName>
    <definedName name="VTM_81" hidden="1">#REF!</definedName>
    <definedName name="VTM_81232" hidden="1">#REF!</definedName>
    <definedName name="VTM_82" hidden="1">#REF!</definedName>
    <definedName name="VTM_83" hidden="1">#REF!</definedName>
    <definedName name="VTM_84" hidden="1">#REF!</definedName>
    <definedName name="VTM_85" hidden="1">#REF!</definedName>
    <definedName name="VTM_86" hidden="1">#REF!</definedName>
    <definedName name="VTM_87" hidden="1">#REF!</definedName>
    <definedName name="VTM_9" hidden="1">#REF!</definedName>
    <definedName name="vu" localSheetId="14" hidden="1">{#N/A,#N/A,FALSE,"DIR-REP";#N/A,#N/A,FALSE,"AUD-REPORT";#N/A,#N/A,FALSE,"P7L&amp;BS";#N/A,#N/A,FALSE,"NOTES";#N/A,#N/A,FALSE,"FA";#N/A,#N/A,FALSE,"NOTES (2)";#N/A,#N/A,FALSE,"Schedule  IV";#N/A,#N/A,FALSE,"Schedule V"}</definedName>
    <definedName name="vu" localSheetId="7" hidden="1">{#N/A,#N/A,FALSE,"DIR-REP";#N/A,#N/A,FALSE,"AUD-REPORT";#N/A,#N/A,FALSE,"P7L&amp;BS";#N/A,#N/A,FALSE,"NOTES";#N/A,#N/A,FALSE,"FA";#N/A,#N/A,FALSE,"NOTES (2)";#N/A,#N/A,FALSE,"Schedule  IV";#N/A,#N/A,FALSE,"Schedule V"}</definedName>
    <definedName name="vu" localSheetId="25" hidden="1">{#N/A,#N/A,FALSE,"DIR-REP";#N/A,#N/A,FALSE,"AUD-REPORT";#N/A,#N/A,FALSE,"P7L&amp;BS";#N/A,#N/A,FALSE,"NOTES";#N/A,#N/A,FALSE,"FA";#N/A,#N/A,FALSE,"NOTES (2)";#N/A,#N/A,FALSE,"Schedule  IV";#N/A,#N/A,FALSE,"Schedule V"}</definedName>
    <definedName name="vu" localSheetId="21" hidden="1">{#N/A,#N/A,FALSE,"DIR-REP";#N/A,#N/A,FALSE,"AUD-REPORT";#N/A,#N/A,FALSE,"P7L&amp;BS";#N/A,#N/A,FALSE,"NOTES";#N/A,#N/A,FALSE,"FA";#N/A,#N/A,FALSE,"NOTES (2)";#N/A,#N/A,FALSE,"Schedule  IV";#N/A,#N/A,FALSE,"Schedule V"}</definedName>
    <definedName name="vu" localSheetId="22" hidden="1">{#N/A,#N/A,FALSE,"DIR-REP";#N/A,#N/A,FALSE,"AUD-REPORT";#N/A,#N/A,FALSE,"P7L&amp;BS";#N/A,#N/A,FALSE,"NOTES";#N/A,#N/A,FALSE,"FA";#N/A,#N/A,FALSE,"NOTES (2)";#N/A,#N/A,FALSE,"Schedule  IV";#N/A,#N/A,FALSE,"Schedule V"}</definedName>
    <definedName name="vu" localSheetId="19" hidden="1">{#N/A,#N/A,FALSE,"DIR-REP";#N/A,#N/A,FALSE,"AUD-REPORT";#N/A,#N/A,FALSE,"P7L&amp;BS";#N/A,#N/A,FALSE,"NOTES";#N/A,#N/A,FALSE,"FA";#N/A,#N/A,FALSE,"NOTES (2)";#N/A,#N/A,FALSE,"Schedule  IV";#N/A,#N/A,FALSE,"Schedule V"}</definedName>
    <definedName name="vu" hidden="1">{#N/A,#N/A,FALSE,"DIR-REP";#N/A,#N/A,FALSE,"AUD-REPORT";#N/A,#N/A,FALSE,"P7L&amp;BS";#N/A,#N/A,FALSE,"NOTES";#N/A,#N/A,FALSE,"FA";#N/A,#N/A,FALSE,"NOTES (2)";#N/A,#N/A,FALSE,"Schedule  IV";#N/A,#N/A,FALSE,"Schedule V"}</definedName>
    <definedName name="VV">#REF!</definedName>
    <definedName name="vvv" localSheetId="14" hidden="1">{"summary",#N/A,FALSE,"2000 vs 1999";"detail",#N/A,FALSE,"2000 vs 1999"}</definedName>
    <definedName name="vvv" localSheetId="7" hidden="1">{"summary",#N/A,FALSE,"2000 vs 1999";"detail",#N/A,FALSE,"2000 vs 1999"}</definedName>
    <definedName name="vvv" localSheetId="25" hidden="1">{"summary",#N/A,FALSE,"2000 vs 1999";"detail",#N/A,FALSE,"2000 vs 1999"}</definedName>
    <definedName name="vvv" localSheetId="21" hidden="1">{"summary",#N/A,FALSE,"2000 vs 1999";"detail",#N/A,FALSE,"2000 vs 1999"}</definedName>
    <definedName name="vvv" localSheetId="22" hidden="1">{"summary",#N/A,FALSE,"2000 vs 1999";"detail",#N/A,FALSE,"2000 vs 1999"}</definedName>
    <definedName name="vvv" localSheetId="19" hidden="1">{"summary",#N/A,FALSE,"2000 vs 1999";"detail",#N/A,FALSE,"2000 vs 1999"}</definedName>
    <definedName name="vvv" hidden="1">{"summary",#N/A,FALSE,"2000 vs 1999";"detail",#N/A,FALSE,"2000 vs 1999"}</definedName>
    <definedName name="vvvvvvvvvv" localSheetId="14" hidden="1">{"net assets",#N/A,FALSE,"summary";"asset turnover",#N/A,FALSE,"summary";"orona",#N/A,FALSE,"summary"}</definedName>
    <definedName name="vvvvvvvvvv" localSheetId="7" hidden="1">{"net assets",#N/A,FALSE,"summary";"asset turnover",#N/A,FALSE,"summary";"orona",#N/A,FALSE,"summary"}</definedName>
    <definedName name="vvvvvvvvvv" localSheetId="25" hidden="1">{"net assets",#N/A,FALSE,"summary";"asset turnover",#N/A,FALSE,"summary";"orona",#N/A,FALSE,"summary"}</definedName>
    <definedName name="vvvvvvvvvv" localSheetId="21" hidden="1">{"net assets",#N/A,FALSE,"summary";"asset turnover",#N/A,FALSE,"summary";"orona",#N/A,FALSE,"summary"}</definedName>
    <definedName name="vvvvvvvvvv" localSheetId="22" hidden="1">{"net assets",#N/A,FALSE,"summary";"asset turnover",#N/A,FALSE,"summary";"orona",#N/A,FALSE,"summary"}</definedName>
    <definedName name="vvvvvvvvvv" localSheetId="19" hidden="1">{"net assets",#N/A,FALSE,"summary";"asset turnover",#N/A,FALSE,"summary";"orona",#N/A,FALSE,"summary"}</definedName>
    <definedName name="vvvvvvvvvv" hidden="1">{"net assets",#N/A,FALSE,"summary";"asset turnover",#N/A,FALSE,"summary";"orona",#N/A,FALSE,"summary"}</definedName>
    <definedName name="vz" localSheetId="14" hidden="1">{"detail",#N/A,FALSE,"mfg";"summary",#N/A,FALSE,"mfg"}</definedName>
    <definedName name="vz" localSheetId="7" hidden="1">{"detail",#N/A,FALSE,"mfg";"summary",#N/A,FALSE,"mfg"}</definedName>
    <definedName name="vz" localSheetId="25" hidden="1">{"detail",#N/A,FALSE,"mfg";"summary",#N/A,FALSE,"mfg"}</definedName>
    <definedName name="vz" localSheetId="21" hidden="1">{"detail",#N/A,FALSE,"mfg";"summary",#N/A,FALSE,"mfg"}</definedName>
    <definedName name="vz" localSheetId="22" hidden="1">{"detail",#N/A,FALSE,"mfg";"summary",#N/A,FALSE,"mfg"}</definedName>
    <definedName name="vz" localSheetId="19" hidden="1">{"detail",#N/A,FALSE,"mfg";"summary",#N/A,FALSE,"mfg"}</definedName>
    <definedName name="vz" hidden="1">{"detail",#N/A,FALSE,"mfg";"summary",#N/A,FALSE,"mfg"}</definedName>
    <definedName name="W">#REF!</definedName>
    <definedName name="w.forecast" localSheetId="14" hidden="1">{#N/A,#N/A,FALSE,"model"}</definedName>
    <definedName name="w.forecast" localSheetId="7" hidden="1">{#N/A,#N/A,FALSE,"model"}</definedName>
    <definedName name="w.forecast" localSheetId="25" hidden="1">{#N/A,#N/A,FALSE,"model"}</definedName>
    <definedName name="w.forecast" localSheetId="21" hidden="1">{#N/A,#N/A,FALSE,"model"}</definedName>
    <definedName name="w.forecast" localSheetId="22" hidden="1">{#N/A,#N/A,FALSE,"model"}</definedName>
    <definedName name="w.forecast" localSheetId="19" hidden="1">{#N/A,#N/A,FALSE,"model"}</definedName>
    <definedName name="w.forecast" hidden="1">{#N/A,#N/A,FALSE,"model"}</definedName>
    <definedName name="w.forecast2" localSheetId="14" hidden="1">{#N/A,#N/A,FALSE,"model"}</definedName>
    <definedName name="w.forecast2" localSheetId="7" hidden="1">{#N/A,#N/A,FALSE,"model"}</definedName>
    <definedName name="w.forecast2" localSheetId="25" hidden="1">{#N/A,#N/A,FALSE,"model"}</definedName>
    <definedName name="w.forecast2" localSheetId="21" hidden="1">{#N/A,#N/A,FALSE,"model"}</definedName>
    <definedName name="w.forecast2" localSheetId="22" hidden="1">{#N/A,#N/A,FALSE,"model"}</definedName>
    <definedName name="w.forecast2" localSheetId="19" hidden="1">{#N/A,#N/A,FALSE,"model"}</definedName>
    <definedName name="w.forecast2" hidden="1">{#N/A,#N/A,FALSE,"model"}</definedName>
    <definedName name="w.l" localSheetId="14" hidden="1">{#N/A,#N/A,FALSE,"Umsatz HM";#N/A,#N/A,FALSE,"ER HM";#N/A,#N/A,FALSE,"EA HM  (2)";#N/A,#N/A,FALSE,"EA HM ";#N/A,#N/A,FALSE,"EA HM  (4)";#N/A,#N/A,FALSE,"EA HM  (3)";#N/A,#N/A,FALSE,"KA HM  (2)";#N/A,#N/A,FALSE,"KA HM";#N/A,#N/A,FALSE,"KA HM  (3)";#N/A,#N/A,FALSE,"KA HM (4)"}</definedName>
    <definedName name="w.l" localSheetId="7" hidden="1">{#N/A,#N/A,FALSE,"Umsatz HM";#N/A,#N/A,FALSE,"ER HM";#N/A,#N/A,FALSE,"EA HM  (2)";#N/A,#N/A,FALSE,"EA HM ";#N/A,#N/A,FALSE,"EA HM  (4)";#N/A,#N/A,FALSE,"EA HM  (3)";#N/A,#N/A,FALSE,"KA HM  (2)";#N/A,#N/A,FALSE,"KA HM";#N/A,#N/A,FALSE,"KA HM  (3)";#N/A,#N/A,FALSE,"KA HM (4)"}</definedName>
    <definedName name="w.l" localSheetId="25" hidden="1">{#N/A,#N/A,FALSE,"Umsatz HM";#N/A,#N/A,FALSE,"ER HM";#N/A,#N/A,FALSE,"EA HM  (2)";#N/A,#N/A,FALSE,"EA HM ";#N/A,#N/A,FALSE,"EA HM  (4)";#N/A,#N/A,FALSE,"EA HM  (3)";#N/A,#N/A,FALSE,"KA HM  (2)";#N/A,#N/A,FALSE,"KA HM";#N/A,#N/A,FALSE,"KA HM  (3)";#N/A,#N/A,FALSE,"KA HM (4)"}</definedName>
    <definedName name="w.l" localSheetId="21" hidden="1">{#N/A,#N/A,FALSE,"Umsatz HM";#N/A,#N/A,FALSE,"ER HM";#N/A,#N/A,FALSE,"EA HM  (2)";#N/A,#N/A,FALSE,"EA HM ";#N/A,#N/A,FALSE,"EA HM  (4)";#N/A,#N/A,FALSE,"EA HM  (3)";#N/A,#N/A,FALSE,"KA HM  (2)";#N/A,#N/A,FALSE,"KA HM";#N/A,#N/A,FALSE,"KA HM  (3)";#N/A,#N/A,FALSE,"KA HM (4)"}</definedName>
    <definedName name="w.l" localSheetId="22" hidden="1">{#N/A,#N/A,FALSE,"Umsatz HM";#N/A,#N/A,FALSE,"ER HM";#N/A,#N/A,FALSE,"EA HM  (2)";#N/A,#N/A,FALSE,"EA HM ";#N/A,#N/A,FALSE,"EA HM  (4)";#N/A,#N/A,FALSE,"EA HM  (3)";#N/A,#N/A,FALSE,"KA HM  (2)";#N/A,#N/A,FALSE,"KA HM";#N/A,#N/A,FALSE,"KA HM  (3)";#N/A,#N/A,FALSE,"KA HM (4)"}</definedName>
    <definedName name="w.l" localSheetId="19" hidden="1">{#N/A,#N/A,FALSE,"Umsatz HM";#N/A,#N/A,FALSE,"ER HM";#N/A,#N/A,FALSE,"EA HM  (2)";#N/A,#N/A,FALSE,"EA HM ";#N/A,#N/A,FALSE,"EA HM  (4)";#N/A,#N/A,FALSE,"EA HM  (3)";#N/A,#N/A,FALSE,"KA HM  (2)";#N/A,#N/A,FALSE,"KA HM";#N/A,#N/A,FALSE,"KA HM  (3)";#N/A,#N/A,FALSE,"KA HM (4)"}</definedName>
    <definedName name="w.l" hidden="1">{#N/A,#N/A,FALSE,"Umsatz HM";#N/A,#N/A,FALSE,"ER HM";#N/A,#N/A,FALSE,"EA HM  (2)";#N/A,#N/A,FALSE,"EA HM ";#N/A,#N/A,FALSE,"EA HM  (4)";#N/A,#N/A,FALSE,"EA HM  (3)";#N/A,#N/A,FALSE,"KA HM  (2)";#N/A,#N/A,FALSE,"KA HM";#N/A,#N/A,FALSE,"KA HM  (3)";#N/A,#N/A,FALSE,"KA HM (4)"}</definedName>
    <definedName name="W_AR">#N/A</definedName>
    <definedName name="W_AR_C">#N/A</definedName>
    <definedName name="W_CHAN">#N/A</definedName>
    <definedName name="W_CHUNG">#N/A</definedName>
    <definedName name="W_COLLECT">#N/A</definedName>
    <definedName name="W_COLLECT_C">#N/A</definedName>
    <definedName name="W_HIGH_PO">#N/A</definedName>
    <definedName name="W_HIGH_TA">#N/A</definedName>
    <definedName name="W_LOW_PO">#N/A</definedName>
    <definedName name="W_LOW_SA">#N/A</definedName>
    <definedName name="W_LOW_SP">#N/A</definedName>
    <definedName name="W_LOW_TA">#N/A</definedName>
    <definedName name="W_MID_PO">#N/A</definedName>
    <definedName name="W_MID_SP">#N/A</definedName>
    <definedName name="W_MID_TA">#N/A</definedName>
    <definedName name="W_NO_CO">#N/A</definedName>
    <definedName name="W_NO_PO">#N/A</definedName>
    <definedName name="W_NO_SA">#N/A</definedName>
    <definedName name="W_NO_SP">#N/A</definedName>
    <definedName name="W_POLAR">#N/A</definedName>
    <definedName name="W_POLAR_C">#N/A</definedName>
    <definedName name="W_SALES">#N/A</definedName>
    <definedName name="W_SALES_C">#N/A</definedName>
    <definedName name="W_SPECIAL">#N/A</definedName>
    <definedName name="W_SPECIAL_C">#N/A</definedName>
    <definedName name="W_TARGET">#N/A</definedName>
    <definedName name="W_TARGET_C">#N/A</definedName>
    <definedName name="w1C8">#REF!</definedName>
    <definedName name="w2f" localSheetId="14" hidden="1">{"QTD_LPO2N2",#N/A,FALSE,"QTD";"QTD_HYCO",#N/A,FALSE,"QTD";"QTD_LOUISIANA",#N/A,FALSE,"QTD";"QTD_GENERALH2",#N/A,FALSE,"QTD";"QTD_PACKAGE",#N/A,FALSE,"QTD";"QTD_PRS",#N/A,FALSE,"QTD";"QTD_OTHER",#N/A,FALSE,"QTD"}</definedName>
    <definedName name="w2f" localSheetId="7" hidden="1">{"QTD_LPO2N2",#N/A,FALSE,"QTD";"QTD_HYCO",#N/A,FALSE,"QTD";"QTD_LOUISIANA",#N/A,FALSE,"QTD";"QTD_GENERALH2",#N/A,FALSE,"QTD";"QTD_PACKAGE",#N/A,FALSE,"QTD";"QTD_PRS",#N/A,FALSE,"QTD";"QTD_OTHER",#N/A,FALSE,"QTD"}</definedName>
    <definedName name="w2f" localSheetId="25" hidden="1">{"QTD_LPO2N2",#N/A,FALSE,"QTD";"QTD_HYCO",#N/A,FALSE,"QTD";"QTD_LOUISIANA",#N/A,FALSE,"QTD";"QTD_GENERALH2",#N/A,FALSE,"QTD";"QTD_PACKAGE",#N/A,FALSE,"QTD";"QTD_PRS",#N/A,FALSE,"QTD";"QTD_OTHER",#N/A,FALSE,"QTD"}</definedName>
    <definedName name="w2f" localSheetId="21" hidden="1">{"QTD_LPO2N2",#N/A,FALSE,"QTD";"QTD_HYCO",#N/A,FALSE,"QTD";"QTD_LOUISIANA",#N/A,FALSE,"QTD";"QTD_GENERALH2",#N/A,FALSE,"QTD";"QTD_PACKAGE",#N/A,FALSE,"QTD";"QTD_PRS",#N/A,FALSE,"QTD";"QTD_OTHER",#N/A,FALSE,"QTD"}</definedName>
    <definedName name="w2f" localSheetId="22" hidden="1">{"QTD_LPO2N2",#N/A,FALSE,"QTD";"QTD_HYCO",#N/A,FALSE,"QTD";"QTD_LOUISIANA",#N/A,FALSE,"QTD";"QTD_GENERALH2",#N/A,FALSE,"QTD";"QTD_PACKAGE",#N/A,FALSE,"QTD";"QTD_PRS",#N/A,FALSE,"QTD";"QTD_OTHER",#N/A,FALSE,"QTD"}</definedName>
    <definedName name="w2f" localSheetId="19" hidden="1">{"QTD_LPO2N2",#N/A,FALSE,"QTD";"QTD_HYCO",#N/A,FALSE,"QTD";"QTD_LOUISIANA",#N/A,FALSE,"QTD";"QTD_GENERALH2",#N/A,FALSE,"QTD";"QTD_PACKAGE",#N/A,FALSE,"QTD";"QTD_PRS",#N/A,FALSE,"QTD";"QTD_OTHER",#N/A,FALSE,"QTD"}</definedName>
    <definedName name="w2f" hidden="1">{"QTD_LPO2N2",#N/A,FALSE,"QTD";"QTD_HYCO",#N/A,FALSE,"QTD";"QTD_LOUISIANA",#N/A,FALSE,"QTD";"QTD_GENERALH2",#N/A,FALSE,"QTD";"QTD_PACKAGE",#N/A,FALSE,"QTD";"QTD_PRS",#N/A,FALSE,"QTD";"QTD_OTHER",#N/A,FALSE,"QTD"}</definedName>
    <definedName name="w2r5" localSheetId="14" hidden="1">{"QTD_OTHER",#N/A,FALSE,"QTD"}</definedName>
    <definedName name="w2r5" localSheetId="7" hidden="1">{"QTD_OTHER",#N/A,FALSE,"QTD"}</definedName>
    <definedName name="w2r5" localSheetId="25" hidden="1">{"QTD_OTHER",#N/A,FALSE,"QTD"}</definedName>
    <definedName name="w2r5" localSheetId="21" hidden="1">{"QTD_OTHER",#N/A,FALSE,"QTD"}</definedName>
    <definedName name="w2r5" localSheetId="22" hidden="1">{"QTD_OTHER",#N/A,FALSE,"QTD"}</definedName>
    <definedName name="w2r5" localSheetId="19" hidden="1">{"QTD_OTHER",#N/A,FALSE,"QTD"}</definedName>
    <definedName name="w2r5" hidden="1">{"QTD_OTHER",#N/A,FALSE,"QTD"}</definedName>
    <definedName name="wa" localSheetId="14"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a" localSheetId="7"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a" localSheetId="25"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a" localSheetId="2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a" localSheetId="22"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a" localSheetId="19"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a"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ACC_new" localSheetId="14" hidden="1">{#N/A,#N/A,FALSE,"Virgin Flightdeck"}</definedName>
    <definedName name="WACC_new" localSheetId="7" hidden="1">{#N/A,#N/A,FALSE,"Virgin Flightdeck"}</definedName>
    <definedName name="WACC_new" localSheetId="25" hidden="1">{#N/A,#N/A,FALSE,"Virgin Flightdeck"}</definedName>
    <definedName name="WACC_new" localSheetId="21" hidden="1">{#N/A,#N/A,FALSE,"Virgin Flightdeck"}</definedName>
    <definedName name="WACC_new" localSheetId="22" hidden="1">{#N/A,#N/A,FALSE,"Virgin Flightdeck"}</definedName>
    <definedName name="WACC_new" localSheetId="19" hidden="1">{#N/A,#N/A,FALSE,"Virgin Flightdeck"}</definedName>
    <definedName name="WACC_new" hidden="1">{#N/A,#N/A,FALSE,"Virgin Flightdeck"}</definedName>
    <definedName name="wae.2" localSheetId="14" hidden="1">{#N/A,#N/A,FALSE,"Umsatz CH";#N/A,#N/A,FALSE,"ER CH";#N/A,#N/A,FALSE,"EA CH (2) ";#N/A,#N/A,FALSE,"EA CH";#N/A,#N/A,FALSE,"EA CH (3) ";#N/A,#N/A,FALSE,"EA CH (4)";#N/A,#N/A,FALSE,"KA CH";#N/A,#N/A,FALSE,"KA CH  (2)";#N/A,#N/A,FALSE,"KA CH  (3)";#N/A,#N/A,FALSE,"KA CH (4)"}</definedName>
    <definedName name="wae.2" localSheetId="7" hidden="1">{#N/A,#N/A,FALSE,"Umsatz CH";#N/A,#N/A,FALSE,"ER CH";#N/A,#N/A,FALSE,"EA CH (2) ";#N/A,#N/A,FALSE,"EA CH";#N/A,#N/A,FALSE,"EA CH (3) ";#N/A,#N/A,FALSE,"EA CH (4)";#N/A,#N/A,FALSE,"KA CH";#N/A,#N/A,FALSE,"KA CH  (2)";#N/A,#N/A,FALSE,"KA CH  (3)";#N/A,#N/A,FALSE,"KA CH (4)"}</definedName>
    <definedName name="wae.2" localSheetId="25" hidden="1">{#N/A,#N/A,FALSE,"Umsatz CH";#N/A,#N/A,FALSE,"ER CH";#N/A,#N/A,FALSE,"EA CH (2) ";#N/A,#N/A,FALSE,"EA CH";#N/A,#N/A,FALSE,"EA CH (3) ";#N/A,#N/A,FALSE,"EA CH (4)";#N/A,#N/A,FALSE,"KA CH";#N/A,#N/A,FALSE,"KA CH  (2)";#N/A,#N/A,FALSE,"KA CH  (3)";#N/A,#N/A,FALSE,"KA CH (4)"}</definedName>
    <definedName name="wae.2" localSheetId="21" hidden="1">{#N/A,#N/A,FALSE,"Umsatz CH";#N/A,#N/A,FALSE,"ER CH";#N/A,#N/A,FALSE,"EA CH (2) ";#N/A,#N/A,FALSE,"EA CH";#N/A,#N/A,FALSE,"EA CH (3) ";#N/A,#N/A,FALSE,"EA CH (4)";#N/A,#N/A,FALSE,"KA CH";#N/A,#N/A,FALSE,"KA CH  (2)";#N/A,#N/A,FALSE,"KA CH  (3)";#N/A,#N/A,FALSE,"KA CH (4)"}</definedName>
    <definedName name="wae.2" localSheetId="22" hidden="1">{#N/A,#N/A,FALSE,"Umsatz CH";#N/A,#N/A,FALSE,"ER CH";#N/A,#N/A,FALSE,"EA CH (2) ";#N/A,#N/A,FALSE,"EA CH";#N/A,#N/A,FALSE,"EA CH (3) ";#N/A,#N/A,FALSE,"EA CH (4)";#N/A,#N/A,FALSE,"KA CH";#N/A,#N/A,FALSE,"KA CH  (2)";#N/A,#N/A,FALSE,"KA CH  (3)";#N/A,#N/A,FALSE,"KA CH (4)"}</definedName>
    <definedName name="wae.2" localSheetId="19" hidden="1">{#N/A,#N/A,FALSE,"Umsatz CH";#N/A,#N/A,FALSE,"ER CH";#N/A,#N/A,FALSE,"EA CH (2) ";#N/A,#N/A,FALSE,"EA CH";#N/A,#N/A,FALSE,"EA CH (3) ";#N/A,#N/A,FALSE,"EA CH (4)";#N/A,#N/A,FALSE,"KA CH";#N/A,#N/A,FALSE,"KA CH  (2)";#N/A,#N/A,FALSE,"KA CH  (3)";#N/A,#N/A,FALSE,"KA CH (4)"}</definedName>
    <definedName name="wae.2" hidden="1">{#N/A,#N/A,FALSE,"Umsatz CH";#N/A,#N/A,FALSE,"ER CH";#N/A,#N/A,FALSE,"EA CH (2) ";#N/A,#N/A,FALSE,"EA CH";#N/A,#N/A,FALSE,"EA CH (3) ";#N/A,#N/A,FALSE,"EA CH (4)";#N/A,#N/A,FALSE,"KA CH";#N/A,#N/A,FALSE,"KA CH  (2)";#N/A,#N/A,FALSE,"KA CH  (3)";#N/A,#N/A,FALSE,"KA CH (4)"}</definedName>
    <definedName name="wae.er_er." localSheetId="14" hidden="1">{#N/A,#N/A,FALSE,"Umsatz EO BP";#N/A,#N/A,FALSE,"Umsatz EO OP";#N/A,#N/A,FALSE,"ER EO BP";#N/A,#N/A,FALSE,"ER EO OP";#N/A,#N/A,FALSE,"EA EO (2)";#N/A,#N/A,FALSE,"EA EO";#N/A,#N/A,FALSE,"EA EO (3)";#N/A,#N/A,FALSE,"EA EO (4)";#N/A,#N/A,FALSE,"KA EO  (2)";#N/A,#N/A,FALSE,"KA EO";#N/A,#N/A,FALSE,"KA EO  (3)";#N/A,#N/A,FALSE,"KA EO (4)"}</definedName>
    <definedName name="wae.er_er." localSheetId="7" hidden="1">{#N/A,#N/A,FALSE,"Umsatz EO BP";#N/A,#N/A,FALSE,"Umsatz EO OP";#N/A,#N/A,FALSE,"ER EO BP";#N/A,#N/A,FALSE,"ER EO OP";#N/A,#N/A,FALSE,"EA EO (2)";#N/A,#N/A,FALSE,"EA EO";#N/A,#N/A,FALSE,"EA EO (3)";#N/A,#N/A,FALSE,"EA EO (4)";#N/A,#N/A,FALSE,"KA EO  (2)";#N/A,#N/A,FALSE,"KA EO";#N/A,#N/A,FALSE,"KA EO  (3)";#N/A,#N/A,FALSE,"KA EO (4)"}</definedName>
    <definedName name="wae.er_er." localSheetId="25" hidden="1">{#N/A,#N/A,FALSE,"Umsatz EO BP";#N/A,#N/A,FALSE,"Umsatz EO OP";#N/A,#N/A,FALSE,"ER EO BP";#N/A,#N/A,FALSE,"ER EO OP";#N/A,#N/A,FALSE,"EA EO (2)";#N/A,#N/A,FALSE,"EA EO";#N/A,#N/A,FALSE,"EA EO (3)";#N/A,#N/A,FALSE,"EA EO (4)";#N/A,#N/A,FALSE,"KA EO  (2)";#N/A,#N/A,FALSE,"KA EO";#N/A,#N/A,FALSE,"KA EO  (3)";#N/A,#N/A,FALSE,"KA EO (4)"}</definedName>
    <definedName name="wae.er_er." localSheetId="21" hidden="1">{#N/A,#N/A,FALSE,"Umsatz EO BP";#N/A,#N/A,FALSE,"Umsatz EO OP";#N/A,#N/A,FALSE,"ER EO BP";#N/A,#N/A,FALSE,"ER EO OP";#N/A,#N/A,FALSE,"EA EO (2)";#N/A,#N/A,FALSE,"EA EO";#N/A,#N/A,FALSE,"EA EO (3)";#N/A,#N/A,FALSE,"EA EO (4)";#N/A,#N/A,FALSE,"KA EO  (2)";#N/A,#N/A,FALSE,"KA EO";#N/A,#N/A,FALSE,"KA EO  (3)";#N/A,#N/A,FALSE,"KA EO (4)"}</definedName>
    <definedName name="wae.er_er." localSheetId="22" hidden="1">{#N/A,#N/A,FALSE,"Umsatz EO BP";#N/A,#N/A,FALSE,"Umsatz EO OP";#N/A,#N/A,FALSE,"ER EO BP";#N/A,#N/A,FALSE,"ER EO OP";#N/A,#N/A,FALSE,"EA EO (2)";#N/A,#N/A,FALSE,"EA EO";#N/A,#N/A,FALSE,"EA EO (3)";#N/A,#N/A,FALSE,"EA EO (4)";#N/A,#N/A,FALSE,"KA EO  (2)";#N/A,#N/A,FALSE,"KA EO";#N/A,#N/A,FALSE,"KA EO  (3)";#N/A,#N/A,FALSE,"KA EO (4)"}</definedName>
    <definedName name="wae.er_er." localSheetId="19" hidden="1">{#N/A,#N/A,FALSE,"Umsatz EO BP";#N/A,#N/A,FALSE,"Umsatz EO OP";#N/A,#N/A,FALSE,"ER EO BP";#N/A,#N/A,FALSE,"ER EO OP";#N/A,#N/A,FALSE,"EA EO (2)";#N/A,#N/A,FALSE,"EA EO";#N/A,#N/A,FALSE,"EA EO (3)";#N/A,#N/A,FALSE,"EA EO (4)";#N/A,#N/A,FALSE,"KA EO  (2)";#N/A,#N/A,FALSE,"KA EO";#N/A,#N/A,FALSE,"KA EO  (3)";#N/A,#N/A,FALSE,"KA EO (4)"}</definedName>
    <definedName name="wae.er_er." hidden="1">{#N/A,#N/A,FALSE,"Umsatz EO BP";#N/A,#N/A,FALSE,"Umsatz EO OP";#N/A,#N/A,FALSE,"ER EO BP";#N/A,#N/A,FALSE,"ER EO OP";#N/A,#N/A,FALSE,"EA EO (2)";#N/A,#N/A,FALSE,"EA EO";#N/A,#N/A,FALSE,"EA EO (3)";#N/A,#N/A,FALSE,"EA EO (4)";#N/A,#N/A,FALSE,"KA EO  (2)";#N/A,#N/A,FALSE,"KA EO";#N/A,#N/A,FALSE,"KA EO  (3)";#N/A,#N/A,FALSE,"KA EO (4)"}</definedName>
    <definedName name="waefar" localSheetId="14"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waefar" localSheetId="7"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waefar" localSheetId="25"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waefar" localSheetId="21"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waefar" localSheetId="22"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waefar" localSheetId="19"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waefar"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Wahl" localSheetId="14">{"X","L"}</definedName>
    <definedName name="Wahl" localSheetId="7">{"X","L"}</definedName>
    <definedName name="Wahl" localSheetId="25">{"X","L"}</definedName>
    <definedName name="Wahl" localSheetId="21">{"X","L"}</definedName>
    <definedName name="Wahl" localSheetId="22">{"X","L"}</definedName>
    <definedName name="Wahl" localSheetId="19">{"X","L"}</definedName>
    <definedName name="Wahl">{"X","L"}</definedName>
    <definedName name="walkthrough" localSheetId="14">ShowUsrInfoDlg</definedName>
    <definedName name="walkthrough" localSheetId="7">ShowUsrInfoDlg</definedName>
    <definedName name="walkthrough" localSheetId="25">ShowUsrInfoDlg</definedName>
    <definedName name="walkthrough" localSheetId="21">ShowUsrInfoDlg</definedName>
    <definedName name="walkthrough" localSheetId="22">ShowUsrInfoDlg</definedName>
    <definedName name="walkthrough" localSheetId="19">ShowUsrInfoDlg</definedName>
    <definedName name="walkthrough">ShowUsrInfoDlg</definedName>
    <definedName name="Walt" hidden="1">#REF!</definedName>
    <definedName name="Wandstärke">0.08</definedName>
    <definedName name="WAR_1">#N/A</definedName>
    <definedName name="WAR_2">#N/A</definedName>
    <definedName name="WAR_4">#N/A</definedName>
    <definedName name="WAR_ALL1">#N/A</definedName>
    <definedName name="WAR_ALL2">#N/A</definedName>
    <definedName name="WAR_ALL3">#N/A</definedName>
    <definedName name="WAR_CAL">#N/A</definedName>
    <definedName name="WAR_COM">#N/A</definedName>
    <definedName name="WAR_D1">#N/A</definedName>
    <definedName name="WAR_D2">#N/A</definedName>
    <definedName name="WAR_D3">#N/A</definedName>
    <definedName name="WAR_JUMP">#N/A</definedName>
    <definedName name="WAR_LOW_SA">#N/A</definedName>
    <definedName name="WAR_NO_SA">#N/A</definedName>
    <definedName name="WAR_RATE11">#N/A</definedName>
    <definedName name="WAR_RATE12">#N/A</definedName>
    <definedName name="WAR_RATE13">#N/A</definedName>
    <definedName name="WAR_RATE2">#N/A</definedName>
    <definedName name="WAR_SALES_C">#N/A</definedName>
    <definedName name="WAR_TOT11">#N/A</definedName>
    <definedName name="WAR_TOT12">#N/A</definedName>
    <definedName name="WAR_TOT13">#N/A</definedName>
    <definedName name="WAR_TOT2">#N/A</definedName>
    <definedName name="Ward">#REF!</definedName>
    <definedName name="WAREHOUSE">#REF!</definedName>
    <definedName name="WARR" hidden="1">#REF!</definedName>
    <definedName name="warrantyperiod">#REF!</definedName>
    <definedName name="was" localSheetId="14" hidden="1">{#N/A,#N/A,FALSE,"Sales Graph";#N/A,#N/A,FALSE,"BUC Graph";#N/A,#N/A,FALSE,"P&amp;L - YTD"}</definedName>
    <definedName name="was" localSheetId="7" hidden="1">{#N/A,#N/A,FALSE,"Sales Graph";#N/A,#N/A,FALSE,"BUC Graph";#N/A,#N/A,FALSE,"P&amp;L - YTD"}</definedName>
    <definedName name="was" localSheetId="25" hidden="1">{#N/A,#N/A,FALSE,"Sales Graph";#N/A,#N/A,FALSE,"BUC Graph";#N/A,#N/A,FALSE,"P&amp;L - YTD"}</definedName>
    <definedName name="was" localSheetId="21" hidden="1">{#N/A,#N/A,FALSE,"Sales Graph";#N/A,#N/A,FALSE,"BUC Graph";#N/A,#N/A,FALSE,"P&amp;L - YTD"}</definedName>
    <definedName name="was" localSheetId="22" hidden="1">{#N/A,#N/A,FALSE,"Sales Graph";#N/A,#N/A,FALSE,"BUC Graph";#N/A,#N/A,FALSE,"P&amp;L - YTD"}</definedName>
    <definedName name="was" localSheetId="19" hidden="1">{#N/A,#N/A,FALSE,"Sales Graph";#N/A,#N/A,FALSE,"BUC Graph";#N/A,#N/A,FALSE,"P&amp;L - YTD"}</definedName>
    <definedName name="was" hidden="1">{#N/A,#N/A,FALSE,"Sales Graph";#N/A,#N/A,FALSE,"BUC Graph";#N/A,#N/A,FALSE,"P&amp;L - YTD"}</definedName>
    <definedName name="waterval" localSheetId="14"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waterval" localSheetId="7"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waterval" localSheetId="25"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waterval" localSheetId="21"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waterval" localSheetId="22"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waterval" localSheetId="19"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waterval"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way" localSheetId="14" hidden="1">{#N/A,#N/A,FALSE,"CONTENTS";#N/A,#N/A,FALSE,"DR";#N/A,#N/A,FALSE,"PL";#N/A,#N/A,FALSE,"BS";#N/A,#N/A,FALSE,"Cash Flow";#N/A,#N/A,FALSE,"NOTES";#N/A,#N/A,FALSE,"NOTES (FA)";#N/A,#N/A,FALSE,"Notes(3)";#N/A,#N/A,FALSE,"NOTES (4)";#N/A,#N/A,FALSE,"DP&amp;L";#N/A,#N/A,FALSE,"EXPENSES";#N/A,#N/A,FALSE,"EXPENSES-1"}</definedName>
    <definedName name="way" localSheetId="7" hidden="1">{#N/A,#N/A,FALSE,"CONTENTS";#N/A,#N/A,FALSE,"DR";#N/A,#N/A,FALSE,"PL";#N/A,#N/A,FALSE,"BS";#N/A,#N/A,FALSE,"Cash Flow";#N/A,#N/A,FALSE,"NOTES";#N/A,#N/A,FALSE,"NOTES (FA)";#N/A,#N/A,FALSE,"Notes(3)";#N/A,#N/A,FALSE,"NOTES (4)";#N/A,#N/A,FALSE,"DP&amp;L";#N/A,#N/A,FALSE,"EXPENSES";#N/A,#N/A,FALSE,"EXPENSES-1"}</definedName>
    <definedName name="way" localSheetId="25" hidden="1">{#N/A,#N/A,FALSE,"CONTENTS";#N/A,#N/A,FALSE,"DR";#N/A,#N/A,FALSE,"PL";#N/A,#N/A,FALSE,"BS";#N/A,#N/A,FALSE,"Cash Flow";#N/A,#N/A,FALSE,"NOTES";#N/A,#N/A,FALSE,"NOTES (FA)";#N/A,#N/A,FALSE,"Notes(3)";#N/A,#N/A,FALSE,"NOTES (4)";#N/A,#N/A,FALSE,"DP&amp;L";#N/A,#N/A,FALSE,"EXPENSES";#N/A,#N/A,FALSE,"EXPENSES-1"}</definedName>
    <definedName name="way" localSheetId="21" hidden="1">{#N/A,#N/A,FALSE,"CONTENTS";#N/A,#N/A,FALSE,"DR";#N/A,#N/A,FALSE,"PL";#N/A,#N/A,FALSE,"BS";#N/A,#N/A,FALSE,"Cash Flow";#N/A,#N/A,FALSE,"NOTES";#N/A,#N/A,FALSE,"NOTES (FA)";#N/A,#N/A,FALSE,"Notes(3)";#N/A,#N/A,FALSE,"NOTES (4)";#N/A,#N/A,FALSE,"DP&amp;L";#N/A,#N/A,FALSE,"EXPENSES";#N/A,#N/A,FALSE,"EXPENSES-1"}</definedName>
    <definedName name="way" localSheetId="22" hidden="1">{#N/A,#N/A,FALSE,"CONTENTS";#N/A,#N/A,FALSE,"DR";#N/A,#N/A,FALSE,"PL";#N/A,#N/A,FALSE,"BS";#N/A,#N/A,FALSE,"Cash Flow";#N/A,#N/A,FALSE,"NOTES";#N/A,#N/A,FALSE,"NOTES (FA)";#N/A,#N/A,FALSE,"Notes(3)";#N/A,#N/A,FALSE,"NOTES (4)";#N/A,#N/A,FALSE,"DP&amp;L";#N/A,#N/A,FALSE,"EXPENSES";#N/A,#N/A,FALSE,"EXPENSES-1"}</definedName>
    <definedName name="way" localSheetId="19" hidden="1">{#N/A,#N/A,FALSE,"CONTENTS";#N/A,#N/A,FALSE,"DR";#N/A,#N/A,FALSE,"PL";#N/A,#N/A,FALSE,"BS";#N/A,#N/A,FALSE,"Cash Flow";#N/A,#N/A,FALSE,"NOTES";#N/A,#N/A,FALSE,"NOTES (FA)";#N/A,#N/A,FALSE,"Notes(3)";#N/A,#N/A,FALSE,"NOTES (4)";#N/A,#N/A,FALSE,"DP&amp;L";#N/A,#N/A,FALSE,"EXPENSES";#N/A,#N/A,FALSE,"EXPENSES-1"}</definedName>
    <definedName name="way" hidden="1">{#N/A,#N/A,FALSE,"CONTENTS";#N/A,#N/A,FALSE,"DR";#N/A,#N/A,FALSE,"PL";#N/A,#N/A,FALSE,"BS";#N/A,#N/A,FALSE,"Cash Flow";#N/A,#N/A,FALSE,"NOTES";#N/A,#N/A,FALSE,"NOTES (FA)";#N/A,#N/A,FALSE,"Notes(3)";#N/A,#N/A,FALSE,"NOTES (4)";#N/A,#N/A,FALSE,"DP&amp;L";#N/A,#N/A,FALSE,"EXPENSES";#N/A,#N/A,FALSE,"EXPENSES-1"}</definedName>
    <definedName name="WB" localSheetId="14" hidden="1">{"'AS,SEC'!$A$4:$J$25"}</definedName>
    <definedName name="WB" localSheetId="7" hidden="1">{"'AS,SEC'!$A$4:$J$25"}</definedName>
    <definedName name="WB" localSheetId="25" hidden="1">{"'AS,SEC'!$A$4:$J$25"}</definedName>
    <definedName name="WB" localSheetId="21" hidden="1">{"'AS,SEC'!$A$4:$J$25"}</definedName>
    <definedName name="WB" localSheetId="22" hidden="1">{"'AS,SEC'!$A$4:$J$25"}</definedName>
    <definedName name="WB" localSheetId="19" hidden="1">{"'AS,SEC'!$A$4:$J$25"}</definedName>
    <definedName name="WB" hidden="1">{"'AS,SEC'!$A$4:$J$25"}</definedName>
    <definedName name="WB_1" localSheetId="14" hidden="1">{"'AS,SEC'!$A$4:$J$25"}</definedName>
    <definedName name="WB_1" localSheetId="7" hidden="1">{"'AS,SEC'!$A$4:$J$25"}</definedName>
    <definedName name="WB_1" localSheetId="25" hidden="1">{"'AS,SEC'!$A$4:$J$25"}</definedName>
    <definedName name="WB_1" localSheetId="21" hidden="1">{"'AS,SEC'!$A$4:$J$25"}</definedName>
    <definedName name="WB_1" localSheetId="22" hidden="1">{"'AS,SEC'!$A$4:$J$25"}</definedName>
    <definedName name="WB_1" localSheetId="19" hidden="1">{"'AS,SEC'!$A$4:$J$25"}</definedName>
    <definedName name="WB_1" hidden="1">{"'AS,SEC'!$A$4:$J$25"}</definedName>
    <definedName name="WC_AR">#N/A</definedName>
    <definedName name="WC_AR_C">#N/A</definedName>
    <definedName name="WC_COLLECT">#N/A</definedName>
    <definedName name="WC_COLLECT_C">#N/A</definedName>
    <definedName name="WC_HIGH_SP">#N/A</definedName>
    <definedName name="WC_JUMP">#N/A</definedName>
    <definedName name="WC_LOW_SA">#N/A</definedName>
    <definedName name="WC_LOW_SP">#N/A</definedName>
    <definedName name="WC_MID_SP">#N/A</definedName>
    <definedName name="WC_NO_CO">#N/A</definedName>
    <definedName name="WC_NO_SP">#N/A</definedName>
    <definedName name="WC_OVER_C">#N/A</definedName>
    <definedName name="WC_SALES">#N/A</definedName>
    <definedName name="WC_SALES_C">#N/A</definedName>
    <definedName name="WC_SPECIAL">#N/A</definedName>
    <definedName name="WC_SPECIAL_C">#N/A</definedName>
    <definedName name="WC_SPEICAL">#N/A</definedName>
    <definedName name="WC_TOP_SP">#N/A</definedName>
    <definedName name="wcy" localSheetId="14" hidden="1">{"YD PRS",#N/A,FALSE,"YTD"}</definedName>
    <definedName name="wcy" localSheetId="7" hidden="1">{"YD PRS",#N/A,FALSE,"YTD"}</definedName>
    <definedName name="wcy" localSheetId="25" hidden="1">{"YD PRS",#N/A,FALSE,"YTD"}</definedName>
    <definedName name="wcy" localSheetId="21" hidden="1">{"YD PRS",#N/A,FALSE,"YTD"}</definedName>
    <definedName name="wcy" localSheetId="22" hidden="1">{"YD PRS",#N/A,FALSE,"YTD"}</definedName>
    <definedName name="wcy" localSheetId="19" hidden="1">{"YD PRS",#N/A,FALSE,"YTD"}</definedName>
    <definedName name="wcy" hidden="1">{"YD PRS",#N/A,FALSE,"YTD"}</definedName>
    <definedName name="we" localSheetId="14" hidden="1">{#N/A,#N/A,TRUE,"Overall";#N/A,#N/A,TRUE,"Region Wise ";#N/A,#N/A,TRUE,"Client Wise"}</definedName>
    <definedName name="we" localSheetId="16" hidden="1">{#N/A,#N/A,TRUE,"Overall";#N/A,#N/A,TRUE,"Region Wise ";#N/A,#N/A,TRUE,"Client Wise"}</definedName>
    <definedName name="we" localSheetId="25">'[7]H1.3'!$B$50</definedName>
    <definedName name="we" localSheetId="21">'[7]H1.3'!$B$50</definedName>
    <definedName name="we" localSheetId="22">'[7]H1.3'!$B$50</definedName>
    <definedName name="we">#REF!</definedName>
    <definedName name="we.3" localSheetId="14" hidden="1">{#N/A,#N/A,FALSE,"PMW Gruppe 99_98";#N/A,#N/A,FALSE,"PMW KG 98_99";#N/A,#N/A,FALSE,"PMW Inc. 99_98";#N/A,#N/A,FALSE,"PMW VTECH 99_98";#N/A,#N/A,FALSE,"PMW Thail. 99_98";#N/A,#N/A,FALSE,"PMW Canada 99_98";#N/A,#N/A,FALSE,"Währungsabw. 99_98"}</definedName>
    <definedName name="we.3" localSheetId="7" hidden="1">{#N/A,#N/A,FALSE,"PMW Gruppe 99_98";#N/A,#N/A,FALSE,"PMW KG 98_99";#N/A,#N/A,FALSE,"PMW Inc. 99_98";#N/A,#N/A,FALSE,"PMW VTECH 99_98";#N/A,#N/A,FALSE,"PMW Thail. 99_98";#N/A,#N/A,FALSE,"PMW Canada 99_98";#N/A,#N/A,FALSE,"Währungsabw. 99_98"}</definedName>
    <definedName name="we.3" localSheetId="25" hidden="1">{#N/A,#N/A,FALSE,"PMW Gruppe 99_98";#N/A,#N/A,FALSE,"PMW KG 98_99";#N/A,#N/A,FALSE,"PMW Inc. 99_98";#N/A,#N/A,FALSE,"PMW VTECH 99_98";#N/A,#N/A,FALSE,"PMW Thail. 99_98";#N/A,#N/A,FALSE,"PMW Canada 99_98";#N/A,#N/A,FALSE,"Währungsabw. 99_98"}</definedName>
    <definedName name="we.3" localSheetId="21" hidden="1">{#N/A,#N/A,FALSE,"PMW Gruppe 99_98";#N/A,#N/A,FALSE,"PMW KG 98_99";#N/A,#N/A,FALSE,"PMW Inc. 99_98";#N/A,#N/A,FALSE,"PMW VTECH 99_98";#N/A,#N/A,FALSE,"PMW Thail. 99_98";#N/A,#N/A,FALSE,"PMW Canada 99_98";#N/A,#N/A,FALSE,"Währungsabw. 99_98"}</definedName>
    <definedName name="we.3" localSheetId="22" hidden="1">{#N/A,#N/A,FALSE,"PMW Gruppe 99_98";#N/A,#N/A,FALSE,"PMW KG 98_99";#N/A,#N/A,FALSE,"PMW Inc. 99_98";#N/A,#N/A,FALSE,"PMW VTECH 99_98";#N/A,#N/A,FALSE,"PMW Thail. 99_98";#N/A,#N/A,FALSE,"PMW Canada 99_98";#N/A,#N/A,FALSE,"Währungsabw. 99_98"}</definedName>
    <definedName name="we.3" localSheetId="19" hidden="1">{#N/A,#N/A,FALSE,"PMW Gruppe 99_98";#N/A,#N/A,FALSE,"PMW KG 98_99";#N/A,#N/A,FALSE,"PMW Inc. 99_98";#N/A,#N/A,FALSE,"PMW VTECH 99_98";#N/A,#N/A,FALSE,"PMW Thail. 99_98";#N/A,#N/A,FALSE,"PMW Canada 99_98";#N/A,#N/A,FALSE,"Währungsabw. 99_98"}</definedName>
    <definedName name="we.3" hidden="1">{#N/A,#N/A,FALSE,"PMW Gruppe 99_98";#N/A,#N/A,FALSE,"PMW KG 98_99";#N/A,#N/A,FALSE,"PMW Inc. 99_98";#N/A,#N/A,FALSE,"PMW VTECH 99_98";#N/A,#N/A,FALSE,"PMW Thail. 99_98";#N/A,#N/A,FALSE,"PMW Canada 99_98";#N/A,#N/A,FALSE,"Währungsabw. 99_98"}</definedName>
    <definedName name="we.gb.gg" localSheetId="14" hidden="1">{#N/A,#N/A,FALSE,"Umsatz HM";#N/A,#N/A,FALSE,"ER HM";#N/A,#N/A,FALSE,"EA HM  (2)";#N/A,#N/A,FALSE,"EA HM ";#N/A,#N/A,FALSE,"EA HM  (4)";#N/A,#N/A,FALSE,"EA HM  (3)";#N/A,#N/A,FALSE,"KA HM  (2)";#N/A,#N/A,FALSE,"KA HM";#N/A,#N/A,FALSE,"KA HM  (3)";#N/A,#N/A,FALSE,"KA HM (4)"}</definedName>
    <definedName name="we.gb.gg" localSheetId="7" hidden="1">{#N/A,#N/A,FALSE,"Umsatz HM";#N/A,#N/A,FALSE,"ER HM";#N/A,#N/A,FALSE,"EA HM  (2)";#N/A,#N/A,FALSE,"EA HM ";#N/A,#N/A,FALSE,"EA HM  (4)";#N/A,#N/A,FALSE,"EA HM  (3)";#N/A,#N/A,FALSE,"KA HM  (2)";#N/A,#N/A,FALSE,"KA HM";#N/A,#N/A,FALSE,"KA HM  (3)";#N/A,#N/A,FALSE,"KA HM (4)"}</definedName>
    <definedName name="we.gb.gg" localSheetId="25" hidden="1">{#N/A,#N/A,FALSE,"Umsatz HM";#N/A,#N/A,FALSE,"ER HM";#N/A,#N/A,FALSE,"EA HM  (2)";#N/A,#N/A,FALSE,"EA HM ";#N/A,#N/A,FALSE,"EA HM  (4)";#N/A,#N/A,FALSE,"EA HM  (3)";#N/A,#N/A,FALSE,"KA HM  (2)";#N/A,#N/A,FALSE,"KA HM";#N/A,#N/A,FALSE,"KA HM  (3)";#N/A,#N/A,FALSE,"KA HM (4)"}</definedName>
    <definedName name="we.gb.gg" localSheetId="21" hidden="1">{#N/A,#N/A,FALSE,"Umsatz HM";#N/A,#N/A,FALSE,"ER HM";#N/A,#N/A,FALSE,"EA HM  (2)";#N/A,#N/A,FALSE,"EA HM ";#N/A,#N/A,FALSE,"EA HM  (4)";#N/A,#N/A,FALSE,"EA HM  (3)";#N/A,#N/A,FALSE,"KA HM  (2)";#N/A,#N/A,FALSE,"KA HM";#N/A,#N/A,FALSE,"KA HM  (3)";#N/A,#N/A,FALSE,"KA HM (4)"}</definedName>
    <definedName name="we.gb.gg" localSheetId="22" hidden="1">{#N/A,#N/A,FALSE,"Umsatz HM";#N/A,#N/A,FALSE,"ER HM";#N/A,#N/A,FALSE,"EA HM  (2)";#N/A,#N/A,FALSE,"EA HM ";#N/A,#N/A,FALSE,"EA HM  (4)";#N/A,#N/A,FALSE,"EA HM  (3)";#N/A,#N/A,FALSE,"KA HM  (2)";#N/A,#N/A,FALSE,"KA HM";#N/A,#N/A,FALSE,"KA HM  (3)";#N/A,#N/A,FALSE,"KA HM (4)"}</definedName>
    <definedName name="we.gb.gg" localSheetId="19" hidden="1">{#N/A,#N/A,FALSE,"Umsatz HM";#N/A,#N/A,FALSE,"ER HM";#N/A,#N/A,FALSE,"EA HM  (2)";#N/A,#N/A,FALSE,"EA HM ";#N/A,#N/A,FALSE,"EA HM  (4)";#N/A,#N/A,FALSE,"EA HM  (3)";#N/A,#N/A,FALSE,"KA HM  (2)";#N/A,#N/A,FALSE,"KA HM";#N/A,#N/A,FALSE,"KA HM  (3)";#N/A,#N/A,FALSE,"KA HM (4)"}</definedName>
    <definedName name="we.gb.gg" hidden="1">{#N/A,#N/A,FALSE,"Umsatz HM";#N/A,#N/A,FALSE,"ER HM";#N/A,#N/A,FALSE,"EA HM  (2)";#N/A,#N/A,FALSE,"EA HM ";#N/A,#N/A,FALSE,"EA HM  (4)";#N/A,#N/A,FALSE,"EA HM  (3)";#N/A,#N/A,FALSE,"KA HM  (2)";#N/A,#N/A,FALSE,"KA HM";#N/A,#N/A,FALSE,"KA HM  (3)";#N/A,#N/A,FALSE,"KA HM (4)"}</definedName>
    <definedName name="we3x" localSheetId="14" hidden="1">{"QTD_LPO2N2",#N/A,FALSE,"QTD"}</definedName>
    <definedName name="we3x" localSheetId="7" hidden="1">{"QTD_LPO2N2",#N/A,FALSE,"QTD"}</definedName>
    <definedName name="we3x" localSheetId="25" hidden="1">{"QTD_LPO2N2",#N/A,FALSE,"QTD"}</definedName>
    <definedName name="we3x" localSheetId="21" hidden="1">{"QTD_LPO2N2",#N/A,FALSE,"QTD"}</definedName>
    <definedName name="we3x" localSheetId="22" hidden="1">{"QTD_LPO2N2",#N/A,FALSE,"QTD"}</definedName>
    <definedName name="we3x" localSheetId="19" hidden="1">{"QTD_LPO2N2",#N/A,FALSE,"QTD"}</definedName>
    <definedName name="we3x" hidden="1">{"QTD_LPO2N2",#N/A,FALSE,"QTD"}</definedName>
    <definedName name="WEARF" localSheetId="14" hidden="1">{#N/A,#N/A,TRUE,"Y생산";#N/A,#N/A,TRUE,"Y판매";#N/A,#N/A,TRUE,"Y총물량";#N/A,#N/A,TRUE,"Y능력";#N/A,#N/A,TRUE,"YKD"}</definedName>
    <definedName name="WEARF" localSheetId="7" hidden="1">{#N/A,#N/A,TRUE,"Y생산";#N/A,#N/A,TRUE,"Y판매";#N/A,#N/A,TRUE,"Y총물량";#N/A,#N/A,TRUE,"Y능력";#N/A,#N/A,TRUE,"YKD"}</definedName>
    <definedName name="WEARF" localSheetId="25" hidden="1">{#N/A,#N/A,TRUE,"Y생산";#N/A,#N/A,TRUE,"Y판매";#N/A,#N/A,TRUE,"Y총물량";#N/A,#N/A,TRUE,"Y능력";#N/A,#N/A,TRUE,"YKD"}</definedName>
    <definedName name="WEARF" localSheetId="21" hidden="1">{#N/A,#N/A,TRUE,"Y생산";#N/A,#N/A,TRUE,"Y판매";#N/A,#N/A,TRUE,"Y총물량";#N/A,#N/A,TRUE,"Y능력";#N/A,#N/A,TRUE,"YKD"}</definedName>
    <definedName name="WEARF" localSheetId="22" hidden="1">{#N/A,#N/A,TRUE,"Y생산";#N/A,#N/A,TRUE,"Y판매";#N/A,#N/A,TRUE,"Y총물량";#N/A,#N/A,TRUE,"Y능력";#N/A,#N/A,TRUE,"YKD"}</definedName>
    <definedName name="WEARF" localSheetId="19" hidden="1">{#N/A,#N/A,TRUE,"Y생산";#N/A,#N/A,TRUE,"Y판매";#N/A,#N/A,TRUE,"Y총물량";#N/A,#N/A,TRUE,"Y능력";#N/A,#N/A,TRUE,"YKD"}</definedName>
    <definedName name="WEARF" hidden="1">{#N/A,#N/A,TRUE,"Y생산";#N/A,#N/A,TRUE,"Y판매";#N/A,#N/A,TRUE,"Y총물량";#N/A,#N/A,TRUE,"Y능력";#N/A,#N/A,TRUE,"YKD"}</definedName>
    <definedName name="weaw" localSheetId="14" hidden="1">{"YTD",#N/A,FALSE,"SUM"}</definedName>
    <definedName name="weaw" localSheetId="7" hidden="1">{"YTD",#N/A,FALSE,"SUM"}</definedName>
    <definedName name="weaw" localSheetId="25" hidden="1">{"YTD",#N/A,FALSE,"SUM"}</definedName>
    <definedName name="weaw" localSheetId="21" hidden="1">{"YTD",#N/A,FALSE,"SUM"}</definedName>
    <definedName name="weaw" localSheetId="22" hidden="1">{"YTD",#N/A,FALSE,"SUM"}</definedName>
    <definedName name="weaw" localSheetId="19" hidden="1">{"YTD",#N/A,FALSE,"SUM"}</definedName>
    <definedName name="weaw" hidden="1">{"YTD",#N/A,FALSE,"SUM"}</definedName>
    <definedName name="weawe" localSheetId="14" hidden="1">{"QTD_HYCO",#N/A,FALSE,"QTD"}</definedName>
    <definedName name="weawe" localSheetId="7" hidden="1">{"QTD_HYCO",#N/A,FALSE,"QTD"}</definedName>
    <definedName name="weawe" localSheetId="25" hidden="1">{"QTD_HYCO",#N/A,FALSE,"QTD"}</definedName>
    <definedName name="weawe" localSheetId="21" hidden="1">{"QTD_HYCO",#N/A,FALSE,"QTD"}</definedName>
    <definedName name="weawe" localSheetId="22" hidden="1">{"QTD_HYCO",#N/A,FALSE,"QTD"}</definedName>
    <definedName name="weawe" localSheetId="19" hidden="1">{"QTD_HYCO",#N/A,FALSE,"QTD"}</definedName>
    <definedName name="weawe" hidden="1">{"QTD_HYCO",#N/A,FALSE,"QTD"}</definedName>
    <definedName name="wec" localSheetId="1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 localSheetId="25"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 localSheetId="2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 localSheetId="22"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 localSheetId="19"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s" localSheetId="14" hidden="1">{"QTD_PRS",#N/A,FALSE,"QTD"}</definedName>
    <definedName name="wecs" localSheetId="7" hidden="1">{"QTD_PRS",#N/A,FALSE,"QTD"}</definedName>
    <definedName name="wecs" localSheetId="25" hidden="1">{"QTD_PRS",#N/A,FALSE,"QTD"}</definedName>
    <definedName name="wecs" localSheetId="21" hidden="1">{"QTD_PRS",#N/A,FALSE,"QTD"}</definedName>
    <definedName name="wecs" localSheetId="22" hidden="1">{"QTD_PRS",#N/A,FALSE,"QTD"}</definedName>
    <definedName name="wecs" localSheetId="19" hidden="1">{"QTD_PRS",#N/A,FALSE,"QTD"}</definedName>
    <definedName name="wecs" hidden="1">{"QTD_PRS",#N/A,FALSE,"QTD"}</definedName>
    <definedName name="wecsd" localSheetId="14" hidden="1">{"sales growth",#N/A,FALSE,"summary";"oper income",#N/A,FALSE,"summary";"oros rank",#N/A,FALSE,"summary";"net assets",#N/A,FALSE,"summary";"asset turnover",#N/A,FALSE,"summary";"orona",#N/A,FALSE,"summary"}</definedName>
    <definedName name="wecsd" localSheetId="7" hidden="1">{"sales growth",#N/A,FALSE,"summary";"oper income",#N/A,FALSE,"summary";"oros rank",#N/A,FALSE,"summary";"net assets",#N/A,FALSE,"summary";"asset turnover",#N/A,FALSE,"summary";"orona",#N/A,FALSE,"summary"}</definedName>
    <definedName name="wecsd" localSheetId="25" hidden="1">{"sales growth",#N/A,FALSE,"summary";"oper income",#N/A,FALSE,"summary";"oros rank",#N/A,FALSE,"summary";"net assets",#N/A,FALSE,"summary";"asset turnover",#N/A,FALSE,"summary";"orona",#N/A,FALSE,"summary"}</definedName>
    <definedName name="wecsd" localSheetId="21" hidden="1">{"sales growth",#N/A,FALSE,"summary";"oper income",#N/A,FALSE,"summary";"oros rank",#N/A,FALSE,"summary";"net assets",#N/A,FALSE,"summary";"asset turnover",#N/A,FALSE,"summary";"orona",#N/A,FALSE,"summary"}</definedName>
    <definedName name="wecsd" localSheetId="22" hidden="1">{"sales growth",#N/A,FALSE,"summary";"oper income",#N/A,FALSE,"summary";"oros rank",#N/A,FALSE,"summary";"net assets",#N/A,FALSE,"summary";"asset turnover",#N/A,FALSE,"summary";"orona",#N/A,FALSE,"summary"}</definedName>
    <definedName name="wecsd" localSheetId="19" hidden="1">{"sales growth",#N/A,FALSE,"summary";"oper income",#N/A,FALSE,"summary";"oros rank",#N/A,FALSE,"summary";"net assets",#N/A,FALSE,"summary";"asset turnover",#N/A,FALSE,"summary";"orona",#N/A,FALSE,"summary"}</definedName>
    <definedName name="wecsd" hidden="1">{"sales growth",#N/A,FALSE,"summary";"oper income",#N/A,FALSE,"summary";"oros rank",#N/A,FALSE,"summary";"net assets",#N/A,FALSE,"summary";"asset turnover",#N/A,FALSE,"summary";"orona",#N/A,FALSE,"summary"}</definedName>
    <definedName name="wed" localSheetId="14" hidden="1">{#N/A,#N/A,FALSE,"现金"}</definedName>
    <definedName name="wed" localSheetId="7" hidden="1">{#N/A,#N/A,FALSE,"现金"}</definedName>
    <definedName name="wed" localSheetId="25" hidden="1">{#N/A,#N/A,FALSE,"现金"}</definedName>
    <definedName name="wed" localSheetId="21" hidden="1">{#N/A,#N/A,FALSE,"现金"}</definedName>
    <definedName name="wed" localSheetId="22" hidden="1">{#N/A,#N/A,FALSE,"现金"}</definedName>
    <definedName name="wed" localSheetId="19" hidden="1">{#N/A,#N/A,FALSE,"现金"}</definedName>
    <definedName name="wed" hidden="1">{#N/A,#N/A,FALSE,"现金"}</definedName>
    <definedName name="wed.2" localSheetId="1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2"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2" localSheetId="2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2" localSheetId="2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2" localSheetId="2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2" localSheetId="19"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localSheetId="1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localSheetId="2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localSheetId="2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localSheetId="2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localSheetId="19"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localSheetId="1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localSheetId="2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localSheetId="2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localSheetId="2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localSheetId="19"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fghgff" localSheetId="14" hidden="1">1/EUReXToESP</definedName>
    <definedName name="wedfghgff" localSheetId="7" hidden="1">1/EUReXToESP</definedName>
    <definedName name="wedfghgff" localSheetId="25" hidden="1">1/EUReXToESP</definedName>
    <definedName name="wedfghgff" localSheetId="21" hidden="1">1/EUReXToESP</definedName>
    <definedName name="wedfghgff" localSheetId="22" hidden="1">1/EUReXToESP</definedName>
    <definedName name="wedfghgff" localSheetId="19" hidden="1">1/EUReXToESP</definedName>
    <definedName name="wedfghgff" hidden="1">1/EUReXToESP</definedName>
    <definedName name="weds" localSheetId="14" hidden="1">{"overview",#N/A,FALSE,"summary";"net assets",#N/A,FALSE,"summary";"asset turnover",#N/A,FALSE,"summary";"orona",#N/A,FALSE,"summary"}</definedName>
    <definedName name="weds" localSheetId="7" hidden="1">{"overview",#N/A,FALSE,"summary";"net assets",#N/A,FALSE,"summary";"asset turnover",#N/A,FALSE,"summary";"orona",#N/A,FALSE,"summary"}</definedName>
    <definedName name="weds" localSheetId="25" hidden="1">{"overview",#N/A,FALSE,"summary";"net assets",#N/A,FALSE,"summary";"asset turnover",#N/A,FALSE,"summary";"orona",#N/A,FALSE,"summary"}</definedName>
    <definedName name="weds" localSheetId="21" hidden="1">{"overview",#N/A,FALSE,"summary";"net assets",#N/A,FALSE,"summary";"asset turnover",#N/A,FALSE,"summary";"orona",#N/A,FALSE,"summary"}</definedName>
    <definedName name="weds" localSheetId="22" hidden="1">{"overview",#N/A,FALSE,"summary";"net assets",#N/A,FALSE,"summary";"asset turnover",#N/A,FALSE,"summary";"orona",#N/A,FALSE,"summary"}</definedName>
    <definedName name="weds" localSheetId="19" hidden="1">{"overview",#N/A,FALSE,"summary";"net assets",#N/A,FALSE,"summary";"asset turnover",#N/A,FALSE,"summary";"orona",#N/A,FALSE,"summary"}</definedName>
    <definedName name="weds" hidden="1">{"overview",#N/A,FALSE,"summary";"net assets",#N/A,FALSE,"summary";"asset turnover",#N/A,FALSE,"summary";"orona",#N/A,FALSE,"summary"}</definedName>
    <definedName name="wee" localSheetId="14" hidden="1">{#N/A,#N/A,FALSE,"KA CH  (2)"}</definedName>
    <definedName name="wee" localSheetId="7" hidden="1">{#N/A,#N/A,FALSE,"KA CH  (2)"}</definedName>
    <definedName name="wee" localSheetId="25" hidden="1">{#N/A,#N/A,FALSE,"KA CH  (2)"}</definedName>
    <definedName name="wee" localSheetId="21" hidden="1">{#N/A,#N/A,FALSE,"KA CH  (2)"}</definedName>
    <definedName name="wee" localSheetId="22" hidden="1">{#N/A,#N/A,FALSE,"KA CH  (2)"}</definedName>
    <definedName name="wee" localSheetId="19" hidden="1">{#N/A,#N/A,FALSE,"KA CH  (2)"}</definedName>
    <definedName name="wee" hidden="1">{#N/A,#N/A,FALSE,"KA CH  (2)"}</definedName>
    <definedName name="WEFRWE" localSheetId="14" hidden="1">{#N/A,#N/A,FALSE,"단축1";#N/A,#N/A,FALSE,"단축2";#N/A,#N/A,FALSE,"단축3";#N/A,#N/A,FALSE,"장축";#N/A,#N/A,FALSE,"4WD"}</definedName>
    <definedName name="WEFRWE" localSheetId="7" hidden="1">{#N/A,#N/A,FALSE,"단축1";#N/A,#N/A,FALSE,"단축2";#N/A,#N/A,FALSE,"단축3";#N/A,#N/A,FALSE,"장축";#N/A,#N/A,FALSE,"4WD"}</definedName>
    <definedName name="WEFRWE" localSheetId="25" hidden="1">{#N/A,#N/A,FALSE,"단축1";#N/A,#N/A,FALSE,"단축2";#N/A,#N/A,FALSE,"단축3";#N/A,#N/A,FALSE,"장축";#N/A,#N/A,FALSE,"4WD"}</definedName>
    <definedName name="WEFRWE" localSheetId="21" hidden="1">{#N/A,#N/A,FALSE,"단축1";#N/A,#N/A,FALSE,"단축2";#N/A,#N/A,FALSE,"단축3";#N/A,#N/A,FALSE,"장축";#N/A,#N/A,FALSE,"4WD"}</definedName>
    <definedName name="WEFRWE" localSheetId="22" hidden="1">{#N/A,#N/A,FALSE,"단축1";#N/A,#N/A,FALSE,"단축2";#N/A,#N/A,FALSE,"단축3";#N/A,#N/A,FALSE,"장축";#N/A,#N/A,FALSE,"4WD"}</definedName>
    <definedName name="WEFRWE" localSheetId="19" hidden="1">{#N/A,#N/A,FALSE,"단축1";#N/A,#N/A,FALSE,"단축2";#N/A,#N/A,FALSE,"단축3";#N/A,#N/A,FALSE,"장축";#N/A,#N/A,FALSE,"4WD"}</definedName>
    <definedName name="WEFRWE" hidden="1">{#N/A,#N/A,FALSE,"단축1";#N/A,#N/A,FALSE,"단축2";#N/A,#N/A,FALSE,"단축3";#N/A,#N/A,FALSE,"장축";#N/A,#N/A,FALSE,"4WD"}</definedName>
    <definedName name="wefwe" hidden="1">#REF!</definedName>
    <definedName name="weix" localSheetId="14" hidden="1">{"Comp_of_Price_Effect",#N/A,FALSE,"QTRDPVAR"}</definedName>
    <definedName name="weix" localSheetId="7" hidden="1">{"Comp_of_Price_Effect",#N/A,FALSE,"QTRDPVAR"}</definedName>
    <definedName name="weix" localSheetId="25" hidden="1">{"Comp_of_Price_Effect",#N/A,FALSE,"QTRDPVAR"}</definedName>
    <definedName name="weix" localSheetId="21" hidden="1">{"Comp_of_Price_Effect",#N/A,FALSE,"QTRDPVAR"}</definedName>
    <definedName name="weix" localSheetId="22" hidden="1">{"Comp_of_Price_Effect",#N/A,FALSE,"QTRDPVAR"}</definedName>
    <definedName name="weix" localSheetId="19" hidden="1">{"Comp_of_Price_Effect",#N/A,FALSE,"QTRDPVAR"}</definedName>
    <definedName name="weix" hidden="1">{"Comp_of_Price_Effect",#N/A,FALSE,"QTRDPVAR"}</definedName>
    <definedName name="WEL" hidden="1">#REF!</definedName>
    <definedName name="welding" localSheetId="14" hidden="1">{#N/A,#N/A,FALSE,"Bare Battery F.G."}</definedName>
    <definedName name="welding" localSheetId="7" hidden="1">{#N/A,#N/A,FALSE,"Bare Battery F.G."}</definedName>
    <definedName name="welding" localSheetId="25" hidden="1">{#N/A,#N/A,FALSE,"Bare Battery F.G."}</definedName>
    <definedName name="welding" localSheetId="21" hidden="1">{#N/A,#N/A,FALSE,"Bare Battery F.G."}</definedName>
    <definedName name="welding" localSheetId="22" hidden="1">{#N/A,#N/A,FALSE,"Bare Battery F.G."}</definedName>
    <definedName name="welding" localSheetId="19" hidden="1">{#N/A,#N/A,FALSE,"Bare Battery F.G."}</definedName>
    <definedName name="welding" hidden="1">{#N/A,#N/A,FALSE,"Bare Battery F.G."}</definedName>
    <definedName name="wels" localSheetId="14" hidden="1">{#N/A,#N/A,FALSE,"TAXC.INDEX";#N/A,#N/A,FALSE,"Schedule I";#N/A,#N/A,FALSE,"Schedule  II";#N/A,#N/A,FALSE,"Schedule III"}</definedName>
    <definedName name="wels" localSheetId="7" hidden="1">{#N/A,#N/A,FALSE,"TAXC.INDEX";#N/A,#N/A,FALSE,"Schedule I";#N/A,#N/A,FALSE,"Schedule  II";#N/A,#N/A,FALSE,"Schedule III"}</definedName>
    <definedName name="wels" localSheetId="25" hidden="1">{#N/A,#N/A,FALSE,"TAXC.INDEX";#N/A,#N/A,FALSE,"Schedule I";#N/A,#N/A,FALSE,"Schedule  II";#N/A,#N/A,FALSE,"Schedule III"}</definedName>
    <definedName name="wels" localSheetId="21" hidden="1">{#N/A,#N/A,FALSE,"TAXC.INDEX";#N/A,#N/A,FALSE,"Schedule I";#N/A,#N/A,FALSE,"Schedule  II";#N/A,#N/A,FALSE,"Schedule III"}</definedName>
    <definedName name="wels" localSheetId="22" hidden="1">{#N/A,#N/A,FALSE,"TAXC.INDEX";#N/A,#N/A,FALSE,"Schedule I";#N/A,#N/A,FALSE,"Schedule  II";#N/A,#N/A,FALSE,"Schedule III"}</definedName>
    <definedName name="wels" localSheetId="19" hidden="1">{#N/A,#N/A,FALSE,"TAXC.INDEX";#N/A,#N/A,FALSE,"Schedule I";#N/A,#N/A,FALSE,"Schedule  II";#N/A,#N/A,FALSE,"Schedule III"}</definedName>
    <definedName name="wels" hidden="1">{#N/A,#N/A,FALSE,"TAXC.INDEX";#N/A,#N/A,FALSE,"Schedule I";#N/A,#N/A,FALSE,"Schedule  II";#N/A,#N/A,FALSE,"Schedule III"}</definedName>
    <definedName name="wen.gb._hm." localSheetId="14" hidden="1">{#N/A,#N/A,FALSE,"Umsatz HM";#N/A,#N/A,FALSE,"ER HM";#N/A,#N/A,FALSE,"EA HM  (2)";#N/A,#N/A,FALSE,"EA HM ";#N/A,#N/A,FALSE,"EA HM  (4)";#N/A,#N/A,FALSE,"EA HM  (3)";#N/A,#N/A,FALSE,"KA HM  (2)";#N/A,#N/A,FALSE,"KA HM";#N/A,#N/A,FALSE,"KA HM  (3)";#N/A,#N/A,FALSE,"KA HM (4)"}</definedName>
    <definedName name="wen.gb._hm." localSheetId="7" hidden="1">{#N/A,#N/A,FALSE,"Umsatz HM";#N/A,#N/A,FALSE,"ER HM";#N/A,#N/A,FALSE,"EA HM  (2)";#N/A,#N/A,FALSE,"EA HM ";#N/A,#N/A,FALSE,"EA HM  (4)";#N/A,#N/A,FALSE,"EA HM  (3)";#N/A,#N/A,FALSE,"KA HM  (2)";#N/A,#N/A,FALSE,"KA HM";#N/A,#N/A,FALSE,"KA HM  (3)";#N/A,#N/A,FALSE,"KA HM (4)"}</definedName>
    <definedName name="wen.gb._hm." localSheetId="25" hidden="1">{#N/A,#N/A,FALSE,"Umsatz HM";#N/A,#N/A,FALSE,"ER HM";#N/A,#N/A,FALSE,"EA HM  (2)";#N/A,#N/A,FALSE,"EA HM ";#N/A,#N/A,FALSE,"EA HM  (4)";#N/A,#N/A,FALSE,"EA HM  (3)";#N/A,#N/A,FALSE,"KA HM  (2)";#N/A,#N/A,FALSE,"KA HM";#N/A,#N/A,FALSE,"KA HM  (3)";#N/A,#N/A,FALSE,"KA HM (4)"}</definedName>
    <definedName name="wen.gb._hm." localSheetId="21" hidden="1">{#N/A,#N/A,FALSE,"Umsatz HM";#N/A,#N/A,FALSE,"ER HM";#N/A,#N/A,FALSE,"EA HM  (2)";#N/A,#N/A,FALSE,"EA HM ";#N/A,#N/A,FALSE,"EA HM  (4)";#N/A,#N/A,FALSE,"EA HM  (3)";#N/A,#N/A,FALSE,"KA HM  (2)";#N/A,#N/A,FALSE,"KA HM";#N/A,#N/A,FALSE,"KA HM  (3)";#N/A,#N/A,FALSE,"KA HM (4)"}</definedName>
    <definedName name="wen.gb._hm." localSheetId="22" hidden="1">{#N/A,#N/A,FALSE,"Umsatz HM";#N/A,#N/A,FALSE,"ER HM";#N/A,#N/A,FALSE,"EA HM  (2)";#N/A,#N/A,FALSE,"EA HM ";#N/A,#N/A,FALSE,"EA HM  (4)";#N/A,#N/A,FALSE,"EA HM  (3)";#N/A,#N/A,FALSE,"KA HM  (2)";#N/A,#N/A,FALSE,"KA HM";#N/A,#N/A,FALSE,"KA HM  (3)";#N/A,#N/A,FALSE,"KA HM (4)"}</definedName>
    <definedName name="wen.gb._hm." localSheetId="19" hidden="1">{#N/A,#N/A,FALSE,"Umsatz HM";#N/A,#N/A,FALSE,"ER HM";#N/A,#N/A,FALSE,"EA HM  (2)";#N/A,#N/A,FALSE,"EA HM ";#N/A,#N/A,FALSE,"EA HM  (4)";#N/A,#N/A,FALSE,"EA HM  (3)";#N/A,#N/A,FALSE,"KA HM  (2)";#N/A,#N/A,FALSE,"KA HM";#N/A,#N/A,FALSE,"KA HM  (3)";#N/A,#N/A,FALSE,"KA HM (4)"}</definedName>
    <definedName name="wen.gb._hm." hidden="1">{#N/A,#N/A,FALSE,"Umsatz HM";#N/A,#N/A,FALSE,"ER HM";#N/A,#N/A,FALSE,"EA HM  (2)";#N/A,#N/A,FALSE,"EA HM ";#N/A,#N/A,FALSE,"EA HM  (4)";#N/A,#N/A,FALSE,"EA HM  (3)";#N/A,#N/A,FALSE,"KA HM  (2)";#N/A,#N/A,FALSE,"KA HM";#N/A,#N/A,FALSE,"KA HM  (3)";#N/A,#N/A,FALSE,"KA HM (4)"}</definedName>
    <definedName name="wen.summet" localSheetId="14" hidden="1">{#N/A,#N/A,FALSE,"TB";#N/A,#N/A,FALSE,"DR";#N/A,#N/A,FALSE,"AR";#N/A,#N/A,FALSE,"PL";#N/A,#N/A,FALSE,"BS";#N/A,#N/A,FALSE,"NOTES";#N/A,#N/A,FALSE,"NOTES (2)";#N/A,#N/A,FALSE,"NOTES (3)";#N/A,#N/A,FALSE,"DPL";#N/A,#N/A,FALSE,"TAXC.INDEX";#N/A,#N/A,FALSE,"Schedule I";#N/A,#N/A,FALSE,"Adjustments"}</definedName>
    <definedName name="wen.summet" localSheetId="7" hidden="1">{#N/A,#N/A,FALSE,"TB";#N/A,#N/A,FALSE,"DR";#N/A,#N/A,FALSE,"AR";#N/A,#N/A,FALSE,"PL";#N/A,#N/A,FALSE,"BS";#N/A,#N/A,FALSE,"NOTES";#N/A,#N/A,FALSE,"NOTES (2)";#N/A,#N/A,FALSE,"NOTES (3)";#N/A,#N/A,FALSE,"DPL";#N/A,#N/A,FALSE,"TAXC.INDEX";#N/A,#N/A,FALSE,"Schedule I";#N/A,#N/A,FALSE,"Adjustments"}</definedName>
    <definedName name="wen.summet" localSheetId="25" hidden="1">{#N/A,#N/A,FALSE,"TB";#N/A,#N/A,FALSE,"DR";#N/A,#N/A,FALSE,"AR";#N/A,#N/A,FALSE,"PL";#N/A,#N/A,FALSE,"BS";#N/A,#N/A,FALSE,"NOTES";#N/A,#N/A,FALSE,"NOTES (2)";#N/A,#N/A,FALSE,"NOTES (3)";#N/A,#N/A,FALSE,"DPL";#N/A,#N/A,FALSE,"TAXC.INDEX";#N/A,#N/A,FALSE,"Schedule I";#N/A,#N/A,FALSE,"Adjustments"}</definedName>
    <definedName name="wen.summet" localSheetId="21" hidden="1">{#N/A,#N/A,FALSE,"TB";#N/A,#N/A,FALSE,"DR";#N/A,#N/A,FALSE,"AR";#N/A,#N/A,FALSE,"PL";#N/A,#N/A,FALSE,"BS";#N/A,#N/A,FALSE,"NOTES";#N/A,#N/A,FALSE,"NOTES (2)";#N/A,#N/A,FALSE,"NOTES (3)";#N/A,#N/A,FALSE,"DPL";#N/A,#N/A,FALSE,"TAXC.INDEX";#N/A,#N/A,FALSE,"Schedule I";#N/A,#N/A,FALSE,"Adjustments"}</definedName>
    <definedName name="wen.summet" localSheetId="22" hidden="1">{#N/A,#N/A,FALSE,"TB";#N/A,#N/A,FALSE,"DR";#N/A,#N/A,FALSE,"AR";#N/A,#N/A,FALSE,"PL";#N/A,#N/A,FALSE,"BS";#N/A,#N/A,FALSE,"NOTES";#N/A,#N/A,FALSE,"NOTES (2)";#N/A,#N/A,FALSE,"NOTES (3)";#N/A,#N/A,FALSE,"DPL";#N/A,#N/A,FALSE,"TAXC.INDEX";#N/A,#N/A,FALSE,"Schedule I";#N/A,#N/A,FALSE,"Adjustments"}</definedName>
    <definedName name="wen.summet" localSheetId="19" hidden="1">{#N/A,#N/A,FALSE,"TB";#N/A,#N/A,FALSE,"DR";#N/A,#N/A,FALSE,"AR";#N/A,#N/A,FALSE,"PL";#N/A,#N/A,FALSE,"BS";#N/A,#N/A,FALSE,"NOTES";#N/A,#N/A,FALSE,"NOTES (2)";#N/A,#N/A,FALSE,"NOTES (3)";#N/A,#N/A,FALSE,"DPL";#N/A,#N/A,FALSE,"TAXC.INDEX";#N/A,#N/A,FALSE,"Schedule I";#N/A,#N/A,FALSE,"Adjustments"}</definedName>
    <definedName name="wen.summet" hidden="1">{#N/A,#N/A,FALSE,"TB";#N/A,#N/A,FALSE,"DR";#N/A,#N/A,FALSE,"AR";#N/A,#N/A,FALSE,"PL";#N/A,#N/A,FALSE,"BS";#N/A,#N/A,FALSE,"NOTES";#N/A,#N/A,FALSE,"NOTES (2)";#N/A,#N/A,FALSE,"NOTES (3)";#N/A,#N/A,FALSE,"DPL";#N/A,#N/A,FALSE,"TAXC.INDEX";#N/A,#N/A,FALSE,"Schedule I";#N/A,#N/A,FALSE,"Adjustments"}</definedName>
    <definedName name="weop" localSheetId="14" hidden="1">{"oct_res_comm",#N/A,FALSE,"VarToBud"}</definedName>
    <definedName name="weop" localSheetId="7" hidden="1">{"oct_res_comm",#N/A,FALSE,"VarToBud"}</definedName>
    <definedName name="weop" localSheetId="25" hidden="1">{"oct_res_comm",#N/A,FALSE,"VarToBud"}</definedName>
    <definedName name="weop" localSheetId="21" hidden="1">{"oct_res_comm",#N/A,FALSE,"VarToBud"}</definedName>
    <definedName name="weop" localSheetId="22" hidden="1">{"oct_res_comm",#N/A,FALSE,"VarToBud"}</definedName>
    <definedName name="weop" localSheetId="19" hidden="1">{"oct_res_comm",#N/A,FALSE,"VarToBud"}</definedName>
    <definedName name="weop" hidden="1">{"oct_res_comm",#N/A,FALSE,"VarToBud"}</definedName>
    <definedName name="WER" localSheetId="14" hidden="1">{#N/A,#N/A,FALSE,"Fix_C Repo (2)";#N/A,#N/A,FALSE,"INDICES&amp;RATES"}</definedName>
    <definedName name="WER" localSheetId="7" hidden="1">{#N/A,#N/A,FALSE,"Fix_C Repo (2)";#N/A,#N/A,FALSE,"INDICES&amp;RATES"}</definedName>
    <definedName name="WER" localSheetId="25" hidden="1">{#N/A,#N/A,FALSE,"Fix_C Repo (2)";#N/A,#N/A,FALSE,"INDICES&amp;RATES"}</definedName>
    <definedName name="WER" localSheetId="21" hidden="1">{#N/A,#N/A,FALSE,"Fix_C Repo (2)";#N/A,#N/A,FALSE,"INDICES&amp;RATES"}</definedName>
    <definedName name="WER" localSheetId="22" hidden="1">{#N/A,#N/A,FALSE,"Fix_C Repo (2)";#N/A,#N/A,FALSE,"INDICES&amp;RATES"}</definedName>
    <definedName name="WER" localSheetId="19" hidden="1">{#N/A,#N/A,FALSE,"Fix_C Repo (2)";#N/A,#N/A,FALSE,"INDICES&amp;RATES"}</definedName>
    <definedName name="WER" hidden="1">{#N/A,#N/A,FALSE,"Fix_C Repo (2)";#N/A,#N/A,FALSE,"INDICES&amp;RATES"}</definedName>
    <definedName name="wer.g" localSheetId="14" hidden="1">{#N/A,#N/A,FALSE,"KA CH  (2)"}</definedName>
    <definedName name="wer.g" localSheetId="7" hidden="1">{#N/A,#N/A,FALSE,"KA CH  (2)"}</definedName>
    <definedName name="wer.g" localSheetId="25" hidden="1">{#N/A,#N/A,FALSE,"KA CH  (2)"}</definedName>
    <definedName name="wer.g" localSheetId="21" hidden="1">{#N/A,#N/A,FALSE,"KA CH  (2)"}</definedName>
    <definedName name="wer.g" localSheetId="22" hidden="1">{#N/A,#N/A,FALSE,"KA CH  (2)"}</definedName>
    <definedName name="wer.g" localSheetId="19" hidden="1">{#N/A,#N/A,FALSE,"KA CH  (2)"}</definedName>
    <definedName name="wer.g" hidden="1">{#N/A,#N/A,FALSE,"KA CH  (2)"}</definedName>
    <definedName name="werew" localSheetId="14" hidden="1">{"summary",#N/A,FALSE,"2000 vs 1999";"detail",#N/A,FALSE,"2000 vs 1999"}</definedName>
    <definedName name="werew" localSheetId="7" hidden="1">{"summary",#N/A,FALSE,"2000 vs 1999";"detail",#N/A,FALSE,"2000 vs 1999"}</definedName>
    <definedName name="werew" localSheetId="25" hidden="1">{"summary",#N/A,FALSE,"2000 vs 1999";"detail",#N/A,FALSE,"2000 vs 1999"}</definedName>
    <definedName name="werew" localSheetId="21" hidden="1">{"summary",#N/A,FALSE,"2000 vs 1999";"detail",#N/A,FALSE,"2000 vs 1999"}</definedName>
    <definedName name="werew" localSheetId="22" hidden="1">{"summary",#N/A,FALSE,"2000 vs 1999";"detail",#N/A,FALSE,"2000 vs 1999"}</definedName>
    <definedName name="werew" localSheetId="19" hidden="1">{"summary",#N/A,FALSE,"2000 vs 1999";"detail",#N/A,FALSE,"2000 vs 1999"}</definedName>
    <definedName name="werew" hidden="1">{"summary",#N/A,FALSE,"2000 vs 1999";"detail",#N/A,FALSE,"2000 vs 1999"}</definedName>
    <definedName name="werewewa" localSheetId="14" hidden="1">{"summary",#N/A,FALSE,"2000 vs 1999";"detail",#N/A,FALSE,"2000 vs 1999"}</definedName>
    <definedName name="werewewa" localSheetId="7" hidden="1">{"summary",#N/A,FALSE,"2000 vs 1999";"detail",#N/A,FALSE,"2000 vs 1999"}</definedName>
    <definedName name="werewewa" localSheetId="25" hidden="1">{"summary",#N/A,FALSE,"2000 vs 1999";"detail",#N/A,FALSE,"2000 vs 1999"}</definedName>
    <definedName name="werewewa" localSheetId="21" hidden="1">{"summary",#N/A,FALSE,"2000 vs 1999";"detail",#N/A,FALSE,"2000 vs 1999"}</definedName>
    <definedName name="werewewa" localSheetId="22" hidden="1">{"summary",#N/A,FALSE,"2000 vs 1999";"detail",#N/A,FALSE,"2000 vs 1999"}</definedName>
    <definedName name="werewewa" localSheetId="19" hidden="1">{"summary",#N/A,FALSE,"2000 vs 1999";"detail",#N/A,FALSE,"2000 vs 1999"}</definedName>
    <definedName name="werewewa" hidden="1">{"summary",#N/A,FALSE,"2000 vs 1999";"detail",#N/A,FALSE,"2000 vs 1999"}</definedName>
    <definedName name="werr" localSheetId="14" hidden="1">{"M6Print",#N/A,FALSE,"M6";"M6_1Print",#N/A,FALSE,"M6_1";"M6_2Print",#N/A,FALSE,"M6_2"}</definedName>
    <definedName name="werr" localSheetId="7" hidden="1">{"M6Print",#N/A,FALSE,"M6";"M6_1Print",#N/A,FALSE,"M6_1";"M6_2Print",#N/A,FALSE,"M6_2"}</definedName>
    <definedName name="werr" localSheetId="25" hidden="1">{"M6Print",#N/A,FALSE,"M6";"M6_1Print",#N/A,FALSE,"M6_1";"M6_2Print",#N/A,FALSE,"M6_2"}</definedName>
    <definedName name="werr" localSheetId="21" hidden="1">{"M6Print",#N/A,FALSE,"M6";"M6_1Print",#N/A,FALSE,"M6_1";"M6_2Print",#N/A,FALSE,"M6_2"}</definedName>
    <definedName name="werr" localSheetId="22" hidden="1">{"M6Print",#N/A,FALSE,"M6";"M6_1Print",#N/A,FALSE,"M6_1";"M6_2Print",#N/A,FALSE,"M6_2"}</definedName>
    <definedName name="werr" localSheetId="19" hidden="1">{"M6Print",#N/A,FALSE,"M6";"M6_1Print",#N/A,FALSE,"M6_1";"M6_2Print",#N/A,FALSE,"M6_2"}</definedName>
    <definedName name="werr" hidden="1">{"M6Print",#N/A,FALSE,"M6";"M6_1Print",#N/A,FALSE,"M6_1";"M6_2Print",#N/A,FALSE,"M6_2"}</definedName>
    <definedName name="werrr" localSheetId="14" hidden="1">{#N/A,#N/A,FALSE,"Pharm";#N/A,#N/A,FALSE,"WWCM"}</definedName>
    <definedName name="werrr" localSheetId="7" hidden="1">{#N/A,#N/A,FALSE,"Pharm";#N/A,#N/A,FALSE,"WWCM"}</definedName>
    <definedName name="werrr" localSheetId="25" hidden="1">{#N/A,#N/A,FALSE,"Pharm";#N/A,#N/A,FALSE,"WWCM"}</definedName>
    <definedName name="werrr" localSheetId="21" hidden="1">{#N/A,#N/A,FALSE,"Pharm";#N/A,#N/A,FALSE,"WWCM"}</definedName>
    <definedName name="werrr" localSheetId="22" hidden="1">{#N/A,#N/A,FALSE,"Pharm";#N/A,#N/A,FALSE,"WWCM"}</definedName>
    <definedName name="werrr" localSheetId="19" hidden="1">{#N/A,#N/A,FALSE,"Pharm";#N/A,#N/A,FALSE,"WWCM"}</definedName>
    <definedName name="werrr" hidden="1">{#N/A,#N/A,FALSE,"Pharm";#N/A,#N/A,FALSE,"WWCM"}</definedName>
    <definedName name="wersdfg" localSheetId="14" hidden="1">1/EUReXToESP</definedName>
    <definedName name="wersdfg" localSheetId="7" hidden="1">1/EUReXToESP</definedName>
    <definedName name="wersdfg" localSheetId="25" hidden="1">1/EUReXToESP</definedName>
    <definedName name="wersdfg" localSheetId="21" hidden="1">1/EUReXToESP</definedName>
    <definedName name="wersdfg" localSheetId="22" hidden="1">1/EUReXToESP</definedName>
    <definedName name="wersdfg" localSheetId="19" hidden="1">1/EUReXToESP</definedName>
    <definedName name="wersdfg" hidden="1">1/EUReXToESP</definedName>
    <definedName name="wertg">#REF!</definedName>
    <definedName name="werty" localSheetId="14" hidden="1">{#N/A,#N/A,FALSE,"TB";#N/A,#N/A,FALSE,"AR";#N/A,#N/A,FALSE,"BS";#N/A,#N/A,FALSE,"PL";#N/A,#N/A,FALSE,"NOTES";#N/A,#N/A,FALSE,"NOTES (2)";#N/A,#N/A,FALSE,"NOTES (3)";#N/A,#N/A,FALSE,"TAXC.INDEX";#N/A,#N/A,FALSE,"Schedule I";#N/A,#N/A,FALSE,"DPL";#N/A,#N/A,FALSE,"Schedule IV";#N/A,#N/A,FALSE,"Adjustments"}</definedName>
    <definedName name="werty" localSheetId="7" hidden="1">{#N/A,#N/A,FALSE,"TB";#N/A,#N/A,FALSE,"AR";#N/A,#N/A,FALSE,"BS";#N/A,#N/A,FALSE,"PL";#N/A,#N/A,FALSE,"NOTES";#N/A,#N/A,FALSE,"NOTES (2)";#N/A,#N/A,FALSE,"NOTES (3)";#N/A,#N/A,FALSE,"TAXC.INDEX";#N/A,#N/A,FALSE,"Schedule I";#N/A,#N/A,FALSE,"DPL";#N/A,#N/A,FALSE,"Schedule IV";#N/A,#N/A,FALSE,"Adjustments"}</definedName>
    <definedName name="werty" localSheetId="25" hidden="1">{#N/A,#N/A,FALSE,"TB";#N/A,#N/A,FALSE,"AR";#N/A,#N/A,FALSE,"BS";#N/A,#N/A,FALSE,"PL";#N/A,#N/A,FALSE,"NOTES";#N/A,#N/A,FALSE,"NOTES (2)";#N/A,#N/A,FALSE,"NOTES (3)";#N/A,#N/A,FALSE,"TAXC.INDEX";#N/A,#N/A,FALSE,"Schedule I";#N/A,#N/A,FALSE,"DPL";#N/A,#N/A,FALSE,"Schedule IV";#N/A,#N/A,FALSE,"Adjustments"}</definedName>
    <definedName name="werty" localSheetId="21" hidden="1">{#N/A,#N/A,FALSE,"TB";#N/A,#N/A,FALSE,"AR";#N/A,#N/A,FALSE,"BS";#N/A,#N/A,FALSE,"PL";#N/A,#N/A,FALSE,"NOTES";#N/A,#N/A,FALSE,"NOTES (2)";#N/A,#N/A,FALSE,"NOTES (3)";#N/A,#N/A,FALSE,"TAXC.INDEX";#N/A,#N/A,FALSE,"Schedule I";#N/A,#N/A,FALSE,"DPL";#N/A,#N/A,FALSE,"Schedule IV";#N/A,#N/A,FALSE,"Adjustments"}</definedName>
    <definedName name="werty" localSheetId="22" hidden="1">{#N/A,#N/A,FALSE,"TB";#N/A,#N/A,FALSE,"AR";#N/A,#N/A,FALSE,"BS";#N/A,#N/A,FALSE,"PL";#N/A,#N/A,FALSE,"NOTES";#N/A,#N/A,FALSE,"NOTES (2)";#N/A,#N/A,FALSE,"NOTES (3)";#N/A,#N/A,FALSE,"TAXC.INDEX";#N/A,#N/A,FALSE,"Schedule I";#N/A,#N/A,FALSE,"DPL";#N/A,#N/A,FALSE,"Schedule IV";#N/A,#N/A,FALSE,"Adjustments"}</definedName>
    <definedName name="werty" localSheetId="19" hidden="1">{#N/A,#N/A,FALSE,"TB";#N/A,#N/A,FALSE,"AR";#N/A,#N/A,FALSE,"BS";#N/A,#N/A,FALSE,"PL";#N/A,#N/A,FALSE,"NOTES";#N/A,#N/A,FALSE,"NOTES (2)";#N/A,#N/A,FALSE,"NOTES (3)";#N/A,#N/A,FALSE,"TAXC.INDEX";#N/A,#N/A,FALSE,"Schedule I";#N/A,#N/A,FALSE,"DPL";#N/A,#N/A,FALSE,"Schedule IV";#N/A,#N/A,FALSE,"Adjustments"}</definedName>
    <definedName name="werty" hidden="1">{#N/A,#N/A,FALSE,"TB";#N/A,#N/A,FALSE,"AR";#N/A,#N/A,FALSE,"BS";#N/A,#N/A,FALSE,"PL";#N/A,#N/A,FALSE,"NOTES";#N/A,#N/A,FALSE,"NOTES (2)";#N/A,#N/A,FALSE,"NOTES (3)";#N/A,#N/A,FALSE,"TAXC.INDEX";#N/A,#N/A,FALSE,"Schedule I";#N/A,#N/A,FALSE,"DPL";#N/A,#N/A,FALSE,"Schedule IV";#N/A,#N/A,FALSE,"Adjustments"}</definedName>
    <definedName name="wertyu" localSheetId="14" hidden="1">1/EUReXToFRF</definedName>
    <definedName name="wertyu" localSheetId="7" hidden="1">1/EUReXToFRF</definedName>
    <definedName name="wertyu" localSheetId="25" hidden="1">1/EUReXToFRF</definedName>
    <definedName name="wertyu" localSheetId="21" hidden="1">1/EUReXToFRF</definedName>
    <definedName name="wertyu" localSheetId="22" hidden="1">1/EUReXToFRF</definedName>
    <definedName name="wertyu" localSheetId="19" hidden="1">1/EUReXToFRF</definedName>
    <definedName name="wertyu" hidden="1">1/EUReXToFRF</definedName>
    <definedName name="werwer" hidden="1">#REF!</definedName>
    <definedName name="werww" hidden="1">#REF!</definedName>
    <definedName name="wesfgr" localSheetId="14" hidden="1">1/EUReXToFIM</definedName>
    <definedName name="wesfgr" localSheetId="7" hidden="1">1/EUReXToFIM</definedName>
    <definedName name="wesfgr" localSheetId="25" hidden="1">1/EUReXToFIM</definedName>
    <definedName name="wesfgr" localSheetId="21" hidden="1">1/EUReXToFIM</definedName>
    <definedName name="wesfgr" localSheetId="22" hidden="1">1/EUReXToFIM</definedName>
    <definedName name="wesfgr" localSheetId="19" hidden="1">1/EUReXToFIM</definedName>
    <definedName name="wesfgr" hidden="1">1/EUReXToFIM</definedName>
    <definedName name="WESLEY">#N/A</definedName>
    <definedName name="wewdew" localSheetId="14" hidden="1">{#N/A,#N/A,FALSE,"UNIT";#N/A,#N/A,FALSE,"UNIT";#N/A,#N/A,FALSE,"계정"}</definedName>
    <definedName name="wewdew" localSheetId="7" hidden="1">{#N/A,#N/A,FALSE,"UNIT";#N/A,#N/A,FALSE,"UNIT";#N/A,#N/A,FALSE,"계정"}</definedName>
    <definedName name="wewdew" localSheetId="25" hidden="1">{#N/A,#N/A,FALSE,"UNIT";#N/A,#N/A,FALSE,"UNIT";#N/A,#N/A,FALSE,"계정"}</definedName>
    <definedName name="wewdew" localSheetId="21" hidden="1">{#N/A,#N/A,FALSE,"UNIT";#N/A,#N/A,FALSE,"UNIT";#N/A,#N/A,FALSE,"계정"}</definedName>
    <definedName name="wewdew" localSheetId="22" hidden="1">{#N/A,#N/A,FALSE,"UNIT";#N/A,#N/A,FALSE,"UNIT";#N/A,#N/A,FALSE,"계정"}</definedName>
    <definedName name="wewdew" localSheetId="19" hidden="1">{#N/A,#N/A,FALSE,"UNIT";#N/A,#N/A,FALSE,"UNIT";#N/A,#N/A,FALSE,"계정"}</definedName>
    <definedName name="wewdew" hidden="1">{#N/A,#N/A,FALSE,"UNIT";#N/A,#N/A,FALSE,"UNIT";#N/A,#N/A,FALSE,"계정"}</definedName>
    <definedName name="wewe">#N/A</definedName>
    <definedName name="wewed" hidden="1">#REF!</definedName>
    <definedName name="wewer" hidden="1">#REF!</definedName>
    <definedName name="wewewew" localSheetId="14" hidden="1">{#N/A,#N/A,FALSE,"UNIT";#N/A,#N/A,FALSE,"UNIT";#N/A,#N/A,FALSE,"계정"}</definedName>
    <definedName name="wewewew" localSheetId="7" hidden="1">{#N/A,#N/A,FALSE,"UNIT";#N/A,#N/A,FALSE,"UNIT";#N/A,#N/A,FALSE,"계정"}</definedName>
    <definedName name="wewewew" localSheetId="25" hidden="1">{#N/A,#N/A,FALSE,"UNIT";#N/A,#N/A,FALSE,"UNIT";#N/A,#N/A,FALSE,"계정"}</definedName>
    <definedName name="wewewew" localSheetId="21" hidden="1">{#N/A,#N/A,FALSE,"UNIT";#N/A,#N/A,FALSE,"UNIT";#N/A,#N/A,FALSE,"계정"}</definedName>
    <definedName name="wewewew" localSheetId="22" hidden="1">{#N/A,#N/A,FALSE,"UNIT";#N/A,#N/A,FALSE,"UNIT";#N/A,#N/A,FALSE,"계정"}</definedName>
    <definedName name="wewewew" localSheetId="19" hidden="1">{#N/A,#N/A,FALSE,"UNIT";#N/A,#N/A,FALSE,"UNIT";#N/A,#N/A,FALSE,"계정"}</definedName>
    <definedName name="wewewew" hidden="1">{#N/A,#N/A,FALSE,"UNIT";#N/A,#N/A,FALSE,"UNIT";#N/A,#N/A,FALSE,"계정"}</definedName>
    <definedName name="wewewewewwww" localSheetId="14" hidden="1">{#N/A,#N/A,FALSE,"UNIT";#N/A,#N/A,FALSE,"UNIT";#N/A,#N/A,FALSE,"계정"}</definedName>
    <definedName name="wewewewewwww" localSheetId="7" hidden="1">{#N/A,#N/A,FALSE,"UNIT";#N/A,#N/A,FALSE,"UNIT";#N/A,#N/A,FALSE,"계정"}</definedName>
    <definedName name="wewewewewwww" localSheetId="25" hidden="1">{#N/A,#N/A,FALSE,"UNIT";#N/A,#N/A,FALSE,"UNIT";#N/A,#N/A,FALSE,"계정"}</definedName>
    <definedName name="wewewewewwww" localSheetId="21" hidden="1">{#N/A,#N/A,FALSE,"UNIT";#N/A,#N/A,FALSE,"UNIT";#N/A,#N/A,FALSE,"계정"}</definedName>
    <definedName name="wewewewewwww" localSheetId="22" hidden="1">{#N/A,#N/A,FALSE,"UNIT";#N/A,#N/A,FALSE,"UNIT";#N/A,#N/A,FALSE,"계정"}</definedName>
    <definedName name="wewewewewwww" localSheetId="19" hidden="1">{#N/A,#N/A,FALSE,"UNIT";#N/A,#N/A,FALSE,"UNIT";#N/A,#N/A,FALSE,"계정"}</definedName>
    <definedName name="wewewewewwww" hidden="1">{#N/A,#N/A,FALSE,"UNIT";#N/A,#N/A,FALSE,"UNIT";#N/A,#N/A,FALSE,"계정"}</definedName>
    <definedName name="wewewewwwww" localSheetId="14" hidden="1">{#N/A,#N/A,FALSE,"UNIT";#N/A,#N/A,FALSE,"UNIT";#N/A,#N/A,FALSE,"계정"}</definedName>
    <definedName name="wewewewwwww" localSheetId="7" hidden="1">{#N/A,#N/A,FALSE,"UNIT";#N/A,#N/A,FALSE,"UNIT";#N/A,#N/A,FALSE,"계정"}</definedName>
    <definedName name="wewewewwwww" localSheetId="25" hidden="1">{#N/A,#N/A,FALSE,"UNIT";#N/A,#N/A,FALSE,"UNIT";#N/A,#N/A,FALSE,"계정"}</definedName>
    <definedName name="wewewewwwww" localSheetId="21" hidden="1">{#N/A,#N/A,FALSE,"UNIT";#N/A,#N/A,FALSE,"UNIT";#N/A,#N/A,FALSE,"계정"}</definedName>
    <definedName name="wewewewwwww" localSheetId="22" hidden="1">{#N/A,#N/A,FALSE,"UNIT";#N/A,#N/A,FALSE,"UNIT";#N/A,#N/A,FALSE,"계정"}</definedName>
    <definedName name="wewewewwwww" localSheetId="19" hidden="1">{#N/A,#N/A,FALSE,"UNIT";#N/A,#N/A,FALSE,"UNIT";#N/A,#N/A,FALSE,"계정"}</definedName>
    <definedName name="wewewewwwww" hidden="1">{#N/A,#N/A,FALSE,"UNIT";#N/A,#N/A,FALSE,"UNIT";#N/A,#N/A,FALSE,"계정"}</definedName>
    <definedName name="wews" localSheetId="14" hidden="1">{"pro_view",#N/A,FALSE,"EEFSNAP2";"rep_view",#N/A,FALSE,"EEFSNAP2"}</definedName>
    <definedName name="wews" localSheetId="7" hidden="1">{"pro_view",#N/A,FALSE,"EEFSNAP2";"rep_view",#N/A,FALSE,"EEFSNAP2"}</definedName>
    <definedName name="wews" localSheetId="25" hidden="1">{"pro_view",#N/A,FALSE,"EEFSNAP2";"rep_view",#N/A,FALSE,"EEFSNAP2"}</definedName>
    <definedName name="wews" localSheetId="21" hidden="1">{"pro_view",#N/A,FALSE,"EEFSNAP2";"rep_view",#N/A,FALSE,"EEFSNAP2"}</definedName>
    <definedName name="wews" localSheetId="22" hidden="1">{"pro_view",#N/A,FALSE,"EEFSNAP2";"rep_view",#N/A,FALSE,"EEFSNAP2"}</definedName>
    <definedName name="wews" localSheetId="19" hidden="1">{"pro_view",#N/A,FALSE,"EEFSNAP2";"rep_view",#N/A,FALSE,"EEFSNAP2"}</definedName>
    <definedName name="wews" hidden="1">{"pro_view",#N/A,FALSE,"EEFSNAP2";"rep_view",#N/A,FALSE,"EEFSNAP2"}</definedName>
    <definedName name="weza" localSheetId="14" hidden="1">{"QTD_PACKAGE",#N/A,FALSE,"QTD"}</definedName>
    <definedName name="weza" localSheetId="7" hidden="1">{"QTD_PACKAGE",#N/A,FALSE,"QTD"}</definedName>
    <definedName name="weza" localSheetId="25" hidden="1">{"QTD_PACKAGE",#N/A,FALSE,"QTD"}</definedName>
    <definedName name="weza" localSheetId="21" hidden="1">{"QTD_PACKAGE",#N/A,FALSE,"QTD"}</definedName>
    <definedName name="weza" localSheetId="22" hidden="1">{"QTD_PACKAGE",#N/A,FALSE,"QTD"}</definedName>
    <definedName name="weza" localSheetId="19" hidden="1">{"QTD_PACKAGE",#N/A,FALSE,"QTD"}</definedName>
    <definedName name="weza" hidden="1">{"QTD_PACKAGE",#N/A,FALSE,"QTD"}</definedName>
    <definedName name="weze" localSheetId="14" hidden="1">{#N/A,"PURADD",FALSE,"Business Analysis";#N/A,"PURSPP",FALSE,"Business Analysis";#N/A,"CTGIND",FALSE,"Business Analysis";#N/A,"PURCHM",FALSE,"Business Analysis";#N/A,"SPADD",FALSE,"Business Analysis";#N/A,"EPOXY",FALSE,"Business Analysis";#N/A,"PURPER",FALSE,"Business Analysis"}</definedName>
    <definedName name="weze" localSheetId="7" hidden="1">{#N/A,"PURADD",FALSE,"Business Analysis";#N/A,"PURSPP",FALSE,"Business Analysis";#N/A,"CTGIND",FALSE,"Business Analysis";#N/A,"PURCHM",FALSE,"Business Analysis";#N/A,"SPADD",FALSE,"Business Analysis";#N/A,"EPOXY",FALSE,"Business Analysis";#N/A,"PURPER",FALSE,"Business Analysis"}</definedName>
    <definedName name="weze" localSheetId="25" hidden="1">{#N/A,"PURADD",FALSE,"Business Analysis";#N/A,"PURSPP",FALSE,"Business Analysis";#N/A,"CTGIND",FALSE,"Business Analysis";#N/A,"PURCHM",FALSE,"Business Analysis";#N/A,"SPADD",FALSE,"Business Analysis";#N/A,"EPOXY",FALSE,"Business Analysis";#N/A,"PURPER",FALSE,"Business Analysis"}</definedName>
    <definedName name="weze" localSheetId="21" hidden="1">{#N/A,"PURADD",FALSE,"Business Analysis";#N/A,"PURSPP",FALSE,"Business Analysis";#N/A,"CTGIND",FALSE,"Business Analysis";#N/A,"PURCHM",FALSE,"Business Analysis";#N/A,"SPADD",FALSE,"Business Analysis";#N/A,"EPOXY",FALSE,"Business Analysis";#N/A,"PURPER",FALSE,"Business Analysis"}</definedName>
    <definedName name="weze" localSheetId="22" hidden="1">{#N/A,"PURADD",FALSE,"Business Analysis";#N/A,"PURSPP",FALSE,"Business Analysis";#N/A,"CTGIND",FALSE,"Business Analysis";#N/A,"PURCHM",FALSE,"Business Analysis";#N/A,"SPADD",FALSE,"Business Analysis";#N/A,"EPOXY",FALSE,"Business Analysis";#N/A,"PURPER",FALSE,"Business Analysis"}</definedName>
    <definedName name="weze" localSheetId="19" hidden="1">{#N/A,"PURADD",FALSE,"Business Analysis";#N/A,"PURSPP",FALSE,"Business Analysis";#N/A,"CTGIND",FALSE,"Business Analysis";#N/A,"PURCHM",FALSE,"Business Analysis";#N/A,"SPADD",FALSE,"Business Analysis";#N/A,"EPOXY",FALSE,"Business Analysis";#N/A,"PURPER",FALSE,"Business Analysis"}</definedName>
    <definedName name="weze" hidden="1">{#N/A,"PURADD",FALSE,"Business Analysis";#N/A,"PURSPP",FALSE,"Business Analysis";#N/A,"CTGIND",FALSE,"Business Analysis";#N/A,"PURCHM",FALSE,"Business Analysis";#N/A,"SPADD",FALSE,"Business Analysis";#N/A,"EPOXY",FALSE,"Business Analysis";#N/A,"PURPER",FALSE,"Business Analysis"}</definedName>
    <definedName name="wezf" localSheetId="14" hidden="1">{"YD PACKAGE",#N/A,FALSE,"YTD"}</definedName>
    <definedName name="wezf" localSheetId="7" hidden="1">{"YD PACKAGE",#N/A,FALSE,"YTD"}</definedName>
    <definedName name="wezf" localSheetId="25" hidden="1">{"YD PACKAGE",#N/A,FALSE,"YTD"}</definedName>
    <definedName name="wezf" localSheetId="21" hidden="1">{"YD PACKAGE",#N/A,FALSE,"YTD"}</definedName>
    <definedName name="wezf" localSheetId="22" hidden="1">{"YD PACKAGE",#N/A,FALSE,"YTD"}</definedName>
    <definedName name="wezf" localSheetId="19" hidden="1">{"YD PACKAGE",#N/A,FALSE,"YTD"}</definedName>
    <definedName name="wezf" hidden="1">{"YD PACKAGE",#N/A,FALSE,"YTD"}</definedName>
    <definedName name="wfeww" localSheetId="14" hidden="1">{#N/A,#N/A,FALSE,"JANLN2"}</definedName>
    <definedName name="wfeww" localSheetId="7" hidden="1">{#N/A,#N/A,FALSE,"JANLN2"}</definedName>
    <definedName name="wfeww" localSheetId="25" hidden="1">{#N/A,#N/A,FALSE,"JANLN2"}</definedName>
    <definedName name="wfeww" localSheetId="21" hidden="1">{#N/A,#N/A,FALSE,"JANLN2"}</definedName>
    <definedName name="wfeww" localSheetId="22" hidden="1">{#N/A,#N/A,FALSE,"JANLN2"}</definedName>
    <definedName name="wfeww" localSheetId="19" hidden="1">{#N/A,#N/A,FALSE,"JANLN2"}</definedName>
    <definedName name="wfeww" hidden="1">{#N/A,#N/A,FALSE,"JANLN2"}</definedName>
    <definedName name="wfrewwras" localSheetId="14" hidden="1">{#N/A,#N/A,FALSE,"JANLN2"}</definedName>
    <definedName name="wfrewwras" localSheetId="7" hidden="1">{#N/A,#N/A,FALSE,"JANLN2"}</definedName>
    <definedName name="wfrewwras" localSheetId="25" hidden="1">{#N/A,#N/A,FALSE,"JANLN2"}</definedName>
    <definedName name="wfrewwras" localSheetId="21" hidden="1">{#N/A,#N/A,FALSE,"JANLN2"}</definedName>
    <definedName name="wfrewwras" localSheetId="22" hidden="1">{#N/A,#N/A,FALSE,"JANLN2"}</definedName>
    <definedName name="wfrewwras" localSheetId="19" hidden="1">{#N/A,#N/A,FALSE,"JANLN2"}</definedName>
    <definedName name="wfrewwras" hidden="1">{#N/A,#N/A,FALSE,"JANLN2"}</definedName>
    <definedName name="wfwfw" localSheetId="14" hidden="1">1/EUReXToLUF</definedName>
    <definedName name="wfwfw" localSheetId="7" hidden="1">1/EUReXToLUF</definedName>
    <definedName name="wfwfw" localSheetId="25" hidden="1">1/EUReXToLUF</definedName>
    <definedName name="wfwfw" localSheetId="21" hidden="1">1/EUReXToLUF</definedName>
    <definedName name="wfwfw" localSheetId="22" hidden="1">1/EUReXToLUF</definedName>
    <definedName name="wfwfw" localSheetId="19" hidden="1">1/EUReXToLUF</definedName>
    <definedName name="wfwfw" hidden="1">1/EUReXToLUF</definedName>
    <definedName name="wh">#REF!</definedName>
    <definedName name="what" hidden="1">#REF!</definedName>
    <definedName name="whata" localSheetId="14"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hata" localSheetId="7"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hata" localSheetId="25"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hata" localSheetId="21"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hata" localSheetId="22"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hata" localSheetId="19"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hata"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holedata">#REF!</definedName>
    <definedName name="WHRL" localSheetId="14" hidden="1">{#N/A,#N/A,FALSE,"단축1";#N/A,#N/A,FALSE,"단축2";#N/A,#N/A,FALSE,"단축3";#N/A,#N/A,FALSE,"장축";#N/A,#N/A,FALSE,"4WD"}</definedName>
    <definedName name="WHRL" localSheetId="7" hidden="1">{#N/A,#N/A,FALSE,"단축1";#N/A,#N/A,FALSE,"단축2";#N/A,#N/A,FALSE,"단축3";#N/A,#N/A,FALSE,"장축";#N/A,#N/A,FALSE,"4WD"}</definedName>
    <definedName name="WHRL" localSheetId="25" hidden="1">{#N/A,#N/A,FALSE,"단축1";#N/A,#N/A,FALSE,"단축2";#N/A,#N/A,FALSE,"단축3";#N/A,#N/A,FALSE,"장축";#N/A,#N/A,FALSE,"4WD"}</definedName>
    <definedName name="WHRL" localSheetId="21" hidden="1">{#N/A,#N/A,FALSE,"단축1";#N/A,#N/A,FALSE,"단축2";#N/A,#N/A,FALSE,"단축3";#N/A,#N/A,FALSE,"장축";#N/A,#N/A,FALSE,"4WD"}</definedName>
    <definedName name="WHRL" localSheetId="22" hidden="1">{#N/A,#N/A,FALSE,"단축1";#N/A,#N/A,FALSE,"단축2";#N/A,#N/A,FALSE,"단축3";#N/A,#N/A,FALSE,"장축";#N/A,#N/A,FALSE,"4WD"}</definedName>
    <definedName name="WHRL" localSheetId="19" hidden="1">{#N/A,#N/A,FALSE,"단축1";#N/A,#N/A,FALSE,"단축2";#N/A,#N/A,FALSE,"단축3";#N/A,#N/A,FALSE,"장축";#N/A,#N/A,FALSE,"4WD"}</definedName>
    <definedName name="WHRL" hidden="1">{#N/A,#N/A,FALSE,"단축1";#N/A,#N/A,FALSE,"단축2";#N/A,#N/A,FALSE,"단축3";#N/A,#N/A,FALSE,"장축";#N/A,#N/A,FALSE,"4WD"}</definedName>
    <definedName name="wieu" hidden="1">#REF!</definedName>
    <definedName name="WIIWIW" localSheetId="14" hidden="1">{#N/A,#N/A,TRUE,"Y생산";#N/A,#N/A,TRUE,"Y판매";#N/A,#N/A,TRUE,"Y총물량";#N/A,#N/A,TRUE,"Y능력";#N/A,#N/A,TRUE,"YKD"}</definedName>
    <definedName name="WIIWIW" localSheetId="7" hidden="1">{#N/A,#N/A,TRUE,"Y생산";#N/A,#N/A,TRUE,"Y판매";#N/A,#N/A,TRUE,"Y총물량";#N/A,#N/A,TRUE,"Y능력";#N/A,#N/A,TRUE,"YKD"}</definedName>
    <definedName name="WIIWIW" localSheetId="25" hidden="1">{#N/A,#N/A,TRUE,"Y생산";#N/A,#N/A,TRUE,"Y판매";#N/A,#N/A,TRUE,"Y총물량";#N/A,#N/A,TRUE,"Y능력";#N/A,#N/A,TRUE,"YKD"}</definedName>
    <definedName name="WIIWIW" localSheetId="21" hidden="1">{#N/A,#N/A,TRUE,"Y생산";#N/A,#N/A,TRUE,"Y판매";#N/A,#N/A,TRUE,"Y총물량";#N/A,#N/A,TRUE,"Y능력";#N/A,#N/A,TRUE,"YKD"}</definedName>
    <definedName name="WIIWIW" localSheetId="22" hidden="1">{#N/A,#N/A,TRUE,"Y생산";#N/A,#N/A,TRUE,"Y판매";#N/A,#N/A,TRUE,"Y총물량";#N/A,#N/A,TRUE,"Y능력";#N/A,#N/A,TRUE,"YKD"}</definedName>
    <definedName name="WIIWIW" localSheetId="19" hidden="1">{#N/A,#N/A,TRUE,"Y생산";#N/A,#N/A,TRUE,"Y판매";#N/A,#N/A,TRUE,"Y총물량";#N/A,#N/A,TRUE,"Y능력";#N/A,#N/A,TRUE,"YKD"}</definedName>
    <definedName name="WIIWIW" hidden="1">{#N/A,#N/A,TRUE,"Y생산";#N/A,#N/A,TRUE,"Y판매";#N/A,#N/A,TRUE,"Y총물량";#N/A,#N/A,TRUE,"Y능력";#N/A,#N/A,TRUE,"YKD"}</definedName>
    <definedName name="WIL_1">#N/A</definedName>
    <definedName name="WIL_2">#N/A</definedName>
    <definedName name="WIL_4">#N/A</definedName>
    <definedName name="WIL_ALL1">#N/A</definedName>
    <definedName name="WIL_ALL2">#N/A</definedName>
    <definedName name="WIL_ALL3">#N/A</definedName>
    <definedName name="WIL_CAL">#N/A</definedName>
    <definedName name="WIL_COM">#N/A</definedName>
    <definedName name="WIL_D1">#N/A</definedName>
    <definedName name="WIL_D2">#N/A</definedName>
    <definedName name="WIL_D3">#N/A</definedName>
    <definedName name="WIL_JUMP">#N/A</definedName>
    <definedName name="WIL_LOW_SA">#N/A</definedName>
    <definedName name="WIL_NO_SA">#N/A</definedName>
    <definedName name="WIL_RATE11">#N/A</definedName>
    <definedName name="WIL_RATE12">#N/A</definedName>
    <definedName name="WIL_RATE13">#N/A</definedName>
    <definedName name="WIL_RATE2">#N/A</definedName>
    <definedName name="WIL_SALES_C">#N/A</definedName>
    <definedName name="WIL_TOT11">#N/A</definedName>
    <definedName name="WIL_TOT12">#N/A</definedName>
    <definedName name="WIL_TOT13">#N/A</definedName>
    <definedName name="WIL_TOT2">#N/A</definedName>
    <definedName name="willi" localSheetId="14" hidden="1">{#N/A,#N/A,FALSE,"Bare Battery F.G."}</definedName>
    <definedName name="willi" localSheetId="7" hidden="1">{#N/A,#N/A,FALSE,"Bare Battery F.G."}</definedName>
    <definedName name="willi" localSheetId="25" hidden="1">{#N/A,#N/A,FALSE,"Bare Battery F.G."}</definedName>
    <definedName name="willi" localSheetId="21" hidden="1">{#N/A,#N/A,FALSE,"Bare Battery F.G."}</definedName>
    <definedName name="willi" localSheetId="22" hidden="1">{#N/A,#N/A,FALSE,"Bare Battery F.G."}</definedName>
    <definedName name="willi" localSheetId="19" hidden="1">{#N/A,#N/A,FALSE,"Bare Battery F.G."}</definedName>
    <definedName name="willi" hidden="1">{#N/A,#N/A,FALSE,"Bare Battery F.G."}</definedName>
    <definedName name="wip">#REF!</definedName>
    <definedName name="WIPDATA">#REF!</definedName>
    <definedName name="WISERY" localSheetId="14" hidden="1">{#N/A,#N/A,FALSE,"Legal Entities";#N/A,#N/A,FALSE,"Departments";#N/A,#N/A,FALSE,"Chart of Accounts"}</definedName>
    <definedName name="WISERY" localSheetId="7" hidden="1">{#N/A,#N/A,FALSE,"Legal Entities";#N/A,#N/A,FALSE,"Departments";#N/A,#N/A,FALSE,"Chart of Accounts"}</definedName>
    <definedName name="WISERY" localSheetId="25" hidden="1">{#N/A,#N/A,FALSE,"Legal Entities";#N/A,#N/A,FALSE,"Departments";#N/A,#N/A,FALSE,"Chart of Accounts"}</definedName>
    <definedName name="WISERY" localSheetId="21" hidden="1">{#N/A,#N/A,FALSE,"Legal Entities";#N/A,#N/A,FALSE,"Departments";#N/A,#N/A,FALSE,"Chart of Accounts"}</definedName>
    <definedName name="WISERY" localSheetId="22" hidden="1">{#N/A,#N/A,FALSE,"Legal Entities";#N/A,#N/A,FALSE,"Departments";#N/A,#N/A,FALSE,"Chart of Accounts"}</definedName>
    <definedName name="WISERY" localSheetId="19" hidden="1">{#N/A,#N/A,FALSE,"Legal Entities";#N/A,#N/A,FALSE,"Departments";#N/A,#N/A,FALSE,"Chart of Accounts"}</definedName>
    <definedName name="WISERY" hidden="1">{#N/A,#N/A,FALSE,"Legal Entities";#N/A,#N/A,FALSE,"Departments";#N/A,#N/A,FALSE,"Chart of Accounts"}</definedName>
    <definedName name="wjdgmlwls" localSheetId="14" hidden="1">{#N/A,#N/A,FALSE,"MD";#N/A,#N/A,FALSE,"AL";#N/A,#N/A,FALSE,"PR";#N/A,#N/A,FALSE,"RU";#N/A,#N/A,FALSE,"SP";#N/A,#N/A,FALSE,"Z"}</definedName>
    <definedName name="wjdgmlwls" localSheetId="7" hidden="1">{#N/A,#N/A,FALSE,"MD";#N/A,#N/A,FALSE,"AL";#N/A,#N/A,FALSE,"PR";#N/A,#N/A,FALSE,"RU";#N/A,#N/A,FALSE,"SP";#N/A,#N/A,FALSE,"Z"}</definedName>
    <definedName name="wjdgmlwls" localSheetId="25" hidden="1">{#N/A,#N/A,FALSE,"MD";#N/A,#N/A,FALSE,"AL";#N/A,#N/A,FALSE,"PR";#N/A,#N/A,FALSE,"RU";#N/A,#N/A,FALSE,"SP";#N/A,#N/A,FALSE,"Z"}</definedName>
    <definedName name="wjdgmlwls" localSheetId="21" hidden="1">{#N/A,#N/A,FALSE,"MD";#N/A,#N/A,FALSE,"AL";#N/A,#N/A,FALSE,"PR";#N/A,#N/A,FALSE,"RU";#N/A,#N/A,FALSE,"SP";#N/A,#N/A,FALSE,"Z"}</definedName>
    <definedName name="wjdgmlwls" localSheetId="22" hidden="1">{#N/A,#N/A,FALSE,"MD";#N/A,#N/A,FALSE,"AL";#N/A,#N/A,FALSE,"PR";#N/A,#N/A,FALSE,"RU";#N/A,#N/A,FALSE,"SP";#N/A,#N/A,FALSE,"Z"}</definedName>
    <definedName name="wjdgmlwls" localSheetId="19" hidden="1">{#N/A,#N/A,FALSE,"MD";#N/A,#N/A,FALSE,"AL";#N/A,#N/A,FALSE,"PR";#N/A,#N/A,FALSE,"RU";#N/A,#N/A,FALSE,"SP";#N/A,#N/A,FALSE,"Z"}</definedName>
    <definedName name="wjdgmlwls" hidden="1">{#N/A,#N/A,FALSE,"MD";#N/A,#N/A,FALSE,"AL";#N/A,#N/A,FALSE,"PR";#N/A,#N/A,FALSE,"RU";#N/A,#N/A,FALSE,"SP";#N/A,#N/A,FALSE,"Z"}</definedName>
    <definedName name="wkckk" hidden="1">#REF!</definedName>
    <definedName name="wkdkxk" hidden="1">#REF!</definedName>
    <definedName name="wkworhgk" localSheetId="14" hidden="1">{#N/A,#N/A,TRUE,"Y생산";#N/A,#N/A,TRUE,"Y판매";#N/A,#N/A,TRUE,"Y총물량";#N/A,#N/A,TRUE,"Y능력";#N/A,#N/A,TRUE,"YKD"}</definedName>
    <definedName name="wkworhgk" localSheetId="7" hidden="1">{#N/A,#N/A,TRUE,"Y생산";#N/A,#N/A,TRUE,"Y판매";#N/A,#N/A,TRUE,"Y총물량";#N/A,#N/A,TRUE,"Y능력";#N/A,#N/A,TRUE,"YKD"}</definedName>
    <definedName name="wkworhgk" localSheetId="25" hidden="1">{#N/A,#N/A,TRUE,"Y생산";#N/A,#N/A,TRUE,"Y판매";#N/A,#N/A,TRUE,"Y총물량";#N/A,#N/A,TRUE,"Y능력";#N/A,#N/A,TRUE,"YKD"}</definedName>
    <definedName name="wkworhgk" localSheetId="21" hidden="1">{#N/A,#N/A,TRUE,"Y생산";#N/A,#N/A,TRUE,"Y판매";#N/A,#N/A,TRUE,"Y총물량";#N/A,#N/A,TRUE,"Y능력";#N/A,#N/A,TRUE,"YKD"}</definedName>
    <definedName name="wkworhgk" localSheetId="22" hidden="1">{#N/A,#N/A,TRUE,"Y생산";#N/A,#N/A,TRUE,"Y판매";#N/A,#N/A,TRUE,"Y총물량";#N/A,#N/A,TRUE,"Y능력";#N/A,#N/A,TRUE,"YKD"}</definedName>
    <definedName name="wkworhgk" localSheetId="19" hidden="1">{#N/A,#N/A,TRUE,"Y생산";#N/A,#N/A,TRUE,"Y판매";#N/A,#N/A,TRUE,"Y총물량";#N/A,#N/A,TRUE,"Y능력";#N/A,#N/A,TRUE,"YKD"}</definedName>
    <definedName name="wkworhgk" hidden="1">{#N/A,#N/A,TRUE,"Y생산";#N/A,#N/A,TRUE,"Y판매";#N/A,#N/A,TRUE,"Y총물량";#N/A,#N/A,TRUE,"Y능력";#N/A,#N/A,TRUE,"YKD"}</definedName>
    <definedName name="wkxj" hidden="1">#REF!</definedName>
    <definedName name="wlds" localSheetId="14" hidden="1">{#N/A,#N/A,FALSE,"TB";#N/A,#N/A,FALSE,"AR";#N/A,#N/A,FALSE,"BS";#N/A,#N/A,FALSE,"PL";#N/A,#N/A,FALSE,"NOTES";#N/A,#N/A,FALSE,"NOTES (2)";#N/A,#N/A,FALSE,"NOTES (3)";#N/A,#N/A,FALSE,"TAXC.INDEX";#N/A,#N/A,FALSE,"Schedule I";#N/A,#N/A,FALSE,"DPL";#N/A,#N/A,FALSE,"Schedule IV";#N/A,#N/A,FALSE,"Adjustments"}</definedName>
    <definedName name="wlds" localSheetId="7" hidden="1">{#N/A,#N/A,FALSE,"TB";#N/A,#N/A,FALSE,"AR";#N/A,#N/A,FALSE,"BS";#N/A,#N/A,FALSE,"PL";#N/A,#N/A,FALSE,"NOTES";#N/A,#N/A,FALSE,"NOTES (2)";#N/A,#N/A,FALSE,"NOTES (3)";#N/A,#N/A,FALSE,"TAXC.INDEX";#N/A,#N/A,FALSE,"Schedule I";#N/A,#N/A,FALSE,"DPL";#N/A,#N/A,FALSE,"Schedule IV";#N/A,#N/A,FALSE,"Adjustments"}</definedName>
    <definedName name="wlds" localSheetId="25" hidden="1">{#N/A,#N/A,FALSE,"TB";#N/A,#N/A,FALSE,"AR";#N/A,#N/A,FALSE,"BS";#N/A,#N/A,FALSE,"PL";#N/A,#N/A,FALSE,"NOTES";#N/A,#N/A,FALSE,"NOTES (2)";#N/A,#N/A,FALSE,"NOTES (3)";#N/A,#N/A,FALSE,"TAXC.INDEX";#N/A,#N/A,FALSE,"Schedule I";#N/A,#N/A,FALSE,"DPL";#N/A,#N/A,FALSE,"Schedule IV";#N/A,#N/A,FALSE,"Adjustments"}</definedName>
    <definedName name="wlds" localSheetId="21" hidden="1">{#N/A,#N/A,FALSE,"TB";#N/A,#N/A,FALSE,"AR";#N/A,#N/A,FALSE,"BS";#N/A,#N/A,FALSE,"PL";#N/A,#N/A,FALSE,"NOTES";#N/A,#N/A,FALSE,"NOTES (2)";#N/A,#N/A,FALSE,"NOTES (3)";#N/A,#N/A,FALSE,"TAXC.INDEX";#N/A,#N/A,FALSE,"Schedule I";#N/A,#N/A,FALSE,"DPL";#N/A,#N/A,FALSE,"Schedule IV";#N/A,#N/A,FALSE,"Adjustments"}</definedName>
    <definedName name="wlds" localSheetId="22" hidden="1">{#N/A,#N/A,FALSE,"TB";#N/A,#N/A,FALSE,"AR";#N/A,#N/A,FALSE,"BS";#N/A,#N/A,FALSE,"PL";#N/A,#N/A,FALSE,"NOTES";#N/A,#N/A,FALSE,"NOTES (2)";#N/A,#N/A,FALSE,"NOTES (3)";#N/A,#N/A,FALSE,"TAXC.INDEX";#N/A,#N/A,FALSE,"Schedule I";#N/A,#N/A,FALSE,"DPL";#N/A,#N/A,FALSE,"Schedule IV";#N/A,#N/A,FALSE,"Adjustments"}</definedName>
    <definedName name="wlds" localSheetId="19" hidden="1">{#N/A,#N/A,FALSE,"TB";#N/A,#N/A,FALSE,"AR";#N/A,#N/A,FALSE,"BS";#N/A,#N/A,FALSE,"PL";#N/A,#N/A,FALSE,"NOTES";#N/A,#N/A,FALSE,"NOTES (2)";#N/A,#N/A,FALSE,"NOTES (3)";#N/A,#N/A,FALSE,"TAXC.INDEX";#N/A,#N/A,FALSE,"Schedule I";#N/A,#N/A,FALSE,"DPL";#N/A,#N/A,FALSE,"Schedule IV";#N/A,#N/A,FALSE,"Adjustments"}</definedName>
    <definedName name="wlds" hidden="1">{#N/A,#N/A,FALSE,"TB";#N/A,#N/A,FALSE,"AR";#N/A,#N/A,FALSE,"BS";#N/A,#N/A,FALSE,"PL";#N/A,#N/A,FALSE,"NOTES";#N/A,#N/A,FALSE,"NOTES (2)";#N/A,#N/A,FALSE,"NOTES (3)";#N/A,#N/A,FALSE,"TAXC.INDEX";#N/A,#N/A,FALSE,"Schedule I";#N/A,#N/A,FALSE,"DPL";#N/A,#N/A,FALSE,"Schedule IV";#N/A,#N/A,FALSE,"Adjustments"}</definedName>
    <definedName name="wm.tiger." localSheetId="14" hidden="1">{#N/A,#N/A,FALSE,"TB";#N/A,#N/A,FALSE,"DR";#N/A,#N/A,FALSE,"AR";#N/A,#N/A,FALSE,"BS";#N/A,#N/A,FALSE,"PL";#N/A,#N/A,FALSE,"NOTES";#N/A,#N/A,FALSE,"NOTES (2)";#N/A,#N/A,FALSE,"NOTES (3)";#N/A,#N/A,FALSE,"DPL";#N/A,#N/A,FALSE,"DPL"}</definedName>
    <definedName name="wm.tiger." localSheetId="7" hidden="1">{#N/A,#N/A,FALSE,"TB";#N/A,#N/A,FALSE,"DR";#N/A,#N/A,FALSE,"AR";#N/A,#N/A,FALSE,"BS";#N/A,#N/A,FALSE,"PL";#N/A,#N/A,FALSE,"NOTES";#N/A,#N/A,FALSE,"NOTES (2)";#N/A,#N/A,FALSE,"NOTES (3)";#N/A,#N/A,FALSE,"DPL";#N/A,#N/A,FALSE,"DPL"}</definedName>
    <definedName name="wm.tiger." localSheetId="25" hidden="1">{#N/A,#N/A,FALSE,"TB";#N/A,#N/A,FALSE,"DR";#N/A,#N/A,FALSE,"AR";#N/A,#N/A,FALSE,"BS";#N/A,#N/A,FALSE,"PL";#N/A,#N/A,FALSE,"NOTES";#N/A,#N/A,FALSE,"NOTES (2)";#N/A,#N/A,FALSE,"NOTES (3)";#N/A,#N/A,FALSE,"DPL";#N/A,#N/A,FALSE,"DPL"}</definedName>
    <definedName name="wm.tiger." localSheetId="21" hidden="1">{#N/A,#N/A,FALSE,"TB";#N/A,#N/A,FALSE,"DR";#N/A,#N/A,FALSE,"AR";#N/A,#N/A,FALSE,"BS";#N/A,#N/A,FALSE,"PL";#N/A,#N/A,FALSE,"NOTES";#N/A,#N/A,FALSE,"NOTES (2)";#N/A,#N/A,FALSE,"NOTES (3)";#N/A,#N/A,FALSE,"DPL";#N/A,#N/A,FALSE,"DPL"}</definedName>
    <definedName name="wm.tiger." localSheetId="22" hidden="1">{#N/A,#N/A,FALSE,"TB";#N/A,#N/A,FALSE,"DR";#N/A,#N/A,FALSE,"AR";#N/A,#N/A,FALSE,"BS";#N/A,#N/A,FALSE,"PL";#N/A,#N/A,FALSE,"NOTES";#N/A,#N/A,FALSE,"NOTES (2)";#N/A,#N/A,FALSE,"NOTES (3)";#N/A,#N/A,FALSE,"DPL";#N/A,#N/A,FALSE,"DPL"}</definedName>
    <definedName name="wm.tiger." localSheetId="19" hidden="1">{#N/A,#N/A,FALSE,"TB";#N/A,#N/A,FALSE,"DR";#N/A,#N/A,FALSE,"AR";#N/A,#N/A,FALSE,"BS";#N/A,#N/A,FALSE,"PL";#N/A,#N/A,FALSE,"NOTES";#N/A,#N/A,FALSE,"NOTES (2)";#N/A,#N/A,FALSE,"NOTES (3)";#N/A,#N/A,FALSE,"DPL";#N/A,#N/A,FALSE,"DPL"}</definedName>
    <definedName name="wm.tiger." hidden="1">{#N/A,#N/A,FALSE,"TB";#N/A,#N/A,FALSE,"DR";#N/A,#N/A,FALSE,"AR";#N/A,#N/A,FALSE,"BS";#N/A,#N/A,FALSE,"PL";#N/A,#N/A,FALSE,"NOTES";#N/A,#N/A,FALSE,"NOTES (2)";#N/A,#N/A,FALSE,"NOTES (3)";#N/A,#N/A,FALSE,"DPL";#N/A,#N/A,FALSE,"DPL"}</definedName>
    <definedName name="WND" localSheetId="14" hidden="1">{#N/A,#N/A,FALSE,"단축1";#N/A,#N/A,FALSE,"단축2";#N/A,#N/A,FALSE,"단축3";#N/A,#N/A,FALSE,"장축";#N/A,#N/A,FALSE,"4WD"}</definedName>
    <definedName name="WND" localSheetId="7" hidden="1">{#N/A,#N/A,FALSE,"단축1";#N/A,#N/A,FALSE,"단축2";#N/A,#N/A,FALSE,"단축3";#N/A,#N/A,FALSE,"장축";#N/A,#N/A,FALSE,"4WD"}</definedName>
    <definedName name="WND" localSheetId="25" hidden="1">{#N/A,#N/A,FALSE,"단축1";#N/A,#N/A,FALSE,"단축2";#N/A,#N/A,FALSE,"단축3";#N/A,#N/A,FALSE,"장축";#N/A,#N/A,FALSE,"4WD"}</definedName>
    <definedName name="WND" localSheetId="21" hidden="1">{#N/A,#N/A,FALSE,"단축1";#N/A,#N/A,FALSE,"단축2";#N/A,#N/A,FALSE,"단축3";#N/A,#N/A,FALSE,"장축";#N/A,#N/A,FALSE,"4WD"}</definedName>
    <definedName name="WND" localSheetId="22" hidden="1">{#N/A,#N/A,FALSE,"단축1";#N/A,#N/A,FALSE,"단축2";#N/A,#N/A,FALSE,"단축3";#N/A,#N/A,FALSE,"장축";#N/A,#N/A,FALSE,"4WD"}</definedName>
    <definedName name="WND" localSheetId="19" hidden="1">{#N/A,#N/A,FALSE,"단축1";#N/A,#N/A,FALSE,"단축2";#N/A,#N/A,FALSE,"단축3";#N/A,#N/A,FALSE,"장축";#N/A,#N/A,FALSE,"4WD"}</definedName>
    <definedName name="WND" hidden="1">{#N/A,#N/A,FALSE,"단축1";#N/A,#N/A,FALSE,"단축2";#N/A,#N/A,FALSE,"단축3";#N/A,#N/A,FALSE,"장축";#N/A,#N/A,FALSE,"4WD"}</definedName>
    <definedName name="wnx" localSheetId="14" hidden="1">{"EVA",#N/A,FALSE,"EVA";"WACC",#N/A,FALSE,"WACC"}</definedName>
    <definedName name="wnx" localSheetId="7" hidden="1">{"EVA",#N/A,FALSE,"EVA";"WACC",#N/A,FALSE,"WACC"}</definedName>
    <definedName name="wnx" localSheetId="25" hidden="1">{"EVA",#N/A,FALSE,"EVA";"WACC",#N/A,FALSE,"WACC"}</definedName>
    <definedName name="wnx" localSheetId="21" hidden="1">{"EVA",#N/A,FALSE,"EVA";"WACC",#N/A,FALSE,"WACC"}</definedName>
    <definedName name="wnx" localSheetId="22" hidden="1">{"EVA",#N/A,FALSE,"EVA";"WACC",#N/A,FALSE,"WACC"}</definedName>
    <definedName name="wnx" localSheetId="19" hidden="1">{"EVA",#N/A,FALSE,"EVA";"WACC",#N/A,FALSE,"WACC"}</definedName>
    <definedName name="wnx" hidden="1">{"EVA",#N/A,FALSE,"EVA";"WACC",#N/A,FALSE,"WACC"}</definedName>
    <definedName name="WO">#REF!</definedName>
    <definedName name="woi" localSheetId="14" hidden="1">{"detail",#N/A,FALSE,"mfg";"summary",#N/A,FALSE,"mfg"}</definedName>
    <definedName name="woi" localSheetId="7" hidden="1">{"detail",#N/A,FALSE,"mfg";"summary",#N/A,FALSE,"mfg"}</definedName>
    <definedName name="woi" localSheetId="25" hidden="1">{"detail",#N/A,FALSE,"mfg";"summary",#N/A,FALSE,"mfg"}</definedName>
    <definedName name="woi" localSheetId="21" hidden="1">{"detail",#N/A,FALSE,"mfg";"summary",#N/A,FALSE,"mfg"}</definedName>
    <definedName name="woi" localSheetId="22" hidden="1">{"detail",#N/A,FALSE,"mfg";"summary",#N/A,FALSE,"mfg"}</definedName>
    <definedName name="woi" localSheetId="19" hidden="1">{"detail",#N/A,FALSE,"mfg";"summary",#N/A,FALSE,"mfg"}</definedName>
    <definedName name="woi" hidden="1">{"detail",#N/A,FALSE,"mfg";"summary",#N/A,FALSE,"mfg"}</definedName>
    <definedName name="womxien" localSheetId="14" hidden="1">{"detail",#N/A,FALSE,"mfg";"summary",#N/A,FALSE,"mfg"}</definedName>
    <definedName name="womxien" localSheetId="7" hidden="1">{"detail",#N/A,FALSE,"mfg";"summary",#N/A,FALSE,"mfg"}</definedName>
    <definedName name="womxien" localSheetId="25" hidden="1">{"detail",#N/A,FALSE,"mfg";"summary",#N/A,FALSE,"mfg"}</definedName>
    <definedName name="womxien" localSheetId="21" hidden="1">{"detail",#N/A,FALSE,"mfg";"summary",#N/A,FALSE,"mfg"}</definedName>
    <definedName name="womxien" localSheetId="22" hidden="1">{"detail",#N/A,FALSE,"mfg";"summary",#N/A,FALSE,"mfg"}</definedName>
    <definedName name="womxien" localSheetId="19" hidden="1">{"detail",#N/A,FALSE,"mfg";"summary",#N/A,FALSE,"mfg"}</definedName>
    <definedName name="womxien" hidden="1">{"detail",#N/A,FALSE,"mfg";"summary",#N/A,FALSE,"mfg"}</definedName>
    <definedName name="wor" localSheetId="14" hidden="1">{"M1sPrint",#N/A,FALSE,"M1s"}</definedName>
    <definedName name="wor" localSheetId="7" hidden="1">{"M1sPrint",#N/A,FALSE,"M1s"}</definedName>
    <definedName name="wor" localSheetId="25" hidden="1">{"M1sPrint",#N/A,FALSE,"M1s"}</definedName>
    <definedName name="wor" localSheetId="21" hidden="1">{"M1sPrint",#N/A,FALSE,"M1s"}</definedName>
    <definedName name="wor" localSheetId="22" hidden="1">{"M1sPrint",#N/A,FALSE,"M1s"}</definedName>
    <definedName name="wor" localSheetId="19" hidden="1">{"M1sPrint",#N/A,FALSE,"M1s"}</definedName>
    <definedName name="wor" hidden="1">{"M1sPrint",#N/A,FALSE,"M1s"}</definedName>
    <definedName name="Work_Program_By_Area_List">#REF!</definedName>
    <definedName name="working" localSheetId="14" hidden="1">{#N/A,#N/A,FALSE,"REPORT"}</definedName>
    <definedName name="working" localSheetId="7" hidden="1">{#N/A,#N/A,FALSE,"REPORT"}</definedName>
    <definedName name="working" localSheetId="25" hidden="1">{#N/A,#N/A,FALSE,"REPORT"}</definedName>
    <definedName name="working" localSheetId="21" hidden="1">{#N/A,#N/A,FALSE,"REPORT"}</definedName>
    <definedName name="working" localSheetId="22" hidden="1">{#N/A,#N/A,FALSE,"REPORT"}</definedName>
    <definedName name="working" localSheetId="19" hidden="1">{#N/A,#N/A,FALSE,"REPORT"}</definedName>
    <definedName name="working" hidden="1">{#N/A,#N/A,FALSE,"REPORT"}</definedName>
    <definedName name="WPcol" hidden="1">#REF!</definedName>
    <definedName name="WPE_Reviewer" localSheetId="14" hidden="1">叶文广</definedName>
    <definedName name="WPE_Reviewer" localSheetId="7" hidden="1">叶文广</definedName>
    <definedName name="WPE_Reviewer" localSheetId="25" hidden="1">叶文广</definedName>
    <definedName name="WPE_Reviewer" localSheetId="21" hidden="1">叶文广</definedName>
    <definedName name="WPE_Reviewer" localSheetId="22" hidden="1">叶文广</definedName>
    <definedName name="WPE_Reviewer" localSheetId="19" hidden="1">叶文广</definedName>
    <definedName name="WPE_Reviewer" hidden="1">叶文广</definedName>
    <definedName name="wqa" localSheetId="14" hidden="1">{#N/A,"PURCHM",FALSE,"Business Analysis";#N/A,"SPADD",FALSE,"Business Analysis"}</definedName>
    <definedName name="wqa" localSheetId="7" hidden="1">{#N/A,"PURCHM",FALSE,"Business Analysis";#N/A,"SPADD",FALSE,"Business Analysis"}</definedName>
    <definedName name="wqa" localSheetId="25" hidden="1">{#N/A,"PURCHM",FALSE,"Business Analysis";#N/A,"SPADD",FALSE,"Business Analysis"}</definedName>
    <definedName name="wqa" localSheetId="21" hidden="1">{#N/A,"PURCHM",FALSE,"Business Analysis";#N/A,"SPADD",FALSE,"Business Analysis"}</definedName>
    <definedName name="wqa" localSheetId="22" hidden="1">{#N/A,"PURCHM",FALSE,"Business Analysis";#N/A,"SPADD",FALSE,"Business Analysis"}</definedName>
    <definedName name="wqa" localSheetId="19" hidden="1">{#N/A,"PURCHM",FALSE,"Business Analysis";#N/A,"SPADD",FALSE,"Business Analysis"}</definedName>
    <definedName name="wqa" hidden="1">{#N/A,"PURCHM",FALSE,"Business Analysis";#N/A,"SPADD",FALSE,"Business Analysis"}</definedName>
    <definedName name="wqc" localSheetId="14" hidden="1">{"ACT",#N/A,FALSE,"Q3Elec P&amp;L fy 99  ";"BUD",#N/A,FALSE,"Q3Elec P&amp;L fy 99  ";"PRIOR",#N/A,FALSE,"Q3Elec P&amp;L fy 99  "}</definedName>
    <definedName name="wqc" localSheetId="7" hidden="1">{"ACT",#N/A,FALSE,"Q3Elec P&amp;L fy 99  ";"BUD",#N/A,FALSE,"Q3Elec P&amp;L fy 99  ";"PRIOR",#N/A,FALSE,"Q3Elec P&amp;L fy 99  "}</definedName>
    <definedName name="wqc" localSheetId="25" hidden="1">{"ACT",#N/A,FALSE,"Q3Elec P&amp;L fy 99  ";"BUD",#N/A,FALSE,"Q3Elec P&amp;L fy 99  ";"PRIOR",#N/A,FALSE,"Q3Elec P&amp;L fy 99  "}</definedName>
    <definedName name="wqc" localSheetId="21" hidden="1">{"ACT",#N/A,FALSE,"Q3Elec P&amp;L fy 99  ";"BUD",#N/A,FALSE,"Q3Elec P&amp;L fy 99  ";"PRIOR",#N/A,FALSE,"Q3Elec P&amp;L fy 99  "}</definedName>
    <definedName name="wqc" localSheetId="22" hidden="1">{"ACT",#N/A,FALSE,"Q3Elec P&amp;L fy 99  ";"BUD",#N/A,FALSE,"Q3Elec P&amp;L fy 99  ";"PRIOR",#N/A,FALSE,"Q3Elec P&amp;L fy 99  "}</definedName>
    <definedName name="wqc" localSheetId="19" hidden="1">{"ACT",#N/A,FALSE,"Q3Elec P&amp;L fy 99  ";"BUD",#N/A,FALSE,"Q3Elec P&amp;L fy 99  ";"PRIOR",#N/A,FALSE,"Q3Elec P&amp;L fy 99  "}</definedName>
    <definedName name="wqc" hidden="1">{"ACT",#N/A,FALSE,"Q3Elec P&amp;L fy 99  ";"BUD",#N/A,FALSE,"Q3Elec P&amp;L fy 99  ";"PRIOR",#N/A,FALSE,"Q3Elec P&amp;L fy 99  "}</definedName>
    <definedName name="wqd" localSheetId="14" hidden="1">{"OTHER",#N/A,FALSE,"CM"}</definedName>
    <definedName name="wqd" localSheetId="7" hidden="1">{"OTHER",#N/A,FALSE,"CM"}</definedName>
    <definedName name="wqd" localSheetId="25" hidden="1">{"OTHER",#N/A,FALSE,"CM"}</definedName>
    <definedName name="wqd" localSheetId="21" hidden="1">{"OTHER",#N/A,FALSE,"CM"}</definedName>
    <definedName name="wqd" localSheetId="22" hidden="1">{"OTHER",#N/A,FALSE,"CM"}</definedName>
    <definedName name="wqd" localSheetId="19" hidden="1">{"OTHER",#N/A,FALSE,"CM"}</definedName>
    <definedName name="wqd" hidden="1">{"OTHER",#N/A,FALSE,"CM"}</definedName>
    <definedName name="wqe3rtyu" localSheetId="14" hidden="1">1/[0]!EUReXToBEF</definedName>
    <definedName name="wqe3rtyu" localSheetId="7" hidden="1">1/[0]!EUReXToBEF</definedName>
    <definedName name="wqe3rtyu" localSheetId="25" hidden="1">1/EUReXToBEF</definedName>
    <definedName name="wqe3rtyu" localSheetId="21" hidden="1">1/EUReXToBEF</definedName>
    <definedName name="wqe3rtyu" localSheetId="22" hidden="1">1/EUReXToBEF</definedName>
    <definedName name="wqe3rtyu" localSheetId="19" hidden="1">1/[0]!EUReXToBEF</definedName>
    <definedName name="wqe3rtyu" hidden="1">1/[0]!EUReXToBEF</definedName>
    <definedName name="wqeq" localSheetId="14" hidden="1">{"Commentary",#N/A,FALSE,"May"}</definedName>
    <definedName name="wqeq" localSheetId="7" hidden="1">{"Commentary",#N/A,FALSE,"May"}</definedName>
    <definedName name="wqeq" localSheetId="25" hidden="1">{"Commentary",#N/A,FALSE,"May"}</definedName>
    <definedName name="wqeq" localSheetId="21" hidden="1">{"Commentary",#N/A,FALSE,"May"}</definedName>
    <definedName name="wqeq" localSheetId="22" hidden="1">{"Commentary",#N/A,FALSE,"May"}</definedName>
    <definedName name="wqeq" localSheetId="19" hidden="1">{"Commentary",#N/A,FALSE,"May"}</definedName>
    <definedName name="wqeq" hidden="1">{"Commentary",#N/A,FALSE,"May"}</definedName>
    <definedName name="wqer" localSheetId="14" hidden="1">{"TXO2N2_SLS",#N/A,FALSE,"MTHLYSLES";"TXH2_SLS",#N/A,FALSE,"MTHLYSLES";"LOUIS_SLS",#N/A,FALSE,"MTHLYSLES";"H2_SLS",#N/A,FALSE,"MTHLYSLES";"O2N2_SLS",#N/A,FALSE,"MTHLYSLES";"PACKAGE_SLS",#N/A,FALSE,"MTHLYSLES"}</definedName>
    <definedName name="wqer" localSheetId="7" hidden="1">{"TXO2N2_SLS",#N/A,FALSE,"MTHLYSLES";"TXH2_SLS",#N/A,FALSE,"MTHLYSLES";"LOUIS_SLS",#N/A,FALSE,"MTHLYSLES";"H2_SLS",#N/A,FALSE,"MTHLYSLES";"O2N2_SLS",#N/A,FALSE,"MTHLYSLES";"PACKAGE_SLS",#N/A,FALSE,"MTHLYSLES"}</definedName>
    <definedName name="wqer" localSheetId="25" hidden="1">{"TXO2N2_SLS",#N/A,FALSE,"MTHLYSLES";"TXH2_SLS",#N/A,FALSE,"MTHLYSLES";"LOUIS_SLS",#N/A,FALSE,"MTHLYSLES";"H2_SLS",#N/A,FALSE,"MTHLYSLES";"O2N2_SLS",#N/A,FALSE,"MTHLYSLES";"PACKAGE_SLS",#N/A,FALSE,"MTHLYSLES"}</definedName>
    <definedName name="wqer" localSheetId="21" hidden="1">{"TXO2N2_SLS",#N/A,FALSE,"MTHLYSLES";"TXH2_SLS",#N/A,FALSE,"MTHLYSLES";"LOUIS_SLS",#N/A,FALSE,"MTHLYSLES";"H2_SLS",#N/A,FALSE,"MTHLYSLES";"O2N2_SLS",#N/A,FALSE,"MTHLYSLES";"PACKAGE_SLS",#N/A,FALSE,"MTHLYSLES"}</definedName>
    <definedName name="wqer" localSheetId="22" hidden="1">{"TXO2N2_SLS",#N/A,FALSE,"MTHLYSLES";"TXH2_SLS",#N/A,FALSE,"MTHLYSLES";"LOUIS_SLS",#N/A,FALSE,"MTHLYSLES";"H2_SLS",#N/A,FALSE,"MTHLYSLES";"O2N2_SLS",#N/A,FALSE,"MTHLYSLES";"PACKAGE_SLS",#N/A,FALSE,"MTHLYSLES"}</definedName>
    <definedName name="wqer" localSheetId="19" hidden="1">{"TXO2N2_SLS",#N/A,FALSE,"MTHLYSLES";"TXH2_SLS",#N/A,FALSE,"MTHLYSLES";"LOUIS_SLS",#N/A,FALSE,"MTHLYSLES";"H2_SLS",#N/A,FALSE,"MTHLYSLES";"O2N2_SLS",#N/A,FALSE,"MTHLYSLES";"PACKAGE_SLS",#N/A,FALSE,"MTHLYSLES"}</definedName>
    <definedName name="wqer" hidden="1">{"TXO2N2_SLS",#N/A,FALSE,"MTHLYSLES";"TXH2_SLS",#N/A,FALSE,"MTHLYSLES";"LOUIS_SLS",#N/A,FALSE,"MTHLYSLES";"H2_SLS",#N/A,FALSE,"MTHLYSLES";"O2N2_SLS",#N/A,FALSE,"MTHLYSLES";"PACKAGE_SLS",#N/A,FALSE,"MTHLYSLES"}</definedName>
    <definedName name="wqew" hidden="1">#REF!</definedName>
    <definedName name="wqewq">#REF!</definedName>
    <definedName name="wqreyu" hidden="1">#REF!</definedName>
    <definedName name="wqwq" localSheetId="14" hidden="1">{"BA detail",#N/A,FALSE,"Q3YTD "}</definedName>
    <definedName name="wqwq" localSheetId="7" hidden="1">{"BA detail",#N/A,FALSE,"Q3YTD "}</definedName>
    <definedName name="wqwq" localSheetId="25" hidden="1">{"BA detail",#N/A,FALSE,"Q3YTD "}</definedName>
    <definedName name="wqwq" localSheetId="21" hidden="1">{"BA detail",#N/A,FALSE,"Q3YTD "}</definedName>
    <definedName name="wqwq" localSheetId="22" hidden="1">{"BA detail",#N/A,FALSE,"Q3YTD "}</definedName>
    <definedName name="wqwq" localSheetId="19" hidden="1">{"BA detail",#N/A,FALSE,"Q3YTD "}</definedName>
    <definedName name="wqwq" hidden="1">{"BA detail",#N/A,FALSE,"Q3YTD "}</definedName>
    <definedName name="wqwqw" localSheetId="14" hidden="1">{#N/A,#N/A,FALSE,"단축1";#N/A,#N/A,FALSE,"단축2";#N/A,#N/A,FALSE,"단축3";#N/A,#N/A,FALSE,"장축";#N/A,#N/A,FALSE,"4WD"}</definedName>
    <definedName name="wqwqw" localSheetId="7" hidden="1">{#N/A,#N/A,FALSE,"단축1";#N/A,#N/A,FALSE,"단축2";#N/A,#N/A,FALSE,"단축3";#N/A,#N/A,FALSE,"장축";#N/A,#N/A,FALSE,"4WD"}</definedName>
    <definedName name="wqwqw" localSheetId="25" hidden="1">{#N/A,#N/A,FALSE,"단축1";#N/A,#N/A,FALSE,"단축2";#N/A,#N/A,FALSE,"단축3";#N/A,#N/A,FALSE,"장축";#N/A,#N/A,FALSE,"4WD"}</definedName>
    <definedName name="wqwqw" localSheetId="21" hidden="1">{#N/A,#N/A,FALSE,"단축1";#N/A,#N/A,FALSE,"단축2";#N/A,#N/A,FALSE,"단축3";#N/A,#N/A,FALSE,"장축";#N/A,#N/A,FALSE,"4WD"}</definedName>
    <definedName name="wqwqw" localSheetId="22" hidden="1">{#N/A,#N/A,FALSE,"단축1";#N/A,#N/A,FALSE,"단축2";#N/A,#N/A,FALSE,"단축3";#N/A,#N/A,FALSE,"장축";#N/A,#N/A,FALSE,"4WD"}</definedName>
    <definedName name="wqwqw" localSheetId="19" hidden="1">{#N/A,#N/A,FALSE,"단축1";#N/A,#N/A,FALSE,"단축2";#N/A,#N/A,FALSE,"단축3";#N/A,#N/A,FALSE,"장축";#N/A,#N/A,FALSE,"4WD"}</definedName>
    <definedName name="wqwqw" hidden="1">{#N/A,#N/A,FALSE,"단축1";#N/A,#N/A,FALSE,"단축2";#N/A,#N/A,FALSE,"단축3";#N/A,#N/A,FALSE,"장축";#N/A,#N/A,FALSE,"4WD"}</definedName>
    <definedName name="wqx" localSheetId="14" hidden="1">{"Comp_of_Price_Effect",#N/A,FALSE,"QTRDPVAR"}</definedName>
    <definedName name="wqx" localSheetId="7" hidden="1">{"Comp_of_Price_Effect",#N/A,FALSE,"QTRDPVAR"}</definedName>
    <definedName name="wqx" localSheetId="25" hidden="1">{"Comp_of_Price_Effect",#N/A,FALSE,"QTRDPVAR"}</definedName>
    <definedName name="wqx" localSheetId="21" hidden="1">{"Comp_of_Price_Effect",#N/A,FALSE,"QTRDPVAR"}</definedName>
    <definedName name="wqx" localSheetId="22" hidden="1">{"Comp_of_Price_Effect",#N/A,FALSE,"QTRDPVAR"}</definedName>
    <definedName name="wqx" localSheetId="19" hidden="1">{"Comp_of_Price_Effect",#N/A,FALSE,"QTRDPVAR"}</definedName>
    <definedName name="wqx" hidden="1">{"Comp_of_Price_Effect",#N/A,FALSE,"QTRDPVAR"}</definedName>
    <definedName name="wr34ar" localSheetId="14" hidden="1">{"QTD_LOUISIANA",#N/A,FALSE,"QTD"}</definedName>
    <definedName name="wr34ar" localSheetId="7" hidden="1">{"QTD_LOUISIANA",#N/A,FALSE,"QTD"}</definedName>
    <definedName name="wr34ar" localSheetId="25" hidden="1">{"QTD_LOUISIANA",#N/A,FALSE,"QTD"}</definedName>
    <definedName name="wr34ar" localSheetId="21" hidden="1">{"QTD_LOUISIANA",#N/A,FALSE,"QTD"}</definedName>
    <definedName name="wr34ar" localSheetId="22" hidden="1">{"QTD_LOUISIANA",#N/A,FALSE,"QTD"}</definedName>
    <definedName name="wr34ar" localSheetId="19" hidden="1">{"QTD_LOUISIANA",#N/A,FALSE,"QTD"}</definedName>
    <definedName name="wr34ar" hidden="1">{"QTD_LOUISIANA",#N/A,FALSE,"QTD"}</definedName>
    <definedName name="wradw" localSheetId="14" hidden="1">{"YD LAPO2",#N/A,FALSE,"YTD";"YD LPH2",#N/A,FALSE,"YTD";"YD LOUISIANA",#N/A,FALSE,"YTD";"YD GENERALH2",#N/A,FALSE,"YTD";"YD PRS",#N/A,FALSE,"YTD";"YD PACKAGE",#N/A,FALSE,"YTD";"YD OTHER",#N/A,FALSE,"YTD"}</definedName>
    <definedName name="wradw" localSheetId="7" hidden="1">{"YD LAPO2",#N/A,FALSE,"YTD";"YD LPH2",#N/A,FALSE,"YTD";"YD LOUISIANA",#N/A,FALSE,"YTD";"YD GENERALH2",#N/A,FALSE,"YTD";"YD PRS",#N/A,FALSE,"YTD";"YD PACKAGE",#N/A,FALSE,"YTD";"YD OTHER",#N/A,FALSE,"YTD"}</definedName>
    <definedName name="wradw" localSheetId="25" hidden="1">{"YD LAPO2",#N/A,FALSE,"YTD";"YD LPH2",#N/A,FALSE,"YTD";"YD LOUISIANA",#N/A,FALSE,"YTD";"YD GENERALH2",#N/A,FALSE,"YTD";"YD PRS",#N/A,FALSE,"YTD";"YD PACKAGE",#N/A,FALSE,"YTD";"YD OTHER",#N/A,FALSE,"YTD"}</definedName>
    <definedName name="wradw" localSheetId="21" hidden="1">{"YD LAPO2",#N/A,FALSE,"YTD";"YD LPH2",#N/A,FALSE,"YTD";"YD LOUISIANA",#N/A,FALSE,"YTD";"YD GENERALH2",#N/A,FALSE,"YTD";"YD PRS",#N/A,FALSE,"YTD";"YD PACKAGE",#N/A,FALSE,"YTD";"YD OTHER",#N/A,FALSE,"YTD"}</definedName>
    <definedName name="wradw" localSheetId="22" hidden="1">{"YD LAPO2",#N/A,FALSE,"YTD";"YD LPH2",#N/A,FALSE,"YTD";"YD LOUISIANA",#N/A,FALSE,"YTD";"YD GENERALH2",#N/A,FALSE,"YTD";"YD PRS",#N/A,FALSE,"YTD";"YD PACKAGE",#N/A,FALSE,"YTD";"YD OTHER",#N/A,FALSE,"YTD"}</definedName>
    <definedName name="wradw" localSheetId="19" hidden="1">{"YD LAPO2",#N/A,FALSE,"YTD";"YD LPH2",#N/A,FALSE,"YTD";"YD LOUISIANA",#N/A,FALSE,"YTD";"YD GENERALH2",#N/A,FALSE,"YTD";"YD PRS",#N/A,FALSE,"YTD";"YD PACKAGE",#N/A,FALSE,"YTD";"YD OTHER",#N/A,FALSE,"YTD"}</definedName>
    <definedName name="wradw" hidden="1">{"YD LAPO2",#N/A,FALSE,"YTD";"YD LPH2",#N/A,FALSE,"YTD";"YD LOUISIANA",#N/A,FALSE,"YTD";"YD GENERALH2",#N/A,FALSE,"YTD";"YD PRS",#N/A,FALSE,"YTD";"YD PACKAGE",#N/A,FALSE,"YTD";"YD OTHER",#N/A,FALSE,"YTD"}</definedName>
    <definedName name="wrc" localSheetId="14" hidden="1">{#N/A,#N/A,FALSE,"TECH CENTRE RXDU66";#N/A,#N/A,FALSE,"ASU VAAX66";#N/A,#N/A,FALSE,"TCM VAKX66"}</definedName>
    <definedName name="wrc" localSheetId="7" hidden="1">{#N/A,#N/A,FALSE,"TECH CENTRE RXDU66";#N/A,#N/A,FALSE,"ASU VAAX66";#N/A,#N/A,FALSE,"TCM VAKX66"}</definedName>
    <definedName name="wrc" localSheetId="25" hidden="1">{#N/A,#N/A,FALSE,"TECH CENTRE RXDU66";#N/A,#N/A,FALSE,"ASU VAAX66";#N/A,#N/A,FALSE,"TCM VAKX66"}</definedName>
    <definedName name="wrc" localSheetId="21" hidden="1">{#N/A,#N/A,FALSE,"TECH CENTRE RXDU66";#N/A,#N/A,FALSE,"ASU VAAX66";#N/A,#N/A,FALSE,"TCM VAKX66"}</definedName>
    <definedName name="wrc" localSheetId="22" hidden="1">{#N/A,#N/A,FALSE,"TECH CENTRE RXDU66";#N/A,#N/A,FALSE,"ASU VAAX66";#N/A,#N/A,FALSE,"TCM VAKX66"}</definedName>
    <definedName name="wrc" localSheetId="19" hidden="1">{#N/A,#N/A,FALSE,"TECH CENTRE RXDU66";#N/A,#N/A,FALSE,"ASU VAAX66";#N/A,#N/A,FALSE,"TCM VAKX66"}</definedName>
    <definedName name="wrc" hidden="1">{#N/A,#N/A,FALSE,"TECH CENTRE RXDU66";#N/A,#N/A,FALSE,"ASU VAAX66";#N/A,#N/A,FALSE,"TCM VAKX66"}</definedName>
    <definedName name="wrewrw" localSheetId="14" hidden="1">{"QTR_ACT",#N/A,FALSE,"PROP_PBIT_DEV_Q3";"QTR_BUD",#N/A,FALSE,"PROP_PBIT_DEV_Q3";"YTD_BUD",#N/A,FALSE,"PROP_PBIT_DEV_Q3";"YTD_ACT",#N/A,FALSE,"PROP_PBIT_DEV_Q3";"FY95 SNAP3",#N/A,FALSE,"PROP_PBIT_DEV_Q3";"FY95_BUD",#N/A,FALSE,"PROP_PBIT_DEV_Q3";"FY96_BUD",#N/A,FALSE,"PROP_PBIT_DEV_Q3"}</definedName>
    <definedName name="wrewrw" localSheetId="7" hidden="1">{"QTR_ACT",#N/A,FALSE,"PROP_PBIT_DEV_Q3";"QTR_BUD",#N/A,FALSE,"PROP_PBIT_DEV_Q3";"YTD_BUD",#N/A,FALSE,"PROP_PBIT_DEV_Q3";"YTD_ACT",#N/A,FALSE,"PROP_PBIT_DEV_Q3";"FY95 SNAP3",#N/A,FALSE,"PROP_PBIT_DEV_Q3";"FY95_BUD",#N/A,FALSE,"PROP_PBIT_DEV_Q3";"FY96_BUD",#N/A,FALSE,"PROP_PBIT_DEV_Q3"}</definedName>
    <definedName name="wrewrw" localSheetId="25" hidden="1">{"QTR_ACT",#N/A,FALSE,"PROP_PBIT_DEV_Q3";"QTR_BUD",#N/A,FALSE,"PROP_PBIT_DEV_Q3";"YTD_BUD",#N/A,FALSE,"PROP_PBIT_DEV_Q3";"YTD_ACT",#N/A,FALSE,"PROP_PBIT_DEV_Q3";"FY95 SNAP3",#N/A,FALSE,"PROP_PBIT_DEV_Q3";"FY95_BUD",#N/A,FALSE,"PROP_PBIT_DEV_Q3";"FY96_BUD",#N/A,FALSE,"PROP_PBIT_DEV_Q3"}</definedName>
    <definedName name="wrewrw" localSheetId="21" hidden="1">{"QTR_ACT",#N/A,FALSE,"PROP_PBIT_DEV_Q3";"QTR_BUD",#N/A,FALSE,"PROP_PBIT_DEV_Q3";"YTD_BUD",#N/A,FALSE,"PROP_PBIT_DEV_Q3";"YTD_ACT",#N/A,FALSE,"PROP_PBIT_DEV_Q3";"FY95 SNAP3",#N/A,FALSE,"PROP_PBIT_DEV_Q3";"FY95_BUD",#N/A,FALSE,"PROP_PBIT_DEV_Q3";"FY96_BUD",#N/A,FALSE,"PROP_PBIT_DEV_Q3"}</definedName>
    <definedName name="wrewrw" localSheetId="22" hidden="1">{"QTR_ACT",#N/A,FALSE,"PROP_PBIT_DEV_Q3";"QTR_BUD",#N/A,FALSE,"PROP_PBIT_DEV_Q3";"YTD_BUD",#N/A,FALSE,"PROP_PBIT_DEV_Q3";"YTD_ACT",#N/A,FALSE,"PROP_PBIT_DEV_Q3";"FY95 SNAP3",#N/A,FALSE,"PROP_PBIT_DEV_Q3";"FY95_BUD",#N/A,FALSE,"PROP_PBIT_DEV_Q3";"FY96_BUD",#N/A,FALSE,"PROP_PBIT_DEV_Q3"}</definedName>
    <definedName name="wrewrw" localSheetId="19" hidden="1">{"QTR_ACT",#N/A,FALSE,"PROP_PBIT_DEV_Q3";"QTR_BUD",#N/A,FALSE,"PROP_PBIT_DEV_Q3";"YTD_BUD",#N/A,FALSE,"PROP_PBIT_DEV_Q3";"YTD_ACT",#N/A,FALSE,"PROP_PBIT_DEV_Q3";"FY95 SNAP3",#N/A,FALSE,"PROP_PBIT_DEV_Q3";"FY95_BUD",#N/A,FALSE,"PROP_PBIT_DEV_Q3";"FY96_BUD",#N/A,FALSE,"PROP_PBIT_DEV_Q3"}</definedName>
    <definedName name="wrewrw" hidden="1">{"QTR_ACT",#N/A,FALSE,"PROP_PBIT_DEV_Q3";"QTR_BUD",#N/A,FALSE,"PROP_PBIT_DEV_Q3";"YTD_BUD",#N/A,FALSE,"PROP_PBIT_DEV_Q3";"YTD_ACT",#N/A,FALSE,"PROP_PBIT_DEV_Q3";"FY95 SNAP3",#N/A,FALSE,"PROP_PBIT_DEV_Q3";"FY95_BUD",#N/A,FALSE,"PROP_PBIT_DEV_Q3";"FY96_BUD",#N/A,FALSE,"PROP_PBIT_DEV_Q3"}</definedName>
    <definedName name="wrf" localSheetId="14" hidden="1">{#N/A,"PURCHM",FALSE,"Business Analysis";#N/A,"SPADD",FALSE,"Business Analysis"}</definedName>
    <definedName name="wrf" localSheetId="7" hidden="1">{#N/A,"PURCHM",FALSE,"Business Analysis";#N/A,"SPADD",FALSE,"Business Analysis"}</definedName>
    <definedName name="wrf" localSheetId="25" hidden="1">{#N/A,"PURCHM",FALSE,"Business Analysis";#N/A,"SPADD",FALSE,"Business Analysis"}</definedName>
    <definedName name="wrf" localSheetId="21" hidden="1">{#N/A,"PURCHM",FALSE,"Business Analysis";#N/A,"SPADD",FALSE,"Business Analysis"}</definedName>
    <definedName name="wrf" localSheetId="22" hidden="1">{#N/A,"PURCHM",FALSE,"Business Analysis";#N/A,"SPADD",FALSE,"Business Analysis"}</definedName>
    <definedName name="wrf" localSheetId="19" hidden="1">{#N/A,"PURCHM",FALSE,"Business Analysis";#N/A,"SPADD",FALSE,"Business Analysis"}</definedName>
    <definedName name="wrf" hidden="1">{#N/A,"PURCHM",FALSE,"Business Analysis";#N/A,"SPADD",FALSE,"Business Analysis"}</definedName>
    <definedName name="wrm" localSheetId="14" hidden="1">{#N/A,#N/A,FALSE,"TB";#N/A,#N/A,FALSE,"DR";#N/A,#N/A,FALSE,"AR";#N/A,#N/A,FALSE,"PL";#N/A,#N/A,FALSE,"BS";#N/A,#N/A,FALSE,"NOTES";#N/A,#N/A,FALSE,"NOTES (2)";#N/A,#N/A,FALSE,"NOTES (3)";#N/A,#N/A,FALSE,"DPL";#N/A,#N/A,FALSE,"TAXC.INDEX";#N/A,#N/A,FALSE,"Schedule I";#N/A,#N/A,FALSE,"Adjustments"}</definedName>
    <definedName name="wrm" localSheetId="7" hidden="1">{#N/A,#N/A,FALSE,"TB";#N/A,#N/A,FALSE,"DR";#N/A,#N/A,FALSE,"AR";#N/A,#N/A,FALSE,"PL";#N/A,#N/A,FALSE,"BS";#N/A,#N/A,FALSE,"NOTES";#N/A,#N/A,FALSE,"NOTES (2)";#N/A,#N/A,FALSE,"NOTES (3)";#N/A,#N/A,FALSE,"DPL";#N/A,#N/A,FALSE,"TAXC.INDEX";#N/A,#N/A,FALSE,"Schedule I";#N/A,#N/A,FALSE,"Adjustments"}</definedName>
    <definedName name="wrm" localSheetId="25" hidden="1">{#N/A,#N/A,FALSE,"TB";#N/A,#N/A,FALSE,"DR";#N/A,#N/A,FALSE,"AR";#N/A,#N/A,FALSE,"PL";#N/A,#N/A,FALSE,"BS";#N/A,#N/A,FALSE,"NOTES";#N/A,#N/A,FALSE,"NOTES (2)";#N/A,#N/A,FALSE,"NOTES (3)";#N/A,#N/A,FALSE,"DPL";#N/A,#N/A,FALSE,"TAXC.INDEX";#N/A,#N/A,FALSE,"Schedule I";#N/A,#N/A,FALSE,"Adjustments"}</definedName>
    <definedName name="wrm" localSheetId="21" hidden="1">{#N/A,#N/A,FALSE,"TB";#N/A,#N/A,FALSE,"DR";#N/A,#N/A,FALSE,"AR";#N/A,#N/A,FALSE,"PL";#N/A,#N/A,FALSE,"BS";#N/A,#N/A,FALSE,"NOTES";#N/A,#N/A,FALSE,"NOTES (2)";#N/A,#N/A,FALSE,"NOTES (3)";#N/A,#N/A,FALSE,"DPL";#N/A,#N/A,FALSE,"TAXC.INDEX";#N/A,#N/A,FALSE,"Schedule I";#N/A,#N/A,FALSE,"Adjustments"}</definedName>
    <definedName name="wrm" localSheetId="22" hidden="1">{#N/A,#N/A,FALSE,"TB";#N/A,#N/A,FALSE,"DR";#N/A,#N/A,FALSE,"AR";#N/A,#N/A,FALSE,"PL";#N/A,#N/A,FALSE,"BS";#N/A,#N/A,FALSE,"NOTES";#N/A,#N/A,FALSE,"NOTES (2)";#N/A,#N/A,FALSE,"NOTES (3)";#N/A,#N/A,FALSE,"DPL";#N/A,#N/A,FALSE,"TAXC.INDEX";#N/A,#N/A,FALSE,"Schedule I";#N/A,#N/A,FALSE,"Adjustments"}</definedName>
    <definedName name="wrm" localSheetId="19" hidden="1">{#N/A,#N/A,FALSE,"TB";#N/A,#N/A,FALSE,"DR";#N/A,#N/A,FALSE,"AR";#N/A,#N/A,FALSE,"PL";#N/A,#N/A,FALSE,"BS";#N/A,#N/A,FALSE,"NOTES";#N/A,#N/A,FALSE,"NOTES (2)";#N/A,#N/A,FALSE,"NOTES (3)";#N/A,#N/A,FALSE,"DPL";#N/A,#N/A,FALSE,"TAXC.INDEX";#N/A,#N/A,FALSE,"Schedule I";#N/A,#N/A,FALSE,"Adjustments"}</definedName>
    <definedName name="wrm" hidden="1">{#N/A,#N/A,FALSE,"TB";#N/A,#N/A,FALSE,"DR";#N/A,#N/A,FALSE,"AR";#N/A,#N/A,FALSE,"PL";#N/A,#N/A,FALSE,"BS";#N/A,#N/A,FALSE,"NOTES";#N/A,#N/A,FALSE,"NOTES (2)";#N/A,#N/A,FALSE,"NOTES (3)";#N/A,#N/A,FALSE,"DPL";#N/A,#N/A,FALSE,"TAXC.INDEX";#N/A,#N/A,FALSE,"Schedule I";#N/A,#N/A,FALSE,"Adjustments"}</definedName>
    <definedName name="wrm.pucspaddq2" localSheetId="14" hidden="1">{#N/A,"PURCHM",FALSE,"Business Analysis";#N/A,"SPADD",FALSE,"Business Analysis"}</definedName>
    <definedName name="wrm.pucspaddq2" localSheetId="7" hidden="1">{#N/A,"PURCHM",FALSE,"Business Analysis";#N/A,"SPADD",FALSE,"Business Analysis"}</definedName>
    <definedName name="wrm.pucspaddq2" localSheetId="25" hidden="1">{#N/A,"PURCHM",FALSE,"Business Analysis";#N/A,"SPADD",FALSE,"Business Analysis"}</definedName>
    <definedName name="wrm.pucspaddq2" localSheetId="21" hidden="1">{#N/A,"PURCHM",FALSE,"Business Analysis";#N/A,"SPADD",FALSE,"Business Analysis"}</definedName>
    <definedName name="wrm.pucspaddq2" localSheetId="22" hidden="1">{#N/A,"PURCHM",FALSE,"Business Analysis";#N/A,"SPADD",FALSE,"Business Analysis"}</definedName>
    <definedName name="wrm.pucspaddq2" localSheetId="19" hidden="1">{#N/A,"PURCHM",FALSE,"Business Analysis";#N/A,"SPADD",FALSE,"Business Analysis"}</definedName>
    <definedName name="wrm.pucspaddq2" hidden="1">{#N/A,"PURCHM",FALSE,"Business Analysis";#N/A,"SPADD",FALSE,"Business Analysis"}</definedName>
    <definedName name="wrn" localSheetId="14" hidden="1">{#N/A,#N/A,FALSE,"단축1";#N/A,#N/A,FALSE,"단축2";#N/A,#N/A,FALSE,"단축3";#N/A,#N/A,FALSE,"장축";#N/A,#N/A,FALSE,"4WD"}</definedName>
    <definedName name="wrn" localSheetId="7" hidden="1">{#N/A,#N/A,FALSE,"단축1";#N/A,#N/A,FALSE,"단축2";#N/A,#N/A,FALSE,"단축3";#N/A,#N/A,FALSE,"장축";#N/A,#N/A,FALSE,"4WD"}</definedName>
    <definedName name="wrn" localSheetId="25" hidden="1">{#N/A,#N/A,FALSE,"단축1";#N/A,#N/A,FALSE,"단축2";#N/A,#N/A,FALSE,"단축3";#N/A,#N/A,FALSE,"장축";#N/A,#N/A,FALSE,"4WD"}</definedName>
    <definedName name="wrn" localSheetId="21" hidden="1">{#N/A,#N/A,FALSE,"단축1";#N/A,#N/A,FALSE,"단축2";#N/A,#N/A,FALSE,"단축3";#N/A,#N/A,FALSE,"장축";#N/A,#N/A,FALSE,"4WD"}</definedName>
    <definedName name="wrn" localSheetId="22" hidden="1">{#N/A,#N/A,FALSE,"단축1";#N/A,#N/A,FALSE,"단축2";#N/A,#N/A,FALSE,"단축3";#N/A,#N/A,FALSE,"장축";#N/A,#N/A,FALSE,"4WD"}</definedName>
    <definedName name="wrn" localSheetId="19" hidden="1">{#N/A,#N/A,FALSE,"단축1";#N/A,#N/A,FALSE,"단축2";#N/A,#N/A,FALSE,"단축3";#N/A,#N/A,FALSE,"장축";#N/A,#N/A,FALSE,"4WD"}</definedName>
    <definedName name="wrn" hidden="1">{#N/A,#N/A,FALSE,"단축1";#N/A,#N/A,FALSE,"단축2";#N/A,#N/A,FALSE,"단축3";#N/A,#N/A,FALSE,"장축";#N/A,#N/A,FALSE,"4WD"}</definedName>
    <definedName name="wrn.01_All_Package." localSheetId="14" hidden="1">{#N/A,#N/A,TRUE,"Cover";#N/A,#N/A,TRUE,"Comments PCS";#N/A,#N/A,TRUE,"Comments CIG";#N/A,#N/A,TRUE,"Comments IDEN";#N/A,#N/A,TRUE,"BS PCS";#N/A,#N/A,TRUE,"BS CIG";#N/A,#N/A,TRUE,"BS IDEN";#N/A,#N/A,TRUE,"BS TOTAL";#N/A,#N/A,TRUE,"BS_ESG ";#N/A,#N/A,TRUE,"Balance SPS";#N/A,#N/A,TRUE,"BS_CORPORATE";#N/A,#N/A,TRUE,"P&amp;L PCS";#N/A,#N/A,TRUE,"P&amp;L FWT";#N/A,#N/A,TRUE,"P&amp;L CIG";#N/A,#N/A,TRUE,"P&amp;L IDEN";#N/A,#N/A,TRUE,"P&amp;L TOTAL";#N/A,#N/A,TRUE,"P&amp;L_SPS";#N/A,#N/A,TRUE,"P&amp;L_ESG";#N/A,#N/A,TRUE,"P&amp;L_CORP";#N/A,#N/A,TRUE,"Cash Flow PCS";#N/A,#N/A,TRUE,"Cash Flow CIG";#N/A,#N/A,TRUE,"Cash Flow IDEN";#N/A,#N/A,TRUE,"Cash Flow TOTAL";#N/A,#N/A,TRUE,"MBR PCS";#N/A,#N/A,TRUE,"MBR CIG";#N/A,#N/A,TRUE,"MBR iDEN";#N/A,#N/A,TRUE,"MBR_FWT";#N/A,#N/A,TRUE,"MBR TOTAL";#N/A,#N/A,TRUE,"Headcount_PCS ";#N/A,#N/A,TRUE,"Headcount CIG";#N/A,#N/A,TRUE,"Headcount iDEN";#N/A,#N/A,TRUE,"JAG PLANT TREND";#N/A,#N/A,TRUE,"FAB UN CSG ";#N/A,#N/A,TRUE,"FAB UN CIG";#N/A,#N/A,TRUE,"FAB UN PPG";#N/A,#N/A,TRUE,"FAB UN IDEN";#N/A,#N/A,TRUE,"FAB UN FWT";#N/A,#N/A,TRUE,"CSS MFG";#N/A,#N/A,TRUE,"CSS Distr";#N/A,#N/A,TRUE,"CSG 6-Up Charts";#N/A,#N/A,TRUE,"CIG MFG";#N/A,#N/A,TRUE,"IDEN MFG";#N/A,#N/A,TRUE,"IDEN 6-Up Charts  ";#N/A,#N/A,TRUE,"FWT MFG";#N/A,#N/A,TRUE,"FWT 6-Up Charts ";#N/A,#N/A,TRUE,"PCS Inventory";#N/A,#N/A,TRUE,"CIG Inventory";#N/A,#N/A,TRUE,"IDEN Inventory";#N/A,#N/A,TRUE,"FWT Inventory";#N/A,#N/A,TRUE,"CE JAG Inventory";#N/A,#N/A,TRUE,"Capital Expenditures";#N/A,#N/A,TRUE,"FM CSG";#N/A,#N/A,TRUE,"NSAD ASP CGS";#N/A,#N/A,TRUE,"FM CIG";#N/A,#N/A,TRUE,"NSAD ASP CIG";#N/A,#N/A,TRUE,"FM iDEN";#N/A,#N/A,TRUE,"NSAD IDEN";#N/A,#N/A,TRUE,"R&amp;D  Report";#N/A,#N/A,TRUE,"PCS Credit";#N/A,#N/A,TRUE,"PCS Mrg Analysis";#N/A,#N/A,TRUE,"Dpc Tango";#N/A,#N/A,TRUE,"Startac Analog";#N/A,#N/A,TRUE,"Mercury CDMA";#N/A,#N/A,TRUE,"Startac CDMA";#N/A,#N/A,TRUE,"Startac TDMA";#N/A,#N/A,TRUE,"Modulus TDMA";#N/A,#N/A,TRUE,"CIG Mrg Analysis";#N/A,#N/A,TRUE,"IDEN Mrg Analysis"}</definedName>
    <definedName name="wrn.01_All_Package." localSheetId="7" hidden="1">{#N/A,#N/A,TRUE,"Cover";#N/A,#N/A,TRUE,"Comments PCS";#N/A,#N/A,TRUE,"Comments CIG";#N/A,#N/A,TRUE,"Comments IDEN";#N/A,#N/A,TRUE,"BS PCS";#N/A,#N/A,TRUE,"BS CIG";#N/A,#N/A,TRUE,"BS IDEN";#N/A,#N/A,TRUE,"BS TOTAL";#N/A,#N/A,TRUE,"BS_ESG ";#N/A,#N/A,TRUE,"Balance SPS";#N/A,#N/A,TRUE,"BS_CORPORATE";#N/A,#N/A,TRUE,"P&amp;L PCS";#N/A,#N/A,TRUE,"P&amp;L FWT";#N/A,#N/A,TRUE,"P&amp;L CIG";#N/A,#N/A,TRUE,"P&amp;L IDEN";#N/A,#N/A,TRUE,"P&amp;L TOTAL";#N/A,#N/A,TRUE,"P&amp;L_SPS";#N/A,#N/A,TRUE,"P&amp;L_ESG";#N/A,#N/A,TRUE,"P&amp;L_CORP";#N/A,#N/A,TRUE,"Cash Flow PCS";#N/A,#N/A,TRUE,"Cash Flow CIG";#N/A,#N/A,TRUE,"Cash Flow IDEN";#N/A,#N/A,TRUE,"Cash Flow TOTAL";#N/A,#N/A,TRUE,"MBR PCS";#N/A,#N/A,TRUE,"MBR CIG";#N/A,#N/A,TRUE,"MBR iDEN";#N/A,#N/A,TRUE,"MBR_FWT";#N/A,#N/A,TRUE,"MBR TOTAL";#N/A,#N/A,TRUE,"Headcount_PCS ";#N/A,#N/A,TRUE,"Headcount CIG";#N/A,#N/A,TRUE,"Headcount iDEN";#N/A,#N/A,TRUE,"JAG PLANT TREND";#N/A,#N/A,TRUE,"FAB UN CSG ";#N/A,#N/A,TRUE,"FAB UN CIG";#N/A,#N/A,TRUE,"FAB UN PPG";#N/A,#N/A,TRUE,"FAB UN IDEN";#N/A,#N/A,TRUE,"FAB UN FWT";#N/A,#N/A,TRUE,"CSS MFG";#N/A,#N/A,TRUE,"CSS Distr";#N/A,#N/A,TRUE,"CSG 6-Up Charts";#N/A,#N/A,TRUE,"CIG MFG";#N/A,#N/A,TRUE,"IDEN MFG";#N/A,#N/A,TRUE,"IDEN 6-Up Charts  ";#N/A,#N/A,TRUE,"FWT MFG";#N/A,#N/A,TRUE,"FWT 6-Up Charts ";#N/A,#N/A,TRUE,"PCS Inventory";#N/A,#N/A,TRUE,"CIG Inventory";#N/A,#N/A,TRUE,"IDEN Inventory";#N/A,#N/A,TRUE,"FWT Inventory";#N/A,#N/A,TRUE,"CE JAG Inventory";#N/A,#N/A,TRUE,"Capital Expenditures";#N/A,#N/A,TRUE,"FM CSG";#N/A,#N/A,TRUE,"NSAD ASP CGS";#N/A,#N/A,TRUE,"FM CIG";#N/A,#N/A,TRUE,"NSAD ASP CIG";#N/A,#N/A,TRUE,"FM iDEN";#N/A,#N/A,TRUE,"NSAD IDEN";#N/A,#N/A,TRUE,"R&amp;D  Report";#N/A,#N/A,TRUE,"PCS Credit";#N/A,#N/A,TRUE,"PCS Mrg Analysis";#N/A,#N/A,TRUE,"Dpc Tango";#N/A,#N/A,TRUE,"Startac Analog";#N/A,#N/A,TRUE,"Mercury CDMA";#N/A,#N/A,TRUE,"Startac CDMA";#N/A,#N/A,TRUE,"Startac TDMA";#N/A,#N/A,TRUE,"Modulus TDMA";#N/A,#N/A,TRUE,"CIG Mrg Analysis";#N/A,#N/A,TRUE,"IDEN Mrg Analysis"}</definedName>
    <definedName name="wrn.01_All_Package." localSheetId="25" hidden="1">{#N/A,#N/A,TRUE,"Cover";#N/A,#N/A,TRUE,"Comments PCS";#N/A,#N/A,TRUE,"Comments CIG";#N/A,#N/A,TRUE,"Comments IDEN";#N/A,#N/A,TRUE,"BS PCS";#N/A,#N/A,TRUE,"BS CIG";#N/A,#N/A,TRUE,"BS IDEN";#N/A,#N/A,TRUE,"BS TOTAL";#N/A,#N/A,TRUE,"BS_ESG ";#N/A,#N/A,TRUE,"Balance SPS";#N/A,#N/A,TRUE,"BS_CORPORATE";#N/A,#N/A,TRUE,"P&amp;L PCS";#N/A,#N/A,TRUE,"P&amp;L FWT";#N/A,#N/A,TRUE,"P&amp;L CIG";#N/A,#N/A,TRUE,"P&amp;L IDEN";#N/A,#N/A,TRUE,"P&amp;L TOTAL";#N/A,#N/A,TRUE,"P&amp;L_SPS";#N/A,#N/A,TRUE,"P&amp;L_ESG";#N/A,#N/A,TRUE,"P&amp;L_CORP";#N/A,#N/A,TRUE,"Cash Flow PCS";#N/A,#N/A,TRUE,"Cash Flow CIG";#N/A,#N/A,TRUE,"Cash Flow IDEN";#N/A,#N/A,TRUE,"Cash Flow TOTAL";#N/A,#N/A,TRUE,"MBR PCS";#N/A,#N/A,TRUE,"MBR CIG";#N/A,#N/A,TRUE,"MBR iDEN";#N/A,#N/A,TRUE,"MBR_FWT";#N/A,#N/A,TRUE,"MBR TOTAL";#N/A,#N/A,TRUE,"Headcount_PCS ";#N/A,#N/A,TRUE,"Headcount CIG";#N/A,#N/A,TRUE,"Headcount iDEN";#N/A,#N/A,TRUE,"JAG PLANT TREND";#N/A,#N/A,TRUE,"FAB UN CSG ";#N/A,#N/A,TRUE,"FAB UN CIG";#N/A,#N/A,TRUE,"FAB UN PPG";#N/A,#N/A,TRUE,"FAB UN IDEN";#N/A,#N/A,TRUE,"FAB UN FWT";#N/A,#N/A,TRUE,"CSS MFG";#N/A,#N/A,TRUE,"CSS Distr";#N/A,#N/A,TRUE,"CSG 6-Up Charts";#N/A,#N/A,TRUE,"CIG MFG";#N/A,#N/A,TRUE,"IDEN MFG";#N/A,#N/A,TRUE,"IDEN 6-Up Charts  ";#N/A,#N/A,TRUE,"FWT MFG";#N/A,#N/A,TRUE,"FWT 6-Up Charts ";#N/A,#N/A,TRUE,"PCS Inventory";#N/A,#N/A,TRUE,"CIG Inventory";#N/A,#N/A,TRUE,"IDEN Inventory";#N/A,#N/A,TRUE,"FWT Inventory";#N/A,#N/A,TRUE,"CE JAG Inventory";#N/A,#N/A,TRUE,"Capital Expenditures";#N/A,#N/A,TRUE,"FM CSG";#N/A,#N/A,TRUE,"NSAD ASP CGS";#N/A,#N/A,TRUE,"FM CIG";#N/A,#N/A,TRUE,"NSAD ASP CIG";#N/A,#N/A,TRUE,"FM iDEN";#N/A,#N/A,TRUE,"NSAD IDEN";#N/A,#N/A,TRUE,"R&amp;D  Report";#N/A,#N/A,TRUE,"PCS Credit";#N/A,#N/A,TRUE,"PCS Mrg Analysis";#N/A,#N/A,TRUE,"Dpc Tango";#N/A,#N/A,TRUE,"Startac Analog";#N/A,#N/A,TRUE,"Mercury CDMA";#N/A,#N/A,TRUE,"Startac CDMA";#N/A,#N/A,TRUE,"Startac TDMA";#N/A,#N/A,TRUE,"Modulus TDMA";#N/A,#N/A,TRUE,"CIG Mrg Analysis";#N/A,#N/A,TRUE,"IDEN Mrg Analysis"}</definedName>
    <definedName name="wrn.01_All_Package." localSheetId="21" hidden="1">{#N/A,#N/A,TRUE,"Cover";#N/A,#N/A,TRUE,"Comments PCS";#N/A,#N/A,TRUE,"Comments CIG";#N/A,#N/A,TRUE,"Comments IDEN";#N/A,#N/A,TRUE,"BS PCS";#N/A,#N/A,TRUE,"BS CIG";#N/A,#N/A,TRUE,"BS IDEN";#N/A,#N/A,TRUE,"BS TOTAL";#N/A,#N/A,TRUE,"BS_ESG ";#N/A,#N/A,TRUE,"Balance SPS";#N/A,#N/A,TRUE,"BS_CORPORATE";#N/A,#N/A,TRUE,"P&amp;L PCS";#N/A,#N/A,TRUE,"P&amp;L FWT";#N/A,#N/A,TRUE,"P&amp;L CIG";#N/A,#N/A,TRUE,"P&amp;L IDEN";#N/A,#N/A,TRUE,"P&amp;L TOTAL";#N/A,#N/A,TRUE,"P&amp;L_SPS";#N/A,#N/A,TRUE,"P&amp;L_ESG";#N/A,#N/A,TRUE,"P&amp;L_CORP";#N/A,#N/A,TRUE,"Cash Flow PCS";#N/A,#N/A,TRUE,"Cash Flow CIG";#N/A,#N/A,TRUE,"Cash Flow IDEN";#N/A,#N/A,TRUE,"Cash Flow TOTAL";#N/A,#N/A,TRUE,"MBR PCS";#N/A,#N/A,TRUE,"MBR CIG";#N/A,#N/A,TRUE,"MBR iDEN";#N/A,#N/A,TRUE,"MBR_FWT";#N/A,#N/A,TRUE,"MBR TOTAL";#N/A,#N/A,TRUE,"Headcount_PCS ";#N/A,#N/A,TRUE,"Headcount CIG";#N/A,#N/A,TRUE,"Headcount iDEN";#N/A,#N/A,TRUE,"JAG PLANT TREND";#N/A,#N/A,TRUE,"FAB UN CSG ";#N/A,#N/A,TRUE,"FAB UN CIG";#N/A,#N/A,TRUE,"FAB UN PPG";#N/A,#N/A,TRUE,"FAB UN IDEN";#N/A,#N/A,TRUE,"FAB UN FWT";#N/A,#N/A,TRUE,"CSS MFG";#N/A,#N/A,TRUE,"CSS Distr";#N/A,#N/A,TRUE,"CSG 6-Up Charts";#N/A,#N/A,TRUE,"CIG MFG";#N/A,#N/A,TRUE,"IDEN MFG";#N/A,#N/A,TRUE,"IDEN 6-Up Charts  ";#N/A,#N/A,TRUE,"FWT MFG";#N/A,#N/A,TRUE,"FWT 6-Up Charts ";#N/A,#N/A,TRUE,"PCS Inventory";#N/A,#N/A,TRUE,"CIG Inventory";#N/A,#N/A,TRUE,"IDEN Inventory";#N/A,#N/A,TRUE,"FWT Inventory";#N/A,#N/A,TRUE,"CE JAG Inventory";#N/A,#N/A,TRUE,"Capital Expenditures";#N/A,#N/A,TRUE,"FM CSG";#N/A,#N/A,TRUE,"NSAD ASP CGS";#N/A,#N/A,TRUE,"FM CIG";#N/A,#N/A,TRUE,"NSAD ASP CIG";#N/A,#N/A,TRUE,"FM iDEN";#N/A,#N/A,TRUE,"NSAD IDEN";#N/A,#N/A,TRUE,"R&amp;D  Report";#N/A,#N/A,TRUE,"PCS Credit";#N/A,#N/A,TRUE,"PCS Mrg Analysis";#N/A,#N/A,TRUE,"Dpc Tango";#N/A,#N/A,TRUE,"Startac Analog";#N/A,#N/A,TRUE,"Mercury CDMA";#N/A,#N/A,TRUE,"Startac CDMA";#N/A,#N/A,TRUE,"Startac TDMA";#N/A,#N/A,TRUE,"Modulus TDMA";#N/A,#N/A,TRUE,"CIG Mrg Analysis";#N/A,#N/A,TRUE,"IDEN Mrg Analysis"}</definedName>
    <definedName name="wrn.01_All_Package." localSheetId="22" hidden="1">{#N/A,#N/A,TRUE,"Cover";#N/A,#N/A,TRUE,"Comments PCS";#N/A,#N/A,TRUE,"Comments CIG";#N/A,#N/A,TRUE,"Comments IDEN";#N/A,#N/A,TRUE,"BS PCS";#N/A,#N/A,TRUE,"BS CIG";#N/A,#N/A,TRUE,"BS IDEN";#N/A,#N/A,TRUE,"BS TOTAL";#N/A,#N/A,TRUE,"BS_ESG ";#N/A,#N/A,TRUE,"Balance SPS";#N/A,#N/A,TRUE,"BS_CORPORATE";#N/A,#N/A,TRUE,"P&amp;L PCS";#N/A,#N/A,TRUE,"P&amp;L FWT";#N/A,#N/A,TRUE,"P&amp;L CIG";#N/A,#N/A,TRUE,"P&amp;L IDEN";#N/A,#N/A,TRUE,"P&amp;L TOTAL";#N/A,#N/A,TRUE,"P&amp;L_SPS";#N/A,#N/A,TRUE,"P&amp;L_ESG";#N/A,#N/A,TRUE,"P&amp;L_CORP";#N/A,#N/A,TRUE,"Cash Flow PCS";#N/A,#N/A,TRUE,"Cash Flow CIG";#N/A,#N/A,TRUE,"Cash Flow IDEN";#N/A,#N/A,TRUE,"Cash Flow TOTAL";#N/A,#N/A,TRUE,"MBR PCS";#N/A,#N/A,TRUE,"MBR CIG";#N/A,#N/A,TRUE,"MBR iDEN";#N/A,#N/A,TRUE,"MBR_FWT";#N/A,#N/A,TRUE,"MBR TOTAL";#N/A,#N/A,TRUE,"Headcount_PCS ";#N/A,#N/A,TRUE,"Headcount CIG";#N/A,#N/A,TRUE,"Headcount iDEN";#N/A,#N/A,TRUE,"JAG PLANT TREND";#N/A,#N/A,TRUE,"FAB UN CSG ";#N/A,#N/A,TRUE,"FAB UN CIG";#N/A,#N/A,TRUE,"FAB UN PPG";#N/A,#N/A,TRUE,"FAB UN IDEN";#N/A,#N/A,TRUE,"FAB UN FWT";#N/A,#N/A,TRUE,"CSS MFG";#N/A,#N/A,TRUE,"CSS Distr";#N/A,#N/A,TRUE,"CSG 6-Up Charts";#N/A,#N/A,TRUE,"CIG MFG";#N/A,#N/A,TRUE,"IDEN MFG";#N/A,#N/A,TRUE,"IDEN 6-Up Charts  ";#N/A,#N/A,TRUE,"FWT MFG";#N/A,#N/A,TRUE,"FWT 6-Up Charts ";#N/A,#N/A,TRUE,"PCS Inventory";#N/A,#N/A,TRUE,"CIG Inventory";#N/A,#N/A,TRUE,"IDEN Inventory";#N/A,#N/A,TRUE,"FWT Inventory";#N/A,#N/A,TRUE,"CE JAG Inventory";#N/A,#N/A,TRUE,"Capital Expenditures";#N/A,#N/A,TRUE,"FM CSG";#N/A,#N/A,TRUE,"NSAD ASP CGS";#N/A,#N/A,TRUE,"FM CIG";#N/A,#N/A,TRUE,"NSAD ASP CIG";#N/A,#N/A,TRUE,"FM iDEN";#N/A,#N/A,TRUE,"NSAD IDEN";#N/A,#N/A,TRUE,"R&amp;D  Report";#N/A,#N/A,TRUE,"PCS Credit";#N/A,#N/A,TRUE,"PCS Mrg Analysis";#N/A,#N/A,TRUE,"Dpc Tango";#N/A,#N/A,TRUE,"Startac Analog";#N/A,#N/A,TRUE,"Mercury CDMA";#N/A,#N/A,TRUE,"Startac CDMA";#N/A,#N/A,TRUE,"Startac TDMA";#N/A,#N/A,TRUE,"Modulus TDMA";#N/A,#N/A,TRUE,"CIG Mrg Analysis";#N/A,#N/A,TRUE,"IDEN Mrg Analysis"}</definedName>
    <definedName name="wrn.01_All_Package." localSheetId="19" hidden="1">{#N/A,#N/A,TRUE,"Cover";#N/A,#N/A,TRUE,"Comments PCS";#N/A,#N/A,TRUE,"Comments CIG";#N/A,#N/A,TRUE,"Comments IDEN";#N/A,#N/A,TRUE,"BS PCS";#N/A,#N/A,TRUE,"BS CIG";#N/A,#N/A,TRUE,"BS IDEN";#N/A,#N/A,TRUE,"BS TOTAL";#N/A,#N/A,TRUE,"BS_ESG ";#N/A,#N/A,TRUE,"Balance SPS";#N/A,#N/A,TRUE,"BS_CORPORATE";#N/A,#N/A,TRUE,"P&amp;L PCS";#N/A,#N/A,TRUE,"P&amp;L FWT";#N/A,#N/A,TRUE,"P&amp;L CIG";#N/A,#N/A,TRUE,"P&amp;L IDEN";#N/A,#N/A,TRUE,"P&amp;L TOTAL";#N/A,#N/A,TRUE,"P&amp;L_SPS";#N/A,#N/A,TRUE,"P&amp;L_ESG";#N/A,#N/A,TRUE,"P&amp;L_CORP";#N/A,#N/A,TRUE,"Cash Flow PCS";#N/A,#N/A,TRUE,"Cash Flow CIG";#N/A,#N/A,TRUE,"Cash Flow IDEN";#N/A,#N/A,TRUE,"Cash Flow TOTAL";#N/A,#N/A,TRUE,"MBR PCS";#N/A,#N/A,TRUE,"MBR CIG";#N/A,#N/A,TRUE,"MBR iDEN";#N/A,#N/A,TRUE,"MBR_FWT";#N/A,#N/A,TRUE,"MBR TOTAL";#N/A,#N/A,TRUE,"Headcount_PCS ";#N/A,#N/A,TRUE,"Headcount CIG";#N/A,#N/A,TRUE,"Headcount iDEN";#N/A,#N/A,TRUE,"JAG PLANT TREND";#N/A,#N/A,TRUE,"FAB UN CSG ";#N/A,#N/A,TRUE,"FAB UN CIG";#N/A,#N/A,TRUE,"FAB UN PPG";#N/A,#N/A,TRUE,"FAB UN IDEN";#N/A,#N/A,TRUE,"FAB UN FWT";#N/A,#N/A,TRUE,"CSS MFG";#N/A,#N/A,TRUE,"CSS Distr";#N/A,#N/A,TRUE,"CSG 6-Up Charts";#N/A,#N/A,TRUE,"CIG MFG";#N/A,#N/A,TRUE,"IDEN MFG";#N/A,#N/A,TRUE,"IDEN 6-Up Charts  ";#N/A,#N/A,TRUE,"FWT MFG";#N/A,#N/A,TRUE,"FWT 6-Up Charts ";#N/A,#N/A,TRUE,"PCS Inventory";#N/A,#N/A,TRUE,"CIG Inventory";#N/A,#N/A,TRUE,"IDEN Inventory";#N/A,#N/A,TRUE,"FWT Inventory";#N/A,#N/A,TRUE,"CE JAG Inventory";#N/A,#N/A,TRUE,"Capital Expenditures";#N/A,#N/A,TRUE,"FM CSG";#N/A,#N/A,TRUE,"NSAD ASP CGS";#N/A,#N/A,TRUE,"FM CIG";#N/A,#N/A,TRUE,"NSAD ASP CIG";#N/A,#N/A,TRUE,"FM iDEN";#N/A,#N/A,TRUE,"NSAD IDEN";#N/A,#N/A,TRUE,"R&amp;D  Report";#N/A,#N/A,TRUE,"PCS Credit";#N/A,#N/A,TRUE,"PCS Mrg Analysis";#N/A,#N/A,TRUE,"Dpc Tango";#N/A,#N/A,TRUE,"Startac Analog";#N/A,#N/A,TRUE,"Mercury CDMA";#N/A,#N/A,TRUE,"Startac CDMA";#N/A,#N/A,TRUE,"Startac TDMA";#N/A,#N/A,TRUE,"Modulus TDMA";#N/A,#N/A,TRUE,"CIG Mrg Analysis";#N/A,#N/A,TRUE,"IDEN Mrg Analysis"}</definedName>
    <definedName name="wrn.01_All_Package." hidden="1">{#N/A,#N/A,TRUE,"Cover";#N/A,#N/A,TRUE,"Comments PCS";#N/A,#N/A,TRUE,"Comments CIG";#N/A,#N/A,TRUE,"Comments IDEN";#N/A,#N/A,TRUE,"BS PCS";#N/A,#N/A,TRUE,"BS CIG";#N/A,#N/A,TRUE,"BS IDEN";#N/A,#N/A,TRUE,"BS TOTAL";#N/A,#N/A,TRUE,"BS_ESG ";#N/A,#N/A,TRUE,"Balance SPS";#N/A,#N/A,TRUE,"BS_CORPORATE";#N/A,#N/A,TRUE,"P&amp;L PCS";#N/A,#N/A,TRUE,"P&amp;L FWT";#N/A,#N/A,TRUE,"P&amp;L CIG";#N/A,#N/A,TRUE,"P&amp;L IDEN";#N/A,#N/A,TRUE,"P&amp;L TOTAL";#N/A,#N/A,TRUE,"P&amp;L_SPS";#N/A,#N/A,TRUE,"P&amp;L_ESG";#N/A,#N/A,TRUE,"P&amp;L_CORP";#N/A,#N/A,TRUE,"Cash Flow PCS";#N/A,#N/A,TRUE,"Cash Flow CIG";#N/A,#N/A,TRUE,"Cash Flow IDEN";#N/A,#N/A,TRUE,"Cash Flow TOTAL";#N/A,#N/A,TRUE,"MBR PCS";#N/A,#N/A,TRUE,"MBR CIG";#N/A,#N/A,TRUE,"MBR iDEN";#N/A,#N/A,TRUE,"MBR_FWT";#N/A,#N/A,TRUE,"MBR TOTAL";#N/A,#N/A,TRUE,"Headcount_PCS ";#N/A,#N/A,TRUE,"Headcount CIG";#N/A,#N/A,TRUE,"Headcount iDEN";#N/A,#N/A,TRUE,"JAG PLANT TREND";#N/A,#N/A,TRUE,"FAB UN CSG ";#N/A,#N/A,TRUE,"FAB UN CIG";#N/A,#N/A,TRUE,"FAB UN PPG";#N/A,#N/A,TRUE,"FAB UN IDEN";#N/A,#N/A,TRUE,"FAB UN FWT";#N/A,#N/A,TRUE,"CSS MFG";#N/A,#N/A,TRUE,"CSS Distr";#N/A,#N/A,TRUE,"CSG 6-Up Charts";#N/A,#N/A,TRUE,"CIG MFG";#N/A,#N/A,TRUE,"IDEN MFG";#N/A,#N/A,TRUE,"IDEN 6-Up Charts  ";#N/A,#N/A,TRUE,"FWT MFG";#N/A,#N/A,TRUE,"FWT 6-Up Charts ";#N/A,#N/A,TRUE,"PCS Inventory";#N/A,#N/A,TRUE,"CIG Inventory";#N/A,#N/A,TRUE,"IDEN Inventory";#N/A,#N/A,TRUE,"FWT Inventory";#N/A,#N/A,TRUE,"CE JAG Inventory";#N/A,#N/A,TRUE,"Capital Expenditures";#N/A,#N/A,TRUE,"FM CSG";#N/A,#N/A,TRUE,"NSAD ASP CGS";#N/A,#N/A,TRUE,"FM CIG";#N/A,#N/A,TRUE,"NSAD ASP CIG";#N/A,#N/A,TRUE,"FM iDEN";#N/A,#N/A,TRUE,"NSAD IDEN";#N/A,#N/A,TRUE,"R&amp;D  Report";#N/A,#N/A,TRUE,"PCS Credit";#N/A,#N/A,TRUE,"PCS Mrg Analysis";#N/A,#N/A,TRUE,"Dpc Tango";#N/A,#N/A,TRUE,"Startac Analog";#N/A,#N/A,TRUE,"Mercury CDMA";#N/A,#N/A,TRUE,"Startac CDMA";#N/A,#N/A,TRUE,"Startac TDMA";#N/A,#N/A,TRUE,"Modulus TDMA";#N/A,#N/A,TRUE,"CIG Mrg Analysis";#N/A,#N/A,TRUE,"IDEN Mrg Analysis"}</definedName>
    <definedName name="wrn.02_PCS." localSheetId="14"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Analysis";#N/A,#N/A,FALSE,"Dpc Tango";#N/A,#N/A,FALSE,"Startac Analog";#N/A,#N/A,FALSE,"Mercury CDMA";#N/A,#N/A,FALSE,"Startac CDMA";#N/A,#N/A,FALSE,"Startac TDMA";#N/A,#N/A,FALSE,"Modulus TDMA";#N/A,#N/A,FALSE,"PCS Credit"}</definedName>
    <definedName name="wrn.02_PCS." localSheetId="7"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Analysis";#N/A,#N/A,FALSE,"Dpc Tango";#N/A,#N/A,FALSE,"Startac Analog";#N/A,#N/A,FALSE,"Mercury CDMA";#N/A,#N/A,FALSE,"Startac CDMA";#N/A,#N/A,FALSE,"Startac TDMA";#N/A,#N/A,FALSE,"Modulus TDMA";#N/A,#N/A,FALSE,"PCS Credit"}</definedName>
    <definedName name="wrn.02_PCS." localSheetId="25"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Analysis";#N/A,#N/A,FALSE,"Dpc Tango";#N/A,#N/A,FALSE,"Startac Analog";#N/A,#N/A,FALSE,"Mercury CDMA";#N/A,#N/A,FALSE,"Startac CDMA";#N/A,#N/A,FALSE,"Startac TDMA";#N/A,#N/A,FALSE,"Modulus TDMA";#N/A,#N/A,FALSE,"PCS Credit"}</definedName>
    <definedName name="wrn.02_PCS." localSheetId="21"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Analysis";#N/A,#N/A,FALSE,"Dpc Tango";#N/A,#N/A,FALSE,"Startac Analog";#N/A,#N/A,FALSE,"Mercury CDMA";#N/A,#N/A,FALSE,"Startac CDMA";#N/A,#N/A,FALSE,"Startac TDMA";#N/A,#N/A,FALSE,"Modulus TDMA";#N/A,#N/A,FALSE,"PCS Credit"}</definedName>
    <definedName name="wrn.02_PCS." localSheetId="22"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Analysis";#N/A,#N/A,FALSE,"Dpc Tango";#N/A,#N/A,FALSE,"Startac Analog";#N/A,#N/A,FALSE,"Mercury CDMA";#N/A,#N/A,FALSE,"Startac CDMA";#N/A,#N/A,FALSE,"Startac TDMA";#N/A,#N/A,FALSE,"Modulus TDMA";#N/A,#N/A,FALSE,"PCS Credit"}</definedName>
    <definedName name="wrn.02_PCS." localSheetId="19"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Analysis";#N/A,#N/A,FALSE,"Dpc Tango";#N/A,#N/A,FALSE,"Startac Analog";#N/A,#N/A,FALSE,"Mercury CDMA";#N/A,#N/A,FALSE,"Startac CDMA";#N/A,#N/A,FALSE,"Startac TDMA";#N/A,#N/A,FALSE,"Modulus TDMA";#N/A,#N/A,FALSE,"PCS Credit"}</definedName>
    <definedName name="wrn.02_PCS."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Analysis";#N/A,#N/A,FALSE,"Dpc Tango";#N/A,#N/A,FALSE,"Startac Analog";#N/A,#N/A,FALSE,"Mercury CDMA";#N/A,#N/A,FALSE,"Startac CDMA";#N/A,#N/A,FALSE,"Startac TDMA";#N/A,#N/A,FALSE,"Modulus TDMA";#N/A,#N/A,FALSE,"PCS Credit"}</definedName>
    <definedName name="wrn.03_Corporate." localSheetId="14" hidden="1">{#N/A,#N/A,FALSE,"BS_CORPORATE"}</definedName>
    <definedName name="wrn.03_Corporate." localSheetId="7" hidden="1">{#N/A,#N/A,FALSE,"BS_CORPORATE"}</definedName>
    <definedName name="wrn.03_Corporate." localSheetId="25" hidden="1">{#N/A,#N/A,FALSE,"BS_CORPORATE"}</definedName>
    <definedName name="wrn.03_Corporate." localSheetId="21" hidden="1">{#N/A,#N/A,FALSE,"BS_CORPORATE"}</definedName>
    <definedName name="wrn.03_Corporate." localSheetId="22" hidden="1">{#N/A,#N/A,FALSE,"BS_CORPORATE"}</definedName>
    <definedName name="wrn.03_Corporate." localSheetId="19" hidden="1">{#N/A,#N/A,FALSE,"BS_CORPORATE"}</definedName>
    <definedName name="wrn.03_Corporate." hidden="1">{#N/A,#N/A,FALSE,"BS_CORPORATE"}</definedName>
    <definedName name="wrn.03_NSS." localSheetId="14"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Inventory";#N/A,#N/A,FALSE,"FWT Inventory";#N/A,#N/A,FALSE,"CIG Inventory";#N/A,#N/A,FALSE,"Capital Expenditures";#N/A,#N/A,FALSE,"FM CIG";#N/A,#N/A,FALSE,"NSAD ASP CIG";#N/A,#N/A,FALSE,"FM iDEN";#N/A,#N/A,FALSE,"NSAD IDEN";#N/A,#N/A,FALSE,"IDEN Mrg Analysis";#N/A,#N/A,FALSE,"R&amp;D  Report";#N/A,#N/A,FALSE,"Mrg A. iDEN"}</definedName>
    <definedName name="wrn.03_NSS." localSheetId="7"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Inventory";#N/A,#N/A,FALSE,"FWT Inventory";#N/A,#N/A,FALSE,"CIG Inventory";#N/A,#N/A,FALSE,"Capital Expenditures";#N/A,#N/A,FALSE,"FM CIG";#N/A,#N/A,FALSE,"NSAD ASP CIG";#N/A,#N/A,FALSE,"FM iDEN";#N/A,#N/A,FALSE,"NSAD IDEN";#N/A,#N/A,FALSE,"IDEN Mrg Analysis";#N/A,#N/A,FALSE,"R&amp;D  Report";#N/A,#N/A,FALSE,"Mrg A. iDEN"}</definedName>
    <definedName name="wrn.03_NSS." localSheetId="25"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Inventory";#N/A,#N/A,FALSE,"FWT Inventory";#N/A,#N/A,FALSE,"CIG Inventory";#N/A,#N/A,FALSE,"Capital Expenditures";#N/A,#N/A,FALSE,"FM CIG";#N/A,#N/A,FALSE,"NSAD ASP CIG";#N/A,#N/A,FALSE,"FM iDEN";#N/A,#N/A,FALSE,"NSAD IDEN";#N/A,#N/A,FALSE,"IDEN Mrg Analysis";#N/A,#N/A,FALSE,"R&amp;D  Report";#N/A,#N/A,FALSE,"Mrg A. iDEN"}</definedName>
    <definedName name="wrn.03_NSS." localSheetId="21"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Inventory";#N/A,#N/A,FALSE,"FWT Inventory";#N/A,#N/A,FALSE,"CIG Inventory";#N/A,#N/A,FALSE,"Capital Expenditures";#N/A,#N/A,FALSE,"FM CIG";#N/A,#N/A,FALSE,"NSAD ASP CIG";#N/A,#N/A,FALSE,"FM iDEN";#N/A,#N/A,FALSE,"NSAD IDEN";#N/A,#N/A,FALSE,"IDEN Mrg Analysis";#N/A,#N/A,FALSE,"R&amp;D  Report";#N/A,#N/A,FALSE,"Mrg A. iDEN"}</definedName>
    <definedName name="wrn.03_NSS." localSheetId="22"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Inventory";#N/A,#N/A,FALSE,"FWT Inventory";#N/A,#N/A,FALSE,"CIG Inventory";#N/A,#N/A,FALSE,"Capital Expenditures";#N/A,#N/A,FALSE,"FM CIG";#N/A,#N/A,FALSE,"NSAD ASP CIG";#N/A,#N/A,FALSE,"FM iDEN";#N/A,#N/A,FALSE,"NSAD IDEN";#N/A,#N/A,FALSE,"IDEN Mrg Analysis";#N/A,#N/A,FALSE,"R&amp;D  Report";#N/A,#N/A,FALSE,"Mrg A. iDEN"}</definedName>
    <definedName name="wrn.03_NSS." localSheetId="19"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Inventory";#N/A,#N/A,FALSE,"FWT Inventory";#N/A,#N/A,FALSE,"CIG Inventory";#N/A,#N/A,FALSE,"Capital Expenditures";#N/A,#N/A,FALSE,"FM CIG";#N/A,#N/A,FALSE,"NSAD ASP CIG";#N/A,#N/A,FALSE,"FM iDEN";#N/A,#N/A,FALSE,"NSAD IDEN";#N/A,#N/A,FALSE,"IDEN Mrg Analysis";#N/A,#N/A,FALSE,"R&amp;D  Report";#N/A,#N/A,FALSE,"Mrg A. iDEN"}</definedName>
    <definedName name="wrn.03_NSS."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Inventory";#N/A,#N/A,FALSE,"FWT Inventory";#N/A,#N/A,FALSE,"CIG Inventory";#N/A,#N/A,FALSE,"Capital Expenditures";#N/A,#N/A,FALSE,"FM CIG";#N/A,#N/A,FALSE,"NSAD ASP CIG";#N/A,#N/A,FALSE,"FM iDEN";#N/A,#N/A,FALSE,"NSAD IDEN";#N/A,#N/A,FALSE,"IDEN Mrg Analysis";#N/A,#N/A,FALSE,"R&amp;D  Report";#N/A,#N/A,FALSE,"Mrg A. iDEN"}</definedName>
    <definedName name="wrn.04_ESG." localSheetId="14" hidden="1">{#N/A,#N/A,FALSE,"BS_ESG ";#N/A,#N/A,FALSE,"P&amp;L_ESG"}</definedName>
    <definedName name="wrn.04_ESG." localSheetId="7" hidden="1">{#N/A,#N/A,FALSE,"BS_ESG ";#N/A,#N/A,FALSE,"P&amp;L_ESG"}</definedName>
    <definedName name="wrn.04_ESG." localSheetId="25" hidden="1">{#N/A,#N/A,FALSE,"BS_ESG ";#N/A,#N/A,FALSE,"P&amp;L_ESG"}</definedName>
    <definedName name="wrn.04_ESG." localSheetId="21" hidden="1">{#N/A,#N/A,FALSE,"BS_ESG ";#N/A,#N/A,FALSE,"P&amp;L_ESG"}</definedName>
    <definedName name="wrn.04_ESG." localSheetId="22" hidden="1">{#N/A,#N/A,FALSE,"BS_ESG ";#N/A,#N/A,FALSE,"P&amp;L_ESG"}</definedName>
    <definedName name="wrn.04_ESG." localSheetId="19" hidden="1">{#N/A,#N/A,FALSE,"BS_ESG ";#N/A,#N/A,FALSE,"P&amp;L_ESG"}</definedName>
    <definedName name="wrn.04_ESG." hidden="1">{#N/A,#N/A,FALSE,"BS_ESG ";#N/A,#N/A,FALSE,"P&amp;L_ESG"}</definedName>
    <definedName name="wrn.05_SPS." localSheetId="14" hidden="1">{#N/A,#N/A,FALSE,"Balance SPS";#N/A,#N/A,FALSE,"P&amp;L_SPS"}</definedName>
    <definedName name="wrn.05_SPS." localSheetId="7" hidden="1">{#N/A,#N/A,FALSE,"Balance SPS";#N/A,#N/A,FALSE,"P&amp;L_SPS"}</definedName>
    <definedName name="wrn.05_SPS." localSheetId="25" hidden="1">{#N/A,#N/A,FALSE,"Balance SPS";#N/A,#N/A,FALSE,"P&amp;L_SPS"}</definedName>
    <definedName name="wrn.05_SPS." localSheetId="21" hidden="1">{#N/A,#N/A,FALSE,"Balance SPS";#N/A,#N/A,FALSE,"P&amp;L_SPS"}</definedName>
    <definedName name="wrn.05_SPS." localSheetId="22" hidden="1">{#N/A,#N/A,FALSE,"Balance SPS";#N/A,#N/A,FALSE,"P&amp;L_SPS"}</definedName>
    <definedName name="wrn.05_SPS." localSheetId="19" hidden="1">{#N/A,#N/A,FALSE,"Balance SPS";#N/A,#N/A,FALSE,"P&amp;L_SPS"}</definedName>
    <definedName name="wrn.05_SPS." hidden="1">{#N/A,#N/A,FALSE,"Balance SPS";#N/A,#N/A,FALSE,"P&amp;L_SPS"}</definedName>
    <definedName name="wrn.1." localSheetId="14" hidden="1">{"cover",#N/A,TRUE,"Cover";"toc1",#N/A,TRUE,"TOC";"ts1",#N/A,TRUE,"Transaction Summary";"ei",#N/A,TRUE,"Earnings Impact";"ad",#N/A,TRUE,"accretion dilution"}</definedName>
    <definedName name="wrn.1." localSheetId="7" hidden="1">{"cover",#N/A,TRUE,"Cover";"toc1",#N/A,TRUE,"TOC";"ts1",#N/A,TRUE,"Transaction Summary";"ei",#N/A,TRUE,"Earnings Impact";"ad",#N/A,TRUE,"accretion dilution"}</definedName>
    <definedName name="wrn.1." localSheetId="25" hidden="1">{"cover",#N/A,TRUE,"Cover";"toc1",#N/A,TRUE,"TOC";"ts1",#N/A,TRUE,"Transaction Summary";"ei",#N/A,TRUE,"Earnings Impact";"ad",#N/A,TRUE,"accretion dilution"}</definedName>
    <definedName name="wrn.1." localSheetId="21" hidden="1">{"cover",#N/A,TRUE,"Cover";"toc1",#N/A,TRUE,"TOC";"ts1",#N/A,TRUE,"Transaction Summary";"ei",#N/A,TRUE,"Earnings Impact";"ad",#N/A,TRUE,"accretion dilution"}</definedName>
    <definedName name="wrn.1." localSheetId="22" hidden="1">{"cover",#N/A,TRUE,"Cover";"toc1",#N/A,TRUE,"TOC";"ts1",#N/A,TRUE,"Transaction Summary";"ei",#N/A,TRUE,"Earnings Impact";"ad",#N/A,TRUE,"accretion dilution"}</definedName>
    <definedName name="wrn.1." localSheetId="19" hidden="1">{"cover",#N/A,TRUE,"Cover";"toc1",#N/A,TRUE,"TOC";"ts1",#N/A,TRUE,"Transaction Summary";"ei",#N/A,TRUE,"Earnings Impact";"ad",#N/A,TRUE,"accretion dilution"}</definedName>
    <definedName name="wrn.1." hidden="1">{"cover",#N/A,TRUE,"Cover";"toc1",#N/A,TRUE,"TOC";"ts1",#N/A,TRUE,"Transaction Summary";"ei",#N/A,TRUE,"Earnings Impact";"ad",#N/A,TRUE,"accretion dilution"}</definedName>
    <definedName name="wrn.1_Complete._.Package._.less._.Backup." localSheetId="14" hidden="1">{#N/A,#N/A,FALSE,"Cover";#N/A,#N/A,FALSE,"General Assumptions";#N/A,#N/A,FALSE,"Comments CCS";#N/A,#N/A,FALSE,"Comments CIG";#N/A,#N/A,FALSE,"Comments IDEN";#N/A,#N/A,FALSE,"BS CSS";#N/A,#N/A,FALSE,"BS CIG";#N/A,#N/A,FALSE,"BS IDEN";#N/A,#N/A,FALSE,"BS TOTAL";#N/A,#N/A,FALSE,"P&amp;L CSS";#N/A,#N/A,FALSE,"P&amp;L CIG";#N/A,#N/A,FALSE,"P&amp;L IDEN";#N/A,#N/A,FALSE,"P&amp;L TOTAL";#N/A,#N/A,FALSE,"Cash Flow CSS";#N/A,#N/A,FALSE,"Cash Flow CIG";#N/A,#N/A,FALSE,"Cash Flow IDEN";#N/A,#N/A,FALSE,"Cash Flow Total";#N/A,#N/A,FALSE,"MBR CSS";#N/A,#N/A,FALSE,"MBR CIG";#N/A,#N/A,FALSE,"MBR IDEN";#N/A,#N/A,FALSE,"MBR JAG PLANT";#N/A,#N/A,FALSE,"Headcount - CSS";#N/A,#N/A,FALSE,"Headcount - CIG";#N/A,#N/A,FALSE,"Headcount - IDEN";#N/A,#N/A,FALSE,"Headcount JAG PLANT";#N/A,#N/A,FALSE,"CSS MFG";#N/A,#N/A,FALSE,"CSS Distr ";#N/A,#N/A,FALSE,"CIG MFG";#N/A,#N/A,FALSE,"IDEN MFG";#N/A,#N/A,FALSE,"CSS Inventory";#N/A,#N/A,FALSE,"CIG Inventory";#N/A,#N/A,FALSE,"IDEN Inventory";#N/A,#N/A,FALSE,"Capital CSS";#N/A,#N/A,FALSE,"Capital CIG";#N/A,#N/A,FALSE,"Capital iDEN";#N/A,#N/A,FALSE,"BACK UP CORPORATE"}</definedName>
    <definedName name="wrn.1_Complete._.Package._.less._.Backup." localSheetId="7" hidden="1">{#N/A,#N/A,FALSE,"Cover";#N/A,#N/A,FALSE,"General Assumptions";#N/A,#N/A,FALSE,"Comments CCS";#N/A,#N/A,FALSE,"Comments CIG";#N/A,#N/A,FALSE,"Comments IDEN";#N/A,#N/A,FALSE,"BS CSS";#N/A,#N/A,FALSE,"BS CIG";#N/A,#N/A,FALSE,"BS IDEN";#N/A,#N/A,FALSE,"BS TOTAL";#N/A,#N/A,FALSE,"P&amp;L CSS";#N/A,#N/A,FALSE,"P&amp;L CIG";#N/A,#N/A,FALSE,"P&amp;L IDEN";#N/A,#N/A,FALSE,"P&amp;L TOTAL";#N/A,#N/A,FALSE,"Cash Flow CSS";#N/A,#N/A,FALSE,"Cash Flow CIG";#N/A,#N/A,FALSE,"Cash Flow IDEN";#N/A,#N/A,FALSE,"Cash Flow Total";#N/A,#N/A,FALSE,"MBR CSS";#N/A,#N/A,FALSE,"MBR CIG";#N/A,#N/A,FALSE,"MBR IDEN";#N/A,#N/A,FALSE,"MBR JAG PLANT";#N/A,#N/A,FALSE,"Headcount - CSS";#N/A,#N/A,FALSE,"Headcount - CIG";#N/A,#N/A,FALSE,"Headcount - IDEN";#N/A,#N/A,FALSE,"Headcount JAG PLANT";#N/A,#N/A,FALSE,"CSS MFG";#N/A,#N/A,FALSE,"CSS Distr ";#N/A,#N/A,FALSE,"CIG MFG";#N/A,#N/A,FALSE,"IDEN MFG";#N/A,#N/A,FALSE,"CSS Inventory";#N/A,#N/A,FALSE,"CIG Inventory";#N/A,#N/A,FALSE,"IDEN Inventory";#N/A,#N/A,FALSE,"Capital CSS";#N/A,#N/A,FALSE,"Capital CIG";#N/A,#N/A,FALSE,"Capital iDEN";#N/A,#N/A,FALSE,"BACK UP CORPORATE"}</definedName>
    <definedName name="wrn.1_Complete._.Package._.less._.Backup." localSheetId="25" hidden="1">{#N/A,#N/A,FALSE,"Cover";#N/A,#N/A,FALSE,"General Assumptions";#N/A,#N/A,FALSE,"Comments CCS";#N/A,#N/A,FALSE,"Comments CIG";#N/A,#N/A,FALSE,"Comments IDEN";#N/A,#N/A,FALSE,"BS CSS";#N/A,#N/A,FALSE,"BS CIG";#N/A,#N/A,FALSE,"BS IDEN";#N/A,#N/A,FALSE,"BS TOTAL";#N/A,#N/A,FALSE,"P&amp;L CSS";#N/A,#N/A,FALSE,"P&amp;L CIG";#N/A,#N/A,FALSE,"P&amp;L IDEN";#N/A,#N/A,FALSE,"P&amp;L TOTAL";#N/A,#N/A,FALSE,"Cash Flow CSS";#N/A,#N/A,FALSE,"Cash Flow CIG";#N/A,#N/A,FALSE,"Cash Flow IDEN";#N/A,#N/A,FALSE,"Cash Flow Total";#N/A,#N/A,FALSE,"MBR CSS";#N/A,#N/A,FALSE,"MBR CIG";#N/A,#N/A,FALSE,"MBR IDEN";#N/A,#N/A,FALSE,"MBR JAG PLANT";#N/A,#N/A,FALSE,"Headcount - CSS";#N/A,#N/A,FALSE,"Headcount - CIG";#N/A,#N/A,FALSE,"Headcount - IDEN";#N/A,#N/A,FALSE,"Headcount JAG PLANT";#N/A,#N/A,FALSE,"CSS MFG";#N/A,#N/A,FALSE,"CSS Distr ";#N/A,#N/A,FALSE,"CIG MFG";#N/A,#N/A,FALSE,"IDEN MFG";#N/A,#N/A,FALSE,"CSS Inventory";#N/A,#N/A,FALSE,"CIG Inventory";#N/A,#N/A,FALSE,"IDEN Inventory";#N/A,#N/A,FALSE,"Capital CSS";#N/A,#N/A,FALSE,"Capital CIG";#N/A,#N/A,FALSE,"Capital iDEN";#N/A,#N/A,FALSE,"BACK UP CORPORATE"}</definedName>
    <definedName name="wrn.1_Complete._.Package._.less._.Backup." localSheetId="21" hidden="1">{#N/A,#N/A,FALSE,"Cover";#N/A,#N/A,FALSE,"General Assumptions";#N/A,#N/A,FALSE,"Comments CCS";#N/A,#N/A,FALSE,"Comments CIG";#N/A,#N/A,FALSE,"Comments IDEN";#N/A,#N/A,FALSE,"BS CSS";#N/A,#N/A,FALSE,"BS CIG";#N/A,#N/A,FALSE,"BS IDEN";#N/A,#N/A,FALSE,"BS TOTAL";#N/A,#N/A,FALSE,"P&amp;L CSS";#N/A,#N/A,FALSE,"P&amp;L CIG";#N/A,#N/A,FALSE,"P&amp;L IDEN";#N/A,#N/A,FALSE,"P&amp;L TOTAL";#N/A,#N/A,FALSE,"Cash Flow CSS";#N/A,#N/A,FALSE,"Cash Flow CIG";#N/A,#N/A,FALSE,"Cash Flow IDEN";#N/A,#N/A,FALSE,"Cash Flow Total";#N/A,#N/A,FALSE,"MBR CSS";#N/A,#N/A,FALSE,"MBR CIG";#N/A,#N/A,FALSE,"MBR IDEN";#N/A,#N/A,FALSE,"MBR JAG PLANT";#N/A,#N/A,FALSE,"Headcount - CSS";#N/A,#N/A,FALSE,"Headcount - CIG";#N/A,#N/A,FALSE,"Headcount - IDEN";#N/A,#N/A,FALSE,"Headcount JAG PLANT";#N/A,#N/A,FALSE,"CSS MFG";#N/A,#N/A,FALSE,"CSS Distr ";#N/A,#N/A,FALSE,"CIG MFG";#N/A,#N/A,FALSE,"IDEN MFG";#N/A,#N/A,FALSE,"CSS Inventory";#N/A,#N/A,FALSE,"CIG Inventory";#N/A,#N/A,FALSE,"IDEN Inventory";#N/A,#N/A,FALSE,"Capital CSS";#N/A,#N/A,FALSE,"Capital CIG";#N/A,#N/A,FALSE,"Capital iDEN";#N/A,#N/A,FALSE,"BACK UP CORPORATE"}</definedName>
    <definedName name="wrn.1_Complete._.Package._.less._.Backup." localSheetId="22" hidden="1">{#N/A,#N/A,FALSE,"Cover";#N/A,#N/A,FALSE,"General Assumptions";#N/A,#N/A,FALSE,"Comments CCS";#N/A,#N/A,FALSE,"Comments CIG";#N/A,#N/A,FALSE,"Comments IDEN";#N/A,#N/A,FALSE,"BS CSS";#N/A,#N/A,FALSE,"BS CIG";#N/A,#N/A,FALSE,"BS IDEN";#N/A,#N/A,FALSE,"BS TOTAL";#N/A,#N/A,FALSE,"P&amp;L CSS";#N/A,#N/A,FALSE,"P&amp;L CIG";#N/A,#N/A,FALSE,"P&amp;L IDEN";#N/A,#N/A,FALSE,"P&amp;L TOTAL";#N/A,#N/A,FALSE,"Cash Flow CSS";#N/A,#N/A,FALSE,"Cash Flow CIG";#N/A,#N/A,FALSE,"Cash Flow IDEN";#N/A,#N/A,FALSE,"Cash Flow Total";#N/A,#N/A,FALSE,"MBR CSS";#N/A,#N/A,FALSE,"MBR CIG";#N/A,#N/A,FALSE,"MBR IDEN";#N/A,#N/A,FALSE,"MBR JAG PLANT";#N/A,#N/A,FALSE,"Headcount - CSS";#N/A,#N/A,FALSE,"Headcount - CIG";#N/A,#N/A,FALSE,"Headcount - IDEN";#N/A,#N/A,FALSE,"Headcount JAG PLANT";#N/A,#N/A,FALSE,"CSS MFG";#N/A,#N/A,FALSE,"CSS Distr ";#N/A,#N/A,FALSE,"CIG MFG";#N/A,#N/A,FALSE,"IDEN MFG";#N/A,#N/A,FALSE,"CSS Inventory";#N/A,#N/A,FALSE,"CIG Inventory";#N/A,#N/A,FALSE,"IDEN Inventory";#N/A,#N/A,FALSE,"Capital CSS";#N/A,#N/A,FALSE,"Capital CIG";#N/A,#N/A,FALSE,"Capital iDEN";#N/A,#N/A,FALSE,"BACK UP CORPORATE"}</definedName>
    <definedName name="wrn.1_Complete._.Package._.less._.Backup." localSheetId="19" hidden="1">{#N/A,#N/A,FALSE,"Cover";#N/A,#N/A,FALSE,"General Assumptions";#N/A,#N/A,FALSE,"Comments CCS";#N/A,#N/A,FALSE,"Comments CIG";#N/A,#N/A,FALSE,"Comments IDEN";#N/A,#N/A,FALSE,"BS CSS";#N/A,#N/A,FALSE,"BS CIG";#N/A,#N/A,FALSE,"BS IDEN";#N/A,#N/A,FALSE,"BS TOTAL";#N/A,#N/A,FALSE,"P&amp;L CSS";#N/A,#N/A,FALSE,"P&amp;L CIG";#N/A,#N/A,FALSE,"P&amp;L IDEN";#N/A,#N/A,FALSE,"P&amp;L TOTAL";#N/A,#N/A,FALSE,"Cash Flow CSS";#N/A,#N/A,FALSE,"Cash Flow CIG";#N/A,#N/A,FALSE,"Cash Flow IDEN";#N/A,#N/A,FALSE,"Cash Flow Total";#N/A,#N/A,FALSE,"MBR CSS";#N/A,#N/A,FALSE,"MBR CIG";#N/A,#N/A,FALSE,"MBR IDEN";#N/A,#N/A,FALSE,"MBR JAG PLANT";#N/A,#N/A,FALSE,"Headcount - CSS";#N/A,#N/A,FALSE,"Headcount - CIG";#N/A,#N/A,FALSE,"Headcount - IDEN";#N/A,#N/A,FALSE,"Headcount JAG PLANT";#N/A,#N/A,FALSE,"CSS MFG";#N/A,#N/A,FALSE,"CSS Distr ";#N/A,#N/A,FALSE,"CIG MFG";#N/A,#N/A,FALSE,"IDEN MFG";#N/A,#N/A,FALSE,"CSS Inventory";#N/A,#N/A,FALSE,"CIG Inventory";#N/A,#N/A,FALSE,"IDEN Inventory";#N/A,#N/A,FALSE,"Capital CSS";#N/A,#N/A,FALSE,"Capital CIG";#N/A,#N/A,FALSE,"Capital iDEN";#N/A,#N/A,FALSE,"BACK UP CORPORATE"}</definedName>
    <definedName name="wrn.1_Complete._.Package._.less._.Backup." hidden="1">{#N/A,#N/A,FALSE,"Cover";#N/A,#N/A,FALSE,"General Assumptions";#N/A,#N/A,FALSE,"Comments CCS";#N/A,#N/A,FALSE,"Comments CIG";#N/A,#N/A,FALSE,"Comments IDEN";#N/A,#N/A,FALSE,"BS CSS";#N/A,#N/A,FALSE,"BS CIG";#N/A,#N/A,FALSE,"BS IDEN";#N/A,#N/A,FALSE,"BS TOTAL";#N/A,#N/A,FALSE,"P&amp;L CSS";#N/A,#N/A,FALSE,"P&amp;L CIG";#N/A,#N/A,FALSE,"P&amp;L IDEN";#N/A,#N/A,FALSE,"P&amp;L TOTAL";#N/A,#N/A,FALSE,"Cash Flow CSS";#N/A,#N/A,FALSE,"Cash Flow CIG";#N/A,#N/A,FALSE,"Cash Flow IDEN";#N/A,#N/A,FALSE,"Cash Flow Total";#N/A,#N/A,FALSE,"MBR CSS";#N/A,#N/A,FALSE,"MBR CIG";#N/A,#N/A,FALSE,"MBR IDEN";#N/A,#N/A,FALSE,"MBR JAG PLANT";#N/A,#N/A,FALSE,"Headcount - CSS";#N/A,#N/A,FALSE,"Headcount - CIG";#N/A,#N/A,FALSE,"Headcount - IDEN";#N/A,#N/A,FALSE,"Headcount JAG PLANT";#N/A,#N/A,FALSE,"CSS MFG";#N/A,#N/A,FALSE,"CSS Distr ";#N/A,#N/A,FALSE,"CIG MFG";#N/A,#N/A,FALSE,"IDEN MFG";#N/A,#N/A,FALSE,"CSS Inventory";#N/A,#N/A,FALSE,"CIG Inventory";#N/A,#N/A,FALSE,"IDEN Inventory";#N/A,#N/A,FALSE,"Capital CSS";#N/A,#N/A,FALSE,"Capital CIG";#N/A,#N/A,FALSE,"Capital iDEN";#N/A,#N/A,FALSE,"BACK UP CORPORATE"}</definedName>
    <definedName name="wrn.10." localSheetId="14" hidden="1">{"cover",#N/A,TRUE,"Cover";"toc3",#N/A,TRUE,"TOC";"over",#N/A,TRUE,"Overview";"ts2",#N/A,TRUE,"Det_Trans_Sum";"ei1c",#N/A,TRUE,"Earnings Impact";"ad1",#N/A,TRUE,"accretion dilution";"pfis1",#N/A,TRUE,"Pro Forma Income Statement";"acq1c",#N/A,TRUE,"Acquirer";"tar1c",#N/A,TRUE,"Target"}</definedName>
    <definedName name="wrn.10." localSheetId="7" hidden="1">{"cover",#N/A,TRUE,"Cover";"toc3",#N/A,TRUE,"TOC";"over",#N/A,TRUE,"Overview";"ts2",#N/A,TRUE,"Det_Trans_Sum";"ei1c",#N/A,TRUE,"Earnings Impact";"ad1",#N/A,TRUE,"accretion dilution";"pfis1",#N/A,TRUE,"Pro Forma Income Statement";"acq1c",#N/A,TRUE,"Acquirer";"tar1c",#N/A,TRUE,"Target"}</definedName>
    <definedName name="wrn.10." localSheetId="25" hidden="1">{"cover",#N/A,TRUE,"Cover";"toc3",#N/A,TRUE,"TOC";"over",#N/A,TRUE,"Overview";"ts2",#N/A,TRUE,"Det_Trans_Sum";"ei1c",#N/A,TRUE,"Earnings Impact";"ad1",#N/A,TRUE,"accretion dilution";"pfis1",#N/A,TRUE,"Pro Forma Income Statement";"acq1c",#N/A,TRUE,"Acquirer";"tar1c",#N/A,TRUE,"Target"}</definedName>
    <definedName name="wrn.10." localSheetId="21" hidden="1">{"cover",#N/A,TRUE,"Cover";"toc3",#N/A,TRUE,"TOC";"over",#N/A,TRUE,"Overview";"ts2",#N/A,TRUE,"Det_Trans_Sum";"ei1c",#N/A,TRUE,"Earnings Impact";"ad1",#N/A,TRUE,"accretion dilution";"pfis1",#N/A,TRUE,"Pro Forma Income Statement";"acq1c",#N/A,TRUE,"Acquirer";"tar1c",#N/A,TRUE,"Target"}</definedName>
    <definedName name="wrn.10." localSheetId="22" hidden="1">{"cover",#N/A,TRUE,"Cover";"toc3",#N/A,TRUE,"TOC";"over",#N/A,TRUE,"Overview";"ts2",#N/A,TRUE,"Det_Trans_Sum";"ei1c",#N/A,TRUE,"Earnings Impact";"ad1",#N/A,TRUE,"accretion dilution";"pfis1",#N/A,TRUE,"Pro Forma Income Statement";"acq1c",#N/A,TRUE,"Acquirer";"tar1c",#N/A,TRUE,"Target"}</definedName>
    <definedName name="wrn.10." localSheetId="19" hidden="1">{"cover",#N/A,TRUE,"Cover";"toc3",#N/A,TRUE,"TOC";"over",#N/A,TRUE,"Overview";"ts2",#N/A,TRUE,"Det_Trans_Sum";"ei1c",#N/A,TRUE,"Earnings Impact";"ad1",#N/A,TRUE,"accretion dilution";"pfis1",#N/A,TRUE,"Pro Forma Income Statement";"acq1c",#N/A,TRUE,"Acquirer";"tar1c",#N/A,TRUE,"Target"}</definedName>
    <definedName name="wrn.10." hidden="1">{"cover",#N/A,TRUE,"Cover";"toc3",#N/A,TRUE,"TOC";"over",#N/A,TRUE,"Overview";"ts2",#N/A,TRUE,"Det_Trans_Sum";"ei1c",#N/A,TRUE,"Earnings Impact";"ad1",#N/A,TRUE,"accretion dilution";"pfis1",#N/A,TRUE,"Pro Forma Income Statement";"acq1c",#N/A,TRUE,"Acquirer";"tar1c",#N/A,TRUE,"Target"}</definedName>
    <definedName name="wrn.105" localSheetId="14"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05" localSheetId="7"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05" localSheetId="2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05" localSheetId="21"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05" localSheetId="22"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05" localSheetId="19"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0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0yp._.balance._.sheet." localSheetId="14" hidden="1">{"10yp balance sheet",#N/A,FALSE,"Celtel alternative 6"}</definedName>
    <definedName name="wrn.10yp._.balance._.sheet." localSheetId="7" hidden="1">{"10yp balance sheet",#N/A,FALSE,"Celtel alternative 6"}</definedName>
    <definedName name="wrn.10yp._.balance._.sheet." localSheetId="25" hidden="1">{"10yp balance sheet",#N/A,FALSE,"Celtel alternative 6"}</definedName>
    <definedName name="wrn.10yp._.balance._.sheet." localSheetId="21" hidden="1">{"10yp balance sheet",#N/A,FALSE,"Celtel alternative 6"}</definedName>
    <definedName name="wrn.10yp._.balance._.sheet." localSheetId="22" hidden="1">{"10yp balance sheet",#N/A,FALSE,"Celtel alternative 6"}</definedName>
    <definedName name="wrn.10yp._.balance._.sheet." localSheetId="19" hidden="1">{"10yp balance sheet",#N/A,FALSE,"Celtel alternative 6"}</definedName>
    <definedName name="wrn.10yp._.balance._.sheet." hidden="1">{"10yp balance sheet",#N/A,FALSE,"Celtel alternative 6"}</definedName>
    <definedName name="wrn.10yp._.capex." localSheetId="14" hidden="1">{"10yp capex",#N/A,FALSE,"Celtel alternative 6"}</definedName>
    <definedName name="wrn.10yp._.capex." localSheetId="7" hidden="1">{"10yp capex",#N/A,FALSE,"Celtel alternative 6"}</definedName>
    <definedName name="wrn.10yp._.capex." localSheetId="25" hidden="1">{"10yp capex",#N/A,FALSE,"Celtel alternative 6"}</definedName>
    <definedName name="wrn.10yp._.capex." localSheetId="21" hidden="1">{"10yp capex",#N/A,FALSE,"Celtel alternative 6"}</definedName>
    <definedName name="wrn.10yp._.capex." localSheetId="22" hidden="1">{"10yp capex",#N/A,FALSE,"Celtel alternative 6"}</definedName>
    <definedName name="wrn.10yp._.capex." localSheetId="19" hidden="1">{"10yp capex",#N/A,FALSE,"Celtel alternative 6"}</definedName>
    <definedName name="wrn.10yp._.capex." hidden="1">{"10yp capex",#N/A,FALSE,"Celtel alternative 6"}</definedName>
    <definedName name="wrn.10yp._.customers." localSheetId="14" hidden="1">{"10yp customers",#N/A,FALSE,"Celtel alternative 6"}</definedName>
    <definedName name="wrn.10yp._.customers." localSheetId="7" hidden="1">{"10yp customers",#N/A,FALSE,"Celtel alternative 6"}</definedName>
    <definedName name="wrn.10yp._.customers." localSheetId="25" hidden="1">{"10yp customers",#N/A,FALSE,"Celtel alternative 6"}</definedName>
    <definedName name="wrn.10yp._.customers." localSheetId="21" hidden="1">{"10yp customers",#N/A,FALSE,"Celtel alternative 6"}</definedName>
    <definedName name="wrn.10yp._.customers." localSheetId="22" hidden="1">{"10yp customers",#N/A,FALSE,"Celtel alternative 6"}</definedName>
    <definedName name="wrn.10yp._.customers." localSheetId="19" hidden="1">{"10yp customers",#N/A,FALSE,"Celtel alternative 6"}</definedName>
    <definedName name="wrn.10yp._.customers." hidden="1">{"10yp customers",#N/A,FALSE,"Celtel alternative 6"}</definedName>
    <definedName name="wrn.10yp._.graphs." localSheetId="14" hidden="1">{"10yp graphs",#N/A,FALSE,"Market Data"}</definedName>
    <definedName name="wrn.10yp._.graphs." localSheetId="7" hidden="1">{"10yp graphs",#N/A,FALSE,"Market Data"}</definedName>
    <definedName name="wrn.10yp._.graphs." localSheetId="25" hidden="1">{"10yp graphs",#N/A,FALSE,"Market Data"}</definedName>
    <definedName name="wrn.10yp._.graphs." localSheetId="21" hidden="1">{"10yp graphs",#N/A,FALSE,"Market Data"}</definedName>
    <definedName name="wrn.10yp._.graphs." localSheetId="22" hidden="1">{"10yp graphs",#N/A,FALSE,"Market Data"}</definedName>
    <definedName name="wrn.10yp._.graphs." localSheetId="19" hidden="1">{"10yp graphs",#N/A,FALSE,"Market Data"}</definedName>
    <definedName name="wrn.10yp._.graphs." hidden="1">{"10yp graphs",#N/A,FALSE,"Market Data"}</definedName>
    <definedName name="wrn.10yp._.key._.data." localSheetId="14" hidden="1">{"10yp key data",#N/A,FALSE,"Market Data"}</definedName>
    <definedName name="wrn.10yp._.key._.data." localSheetId="7" hidden="1">{"10yp key data",#N/A,FALSE,"Market Data"}</definedName>
    <definedName name="wrn.10yp._.key._.data." localSheetId="25" hidden="1">{"10yp key data",#N/A,FALSE,"Market Data"}</definedName>
    <definedName name="wrn.10yp._.key._.data." localSheetId="21" hidden="1">{"10yp key data",#N/A,FALSE,"Market Data"}</definedName>
    <definedName name="wrn.10yp._.key._.data." localSheetId="22" hidden="1">{"10yp key data",#N/A,FALSE,"Market Data"}</definedName>
    <definedName name="wrn.10yp._.key._.data." localSheetId="19" hidden="1">{"10yp key data",#N/A,FALSE,"Market Data"}</definedName>
    <definedName name="wrn.10yp._.key._.data." hidden="1">{"10yp key data",#N/A,FALSE,"Market Data"}</definedName>
    <definedName name="wrn.10yp._.profit._.and._.loss." localSheetId="14" hidden="1">{"10yp profit and loss",#N/A,FALSE,"Celtel alternative 6"}</definedName>
    <definedName name="wrn.10yp._.profit._.and._.loss." localSheetId="7" hidden="1">{"10yp profit and loss",#N/A,FALSE,"Celtel alternative 6"}</definedName>
    <definedName name="wrn.10yp._.profit._.and._.loss." localSheetId="25" hidden="1">{"10yp profit and loss",#N/A,FALSE,"Celtel alternative 6"}</definedName>
    <definedName name="wrn.10yp._.profit._.and._.loss." localSheetId="21" hidden="1">{"10yp profit and loss",#N/A,FALSE,"Celtel alternative 6"}</definedName>
    <definedName name="wrn.10yp._.profit._.and._.loss." localSheetId="22" hidden="1">{"10yp profit and loss",#N/A,FALSE,"Celtel alternative 6"}</definedName>
    <definedName name="wrn.10yp._.profit._.and._.loss." localSheetId="19" hidden="1">{"10yp profit and loss",#N/A,FALSE,"Celtel alternative 6"}</definedName>
    <definedName name="wrn.10yp._.profit._.and._.loss." hidden="1">{"10yp profit and loss",#N/A,FALSE,"Celtel alternative 6"}</definedName>
    <definedName name="wrn.10yp._.tariffs." localSheetId="14" hidden="1">{"10yp tariffs",#N/A,FALSE,"Celtel alternative 6"}</definedName>
    <definedName name="wrn.10yp._.tariffs." localSheetId="7" hidden="1">{"10yp tariffs",#N/A,FALSE,"Celtel alternative 6"}</definedName>
    <definedName name="wrn.10yp._.tariffs." localSheetId="25" hidden="1">{"10yp tariffs",#N/A,FALSE,"Celtel alternative 6"}</definedName>
    <definedName name="wrn.10yp._.tariffs." localSheetId="21" hidden="1">{"10yp tariffs",#N/A,FALSE,"Celtel alternative 6"}</definedName>
    <definedName name="wrn.10yp._.tariffs." localSheetId="22" hidden="1">{"10yp tariffs",#N/A,FALSE,"Celtel alternative 6"}</definedName>
    <definedName name="wrn.10yp._.tariffs." localSheetId="19" hidden="1">{"10yp tariffs",#N/A,FALSE,"Celtel alternative 6"}</definedName>
    <definedName name="wrn.10yp._.tariffs." hidden="1">{"10yp tariffs",#N/A,FALSE,"Celtel alternative 6"}</definedName>
    <definedName name="wrn.11." localSheetId="14" hidden="1">{"cover",#N/A,TRUE,"Cover";"toc3",#N/A,TRUE,"TOC";"over",#N/A,TRUE,"Overview";"ts2",#N/A,TRUE,"Det_Trans_Sum";"ei2c",#N/A,TRUE,"Earnings Impact";"ad2",#N/A,TRUE,"accretion dilution";"pfis2",#N/A,TRUE,"Pro Forma Income Statement";"acq2c",#N/A,TRUE,"Acquirer";"tar2c",#N/A,TRUE,"Target"}</definedName>
    <definedName name="wrn.11." localSheetId="7" hidden="1">{"cover",#N/A,TRUE,"Cover";"toc3",#N/A,TRUE,"TOC";"over",#N/A,TRUE,"Overview";"ts2",#N/A,TRUE,"Det_Trans_Sum";"ei2c",#N/A,TRUE,"Earnings Impact";"ad2",#N/A,TRUE,"accretion dilution";"pfis2",#N/A,TRUE,"Pro Forma Income Statement";"acq2c",#N/A,TRUE,"Acquirer";"tar2c",#N/A,TRUE,"Target"}</definedName>
    <definedName name="wrn.11." localSheetId="25" hidden="1">{"cover",#N/A,TRUE,"Cover";"toc3",#N/A,TRUE,"TOC";"over",#N/A,TRUE,"Overview";"ts2",#N/A,TRUE,"Det_Trans_Sum";"ei2c",#N/A,TRUE,"Earnings Impact";"ad2",#N/A,TRUE,"accretion dilution";"pfis2",#N/A,TRUE,"Pro Forma Income Statement";"acq2c",#N/A,TRUE,"Acquirer";"tar2c",#N/A,TRUE,"Target"}</definedName>
    <definedName name="wrn.11." localSheetId="21" hidden="1">{"cover",#N/A,TRUE,"Cover";"toc3",#N/A,TRUE,"TOC";"over",#N/A,TRUE,"Overview";"ts2",#N/A,TRUE,"Det_Trans_Sum";"ei2c",#N/A,TRUE,"Earnings Impact";"ad2",#N/A,TRUE,"accretion dilution";"pfis2",#N/A,TRUE,"Pro Forma Income Statement";"acq2c",#N/A,TRUE,"Acquirer";"tar2c",#N/A,TRUE,"Target"}</definedName>
    <definedName name="wrn.11." localSheetId="22" hidden="1">{"cover",#N/A,TRUE,"Cover";"toc3",#N/A,TRUE,"TOC";"over",#N/A,TRUE,"Overview";"ts2",#N/A,TRUE,"Det_Trans_Sum";"ei2c",#N/A,TRUE,"Earnings Impact";"ad2",#N/A,TRUE,"accretion dilution";"pfis2",#N/A,TRUE,"Pro Forma Income Statement";"acq2c",#N/A,TRUE,"Acquirer";"tar2c",#N/A,TRUE,"Target"}</definedName>
    <definedName name="wrn.11." localSheetId="19" hidden="1">{"cover",#N/A,TRUE,"Cover";"toc3",#N/A,TRUE,"TOC";"over",#N/A,TRUE,"Overview";"ts2",#N/A,TRUE,"Det_Trans_Sum";"ei2c",#N/A,TRUE,"Earnings Impact";"ad2",#N/A,TRUE,"accretion dilution";"pfis2",#N/A,TRUE,"Pro Forma Income Statement";"acq2c",#N/A,TRUE,"Acquirer";"tar2c",#N/A,TRUE,"Target"}</definedName>
    <definedName name="wrn.11." hidden="1">{"cover",#N/A,TRUE,"Cover";"toc3",#N/A,TRUE,"TOC";"over",#N/A,TRUE,"Overview";"ts2",#N/A,TRUE,"Det_Trans_Sum";"ei2c",#N/A,TRUE,"Earnings Impact";"ad2",#N/A,TRUE,"accretion dilution";"pfis2",#N/A,TRUE,"Pro Forma Income Statement";"acq2c",#N/A,TRUE,"Acquirer";"tar2c",#N/A,TRUE,"Target"}</definedName>
    <definedName name="wrn.111111" localSheetId="14" hidden="1">{#N/A,#N/A,FALSE,"Pharm";#N/A,#N/A,FALSE,"WWCM"}</definedName>
    <definedName name="wrn.111111" localSheetId="7" hidden="1">{#N/A,#N/A,FALSE,"Pharm";#N/A,#N/A,FALSE,"WWCM"}</definedName>
    <definedName name="wrn.111111" localSheetId="25" hidden="1">{#N/A,#N/A,FALSE,"Pharm";#N/A,#N/A,FALSE,"WWCM"}</definedName>
    <definedName name="wrn.111111" localSheetId="21" hidden="1">{#N/A,#N/A,FALSE,"Pharm";#N/A,#N/A,FALSE,"WWCM"}</definedName>
    <definedName name="wrn.111111" localSheetId="22" hidden="1">{#N/A,#N/A,FALSE,"Pharm";#N/A,#N/A,FALSE,"WWCM"}</definedName>
    <definedName name="wrn.111111" localSheetId="19" hidden="1">{#N/A,#N/A,FALSE,"Pharm";#N/A,#N/A,FALSE,"WWCM"}</definedName>
    <definedName name="wrn.111111" hidden="1">{#N/A,#N/A,FALSE,"Pharm";#N/A,#N/A,FALSE,"WWCM"}</definedName>
    <definedName name="wrn.12." localSheetId="14" hidden="1">{#N/A,#N/A,FALSE,"现金"}</definedName>
    <definedName name="wrn.12." localSheetId="7" hidden="1">{#N/A,#N/A,FALSE,"现金"}</definedName>
    <definedName name="wrn.12." localSheetId="25" hidden="1">{#N/A,#N/A,FALSE,"现金"}</definedName>
    <definedName name="wrn.12." localSheetId="21" hidden="1">{#N/A,#N/A,FALSE,"现金"}</definedName>
    <definedName name="wrn.12." localSheetId="22" hidden="1">{#N/A,#N/A,FALSE,"现金"}</definedName>
    <definedName name="wrn.12." localSheetId="19" hidden="1">{#N/A,#N/A,FALSE,"现金"}</definedName>
    <definedName name="wrn.12." hidden="1">{#N/A,#N/A,FALSE,"现金"}</definedName>
    <definedName name="wrn.12._1" localSheetId="14" hidden="1">{#N/A,#N/A,FALSE,"现金"}</definedName>
    <definedName name="wrn.12._1" localSheetId="7" hidden="1">{#N/A,#N/A,FALSE,"现金"}</definedName>
    <definedName name="wrn.12._1" localSheetId="25" hidden="1">{#N/A,#N/A,FALSE,"现金"}</definedName>
    <definedName name="wrn.12._1" localSheetId="21" hidden="1">{#N/A,#N/A,FALSE,"现金"}</definedName>
    <definedName name="wrn.12._1" localSheetId="22" hidden="1">{#N/A,#N/A,FALSE,"现金"}</definedName>
    <definedName name="wrn.12._1" localSheetId="19" hidden="1">{#N/A,#N/A,FALSE,"现金"}</definedName>
    <definedName name="wrn.12._1" hidden="1">{#N/A,#N/A,FALSE,"现金"}</definedName>
    <definedName name="wrn.13." localSheetId="14"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localSheetId="7"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localSheetId="25"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localSheetId="21"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localSheetId="22"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localSheetId="19"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localSheetId="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localSheetId="7"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localSheetId="25"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localSheetId="21"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localSheetId="22"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localSheetId="19"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localSheetId="14"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localSheetId="7"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localSheetId="2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localSheetId="21"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localSheetId="22"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localSheetId="19"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localSheetId="14"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localSheetId="7"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localSheetId="25"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localSheetId="21"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localSheetId="22"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localSheetId="19"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localSheetId="14" hidden="1">{"cover",#N/A,TRUE,"Cover";"toc5",#N/A,TRUE,"TOC";"over",#N/A,TRUE,"Overview";"ts2",#N/A,TRUE,"Det_Trans_Sum";"eic",#N/A,TRUE,"Earnings Impact";"ad",#N/A,TRUE,"accretion dilution";"pfis",#N/A,TRUE,"Pro Forma Income Statement";"ca",#N/A,TRUE,"Contribution_Analysis";"acqc",#N/A,TRUE,"Acquirer";"tarc",#N/A,TRUE,"Target"}</definedName>
    <definedName name="wrn.17." localSheetId="7" hidden="1">{"cover",#N/A,TRUE,"Cover";"toc5",#N/A,TRUE,"TOC";"over",#N/A,TRUE,"Overview";"ts2",#N/A,TRUE,"Det_Trans_Sum";"eic",#N/A,TRUE,"Earnings Impact";"ad",#N/A,TRUE,"accretion dilution";"pfis",#N/A,TRUE,"Pro Forma Income Statement";"ca",#N/A,TRUE,"Contribution_Analysis";"acqc",#N/A,TRUE,"Acquirer";"tarc",#N/A,TRUE,"Target"}</definedName>
    <definedName name="wrn.17." localSheetId="25" hidden="1">{"cover",#N/A,TRUE,"Cover";"toc5",#N/A,TRUE,"TOC";"over",#N/A,TRUE,"Overview";"ts2",#N/A,TRUE,"Det_Trans_Sum";"eic",#N/A,TRUE,"Earnings Impact";"ad",#N/A,TRUE,"accretion dilution";"pfis",#N/A,TRUE,"Pro Forma Income Statement";"ca",#N/A,TRUE,"Contribution_Analysis";"acqc",#N/A,TRUE,"Acquirer";"tarc",#N/A,TRUE,"Target"}</definedName>
    <definedName name="wrn.17." localSheetId="21" hidden="1">{"cover",#N/A,TRUE,"Cover";"toc5",#N/A,TRUE,"TOC";"over",#N/A,TRUE,"Overview";"ts2",#N/A,TRUE,"Det_Trans_Sum";"eic",#N/A,TRUE,"Earnings Impact";"ad",#N/A,TRUE,"accretion dilution";"pfis",#N/A,TRUE,"Pro Forma Income Statement";"ca",#N/A,TRUE,"Contribution_Analysis";"acqc",#N/A,TRUE,"Acquirer";"tarc",#N/A,TRUE,"Target"}</definedName>
    <definedName name="wrn.17." localSheetId="22" hidden="1">{"cover",#N/A,TRUE,"Cover";"toc5",#N/A,TRUE,"TOC";"over",#N/A,TRUE,"Overview";"ts2",#N/A,TRUE,"Det_Trans_Sum";"eic",#N/A,TRUE,"Earnings Impact";"ad",#N/A,TRUE,"accretion dilution";"pfis",#N/A,TRUE,"Pro Forma Income Statement";"ca",#N/A,TRUE,"Contribution_Analysis";"acqc",#N/A,TRUE,"Acquirer";"tarc",#N/A,TRUE,"Target"}</definedName>
    <definedName name="wrn.17." localSheetId="19" hidden="1">{"cover",#N/A,TRUE,"Cover";"toc5",#N/A,TRUE,"TOC";"over",#N/A,TRUE,"Overview";"ts2",#N/A,TRUE,"Det_Trans_Sum";"eic",#N/A,TRUE,"Earnings Impact";"ad",#N/A,TRUE,"accretion dilution";"pfis",#N/A,TRUE,"Pro Forma Income Statement";"ca",#N/A,TRUE,"Contribution_Analysis";"acqc",#N/A,TRUE,"Acquirer";"tarc",#N/A,TRUE,"Target"}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8." localSheetId="14" hidden="1">{"cover",#N/A,TRUE,"Cover";"toc5",#N/A,TRUE,"TOC";"over",#N/A,TRUE,"Overview";"ts2",#N/A,TRUE,"Det_Trans_Sum";"ei1c",#N/A,TRUE,"Earnings Impact";"ad1",#N/A,TRUE,"accretion dilution";"pfis1",#N/A,TRUE,"Pro Forma Income Statement";"ca1",#N/A,TRUE,"Contribution_Analysis";"acq1c",#N/A,TRUE,"Acquirer";"tar1c",#N/A,TRUE,"Target"}</definedName>
    <definedName name="wrn.18." localSheetId="7" hidden="1">{"cover",#N/A,TRUE,"Cover";"toc5",#N/A,TRUE,"TOC";"over",#N/A,TRUE,"Overview";"ts2",#N/A,TRUE,"Det_Trans_Sum";"ei1c",#N/A,TRUE,"Earnings Impact";"ad1",#N/A,TRUE,"accretion dilution";"pfis1",#N/A,TRUE,"Pro Forma Income Statement";"ca1",#N/A,TRUE,"Contribution_Analysis";"acq1c",#N/A,TRUE,"Acquirer";"tar1c",#N/A,TRUE,"Target"}</definedName>
    <definedName name="wrn.18." localSheetId="25" hidden="1">{"cover",#N/A,TRUE,"Cover";"toc5",#N/A,TRUE,"TOC";"over",#N/A,TRUE,"Overview";"ts2",#N/A,TRUE,"Det_Trans_Sum";"ei1c",#N/A,TRUE,"Earnings Impact";"ad1",#N/A,TRUE,"accretion dilution";"pfis1",#N/A,TRUE,"Pro Forma Income Statement";"ca1",#N/A,TRUE,"Contribution_Analysis";"acq1c",#N/A,TRUE,"Acquirer";"tar1c",#N/A,TRUE,"Target"}</definedName>
    <definedName name="wrn.18." localSheetId="21" hidden="1">{"cover",#N/A,TRUE,"Cover";"toc5",#N/A,TRUE,"TOC";"over",#N/A,TRUE,"Overview";"ts2",#N/A,TRUE,"Det_Trans_Sum";"ei1c",#N/A,TRUE,"Earnings Impact";"ad1",#N/A,TRUE,"accretion dilution";"pfis1",#N/A,TRUE,"Pro Forma Income Statement";"ca1",#N/A,TRUE,"Contribution_Analysis";"acq1c",#N/A,TRUE,"Acquirer";"tar1c",#N/A,TRUE,"Target"}</definedName>
    <definedName name="wrn.18." localSheetId="22" hidden="1">{"cover",#N/A,TRUE,"Cover";"toc5",#N/A,TRUE,"TOC";"over",#N/A,TRUE,"Overview";"ts2",#N/A,TRUE,"Det_Trans_Sum";"ei1c",#N/A,TRUE,"Earnings Impact";"ad1",#N/A,TRUE,"accretion dilution";"pfis1",#N/A,TRUE,"Pro Forma Income Statement";"ca1",#N/A,TRUE,"Contribution_Analysis";"acq1c",#N/A,TRUE,"Acquirer";"tar1c",#N/A,TRUE,"Target"}</definedName>
    <definedName name="wrn.18." localSheetId="19" hidden="1">{"cover",#N/A,TRUE,"Cover";"toc5",#N/A,TRUE,"TOC";"over",#N/A,TRUE,"Overview";"ts2",#N/A,TRUE,"Det_Trans_Sum";"ei1c",#N/A,TRUE,"Earnings Impact";"ad1",#N/A,TRUE,"accretion dilution";"pfis1",#N/A,TRUE,"Pro Forma Income Statement";"ca1",#N/A,TRUE,"Contribution_Analysis";"acq1c",#N/A,TRUE,"Acquirer";"tar1c",#N/A,TRUE,"Target"}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9." localSheetId="14" hidden="1">{"cover",#N/A,TRUE,"Cover";"toc5",#N/A,TRUE,"TOC";"ts2",#N/A,TRUE,"Det_Trans_Sum";"over",#N/A,TRUE,"Overview";"ei2c",#N/A,TRUE,"Earnings Impact";"ad2",#N/A,TRUE,"accretion dilution";"pfis2",#N/A,TRUE,"Pro Forma Income Statement";"ca2",#N/A,TRUE,"Contribution_Analysis";"acq2c",#N/A,TRUE,"Acquirer";"tar2c",#N/A,TRUE,"Target"}</definedName>
    <definedName name="wrn.19." localSheetId="7" hidden="1">{"cover",#N/A,TRUE,"Cover";"toc5",#N/A,TRUE,"TOC";"ts2",#N/A,TRUE,"Det_Trans_Sum";"over",#N/A,TRUE,"Overview";"ei2c",#N/A,TRUE,"Earnings Impact";"ad2",#N/A,TRUE,"accretion dilution";"pfis2",#N/A,TRUE,"Pro Forma Income Statement";"ca2",#N/A,TRUE,"Contribution_Analysis";"acq2c",#N/A,TRUE,"Acquirer";"tar2c",#N/A,TRUE,"Target"}</definedName>
    <definedName name="wrn.19." localSheetId="25" hidden="1">{"cover",#N/A,TRUE,"Cover";"toc5",#N/A,TRUE,"TOC";"ts2",#N/A,TRUE,"Det_Trans_Sum";"over",#N/A,TRUE,"Overview";"ei2c",#N/A,TRUE,"Earnings Impact";"ad2",#N/A,TRUE,"accretion dilution";"pfis2",#N/A,TRUE,"Pro Forma Income Statement";"ca2",#N/A,TRUE,"Contribution_Analysis";"acq2c",#N/A,TRUE,"Acquirer";"tar2c",#N/A,TRUE,"Target"}</definedName>
    <definedName name="wrn.19." localSheetId="21" hidden="1">{"cover",#N/A,TRUE,"Cover";"toc5",#N/A,TRUE,"TOC";"ts2",#N/A,TRUE,"Det_Trans_Sum";"over",#N/A,TRUE,"Overview";"ei2c",#N/A,TRUE,"Earnings Impact";"ad2",#N/A,TRUE,"accretion dilution";"pfis2",#N/A,TRUE,"Pro Forma Income Statement";"ca2",#N/A,TRUE,"Contribution_Analysis";"acq2c",#N/A,TRUE,"Acquirer";"tar2c",#N/A,TRUE,"Target"}</definedName>
    <definedName name="wrn.19." localSheetId="22" hidden="1">{"cover",#N/A,TRUE,"Cover";"toc5",#N/A,TRUE,"TOC";"ts2",#N/A,TRUE,"Det_Trans_Sum";"over",#N/A,TRUE,"Overview";"ei2c",#N/A,TRUE,"Earnings Impact";"ad2",#N/A,TRUE,"accretion dilution";"pfis2",#N/A,TRUE,"Pro Forma Income Statement";"ca2",#N/A,TRUE,"Contribution_Analysis";"acq2c",#N/A,TRUE,"Acquirer";"tar2c",#N/A,TRUE,"Target"}</definedName>
    <definedName name="wrn.19." localSheetId="19" hidden="1">{"cover",#N/A,TRUE,"Cover";"toc5",#N/A,TRUE,"TOC";"ts2",#N/A,TRUE,"Det_Trans_Sum";"over",#N/A,TRUE,"Overview";"ei2c",#N/A,TRUE,"Earnings Impact";"ad2",#N/A,TRUE,"accretion dilution";"pfis2",#N/A,TRUE,"Pro Forma Income Statement";"ca2",#N/A,TRUE,"Contribution_Analysis";"acq2c",#N/A,TRUE,"Acquirer";"tar2c",#N/A,TRUE,"Target"}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1996._.BUDGET." localSheetId="14" hidden="1">{"SUMMARY",#N/A,TRUE,"SUMMARY";"compare",#N/A,TRUE,"Vs. Bus Plan";"ratios",#N/A,TRUE,"Ratios";"REVENUE",#N/A,TRUE,"Revenue";"expenses",#N/A,TRUE,"1996 budget";"payroll",#N/A,TRUE,"Payroll"}</definedName>
    <definedName name="wrn.1996._.BUDGET." localSheetId="7" hidden="1">{"SUMMARY",#N/A,TRUE,"SUMMARY";"compare",#N/A,TRUE,"Vs. Bus Plan";"ratios",#N/A,TRUE,"Ratios";"REVENUE",#N/A,TRUE,"Revenue";"expenses",#N/A,TRUE,"1996 budget";"payroll",#N/A,TRUE,"Payroll"}</definedName>
    <definedName name="wrn.1996._.BUDGET." localSheetId="25" hidden="1">{"SUMMARY",#N/A,TRUE,"SUMMARY";"compare",#N/A,TRUE,"Vs. Bus Plan";"ratios",#N/A,TRUE,"Ratios";"REVENUE",#N/A,TRUE,"Revenue";"expenses",#N/A,TRUE,"1996 budget";"payroll",#N/A,TRUE,"Payroll"}</definedName>
    <definedName name="wrn.1996._.BUDGET." localSheetId="21" hidden="1">{"SUMMARY",#N/A,TRUE,"SUMMARY";"compare",#N/A,TRUE,"Vs. Bus Plan";"ratios",#N/A,TRUE,"Ratios";"REVENUE",#N/A,TRUE,"Revenue";"expenses",#N/A,TRUE,"1996 budget";"payroll",#N/A,TRUE,"Payroll"}</definedName>
    <definedName name="wrn.1996._.BUDGET." localSheetId="22" hidden="1">{"SUMMARY",#N/A,TRUE,"SUMMARY";"compare",#N/A,TRUE,"Vs. Bus Plan";"ratios",#N/A,TRUE,"Ratios";"REVENUE",#N/A,TRUE,"Revenue";"expenses",#N/A,TRUE,"1996 budget";"payroll",#N/A,TRUE,"Payroll"}</definedName>
    <definedName name="wrn.1996._.BUDGET." localSheetId="19" hidden="1">{"SUMMARY",#N/A,TRUE,"SUMMARY";"compare",#N/A,TRUE,"Vs. Bus Plan";"ratios",#N/A,TRUE,"Ratios";"REVENUE",#N/A,TRUE,"Revenue";"expenses",#N/A,TRUE,"1996 budget";"payroll",#N/A,TRUE,"Payroll"}</definedName>
    <definedName name="wrn.1996._.BUDGET." hidden="1">{"SUMMARY",#N/A,TRUE,"SUMMARY";"compare",#N/A,TRUE,"Vs. Bus Plan";"ratios",#N/A,TRUE,"Ratios";"REVENUE",#N/A,TRUE,"Revenue";"expenses",#N/A,TRUE,"1996 budget";"payroll",#N/A,TRUE,"Payroll"}</definedName>
    <definedName name="wrn.1996._.BUDGET.1" localSheetId="14" hidden="1">{"SUMMARY",#N/A,TRUE,"SUMMARY";"compare",#N/A,TRUE,"Vs. Bus Plan";"ratios",#N/A,TRUE,"Ratios";"REVENUE",#N/A,TRUE,"Revenue";"expenses",#N/A,TRUE,"1996 budget";"payroll",#N/A,TRUE,"Payroll"}</definedName>
    <definedName name="wrn.1996._.BUDGET.1" localSheetId="7" hidden="1">{"SUMMARY",#N/A,TRUE,"SUMMARY";"compare",#N/A,TRUE,"Vs. Bus Plan";"ratios",#N/A,TRUE,"Ratios";"REVENUE",#N/A,TRUE,"Revenue";"expenses",#N/A,TRUE,"1996 budget";"payroll",#N/A,TRUE,"Payroll"}</definedName>
    <definedName name="wrn.1996._.BUDGET.1" localSheetId="25" hidden="1">{"SUMMARY",#N/A,TRUE,"SUMMARY";"compare",#N/A,TRUE,"Vs. Bus Plan";"ratios",#N/A,TRUE,"Ratios";"REVENUE",#N/A,TRUE,"Revenue";"expenses",#N/A,TRUE,"1996 budget";"payroll",#N/A,TRUE,"Payroll"}</definedName>
    <definedName name="wrn.1996._.BUDGET.1" localSheetId="21" hidden="1">{"SUMMARY",#N/A,TRUE,"SUMMARY";"compare",#N/A,TRUE,"Vs. Bus Plan";"ratios",#N/A,TRUE,"Ratios";"REVENUE",#N/A,TRUE,"Revenue";"expenses",#N/A,TRUE,"1996 budget";"payroll",#N/A,TRUE,"Payroll"}</definedName>
    <definedName name="wrn.1996._.BUDGET.1" localSheetId="22" hidden="1">{"SUMMARY",#N/A,TRUE,"SUMMARY";"compare",#N/A,TRUE,"Vs. Bus Plan";"ratios",#N/A,TRUE,"Ratios";"REVENUE",#N/A,TRUE,"Revenue";"expenses",#N/A,TRUE,"1996 budget";"payroll",#N/A,TRUE,"Payroll"}</definedName>
    <definedName name="wrn.1996._.BUDGET.1" localSheetId="19" hidden="1">{"SUMMARY",#N/A,TRUE,"SUMMARY";"compare",#N/A,TRUE,"Vs. Bus Plan";"ratios",#N/A,TRUE,"Ratios";"REVENUE",#N/A,TRUE,"Revenue";"expenses",#N/A,TRUE,"1996 budget";"payroll",#N/A,TRUE,"Payroll"}</definedName>
    <definedName name="wrn.1996._.BUDGET.1" hidden="1">{"SUMMARY",#N/A,TRUE,"SUMMARY";"compare",#N/A,TRUE,"Vs. Bus Plan";"ratios",#N/A,TRUE,"Ratios";"REVENUE",#N/A,TRUE,"Revenue";"expenses",#N/A,TRUE,"1996 budget";"payroll",#N/A,TRUE,"Payroll"}</definedName>
    <definedName name="wrn.1996._.TO._.2004." localSheetId="14" hidden="1">{"ten year ratios",#N/A,TRUE,"PROFIT_LOSS";"ten year ratios",#N/A,TRUE,"Ratios";"ten yr opex and capex",#N/A,TRUE,"1996 budget";"ten year revenues",#N/A,TRUE,"Revenue_1996-2004";"ten year payroll",#N/A,TRUE,"Payroll"}</definedName>
    <definedName name="wrn.1996._.TO._.2004." localSheetId="7" hidden="1">{"ten year ratios",#N/A,TRUE,"PROFIT_LOSS";"ten year ratios",#N/A,TRUE,"Ratios";"ten yr opex and capex",#N/A,TRUE,"1996 budget";"ten year revenues",#N/A,TRUE,"Revenue_1996-2004";"ten year payroll",#N/A,TRUE,"Payroll"}</definedName>
    <definedName name="wrn.1996._.TO._.2004." localSheetId="25" hidden="1">{"ten year ratios",#N/A,TRUE,"PROFIT_LOSS";"ten year ratios",#N/A,TRUE,"Ratios";"ten yr opex and capex",#N/A,TRUE,"1996 budget";"ten year revenues",#N/A,TRUE,"Revenue_1996-2004";"ten year payroll",#N/A,TRUE,"Payroll"}</definedName>
    <definedName name="wrn.1996._.TO._.2004." localSheetId="21" hidden="1">{"ten year ratios",#N/A,TRUE,"PROFIT_LOSS";"ten year ratios",#N/A,TRUE,"Ratios";"ten yr opex and capex",#N/A,TRUE,"1996 budget";"ten year revenues",#N/A,TRUE,"Revenue_1996-2004";"ten year payroll",#N/A,TRUE,"Payroll"}</definedName>
    <definedName name="wrn.1996._.TO._.2004." localSheetId="22" hidden="1">{"ten year ratios",#N/A,TRUE,"PROFIT_LOSS";"ten year ratios",#N/A,TRUE,"Ratios";"ten yr opex and capex",#N/A,TRUE,"1996 budget";"ten year revenues",#N/A,TRUE,"Revenue_1996-2004";"ten year payroll",#N/A,TRUE,"Payroll"}</definedName>
    <definedName name="wrn.1996._.TO._.2004." localSheetId="19" hidden="1">{"ten year ratios",#N/A,TRUE,"PROFIT_LOSS";"ten year ratios",#N/A,TRUE,"Ratios";"ten yr opex and capex",#N/A,TRUE,"1996 budget";"ten year revenues",#N/A,TRUE,"Revenue_1996-2004";"ten year payroll",#N/A,TRUE,"Payroll"}</definedName>
    <definedName name="wrn.1996._.TO._.2004." hidden="1">{"ten year ratios",#N/A,TRUE,"PROFIT_LOSS";"ten year ratios",#N/A,TRUE,"Ratios";"ten yr opex and capex",#N/A,TRUE,"1996 budget";"ten year revenues",#N/A,TRUE,"Revenue_1996-2004";"ten year payroll",#N/A,TRUE,"Payroll"}</definedName>
    <definedName name="wrn.1997BUDGET." localSheetId="14" hidden="1">{#N/A,#N/A,FALSE,"1997 BUDGET VS. 1996 FORECAST";#N/A,#N/A,FALSE,"RECONCILIATION";#N/A,#N/A,FALSE,"SUMMARY P&amp;L";#N/A,#N/A,FALSE,"INCOME STATEMENT";#N/A,#N/A,FALSE,"SUB REVENUE";#N/A,#N/A,FALSE,"AD REVENUE";#N/A,#N/A,FALSE,"TOTAL REVENUE";#N/A,#N/A,FALSE,"RIGHTS";#N/A,#N/A,FALSE,"MUSIC FEES";#N/A,#N/A,FALSE,"G&amp;A EXPENSE";#N/A,#N/A,FALSE,"G&amp;A EXPL.";#N/A,#N/A,FALSE,"PROGRAMMING";#N/A,#N/A,FALSE,"PROGRAMMING EXPL.";#N/A,#N/A,FALSE,"REMOTE PROD. EXP. ";#N/A,#N/A,FALSE,"REMOTE SUPPORT";#N/A,#N/A,FALSE,"REMOTE PROD. EXPL.";#N/A,#N/A,FALSE,"AFFILIATE SALES";#N/A,#N/A,FALSE,"AFF. SALES EXPL.";#N/A,#N/A,FALSE,"MARKETING";#N/A,#N/A,FALSE,"MARKETING EXPL.";#N/A,#N/A,FALSE,"AD SALES";#N/A,#N/A,FALSE,"AD SALES EXPL.";#N/A,#N/A,FALSE,"ALLOCATED REVENUE";#N/A,#N/A,FALSE,"ALLOCATED EXPENSE";#N/A,#N/A,FALSE,"SPORTSCOM";#N/A,#N/A,FALSE,"DEPRECIATION";#N/A,#N/A,FALSE,"CAPITAL ";#N/A,#N/A,FALSE,"AFF. FILE";#N/A,#N/A,FALSE,"PAYROLL";#N/A,#N/A,FALSE,"PAYROLL SUMMARY"}</definedName>
    <definedName name="wrn.1997BUDGET." localSheetId="7" hidden="1">{#N/A,#N/A,FALSE,"1997 BUDGET VS. 1996 FORECAST";#N/A,#N/A,FALSE,"RECONCILIATION";#N/A,#N/A,FALSE,"SUMMARY P&amp;L";#N/A,#N/A,FALSE,"INCOME STATEMENT";#N/A,#N/A,FALSE,"SUB REVENUE";#N/A,#N/A,FALSE,"AD REVENUE";#N/A,#N/A,FALSE,"TOTAL REVENUE";#N/A,#N/A,FALSE,"RIGHTS";#N/A,#N/A,FALSE,"MUSIC FEES";#N/A,#N/A,FALSE,"G&amp;A EXPENSE";#N/A,#N/A,FALSE,"G&amp;A EXPL.";#N/A,#N/A,FALSE,"PROGRAMMING";#N/A,#N/A,FALSE,"PROGRAMMING EXPL.";#N/A,#N/A,FALSE,"REMOTE PROD. EXP. ";#N/A,#N/A,FALSE,"REMOTE SUPPORT";#N/A,#N/A,FALSE,"REMOTE PROD. EXPL.";#N/A,#N/A,FALSE,"AFFILIATE SALES";#N/A,#N/A,FALSE,"AFF. SALES EXPL.";#N/A,#N/A,FALSE,"MARKETING";#N/A,#N/A,FALSE,"MARKETING EXPL.";#N/A,#N/A,FALSE,"AD SALES";#N/A,#N/A,FALSE,"AD SALES EXPL.";#N/A,#N/A,FALSE,"ALLOCATED REVENUE";#N/A,#N/A,FALSE,"ALLOCATED EXPENSE";#N/A,#N/A,FALSE,"SPORTSCOM";#N/A,#N/A,FALSE,"DEPRECIATION";#N/A,#N/A,FALSE,"CAPITAL ";#N/A,#N/A,FALSE,"AFF. FILE";#N/A,#N/A,FALSE,"PAYROLL";#N/A,#N/A,FALSE,"PAYROLL SUMMARY"}</definedName>
    <definedName name="wrn.1997BUDGET." localSheetId="25" hidden="1">{#N/A,#N/A,FALSE,"1997 BUDGET VS. 1996 FORECAST";#N/A,#N/A,FALSE,"RECONCILIATION";#N/A,#N/A,FALSE,"SUMMARY P&amp;L";#N/A,#N/A,FALSE,"INCOME STATEMENT";#N/A,#N/A,FALSE,"SUB REVENUE";#N/A,#N/A,FALSE,"AD REVENUE";#N/A,#N/A,FALSE,"TOTAL REVENUE";#N/A,#N/A,FALSE,"RIGHTS";#N/A,#N/A,FALSE,"MUSIC FEES";#N/A,#N/A,FALSE,"G&amp;A EXPENSE";#N/A,#N/A,FALSE,"G&amp;A EXPL.";#N/A,#N/A,FALSE,"PROGRAMMING";#N/A,#N/A,FALSE,"PROGRAMMING EXPL.";#N/A,#N/A,FALSE,"REMOTE PROD. EXP. ";#N/A,#N/A,FALSE,"REMOTE SUPPORT";#N/A,#N/A,FALSE,"REMOTE PROD. EXPL.";#N/A,#N/A,FALSE,"AFFILIATE SALES";#N/A,#N/A,FALSE,"AFF. SALES EXPL.";#N/A,#N/A,FALSE,"MARKETING";#N/A,#N/A,FALSE,"MARKETING EXPL.";#N/A,#N/A,FALSE,"AD SALES";#N/A,#N/A,FALSE,"AD SALES EXPL.";#N/A,#N/A,FALSE,"ALLOCATED REVENUE";#N/A,#N/A,FALSE,"ALLOCATED EXPENSE";#N/A,#N/A,FALSE,"SPORTSCOM";#N/A,#N/A,FALSE,"DEPRECIATION";#N/A,#N/A,FALSE,"CAPITAL ";#N/A,#N/A,FALSE,"AFF. FILE";#N/A,#N/A,FALSE,"PAYROLL";#N/A,#N/A,FALSE,"PAYROLL SUMMARY"}</definedName>
    <definedName name="wrn.1997BUDGET." localSheetId="21" hidden="1">{#N/A,#N/A,FALSE,"1997 BUDGET VS. 1996 FORECAST";#N/A,#N/A,FALSE,"RECONCILIATION";#N/A,#N/A,FALSE,"SUMMARY P&amp;L";#N/A,#N/A,FALSE,"INCOME STATEMENT";#N/A,#N/A,FALSE,"SUB REVENUE";#N/A,#N/A,FALSE,"AD REVENUE";#N/A,#N/A,FALSE,"TOTAL REVENUE";#N/A,#N/A,FALSE,"RIGHTS";#N/A,#N/A,FALSE,"MUSIC FEES";#N/A,#N/A,FALSE,"G&amp;A EXPENSE";#N/A,#N/A,FALSE,"G&amp;A EXPL.";#N/A,#N/A,FALSE,"PROGRAMMING";#N/A,#N/A,FALSE,"PROGRAMMING EXPL.";#N/A,#N/A,FALSE,"REMOTE PROD. EXP. ";#N/A,#N/A,FALSE,"REMOTE SUPPORT";#N/A,#N/A,FALSE,"REMOTE PROD. EXPL.";#N/A,#N/A,FALSE,"AFFILIATE SALES";#N/A,#N/A,FALSE,"AFF. SALES EXPL.";#N/A,#N/A,FALSE,"MARKETING";#N/A,#N/A,FALSE,"MARKETING EXPL.";#N/A,#N/A,FALSE,"AD SALES";#N/A,#N/A,FALSE,"AD SALES EXPL.";#N/A,#N/A,FALSE,"ALLOCATED REVENUE";#N/A,#N/A,FALSE,"ALLOCATED EXPENSE";#N/A,#N/A,FALSE,"SPORTSCOM";#N/A,#N/A,FALSE,"DEPRECIATION";#N/A,#N/A,FALSE,"CAPITAL ";#N/A,#N/A,FALSE,"AFF. FILE";#N/A,#N/A,FALSE,"PAYROLL";#N/A,#N/A,FALSE,"PAYROLL SUMMARY"}</definedName>
    <definedName name="wrn.1997BUDGET." localSheetId="22" hidden="1">{#N/A,#N/A,FALSE,"1997 BUDGET VS. 1996 FORECAST";#N/A,#N/A,FALSE,"RECONCILIATION";#N/A,#N/A,FALSE,"SUMMARY P&amp;L";#N/A,#N/A,FALSE,"INCOME STATEMENT";#N/A,#N/A,FALSE,"SUB REVENUE";#N/A,#N/A,FALSE,"AD REVENUE";#N/A,#N/A,FALSE,"TOTAL REVENUE";#N/A,#N/A,FALSE,"RIGHTS";#N/A,#N/A,FALSE,"MUSIC FEES";#N/A,#N/A,FALSE,"G&amp;A EXPENSE";#N/A,#N/A,FALSE,"G&amp;A EXPL.";#N/A,#N/A,FALSE,"PROGRAMMING";#N/A,#N/A,FALSE,"PROGRAMMING EXPL.";#N/A,#N/A,FALSE,"REMOTE PROD. EXP. ";#N/A,#N/A,FALSE,"REMOTE SUPPORT";#N/A,#N/A,FALSE,"REMOTE PROD. EXPL.";#N/A,#N/A,FALSE,"AFFILIATE SALES";#N/A,#N/A,FALSE,"AFF. SALES EXPL.";#N/A,#N/A,FALSE,"MARKETING";#N/A,#N/A,FALSE,"MARKETING EXPL.";#N/A,#N/A,FALSE,"AD SALES";#N/A,#N/A,FALSE,"AD SALES EXPL.";#N/A,#N/A,FALSE,"ALLOCATED REVENUE";#N/A,#N/A,FALSE,"ALLOCATED EXPENSE";#N/A,#N/A,FALSE,"SPORTSCOM";#N/A,#N/A,FALSE,"DEPRECIATION";#N/A,#N/A,FALSE,"CAPITAL ";#N/A,#N/A,FALSE,"AFF. FILE";#N/A,#N/A,FALSE,"PAYROLL";#N/A,#N/A,FALSE,"PAYROLL SUMMARY"}</definedName>
    <definedName name="wrn.1997BUDGET." localSheetId="19" hidden="1">{#N/A,#N/A,FALSE,"1997 BUDGET VS. 1996 FORECAST";#N/A,#N/A,FALSE,"RECONCILIATION";#N/A,#N/A,FALSE,"SUMMARY P&amp;L";#N/A,#N/A,FALSE,"INCOME STATEMENT";#N/A,#N/A,FALSE,"SUB REVENUE";#N/A,#N/A,FALSE,"AD REVENUE";#N/A,#N/A,FALSE,"TOTAL REVENUE";#N/A,#N/A,FALSE,"RIGHTS";#N/A,#N/A,FALSE,"MUSIC FEES";#N/A,#N/A,FALSE,"G&amp;A EXPENSE";#N/A,#N/A,FALSE,"G&amp;A EXPL.";#N/A,#N/A,FALSE,"PROGRAMMING";#N/A,#N/A,FALSE,"PROGRAMMING EXPL.";#N/A,#N/A,FALSE,"REMOTE PROD. EXP. ";#N/A,#N/A,FALSE,"REMOTE SUPPORT";#N/A,#N/A,FALSE,"REMOTE PROD. EXPL.";#N/A,#N/A,FALSE,"AFFILIATE SALES";#N/A,#N/A,FALSE,"AFF. SALES EXPL.";#N/A,#N/A,FALSE,"MARKETING";#N/A,#N/A,FALSE,"MARKETING EXPL.";#N/A,#N/A,FALSE,"AD SALES";#N/A,#N/A,FALSE,"AD SALES EXPL.";#N/A,#N/A,FALSE,"ALLOCATED REVENUE";#N/A,#N/A,FALSE,"ALLOCATED EXPENSE";#N/A,#N/A,FALSE,"SPORTSCOM";#N/A,#N/A,FALSE,"DEPRECIATION";#N/A,#N/A,FALSE,"CAPITAL ";#N/A,#N/A,FALSE,"AFF. FILE";#N/A,#N/A,FALSE,"PAYROLL";#N/A,#N/A,FALSE,"PAYROLL SUMMARY"}</definedName>
    <definedName name="wrn.1997BUDGET." hidden="1">{#N/A,#N/A,FALSE,"1997 BUDGET VS. 1996 FORECAST";#N/A,#N/A,FALSE,"RECONCILIATION";#N/A,#N/A,FALSE,"SUMMARY P&amp;L";#N/A,#N/A,FALSE,"INCOME STATEMENT";#N/A,#N/A,FALSE,"SUB REVENUE";#N/A,#N/A,FALSE,"AD REVENUE";#N/A,#N/A,FALSE,"TOTAL REVENUE";#N/A,#N/A,FALSE,"RIGHTS";#N/A,#N/A,FALSE,"MUSIC FEES";#N/A,#N/A,FALSE,"G&amp;A EXPENSE";#N/A,#N/A,FALSE,"G&amp;A EXPL.";#N/A,#N/A,FALSE,"PROGRAMMING";#N/A,#N/A,FALSE,"PROGRAMMING EXPL.";#N/A,#N/A,FALSE,"REMOTE PROD. EXP. ";#N/A,#N/A,FALSE,"REMOTE SUPPORT";#N/A,#N/A,FALSE,"REMOTE PROD. EXPL.";#N/A,#N/A,FALSE,"AFFILIATE SALES";#N/A,#N/A,FALSE,"AFF. SALES EXPL.";#N/A,#N/A,FALSE,"MARKETING";#N/A,#N/A,FALSE,"MARKETING EXPL.";#N/A,#N/A,FALSE,"AD SALES";#N/A,#N/A,FALSE,"AD SALES EXPL.";#N/A,#N/A,FALSE,"ALLOCATED REVENUE";#N/A,#N/A,FALSE,"ALLOCATED EXPENSE";#N/A,#N/A,FALSE,"SPORTSCOM";#N/A,#N/A,FALSE,"DEPRECIATION";#N/A,#N/A,FALSE,"CAPITAL ";#N/A,#N/A,FALSE,"AFF. FILE";#N/A,#N/A,FALSE,"PAYROLL";#N/A,#N/A,FALSE,"PAYROLL SUMMARY"}</definedName>
    <definedName name="wrn.1998._.Budget." localSheetId="14" hidden="1">{#N/A,#N/A,TRUE,"5 Column";#N/A,#N/A,TRUE,"Fiscal Bud. Recon.";#N/A,#N/A,TRUE,"Cal. Bud. Recon.";#N/A,#N/A,TRUE,"Cal Refore REcon";#N/A,#N/A,TRUE,"SUMMARY P&amp;L";#N/A,#N/A,TRUE,"INCOME STATEMENT";#N/A,#N/A,TRUE,"SUB REVENUE";#N/A,#N/A,TRUE,"AD REVENUE";#N/A,#N/A,TRUE,"OTHER REVENUE";#N/A,#N/A,TRUE,"RIGHTS";#N/A,#N/A,TRUE,"MUSIC FEES";#N/A,#N/A,TRUE,"G&amp;A";#N/A,#N/A,TRUE,"G&amp;A EXPL.";#N/A,#N/A,TRUE,"PROGRAMMING";#N/A,#N/A,TRUE,"PROG. EXPL.";#N/A,#N/A,TRUE,"PRODUCTION";#N/A,#N/A,TRUE,"EVENT SUMMARY";#N/A,#N/A,TRUE,"PRODUCTION SUPPORT";#N/A,#N/A,TRUE,"REMOTE PROD. EXPL.";#N/A,#N/A,TRUE,"DISTRIBUTION";#N/A,#N/A,TRUE,"CENTRAL OPERATIONS";#N/A,#N/A,TRUE,"MEDIA RELATIONS";#N/A,#N/A,TRUE,"MEDIA RELATIONS EXPL";#N/A,#N/A,TRUE,"MARKETING";#N/A,#N/A,TRUE,"MARKETING EXPL.";#N/A,#N/A,TRUE,"AFFILIATE SALES";#N/A,#N/A,TRUE,"AFFILIATE SALES EXPL";#N/A,#N/A,TRUE,"AD SALES";#N/A,#N/A,TRUE,"AD SALES EXPL.";#N/A,#N/A,TRUE,"ENG &amp; FAC";#N/A,#N/A,TRUE,"ENG &amp; FAC EXPL.";#N/A,#N/A,TRUE,"DEPRECIATION";#N/A,#N/A,TRUE,"CAPITAL ";#N/A,#N/A,TRUE,"FOX FEE";#N/A,#N/A,TRUE,"AFF. FILE";#N/A,#N/A,TRUE,"PAYROLL";#N/A,#N/A,TRUE,"NET PLAYOFF IMPACT"}</definedName>
    <definedName name="wrn.1998._.Budget." localSheetId="7" hidden="1">{#N/A,#N/A,TRUE,"5 Column";#N/A,#N/A,TRUE,"Fiscal Bud. Recon.";#N/A,#N/A,TRUE,"Cal. Bud. Recon.";#N/A,#N/A,TRUE,"Cal Refore REcon";#N/A,#N/A,TRUE,"SUMMARY P&amp;L";#N/A,#N/A,TRUE,"INCOME STATEMENT";#N/A,#N/A,TRUE,"SUB REVENUE";#N/A,#N/A,TRUE,"AD REVENUE";#N/A,#N/A,TRUE,"OTHER REVENUE";#N/A,#N/A,TRUE,"RIGHTS";#N/A,#N/A,TRUE,"MUSIC FEES";#N/A,#N/A,TRUE,"G&amp;A";#N/A,#N/A,TRUE,"G&amp;A EXPL.";#N/A,#N/A,TRUE,"PROGRAMMING";#N/A,#N/A,TRUE,"PROG. EXPL.";#N/A,#N/A,TRUE,"PRODUCTION";#N/A,#N/A,TRUE,"EVENT SUMMARY";#N/A,#N/A,TRUE,"PRODUCTION SUPPORT";#N/A,#N/A,TRUE,"REMOTE PROD. EXPL.";#N/A,#N/A,TRUE,"DISTRIBUTION";#N/A,#N/A,TRUE,"CENTRAL OPERATIONS";#N/A,#N/A,TRUE,"MEDIA RELATIONS";#N/A,#N/A,TRUE,"MEDIA RELATIONS EXPL";#N/A,#N/A,TRUE,"MARKETING";#N/A,#N/A,TRUE,"MARKETING EXPL.";#N/A,#N/A,TRUE,"AFFILIATE SALES";#N/A,#N/A,TRUE,"AFFILIATE SALES EXPL";#N/A,#N/A,TRUE,"AD SALES";#N/A,#N/A,TRUE,"AD SALES EXPL.";#N/A,#N/A,TRUE,"ENG &amp; FAC";#N/A,#N/A,TRUE,"ENG &amp; FAC EXPL.";#N/A,#N/A,TRUE,"DEPRECIATION";#N/A,#N/A,TRUE,"CAPITAL ";#N/A,#N/A,TRUE,"FOX FEE";#N/A,#N/A,TRUE,"AFF. FILE";#N/A,#N/A,TRUE,"PAYROLL";#N/A,#N/A,TRUE,"NET PLAYOFF IMPACT"}</definedName>
    <definedName name="wrn.1998._.Budget." localSheetId="25" hidden="1">{#N/A,#N/A,TRUE,"5 Column";#N/A,#N/A,TRUE,"Fiscal Bud. Recon.";#N/A,#N/A,TRUE,"Cal. Bud. Recon.";#N/A,#N/A,TRUE,"Cal Refore REcon";#N/A,#N/A,TRUE,"SUMMARY P&amp;L";#N/A,#N/A,TRUE,"INCOME STATEMENT";#N/A,#N/A,TRUE,"SUB REVENUE";#N/A,#N/A,TRUE,"AD REVENUE";#N/A,#N/A,TRUE,"OTHER REVENUE";#N/A,#N/A,TRUE,"RIGHTS";#N/A,#N/A,TRUE,"MUSIC FEES";#N/A,#N/A,TRUE,"G&amp;A";#N/A,#N/A,TRUE,"G&amp;A EXPL.";#N/A,#N/A,TRUE,"PROGRAMMING";#N/A,#N/A,TRUE,"PROG. EXPL.";#N/A,#N/A,TRUE,"PRODUCTION";#N/A,#N/A,TRUE,"EVENT SUMMARY";#N/A,#N/A,TRUE,"PRODUCTION SUPPORT";#N/A,#N/A,TRUE,"REMOTE PROD. EXPL.";#N/A,#N/A,TRUE,"DISTRIBUTION";#N/A,#N/A,TRUE,"CENTRAL OPERATIONS";#N/A,#N/A,TRUE,"MEDIA RELATIONS";#N/A,#N/A,TRUE,"MEDIA RELATIONS EXPL";#N/A,#N/A,TRUE,"MARKETING";#N/A,#N/A,TRUE,"MARKETING EXPL.";#N/A,#N/A,TRUE,"AFFILIATE SALES";#N/A,#N/A,TRUE,"AFFILIATE SALES EXPL";#N/A,#N/A,TRUE,"AD SALES";#N/A,#N/A,TRUE,"AD SALES EXPL.";#N/A,#N/A,TRUE,"ENG &amp; FAC";#N/A,#N/A,TRUE,"ENG &amp; FAC EXPL.";#N/A,#N/A,TRUE,"DEPRECIATION";#N/A,#N/A,TRUE,"CAPITAL ";#N/A,#N/A,TRUE,"FOX FEE";#N/A,#N/A,TRUE,"AFF. FILE";#N/A,#N/A,TRUE,"PAYROLL";#N/A,#N/A,TRUE,"NET PLAYOFF IMPACT"}</definedName>
    <definedName name="wrn.1998._.Budget." localSheetId="21" hidden="1">{#N/A,#N/A,TRUE,"5 Column";#N/A,#N/A,TRUE,"Fiscal Bud. Recon.";#N/A,#N/A,TRUE,"Cal. Bud. Recon.";#N/A,#N/A,TRUE,"Cal Refore REcon";#N/A,#N/A,TRUE,"SUMMARY P&amp;L";#N/A,#N/A,TRUE,"INCOME STATEMENT";#N/A,#N/A,TRUE,"SUB REVENUE";#N/A,#N/A,TRUE,"AD REVENUE";#N/A,#N/A,TRUE,"OTHER REVENUE";#N/A,#N/A,TRUE,"RIGHTS";#N/A,#N/A,TRUE,"MUSIC FEES";#N/A,#N/A,TRUE,"G&amp;A";#N/A,#N/A,TRUE,"G&amp;A EXPL.";#N/A,#N/A,TRUE,"PROGRAMMING";#N/A,#N/A,TRUE,"PROG. EXPL.";#N/A,#N/A,TRUE,"PRODUCTION";#N/A,#N/A,TRUE,"EVENT SUMMARY";#N/A,#N/A,TRUE,"PRODUCTION SUPPORT";#N/A,#N/A,TRUE,"REMOTE PROD. EXPL.";#N/A,#N/A,TRUE,"DISTRIBUTION";#N/A,#N/A,TRUE,"CENTRAL OPERATIONS";#N/A,#N/A,TRUE,"MEDIA RELATIONS";#N/A,#N/A,TRUE,"MEDIA RELATIONS EXPL";#N/A,#N/A,TRUE,"MARKETING";#N/A,#N/A,TRUE,"MARKETING EXPL.";#N/A,#N/A,TRUE,"AFFILIATE SALES";#N/A,#N/A,TRUE,"AFFILIATE SALES EXPL";#N/A,#N/A,TRUE,"AD SALES";#N/A,#N/A,TRUE,"AD SALES EXPL.";#N/A,#N/A,TRUE,"ENG &amp; FAC";#N/A,#N/A,TRUE,"ENG &amp; FAC EXPL.";#N/A,#N/A,TRUE,"DEPRECIATION";#N/A,#N/A,TRUE,"CAPITAL ";#N/A,#N/A,TRUE,"FOX FEE";#N/A,#N/A,TRUE,"AFF. FILE";#N/A,#N/A,TRUE,"PAYROLL";#N/A,#N/A,TRUE,"NET PLAYOFF IMPACT"}</definedName>
    <definedName name="wrn.1998._.Budget." localSheetId="22" hidden="1">{#N/A,#N/A,TRUE,"5 Column";#N/A,#N/A,TRUE,"Fiscal Bud. Recon.";#N/A,#N/A,TRUE,"Cal. Bud. Recon.";#N/A,#N/A,TRUE,"Cal Refore REcon";#N/A,#N/A,TRUE,"SUMMARY P&amp;L";#N/A,#N/A,TRUE,"INCOME STATEMENT";#N/A,#N/A,TRUE,"SUB REVENUE";#N/A,#N/A,TRUE,"AD REVENUE";#N/A,#N/A,TRUE,"OTHER REVENUE";#N/A,#N/A,TRUE,"RIGHTS";#N/A,#N/A,TRUE,"MUSIC FEES";#N/A,#N/A,TRUE,"G&amp;A";#N/A,#N/A,TRUE,"G&amp;A EXPL.";#N/A,#N/A,TRUE,"PROGRAMMING";#N/A,#N/A,TRUE,"PROG. EXPL.";#N/A,#N/A,TRUE,"PRODUCTION";#N/A,#N/A,TRUE,"EVENT SUMMARY";#N/A,#N/A,TRUE,"PRODUCTION SUPPORT";#N/A,#N/A,TRUE,"REMOTE PROD. EXPL.";#N/A,#N/A,TRUE,"DISTRIBUTION";#N/A,#N/A,TRUE,"CENTRAL OPERATIONS";#N/A,#N/A,TRUE,"MEDIA RELATIONS";#N/A,#N/A,TRUE,"MEDIA RELATIONS EXPL";#N/A,#N/A,TRUE,"MARKETING";#N/A,#N/A,TRUE,"MARKETING EXPL.";#N/A,#N/A,TRUE,"AFFILIATE SALES";#N/A,#N/A,TRUE,"AFFILIATE SALES EXPL";#N/A,#N/A,TRUE,"AD SALES";#N/A,#N/A,TRUE,"AD SALES EXPL.";#N/A,#N/A,TRUE,"ENG &amp; FAC";#N/A,#N/A,TRUE,"ENG &amp; FAC EXPL.";#N/A,#N/A,TRUE,"DEPRECIATION";#N/A,#N/A,TRUE,"CAPITAL ";#N/A,#N/A,TRUE,"FOX FEE";#N/A,#N/A,TRUE,"AFF. FILE";#N/A,#N/A,TRUE,"PAYROLL";#N/A,#N/A,TRUE,"NET PLAYOFF IMPACT"}</definedName>
    <definedName name="wrn.1998._.Budget." localSheetId="19" hidden="1">{#N/A,#N/A,TRUE,"5 Column";#N/A,#N/A,TRUE,"Fiscal Bud. Recon.";#N/A,#N/A,TRUE,"Cal. Bud. Recon.";#N/A,#N/A,TRUE,"Cal Refore REcon";#N/A,#N/A,TRUE,"SUMMARY P&amp;L";#N/A,#N/A,TRUE,"INCOME STATEMENT";#N/A,#N/A,TRUE,"SUB REVENUE";#N/A,#N/A,TRUE,"AD REVENUE";#N/A,#N/A,TRUE,"OTHER REVENUE";#N/A,#N/A,TRUE,"RIGHTS";#N/A,#N/A,TRUE,"MUSIC FEES";#N/A,#N/A,TRUE,"G&amp;A";#N/A,#N/A,TRUE,"G&amp;A EXPL.";#N/A,#N/A,TRUE,"PROGRAMMING";#N/A,#N/A,TRUE,"PROG. EXPL.";#N/A,#N/A,TRUE,"PRODUCTION";#N/A,#N/A,TRUE,"EVENT SUMMARY";#N/A,#N/A,TRUE,"PRODUCTION SUPPORT";#N/A,#N/A,TRUE,"REMOTE PROD. EXPL.";#N/A,#N/A,TRUE,"DISTRIBUTION";#N/A,#N/A,TRUE,"CENTRAL OPERATIONS";#N/A,#N/A,TRUE,"MEDIA RELATIONS";#N/A,#N/A,TRUE,"MEDIA RELATIONS EXPL";#N/A,#N/A,TRUE,"MARKETING";#N/A,#N/A,TRUE,"MARKETING EXPL.";#N/A,#N/A,TRUE,"AFFILIATE SALES";#N/A,#N/A,TRUE,"AFFILIATE SALES EXPL";#N/A,#N/A,TRUE,"AD SALES";#N/A,#N/A,TRUE,"AD SALES EXPL.";#N/A,#N/A,TRUE,"ENG &amp; FAC";#N/A,#N/A,TRUE,"ENG &amp; FAC EXPL.";#N/A,#N/A,TRUE,"DEPRECIATION";#N/A,#N/A,TRUE,"CAPITAL ";#N/A,#N/A,TRUE,"FOX FEE";#N/A,#N/A,TRUE,"AFF. FILE";#N/A,#N/A,TRUE,"PAYROLL";#N/A,#N/A,TRUE,"NET PLAYOFF IMPACT"}</definedName>
    <definedName name="wrn.1998._.Budget." hidden="1">{#N/A,#N/A,TRUE,"5 Column";#N/A,#N/A,TRUE,"Fiscal Bud. Recon.";#N/A,#N/A,TRUE,"Cal. Bud. Recon.";#N/A,#N/A,TRUE,"Cal Refore REcon";#N/A,#N/A,TRUE,"SUMMARY P&amp;L";#N/A,#N/A,TRUE,"INCOME STATEMENT";#N/A,#N/A,TRUE,"SUB REVENUE";#N/A,#N/A,TRUE,"AD REVENUE";#N/A,#N/A,TRUE,"OTHER REVENUE";#N/A,#N/A,TRUE,"RIGHTS";#N/A,#N/A,TRUE,"MUSIC FEES";#N/A,#N/A,TRUE,"G&amp;A";#N/A,#N/A,TRUE,"G&amp;A EXPL.";#N/A,#N/A,TRUE,"PROGRAMMING";#N/A,#N/A,TRUE,"PROG. EXPL.";#N/A,#N/A,TRUE,"PRODUCTION";#N/A,#N/A,TRUE,"EVENT SUMMARY";#N/A,#N/A,TRUE,"PRODUCTION SUPPORT";#N/A,#N/A,TRUE,"REMOTE PROD. EXPL.";#N/A,#N/A,TRUE,"DISTRIBUTION";#N/A,#N/A,TRUE,"CENTRAL OPERATIONS";#N/A,#N/A,TRUE,"MEDIA RELATIONS";#N/A,#N/A,TRUE,"MEDIA RELATIONS EXPL";#N/A,#N/A,TRUE,"MARKETING";#N/A,#N/A,TRUE,"MARKETING EXPL.";#N/A,#N/A,TRUE,"AFFILIATE SALES";#N/A,#N/A,TRUE,"AFFILIATE SALES EXPL";#N/A,#N/A,TRUE,"AD SALES";#N/A,#N/A,TRUE,"AD SALES EXPL.";#N/A,#N/A,TRUE,"ENG &amp; FAC";#N/A,#N/A,TRUE,"ENG &amp; FAC EXPL.";#N/A,#N/A,TRUE,"DEPRECIATION";#N/A,#N/A,TRUE,"CAPITAL ";#N/A,#N/A,TRUE,"FOX FEE";#N/A,#N/A,TRUE,"AFF. FILE";#N/A,#N/A,TRUE,"PAYROLL";#N/A,#N/A,TRUE,"NET PLAYOFF IMPACT"}</definedName>
    <definedName name="wrn.1999._.Corporate." localSheetId="14" hidden="1">{"1999Corporate",#N/A,FALSE,"Corporate"}</definedName>
    <definedName name="wrn.1999._.Corporate." localSheetId="7" hidden="1">{"1999Corporate",#N/A,FALSE,"Corporate"}</definedName>
    <definedName name="wrn.1999._.Corporate." localSheetId="25" hidden="1">{"1999Corporate",#N/A,FALSE,"Corporate"}</definedName>
    <definedName name="wrn.1999._.Corporate." localSheetId="21" hidden="1">{"1999Corporate",#N/A,FALSE,"Corporate"}</definedName>
    <definedName name="wrn.1999._.Corporate." localSheetId="22" hidden="1">{"1999Corporate",#N/A,FALSE,"Corporate"}</definedName>
    <definedName name="wrn.1999._.Corporate." localSheetId="19" hidden="1">{"1999Corporate",#N/A,FALSE,"Corporate"}</definedName>
    <definedName name="wrn.1999._.Corporate." hidden="1">{"1999Corporate",#N/A,FALSE,"Corporate"}</definedName>
    <definedName name="wrn.1999._.Funding." localSheetId="14" hidden="1">{"1999Funding",#N/A,FALSE,"Funding"}</definedName>
    <definedName name="wrn.1999._.Funding." localSheetId="7" hidden="1">{"1999Funding",#N/A,FALSE,"Funding"}</definedName>
    <definedName name="wrn.1999._.Funding." localSheetId="25" hidden="1">{"1999Funding",#N/A,FALSE,"Funding"}</definedName>
    <definedName name="wrn.1999._.Funding." localSheetId="21" hidden="1">{"1999Funding",#N/A,FALSE,"Funding"}</definedName>
    <definedName name="wrn.1999._.Funding." localSheetId="22" hidden="1">{"1999Funding",#N/A,FALSE,"Funding"}</definedName>
    <definedName name="wrn.1999._.Funding." localSheetId="19" hidden="1">{"1999Funding",#N/A,FALSE,"Funding"}</definedName>
    <definedName name="wrn.1999._.Funding." hidden="1">{"1999Funding",#N/A,FALSE,"Funding"}</definedName>
    <definedName name="wrn.1999._.Grp._.Adjustments." localSheetId="14" hidden="1">{"1999GrpAdj",#N/A,FALSE,"Grp Adj"}</definedName>
    <definedName name="wrn.1999._.Grp._.Adjustments." localSheetId="7" hidden="1">{"1999GrpAdj",#N/A,FALSE,"Grp Adj"}</definedName>
    <definedName name="wrn.1999._.Grp._.Adjustments." localSheetId="25" hidden="1">{"1999GrpAdj",#N/A,FALSE,"Grp Adj"}</definedName>
    <definedName name="wrn.1999._.Grp._.Adjustments." localSheetId="21" hidden="1">{"1999GrpAdj",#N/A,FALSE,"Grp Adj"}</definedName>
    <definedName name="wrn.1999._.Grp._.Adjustments." localSheetId="22" hidden="1">{"1999GrpAdj",#N/A,FALSE,"Grp Adj"}</definedName>
    <definedName name="wrn.1999._.Grp._.Adjustments." localSheetId="19" hidden="1">{"1999GrpAdj",#N/A,FALSE,"Grp Adj"}</definedName>
    <definedName name="wrn.1999._.Grp._.Adjustments." hidden="1">{"1999GrpAdj",#N/A,FALSE,"Grp Adj"}</definedName>
    <definedName name="wrn.1999._.Grp._.Consol." localSheetId="14" hidden="1">{"1999GrpConsol",#N/A,FALSE,"Grp Consol"}</definedName>
    <definedName name="wrn.1999._.Grp._.Consol." localSheetId="7" hidden="1">{"1999GrpConsol",#N/A,FALSE,"Grp Consol"}</definedName>
    <definedName name="wrn.1999._.Grp._.Consol." localSheetId="25" hidden="1">{"1999GrpConsol",#N/A,FALSE,"Grp Consol"}</definedName>
    <definedName name="wrn.1999._.Grp._.Consol." localSheetId="21" hidden="1">{"1999GrpConsol",#N/A,FALSE,"Grp Consol"}</definedName>
    <definedName name="wrn.1999._.Grp._.Consol." localSheetId="22" hidden="1">{"1999GrpConsol",#N/A,FALSE,"Grp Consol"}</definedName>
    <definedName name="wrn.1999._.Grp._.Consol." localSheetId="19" hidden="1">{"1999GrpConsol",#N/A,FALSE,"Grp Consol"}</definedName>
    <definedName name="wrn.1999._.Grp._.Consol." hidden="1">{"1999GrpConsol",#N/A,FALSE,"Grp Consol"}</definedName>
    <definedName name="wrn.1999._.HTUK." localSheetId="14" hidden="1">{"1999HTUK",#N/A,FALSE,"HTUK"}</definedName>
    <definedName name="wrn.1999._.HTUK." localSheetId="7" hidden="1">{"1999HTUK",#N/A,FALSE,"HTUK"}</definedName>
    <definedName name="wrn.1999._.HTUK." localSheetId="25" hidden="1">{"1999HTUK",#N/A,FALSE,"HTUK"}</definedName>
    <definedName name="wrn.1999._.HTUK." localSheetId="21" hidden="1">{"1999HTUK",#N/A,FALSE,"HTUK"}</definedName>
    <definedName name="wrn.1999._.HTUK." localSheetId="22" hidden="1">{"1999HTUK",#N/A,FALSE,"HTUK"}</definedName>
    <definedName name="wrn.1999._.HTUK." localSheetId="19" hidden="1">{"1999HTUK",#N/A,FALSE,"HTUK"}</definedName>
    <definedName name="wrn.1999._.HTUK." hidden="1">{"1999HTUK",#N/A,FALSE,"HTUK"}</definedName>
    <definedName name="wrn.1999._.International." localSheetId="14" hidden="1">{"1999International",#N/A,FALSE,"International"}</definedName>
    <definedName name="wrn.1999._.International." localSheetId="7" hidden="1">{"1999International",#N/A,FALSE,"International"}</definedName>
    <definedName name="wrn.1999._.International." localSheetId="25" hidden="1">{"1999International",#N/A,FALSE,"International"}</definedName>
    <definedName name="wrn.1999._.International." localSheetId="21" hidden="1">{"1999International",#N/A,FALSE,"International"}</definedName>
    <definedName name="wrn.1999._.International." localSheetId="22" hidden="1">{"1999International",#N/A,FALSE,"International"}</definedName>
    <definedName name="wrn.1999._.International." localSheetId="19" hidden="1">{"1999International",#N/A,FALSE,"International"}</definedName>
    <definedName name="wrn.1999._.International." hidden="1">{"1999International",#N/A,FALSE,"International"}</definedName>
    <definedName name="wrn.1999._.OIDL." localSheetId="14" hidden="1">{"1999OIDL",#N/A,FALSE,"OIDL"}</definedName>
    <definedName name="wrn.1999._.OIDL." localSheetId="7" hidden="1">{"1999OIDL",#N/A,FALSE,"OIDL"}</definedName>
    <definedName name="wrn.1999._.OIDL." localSheetId="25" hidden="1">{"1999OIDL",#N/A,FALSE,"OIDL"}</definedName>
    <definedName name="wrn.1999._.OIDL." localSheetId="21" hidden="1">{"1999OIDL",#N/A,FALSE,"OIDL"}</definedName>
    <definedName name="wrn.1999._.OIDL." localSheetId="22" hidden="1">{"1999OIDL",#N/A,FALSE,"OIDL"}</definedName>
    <definedName name="wrn.1999._.OIDL." localSheetId="19" hidden="1">{"1999OIDL",#N/A,FALSE,"OIDL"}</definedName>
    <definedName name="wrn.1999._.OIDL." hidden="1">{"1999OIDL",#N/A,FALSE,"OIDL"}</definedName>
    <definedName name="wrn.1999._.Trust." localSheetId="14" hidden="1">{"1999Trust",#N/A,FALSE,"Trust"}</definedName>
    <definedName name="wrn.1999._.Trust." localSheetId="7" hidden="1">{"1999Trust",#N/A,FALSE,"Trust"}</definedName>
    <definedName name="wrn.1999._.Trust." localSheetId="25" hidden="1">{"1999Trust",#N/A,FALSE,"Trust"}</definedName>
    <definedName name="wrn.1999._.Trust." localSheetId="21" hidden="1">{"1999Trust",#N/A,FALSE,"Trust"}</definedName>
    <definedName name="wrn.1999._.Trust." localSheetId="22" hidden="1">{"1999Trust",#N/A,FALSE,"Trust"}</definedName>
    <definedName name="wrn.1999._.Trust." localSheetId="19" hidden="1">{"1999Trust",#N/A,FALSE,"Trust"}</definedName>
    <definedName name="wrn.1999._.Trust." hidden="1">{"1999Trust",#N/A,FALSE,"Trust"}</definedName>
    <definedName name="wrn.2." localSheetId="14" hidden="1">{"cover",#N/A,TRUE,"Cover";"toc1",#N/A,TRUE,"TOC";"ts1",#N/A,TRUE,"Transaction Summary";"ei1",#N/A,TRUE,"Earnings Impact";"ad1",#N/A,TRUE,"accretion dilution"}</definedName>
    <definedName name="wrn.2." localSheetId="7" hidden="1">{"cover",#N/A,TRUE,"Cover";"toc1",#N/A,TRUE,"TOC";"ts1",#N/A,TRUE,"Transaction Summary";"ei1",#N/A,TRUE,"Earnings Impact";"ad1",#N/A,TRUE,"accretion dilution"}</definedName>
    <definedName name="wrn.2." localSheetId="25" hidden="1">{"cover",#N/A,TRUE,"Cover";"toc1",#N/A,TRUE,"TOC";"ts1",#N/A,TRUE,"Transaction Summary";"ei1",#N/A,TRUE,"Earnings Impact";"ad1",#N/A,TRUE,"accretion dilution"}</definedName>
    <definedName name="wrn.2." localSheetId="21" hidden="1">{"cover",#N/A,TRUE,"Cover";"toc1",#N/A,TRUE,"TOC";"ts1",#N/A,TRUE,"Transaction Summary";"ei1",#N/A,TRUE,"Earnings Impact";"ad1",#N/A,TRUE,"accretion dilution"}</definedName>
    <definedName name="wrn.2." localSheetId="22" hidden="1">{"cover",#N/A,TRUE,"Cover";"toc1",#N/A,TRUE,"TOC";"ts1",#N/A,TRUE,"Transaction Summary";"ei1",#N/A,TRUE,"Earnings Impact";"ad1",#N/A,TRUE,"accretion dilution"}</definedName>
    <definedName name="wrn.2." localSheetId="19" hidden="1">{"cover",#N/A,TRUE,"Cover";"toc1",#N/A,TRUE,"TOC";"ts1",#N/A,TRUE,"Transaction Summary";"ei1",#N/A,TRUE,"Earnings Impact";"ad1",#N/A,TRUE,"accretion dilution"}</definedName>
    <definedName name="wrn.2." hidden="1">{"cover",#N/A,TRUE,"Cover";"toc1",#N/A,TRUE,"TOC";"ts1",#N/A,TRUE,"Transaction Summary";"ei1",#N/A,TRUE,"Earnings Impact";"ad1",#N/A,TRUE,"accretion dilution"}</definedName>
    <definedName name="wrn.2._.pagers." localSheetId="14" hidden="1">{"Cover",#N/A,FALSE,"Cover";"Summary",#N/A,FALSE,"Summarpage"}</definedName>
    <definedName name="wrn.2._.pagers." localSheetId="7" hidden="1">{"Cover",#N/A,FALSE,"Cover";"Summary",#N/A,FALSE,"Summarpage"}</definedName>
    <definedName name="wrn.2._.pagers." localSheetId="25" hidden="1">{"Cover",#N/A,FALSE,"Cover";"Summary",#N/A,FALSE,"Summarpage"}</definedName>
    <definedName name="wrn.2._.pagers." localSheetId="21" hidden="1">{"Cover",#N/A,FALSE,"Cover";"Summary",#N/A,FALSE,"Summarpage"}</definedName>
    <definedName name="wrn.2._.pagers." localSheetId="22" hidden="1">{"Cover",#N/A,FALSE,"Cover";"Summary",#N/A,FALSE,"Summarpage"}</definedName>
    <definedName name="wrn.2._.pagers." localSheetId="19" hidden="1">{"Cover",#N/A,FALSE,"Cover";"Summary",#N/A,FALSE,"Summarpage"}</definedName>
    <definedName name="wrn.2._.pagers." hidden="1">{"Cover",#N/A,FALSE,"Cover";"Summary",#N/A,FALSE,"Summarpage"}</definedName>
    <definedName name="wrn.2_PCS." localSheetId="14" hidden="1">{#N/A,#N/A,FALSE,"Cover";#N/A,#N/A,FALSE,"General Assumptions";#N/A,#N/A,FALSE,"Comments CCS";#N/A,#N/A,FALSE,"BS CSS";#N/A,#N/A,FALSE,"P&amp;L CSS";#N/A,#N/A,FALSE,"Cash Flow CSS";#N/A,#N/A,FALSE,"MBR CSS";#N/A,#N/A,FALSE,"Headcount - CSS";#N/A,#N/A,FALSE,"CSS MFG";#N/A,#N/A,FALSE,"CSS Distr ";#N/A,#N/A,FALSE,"CSS Inventory";#N/A,#N/A,FALSE,"Capital CSS"}</definedName>
    <definedName name="wrn.2_PCS." localSheetId="7" hidden="1">{#N/A,#N/A,FALSE,"Cover";#N/A,#N/A,FALSE,"General Assumptions";#N/A,#N/A,FALSE,"Comments CCS";#N/A,#N/A,FALSE,"BS CSS";#N/A,#N/A,FALSE,"P&amp;L CSS";#N/A,#N/A,FALSE,"Cash Flow CSS";#N/A,#N/A,FALSE,"MBR CSS";#N/A,#N/A,FALSE,"Headcount - CSS";#N/A,#N/A,FALSE,"CSS MFG";#N/A,#N/A,FALSE,"CSS Distr ";#N/A,#N/A,FALSE,"CSS Inventory";#N/A,#N/A,FALSE,"Capital CSS"}</definedName>
    <definedName name="wrn.2_PCS." localSheetId="25" hidden="1">{#N/A,#N/A,FALSE,"Cover";#N/A,#N/A,FALSE,"General Assumptions";#N/A,#N/A,FALSE,"Comments CCS";#N/A,#N/A,FALSE,"BS CSS";#N/A,#N/A,FALSE,"P&amp;L CSS";#N/A,#N/A,FALSE,"Cash Flow CSS";#N/A,#N/A,FALSE,"MBR CSS";#N/A,#N/A,FALSE,"Headcount - CSS";#N/A,#N/A,FALSE,"CSS MFG";#N/A,#N/A,FALSE,"CSS Distr ";#N/A,#N/A,FALSE,"CSS Inventory";#N/A,#N/A,FALSE,"Capital CSS"}</definedName>
    <definedName name="wrn.2_PCS." localSheetId="21" hidden="1">{#N/A,#N/A,FALSE,"Cover";#N/A,#N/A,FALSE,"General Assumptions";#N/A,#N/A,FALSE,"Comments CCS";#N/A,#N/A,FALSE,"BS CSS";#N/A,#N/A,FALSE,"P&amp;L CSS";#N/A,#N/A,FALSE,"Cash Flow CSS";#N/A,#N/A,FALSE,"MBR CSS";#N/A,#N/A,FALSE,"Headcount - CSS";#N/A,#N/A,FALSE,"CSS MFG";#N/A,#N/A,FALSE,"CSS Distr ";#N/A,#N/A,FALSE,"CSS Inventory";#N/A,#N/A,FALSE,"Capital CSS"}</definedName>
    <definedName name="wrn.2_PCS." localSheetId="22" hidden="1">{#N/A,#N/A,FALSE,"Cover";#N/A,#N/A,FALSE,"General Assumptions";#N/A,#N/A,FALSE,"Comments CCS";#N/A,#N/A,FALSE,"BS CSS";#N/A,#N/A,FALSE,"P&amp;L CSS";#N/A,#N/A,FALSE,"Cash Flow CSS";#N/A,#N/A,FALSE,"MBR CSS";#N/A,#N/A,FALSE,"Headcount - CSS";#N/A,#N/A,FALSE,"CSS MFG";#N/A,#N/A,FALSE,"CSS Distr ";#N/A,#N/A,FALSE,"CSS Inventory";#N/A,#N/A,FALSE,"Capital CSS"}</definedName>
    <definedName name="wrn.2_PCS." localSheetId="19" hidden="1">{#N/A,#N/A,FALSE,"Cover";#N/A,#N/A,FALSE,"General Assumptions";#N/A,#N/A,FALSE,"Comments CCS";#N/A,#N/A,FALSE,"BS CSS";#N/A,#N/A,FALSE,"P&amp;L CSS";#N/A,#N/A,FALSE,"Cash Flow CSS";#N/A,#N/A,FALSE,"MBR CSS";#N/A,#N/A,FALSE,"Headcount - CSS";#N/A,#N/A,FALSE,"CSS MFG";#N/A,#N/A,FALSE,"CSS Distr ";#N/A,#N/A,FALSE,"CSS Inventory";#N/A,#N/A,FALSE,"Capital CSS"}</definedName>
    <definedName name="wrn.2_PCS." hidden="1">{#N/A,#N/A,FALSE,"Cover";#N/A,#N/A,FALSE,"General Assumptions";#N/A,#N/A,FALSE,"Comments CCS";#N/A,#N/A,FALSE,"BS CSS";#N/A,#N/A,FALSE,"P&amp;L CSS";#N/A,#N/A,FALSE,"Cash Flow CSS";#N/A,#N/A,FALSE,"MBR CSS";#N/A,#N/A,FALSE,"Headcount - CSS";#N/A,#N/A,FALSE,"CSS MFG";#N/A,#N/A,FALSE,"CSS Distr ";#N/A,#N/A,FALSE,"CSS Inventory";#N/A,#N/A,FALSE,"Capital CSS"}</definedName>
    <definedName name="wrn.20." localSheetId="14" hidden="1">{"cover",#N/A,TRUE,"Cover";"toc5",#N/A,TRUE,"TOC";"over",#N/A,TRUE,"Overview";"ts2",#N/A,TRUE,"Det_Trans_Sum";"ei3c",#N/A,TRUE,"Earnings Impact";"ad3",#N/A,TRUE,"accretion dilution";"pfis3",#N/A,TRUE,"Pro Forma Income Statement";"ca3",#N/A,TRUE,"Contribution_Analysis";"acq3c",#N/A,TRUE,"Acquirer";"tar3c",#N/A,TRUE,"Target"}</definedName>
    <definedName name="wrn.20." localSheetId="7" hidden="1">{"cover",#N/A,TRUE,"Cover";"toc5",#N/A,TRUE,"TOC";"over",#N/A,TRUE,"Overview";"ts2",#N/A,TRUE,"Det_Trans_Sum";"ei3c",#N/A,TRUE,"Earnings Impact";"ad3",#N/A,TRUE,"accretion dilution";"pfis3",#N/A,TRUE,"Pro Forma Income Statement";"ca3",#N/A,TRUE,"Contribution_Analysis";"acq3c",#N/A,TRUE,"Acquirer";"tar3c",#N/A,TRUE,"Target"}</definedName>
    <definedName name="wrn.20." localSheetId="25" hidden="1">{"cover",#N/A,TRUE,"Cover";"toc5",#N/A,TRUE,"TOC";"over",#N/A,TRUE,"Overview";"ts2",#N/A,TRUE,"Det_Trans_Sum";"ei3c",#N/A,TRUE,"Earnings Impact";"ad3",#N/A,TRUE,"accretion dilution";"pfis3",#N/A,TRUE,"Pro Forma Income Statement";"ca3",#N/A,TRUE,"Contribution_Analysis";"acq3c",#N/A,TRUE,"Acquirer";"tar3c",#N/A,TRUE,"Target"}</definedName>
    <definedName name="wrn.20." localSheetId="21" hidden="1">{"cover",#N/A,TRUE,"Cover";"toc5",#N/A,TRUE,"TOC";"over",#N/A,TRUE,"Overview";"ts2",#N/A,TRUE,"Det_Trans_Sum";"ei3c",#N/A,TRUE,"Earnings Impact";"ad3",#N/A,TRUE,"accretion dilution";"pfis3",#N/A,TRUE,"Pro Forma Income Statement";"ca3",#N/A,TRUE,"Contribution_Analysis";"acq3c",#N/A,TRUE,"Acquirer";"tar3c",#N/A,TRUE,"Target"}</definedName>
    <definedName name="wrn.20." localSheetId="22" hidden="1">{"cover",#N/A,TRUE,"Cover";"toc5",#N/A,TRUE,"TOC";"over",#N/A,TRUE,"Overview";"ts2",#N/A,TRUE,"Det_Trans_Sum";"ei3c",#N/A,TRUE,"Earnings Impact";"ad3",#N/A,TRUE,"accretion dilution";"pfis3",#N/A,TRUE,"Pro Forma Income Statement";"ca3",#N/A,TRUE,"Contribution_Analysis";"acq3c",#N/A,TRUE,"Acquirer";"tar3c",#N/A,TRUE,"Target"}</definedName>
    <definedName name="wrn.20." localSheetId="19" hidden="1">{"cover",#N/A,TRUE,"Cover";"toc5",#N/A,TRUE,"TOC";"over",#N/A,TRUE,"Overview";"ts2",#N/A,TRUE,"Det_Trans_Sum";"ei3c",#N/A,TRUE,"Earnings Impact";"ad3",#N/A,TRUE,"accretion dilution";"pfis3",#N/A,TRUE,"Pro Forma Income Statement";"ca3",#N/A,TRUE,"Contribution_Analysis";"acq3c",#N/A,TRUE,"Acquirer";"tar3c",#N/A,TRUE,"Target"}</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000._.Corporate." localSheetId="14" hidden="1">{"2000Corporate",#N/A,FALSE,"Corporate"}</definedName>
    <definedName name="wrn.2000._.Corporate." localSheetId="7" hidden="1">{"2000Corporate",#N/A,FALSE,"Corporate"}</definedName>
    <definedName name="wrn.2000._.Corporate." localSheetId="25" hidden="1">{"2000Corporate",#N/A,FALSE,"Corporate"}</definedName>
    <definedName name="wrn.2000._.Corporate." localSheetId="21" hidden="1">{"2000Corporate",#N/A,FALSE,"Corporate"}</definedName>
    <definedName name="wrn.2000._.Corporate." localSheetId="22" hidden="1">{"2000Corporate",#N/A,FALSE,"Corporate"}</definedName>
    <definedName name="wrn.2000._.Corporate." localSheetId="19" hidden="1">{"2000Corporate",#N/A,FALSE,"Corporate"}</definedName>
    <definedName name="wrn.2000._.Corporate." hidden="1">{"2000Corporate",#N/A,FALSE,"Corporate"}</definedName>
    <definedName name="wrn.2000._.Funding." localSheetId="14" hidden="1">{"2000Funding",#N/A,FALSE,"Funding"}</definedName>
    <definedName name="wrn.2000._.Funding." localSheetId="7" hidden="1">{"2000Funding",#N/A,FALSE,"Funding"}</definedName>
    <definedName name="wrn.2000._.Funding." localSheetId="25" hidden="1">{"2000Funding",#N/A,FALSE,"Funding"}</definedName>
    <definedName name="wrn.2000._.Funding." localSheetId="21" hidden="1">{"2000Funding",#N/A,FALSE,"Funding"}</definedName>
    <definedName name="wrn.2000._.Funding." localSheetId="22" hidden="1">{"2000Funding",#N/A,FALSE,"Funding"}</definedName>
    <definedName name="wrn.2000._.Funding." localSheetId="19" hidden="1">{"2000Funding",#N/A,FALSE,"Funding"}</definedName>
    <definedName name="wrn.2000._.Funding." hidden="1">{"2000Funding",#N/A,FALSE,"Funding"}</definedName>
    <definedName name="wrn.2000._.Grp._.Adjustments." localSheetId="14" hidden="1">{"2000GrpAdj",#N/A,FALSE,"Grp Adj"}</definedName>
    <definedName name="wrn.2000._.Grp._.Adjustments." localSheetId="7" hidden="1">{"2000GrpAdj",#N/A,FALSE,"Grp Adj"}</definedName>
    <definedName name="wrn.2000._.Grp._.Adjustments." localSheetId="25" hidden="1">{"2000GrpAdj",#N/A,FALSE,"Grp Adj"}</definedName>
    <definedName name="wrn.2000._.Grp._.Adjustments." localSheetId="21" hidden="1">{"2000GrpAdj",#N/A,FALSE,"Grp Adj"}</definedName>
    <definedName name="wrn.2000._.Grp._.Adjustments." localSheetId="22" hidden="1">{"2000GrpAdj",#N/A,FALSE,"Grp Adj"}</definedName>
    <definedName name="wrn.2000._.Grp._.Adjustments." localSheetId="19" hidden="1">{"2000GrpAdj",#N/A,FALSE,"Grp Adj"}</definedName>
    <definedName name="wrn.2000._.Grp._.Adjustments." hidden="1">{"2000GrpAdj",#N/A,FALSE,"Grp Adj"}</definedName>
    <definedName name="wrn.2000._.Grp._.Consol." localSheetId="14" hidden="1">{"2000GrpConsol",#N/A,FALSE,"Grp Consol"}</definedName>
    <definedName name="wrn.2000._.Grp._.Consol." localSheetId="7" hidden="1">{"2000GrpConsol",#N/A,FALSE,"Grp Consol"}</definedName>
    <definedName name="wrn.2000._.Grp._.Consol." localSheetId="25" hidden="1">{"2000GrpConsol",#N/A,FALSE,"Grp Consol"}</definedName>
    <definedName name="wrn.2000._.Grp._.Consol." localSheetId="21" hidden="1">{"2000GrpConsol",#N/A,FALSE,"Grp Consol"}</definedName>
    <definedName name="wrn.2000._.Grp._.Consol." localSheetId="22" hidden="1">{"2000GrpConsol",#N/A,FALSE,"Grp Consol"}</definedName>
    <definedName name="wrn.2000._.Grp._.Consol." localSheetId="19" hidden="1">{"2000GrpConsol",#N/A,FALSE,"Grp Consol"}</definedName>
    <definedName name="wrn.2000._.Grp._.Consol." hidden="1">{"2000GrpConsol",#N/A,FALSE,"Grp Consol"}</definedName>
    <definedName name="wrn.2000._.HTUK." localSheetId="14" hidden="1">{"2000HTUK",#N/A,FALSE,"HTUK"}</definedName>
    <definedName name="wrn.2000._.HTUK." localSheetId="7" hidden="1">{"2000HTUK",#N/A,FALSE,"HTUK"}</definedName>
    <definedName name="wrn.2000._.HTUK." localSheetId="25" hidden="1">{"2000HTUK",#N/A,FALSE,"HTUK"}</definedName>
    <definedName name="wrn.2000._.HTUK." localSheetId="21" hidden="1">{"2000HTUK",#N/A,FALSE,"HTUK"}</definedName>
    <definedName name="wrn.2000._.HTUK." localSheetId="22" hidden="1">{"2000HTUK",#N/A,FALSE,"HTUK"}</definedName>
    <definedName name="wrn.2000._.HTUK." localSheetId="19" hidden="1">{"2000HTUK",#N/A,FALSE,"HTUK"}</definedName>
    <definedName name="wrn.2000._.HTUK." hidden="1">{"2000HTUK",#N/A,FALSE,"HTUK"}</definedName>
    <definedName name="wrn.2000._.International." localSheetId="14" hidden="1">{"2000International",#N/A,FALSE,"International"}</definedName>
    <definedName name="wrn.2000._.International." localSheetId="7" hidden="1">{"2000International",#N/A,FALSE,"International"}</definedName>
    <definedName name="wrn.2000._.International." localSheetId="25" hidden="1">{"2000International",#N/A,FALSE,"International"}</definedName>
    <definedName name="wrn.2000._.International." localSheetId="21" hidden="1">{"2000International",#N/A,FALSE,"International"}</definedName>
    <definedName name="wrn.2000._.International." localSheetId="22" hidden="1">{"2000International",#N/A,FALSE,"International"}</definedName>
    <definedName name="wrn.2000._.International." localSheetId="19" hidden="1">{"2000International",#N/A,FALSE,"International"}</definedName>
    <definedName name="wrn.2000._.International." hidden="1">{"2000International",#N/A,FALSE,"International"}</definedName>
    <definedName name="wrn.2000._.OIDL." localSheetId="14" hidden="1">{"2000OIDL",#N/A,FALSE,"OIDL"}</definedName>
    <definedName name="wrn.2000._.OIDL." localSheetId="7" hidden="1">{"2000OIDL",#N/A,FALSE,"OIDL"}</definedName>
    <definedName name="wrn.2000._.OIDL." localSheetId="25" hidden="1">{"2000OIDL",#N/A,FALSE,"OIDL"}</definedName>
    <definedName name="wrn.2000._.OIDL." localSheetId="21" hidden="1">{"2000OIDL",#N/A,FALSE,"OIDL"}</definedName>
    <definedName name="wrn.2000._.OIDL." localSheetId="22" hidden="1">{"2000OIDL",#N/A,FALSE,"OIDL"}</definedName>
    <definedName name="wrn.2000._.OIDL." localSheetId="19" hidden="1">{"2000OIDL",#N/A,FALSE,"OIDL"}</definedName>
    <definedName name="wrn.2000._.OIDL." hidden="1">{"2000OIDL",#N/A,FALSE,"OIDL"}</definedName>
    <definedName name="wrn.2000._.Trust." localSheetId="14" hidden="1">{"2000Trust",#N/A,FALSE,"Trust"}</definedName>
    <definedName name="wrn.2000._.Trust." localSheetId="7" hidden="1">{"2000Trust",#N/A,FALSE,"Trust"}</definedName>
    <definedName name="wrn.2000._.Trust." localSheetId="25" hidden="1">{"2000Trust",#N/A,FALSE,"Trust"}</definedName>
    <definedName name="wrn.2000._.Trust." localSheetId="21" hidden="1">{"2000Trust",#N/A,FALSE,"Trust"}</definedName>
    <definedName name="wrn.2000._.Trust." localSheetId="22" hidden="1">{"2000Trust",#N/A,FALSE,"Trust"}</definedName>
    <definedName name="wrn.2000._.Trust." localSheetId="19" hidden="1">{"2000Trust",#N/A,FALSE,"Trust"}</definedName>
    <definedName name="wrn.2000._.Trust." hidden="1">{"2000Trust",#N/A,FALSE,"Trust"}</definedName>
    <definedName name="wrn.2000.1월._.크레임내역." localSheetId="14"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wrn.2000.1월._.크레임내역." localSheetId="7"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wrn.2000.1월._.크레임내역." localSheetId="25"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wrn.2000.1월._.크레임내역." localSheetId="21"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wrn.2000.1월._.크레임내역." localSheetId="22"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wrn.2000.1월._.크레임내역." localSheetId="19"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wrn.2000.1월._.크레임내역." hidden="1">{#N/A,#N/A,FALSE,"OGP01";#N/A,#N/A,FALSE,"ETNB1(ETP43)";#N/A,#N/A,FALSE,"DHN12";#N/A,#N/A,FALSE,"ETR23";#N/A,#N/A,FALSE,"DHQ01(DHR22)";#N/A,#N/A,FALSE,"DHP01";#N/A,#N/A,FALSE,"DHM18";#N/A,#N/A,FALSE,"ECN39(ECP23)";#N/A,#N/A,FALSE,"RT103";#N/A,#N/A,FALSE,"기타";#N/A,#N/A,FALSE,"DH207";#N/A,#N/A,FALSE,"ETN47";#N/A,#N/A,FALSE,"ATM05";#N/A,#N/A,FALSE,"ATP13";#N/A,#N/A,FALSE,"ATP03";#N/A,#N/A,FALSE,"타사품"}</definedName>
    <definedName name="wrn.21." localSheetId="14" hidden="1">{"cover",#N/A,TRUE,"Cover";"toc6",#N/A,TRUE,"TOC";"over",#N/A,TRUE,"Overview";"ts2",#N/A,TRUE,"Det_Trans_Sum";"eic",#N/A,TRUE,"Earnings Impact";"ad",#N/A,TRUE,"accretion dilution";"hg",#N/A,TRUE,"Has-Gets";"pfis",#N/A,TRUE,"Pro Forma Income Statement";"ca",#N/A,TRUE,"Contribution_Analysis";"acqc",#N/A,TRUE,"Acquirer";"tarc",#N/A,TRUE,"Target"}</definedName>
    <definedName name="wrn.21." localSheetId="7" hidden="1">{"cover",#N/A,TRUE,"Cover";"toc6",#N/A,TRUE,"TOC";"over",#N/A,TRUE,"Overview";"ts2",#N/A,TRUE,"Det_Trans_Sum";"eic",#N/A,TRUE,"Earnings Impact";"ad",#N/A,TRUE,"accretion dilution";"hg",#N/A,TRUE,"Has-Gets";"pfis",#N/A,TRUE,"Pro Forma Income Statement";"ca",#N/A,TRUE,"Contribution_Analysis";"acqc",#N/A,TRUE,"Acquirer";"tarc",#N/A,TRUE,"Target"}</definedName>
    <definedName name="wrn.21." localSheetId="25" hidden="1">{"cover",#N/A,TRUE,"Cover";"toc6",#N/A,TRUE,"TOC";"over",#N/A,TRUE,"Overview";"ts2",#N/A,TRUE,"Det_Trans_Sum";"eic",#N/A,TRUE,"Earnings Impact";"ad",#N/A,TRUE,"accretion dilution";"hg",#N/A,TRUE,"Has-Gets";"pfis",#N/A,TRUE,"Pro Forma Income Statement";"ca",#N/A,TRUE,"Contribution_Analysis";"acqc",#N/A,TRUE,"Acquirer";"tarc",#N/A,TRUE,"Target"}</definedName>
    <definedName name="wrn.21." localSheetId="21" hidden="1">{"cover",#N/A,TRUE,"Cover";"toc6",#N/A,TRUE,"TOC";"over",#N/A,TRUE,"Overview";"ts2",#N/A,TRUE,"Det_Trans_Sum";"eic",#N/A,TRUE,"Earnings Impact";"ad",#N/A,TRUE,"accretion dilution";"hg",#N/A,TRUE,"Has-Gets";"pfis",#N/A,TRUE,"Pro Forma Income Statement";"ca",#N/A,TRUE,"Contribution_Analysis";"acqc",#N/A,TRUE,"Acquirer";"tarc",#N/A,TRUE,"Target"}</definedName>
    <definedName name="wrn.21." localSheetId="22" hidden="1">{"cover",#N/A,TRUE,"Cover";"toc6",#N/A,TRUE,"TOC";"over",#N/A,TRUE,"Overview";"ts2",#N/A,TRUE,"Det_Trans_Sum";"eic",#N/A,TRUE,"Earnings Impact";"ad",#N/A,TRUE,"accretion dilution";"hg",#N/A,TRUE,"Has-Gets";"pfis",#N/A,TRUE,"Pro Forma Income Statement";"ca",#N/A,TRUE,"Contribution_Analysis";"acqc",#N/A,TRUE,"Acquirer";"tarc",#N/A,TRUE,"Target"}</definedName>
    <definedName name="wrn.21." localSheetId="19" hidden="1">{"cover",#N/A,TRUE,"Cover";"toc6",#N/A,TRUE,"TOC";"over",#N/A,TRUE,"Overview";"ts2",#N/A,TRUE,"Det_Trans_Sum";"eic",#N/A,TRUE,"Earnings Impact";"ad",#N/A,TRUE,"accretion dilution";"hg",#N/A,TRUE,"Has-Gets";"pfis",#N/A,TRUE,"Pro Forma Income Statement";"ca",#N/A,TRUE,"Contribution_Analysis";"acqc",#N/A,TRUE,"Acquirer";"tarc",#N/A,TRUE,"Target"}</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2." localSheetId="14"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localSheetId="7"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localSheetId="25"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localSheetId="21"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localSheetId="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localSheetId="19"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localSheetId="14"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localSheetId="7"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localSheetId="25"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localSheetId="21"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localSheetId="22"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localSheetId="19"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localSheetId="1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localSheetId="7"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localSheetId="25"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localSheetId="21"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localSheetId="22"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localSheetId="19"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localSheetId="14" hidden="1">{"cover",#N/A,TRUE,"Cover";"toc3",#N/A,TRUE,"TOC";"over",#N/A,TRUE,"Overview";"ts2",#N/A,TRUE,"Det_Trans_Sum";"ei",#N/A,TRUE,"Earnings Impact";"ad",#N/A,TRUE,"accretion dilution";"pfis",#N/A,TRUE,"Pro Forma Income Statement";"acq",#N/A,TRUE,"Acquirer";"tar",#N/A,TRUE,"Target"}</definedName>
    <definedName name="wrn.25." localSheetId="7" hidden="1">{"cover",#N/A,TRUE,"Cover";"toc3",#N/A,TRUE,"TOC";"over",#N/A,TRUE,"Overview";"ts2",#N/A,TRUE,"Det_Trans_Sum";"ei",#N/A,TRUE,"Earnings Impact";"ad",#N/A,TRUE,"accretion dilution";"pfis",#N/A,TRUE,"Pro Forma Income Statement";"acq",#N/A,TRUE,"Acquirer";"tar",#N/A,TRUE,"Target"}</definedName>
    <definedName name="wrn.25." localSheetId="25" hidden="1">{"cover",#N/A,TRUE,"Cover";"toc3",#N/A,TRUE,"TOC";"over",#N/A,TRUE,"Overview";"ts2",#N/A,TRUE,"Det_Trans_Sum";"ei",#N/A,TRUE,"Earnings Impact";"ad",#N/A,TRUE,"accretion dilution";"pfis",#N/A,TRUE,"Pro Forma Income Statement";"acq",#N/A,TRUE,"Acquirer";"tar",#N/A,TRUE,"Target"}</definedName>
    <definedName name="wrn.25." localSheetId="21" hidden="1">{"cover",#N/A,TRUE,"Cover";"toc3",#N/A,TRUE,"TOC";"over",#N/A,TRUE,"Overview";"ts2",#N/A,TRUE,"Det_Trans_Sum";"ei",#N/A,TRUE,"Earnings Impact";"ad",#N/A,TRUE,"accretion dilution";"pfis",#N/A,TRUE,"Pro Forma Income Statement";"acq",#N/A,TRUE,"Acquirer";"tar",#N/A,TRUE,"Target"}</definedName>
    <definedName name="wrn.25." localSheetId="22" hidden="1">{"cover",#N/A,TRUE,"Cover";"toc3",#N/A,TRUE,"TOC";"over",#N/A,TRUE,"Overview";"ts2",#N/A,TRUE,"Det_Trans_Sum";"ei",#N/A,TRUE,"Earnings Impact";"ad",#N/A,TRUE,"accretion dilution";"pfis",#N/A,TRUE,"Pro Forma Income Statement";"acq",#N/A,TRUE,"Acquirer";"tar",#N/A,TRUE,"Target"}</definedName>
    <definedName name="wrn.25." localSheetId="19" hidden="1">{"cover",#N/A,TRUE,"Cover";"toc3",#N/A,TRUE,"TOC";"over",#N/A,TRUE,"Overview";"ts2",#N/A,TRUE,"Det_Trans_Sum";"ei",#N/A,TRUE,"Earnings Impact";"ad",#N/A,TRUE,"accretion dilution";"pfis",#N/A,TRUE,"Pro Forma Income Statement";"acq",#N/A,TRUE,"Acquirer";"tar",#N/A,TRUE,"Target"}</definedName>
    <definedName name="wrn.25." hidden="1">{"cover",#N/A,TRUE,"Cover";"toc3",#N/A,TRUE,"TOC";"over",#N/A,TRUE,"Overview";"ts2",#N/A,TRUE,"Det_Trans_Sum";"ei",#N/A,TRUE,"Earnings Impact";"ad",#N/A,TRUE,"accretion dilution";"pfis",#N/A,TRUE,"Pro Forma Income Statement";"acq",#N/A,TRUE,"Acquirer";"tar",#N/A,TRUE,"Target"}</definedName>
    <definedName name="wrn.26." localSheetId="14" hidden="1">{"cover",#N/A,TRUE,"Cover";"toc3",#N/A,TRUE,"TOC";"over",#N/A,TRUE,"Overview";"ts2",#N/A,TRUE,"Det_Trans_Sum";"ei1",#N/A,TRUE,"Earnings Impact";"ad1",#N/A,TRUE,"accretion dilution";"pfis1",#N/A,TRUE,"Pro Forma Income Statement";"acq1",#N/A,TRUE,"Acquirer";"tar1",#N/A,TRUE,"Target"}</definedName>
    <definedName name="wrn.26." localSheetId="7" hidden="1">{"cover",#N/A,TRUE,"Cover";"toc3",#N/A,TRUE,"TOC";"over",#N/A,TRUE,"Overview";"ts2",#N/A,TRUE,"Det_Trans_Sum";"ei1",#N/A,TRUE,"Earnings Impact";"ad1",#N/A,TRUE,"accretion dilution";"pfis1",#N/A,TRUE,"Pro Forma Income Statement";"acq1",#N/A,TRUE,"Acquirer";"tar1",#N/A,TRUE,"Target"}</definedName>
    <definedName name="wrn.26." localSheetId="25" hidden="1">{"cover",#N/A,TRUE,"Cover";"toc3",#N/A,TRUE,"TOC";"over",#N/A,TRUE,"Overview";"ts2",#N/A,TRUE,"Det_Trans_Sum";"ei1",#N/A,TRUE,"Earnings Impact";"ad1",#N/A,TRUE,"accretion dilution";"pfis1",#N/A,TRUE,"Pro Forma Income Statement";"acq1",#N/A,TRUE,"Acquirer";"tar1",#N/A,TRUE,"Target"}</definedName>
    <definedName name="wrn.26." localSheetId="21" hidden="1">{"cover",#N/A,TRUE,"Cover";"toc3",#N/A,TRUE,"TOC";"over",#N/A,TRUE,"Overview";"ts2",#N/A,TRUE,"Det_Trans_Sum";"ei1",#N/A,TRUE,"Earnings Impact";"ad1",#N/A,TRUE,"accretion dilution";"pfis1",#N/A,TRUE,"Pro Forma Income Statement";"acq1",#N/A,TRUE,"Acquirer";"tar1",#N/A,TRUE,"Target"}</definedName>
    <definedName name="wrn.26." localSheetId="22" hidden="1">{"cover",#N/A,TRUE,"Cover";"toc3",#N/A,TRUE,"TOC";"over",#N/A,TRUE,"Overview";"ts2",#N/A,TRUE,"Det_Trans_Sum";"ei1",#N/A,TRUE,"Earnings Impact";"ad1",#N/A,TRUE,"accretion dilution";"pfis1",#N/A,TRUE,"Pro Forma Income Statement";"acq1",#N/A,TRUE,"Acquirer";"tar1",#N/A,TRUE,"Target"}</definedName>
    <definedName name="wrn.26." localSheetId="19" hidden="1">{"cover",#N/A,TRUE,"Cover";"toc3",#N/A,TRUE,"TOC";"over",#N/A,TRUE,"Overview";"ts2",#N/A,TRUE,"Det_Trans_Sum";"ei1",#N/A,TRUE,"Earnings Impact";"ad1",#N/A,TRUE,"accretion dilution";"pfis1",#N/A,TRUE,"Pro Forma Income Statement";"acq1",#N/A,TRUE,"Acquirer";"tar1",#N/A,TRUE,"Target"}</definedName>
    <definedName name="wrn.26." hidden="1">{"cover",#N/A,TRUE,"Cover";"toc3",#N/A,TRUE,"TOC";"over",#N/A,TRUE,"Overview";"ts2",#N/A,TRUE,"Det_Trans_Sum";"ei1",#N/A,TRUE,"Earnings Impact";"ad1",#N/A,TRUE,"accretion dilution";"pfis1",#N/A,TRUE,"Pro Forma Income Statement";"acq1",#N/A,TRUE,"Acquirer";"tar1",#N/A,TRUE,"Target"}</definedName>
    <definedName name="wrn.27." localSheetId="14" hidden="1">{"cover",#N/A,TRUE,"Cover";"toc3",#N/A,TRUE,"TOC";"over",#N/A,TRUE,"Overview";"ts2",#N/A,TRUE,"Det_Trans_Sum";"ei2",#N/A,TRUE,"Earnings Impact";"ad2",#N/A,TRUE,"accretion dilution";"pfis2",#N/A,TRUE,"Pro Forma Income Statement";"acq2",#N/A,TRUE,"Acquirer";"tar2",#N/A,TRUE,"Target"}</definedName>
    <definedName name="wrn.27." localSheetId="7" hidden="1">{"cover",#N/A,TRUE,"Cover";"toc3",#N/A,TRUE,"TOC";"over",#N/A,TRUE,"Overview";"ts2",#N/A,TRUE,"Det_Trans_Sum";"ei2",#N/A,TRUE,"Earnings Impact";"ad2",#N/A,TRUE,"accretion dilution";"pfis2",#N/A,TRUE,"Pro Forma Income Statement";"acq2",#N/A,TRUE,"Acquirer";"tar2",#N/A,TRUE,"Target"}</definedName>
    <definedName name="wrn.27." localSheetId="25" hidden="1">{"cover",#N/A,TRUE,"Cover";"toc3",#N/A,TRUE,"TOC";"over",#N/A,TRUE,"Overview";"ts2",#N/A,TRUE,"Det_Trans_Sum";"ei2",#N/A,TRUE,"Earnings Impact";"ad2",#N/A,TRUE,"accretion dilution";"pfis2",#N/A,TRUE,"Pro Forma Income Statement";"acq2",#N/A,TRUE,"Acquirer";"tar2",#N/A,TRUE,"Target"}</definedName>
    <definedName name="wrn.27." localSheetId="21" hidden="1">{"cover",#N/A,TRUE,"Cover";"toc3",#N/A,TRUE,"TOC";"over",#N/A,TRUE,"Overview";"ts2",#N/A,TRUE,"Det_Trans_Sum";"ei2",#N/A,TRUE,"Earnings Impact";"ad2",#N/A,TRUE,"accretion dilution";"pfis2",#N/A,TRUE,"Pro Forma Income Statement";"acq2",#N/A,TRUE,"Acquirer";"tar2",#N/A,TRUE,"Target"}</definedName>
    <definedName name="wrn.27." localSheetId="22" hidden="1">{"cover",#N/A,TRUE,"Cover";"toc3",#N/A,TRUE,"TOC";"over",#N/A,TRUE,"Overview";"ts2",#N/A,TRUE,"Det_Trans_Sum";"ei2",#N/A,TRUE,"Earnings Impact";"ad2",#N/A,TRUE,"accretion dilution";"pfis2",#N/A,TRUE,"Pro Forma Income Statement";"acq2",#N/A,TRUE,"Acquirer";"tar2",#N/A,TRUE,"Target"}</definedName>
    <definedName name="wrn.27." localSheetId="19" hidden="1">{"cover",#N/A,TRUE,"Cover";"toc3",#N/A,TRUE,"TOC";"over",#N/A,TRUE,"Overview";"ts2",#N/A,TRUE,"Det_Trans_Sum";"ei2",#N/A,TRUE,"Earnings Impact";"ad2",#N/A,TRUE,"accretion dilution";"pfis2",#N/A,TRUE,"Pro Forma Income Statement";"acq2",#N/A,TRUE,"Acquirer";"tar2",#N/A,TRUE,"Target"}</definedName>
    <definedName name="wrn.27." hidden="1">{"cover",#N/A,TRUE,"Cover";"toc3",#N/A,TRUE,"TOC";"over",#N/A,TRUE,"Overview";"ts2",#N/A,TRUE,"Det_Trans_Sum";"ei2",#N/A,TRUE,"Earnings Impact";"ad2",#N/A,TRUE,"accretion dilution";"pfis2",#N/A,TRUE,"Pro Forma Income Statement";"acq2",#N/A,TRUE,"Acquirer";"tar2",#N/A,TRUE,"Target"}</definedName>
    <definedName name="wrn.28." localSheetId="14" hidden="1">{"cover",#N/A,TRUE,"Cover";"toc3",#N/A,TRUE,"TOC";"over",#N/A,TRUE,"Overview";"ts2",#N/A,TRUE,"Det_Trans_Sum";"ei3",#N/A,TRUE,"Earnings Impact";"ad3",#N/A,TRUE,"accretion dilution";"pfis3",#N/A,TRUE,"Pro Forma Income Statement";"acq3",#N/A,TRUE,"Acquirer";"tar3",#N/A,TRUE,"Target"}</definedName>
    <definedName name="wrn.28." localSheetId="7" hidden="1">{"cover",#N/A,TRUE,"Cover";"toc3",#N/A,TRUE,"TOC";"over",#N/A,TRUE,"Overview";"ts2",#N/A,TRUE,"Det_Trans_Sum";"ei3",#N/A,TRUE,"Earnings Impact";"ad3",#N/A,TRUE,"accretion dilution";"pfis3",#N/A,TRUE,"Pro Forma Income Statement";"acq3",#N/A,TRUE,"Acquirer";"tar3",#N/A,TRUE,"Target"}</definedName>
    <definedName name="wrn.28." localSheetId="25" hidden="1">{"cover",#N/A,TRUE,"Cover";"toc3",#N/A,TRUE,"TOC";"over",#N/A,TRUE,"Overview";"ts2",#N/A,TRUE,"Det_Trans_Sum";"ei3",#N/A,TRUE,"Earnings Impact";"ad3",#N/A,TRUE,"accretion dilution";"pfis3",#N/A,TRUE,"Pro Forma Income Statement";"acq3",#N/A,TRUE,"Acquirer";"tar3",#N/A,TRUE,"Target"}</definedName>
    <definedName name="wrn.28." localSheetId="21" hidden="1">{"cover",#N/A,TRUE,"Cover";"toc3",#N/A,TRUE,"TOC";"over",#N/A,TRUE,"Overview";"ts2",#N/A,TRUE,"Det_Trans_Sum";"ei3",#N/A,TRUE,"Earnings Impact";"ad3",#N/A,TRUE,"accretion dilution";"pfis3",#N/A,TRUE,"Pro Forma Income Statement";"acq3",#N/A,TRUE,"Acquirer";"tar3",#N/A,TRUE,"Target"}</definedName>
    <definedName name="wrn.28." localSheetId="22" hidden="1">{"cover",#N/A,TRUE,"Cover";"toc3",#N/A,TRUE,"TOC";"over",#N/A,TRUE,"Overview";"ts2",#N/A,TRUE,"Det_Trans_Sum";"ei3",#N/A,TRUE,"Earnings Impact";"ad3",#N/A,TRUE,"accretion dilution";"pfis3",#N/A,TRUE,"Pro Forma Income Statement";"acq3",#N/A,TRUE,"Acquirer";"tar3",#N/A,TRUE,"Target"}</definedName>
    <definedName name="wrn.28." localSheetId="19" hidden="1">{"cover",#N/A,TRUE,"Cover";"toc3",#N/A,TRUE,"TOC";"over",#N/A,TRUE,"Overview";"ts2",#N/A,TRUE,"Det_Trans_Sum";"ei3",#N/A,TRUE,"Earnings Impact";"ad3",#N/A,TRUE,"accretion dilution";"pfis3",#N/A,TRUE,"Pro Forma Income Statement";"acq3",#N/A,TRUE,"Acquirer";"tar3",#N/A,TRUE,"Target"}</definedName>
    <definedName name="wrn.28." hidden="1">{"cover",#N/A,TRUE,"Cover";"toc3",#N/A,TRUE,"TOC";"over",#N/A,TRUE,"Overview";"ts2",#N/A,TRUE,"Det_Trans_Sum";"ei3",#N/A,TRUE,"Earnings Impact";"ad3",#N/A,TRUE,"accretion dilution";"pfis3",#N/A,TRUE,"Pro Forma Income Statement";"acq3",#N/A,TRUE,"Acquirer";"tar3",#N/A,TRUE,"Target"}</definedName>
    <definedName name="wrn.29." localSheetId="14"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localSheetId="7"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localSheetId="25"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localSheetId="21"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localSheetId="22"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localSheetId="1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3." localSheetId="14" hidden="1">{"cover",#N/A,TRUE,"Cover";"toc1",#N/A,TRUE,"TOC";"ts1",#N/A,TRUE,"Transaction Summary";"ei2",#N/A,TRUE,"Earnings Impact";"ad2",#N/A,TRUE,"accretion dilution"}</definedName>
    <definedName name="wrn.3." localSheetId="7" hidden="1">{"cover",#N/A,TRUE,"Cover";"toc1",#N/A,TRUE,"TOC";"ts1",#N/A,TRUE,"Transaction Summary";"ei2",#N/A,TRUE,"Earnings Impact";"ad2",#N/A,TRUE,"accretion dilution"}</definedName>
    <definedName name="wrn.3." localSheetId="25" hidden="1">{"cover",#N/A,TRUE,"Cover";"toc1",#N/A,TRUE,"TOC";"ts1",#N/A,TRUE,"Transaction Summary";"ei2",#N/A,TRUE,"Earnings Impact";"ad2",#N/A,TRUE,"accretion dilution"}</definedName>
    <definedName name="wrn.3." localSheetId="21" hidden="1">{"cover",#N/A,TRUE,"Cover";"toc1",#N/A,TRUE,"TOC";"ts1",#N/A,TRUE,"Transaction Summary";"ei2",#N/A,TRUE,"Earnings Impact";"ad2",#N/A,TRUE,"accretion dilution"}</definedName>
    <definedName name="wrn.3." localSheetId="22" hidden="1">{"cover",#N/A,TRUE,"Cover";"toc1",#N/A,TRUE,"TOC";"ts1",#N/A,TRUE,"Transaction Summary";"ei2",#N/A,TRUE,"Earnings Impact";"ad2",#N/A,TRUE,"accretion dilution"}</definedName>
    <definedName name="wrn.3." localSheetId="19" hidden="1">{"cover",#N/A,TRUE,"Cover";"toc1",#N/A,TRUE,"TOC";"ts1",#N/A,TRUE,"Transaction Summary";"ei2",#N/A,TRUE,"Earnings Impact";"ad2",#N/A,TRUE,"accretion dilution"}</definedName>
    <definedName name="wrn.3." hidden="1">{"cover",#N/A,TRUE,"Cover";"toc1",#N/A,TRUE,"TOC";"ts1",#N/A,TRUE,"Transaction Summary";"ei2",#N/A,TRUE,"Earnings Impact";"ad2",#N/A,TRUE,"accretion dilution"}</definedName>
    <definedName name="wrn.3_CIG." localSheetId="14" hidden="1">{#N/A,#N/A,FALSE,"Cover";#N/A,#N/A,FALSE,"General Assumptions";#N/A,#N/A,FALSE,"Comments CIG";#N/A,#N/A,FALSE,"BS CIG";#N/A,#N/A,FALSE,"P&amp;L CIG";#N/A,#N/A,FALSE,"Cash Flow CIG";#N/A,#N/A,FALSE,"MBR CIG";#N/A,#N/A,FALSE,"Headcount - CIG";#N/A,#N/A,FALSE,"CIG MFG";#N/A,#N/A,FALSE,"CIG Inventory";#N/A,#N/A,FALSE,"Capital CIG"}</definedName>
    <definedName name="wrn.3_CIG." localSheetId="7" hidden="1">{#N/A,#N/A,FALSE,"Cover";#N/A,#N/A,FALSE,"General Assumptions";#N/A,#N/A,FALSE,"Comments CIG";#N/A,#N/A,FALSE,"BS CIG";#N/A,#N/A,FALSE,"P&amp;L CIG";#N/A,#N/A,FALSE,"Cash Flow CIG";#N/A,#N/A,FALSE,"MBR CIG";#N/A,#N/A,FALSE,"Headcount - CIG";#N/A,#N/A,FALSE,"CIG MFG";#N/A,#N/A,FALSE,"CIG Inventory";#N/A,#N/A,FALSE,"Capital CIG"}</definedName>
    <definedName name="wrn.3_CIG." localSheetId="25" hidden="1">{#N/A,#N/A,FALSE,"Cover";#N/A,#N/A,FALSE,"General Assumptions";#N/A,#N/A,FALSE,"Comments CIG";#N/A,#N/A,FALSE,"BS CIG";#N/A,#N/A,FALSE,"P&amp;L CIG";#N/A,#N/A,FALSE,"Cash Flow CIG";#N/A,#N/A,FALSE,"MBR CIG";#N/A,#N/A,FALSE,"Headcount - CIG";#N/A,#N/A,FALSE,"CIG MFG";#N/A,#N/A,FALSE,"CIG Inventory";#N/A,#N/A,FALSE,"Capital CIG"}</definedName>
    <definedName name="wrn.3_CIG." localSheetId="21" hidden="1">{#N/A,#N/A,FALSE,"Cover";#N/A,#N/A,FALSE,"General Assumptions";#N/A,#N/A,FALSE,"Comments CIG";#N/A,#N/A,FALSE,"BS CIG";#N/A,#N/A,FALSE,"P&amp;L CIG";#N/A,#N/A,FALSE,"Cash Flow CIG";#N/A,#N/A,FALSE,"MBR CIG";#N/A,#N/A,FALSE,"Headcount - CIG";#N/A,#N/A,FALSE,"CIG MFG";#N/A,#N/A,FALSE,"CIG Inventory";#N/A,#N/A,FALSE,"Capital CIG"}</definedName>
    <definedName name="wrn.3_CIG." localSheetId="22" hidden="1">{#N/A,#N/A,FALSE,"Cover";#N/A,#N/A,FALSE,"General Assumptions";#N/A,#N/A,FALSE,"Comments CIG";#N/A,#N/A,FALSE,"BS CIG";#N/A,#N/A,FALSE,"P&amp;L CIG";#N/A,#N/A,FALSE,"Cash Flow CIG";#N/A,#N/A,FALSE,"MBR CIG";#N/A,#N/A,FALSE,"Headcount - CIG";#N/A,#N/A,FALSE,"CIG MFG";#N/A,#N/A,FALSE,"CIG Inventory";#N/A,#N/A,FALSE,"Capital CIG"}</definedName>
    <definedName name="wrn.3_CIG." localSheetId="19" hidden="1">{#N/A,#N/A,FALSE,"Cover";#N/A,#N/A,FALSE,"General Assumptions";#N/A,#N/A,FALSE,"Comments CIG";#N/A,#N/A,FALSE,"BS CIG";#N/A,#N/A,FALSE,"P&amp;L CIG";#N/A,#N/A,FALSE,"Cash Flow CIG";#N/A,#N/A,FALSE,"MBR CIG";#N/A,#N/A,FALSE,"Headcount - CIG";#N/A,#N/A,FALSE,"CIG MFG";#N/A,#N/A,FALSE,"CIG Inventory";#N/A,#N/A,FALSE,"Capital CIG"}</definedName>
    <definedName name="wrn.3_CIG." hidden="1">{#N/A,#N/A,FALSE,"Cover";#N/A,#N/A,FALSE,"General Assumptions";#N/A,#N/A,FALSE,"Comments CIG";#N/A,#N/A,FALSE,"BS CIG";#N/A,#N/A,FALSE,"P&amp;L CIG";#N/A,#N/A,FALSE,"Cash Flow CIG";#N/A,#N/A,FALSE,"MBR CIG";#N/A,#N/A,FALSE,"Headcount - CIG";#N/A,#N/A,FALSE,"CIG MFG";#N/A,#N/A,FALSE,"CIG Inventory";#N/A,#N/A,FALSE,"Capital CIG"}</definedName>
    <definedName name="wrn.30." localSheetId="14"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localSheetId="7"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localSheetId="25"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localSheetId="21"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localSheetId="22"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localSheetId="19"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localSheetId="14"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localSheetId="7"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localSheetId="25"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localSheetId="2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localSheetId="22"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localSheetId="19"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localSheetId="14"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localSheetId="7"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localSheetId="25"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localSheetId="21"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localSheetId="2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localSheetId="19"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localSheetId="14" hidden="1">{"cover",#N/A,TRUE,"Cover";"toc5",#N/A,TRUE,"TOC";"over",#N/A,TRUE,"Overview";"ts2",#N/A,TRUE,"Det_Trans_Sum";"ei",#N/A,TRUE,"Earnings Impact";"ad",#N/A,TRUE,"accretion dilution";"pfis",#N/A,TRUE,"Pro Forma Income Statement";"ca",#N/A,TRUE,"Contribution_Analysis";"acq",#N/A,TRUE,"Acquirer";"tar",#N/A,TRUE,"Target"}</definedName>
    <definedName name="wrn.33." localSheetId="7" hidden="1">{"cover",#N/A,TRUE,"Cover";"toc5",#N/A,TRUE,"TOC";"over",#N/A,TRUE,"Overview";"ts2",#N/A,TRUE,"Det_Trans_Sum";"ei",#N/A,TRUE,"Earnings Impact";"ad",#N/A,TRUE,"accretion dilution";"pfis",#N/A,TRUE,"Pro Forma Income Statement";"ca",#N/A,TRUE,"Contribution_Analysis";"acq",#N/A,TRUE,"Acquirer";"tar",#N/A,TRUE,"Target"}</definedName>
    <definedName name="wrn.33." localSheetId="25" hidden="1">{"cover",#N/A,TRUE,"Cover";"toc5",#N/A,TRUE,"TOC";"over",#N/A,TRUE,"Overview";"ts2",#N/A,TRUE,"Det_Trans_Sum";"ei",#N/A,TRUE,"Earnings Impact";"ad",#N/A,TRUE,"accretion dilution";"pfis",#N/A,TRUE,"Pro Forma Income Statement";"ca",#N/A,TRUE,"Contribution_Analysis";"acq",#N/A,TRUE,"Acquirer";"tar",#N/A,TRUE,"Target"}</definedName>
    <definedName name="wrn.33." localSheetId="21" hidden="1">{"cover",#N/A,TRUE,"Cover";"toc5",#N/A,TRUE,"TOC";"over",#N/A,TRUE,"Overview";"ts2",#N/A,TRUE,"Det_Trans_Sum";"ei",#N/A,TRUE,"Earnings Impact";"ad",#N/A,TRUE,"accretion dilution";"pfis",#N/A,TRUE,"Pro Forma Income Statement";"ca",#N/A,TRUE,"Contribution_Analysis";"acq",#N/A,TRUE,"Acquirer";"tar",#N/A,TRUE,"Target"}</definedName>
    <definedName name="wrn.33." localSheetId="22" hidden="1">{"cover",#N/A,TRUE,"Cover";"toc5",#N/A,TRUE,"TOC";"over",#N/A,TRUE,"Overview";"ts2",#N/A,TRUE,"Det_Trans_Sum";"ei",#N/A,TRUE,"Earnings Impact";"ad",#N/A,TRUE,"accretion dilution";"pfis",#N/A,TRUE,"Pro Forma Income Statement";"ca",#N/A,TRUE,"Contribution_Analysis";"acq",#N/A,TRUE,"Acquirer";"tar",#N/A,TRUE,"Target"}</definedName>
    <definedName name="wrn.33." localSheetId="19" hidden="1">{"cover",#N/A,TRUE,"Cover";"toc5",#N/A,TRUE,"TOC";"over",#N/A,TRUE,"Overview";"ts2",#N/A,TRUE,"Det_Trans_Sum";"ei",#N/A,TRUE,"Earnings Impact";"ad",#N/A,TRUE,"accretion dilution";"pfis",#N/A,TRUE,"Pro Forma Income Statement";"ca",#N/A,TRUE,"Contribution_Analysis";"acq",#N/A,TRUE,"Acquirer";"tar",#N/A,TRUE,"Target"}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4." localSheetId="14" hidden="1">{"cover",#N/A,TRUE,"Cover";"toc5",#N/A,TRUE,"TOC";"over",#N/A,TRUE,"Overview";"ts2",#N/A,TRUE,"Det_Trans_Sum";"ei1",#N/A,TRUE,"Earnings Impact";"ad1",#N/A,TRUE,"accretion dilution";"pfis1",#N/A,TRUE,"Pro Forma Income Statement";"ca1",#N/A,TRUE,"Contribution_Analysis";"acq1",#N/A,TRUE,"Acquirer";"tar1",#N/A,TRUE,"Target"}</definedName>
    <definedName name="wrn.34." localSheetId="7" hidden="1">{"cover",#N/A,TRUE,"Cover";"toc5",#N/A,TRUE,"TOC";"over",#N/A,TRUE,"Overview";"ts2",#N/A,TRUE,"Det_Trans_Sum";"ei1",#N/A,TRUE,"Earnings Impact";"ad1",#N/A,TRUE,"accretion dilution";"pfis1",#N/A,TRUE,"Pro Forma Income Statement";"ca1",#N/A,TRUE,"Contribution_Analysis";"acq1",#N/A,TRUE,"Acquirer";"tar1",#N/A,TRUE,"Target"}</definedName>
    <definedName name="wrn.34." localSheetId="25" hidden="1">{"cover",#N/A,TRUE,"Cover";"toc5",#N/A,TRUE,"TOC";"over",#N/A,TRUE,"Overview";"ts2",#N/A,TRUE,"Det_Trans_Sum";"ei1",#N/A,TRUE,"Earnings Impact";"ad1",#N/A,TRUE,"accretion dilution";"pfis1",#N/A,TRUE,"Pro Forma Income Statement";"ca1",#N/A,TRUE,"Contribution_Analysis";"acq1",#N/A,TRUE,"Acquirer";"tar1",#N/A,TRUE,"Target"}</definedName>
    <definedName name="wrn.34." localSheetId="21" hidden="1">{"cover",#N/A,TRUE,"Cover";"toc5",#N/A,TRUE,"TOC";"over",#N/A,TRUE,"Overview";"ts2",#N/A,TRUE,"Det_Trans_Sum";"ei1",#N/A,TRUE,"Earnings Impact";"ad1",#N/A,TRUE,"accretion dilution";"pfis1",#N/A,TRUE,"Pro Forma Income Statement";"ca1",#N/A,TRUE,"Contribution_Analysis";"acq1",#N/A,TRUE,"Acquirer";"tar1",#N/A,TRUE,"Target"}</definedName>
    <definedName name="wrn.34." localSheetId="22" hidden="1">{"cover",#N/A,TRUE,"Cover";"toc5",#N/A,TRUE,"TOC";"over",#N/A,TRUE,"Overview";"ts2",#N/A,TRUE,"Det_Trans_Sum";"ei1",#N/A,TRUE,"Earnings Impact";"ad1",#N/A,TRUE,"accretion dilution";"pfis1",#N/A,TRUE,"Pro Forma Income Statement";"ca1",#N/A,TRUE,"Contribution_Analysis";"acq1",#N/A,TRUE,"Acquirer";"tar1",#N/A,TRUE,"Target"}</definedName>
    <definedName name="wrn.34." localSheetId="19" hidden="1">{"cover",#N/A,TRUE,"Cover";"toc5",#N/A,TRUE,"TOC";"over",#N/A,TRUE,"Overview";"ts2",#N/A,TRUE,"Det_Trans_Sum";"ei1",#N/A,TRUE,"Earnings Impact";"ad1",#N/A,TRUE,"accretion dilution";"pfis1",#N/A,TRUE,"Pro Forma Income Statement";"ca1",#N/A,TRUE,"Contribution_Analysis";"acq1",#N/A,TRUE,"Acquirer";"tar1",#N/A,TRUE,"Target"}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45." localSheetId="14" hidden="1">{#N/A,#N/A,FALSE,"96 3월물량표";#N/A,#N/A,FALSE,"96 4월물량표";#N/A,#N/A,FALSE,"96 5월물량표"}</definedName>
    <definedName name="wrn.345." localSheetId="7" hidden="1">{#N/A,#N/A,FALSE,"96 3월물량표";#N/A,#N/A,FALSE,"96 4월물량표";#N/A,#N/A,FALSE,"96 5월물량표"}</definedName>
    <definedName name="wrn.345." localSheetId="25" hidden="1">{#N/A,#N/A,FALSE,"96 3월물량표";#N/A,#N/A,FALSE,"96 4월물량표";#N/A,#N/A,FALSE,"96 5월물량표"}</definedName>
    <definedName name="wrn.345." localSheetId="21" hidden="1">{#N/A,#N/A,FALSE,"96 3월물량표";#N/A,#N/A,FALSE,"96 4월물량표";#N/A,#N/A,FALSE,"96 5월물량표"}</definedName>
    <definedName name="wrn.345." localSheetId="22" hidden="1">{#N/A,#N/A,FALSE,"96 3월물량표";#N/A,#N/A,FALSE,"96 4월물량표";#N/A,#N/A,FALSE,"96 5월물량표"}</definedName>
    <definedName name="wrn.345." localSheetId="19" hidden="1">{#N/A,#N/A,FALSE,"96 3월물량표";#N/A,#N/A,FALSE,"96 4월물량표";#N/A,#N/A,FALSE,"96 5월물량표"}</definedName>
    <definedName name="wrn.345." hidden="1">{#N/A,#N/A,FALSE,"96 3월물량표";#N/A,#N/A,FALSE,"96 4월물량표";#N/A,#N/A,FALSE,"96 5월물량표"}</definedName>
    <definedName name="wrn.35." localSheetId="14" hidden="1">{"cover",#N/A,TRUE,"Cover";"toc5",#N/A,TRUE,"TOC";"over",#N/A,TRUE,"Overview";"ts2",#N/A,TRUE,"Det_Trans_Sum";"ei2",#N/A,TRUE,"Earnings Impact";"ad2",#N/A,TRUE,"accretion dilution";"pfis2",#N/A,TRUE,"Pro Forma Income Statement";"ca2",#N/A,TRUE,"Contribution_Analysis";"acq2",#N/A,TRUE,"Acquirer";"tar2",#N/A,TRUE,"Target"}</definedName>
    <definedName name="wrn.35." localSheetId="7" hidden="1">{"cover",#N/A,TRUE,"Cover";"toc5",#N/A,TRUE,"TOC";"over",#N/A,TRUE,"Overview";"ts2",#N/A,TRUE,"Det_Trans_Sum";"ei2",#N/A,TRUE,"Earnings Impact";"ad2",#N/A,TRUE,"accretion dilution";"pfis2",#N/A,TRUE,"Pro Forma Income Statement";"ca2",#N/A,TRUE,"Contribution_Analysis";"acq2",#N/A,TRUE,"Acquirer";"tar2",#N/A,TRUE,"Target"}</definedName>
    <definedName name="wrn.35." localSheetId="25" hidden="1">{"cover",#N/A,TRUE,"Cover";"toc5",#N/A,TRUE,"TOC";"over",#N/A,TRUE,"Overview";"ts2",#N/A,TRUE,"Det_Trans_Sum";"ei2",#N/A,TRUE,"Earnings Impact";"ad2",#N/A,TRUE,"accretion dilution";"pfis2",#N/A,TRUE,"Pro Forma Income Statement";"ca2",#N/A,TRUE,"Contribution_Analysis";"acq2",#N/A,TRUE,"Acquirer";"tar2",#N/A,TRUE,"Target"}</definedName>
    <definedName name="wrn.35." localSheetId="21" hidden="1">{"cover",#N/A,TRUE,"Cover";"toc5",#N/A,TRUE,"TOC";"over",#N/A,TRUE,"Overview";"ts2",#N/A,TRUE,"Det_Trans_Sum";"ei2",#N/A,TRUE,"Earnings Impact";"ad2",#N/A,TRUE,"accretion dilution";"pfis2",#N/A,TRUE,"Pro Forma Income Statement";"ca2",#N/A,TRUE,"Contribution_Analysis";"acq2",#N/A,TRUE,"Acquirer";"tar2",#N/A,TRUE,"Target"}</definedName>
    <definedName name="wrn.35." localSheetId="22" hidden="1">{"cover",#N/A,TRUE,"Cover";"toc5",#N/A,TRUE,"TOC";"over",#N/A,TRUE,"Overview";"ts2",#N/A,TRUE,"Det_Trans_Sum";"ei2",#N/A,TRUE,"Earnings Impact";"ad2",#N/A,TRUE,"accretion dilution";"pfis2",#N/A,TRUE,"Pro Forma Income Statement";"ca2",#N/A,TRUE,"Contribution_Analysis";"acq2",#N/A,TRUE,"Acquirer";"tar2",#N/A,TRUE,"Target"}</definedName>
    <definedName name="wrn.35." localSheetId="19" hidden="1">{"cover",#N/A,TRUE,"Cover";"toc5",#N/A,TRUE,"TOC";"over",#N/A,TRUE,"Overview";"ts2",#N/A,TRUE,"Det_Trans_Sum";"ei2",#N/A,TRUE,"Earnings Impact";"ad2",#N/A,TRUE,"accretion dilution";"pfis2",#N/A,TRUE,"Pro Forma Income Statement";"ca2",#N/A,TRUE,"Contribution_Analysis";"acq2",#N/A,TRUE,"Acquirer";"tar2",#N/A,TRUE,"Target"}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6." localSheetId="14" hidden="1">{"cover",#N/A,TRUE,"Cover";"toc5",#N/A,TRUE,"TOC";"over",#N/A,TRUE,"Overview";"ts2",#N/A,TRUE,"Det_Trans_Sum";"ei3",#N/A,TRUE,"Earnings Impact";"ad3",#N/A,TRUE,"accretion dilution";"pfis3",#N/A,TRUE,"Pro Forma Income Statement";"ca3",#N/A,TRUE,"Contribution_Analysis";"acq3",#N/A,TRUE,"Acquirer";"tar3",#N/A,TRUE,"Target"}</definedName>
    <definedName name="wrn.36." localSheetId="7" hidden="1">{"cover",#N/A,TRUE,"Cover";"toc5",#N/A,TRUE,"TOC";"over",#N/A,TRUE,"Overview";"ts2",#N/A,TRUE,"Det_Trans_Sum";"ei3",#N/A,TRUE,"Earnings Impact";"ad3",#N/A,TRUE,"accretion dilution";"pfis3",#N/A,TRUE,"Pro Forma Income Statement";"ca3",#N/A,TRUE,"Contribution_Analysis";"acq3",#N/A,TRUE,"Acquirer";"tar3",#N/A,TRUE,"Target"}</definedName>
    <definedName name="wrn.36." localSheetId="25" hidden="1">{"cover",#N/A,TRUE,"Cover";"toc5",#N/A,TRUE,"TOC";"over",#N/A,TRUE,"Overview";"ts2",#N/A,TRUE,"Det_Trans_Sum";"ei3",#N/A,TRUE,"Earnings Impact";"ad3",#N/A,TRUE,"accretion dilution";"pfis3",#N/A,TRUE,"Pro Forma Income Statement";"ca3",#N/A,TRUE,"Contribution_Analysis";"acq3",#N/A,TRUE,"Acquirer";"tar3",#N/A,TRUE,"Target"}</definedName>
    <definedName name="wrn.36." localSheetId="21" hidden="1">{"cover",#N/A,TRUE,"Cover";"toc5",#N/A,TRUE,"TOC";"over",#N/A,TRUE,"Overview";"ts2",#N/A,TRUE,"Det_Trans_Sum";"ei3",#N/A,TRUE,"Earnings Impact";"ad3",#N/A,TRUE,"accretion dilution";"pfis3",#N/A,TRUE,"Pro Forma Income Statement";"ca3",#N/A,TRUE,"Contribution_Analysis";"acq3",#N/A,TRUE,"Acquirer";"tar3",#N/A,TRUE,"Target"}</definedName>
    <definedName name="wrn.36." localSheetId="22" hidden="1">{"cover",#N/A,TRUE,"Cover";"toc5",#N/A,TRUE,"TOC";"over",#N/A,TRUE,"Overview";"ts2",#N/A,TRUE,"Det_Trans_Sum";"ei3",#N/A,TRUE,"Earnings Impact";"ad3",#N/A,TRUE,"accretion dilution";"pfis3",#N/A,TRUE,"Pro Forma Income Statement";"ca3",#N/A,TRUE,"Contribution_Analysis";"acq3",#N/A,TRUE,"Acquirer";"tar3",#N/A,TRUE,"Target"}</definedName>
    <definedName name="wrn.36." localSheetId="19" hidden="1">{"cover",#N/A,TRUE,"Cover";"toc5",#N/A,TRUE,"TOC";"over",#N/A,TRUE,"Overview";"ts2",#N/A,TRUE,"Det_Trans_Sum";"ei3",#N/A,TRUE,"Earnings Impact";"ad3",#N/A,TRUE,"accretion dilution";"pfis3",#N/A,TRUE,"Pro Forma Income Statement";"ca3",#N/A,TRUE,"Contribution_Analysis";"acq3",#N/A,TRUE,"Acquirer";"tar3",#N/A,TRUE,"Target"}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7." localSheetId="14" hidden="1">{"cover",#N/A,TRUE,"Cover";"toc6",#N/A,TRUE,"TOC";"over",#N/A,TRUE,"Overview";"ts2",#N/A,TRUE,"Det_Trans_Sum";"ei",#N/A,TRUE,"Earnings Impact";"ad",#N/A,TRUE,"accretion dilution";"hg",#N/A,TRUE,"Has-Gets";"pfis",#N/A,TRUE,"Pro Forma Income Statement";"ca",#N/A,TRUE,"Contribution_Analysis";"acq",#N/A,TRUE,"Acquirer";"tar",#N/A,TRUE,"Target"}</definedName>
    <definedName name="wrn.37." localSheetId="7" hidden="1">{"cover",#N/A,TRUE,"Cover";"toc6",#N/A,TRUE,"TOC";"over",#N/A,TRUE,"Overview";"ts2",#N/A,TRUE,"Det_Trans_Sum";"ei",#N/A,TRUE,"Earnings Impact";"ad",#N/A,TRUE,"accretion dilution";"hg",#N/A,TRUE,"Has-Gets";"pfis",#N/A,TRUE,"Pro Forma Income Statement";"ca",#N/A,TRUE,"Contribution_Analysis";"acq",#N/A,TRUE,"Acquirer";"tar",#N/A,TRUE,"Target"}</definedName>
    <definedName name="wrn.37." localSheetId="25" hidden="1">{"cover",#N/A,TRUE,"Cover";"toc6",#N/A,TRUE,"TOC";"over",#N/A,TRUE,"Overview";"ts2",#N/A,TRUE,"Det_Trans_Sum";"ei",#N/A,TRUE,"Earnings Impact";"ad",#N/A,TRUE,"accretion dilution";"hg",#N/A,TRUE,"Has-Gets";"pfis",#N/A,TRUE,"Pro Forma Income Statement";"ca",#N/A,TRUE,"Contribution_Analysis";"acq",#N/A,TRUE,"Acquirer";"tar",#N/A,TRUE,"Target"}</definedName>
    <definedName name="wrn.37." localSheetId="21" hidden="1">{"cover",#N/A,TRUE,"Cover";"toc6",#N/A,TRUE,"TOC";"over",#N/A,TRUE,"Overview";"ts2",#N/A,TRUE,"Det_Trans_Sum";"ei",#N/A,TRUE,"Earnings Impact";"ad",#N/A,TRUE,"accretion dilution";"hg",#N/A,TRUE,"Has-Gets";"pfis",#N/A,TRUE,"Pro Forma Income Statement";"ca",#N/A,TRUE,"Contribution_Analysis";"acq",#N/A,TRUE,"Acquirer";"tar",#N/A,TRUE,"Target"}</definedName>
    <definedName name="wrn.37." localSheetId="22" hidden="1">{"cover",#N/A,TRUE,"Cover";"toc6",#N/A,TRUE,"TOC";"over",#N/A,TRUE,"Overview";"ts2",#N/A,TRUE,"Det_Trans_Sum";"ei",#N/A,TRUE,"Earnings Impact";"ad",#N/A,TRUE,"accretion dilution";"hg",#N/A,TRUE,"Has-Gets";"pfis",#N/A,TRUE,"Pro Forma Income Statement";"ca",#N/A,TRUE,"Contribution_Analysis";"acq",#N/A,TRUE,"Acquirer";"tar",#N/A,TRUE,"Target"}</definedName>
    <definedName name="wrn.37." localSheetId="19" hidden="1">{"cover",#N/A,TRUE,"Cover";"toc6",#N/A,TRUE,"TOC";"over",#N/A,TRUE,"Overview";"ts2",#N/A,TRUE,"Det_Trans_Sum";"ei",#N/A,TRUE,"Earnings Impact";"ad",#N/A,TRUE,"accretion dilution";"hg",#N/A,TRUE,"Has-Gets";"pfis",#N/A,TRUE,"Pro Forma Income Statement";"ca",#N/A,TRUE,"Contribution_Analysis";"acq",#N/A,TRUE,"Acquirer";"tar",#N/A,TRUE,"Target"}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8." localSheetId="14" hidden="1">{"cover",#N/A,TRUE,"Cover";"toc6",#N/A,TRUE,"TOC";"over",#N/A,TRUE,"Overview";"ts2",#N/A,TRUE,"Det_Trans_Sum";"ei1",#N/A,TRUE,"Earnings Impact";"ad1",#N/A,TRUE,"accretion dilution";"hg1",#N/A,TRUE,"Has-Gets";"pfis1",#N/A,TRUE,"Pro Forma Income Statement";"ca1",#N/A,TRUE,"Contribution_Analysis";"acq1",#N/A,TRUE,"Acquirer";"tar1",#N/A,TRUE,"Target"}</definedName>
    <definedName name="wrn.38." localSheetId="7" hidden="1">{"cover",#N/A,TRUE,"Cover";"toc6",#N/A,TRUE,"TOC";"over",#N/A,TRUE,"Overview";"ts2",#N/A,TRUE,"Det_Trans_Sum";"ei1",#N/A,TRUE,"Earnings Impact";"ad1",#N/A,TRUE,"accretion dilution";"hg1",#N/A,TRUE,"Has-Gets";"pfis1",#N/A,TRUE,"Pro Forma Income Statement";"ca1",#N/A,TRUE,"Contribution_Analysis";"acq1",#N/A,TRUE,"Acquirer";"tar1",#N/A,TRUE,"Target"}</definedName>
    <definedName name="wrn.38." localSheetId="25" hidden="1">{"cover",#N/A,TRUE,"Cover";"toc6",#N/A,TRUE,"TOC";"over",#N/A,TRUE,"Overview";"ts2",#N/A,TRUE,"Det_Trans_Sum";"ei1",#N/A,TRUE,"Earnings Impact";"ad1",#N/A,TRUE,"accretion dilution";"hg1",#N/A,TRUE,"Has-Gets";"pfis1",#N/A,TRUE,"Pro Forma Income Statement";"ca1",#N/A,TRUE,"Contribution_Analysis";"acq1",#N/A,TRUE,"Acquirer";"tar1",#N/A,TRUE,"Target"}</definedName>
    <definedName name="wrn.38." localSheetId="21" hidden="1">{"cover",#N/A,TRUE,"Cover";"toc6",#N/A,TRUE,"TOC";"over",#N/A,TRUE,"Overview";"ts2",#N/A,TRUE,"Det_Trans_Sum";"ei1",#N/A,TRUE,"Earnings Impact";"ad1",#N/A,TRUE,"accretion dilution";"hg1",#N/A,TRUE,"Has-Gets";"pfis1",#N/A,TRUE,"Pro Forma Income Statement";"ca1",#N/A,TRUE,"Contribution_Analysis";"acq1",#N/A,TRUE,"Acquirer";"tar1",#N/A,TRUE,"Target"}</definedName>
    <definedName name="wrn.38." localSheetId="22" hidden="1">{"cover",#N/A,TRUE,"Cover";"toc6",#N/A,TRUE,"TOC";"over",#N/A,TRUE,"Overview";"ts2",#N/A,TRUE,"Det_Trans_Sum";"ei1",#N/A,TRUE,"Earnings Impact";"ad1",#N/A,TRUE,"accretion dilution";"hg1",#N/A,TRUE,"Has-Gets";"pfis1",#N/A,TRUE,"Pro Forma Income Statement";"ca1",#N/A,TRUE,"Contribution_Analysis";"acq1",#N/A,TRUE,"Acquirer";"tar1",#N/A,TRUE,"Target"}</definedName>
    <definedName name="wrn.38." localSheetId="19" hidden="1">{"cover",#N/A,TRUE,"Cover";"toc6",#N/A,TRUE,"TOC";"over",#N/A,TRUE,"Overview";"ts2",#N/A,TRUE,"Det_Trans_Sum";"ei1",#N/A,TRUE,"Earnings Impact";"ad1",#N/A,TRUE,"accretion dilution";"hg1",#N/A,TRUE,"Has-Gets";"pfis1",#N/A,TRUE,"Pro Forma Income Statement";"ca1",#N/A,TRUE,"Contribution_Analysis";"acq1",#N/A,TRUE,"Acquirer";"tar1",#N/A,TRUE,"Target"}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9." localSheetId="14" hidden="1">{"cover",#N/A,TRUE,"Cover";"toc6",#N/A,TRUE,"TOC";"over",#N/A,TRUE,"Overview";"ts2",#N/A,TRUE,"Det_Trans_Sum";"ei2",#N/A,TRUE,"Earnings Impact";"ad2",#N/A,TRUE,"accretion dilution";"hg2",#N/A,TRUE,"Has-Gets";"pfis2",#N/A,TRUE,"Pro Forma Income Statement";"ca2",#N/A,TRUE,"Contribution_Analysis";"acq2",#N/A,TRUE,"Acquirer";"tar2",#N/A,TRUE,"Target"}</definedName>
    <definedName name="wrn.39." localSheetId="7" hidden="1">{"cover",#N/A,TRUE,"Cover";"toc6",#N/A,TRUE,"TOC";"over",#N/A,TRUE,"Overview";"ts2",#N/A,TRUE,"Det_Trans_Sum";"ei2",#N/A,TRUE,"Earnings Impact";"ad2",#N/A,TRUE,"accretion dilution";"hg2",#N/A,TRUE,"Has-Gets";"pfis2",#N/A,TRUE,"Pro Forma Income Statement";"ca2",#N/A,TRUE,"Contribution_Analysis";"acq2",#N/A,TRUE,"Acquirer";"tar2",#N/A,TRUE,"Target"}</definedName>
    <definedName name="wrn.39." localSheetId="25" hidden="1">{"cover",#N/A,TRUE,"Cover";"toc6",#N/A,TRUE,"TOC";"over",#N/A,TRUE,"Overview";"ts2",#N/A,TRUE,"Det_Trans_Sum";"ei2",#N/A,TRUE,"Earnings Impact";"ad2",#N/A,TRUE,"accretion dilution";"hg2",#N/A,TRUE,"Has-Gets";"pfis2",#N/A,TRUE,"Pro Forma Income Statement";"ca2",#N/A,TRUE,"Contribution_Analysis";"acq2",#N/A,TRUE,"Acquirer";"tar2",#N/A,TRUE,"Target"}</definedName>
    <definedName name="wrn.39." localSheetId="21" hidden="1">{"cover",#N/A,TRUE,"Cover";"toc6",#N/A,TRUE,"TOC";"over",#N/A,TRUE,"Overview";"ts2",#N/A,TRUE,"Det_Trans_Sum";"ei2",#N/A,TRUE,"Earnings Impact";"ad2",#N/A,TRUE,"accretion dilution";"hg2",#N/A,TRUE,"Has-Gets";"pfis2",#N/A,TRUE,"Pro Forma Income Statement";"ca2",#N/A,TRUE,"Contribution_Analysis";"acq2",#N/A,TRUE,"Acquirer";"tar2",#N/A,TRUE,"Target"}</definedName>
    <definedName name="wrn.39." localSheetId="22" hidden="1">{"cover",#N/A,TRUE,"Cover";"toc6",#N/A,TRUE,"TOC";"over",#N/A,TRUE,"Overview";"ts2",#N/A,TRUE,"Det_Trans_Sum";"ei2",#N/A,TRUE,"Earnings Impact";"ad2",#N/A,TRUE,"accretion dilution";"hg2",#N/A,TRUE,"Has-Gets";"pfis2",#N/A,TRUE,"Pro Forma Income Statement";"ca2",#N/A,TRUE,"Contribution_Analysis";"acq2",#N/A,TRUE,"Acquirer";"tar2",#N/A,TRUE,"Target"}</definedName>
    <definedName name="wrn.39." localSheetId="19" hidden="1">{"cover",#N/A,TRUE,"Cover";"toc6",#N/A,TRUE,"TOC";"over",#N/A,TRUE,"Overview";"ts2",#N/A,TRUE,"Det_Trans_Sum";"ei2",#N/A,TRUE,"Earnings Impact";"ad2",#N/A,TRUE,"accretion dilution";"hg2",#N/A,TRUE,"Has-Gets";"pfis2",#N/A,TRUE,"Pro Forma Income Statement";"ca2",#N/A,TRUE,"Contribution_Analysis";"acq2",#N/A,TRUE,"Acquirer";"tar2",#N/A,TRUE,"Target"}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4." localSheetId="14" hidden="1">{"toc1",#N/A,FALSE,"TOC";"cover",#N/A,FALSE,"Cover";"ts1",#N/A,FALSE,"Transaction Summary";"ei3",#N/A,FALSE,"Earnings Impact";"ad3",#N/A,FALSE,"accretion dilution"}</definedName>
    <definedName name="wrn.4." localSheetId="7" hidden="1">{"toc1",#N/A,FALSE,"TOC";"cover",#N/A,FALSE,"Cover";"ts1",#N/A,FALSE,"Transaction Summary";"ei3",#N/A,FALSE,"Earnings Impact";"ad3",#N/A,FALSE,"accretion dilution"}</definedName>
    <definedName name="wrn.4." localSheetId="25" hidden="1">{"toc1",#N/A,FALSE,"TOC";"cover",#N/A,FALSE,"Cover";"ts1",#N/A,FALSE,"Transaction Summary";"ei3",#N/A,FALSE,"Earnings Impact";"ad3",#N/A,FALSE,"accretion dilution"}</definedName>
    <definedName name="wrn.4." localSheetId="21" hidden="1">{"toc1",#N/A,FALSE,"TOC";"cover",#N/A,FALSE,"Cover";"ts1",#N/A,FALSE,"Transaction Summary";"ei3",#N/A,FALSE,"Earnings Impact";"ad3",#N/A,FALSE,"accretion dilution"}</definedName>
    <definedName name="wrn.4." localSheetId="22" hidden="1">{"toc1",#N/A,FALSE,"TOC";"cover",#N/A,FALSE,"Cover";"ts1",#N/A,FALSE,"Transaction Summary";"ei3",#N/A,FALSE,"Earnings Impact";"ad3",#N/A,FALSE,"accretion dilution"}</definedName>
    <definedName name="wrn.4." localSheetId="19" hidden="1">{"toc1",#N/A,FALSE,"TOC";"cover",#N/A,FALSE,"Cover";"ts1",#N/A,FALSE,"Transaction Summary";"ei3",#N/A,FALSE,"Earnings Impact";"ad3",#N/A,FALSE,"accretion dilution"}</definedName>
    <definedName name="wrn.4." hidden="1">{"toc1",#N/A,FALSE,"TOC";"cover",#N/A,FALSE,"Cover";"ts1",#N/A,FALSE,"Transaction Summary";"ei3",#N/A,FALSE,"Earnings Impact";"ad3",#N/A,FALSE,"accretion dilution"}</definedName>
    <definedName name="wrn.4_iDEN." localSheetId="14" hidden="1">{#N/A,#N/A,FALSE,"Cover";#N/A,#N/A,FALSE,"Comments IDEN";#N/A,#N/A,FALSE,"General Assumptions";#N/A,#N/A,FALSE,"Comments IDEN";#N/A,#N/A,FALSE,"BS IDEN";#N/A,#N/A,FALSE,"P&amp;L IDEN";#N/A,#N/A,FALSE,"Cash Flow IDEN";#N/A,#N/A,FALSE,"MBR IDEN";#N/A,#N/A,FALSE,"Headcount - IDEN";#N/A,#N/A,FALSE,"IDEN MFG";#N/A,#N/A,FALSE,"IDEN Inventory";#N/A,#N/A,FALSE,"Capital iDEN"}</definedName>
    <definedName name="wrn.4_iDEN." localSheetId="7" hidden="1">{#N/A,#N/A,FALSE,"Cover";#N/A,#N/A,FALSE,"Comments IDEN";#N/A,#N/A,FALSE,"General Assumptions";#N/A,#N/A,FALSE,"Comments IDEN";#N/A,#N/A,FALSE,"BS IDEN";#N/A,#N/A,FALSE,"P&amp;L IDEN";#N/A,#N/A,FALSE,"Cash Flow IDEN";#N/A,#N/A,FALSE,"MBR IDEN";#N/A,#N/A,FALSE,"Headcount - IDEN";#N/A,#N/A,FALSE,"IDEN MFG";#N/A,#N/A,FALSE,"IDEN Inventory";#N/A,#N/A,FALSE,"Capital iDEN"}</definedName>
    <definedName name="wrn.4_iDEN." localSheetId="25" hidden="1">{#N/A,#N/A,FALSE,"Cover";#N/A,#N/A,FALSE,"Comments IDEN";#N/A,#N/A,FALSE,"General Assumptions";#N/A,#N/A,FALSE,"Comments IDEN";#N/A,#N/A,FALSE,"BS IDEN";#N/A,#N/A,FALSE,"P&amp;L IDEN";#N/A,#N/A,FALSE,"Cash Flow IDEN";#N/A,#N/A,FALSE,"MBR IDEN";#N/A,#N/A,FALSE,"Headcount - IDEN";#N/A,#N/A,FALSE,"IDEN MFG";#N/A,#N/A,FALSE,"IDEN Inventory";#N/A,#N/A,FALSE,"Capital iDEN"}</definedName>
    <definedName name="wrn.4_iDEN." localSheetId="21" hidden="1">{#N/A,#N/A,FALSE,"Cover";#N/A,#N/A,FALSE,"Comments IDEN";#N/A,#N/A,FALSE,"General Assumptions";#N/A,#N/A,FALSE,"Comments IDEN";#N/A,#N/A,FALSE,"BS IDEN";#N/A,#N/A,FALSE,"P&amp;L IDEN";#N/A,#N/A,FALSE,"Cash Flow IDEN";#N/A,#N/A,FALSE,"MBR IDEN";#N/A,#N/A,FALSE,"Headcount - IDEN";#N/A,#N/A,FALSE,"IDEN MFG";#N/A,#N/A,FALSE,"IDEN Inventory";#N/A,#N/A,FALSE,"Capital iDEN"}</definedName>
    <definedName name="wrn.4_iDEN." localSheetId="22" hidden="1">{#N/A,#N/A,FALSE,"Cover";#N/A,#N/A,FALSE,"Comments IDEN";#N/A,#N/A,FALSE,"General Assumptions";#N/A,#N/A,FALSE,"Comments IDEN";#N/A,#N/A,FALSE,"BS IDEN";#N/A,#N/A,FALSE,"P&amp;L IDEN";#N/A,#N/A,FALSE,"Cash Flow IDEN";#N/A,#N/A,FALSE,"MBR IDEN";#N/A,#N/A,FALSE,"Headcount - IDEN";#N/A,#N/A,FALSE,"IDEN MFG";#N/A,#N/A,FALSE,"IDEN Inventory";#N/A,#N/A,FALSE,"Capital iDEN"}</definedName>
    <definedName name="wrn.4_iDEN." localSheetId="19" hidden="1">{#N/A,#N/A,FALSE,"Cover";#N/A,#N/A,FALSE,"Comments IDEN";#N/A,#N/A,FALSE,"General Assumptions";#N/A,#N/A,FALSE,"Comments IDEN";#N/A,#N/A,FALSE,"BS IDEN";#N/A,#N/A,FALSE,"P&amp;L IDEN";#N/A,#N/A,FALSE,"Cash Flow IDEN";#N/A,#N/A,FALSE,"MBR IDEN";#N/A,#N/A,FALSE,"Headcount - IDEN";#N/A,#N/A,FALSE,"IDEN MFG";#N/A,#N/A,FALSE,"IDEN Inventory";#N/A,#N/A,FALSE,"Capital iDEN"}</definedName>
    <definedName name="wrn.4_iDEN." hidden="1">{#N/A,#N/A,FALSE,"Cover";#N/A,#N/A,FALSE,"Comments IDEN";#N/A,#N/A,FALSE,"General Assumptions";#N/A,#N/A,FALSE,"Comments IDEN";#N/A,#N/A,FALSE,"BS IDEN";#N/A,#N/A,FALSE,"P&amp;L IDEN";#N/A,#N/A,FALSE,"Cash Flow IDEN";#N/A,#N/A,FALSE,"MBR IDEN";#N/A,#N/A,FALSE,"Headcount - IDEN";#N/A,#N/A,FALSE,"IDEN MFG";#N/A,#N/A,FALSE,"IDEN Inventory";#N/A,#N/A,FALSE,"Capital iDEN"}</definedName>
    <definedName name="wrn.40." localSheetId="14" hidden="1">{"cover",#N/A,TRUE,"Cover";"toc6",#N/A,TRUE,"TOC";"over",#N/A,TRUE,"Overview";"ts2",#N/A,TRUE,"Det_Trans_Sum";"ei3",#N/A,TRUE,"Earnings Impact";"ad3",#N/A,TRUE,"accretion dilution";"hg3",#N/A,TRUE,"Has-Gets";"pfis3",#N/A,TRUE,"Pro Forma Income Statement";"ca3",#N/A,TRUE,"Contribution_Analysis";"acq3",#N/A,TRUE,"Acquirer";"tar3",#N/A,TRUE,"Target"}</definedName>
    <definedName name="wrn.40." localSheetId="7" hidden="1">{"cover",#N/A,TRUE,"Cover";"toc6",#N/A,TRUE,"TOC";"over",#N/A,TRUE,"Overview";"ts2",#N/A,TRUE,"Det_Trans_Sum";"ei3",#N/A,TRUE,"Earnings Impact";"ad3",#N/A,TRUE,"accretion dilution";"hg3",#N/A,TRUE,"Has-Gets";"pfis3",#N/A,TRUE,"Pro Forma Income Statement";"ca3",#N/A,TRUE,"Contribution_Analysis";"acq3",#N/A,TRUE,"Acquirer";"tar3",#N/A,TRUE,"Target"}</definedName>
    <definedName name="wrn.40." localSheetId="25" hidden="1">{"cover",#N/A,TRUE,"Cover";"toc6",#N/A,TRUE,"TOC";"over",#N/A,TRUE,"Overview";"ts2",#N/A,TRUE,"Det_Trans_Sum";"ei3",#N/A,TRUE,"Earnings Impact";"ad3",#N/A,TRUE,"accretion dilution";"hg3",#N/A,TRUE,"Has-Gets";"pfis3",#N/A,TRUE,"Pro Forma Income Statement";"ca3",#N/A,TRUE,"Contribution_Analysis";"acq3",#N/A,TRUE,"Acquirer";"tar3",#N/A,TRUE,"Target"}</definedName>
    <definedName name="wrn.40." localSheetId="21" hidden="1">{"cover",#N/A,TRUE,"Cover";"toc6",#N/A,TRUE,"TOC";"over",#N/A,TRUE,"Overview";"ts2",#N/A,TRUE,"Det_Trans_Sum";"ei3",#N/A,TRUE,"Earnings Impact";"ad3",#N/A,TRUE,"accretion dilution";"hg3",#N/A,TRUE,"Has-Gets";"pfis3",#N/A,TRUE,"Pro Forma Income Statement";"ca3",#N/A,TRUE,"Contribution_Analysis";"acq3",#N/A,TRUE,"Acquirer";"tar3",#N/A,TRUE,"Target"}</definedName>
    <definedName name="wrn.40." localSheetId="22" hidden="1">{"cover",#N/A,TRUE,"Cover";"toc6",#N/A,TRUE,"TOC";"over",#N/A,TRUE,"Overview";"ts2",#N/A,TRUE,"Det_Trans_Sum";"ei3",#N/A,TRUE,"Earnings Impact";"ad3",#N/A,TRUE,"accretion dilution";"hg3",#N/A,TRUE,"Has-Gets";"pfis3",#N/A,TRUE,"Pro Forma Income Statement";"ca3",#N/A,TRUE,"Contribution_Analysis";"acq3",#N/A,TRUE,"Acquirer";"tar3",#N/A,TRUE,"Target"}</definedName>
    <definedName name="wrn.40." localSheetId="19" hidden="1">{"cover",#N/A,TRUE,"Cover";"toc6",#N/A,TRUE,"TOC";"over",#N/A,TRUE,"Overview";"ts2",#N/A,TRUE,"Det_Trans_Sum";"ei3",#N/A,TRUE,"Earnings Impact";"ad3",#N/A,TRUE,"accretion dilution";"hg3",#N/A,TRUE,"Has-Gets";"pfis3",#N/A,TRUE,"Pro Forma Income Statement";"ca3",#N/A,TRUE,"Contribution_Analysis";"acq3",#N/A,TRUE,"Acquirer";"tar3",#N/A,TRUE,"Target"}</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1." localSheetId="14" hidden="1">{"cover",#N/A,TRUE,"Cover";"toc7",#N/A,TRUE,"TOC";"over",#N/A,TRUE,"Overview";"ts2",#N/A,TRUE,"Det_Trans_Sum";"eic",#N/A,TRUE,"Earnings Impact";"ad",#N/A,TRUE,"accretion dilution";"pfis",#N/A,TRUE,"Pro Forma Income Statement";"profba",#N/A,TRUE,"Pro Forma Balance Sheet";"acqc",#N/A,TRUE,"Acquirer";"tarc",#N/A,TRUE,"Target"}</definedName>
    <definedName name="wrn.41." localSheetId="7" hidden="1">{"cover",#N/A,TRUE,"Cover";"toc7",#N/A,TRUE,"TOC";"over",#N/A,TRUE,"Overview";"ts2",#N/A,TRUE,"Det_Trans_Sum";"eic",#N/A,TRUE,"Earnings Impact";"ad",#N/A,TRUE,"accretion dilution";"pfis",#N/A,TRUE,"Pro Forma Income Statement";"profba",#N/A,TRUE,"Pro Forma Balance Sheet";"acqc",#N/A,TRUE,"Acquirer";"tarc",#N/A,TRUE,"Target"}</definedName>
    <definedName name="wrn.41." localSheetId="25" hidden="1">{"cover",#N/A,TRUE,"Cover";"toc7",#N/A,TRUE,"TOC";"over",#N/A,TRUE,"Overview";"ts2",#N/A,TRUE,"Det_Trans_Sum";"eic",#N/A,TRUE,"Earnings Impact";"ad",#N/A,TRUE,"accretion dilution";"pfis",#N/A,TRUE,"Pro Forma Income Statement";"profba",#N/A,TRUE,"Pro Forma Balance Sheet";"acqc",#N/A,TRUE,"Acquirer";"tarc",#N/A,TRUE,"Target"}</definedName>
    <definedName name="wrn.41." localSheetId="21" hidden="1">{"cover",#N/A,TRUE,"Cover";"toc7",#N/A,TRUE,"TOC";"over",#N/A,TRUE,"Overview";"ts2",#N/A,TRUE,"Det_Trans_Sum";"eic",#N/A,TRUE,"Earnings Impact";"ad",#N/A,TRUE,"accretion dilution";"pfis",#N/A,TRUE,"Pro Forma Income Statement";"profba",#N/A,TRUE,"Pro Forma Balance Sheet";"acqc",#N/A,TRUE,"Acquirer";"tarc",#N/A,TRUE,"Target"}</definedName>
    <definedName name="wrn.41." localSheetId="22" hidden="1">{"cover",#N/A,TRUE,"Cover";"toc7",#N/A,TRUE,"TOC";"over",#N/A,TRUE,"Overview";"ts2",#N/A,TRUE,"Det_Trans_Sum";"eic",#N/A,TRUE,"Earnings Impact";"ad",#N/A,TRUE,"accretion dilution";"pfis",#N/A,TRUE,"Pro Forma Income Statement";"profba",#N/A,TRUE,"Pro Forma Balance Sheet";"acqc",#N/A,TRUE,"Acquirer";"tarc",#N/A,TRUE,"Target"}</definedName>
    <definedName name="wrn.41." localSheetId="19" hidden="1">{"cover",#N/A,TRUE,"Cover";"toc7",#N/A,TRUE,"TOC";"over",#N/A,TRUE,"Overview";"ts2",#N/A,TRUE,"Det_Trans_Sum";"eic",#N/A,TRUE,"Earnings Impact";"ad",#N/A,TRUE,"accretion dilution";"pfis",#N/A,TRUE,"Pro Forma Income Statement";"profba",#N/A,TRUE,"Pro Forma Balance Sheet";"acqc",#N/A,TRUE,"Acquirer";"tarc",#N/A,TRUE,"Target"}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2." localSheetId="14" hidden="1">{"cover",#N/A,TRUE,"Cover";"toc7",#N/A,TRUE,"TOC";"over",#N/A,TRUE,"Overview";"ts2",#N/A,TRUE,"Det_Trans_Sum";"ei1c",#N/A,TRUE,"Earnings Impact";"ad1",#N/A,TRUE,"accretion dilution";"pfis1",#N/A,TRUE,"Pro Forma Income Statement";"profba",#N/A,TRUE,"Pro Forma Balance Sheet";"acq1c",#N/A,TRUE,"Acquirer";"tar1c",#N/A,TRUE,"Target"}</definedName>
    <definedName name="wrn.42." localSheetId="7" hidden="1">{"cover",#N/A,TRUE,"Cover";"toc7",#N/A,TRUE,"TOC";"over",#N/A,TRUE,"Overview";"ts2",#N/A,TRUE,"Det_Trans_Sum";"ei1c",#N/A,TRUE,"Earnings Impact";"ad1",#N/A,TRUE,"accretion dilution";"pfis1",#N/A,TRUE,"Pro Forma Income Statement";"profba",#N/A,TRUE,"Pro Forma Balance Sheet";"acq1c",#N/A,TRUE,"Acquirer";"tar1c",#N/A,TRUE,"Target"}</definedName>
    <definedName name="wrn.42." localSheetId="25" hidden="1">{"cover",#N/A,TRUE,"Cover";"toc7",#N/A,TRUE,"TOC";"over",#N/A,TRUE,"Overview";"ts2",#N/A,TRUE,"Det_Trans_Sum";"ei1c",#N/A,TRUE,"Earnings Impact";"ad1",#N/A,TRUE,"accretion dilution";"pfis1",#N/A,TRUE,"Pro Forma Income Statement";"profba",#N/A,TRUE,"Pro Forma Balance Sheet";"acq1c",#N/A,TRUE,"Acquirer";"tar1c",#N/A,TRUE,"Target"}</definedName>
    <definedName name="wrn.42." localSheetId="21" hidden="1">{"cover",#N/A,TRUE,"Cover";"toc7",#N/A,TRUE,"TOC";"over",#N/A,TRUE,"Overview";"ts2",#N/A,TRUE,"Det_Trans_Sum";"ei1c",#N/A,TRUE,"Earnings Impact";"ad1",#N/A,TRUE,"accretion dilution";"pfis1",#N/A,TRUE,"Pro Forma Income Statement";"profba",#N/A,TRUE,"Pro Forma Balance Sheet";"acq1c",#N/A,TRUE,"Acquirer";"tar1c",#N/A,TRUE,"Target"}</definedName>
    <definedName name="wrn.42." localSheetId="22" hidden="1">{"cover",#N/A,TRUE,"Cover";"toc7",#N/A,TRUE,"TOC";"over",#N/A,TRUE,"Overview";"ts2",#N/A,TRUE,"Det_Trans_Sum";"ei1c",#N/A,TRUE,"Earnings Impact";"ad1",#N/A,TRUE,"accretion dilution";"pfis1",#N/A,TRUE,"Pro Forma Income Statement";"profba",#N/A,TRUE,"Pro Forma Balance Sheet";"acq1c",#N/A,TRUE,"Acquirer";"tar1c",#N/A,TRUE,"Target"}</definedName>
    <definedName name="wrn.42." localSheetId="19" hidden="1">{"cover",#N/A,TRUE,"Cover";"toc7",#N/A,TRUE,"TOC";"over",#N/A,TRUE,"Overview";"ts2",#N/A,TRUE,"Det_Trans_Sum";"ei1c",#N/A,TRUE,"Earnings Impact";"ad1",#N/A,TRUE,"accretion dilution";"pfis1",#N/A,TRUE,"Pro Forma Income Statement";"profba",#N/A,TRUE,"Pro Forma Balance Sheet";"acq1c",#N/A,TRUE,"Acquirer";"tar1c",#N/A,TRUE,"Target"}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3." localSheetId="14" hidden="1">{"cover",#N/A,TRUE,"Cover";"toc7",#N/A,TRUE,"TOC";"over",#N/A,TRUE,"Overview";"ts2",#N/A,TRUE,"Det_Trans_Sum";"ei2c",#N/A,TRUE,"Earnings Impact";"ad2",#N/A,TRUE,"accretion dilution";"pfis2",#N/A,TRUE,"Pro Forma Income Statement";"profba",#N/A,TRUE,"Pro Forma Balance Sheet";"acq2c",#N/A,TRUE,"Acquirer";"tar2c",#N/A,TRUE,"Target"}</definedName>
    <definedName name="wrn.43." localSheetId="7" hidden="1">{"cover",#N/A,TRUE,"Cover";"toc7",#N/A,TRUE,"TOC";"over",#N/A,TRUE,"Overview";"ts2",#N/A,TRUE,"Det_Trans_Sum";"ei2c",#N/A,TRUE,"Earnings Impact";"ad2",#N/A,TRUE,"accretion dilution";"pfis2",#N/A,TRUE,"Pro Forma Income Statement";"profba",#N/A,TRUE,"Pro Forma Balance Sheet";"acq2c",#N/A,TRUE,"Acquirer";"tar2c",#N/A,TRUE,"Target"}</definedName>
    <definedName name="wrn.43." localSheetId="25" hidden="1">{"cover",#N/A,TRUE,"Cover";"toc7",#N/A,TRUE,"TOC";"over",#N/A,TRUE,"Overview";"ts2",#N/A,TRUE,"Det_Trans_Sum";"ei2c",#N/A,TRUE,"Earnings Impact";"ad2",#N/A,TRUE,"accretion dilution";"pfis2",#N/A,TRUE,"Pro Forma Income Statement";"profba",#N/A,TRUE,"Pro Forma Balance Sheet";"acq2c",#N/A,TRUE,"Acquirer";"tar2c",#N/A,TRUE,"Target"}</definedName>
    <definedName name="wrn.43." localSheetId="21" hidden="1">{"cover",#N/A,TRUE,"Cover";"toc7",#N/A,TRUE,"TOC";"over",#N/A,TRUE,"Overview";"ts2",#N/A,TRUE,"Det_Trans_Sum";"ei2c",#N/A,TRUE,"Earnings Impact";"ad2",#N/A,TRUE,"accretion dilution";"pfis2",#N/A,TRUE,"Pro Forma Income Statement";"profba",#N/A,TRUE,"Pro Forma Balance Sheet";"acq2c",#N/A,TRUE,"Acquirer";"tar2c",#N/A,TRUE,"Target"}</definedName>
    <definedName name="wrn.43." localSheetId="22" hidden="1">{"cover",#N/A,TRUE,"Cover";"toc7",#N/A,TRUE,"TOC";"over",#N/A,TRUE,"Overview";"ts2",#N/A,TRUE,"Det_Trans_Sum";"ei2c",#N/A,TRUE,"Earnings Impact";"ad2",#N/A,TRUE,"accretion dilution";"pfis2",#N/A,TRUE,"Pro Forma Income Statement";"profba",#N/A,TRUE,"Pro Forma Balance Sheet";"acq2c",#N/A,TRUE,"Acquirer";"tar2c",#N/A,TRUE,"Target"}</definedName>
    <definedName name="wrn.43." localSheetId="19" hidden="1">{"cover",#N/A,TRUE,"Cover";"toc7",#N/A,TRUE,"TOC";"over",#N/A,TRUE,"Overview";"ts2",#N/A,TRUE,"Det_Trans_Sum";"ei2c",#N/A,TRUE,"Earnings Impact";"ad2",#N/A,TRUE,"accretion dilution";"pfis2",#N/A,TRUE,"Pro Forma Income Statement";"profba",#N/A,TRUE,"Pro Forma Balance Sheet";"acq2c",#N/A,TRUE,"Acquirer";"tar2c",#N/A,TRUE,"Target"}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4." localSheetId="14" hidden="1">{"cover",#N/A,TRUE,"Cover";"toc7",#N/A,TRUE,"TOC";"over",#N/A,TRUE,"Overview";"ts2",#N/A,TRUE,"Det_Trans_Sum";"ei3c",#N/A,TRUE,"Earnings Impact";"ad3",#N/A,TRUE,"accretion dilution";"pfis3",#N/A,TRUE,"Pro Forma Income Statement";"profba",#N/A,TRUE,"Pro Forma Balance Sheet";"acq3c",#N/A,TRUE,"Acquirer";"tar3c",#N/A,TRUE,"Target"}</definedName>
    <definedName name="wrn.44." localSheetId="7" hidden="1">{"cover",#N/A,TRUE,"Cover";"toc7",#N/A,TRUE,"TOC";"over",#N/A,TRUE,"Overview";"ts2",#N/A,TRUE,"Det_Trans_Sum";"ei3c",#N/A,TRUE,"Earnings Impact";"ad3",#N/A,TRUE,"accretion dilution";"pfis3",#N/A,TRUE,"Pro Forma Income Statement";"profba",#N/A,TRUE,"Pro Forma Balance Sheet";"acq3c",#N/A,TRUE,"Acquirer";"tar3c",#N/A,TRUE,"Target"}</definedName>
    <definedName name="wrn.44." localSheetId="25" hidden="1">{"cover",#N/A,TRUE,"Cover";"toc7",#N/A,TRUE,"TOC";"over",#N/A,TRUE,"Overview";"ts2",#N/A,TRUE,"Det_Trans_Sum";"ei3c",#N/A,TRUE,"Earnings Impact";"ad3",#N/A,TRUE,"accretion dilution";"pfis3",#N/A,TRUE,"Pro Forma Income Statement";"profba",#N/A,TRUE,"Pro Forma Balance Sheet";"acq3c",#N/A,TRUE,"Acquirer";"tar3c",#N/A,TRUE,"Target"}</definedName>
    <definedName name="wrn.44." localSheetId="21" hidden="1">{"cover",#N/A,TRUE,"Cover";"toc7",#N/A,TRUE,"TOC";"over",#N/A,TRUE,"Overview";"ts2",#N/A,TRUE,"Det_Trans_Sum";"ei3c",#N/A,TRUE,"Earnings Impact";"ad3",#N/A,TRUE,"accretion dilution";"pfis3",#N/A,TRUE,"Pro Forma Income Statement";"profba",#N/A,TRUE,"Pro Forma Balance Sheet";"acq3c",#N/A,TRUE,"Acquirer";"tar3c",#N/A,TRUE,"Target"}</definedName>
    <definedName name="wrn.44." localSheetId="22" hidden="1">{"cover",#N/A,TRUE,"Cover";"toc7",#N/A,TRUE,"TOC";"over",#N/A,TRUE,"Overview";"ts2",#N/A,TRUE,"Det_Trans_Sum";"ei3c",#N/A,TRUE,"Earnings Impact";"ad3",#N/A,TRUE,"accretion dilution";"pfis3",#N/A,TRUE,"Pro Forma Income Statement";"profba",#N/A,TRUE,"Pro Forma Balance Sheet";"acq3c",#N/A,TRUE,"Acquirer";"tar3c",#N/A,TRUE,"Target"}</definedName>
    <definedName name="wrn.44." localSheetId="19" hidden="1">{"cover",#N/A,TRUE,"Cover";"toc7",#N/A,TRUE,"TOC";"over",#N/A,TRUE,"Overview";"ts2",#N/A,TRUE,"Det_Trans_Sum";"ei3c",#N/A,TRUE,"Earnings Impact";"ad3",#N/A,TRUE,"accretion dilution";"pfis3",#N/A,TRUE,"Pro Forma Income Statement";"profba",#N/A,TRUE,"Pro Forma Balance Sheet";"acq3c",#N/A,TRUE,"Acquirer";"tar3c",#N/A,TRUE,"Target"}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5." localSheetId="14"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localSheetId="7"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localSheetId="2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localSheetId="21"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localSheetId="22"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localSheetId="19"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localSheetId="14"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localSheetId="7"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localSheetId="25"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localSheetId="21"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localSheetId="22"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localSheetId="19"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localSheetId="14"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localSheetId="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localSheetId="25"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localSheetId="21"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localSheetId="22"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localSheetId="19"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localSheetId="14"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localSheetId="7"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localSheetId="25"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localSheetId="21"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localSheetId="22"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localSheetId="19"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localSheetId="14"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localSheetId="7"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localSheetId="25"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localSheetId="21"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localSheetId="22"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localSheetId="1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5." localSheetId="14" hidden="1">{"cover",#N/A,TRUE,"Cover";"toc2",#N/A,TRUE,"TOC";"ts1",#N/A,TRUE,"Transaction Summary";"ei",#N/A,TRUE,"Earnings Impact";"ad",#N/A,TRUE,"accretion dilution";"hg",#N/A,TRUE,"Has-Gets"}</definedName>
    <definedName name="wrn.5." localSheetId="7" hidden="1">{"cover",#N/A,TRUE,"Cover";"toc2",#N/A,TRUE,"TOC";"ts1",#N/A,TRUE,"Transaction Summary";"ei",#N/A,TRUE,"Earnings Impact";"ad",#N/A,TRUE,"accretion dilution";"hg",#N/A,TRUE,"Has-Gets"}</definedName>
    <definedName name="wrn.5." localSheetId="25" hidden="1">{"cover",#N/A,TRUE,"Cover";"toc2",#N/A,TRUE,"TOC";"ts1",#N/A,TRUE,"Transaction Summary";"ei",#N/A,TRUE,"Earnings Impact";"ad",#N/A,TRUE,"accretion dilution";"hg",#N/A,TRUE,"Has-Gets"}</definedName>
    <definedName name="wrn.5." localSheetId="21" hidden="1">{"cover",#N/A,TRUE,"Cover";"toc2",#N/A,TRUE,"TOC";"ts1",#N/A,TRUE,"Transaction Summary";"ei",#N/A,TRUE,"Earnings Impact";"ad",#N/A,TRUE,"accretion dilution";"hg",#N/A,TRUE,"Has-Gets"}</definedName>
    <definedName name="wrn.5." localSheetId="22" hidden="1">{"cover",#N/A,TRUE,"Cover";"toc2",#N/A,TRUE,"TOC";"ts1",#N/A,TRUE,"Transaction Summary";"ei",#N/A,TRUE,"Earnings Impact";"ad",#N/A,TRUE,"accretion dilution";"hg",#N/A,TRUE,"Has-Gets"}</definedName>
    <definedName name="wrn.5." localSheetId="19" hidden="1">{"cover",#N/A,TRUE,"Cover";"toc2",#N/A,TRUE,"TOC";"ts1",#N/A,TRUE,"Transaction Summary";"ei",#N/A,TRUE,"Earnings Impact";"ad",#N/A,TRUE,"accretion dilution";"hg",#N/A,TRUE,"Has-Gets"}</definedName>
    <definedName name="wrn.5." hidden="1">{"cover",#N/A,TRUE,"Cover";"toc2",#N/A,TRUE,"TOC";"ts1",#N/A,TRUE,"Transaction Summary";"ei",#N/A,TRUE,"Earnings Impact";"ad",#N/A,TRUE,"accretion dilution";"hg",#N/A,TRUE,"Has-Gets"}</definedName>
    <definedName name="wrn.5_Total._.Back._.Up." localSheetId="14" hidden="1">{#N/A,#N/A,FALSE,"BACK UP CIG";#N/A,#N/A,FALSE,"BACK UP Balance FDM";#N/A,#N/A,FALSE,"BACK UP ASP nsad";#N/A,#N/A,FALSE,"BACK UP CORPORATE"}</definedName>
    <definedName name="wrn.5_Total._.Back._.Up." localSheetId="7" hidden="1">{#N/A,#N/A,FALSE,"BACK UP CIG";#N/A,#N/A,FALSE,"BACK UP Balance FDM";#N/A,#N/A,FALSE,"BACK UP ASP nsad";#N/A,#N/A,FALSE,"BACK UP CORPORATE"}</definedName>
    <definedName name="wrn.5_Total._.Back._.Up." localSheetId="25" hidden="1">{#N/A,#N/A,FALSE,"BACK UP CIG";#N/A,#N/A,FALSE,"BACK UP Balance FDM";#N/A,#N/A,FALSE,"BACK UP ASP nsad";#N/A,#N/A,FALSE,"BACK UP CORPORATE"}</definedName>
    <definedName name="wrn.5_Total._.Back._.Up." localSheetId="21" hidden="1">{#N/A,#N/A,FALSE,"BACK UP CIG";#N/A,#N/A,FALSE,"BACK UP Balance FDM";#N/A,#N/A,FALSE,"BACK UP ASP nsad";#N/A,#N/A,FALSE,"BACK UP CORPORATE"}</definedName>
    <definedName name="wrn.5_Total._.Back._.Up." localSheetId="22" hidden="1">{#N/A,#N/A,FALSE,"BACK UP CIG";#N/A,#N/A,FALSE,"BACK UP Balance FDM";#N/A,#N/A,FALSE,"BACK UP ASP nsad";#N/A,#N/A,FALSE,"BACK UP CORPORATE"}</definedName>
    <definedName name="wrn.5_Total._.Back._.Up." localSheetId="19" hidden="1">{#N/A,#N/A,FALSE,"BACK UP CIG";#N/A,#N/A,FALSE,"BACK UP Balance FDM";#N/A,#N/A,FALSE,"BACK UP ASP nsad";#N/A,#N/A,FALSE,"BACK UP CORPORATE"}</definedName>
    <definedName name="wrn.5_Total._.Back._.Up." hidden="1">{#N/A,#N/A,FALSE,"BACK UP CIG";#N/A,#N/A,FALSE,"BACK UP Balance FDM";#N/A,#N/A,FALSE,"BACK UP ASP nsad";#N/A,#N/A,FALSE,"BACK UP CORPORATE"}</definedName>
    <definedName name="wrn.50." localSheetId="14"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localSheetId="7"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localSheetId="25"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localSheetId="21"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localSheetId="22"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localSheetId="19"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1." localSheetId="14"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localSheetId="7"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localSheetId="25"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localSheetId="2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localSheetId="22"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localSheetId="19"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localSheetId="14"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localSheetId="7"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localSheetId="25"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localSheetId="21"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localSheetId="2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localSheetId="19"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localSheetId="14"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localSheetId="7"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localSheetId="25"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localSheetId="21"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localSheetId="22"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localSheetId="19"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localSheetId="1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localSheetId="7"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localSheetId="25"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localSheetId="21"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localSheetId="22"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localSheetId="19"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localSheetId="14"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localSheetId="7"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localSheetId="2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localSheetId="21"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localSheetId="22"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localSheetId="19"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localSheetId="14"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localSheetId="7"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localSheetId="25"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localSheetId="21"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localSheetId="22"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localSheetId="19"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localSheetId="14" hidden="1">{"cover",#N/A,TRUE,"Cover";"toc7",#N/A,TRUE,"TOC";"over",#N/A,TRUE,"Overview";"ts2",#N/A,TRUE,"Det_Trans_Sum";"ei",#N/A,TRUE,"Earnings Impact";"ad",#N/A,TRUE,"accretion dilution";"pfis",#N/A,TRUE,"Pro Forma Income Statement";"profba",#N/A,TRUE,"Pro Forma Balance Sheet";"acq",#N/A,TRUE,"Acquirer";"tar",#N/A,TRUE,"Target"}</definedName>
    <definedName name="wrn.57." localSheetId="7" hidden="1">{"cover",#N/A,TRUE,"Cover";"toc7",#N/A,TRUE,"TOC";"over",#N/A,TRUE,"Overview";"ts2",#N/A,TRUE,"Det_Trans_Sum";"ei",#N/A,TRUE,"Earnings Impact";"ad",#N/A,TRUE,"accretion dilution";"pfis",#N/A,TRUE,"Pro Forma Income Statement";"profba",#N/A,TRUE,"Pro Forma Balance Sheet";"acq",#N/A,TRUE,"Acquirer";"tar",#N/A,TRUE,"Target"}</definedName>
    <definedName name="wrn.57." localSheetId="25" hidden="1">{"cover",#N/A,TRUE,"Cover";"toc7",#N/A,TRUE,"TOC";"over",#N/A,TRUE,"Overview";"ts2",#N/A,TRUE,"Det_Trans_Sum";"ei",#N/A,TRUE,"Earnings Impact";"ad",#N/A,TRUE,"accretion dilution";"pfis",#N/A,TRUE,"Pro Forma Income Statement";"profba",#N/A,TRUE,"Pro Forma Balance Sheet";"acq",#N/A,TRUE,"Acquirer";"tar",#N/A,TRUE,"Target"}</definedName>
    <definedName name="wrn.57." localSheetId="21" hidden="1">{"cover",#N/A,TRUE,"Cover";"toc7",#N/A,TRUE,"TOC";"over",#N/A,TRUE,"Overview";"ts2",#N/A,TRUE,"Det_Trans_Sum";"ei",#N/A,TRUE,"Earnings Impact";"ad",#N/A,TRUE,"accretion dilution";"pfis",#N/A,TRUE,"Pro Forma Income Statement";"profba",#N/A,TRUE,"Pro Forma Balance Sheet";"acq",#N/A,TRUE,"Acquirer";"tar",#N/A,TRUE,"Target"}</definedName>
    <definedName name="wrn.57." localSheetId="22" hidden="1">{"cover",#N/A,TRUE,"Cover";"toc7",#N/A,TRUE,"TOC";"over",#N/A,TRUE,"Overview";"ts2",#N/A,TRUE,"Det_Trans_Sum";"ei",#N/A,TRUE,"Earnings Impact";"ad",#N/A,TRUE,"accretion dilution";"pfis",#N/A,TRUE,"Pro Forma Income Statement";"profba",#N/A,TRUE,"Pro Forma Balance Sheet";"acq",#N/A,TRUE,"Acquirer";"tar",#N/A,TRUE,"Target"}</definedName>
    <definedName name="wrn.57." localSheetId="19" hidden="1">{"cover",#N/A,TRUE,"Cover";"toc7",#N/A,TRUE,"TOC";"over",#N/A,TRUE,"Overview";"ts2",#N/A,TRUE,"Det_Trans_Sum";"ei",#N/A,TRUE,"Earnings Impact";"ad",#N/A,TRUE,"accretion dilution";"pfis",#N/A,TRUE,"Pro Forma Income Statement";"profba",#N/A,TRUE,"Pro Forma Balance Sheet";"acq",#N/A,TRUE,"Acquirer";"tar",#N/A,TRUE,"Target"}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8." localSheetId="14" hidden="1">{"cover",#N/A,TRUE,"Cover";"toc7",#N/A,TRUE,"TOC";"over",#N/A,TRUE,"Overview";"ts2",#N/A,TRUE,"Det_Trans_Sum";"ei1",#N/A,TRUE,"Earnings Impact";"ad1",#N/A,TRUE,"accretion dilution";"pfis1",#N/A,TRUE,"Pro Forma Income Statement";"profba",#N/A,TRUE,"Pro Forma Balance Sheet";"acq1",#N/A,TRUE,"Acquirer";"tar1",#N/A,TRUE,"Target"}</definedName>
    <definedName name="wrn.58." localSheetId="7" hidden="1">{"cover",#N/A,TRUE,"Cover";"toc7",#N/A,TRUE,"TOC";"over",#N/A,TRUE,"Overview";"ts2",#N/A,TRUE,"Det_Trans_Sum";"ei1",#N/A,TRUE,"Earnings Impact";"ad1",#N/A,TRUE,"accretion dilution";"pfis1",#N/A,TRUE,"Pro Forma Income Statement";"profba",#N/A,TRUE,"Pro Forma Balance Sheet";"acq1",#N/A,TRUE,"Acquirer";"tar1",#N/A,TRUE,"Target"}</definedName>
    <definedName name="wrn.58." localSheetId="25" hidden="1">{"cover",#N/A,TRUE,"Cover";"toc7",#N/A,TRUE,"TOC";"over",#N/A,TRUE,"Overview";"ts2",#N/A,TRUE,"Det_Trans_Sum";"ei1",#N/A,TRUE,"Earnings Impact";"ad1",#N/A,TRUE,"accretion dilution";"pfis1",#N/A,TRUE,"Pro Forma Income Statement";"profba",#N/A,TRUE,"Pro Forma Balance Sheet";"acq1",#N/A,TRUE,"Acquirer";"tar1",#N/A,TRUE,"Target"}</definedName>
    <definedName name="wrn.58." localSheetId="21" hidden="1">{"cover",#N/A,TRUE,"Cover";"toc7",#N/A,TRUE,"TOC";"over",#N/A,TRUE,"Overview";"ts2",#N/A,TRUE,"Det_Trans_Sum";"ei1",#N/A,TRUE,"Earnings Impact";"ad1",#N/A,TRUE,"accretion dilution";"pfis1",#N/A,TRUE,"Pro Forma Income Statement";"profba",#N/A,TRUE,"Pro Forma Balance Sheet";"acq1",#N/A,TRUE,"Acquirer";"tar1",#N/A,TRUE,"Target"}</definedName>
    <definedName name="wrn.58." localSheetId="22" hidden="1">{"cover",#N/A,TRUE,"Cover";"toc7",#N/A,TRUE,"TOC";"over",#N/A,TRUE,"Overview";"ts2",#N/A,TRUE,"Det_Trans_Sum";"ei1",#N/A,TRUE,"Earnings Impact";"ad1",#N/A,TRUE,"accretion dilution";"pfis1",#N/A,TRUE,"Pro Forma Income Statement";"profba",#N/A,TRUE,"Pro Forma Balance Sheet";"acq1",#N/A,TRUE,"Acquirer";"tar1",#N/A,TRUE,"Target"}</definedName>
    <definedName name="wrn.58." localSheetId="19" hidden="1">{"cover",#N/A,TRUE,"Cover";"toc7",#N/A,TRUE,"TOC";"over",#N/A,TRUE,"Overview";"ts2",#N/A,TRUE,"Det_Trans_Sum";"ei1",#N/A,TRUE,"Earnings Impact";"ad1",#N/A,TRUE,"accretion dilution";"pfis1",#N/A,TRUE,"Pro Forma Income Statement";"profba",#N/A,TRUE,"Pro Forma Balance Sheet";"acq1",#N/A,TRUE,"Acquirer";"tar1",#N/A,TRUE,"Target"}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9." localSheetId="14" hidden="1">{"cover",#N/A,TRUE,"Cover";"toc7",#N/A,TRUE,"TOC";"over",#N/A,TRUE,"Overview";"ts2",#N/A,TRUE,"Det_Trans_Sum";"ei2",#N/A,TRUE,"Earnings Impact";"ad2",#N/A,TRUE,"accretion dilution";"pfis2",#N/A,TRUE,"Pro Forma Income Statement";"profba",#N/A,TRUE,"Pro Forma Balance Sheet";"acq2",#N/A,TRUE,"Acquirer";"tar2",#N/A,TRUE,"Target"}</definedName>
    <definedName name="wrn.59." localSheetId="7" hidden="1">{"cover",#N/A,TRUE,"Cover";"toc7",#N/A,TRUE,"TOC";"over",#N/A,TRUE,"Overview";"ts2",#N/A,TRUE,"Det_Trans_Sum";"ei2",#N/A,TRUE,"Earnings Impact";"ad2",#N/A,TRUE,"accretion dilution";"pfis2",#N/A,TRUE,"Pro Forma Income Statement";"profba",#N/A,TRUE,"Pro Forma Balance Sheet";"acq2",#N/A,TRUE,"Acquirer";"tar2",#N/A,TRUE,"Target"}</definedName>
    <definedName name="wrn.59." localSheetId="25" hidden="1">{"cover",#N/A,TRUE,"Cover";"toc7",#N/A,TRUE,"TOC";"over",#N/A,TRUE,"Overview";"ts2",#N/A,TRUE,"Det_Trans_Sum";"ei2",#N/A,TRUE,"Earnings Impact";"ad2",#N/A,TRUE,"accretion dilution";"pfis2",#N/A,TRUE,"Pro Forma Income Statement";"profba",#N/A,TRUE,"Pro Forma Balance Sheet";"acq2",#N/A,TRUE,"Acquirer";"tar2",#N/A,TRUE,"Target"}</definedName>
    <definedName name="wrn.59." localSheetId="21" hidden="1">{"cover",#N/A,TRUE,"Cover";"toc7",#N/A,TRUE,"TOC";"over",#N/A,TRUE,"Overview";"ts2",#N/A,TRUE,"Det_Trans_Sum";"ei2",#N/A,TRUE,"Earnings Impact";"ad2",#N/A,TRUE,"accretion dilution";"pfis2",#N/A,TRUE,"Pro Forma Income Statement";"profba",#N/A,TRUE,"Pro Forma Balance Sheet";"acq2",#N/A,TRUE,"Acquirer";"tar2",#N/A,TRUE,"Target"}</definedName>
    <definedName name="wrn.59." localSheetId="22" hidden="1">{"cover",#N/A,TRUE,"Cover";"toc7",#N/A,TRUE,"TOC";"over",#N/A,TRUE,"Overview";"ts2",#N/A,TRUE,"Det_Trans_Sum";"ei2",#N/A,TRUE,"Earnings Impact";"ad2",#N/A,TRUE,"accretion dilution";"pfis2",#N/A,TRUE,"Pro Forma Income Statement";"profba",#N/A,TRUE,"Pro Forma Balance Sheet";"acq2",#N/A,TRUE,"Acquirer";"tar2",#N/A,TRUE,"Target"}</definedName>
    <definedName name="wrn.59." localSheetId="19" hidden="1">{"cover",#N/A,TRUE,"Cover";"toc7",#N/A,TRUE,"TOC";"over",#N/A,TRUE,"Overview";"ts2",#N/A,TRUE,"Det_Trans_Sum";"ei2",#N/A,TRUE,"Earnings Impact";"ad2",#N/A,TRUE,"accretion dilution";"pfis2",#N/A,TRUE,"Pro Forma Income Statement";"profba",#N/A,TRUE,"Pro Forma Balance Sheet";"acq2",#N/A,TRUE,"Acquirer";"tar2",#N/A,TRUE,"Target"}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5YEAR." localSheetId="14" hidden="1">{#N/A,#N/A,FALSE,"COVER";#N/A,#N/A,FALSE,"INDEX";#N/A,#N/A,FALSE,"95 VAR";#N/A,#N/A,FALSE,"CF 95";#N/A,#N/A,FALSE,"EQUITY";#N/A,#N/A,FALSE,"SCHEDULE B";#N/A,#N/A,FALSE,"CF 96";#N/A,#N/A,FALSE,"SUMMARY P&amp;L";#N/A,#N/A,FALSE,"INCOME STATEMENT";#N/A,#N/A,FALSE,"CASH FLOW";#N/A,#N/A,FALSE,"TOTAL REVENUE";#N/A,#N/A,FALSE,"AFFILIATE REVENUE";#N/A,#N/A,FALSE,"SUB COUNT";#N/A,#N/A,FALSE,"SUB REVENUE";#N/A,#N/A,FALSE,"AD REVENUE";#N/A,#N/A,FALSE,"OTHER REVENUE EXPL. ";#N/A,#N/A,FALSE,"RIGHTS  ";#N/A,#N/A,FALSE,"MUSIC FEES";#N/A,#N/A,FALSE,"G&amp;A EXPENSE";#N/A,#N/A,FALSE,"G&amp;A EXPL.";#N/A,#N/A,FALSE,"PROGRAMMING";#N/A,#N/A,FALSE,"PROGRAMMING EXPL.";#N/A,#N/A,FALSE,"REMOTE PROD. EXP.";#N/A,#N/A,FALSE,"REMOTE SUPPORT";#N/A,#N/A,FALSE,"REMOTE PROD. EXPL.";#N/A,#N/A,FALSE,"DISTRIBUTION";#N/A,#N/A,FALSE,"DISTRIBUTION EXPL.";#N/A,#N/A,FALSE,"SPORTSCOM";#N/A,#N/A,FALSE,"SPORTSCOM EXPL. ";#N/A,#N/A,FALSE,"AFF SVCS";#N/A,#N/A,FALSE,"AFF SVCS EXPL";#N/A,#N/A,FALSE,"MARKETING";#N/A,#N/A,FALSE,"MARKETING EXPL.";#N/A,#N/A,FALSE,"AD SALES";#N/A,#N/A,FALSE,"AD SALES EXPL.";#N/A,#N/A,FALSE,"MEDIA";#N/A,#N/A,FALSE,"MEDIA EXPL.";#N/A,#N/A,FALSE,"PUBLIC AFFAIRS";#N/A,#N/A,FALSE,"PUBLIC AFF. EXPL.";#N/A,#N/A,FALSE,"PRIME FEE";#N/A,#N/A,FALSE,"PRIME FEE EXPL. ";#N/A,#N/A,FALSE,"DEPRECIATION";#N/A,#N/A,FALSE,"INTEREST";#N/A,#N/A,FALSE,"CAPITAL ";#N/A,#N/A,FALSE,"PAYROLL";#N/A,#N/A,FALSE,"PAYROLL SUMMARY";#N/A,#N/A,FALSE,"SUN5YR"}</definedName>
    <definedName name="wrn.5YEAR." localSheetId="7" hidden="1">{#N/A,#N/A,FALSE,"COVER";#N/A,#N/A,FALSE,"INDEX";#N/A,#N/A,FALSE,"95 VAR";#N/A,#N/A,FALSE,"CF 95";#N/A,#N/A,FALSE,"EQUITY";#N/A,#N/A,FALSE,"SCHEDULE B";#N/A,#N/A,FALSE,"CF 96";#N/A,#N/A,FALSE,"SUMMARY P&amp;L";#N/A,#N/A,FALSE,"INCOME STATEMENT";#N/A,#N/A,FALSE,"CASH FLOW";#N/A,#N/A,FALSE,"TOTAL REVENUE";#N/A,#N/A,FALSE,"AFFILIATE REVENUE";#N/A,#N/A,FALSE,"SUB COUNT";#N/A,#N/A,FALSE,"SUB REVENUE";#N/A,#N/A,FALSE,"AD REVENUE";#N/A,#N/A,FALSE,"OTHER REVENUE EXPL. ";#N/A,#N/A,FALSE,"RIGHTS  ";#N/A,#N/A,FALSE,"MUSIC FEES";#N/A,#N/A,FALSE,"G&amp;A EXPENSE";#N/A,#N/A,FALSE,"G&amp;A EXPL.";#N/A,#N/A,FALSE,"PROGRAMMING";#N/A,#N/A,FALSE,"PROGRAMMING EXPL.";#N/A,#N/A,FALSE,"REMOTE PROD. EXP.";#N/A,#N/A,FALSE,"REMOTE SUPPORT";#N/A,#N/A,FALSE,"REMOTE PROD. EXPL.";#N/A,#N/A,FALSE,"DISTRIBUTION";#N/A,#N/A,FALSE,"DISTRIBUTION EXPL.";#N/A,#N/A,FALSE,"SPORTSCOM";#N/A,#N/A,FALSE,"SPORTSCOM EXPL. ";#N/A,#N/A,FALSE,"AFF SVCS";#N/A,#N/A,FALSE,"AFF SVCS EXPL";#N/A,#N/A,FALSE,"MARKETING";#N/A,#N/A,FALSE,"MARKETING EXPL.";#N/A,#N/A,FALSE,"AD SALES";#N/A,#N/A,FALSE,"AD SALES EXPL.";#N/A,#N/A,FALSE,"MEDIA";#N/A,#N/A,FALSE,"MEDIA EXPL.";#N/A,#N/A,FALSE,"PUBLIC AFFAIRS";#N/A,#N/A,FALSE,"PUBLIC AFF. EXPL.";#N/A,#N/A,FALSE,"PRIME FEE";#N/A,#N/A,FALSE,"PRIME FEE EXPL. ";#N/A,#N/A,FALSE,"DEPRECIATION";#N/A,#N/A,FALSE,"INTEREST";#N/A,#N/A,FALSE,"CAPITAL ";#N/A,#N/A,FALSE,"PAYROLL";#N/A,#N/A,FALSE,"PAYROLL SUMMARY";#N/A,#N/A,FALSE,"SUN5YR"}</definedName>
    <definedName name="wrn.5YEAR." localSheetId="25" hidden="1">{#N/A,#N/A,FALSE,"COVER";#N/A,#N/A,FALSE,"INDEX";#N/A,#N/A,FALSE,"95 VAR";#N/A,#N/A,FALSE,"CF 95";#N/A,#N/A,FALSE,"EQUITY";#N/A,#N/A,FALSE,"SCHEDULE B";#N/A,#N/A,FALSE,"CF 96";#N/A,#N/A,FALSE,"SUMMARY P&amp;L";#N/A,#N/A,FALSE,"INCOME STATEMENT";#N/A,#N/A,FALSE,"CASH FLOW";#N/A,#N/A,FALSE,"TOTAL REVENUE";#N/A,#N/A,FALSE,"AFFILIATE REVENUE";#N/A,#N/A,FALSE,"SUB COUNT";#N/A,#N/A,FALSE,"SUB REVENUE";#N/A,#N/A,FALSE,"AD REVENUE";#N/A,#N/A,FALSE,"OTHER REVENUE EXPL. ";#N/A,#N/A,FALSE,"RIGHTS  ";#N/A,#N/A,FALSE,"MUSIC FEES";#N/A,#N/A,FALSE,"G&amp;A EXPENSE";#N/A,#N/A,FALSE,"G&amp;A EXPL.";#N/A,#N/A,FALSE,"PROGRAMMING";#N/A,#N/A,FALSE,"PROGRAMMING EXPL.";#N/A,#N/A,FALSE,"REMOTE PROD. EXP.";#N/A,#N/A,FALSE,"REMOTE SUPPORT";#N/A,#N/A,FALSE,"REMOTE PROD. EXPL.";#N/A,#N/A,FALSE,"DISTRIBUTION";#N/A,#N/A,FALSE,"DISTRIBUTION EXPL.";#N/A,#N/A,FALSE,"SPORTSCOM";#N/A,#N/A,FALSE,"SPORTSCOM EXPL. ";#N/A,#N/A,FALSE,"AFF SVCS";#N/A,#N/A,FALSE,"AFF SVCS EXPL";#N/A,#N/A,FALSE,"MARKETING";#N/A,#N/A,FALSE,"MARKETING EXPL.";#N/A,#N/A,FALSE,"AD SALES";#N/A,#N/A,FALSE,"AD SALES EXPL.";#N/A,#N/A,FALSE,"MEDIA";#N/A,#N/A,FALSE,"MEDIA EXPL.";#N/A,#N/A,FALSE,"PUBLIC AFFAIRS";#N/A,#N/A,FALSE,"PUBLIC AFF. EXPL.";#N/A,#N/A,FALSE,"PRIME FEE";#N/A,#N/A,FALSE,"PRIME FEE EXPL. ";#N/A,#N/A,FALSE,"DEPRECIATION";#N/A,#N/A,FALSE,"INTEREST";#N/A,#N/A,FALSE,"CAPITAL ";#N/A,#N/A,FALSE,"PAYROLL";#N/A,#N/A,FALSE,"PAYROLL SUMMARY";#N/A,#N/A,FALSE,"SUN5YR"}</definedName>
    <definedName name="wrn.5YEAR." localSheetId="21" hidden="1">{#N/A,#N/A,FALSE,"COVER";#N/A,#N/A,FALSE,"INDEX";#N/A,#N/A,FALSE,"95 VAR";#N/A,#N/A,FALSE,"CF 95";#N/A,#N/A,FALSE,"EQUITY";#N/A,#N/A,FALSE,"SCHEDULE B";#N/A,#N/A,FALSE,"CF 96";#N/A,#N/A,FALSE,"SUMMARY P&amp;L";#N/A,#N/A,FALSE,"INCOME STATEMENT";#N/A,#N/A,FALSE,"CASH FLOW";#N/A,#N/A,FALSE,"TOTAL REVENUE";#N/A,#N/A,FALSE,"AFFILIATE REVENUE";#N/A,#N/A,FALSE,"SUB COUNT";#N/A,#N/A,FALSE,"SUB REVENUE";#N/A,#N/A,FALSE,"AD REVENUE";#N/A,#N/A,FALSE,"OTHER REVENUE EXPL. ";#N/A,#N/A,FALSE,"RIGHTS  ";#N/A,#N/A,FALSE,"MUSIC FEES";#N/A,#N/A,FALSE,"G&amp;A EXPENSE";#N/A,#N/A,FALSE,"G&amp;A EXPL.";#N/A,#N/A,FALSE,"PROGRAMMING";#N/A,#N/A,FALSE,"PROGRAMMING EXPL.";#N/A,#N/A,FALSE,"REMOTE PROD. EXP.";#N/A,#N/A,FALSE,"REMOTE SUPPORT";#N/A,#N/A,FALSE,"REMOTE PROD. EXPL.";#N/A,#N/A,FALSE,"DISTRIBUTION";#N/A,#N/A,FALSE,"DISTRIBUTION EXPL.";#N/A,#N/A,FALSE,"SPORTSCOM";#N/A,#N/A,FALSE,"SPORTSCOM EXPL. ";#N/A,#N/A,FALSE,"AFF SVCS";#N/A,#N/A,FALSE,"AFF SVCS EXPL";#N/A,#N/A,FALSE,"MARKETING";#N/A,#N/A,FALSE,"MARKETING EXPL.";#N/A,#N/A,FALSE,"AD SALES";#N/A,#N/A,FALSE,"AD SALES EXPL.";#N/A,#N/A,FALSE,"MEDIA";#N/A,#N/A,FALSE,"MEDIA EXPL.";#N/A,#N/A,FALSE,"PUBLIC AFFAIRS";#N/A,#N/A,FALSE,"PUBLIC AFF. EXPL.";#N/A,#N/A,FALSE,"PRIME FEE";#N/A,#N/A,FALSE,"PRIME FEE EXPL. ";#N/A,#N/A,FALSE,"DEPRECIATION";#N/A,#N/A,FALSE,"INTEREST";#N/A,#N/A,FALSE,"CAPITAL ";#N/A,#N/A,FALSE,"PAYROLL";#N/A,#N/A,FALSE,"PAYROLL SUMMARY";#N/A,#N/A,FALSE,"SUN5YR"}</definedName>
    <definedName name="wrn.5YEAR." localSheetId="22" hidden="1">{#N/A,#N/A,FALSE,"COVER";#N/A,#N/A,FALSE,"INDEX";#N/A,#N/A,FALSE,"95 VAR";#N/A,#N/A,FALSE,"CF 95";#N/A,#N/A,FALSE,"EQUITY";#N/A,#N/A,FALSE,"SCHEDULE B";#N/A,#N/A,FALSE,"CF 96";#N/A,#N/A,FALSE,"SUMMARY P&amp;L";#N/A,#N/A,FALSE,"INCOME STATEMENT";#N/A,#N/A,FALSE,"CASH FLOW";#N/A,#N/A,FALSE,"TOTAL REVENUE";#N/A,#N/A,FALSE,"AFFILIATE REVENUE";#N/A,#N/A,FALSE,"SUB COUNT";#N/A,#N/A,FALSE,"SUB REVENUE";#N/A,#N/A,FALSE,"AD REVENUE";#N/A,#N/A,FALSE,"OTHER REVENUE EXPL. ";#N/A,#N/A,FALSE,"RIGHTS  ";#N/A,#N/A,FALSE,"MUSIC FEES";#N/A,#N/A,FALSE,"G&amp;A EXPENSE";#N/A,#N/A,FALSE,"G&amp;A EXPL.";#N/A,#N/A,FALSE,"PROGRAMMING";#N/A,#N/A,FALSE,"PROGRAMMING EXPL.";#N/A,#N/A,FALSE,"REMOTE PROD. EXP.";#N/A,#N/A,FALSE,"REMOTE SUPPORT";#N/A,#N/A,FALSE,"REMOTE PROD. EXPL.";#N/A,#N/A,FALSE,"DISTRIBUTION";#N/A,#N/A,FALSE,"DISTRIBUTION EXPL.";#N/A,#N/A,FALSE,"SPORTSCOM";#N/A,#N/A,FALSE,"SPORTSCOM EXPL. ";#N/A,#N/A,FALSE,"AFF SVCS";#N/A,#N/A,FALSE,"AFF SVCS EXPL";#N/A,#N/A,FALSE,"MARKETING";#N/A,#N/A,FALSE,"MARKETING EXPL.";#N/A,#N/A,FALSE,"AD SALES";#N/A,#N/A,FALSE,"AD SALES EXPL.";#N/A,#N/A,FALSE,"MEDIA";#N/A,#N/A,FALSE,"MEDIA EXPL.";#N/A,#N/A,FALSE,"PUBLIC AFFAIRS";#N/A,#N/A,FALSE,"PUBLIC AFF. EXPL.";#N/A,#N/A,FALSE,"PRIME FEE";#N/A,#N/A,FALSE,"PRIME FEE EXPL. ";#N/A,#N/A,FALSE,"DEPRECIATION";#N/A,#N/A,FALSE,"INTEREST";#N/A,#N/A,FALSE,"CAPITAL ";#N/A,#N/A,FALSE,"PAYROLL";#N/A,#N/A,FALSE,"PAYROLL SUMMARY";#N/A,#N/A,FALSE,"SUN5YR"}</definedName>
    <definedName name="wrn.5YEAR." localSheetId="19" hidden="1">{#N/A,#N/A,FALSE,"COVER";#N/A,#N/A,FALSE,"INDEX";#N/A,#N/A,FALSE,"95 VAR";#N/A,#N/A,FALSE,"CF 95";#N/A,#N/A,FALSE,"EQUITY";#N/A,#N/A,FALSE,"SCHEDULE B";#N/A,#N/A,FALSE,"CF 96";#N/A,#N/A,FALSE,"SUMMARY P&amp;L";#N/A,#N/A,FALSE,"INCOME STATEMENT";#N/A,#N/A,FALSE,"CASH FLOW";#N/A,#N/A,FALSE,"TOTAL REVENUE";#N/A,#N/A,FALSE,"AFFILIATE REVENUE";#N/A,#N/A,FALSE,"SUB COUNT";#N/A,#N/A,FALSE,"SUB REVENUE";#N/A,#N/A,FALSE,"AD REVENUE";#N/A,#N/A,FALSE,"OTHER REVENUE EXPL. ";#N/A,#N/A,FALSE,"RIGHTS  ";#N/A,#N/A,FALSE,"MUSIC FEES";#N/A,#N/A,FALSE,"G&amp;A EXPENSE";#N/A,#N/A,FALSE,"G&amp;A EXPL.";#N/A,#N/A,FALSE,"PROGRAMMING";#N/A,#N/A,FALSE,"PROGRAMMING EXPL.";#N/A,#N/A,FALSE,"REMOTE PROD. EXP.";#N/A,#N/A,FALSE,"REMOTE SUPPORT";#N/A,#N/A,FALSE,"REMOTE PROD. EXPL.";#N/A,#N/A,FALSE,"DISTRIBUTION";#N/A,#N/A,FALSE,"DISTRIBUTION EXPL.";#N/A,#N/A,FALSE,"SPORTSCOM";#N/A,#N/A,FALSE,"SPORTSCOM EXPL. ";#N/A,#N/A,FALSE,"AFF SVCS";#N/A,#N/A,FALSE,"AFF SVCS EXPL";#N/A,#N/A,FALSE,"MARKETING";#N/A,#N/A,FALSE,"MARKETING EXPL.";#N/A,#N/A,FALSE,"AD SALES";#N/A,#N/A,FALSE,"AD SALES EXPL.";#N/A,#N/A,FALSE,"MEDIA";#N/A,#N/A,FALSE,"MEDIA EXPL.";#N/A,#N/A,FALSE,"PUBLIC AFFAIRS";#N/A,#N/A,FALSE,"PUBLIC AFF. EXPL.";#N/A,#N/A,FALSE,"PRIME FEE";#N/A,#N/A,FALSE,"PRIME FEE EXPL. ";#N/A,#N/A,FALSE,"DEPRECIATION";#N/A,#N/A,FALSE,"INTEREST";#N/A,#N/A,FALSE,"CAPITAL ";#N/A,#N/A,FALSE,"PAYROLL";#N/A,#N/A,FALSE,"PAYROLL SUMMARY";#N/A,#N/A,FALSE,"SUN5YR"}</definedName>
    <definedName name="wrn.5YEAR." hidden="1">{#N/A,#N/A,FALSE,"COVER";#N/A,#N/A,FALSE,"INDEX";#N/A,#N/A,FALSE,"95 VAR";#N/A,#N/A,FALSE,"CF 95";#N/A,#N/A,FALSE,"EQUITY";#N/A,#N/A,FALSE,"SCHEDULE B";#N/A,#N/A,FALSE,"CF 96";#N/A,#N/A,FALSE,"SUMMARY P&amp;L";#N/A,#N/A,FALSE,"INCOME STATEMENT";#N/A,#N/A,FALSE,"CASH FLOW";#N/A,#N/A,FALSE,"TOTAL REVENUE";#N/A,#N/A,FALSE,"AFFILIATE REVENUE";#N/A,#N/A,FALSE,"SUB COUNT";#N/A,#N/A,FALSE,"SUB REVENUE";#N/A,#N/A,FALSE,"AD REVENUE";#N/A,#N/A,FALSE,"OTHER REVENUE EXPL. ";#N/A,#N/A,FALSE,"RIGHTS  ";#N/A,#N/A,FALSE,"MUSIC FEES";#N/A,#N/A,FALSE,"G&amp;A EXPENSE";#N/A,#N/A,FALSE,"G&amp;A EXPL.";#N/A,#N/A,FALSE,"PROGRAMMING";#N/A,#N/A,FALSE,"PROGRAMMING EXPL.";#N/A,#N/A,FALSE,"REMOTE PROD. EXP.";#N/A,#N/A,FALSE,"REMOTE SUPPORT";#N/A,#N/A,FALSE,"REMOTE PROD. EXPL.";#N/A,#N/A,FALSE,"DISTRIBUTION";#N/A,#N/A,FALSE,"DISTRIBUTION EXPL.";#N/A,#N/A,FALSE,"SPORTSCOM";#N/A,#N/A,FALSE,"SPORTSCOM EXPL. ";#N/A,#N/A,FALSE,"AFF SVCS";#N/A,#N/A,FALSE,"AFF SVCS EXPL";#N/A,#N/A,FALSE,"MARKETING";#N/A,#N/A,FALSE,"MARKETING EXPL.";#N/A,#N/A,FALSE,"AD SALES";#N/A,#N/A,FALSE,"AD SALES EXPL.";#N/A,#N/A,FALSE,"MEDIA";#N/A,#N/A,FALSE,"MEDIA EXPL.";#N/A,#N/A,FALSE,"PUBLIC AFFAIRS";#N/A,#N/A,FALSE,"PUBLIC AFF. EXPL.";#N/A,#N/A,FALSE,"PRIME FEE";#N/A,#N/A,FALSE,"PRIME FEE EXPL. ";#N/A,#N/A,FALSE,"DEPRECIATION";#N/A,#N/A,FALSE,"INTEREST";#N/A,#N/A,FALSE,"CAPITAL ";#N/A,#N/A,FALSE,"PAYROLL";#N/A,#N/A,FALSE,"PAYROLL SUMMARY";#N/A,#N/A,FALSE,"SUN5YR"}</definedName>
    <definedName name="wrn.6." localSheetId="14" hidden="1">{"cover",#N/A,TRUE,"Cover";"toc2",#N/A,TRUE,"TOC";"ts1",#N/A,TRUE,"Transaction Summary";"ei1",#N/A,TRUE,"Earnings Impact";"ad1",#N/A,TRUE,"accretion dilution";"hg1",#N/A,TRUE,"Has-Gets"}</definedName>
    <definedName name="wrn.6." localSheetId="7" hidden="1">{"cover",#N/A,TRUE,"Cover";"toc2",#N/A,TRUE,"TOC";"ts1",#N/A,TRUE,"Transaction Summary";"ei1",#N/A,TRUE,"Earnings Impact";"ad1",#N/A,TRUE,"accretion dilution";"hg1",#N/A,TRUE,"Has-Gets"}</definedName>
    <definedName name="wrn.6." localSheetId="25" hidden="1">{"cover",#N/A,TRUE,"Cover";"toc2",#N/A,TRUE,"TOC";"ts1",#N/A,TRUE,"Transaction Summary";"ei1",#N/A,TRUE,"Earnings Impact";"ad1",#N/A,TRUE,"accretion dilution";"hg1",#N/A,TRUE,"Has-Gets"}</definedName>
    <definedName name="wrn.6." localSheetId="21" hidden="1">{"cover",#N/A,TRUE,"Cover";"toc2",#N/A,TRUE,"TOC";"ts1",#N/A,TRUE,"Transaction Summary";"ei1",#N/A,TRUE,"Earnings Impact";"ad1",#N/A,TRUE,"accretion dilution";"hg1",#N/A,TRUE,"Has-Gets"}</definedName>
    <definedName name="wrn.6." localSheetId="22" hidden="1">{"cover",#N/A,TRUE,"Cover";"toc2",#N/A,TRUE,"TOC";"ts1",#N/A,TRUE,"Transaction Summary";"ei1",#N/A,TRUE,"Earnings Impact";"ad1",#N/A,TRUE,"accretion dilution";"hg1",#N/A,TRUE,"Has-Gets"}</definedName>
    <definedName name="wrn.6." localSheetId="19" hidden="1">{"cover",#N/A,TRUE,"Cover";"toc2",#N/A,TRUE,"TOC";"ts1",#N/A,TRUE,"Transaction Summary";"ei1",#N/A,TRUE,"Earnings Impact";"ad1",#N/A,TRUE,"accretion dilution";"hg1",#N/A,TRUE,"Has-Gets"}</definedName>
    <definedName name="wrn.6." hidden="1">{"cover",#N/A,TRUE,"Cover";"toc2",#N/A,TRUE,"TOC";"ts1",#N/A,TRUE,"Transaction Summary";"ei1",#N/A,TRUE,"Earnings Impact";"ad1",#N/A,TRUE,"accretion dilution";"hg1",#N/A,TRUE,"Has-Gets"}</definedName>
    <definedName name="wrn.60." localSheetId="14" hidden="1">{"cover",#N/A,TRUE,"Cover";"toc7",#N/A,TRUE,"TOC";"over",#N/A,TRUE,"Overview";"ts2",#N/A,TRUE,"Det_Trans_Sum";"ei3",#N/A,TRUE,"Earnings Impact";"ad3",#N/A,TRUE,"accretion dilution";"pfis3",#N/A,TRUE,"Pro Forma Income Statement";"profba",#N/A,TRUE,"Pro Forma Balance Sheet";"acq3",#N/A,TRUE,"Acquirer";"tar3",#N/A,TRUE,"Target"}</definedName>
    <definedName name="wrn.60." localSheetId="7" hidden="1">{"cover",#N/A,TRUE,"Cover";"toc7",#N/A,TRUE,"TOC";"over",#N/A,TRUE,"Overview";"ts2",#N/A,TRUE,"Det_Trans_Sum";"ei3",#N/A,TRUE,"Earnings Impact";"ad3",#N/A,TRUE,"accretion dilution";"pfis3",#N/A,TRUE,"Pro Forma Income Statement";"profba",#N/A,TRUE,"Pro Forma Balance Sheet";"acq3",#N/A,TRUE,"Acquirer";"tar3",#N/A,TRUE,"Target"}</definedName>
    <definedName name="wrn.60." localSheetId="25" hidden="1">{"cover",#N/A,TRUE,"Cover";"toc7",#N/A,TRUE,"TOC";"over",#N/A,TRUE,"Overview";"ts2",#N/A,TRUE,"Det_Trans_Sum";"ei3",#N/A,TRUE,"Earnings Impact";"ad3",#N/A,TRUE,"accretion dilution";"pfis3",#N/A,TRUE,"Pro Forma Income Statement";"profba",#N/A,TRUE,"Pro Forma Balance Sheet";"acq3",#N/A,TRUE,"Acquirer";"tar3",#N/A,TRUE,"Target"}</definedName>
    <definedName name="wrn.60." localSheetId="21" hidden="1">{"cover",#N/A,TRUE,"Cover";"toc7",#N/A,TRUE,"TOC";"over",#N/A,TRUE,"Overview";"ts2",#N/A,TRUE,"Det_Trans_Sum";"ei3",#N/A,TRUE,"Earnings Impact";"ad3",#N/A,TRUE,"accretion dilution";"pfis3",#N/A,TRUE,"Pro Forma Income Statement";"profba",#N/A,TRUE,"Pro Forma Balance Sheet";"acq3",#N/A,TRUE,"Acquirer";"tar3",#N/A,TRUE,"Target"}</definedName>
    <definedName name="wrn.60." localSheetId="22" hidden="1">{"cover",#N/A,TRUE,"Cover";"toc7",#N/A,TRUE,"TOC";"over",#N/A,TRUE,"Overview";"ts2",#N/A,TRUE,"Det_Trans_Sum";"ei3",#N/A,TRUE,"Earnings Impact";"ad3",#N/A,TRUE,"accretion dilution";"pfis3",#N/A,TRUE,"Pro Forma Income Statement";"profba",#N/A,TRUE,"Pro Forma Balance Sheet";"acq3",#N/A,TRUE,"Acquirer";"tar3",#N/A,TRUE,"Target"}</definedName>
    <definedName name="wrn.60." localSheetId="19" hidden="1">{"cover",#N/A,TRUE,"Cover";"toc7",#N/A,TRUE,"TOC";"over",#N/A,TRUE,"Overview";"ts2",#N/A,TRUE,"Det_Trans_Sum";"ei3",#N/A,TRUE,"Earnings Impact";"ad3",#N/A,TRUE,"accretion dilution";"pfis3",#N/A,TRUE,"Pro Forma Income Statement";"profba",#N/A,TRUE,"Pro Forma Balance Sheet";"acq3",#N/A,TRUE,"Acquirer";"tar3",#N/A,TRUE,"Target"}</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1." localSheetId="14"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localSheetId="7"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localSheetId="25"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localSheetId="2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localSheetId="22"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localSheetId="19"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localSheetId="14"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localSheetId="7"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localSheetId="25"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localSheetId="21"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localSheetId="2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localSheetId="19"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localSheetId="14"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localSheetId="7"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localSheetId="25"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localSheetId="21"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localSheetId="22"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localSheetId="19"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localSheetId="1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localSheetId="7"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localSheetId="25"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localSheetId="21"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localSheetId="22"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localSheetId="19"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localSheetId="14"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localSheetId="7"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localSheetId="2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localSheetId="21"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localSheetId="22"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localSheetId="19"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localSheetId="14"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localSheetId="7"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localSheetId="25"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localSheetId="21"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localSheetId="22"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localSheetId="19"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localSheetId="14"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localSheetId="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localSheetId="25"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localSheetId="21"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localSheetId="22"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localSheetId="19"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localSheetId="14"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localSheetId="7"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localSheetId="25"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localSheetId="21"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localSheetId="22"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localSheetId="19"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localSheetId="14"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localSheetId="7"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localSheetId="25"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localSheetId="21"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localSheetId="22"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localSheetId="1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월._.자재관리._.현황." localSheetId="14" hidden="1">{#N/A,#N/A,FALSE,"자재관리";#N/A,#N/A,FALSE,"자재관리";#N/A,#N/A,FALSE,"자재관리"}</definedName>
    <definedName name="wrn.6월._.자재관리._.현황." localSheetId="7" hidden="1">{#N/A,#N/A,FALSE,"자재관리";#N/A,#N/A,FALSE,"자재관리";#N/A,#N/A,FALSE,"자재관리"}</definedName>
    <definedName name="wrn.6월._.자재관리._.현황." localSheetId="25" hidden="1">{#N/A,#N/A,FALSE,"자재관리";#N/A,#N/A,FALSE,"자재관리";#N/A,#N/A,FALSE,"자재관리"}</definedName>
    <definedName name="wrn.6월._.자재관리._.현황." localSheetId="21" hidden="1">{#N/A,#N/A,FALSE,"자재관리";#N/A,#N/A,FALSE,"자재관리";#N/A,#N/A,FALSE,"자재관리"}</definedName>
    <definedName name="wrn.6월._.자재관리._.현황." localSheetId="22" hidden="1">{#N/A,#N/A,FALSE,"자재관리";#N/A,#N/A,FALSE,"자재관리";#N/A,#N/A,FALSE,"자재관리"}</definedName>
    <definedName name="wrn.6월._.자재관리._.현황." localSheetId="19" hidden="1">{#N/A,#N/A,FALSE,"자재관리";#N/A,#N/A,FALSE,"자재관리";#N/A,#N/A,FALSE,"자재관리"}</definedName>
    <definedName name="wrn.6월._.자재관리._.현황." hidden="1">{#N/A,#N/A,FALSE,"자재관리";#N/A,#N/A,FALSE,"자재관리";#N/A,#N/A,FALSE,"자재관리"}</definedName>
    <definedName name="wrn.7." localSheetId="14" hidden="1">{"cover",#N/A,TRUE,"Cover";"toc2",#N/A,TRUE,"TOC";"ts1",#N/A,TRUE,"Transaction Summary";"ei2c",#N/A,TRUE,"Earnings Impact";"ad2",#N/A,TRUE,"accretion dilution";"hg2",#N/A,TRUE,"Has-Gets"}</definedName>
    <definedName name="wrn.7." localSheetId="7" hidden="1">{"cover",#N/A,TRUE,"Cover";"toc2",#N/A,TRUE,"TOC";"ts1",#N/A,TRUE,"Transaction Summary";"ei2c",#N/A,TRUE,"Earnings Impact";"ad2",#N/A,TRUE,"accretion dilution";"hg2",#N/A,TRUE,"Has-Gets"}</definedName>
    <definedName name="wrn.7." localSheetId="25" hidden="1">{"cover",#N/A,TRUE,"Cover";"toc2",#N/A,TRUE,"TOC";"ts1",#N/A,TRUE,"Transaction Summary";"ei2c",#N/A,TRUE,"Earnings Impact";"ad2",#N/A,TRUE,"accretion dilution";"hg2",#N/A,TRUE,"Has-Gets"}</definedName>
    <definedName name="wrn.7." localSheetId="21" hidden="1">{"cover",#N/A,TRUE,"Cover";"toc2",#N/A,TRUE,"TOC";"ts1",#N/A,TRUE,"Transaction Summary";"ei2c",#N/A,TRUE,"Earnings Impact";"ad2",#N/A,TRUE,"accretion dilution";"hg2",#N/A,TRUE,"Has-Gets"}</definedName>
    <definedName name="wrn.7." localSheetId="22" hidden="1">{"cover",#N/A,TRUE,"Cover";"toc2",#N/A,TRUE,"TOC";"ts1",#N/A,TRUE,"Transaction Summary";"ei2c",#N/A,TRUE,"Earnings Impact";"ad2",#N/A,TRUE,"accretion dilution";"hg2",#N/A,TRUE,"Has-Gets"}</definedName>
    <definedName name="wrn.7." localSheetId="19" hidden="1">{"cover",#N/A,TRUE,"Cover";"toc2",#N/A,TRUE,"TOC";"ts1",#N/A,TRUE,"Transaction Summary";"ei2c",#N/A,TRUE,"Earnings Impact";"ad2",#N/A,TRUE,"accretion dilution";"hg2",#N/A,TRUE,"Has-Gets"}</definedName>
    <definedName name="wrn.7." hidden="1">{"cover",#N/A,TRUE,"Cover";"toc2",#N/A,TRUE,"TOC";"ts1",#N/A,TRUE,"Transaction Summary";"ei2c",#N/A,TRUE,"Earnings Impact";"ad2",#N/A,TRUE,"accretion dilution";"hg2",#N/A,TRUE,"Has-Gets"}</definedName>
    <definedName name="wrn.70." localSheetId="14"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localSheetId="7"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localSheetId="25"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localSheetId="21"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localSheetId="22"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localSheetId="19"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localSheetId="14"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localSheetId="7"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localSheetId="25"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localSheetId="2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localSheetId="22"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localSheetId="19"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localSheetId="14"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localSheetId="7"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localSheetId="25"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localSheetId="21"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localSheetId="2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localSheetId="19"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30." localSheetId="14" hidden="1">{#N/A,#N/A,FALSE,"REPORT"}</definedName>
    <definedName name="wrn.730." localSheetId="7" hidden="1">{#N/A,#N/A,FALSE,"REPORT"}</definedName>
    <definedName name="wrn.730." localSheetId="25" hidden="1">{#N/A,#N/A,FALSE,"REPORT"}</definedName>
    <definedName name="wrn.730." localSheetId="21" hidden="1">{#N/A,#N/A,FALSE,"REPORT"}</definedName>
    <definedName name="wrn.730." localSheetId="22" hidden="1">{#N/A,#N/A,FALSE,"REPORT"}</definedName>
    <definedName name="wrn.730." localSheetId="19" hidden="1">{#N/A,#N/A,FALSE,"REPORT"}</definedName>
    <definedName name="wrn.730." hidden="1">{#N/A,#N/A,FALSE,"REPORT"}</definedName>
    <definedName name="wrn.731" localSheetId="14" hidden="1">{#N/A,#N/A,FALSE,"REPORT"}</definedName>
    <definedName name="wrn.731" localSheetId="7" hidden="1">{#N/A,#N/A,FALSE,"REPORT"}</definedName>
    <definedName name="wrn.731" localSheetId="25" hidden="1">{#N/A,#N/A,FALSE,"REPORT"}</definedName>
    <definedName name="wrn.731" localSheetId="21" hidden="1">{#N/A,#N/A,FALSE,"REPORT"}</definedName>
    <definedName name="wrn.731" localSheetId="22" hidden="1">{#N/A,#N/A,FALSE,"REPORT"}</definedName>
    <definedName name="wrn.731" localSheetId="19" hidden="1">{#N/A,#N/A,FALSE,"REPORT"}</definedName>
    <definedName name="wrn.731" hidden="1">{#N/A,#N/A,FALSE,"REPORT"}</definedName>
    <definedName name="wrn.750." localSheetId="14" hidden="1">{#N/A,#N/A,FALSE,"REPORT"}</definedName>
    <definedName name="wrn.750." localSheetId="7" hidden="1">{#N/A,#N/A,FALSE,"REPORT"}</definedName>
    <definedName name="wrn.750." localSheetId="25" hidden="1">{#N/A,#N/A,FALSE,"REPORT"}</definedName>
    <definedName name="wrn.750." localSheetId="21" hidden="1">{#N/A,#N/A,FALSE,"REPORT"}</definedName>
    <definedName name="wrn.750." localSheetId="22" hidden="1">{#N/A,#N/A,FALSE,"REPORT"}</definedName>
    <definedName name="wrn.750." localSheetId="19" hidden="1">{#N/A,#N/A,FALSE,"REPORT"}</definedName>
    <definedName name="wrn.750." hidden="1">{#N/A,#N/A,FALSE,"REPORT"}</definedName>
    <definedName name="wrn.7501" localSheetId="14" hidden="1">{#N/A,#N/A,FALSE,"REPORT"}</definedName>
    <definedName name="wrn.7501" localSheetId="7" hidden="1">{#N/A,#N/A,FALSE,"REPORT"}</definedName>
    <definedName name="wrn.7501" localSheetId="25" hidden="1">{#N/A,#N/A,FALSE,"REPORT"}</definedName>
    <definedName name="wrn.7501" localSheetId="21" hidden="1">{#N/A,#N/A,FALSE,"REPORT"}</definedName>
    <definedName name="wrn.7501" localSheetId="22" hidden="1">{#N/A,#N/A,FALSE,"REPORT"}</definedName>
    <definedName name="wrn.7501" localSheetId="19" hidden="1">{#N/A,#N/A,FALSE,"REPORT"}</definedName>
    <definedName name="wrn.7501" hidden="1">{#N/A,#N/A,FALSE,"REPORT"}</definedName>
    <definedName name="wrn.760.16." localSheetId="14" hidden="1">{#N/A,#N/A,FALSE,"REPORT"}</definedName>
    <definedName name="wrn.760.16." localSheetId="7" hidden="1">{#N/A,#N/A,FALSE,"REPORT"}</definedName>
    <definedName name="wrn.760.16." localSheetId="25" hidden="1">{#N/A,#N/A,FALSE,"REPORT"}</definedName>
    <definedName name="wrn.760.16." localSheetId="21" hidden="1">{#N/A,#N/A,FALSE,"REPORT"}</definedName>
    <definedName name="wrn.760.16." localSheetId="22" hidden="1">{#N/A,#N/A,FALSE,"REPORT"}</definedName>
    <definedName name="wrn.760.16." localSheetId="19" hidden="1">{#N/A,#N/A,FALSE,"REPORT"}</definedName>
    <definedName name="wrn.760.16." hidden="1">{#N/A,#N/A,FALSE,"REPORT"}</definedName>
    <definedName name="wrn.7900" localSheetId="14" hidden="1">{#N/A,#N/A,FALSE,"REPORT"}</definedName>
    <definedName name="wrn.7900" localSheetId="7" hidden="1">{#N/A,#N/A,FALSE,"REPORT"}</definedName>
    <definedName name="wrn.7900" localSheetId="25" hidden="1">{#N/A,#N/A,FALSE,"REPORT"}</definedName>
    <definedName name="wrn.7900" localSheetId="21" hidden="1">{#N/A,#N/A,FALSE,"REPORT"}</definedName>
    <definedName name="wrn.7900" localSheetId="22" hidden="1">{#N/A,#N/A,FALSE,"REPORT"}</definedName>
    <definedName name="wrn.7900" localSheetId="19" hidden="1">{#N/A,#N/A,FALSE,"REPORT"}</definedName>
    <definedName name="wrn.7900" hidden="1">{#N/A,#N/A,FALSE,"REPORT"}</definedName>
    <definedName name="wrn.8." localSheetId="14" hidden="1">{"cover",#N/A,TRUE,"Cover";"toc2",#N/A,TRUE,"TOC";"ts1",#N/A,TRUE,"Transaction Summary";"ei3",#N/A,TRUE,"Earnings Impact";"ad3",#N/A,TRUE,"accretion dilution";"hg3",#N/A,TRUE,"Has-Gets"}</definedName>
    <definedName name="wrn.8." localSheetId="7" hidden="1">{"cover",#N/A,TRUE,"Cover";"toc2",#N/A,TRUE,"TOC";"ts1",#N/A,TRUE,"Transaction Summary";"ei3",#N/A,TRUE,"Earnings Impact";"ad3",#N/A,TRUE,"accretion dilution";"hg3",#N/A,TRUE,"Has-Gets"}</definedName>
    <definedName name="wrn.8." localSheetId="25" hidden="1">{"cover",#N/A,TRUE,"Cover";"toc2",#N/A,TRUE,"TOC";"ts1",#N/A,TRUE,"Transaction Summary";"ei3",#N/A,TRUE,"Earnings Impact";"ad3",#N/A,TRUE,"accretion dilution";"hg3",#N/A,TRUE,"Has-Gets"}</definedName>
    <definedName name="wrn.8." localSheetId="21" hidden="1">{"cover",#N/A,TRUE,"Cover";"toc2",#N/A,TRUE,"TOC";"ts1",#N/A,TRUE,"Transaction Summary";"ei3",#N/A,TRUE,"Earnings Impact";"ad3",#N/A,TRUE,"accretion dilution";"hg3",#N/A,TRUE,"Has-Gets"}</definedName>
    <definedName name="wrn.8." localSheetId="22" hidden="1">{"cover",#N/A,TRUE,"Cover";"toc2",#N/A,TRUE,"TOC";"ts1",#N/A,TRUE,"Transaction Summary";"ei3",#N/A,TRUE,"Earnings Impact";"ad3",#N/A,TRUE,"accretion dilution";"hg3",#N/A,TRUE,"Has-Gets"}</definedName>
    <definedName name="wrn.8." localSheetId="19" hidden="1">{"cover",#N/A,TRUE,"Cover";"toc2",#N/A,TRUE,"TOC";"ts1",#N/A,TRUE,"Transaction Summary";"ei3",#N/A,TRUE,"Earnings Impact";"ad3",#N/A,TRUE,"accretion dilution";"hg3",#N/A,TRUE,"Has-Gets"}</definedName>
    <definedName name="wrn.8." hidden="1">{"cover",#N/A,TRUE,"Cover";"toc2",#N/A,TRUE,"TOC";"ts1",#N/A,TRUE,"Transaction Summary";"ei3",#N/A,TRUE,"Earnings Impact";"ad3",#N/A,TRUE,"accretion dilution";"hg3",#N/A,TRUE,"Has-Gets"}</definedName>
    <definedName name="wrn.9." localSheetId="14" hidden="1">{"cover",#N/A,TRUE,"Cover";"toc3",#N/A,TRUE,"TOC";"over",#N/A,TRUE,"Overview";"ts2",#N/A,TRUE,"Det_Trans_Sum";"eic",#N/A,TRUE,"Earnings Impact";"ad",#N/A,TRUE,"accretion dilution";"pfis",#N/A,TRUE,"Pro Forma Income Statement";"acqc",#N/A,TRUE,"Acquirer";"tarc",#N/A,TRUE,"Target"}</definedName>
    <definedName name="wrn.9." localSheetId="7" hidden="1">{"cover",#N/A,TRUE,"Cover";"toc3",#N/A,TRUE,"TOC";"over",#N/A,TRUE,"Overview";"ts2",#N/A,TRUE,"Det_Trans_Sum";"eic",#N/A,TRUE,"Earnings Impact";"ad",#N/A,TRUE,"accretion dilution";"pfis",#N/A,TRUE,"Pro Forma Income Statement";"acqc",#N/A,TRUE,"Acquirer";"tarc",#N/A,TRUE,"Target"}</definedName>
    <definedName name="wrn.9." localSheetId="25" hidden="1">{"cover",#N/A,TRUE,"Cover";"toc3",#N/A,TRUE,"TOC";"over",#N/A,TRUE,"Overview";"ts2",#N/A,TRUE,"Det_Trans_Sum";"eic",#N/A,TRUE,"Earnings Impact";"ad",#N/A,TRUE,"accretion dilution";"pfis",#N/A,TRUE,"Pro Forma Income Statement";"acqc",#N/A,TRUE,"Acquirer";"tarc",#N/A,TRUE,"Target"}</definedName>
    <definedName name="wrn.9." localSheetId="21" hidden="1">{"cover",#N/A,TRUE,"Cover";"toc3",#N/A,TRUE,"TOC";"over",#N/A,TRUE,"Overview";"ts2",#N/A,TRUE,"Det_Trans_Sum";"eic",#N/A,TRUE,"Earnings Impact";"ad",#N/A,TRUE,"accretion dilution";"pfis",#N/A,TRUE,"Pro Forma Income Statement";"acqc",#N/A,TRUE,"Acquirer";"tarc",#N/A,TRUE,"Target"}</definedName>
    <definedName name="wrn.9." localSheetId="22" hidden="1">{"cover",#N/A,TRUE,"Cover";"toc3",#N/A,TRUE,"TOC";"over",#N/A,TRUE,"Overview";"ts2",#N/A,TRUE,"Det_Trans_Sum";"eic",#N/A,TRUE,"Earnings Impact";"ad",#N/A,TRUE,"accretion dilution";"pfis",#N/A,TRUE,"Pro Forma Income Statement";"acqc",#N/A,TRUE,"Acquirer";"tarc",#N/A,TRUE,"Target"}</definedName>
    <definedName name="wrn.9." localSheetId="19" hidden="1">{"cover",#N/A,TRUE,"Cover";"toc3",#N/A,TRUE,"TOC";"over",#N/A,TRUE,"Overview";"ts2",#N/A,TRUE,"Det_Trans_Sum";"eic",#N/A,TRUE,"Earnings Impact";"ad",#N/A,TRUE,"accretion dilution";"pfis",#N/A,TRUE,"Pro Forma Income Statement";"acqc",#N/A,TRUE,"Acquirer";"tarc",#N/A,TRUE,"Target"}</definedName>
    <definedName name="wrn.9." hidden="1">{"cover",#N/A,TRUE,"Cover";"toc3",#N/A,TRUE,"TOC";"over",#N/A,TRUE,"Overview";"ts2",#N/A,TRUE,"Det_Trans_Sum";"eic",#N/A,TRUE,"Earnings Impact";"ad",#N/A,TRUE,"accretion dilution";"pfis",#N/A,TRUE,"Pro Forma Income Statement";"acqc",#N/A,TRUE,"Acquirer";"tarc",#N/A,TRUE,"Target"}</definedName>
    <definedName name="wrn.905" localSheetId="14" hidden="1">{#N/A,#N/A,FALSE,"REPORT"}</definedName>
    <definedName name="wrn.905" localSheetId="7" hidden="1">{#N/A,#N/A,FALSE,"REPORT"}</definedName>
    <definedName name="wrn.905" localSheetId="25" hidden="1">{#N/A,#N/A,FALSE,"REPORT"}</definedName>
    <definedName name="wrn.905" localSheetId="21" hidden="1">{#N/A,#N/A,FALSE,"REPORT"}</definedName>
    <definedName name="wrn.905" localSheetId="22" hidden="1">{#N/A,#N/A,FALSE,"REPORT"}</definedName>
    <definedName name="wrn.905" localSheetId="19" hidden="1">{#N/A,#N/A,FALSE,"REPORT"}</definedName>
    <definedName name="wrn.905" hidden="1">{#N/A,#N/A,FALSE,"REPORT"}</definedName>
    <definedName name="wrn.97._.BUDGET." localSheetId="14" hidden="1">{#N/A,#N/A,TRUE,"1997 BUD VS 1996 FORECAST";#N/A,#N/A,TRUE,"RECONCILIATION";#N/A,#N/A,TRUE,"SUMMARY P&amp;L";#N/A,#N/A,TRUE,"INCOME STATEMENT";#N/A,#N/A,TRUE,"SUB REVENUE";#N/A,#N/A,TRUE,"AD REVENUE";#N/A,#N/A,TRUE,"OTHER REVENUE";#N/A,#N/A,TRUE,"RIGHTS";#N/A,#N/A,TRUE,"MUSIC FEES";#N/A,#N/A,TRUE,"G&amp;A EXPENSE";#N/A,#N/A,TRUE,"REMOTE PROD. EXP.";#N/A,#N/A,TRUE,"REMOTE SUPPORT";#N/A,#N/A,TRUE,"SPORTSCOM";#N/A,#N/A,TRUE,"DISTRIBUTION";#N/A,#N/A,TRUE,"AFFILIATE SALES";#N/A,#N/A,TRUE,"MARKETING";#N/A,#N/A,TRUE,"AD SALES";#N/A,#N/A,TRUE,"FOX SPORTS NET FEE";#N/A,#N/A,TRUE,"DEPRECIATION";#N/A,#N/A,TRUE,"CAPITAL ";#N/A,#N/A,TRUE,"ZONE ONE SUBS";#N/A,#N/A,TRUE,"ZONE TWO SUBS";#N/A,#N/A,TRUE,"ZONE THREE SUBS ";#N/A,#N/A,TRUE,"ZONE ONE AFF. REV.";#N/A,#N/A,TRUE,"ZONE TWO AFF REV";#N/A,#N/A,TRUE,"ZONE THREE AFF REV";#N/A,#N/A,TRUE,"PAYROLL"}</definedName>
    <definedName name="wrn.97._.BUDGET." localSheetId="7" hidden="1">{#N/A,#N/A,TRUE,"1997 BUD VS 1996 FORECAST";#N/A,#N/A,TRUE,"RECONCILIATION";#N/A,#N/A,TRUE,"SUMMARY P&amp;L";#N/A,#N/A,TRUE,"INCOME STATEMENT";#N/A,#N/A,TRUE,"SUB REVENUE";#N/A,#N/A,TRUE,"AD REVENUE";#N/A,#N/A,TRUE,"OTHER REVENUE";#N/A,#N/A,TRUE,"RIGHTS";#N/A,#N/A,TRUE,"MUSIC FEES";#N/A,#N/A,TRUE,"G&amp;A EXPENSE";#N/A,#N/A,TRUE,"REMOTE PROD. EXP.";#N/A,#N/A,TRUE,"REMOTE SUPPORT";#N/A,#N/A,TRUE,"SPORTSCOM";#N/A,#N/A,TRUE,"DISTRIBUTION";#N/A,#N/A,TRUE,"AFFILIATE SALES";#N/A,#N/A,TRUE,"MARKETING";#N/A,#N/A,TRUE,"AD SALES";#N/A,#N/A,TRUE,"FOX SPORTS NET FEE";#N/A,#N/A,TRUE,"DEPRECIATION";#N/A,#N/A,TRUE,"CAPITAL ";#N/A,#N/A,TRUE,"ZONE ONE SUBS";#N/A,#N/A,TRUE,"ZONE TWO SUBS";#N/A,#N/A,TRUE,"ZONE THREE SUBS ";#N/A,#N/A,TRUE,"ZONE ONE AFF. REV.";#N/A,#N/A,TRUE,"ZONE TWO AFF REV";#N/A,#N/A,TRUE,"ZONE THREE AFF REV";#N/A,#N/A,TRUE,"PAYROLL"}</definedName>
    <definedName name="wrn.97._.BUDGET." localSheetId="25" hidden="1">{#N/A,#N/A,TRUE,"1997 BUD VS 1996 FORECAST";#N/A,#N/A,TRUE,"RECONCILIATION";#N/A,#N/A,TRUE,"SUMMARY P&amp;L";#N/A,#N/A,TRUE,"INCOME STATEMENT";#N/A,#N/A,TRUE,"SUB REVENUE";#N/A,#N/A,TRUE,"AD REVENUE";#N/A,#N/A,TRUE,"OTHER REVENUE";#N/A,#N/A,TRUE,"RIGHTS";#N/A,#N/A,TRUE,"MUSIC FEES";#N/A,#N/A,TRUE,"G&amp;A EXPENSE";#N/A,#N/A,TRUE,"REMOTE PROD. EXP.";#N/A,#N/A,TRUE,"REMOTE SUPPORT";#N/A,#N/A,TRUE,"SPORTSCOM";#N/A,#N/A,TRUE,"DISTRIBUTION";#N/A,#N/A,TRUE,"AFFILIATE SALES";#N/A,#N/A,TRUE,"MARKETING";#N/A,#N/A,TRUE,"AD SALES";#N/A,#N/A,TRUE,"FOX SPORTS NET FEE";#N/A,#N/A,TRUE,"DEPRECIATION";#N/A,#N/A,TRUE,"CAPITAL ";#N/A,#N/A,TRUE,"ZONE ONE SUBS";#N/A,#N/A,TRUE,"ZONE TWO SUBS";#N/A,#N/A,TRUE,"ZONE THREE SUBS ";#N/A,#N/A,TRUE,"ZONE ONE AFF. REV.";#N/A,#N/A,TRUE,"ZONE TWO AFF REV";#N/A,#N/A,TRUE,"ZONE THREE AFF REV";#N/A,#N/A,TRUE,"PAYROLL"}</definedName>
    <definedName name="wrn.97._.BUDGET." localSheetId="21" hidden="1">{#N/A,#N/A,TRUE,"1997 BUD VS 1996 FORECAST";#N/A,#N/A,TRUE,"RECONCILIATION";#N/A,#N/A,TRUE,"SUMMARY P&amp;L";#N/A,#N/A,TRUE,"INCOME STATEMENT";#N/A,#N/A,TRUE,"SUB REVENUE";#N/A,#N/A,TRUE,"AD REVENUE";#N/A,#N/A,TRUE,"OTHER REVENUE";#N/A,#N/A,TRUE,"RIGHTS";#N/A,#N/A,TRUE,"MUSIC FEES";#N/A,#N/A,TRUE,"G&amp;A EXPENSE";#N/A,#N/A,TRUE,"REMOTE PROD. EXP.";#N/A,#N/A,TRUE,"REMOTE SUPPORT";#N/A,#N/A,TRUE,"SPORTSCOM";#N/A,#N/A,TRUE,"DISTRIBUTION";#N/A,#N/A,TRUE,"AFFILIATE SALES";#N/A,#N/A,TRUE,"MARKETING";#N/A,#N/A,TRUE,"AD SALES";#N/A,#N/A,TRUE,"FOX SPORTS NET FEE";#N/A,#N/A,TRUE,"DEPRECIATION";#N/A,#N/A,TRUE,"CAPITAL ";#N/A,#N/A,TRUE,"ZONE ONE SUBS";#N/A,#N/A,TRUE,"ZONE TWO SUBS";#N/A,#N/A,TRUE,"ZONE THREE SUBS ";#N/A,#N/A,TRUE,"ZONE ONE AFF. REV.";#N/A,#N/A,TRUE,"ZONE TWO AFF REV";#N/A,#N/A,TRUE,"ZONE THREE AFF REV";#N/A,#N/A,TRUE,"PAYROLL"}</definedName>
    <definedName name="wrn.97._.BUDGET." localSheetId="22" hidden="1">{#N/A,#N/A,TRUE,"1997 BUD VS 1996 FORECAST";#N/A,#N/A,TRUE,"RECONCILIATION";#N/A,#N/A,TRUE,"SUMMARY P&amp;L";#N/A,#N/A,TRUE,"INCOME STATEMENT";#N/A,#N/A,TRUE,"SUB REVENUE";#N/A,#N/A,TRUE,"AD REVENUE";#N/A,#N/A,TRUE,"OTHER REVENUE";#N/A,#N/A,TRUE,"RIGHTS";#N/A,#N/A,TRUE,"MUSIC FEES";#N/A,#N/A,TRUE,"G&amp;A EXPENSE";#N/A,#N/A,TRUE,"REMOTE PROD. EXP.";#N/A,#N/A,TRUE,"REMOTE SUPPORT";#N/A,#N/A,TRUE,"SPORTSCOM";#N/A,#N/A,TRUE,"DISTRIBUTION";#N/A,#N/A,TRUE,"AFFILIATE SALES";#N/A,#N/A,TRUE,"MARKETING";#N/A,#N/A,TRUE,"AD SALES";#N/A,#N/A,TRUE,"FOX SPORTS NET FEE";#N/A,#N/A,TRUE,"DEPRECIATION";#N/A,#N/A,TRUE,"CAPITAL ";#N/A,#N/A,TRUE,"ZONE ONE SUBS";#N/A,#N/A,TRUE,"ZONE TWO SUBS";#N/A,#N/A,TRUE,"ZONE THREE SUBS ";#N/A,#N/A,TRUE,"ZONE ONE AFF. REV.";#N/A,#N/A,TRUE,"ZONE TWO AFF REV";#N/A,#N/A,TRUE,"ZONE THREE AFF REV";#N/A,#N/A,TRUE,"PAYROLL"}</definedName>
    <definedName name="wrn.97._.BUDGET." localSheetId="19" hidden="1">{#N/A,#N/A,TRUE,"1997 BUD VS 1996 FORECAST";#N/A,#N/A,TRUE,"RECONCILIATION";#N/A,#N/A,TRUE,"SUMMARY P&amp;L";#N/A,#N/A,TRUE,"INCOME STATEMENT";#N/A,#N/A,TRUE,"SUB REVENUE";#N/A,#N/A,TRUE,"AD REVENUE";#N/A,#N/A,TRUE,"OTHER REVENUE";#N/A,#N/A,TRUE,"RIGHTS";#N/A,#N/A,TRUE,"MUSIC FEES";#N/A,#N/A,TRUE,"G&amp;A EXPENSE";#N/A,#N/A,TRUE,"REMOTE PROD. EXP.";#N/A,#N/A,TRUE,"REMOTE SUPPORT";#N/A,#N/A,TRUE,"SPORTSCOM";#N/A,#N/A,TRUE,"DISTRIBUTION";#N/A,#N/A,TRUE,"AFFILIATE SALES";#N/A,#N/A,TRUE,"MARKETING";#N/A,#N/A,TRUE,"AD SALES";#N/A,#N/A,TRUE,"FOX SPORTS NET FEE";#N/A,#N/A,TRUE,"DEPRECIATION";#N/A,#N/A,TRUE,"CAPITAL ";#N/A,#N/A,TRUE,"ZONE ONE SUBS";#N/A,#N/A,TRUE,"ZONE TWO SUBS";#N/A,#N/A,TRUE,"ZONE THREE SUBS ";#N/A,#N/A,TRUE,"ZONE ONE AFF. REV.";#N/A,#N/A,TRUE,"ZONE TWO AFF REV";#N/A,#N/A,TRUE,"ZONE THREE AFF REV";#N/A,#N/A,TRUE,"PAYROLL"}</definedName>
    <definedName name="wrn.97._.BUDGET." hidden="1">{#N/A,#N/A,TRUE,"1997 BUD VS 1996 FORECAST";#N/A,#N/A,TRUE,"RECONCILIATION";#N/A,#N/A,TRUE,"SUMMARY P&amp;L";#N/A,#N/A,TRUE,"INCOME STATEMENT";#N/A,#N/A,TRUE,"SUB REVENUE";#N/A,#N/A,TRUE,"AD REVENUE";#N/A,#N/A,TRUE,"OTHER REVENUE";#N/A,#N/A,TRUE,"RIGHTS";#N/A,#N/A,TRUE,"MUSIC FEES";#N/A,#N/A,TRUE,"G&amp;A EXPENSE";#N/A,#N/A,TRUE,"REMOTE PROD. EXP.";#N/A,#N/A,TRUE,"REMOTE SUPPORT";#N/A,#N/A,TRUE,"SPORTSCOM";#N/A,#N/A,TRUE,"DISTRIBUTION";#N/A,#N/A,TRUE,"AFFILIATE SALES";#N/A,#N/A,TRUE,"MARKETING";#N/A,#N/A,TRUE,"AD SALES";#N/A,#N/A,TRUE,"FOX SPORTS NET FEE";#N/A,#N/A,TRUE,"DEPRECIATION";#N/A,#N/A,TRUE,"CAPITAL ";#N/A,#N/A,TRUE,"ZONE ONE SUBS";#N/A,#N/A,TRUE,"ZONE TWO SUBS";#N/A,#N/A,TRUE,"ZONE THREE SUBS ";#N/A,#N/A,TRUE,"ZONE ONE AFF. REV.";#N/A,#N/A,TRUE,"ZONE TWO AFF REV";#N/A,#N/A,TRUE,"ZONE THREE AFF REV";#N/A,#N/A,TRUE,"PAYROLL"}</definedName>
    <definedName name="wrn.97budget" localSheetId="14" hidden="1">{#N/A,#N/A,TRUE,"SW SUMMARY P&amp;L";#N/A,#N/A,TRUE,"RECONCILIATION";#N/A,#N/A,TRUE,"SUMMARY P&amp;L";#N/A,#N/A,TRUE,"INCOME STATEMENT";#N/A,#N/A,TRUE,"TOTAL REVENUE";#N/A,#N/A,TRUE,"AD REVENUE";#N/A,#N/A,TRUE,"PPV REVENUE";#N/A,#N/A,TRUE,"OTHER REVENUE";#N/A,#N/A,TRUE,"RIGHTS";#N/A,#N/A,TRUE,"MUSIC FEES";#N/A,#N/A,TRUE,"G&amp;A EXPENSE";#N/A,#N/A,TRUE,"G&amp;A EXPL.";#N/A,#N/A,TRUE,"PROGRAMMING";#N/A,#N/A,TRUE,"PROG. EXPL.";#N/A,#N/A,TRUE,"REMOTE PROD. EXP.";#N/A,#N/A,TRUE,"REMOTE SUPPORT";#N/A,#N/A,TRUE,"REM. PROD. EXPL.";#N/A,#N/A,TRUE,"DISTRIBUTION";#N/A,#N/A,TRUE,"SPORTSCOM";#N/A,#N/A,TRUE,"AFFILIATE SALES";#N/A,#N/A,TRUE,"AFF SALES EXPL.";#N/A,#N/A,TRUE,"MARKETING";#N/A,#N/A,TRUE,"MARKTETING EXPL.";#N/A,#N/A,TRUE,"AD SALES";#N/A,#N/A,TRUE,"AD SALES EXPL.";#N/A,#N/A,TRUE,"MEDIA";#N/A,#N/A,TRUE,"MEDIA EXPL.";#N/A,#N/A,TRUE,"PPV EXPENSE";#N/A,#N/A,TRUE,"FOX FEE";#N/A,#N/A,TRUE,"DEPRECIATION";#N/A,#N/A,TRUE,"CAPITAL ";#N/A,#N/A,TRUE,"PAYROLL"}</definedName>
    <definedName name="wrn.97budget" localSheetId="7" hidden="1">{#N/A,#N/A,TRUE,"SW SUMMARY P&amp;L";#N/A,#N/A,TRUE,"RECONCILIATION";#N/A,#N/A,TRUE,"SUMMARY P&amp;L";#N/A,#N/A,TRUE,"INCOME STATEMENT";#N/A,#N/A,TRUE,"TOTAL REVENUE";#N/A,#N/A,TRUE,"AD REVENUE";#N/A,#N/A,TRUE,"PPV REVENUE";#N/A,#N/A,TRUE,"OTHER REVENUE";#N/A,#N/A,TRUE,"RIGHTS";#N/A,#N/A,TRUE,"MUSIC FEES";#N/A,#N/A,TRUE,"G&amp;A EXPENSE";#N/A,#N/A,TRUE,"G&amp;A EXPL.";#N/A,#N/A,TRUE,"PROGRAMMING";#N/A,#N/A,TRUE,"PROG. EXPL.";#N/A,#N/A,TRUE,"REMOTE PROD. EXP.";#N/A,#N/A,TRUE,"REMOTE SUPPORT";#N/A,#N/A,TRUE,"REM. PROD. EXPL.";#N/A,#N/A,TRUE,"DISTRIBUTION";#N/A,#N/A,TRUE,"SPORTSCOM";#N/A,#N/A,TRUE,"AFFILIATE SALES";#N/A,#N/A,TRUE,"AFF SALES EXPL.";#N/A,#N/A,TRUE,"MARKETING";#N/A,#N/A,TRUE,"MARKTETING EXPL.";#N/A,#N/A,TRUE,"AD SALES";#N/A,#N/A,TRUE,"AD SALES EXPL.";#N/A,#N/A,TRUE,"MEDIA";#N/A,#N/A,TRUE,"MEDIA EXPL.";#N/A,#N/A,TRUE,"PPV EXPENSE";#N/A,#N/A,TRUE,"FOX FEE";#N/A,#N/A,TRUE,"DEPRECIATION";#N/A,#N/A,TRUE,"CAPITAL ";#N/A,#N/A,TRUE,"PAYROLL"}</definedName>
    <definedName name="wrn.97budget" localSheetId="25" hidden="1">{#N/A,#N/A,TRUE,"SW SUMMARY P&amp;L";#N/A,#N/A,TRUE,"RECONCILIATION";#N/A,#N/A,TRUE,"SUMMARY P&amp;L";#N/A,#N/A,TRUE,"INCOME STATEMENT";#N/A,#N/A,TRUE,"TOTAL REVENUE";#N/A,#N/A,TRUE,"AD REVENUE";#N/A,#N/A,TRUE,"PPV REVENUE";#N/A,#N/A,TRUE,"OTHER REVENUE";#N/A,#N/A,TRUE,"RIGHTS";#N/A,#N/A,TRUE,"MUSIC FEES";#N/A,#N/A,TRUE,"G&amp;A EXPENSE";#N/A,#N/A,TRUE,"G&amp;A EXPL.";#N/A,#N/A,TRUE,"PROGRAMMING";#N/A,#N/A,TRUE,"PROG. EXPL.";#N/A,#N/A,TRUE,"REMOTE PROD. EXP.";#N/A,#N/A,TRUE,"REMOTE SUPPORT";#N/A,#N/A,TRUE,"REM. PROD. EXPL.";#N/A,#N/A,TRUE,"DISTRIBUTION";#N/A,#N/A,TRUE,"SPORTSCOM";#N/A,#N/A,TRUE,"AFFILIATE SALES";#N/A,#N/A,TRUE,"AFF SALES EXPL.";#N/A,#N/A,TRUE,"MARKETING";#N/A,#N/A,TRUE,"MARKTETING EXPL.";#N/A,#N/A,TRUE,"AD SALES";#N/A,#N/A,TRUE,"AD SALES EXPL.";#N/A,#N/A,TRUE,"MEDIA";#N/A,#N/A,TRUE,"MEDIA EXPL.";#N/A,#N/A,TRUE,"PPV EXPENSE";#N/A,#N/A,TRUE,"FOX FEE";#N/A,#N/A,TRUE,"DEPRECIATION";#N/A,#N/A,TRUE,"CAPITAL ";#N/A,#N/A,TRUE,"PAYROLL"}</definedName>
    <definedName name="wrn.97budget" localSheetId="21" hidden="1">{#N/A,#N/A,TRUE,"SW SUMMARY P&amp;L";#N/A,#N/A,TRUE,"RECONCILIATION";#N/A,#N/A,TRUE,"SUMMARY P&amp;L";#N/A,#N/A,TRUE,"INCOME STATEMENT";#N/A,#N/A,TRUE,"TOTAL REVENUE";#N/A,#N/A,TRUE,"AD REVENUE";#N/A,#N/A,TRUE,"PPV REVENUE";#N/A,#N/A,TRUE,"OTHER REVENUE";#N/A,#N/A,TRUE,"RIGHTS";#N/A,#N/A,TRUE,"MUSIC FEES";#N/A,#N/A,TRUE,"G&amp;A EXPENSE";#N/A,#N/A,TRUE,"G&amp;A EXPL.";#N/A,#N/A,TRUE,"PROGRAMMING";#N/A,#N/A,TRUE,"PROG. EXPL.";#N/A,#N/A,TRUE,"REMOTE PROD. EXP.";#N/A,#N/A,TRUE,"REMOTE SUPPORT";#N/A,#N/A,TRUE,"REM. PROD. EXPL.";#N/A,#N/A,TRUE,"DISTRIBUTION";#N/A,#N/A,TRUE,"SPORTSCOM";#N/A,#N/A,TRUE,"AFFILIATE SALES";#N/A,#N/A,TRUE,"AFF SALES EXPL.";#N/A,#N/A,TRUE,"MARKETING";#N/A,#N/A,TRUE,"MARKTETING EXPL.";#N/A,#N/A,TRUE,"AD SALES";#N/A,#N/A,TRUE,"AD SALES EXPL.";#N/A,#N/A,TRUE,"MEDIA";#N/A,#N/A,TRUE,"MEDIA EXPL.";#N/A,#N/A,TRUE,"PPV EXPENSE";#N/A,#N/A,TRUE,"FOX FEE";#N/A,#N/A,TRUE,"DEPRECIATION";#N/A,#N/A,TRUE,"CAPITAL ";#N/A,#N/A,TRUE,"PAYROLL"}</definedName>
    <definedName name="wrn.97budget" localSheetId="22" hidden="1">{#N/A,#N/A,TRUE,"SW SUMMARY P&amp;L";#N/A,#N/A,TRUE,"RECONCILIATION";#N/A,#N/A,TRUE,"SUMMARY P&amp;L";#N/A,#N/A,TRUE,"INCOME STATEMENT";#N/A,#N/A,TRUE,"TOTAL REVENUE";#N/A,#N/A,TRUE,"AD REVENUE";#N/A,#N/A,TRUE,"PPV REVENUE";#N/A,#N/A,TRUE,"OTHER REVENUE";#N/A,#N/A,TRUE,"RIGHTS";#N/A,#N/A,TRUE,"MUSIC FEES";#N/A,#N/A,TRUE,"G&amp;A EXPENSE";#N/A,#N/A,TRUE,"G&amp;A EXPL.";#N/A,#N/A,TRUE,"PROGRAMMING";#N/A,#N/A,TRUE,"PROG. EXPL.";#N/A,#N/A,TRUE,"REMOTE PROD. EXP.";#N/A,#N/A,TRUE,"REMOTE SUPPORT";#N/A,#N/A,TRUE,"REM. PROD. EXPL.";#N/A,#N/A,TRUE,"DISTRIBUTION";#N/A,#N/A,TRUE,"SPORTSCOM";#N/A,#N/A,TRUE,"AFFILIATE SALES";#N/A,#N/A,TRUE,"AFF SALES EXPL.";#N/A,#N/A,TRUE,"MARKETING";#N/A,#N/A,TRUE,"MARKTETING EXPL.";#N/A,#N/A,TRUE,"AD SALES";#N/A,#N/A,TRUE,"AD SALES EXPL.";#N/A,#N/A,TRUE,"MEDIA";#N/A,#N/A,TRUE,"MEDIA EXPL.";#N/A,#N/A,TRUE,"PPV EXPENSE";#N/A,#N/A,TRUE,"FOX FEE";#N/A,#N/A,TRUE,"DEPRECIATION";#N/A,#N/A,TRUE,"CAPITAL ";#N/A,#N/A,TRUE,"PAYROLL"}</definedName>
    <definedName name="wrn.97budget" localSheetId="19" hidden="1">{#N/A,#N/A,TRUE,"SW SUMMARY P&amp;L";#N/A,#N/A,TRUE,"RECONCILIATION";#N/A,#N/A,TRUE,"SUMMARY P&amp;L";#N/A,#N/A,TRUE,"INCOME STATEMENT";#N/A,#N/A,TRUE,"TOTAL REVENUE";#N/A,#N/A,TRUE,"AD REVENUE";#N/A,#N/A,TRUE,"PPV REVENUE";#N/A,#N/A,TRUE,"OTHER REVENUE";#N/A,#N/A,TRUE,"RIGHTS";#N/A,#N/A,TRUE,"MUSIC FEES";#N/A,#N/A,TRUE,"G&amp;A EXPENSE";#N/A,#N/A,TRUE,"G&amp;A EXPL.";#N/A,#N/A,TRUE,"PROGRAMMING";#N/A,#N/A,TRUE,"PROG. EXPL.";#N/A,#N/A,TRUE,"REMOTE PROD. EXP.";#N/A,#N/A,TRUE,"REMOTE SUPPORT";#N/A,#N/A,TRUE,"REM. PROD. EXPL.";#N/A,#N/A,TRUE,"DISTRIBUTION";#N/A,#N/A,TRUE,"SPORTSCOM";#N/A,#N/A,TRUE,"AFFILIATE SALES";#N/A,#N/A,TRUE,"AFF SALES EXPL.";#N/A,#N/A,TRUE,"MARKETING";#N/A,#N/A,TRUE,"MARKTETING EXPL.";#N/A,#N/A,TRUE,"AD SALES";#N/A,#N/A,TRUE,"AD SALES EXPL.";#N/A,#N/A,TRUE,"MEDIA";#N/A,#N/A,TRUE,"MEDIA EXPL.";#N/A,#N/A,TRUE,"PPV EXPENSE";#N/A,#N/A,TRUE,"FOX FEE";#N/A,#N/A,TRUE,"DEPRECIATION";#N/A,#N/A,TRUE,"CAPITAL ";#N/A,#N/A,TRUE,"PAYROLL"}</definedName>
    <definedName name="wrn.97budget" hidden="1">{#N/A,#N/A,TRUE,"SW SUMMARY P&amp;L";#N/A,#N/A,TRUE,"RECONCILIATION";#N/A,#N/A,TRUE,"SUMMARY P&amp;L";#N/A,#N/A,TRUE,"INCOME STATEMENT";#N/A,#N/A,TRUE,"TOTAL REVENUE";#N/A,#N/A,TRUE,"AD REVENUE";#N/A,#N/A,TRUE,"PPV REVENUE";#N/A,#N/A,TRUE,"OTHER REVENUE";#N/A,#N/A,TRUE,"RIGHTS";#N/A,#N/A,TRUE,"MUSIC FEES";#N/A,#N/A,TRUE,"G&amp;A EXPENSE";#N/A,#N/A,TRUE,"G&amp;A EXPL.";#N/A,#N/A,TRUE,"PROGRAMMING";#N/A,#N/A,TRUE,"PROG. EXPL.";#N/A,#N/A,TRUE,"REMOTE PROD. EXP.";#N/A,#N/A,TRUE,"REMOTE SUPPORT";#N/A,#N/A,TRUE,"REM. PROD. EXPL.";#N/A,#N/A,TRUE,"DISTRIBUTION";#N/A,#N/A,TRUE,"SPORTSCOM";#N/A,#N/A,TRUE,"AFFILIATE SALES";#N/A,#N/A,TRUE,"AFF SALES EXPL.";#N/A,#N/A,TRUE,"MARKETING";#N/A,#N/A,TRUE,"MARKTETING EXPL.";#N/A,#N/A,TRUE,"AD SALES";#N/A,#N/A,TRUE,"AD SALES EXPL.";#N/A,#N/A,TRUE,"MEDIA";#N/A,#N/A,TRUE,"MEDIA EXPL.";#N/A,#N/A,TRUE,"PPV EXPENSE";#N/A,#N/A,TRUE,"FOX FEE";#N/A,#N/A,TRUE,"DEPRECIATION";#N/A,#N/A,TRUE,"CAPITAL ";#N/A,#N/A,TRUE,"PAYROLL"}</definedName>
    <definedName name="wrn.97BUDGET." localSheetId="14" hidden="1">{#N/A,#N/A,TRUE,"WEST SUMMARY P&amp;L";#N/A,#N/A,TRUE,"RECONCILIATION";#N/A,#N/A,TRUE,"SUMMARY P&amp;L";#N/A,#N/A,TRUE,"INCOME STATEMENT";#N/A,#N/A,TRUE,"TOTAL REVENUE";#N/A,#N/A,TRUE,"AD REVENUE";#N/A,#N/A,TRUE,"PROD REVENUE";#N/A,#N/A,TRUE,"RIGHTS";#N/A,#N/A,TRUE,"MUSIC FEES";#N/A,#N/A,TRUE,"G&amp;A EXPENSE";#N/A,#N/A,TRUE,"G&amp;A EXPL.";#N/A,#N/A,TRUE,"PROGRAMMING";#N/A,#N/A,TRUE,"PROGRAMMING EXPL.";#N/A,#N/A,TRUE,"REMOTE PROD. EXP.";#N/A,#N/A,TRUE,"REMOTE SUPPORT";#N/A,#N/A,TRUE,"REMOTE PROD. EXPL.";#N/A,#N/A,TRUE,"OUTSIDE PRODUCTION";#N/A,#N/A,TRUE,"DISTRIBUTION";#N/A,#N/A,TRUE,"SCM-WEST";#N/A,#N/A,TRUE,"AFFILIATE SALES";#N/A,#N/A,TRUE,"AFF SALES EXPL";#N/A,#N/A,TRUE,"MARKETING";#N/A,#N/A,TRUE,"MARKETING EXPL.";#N/A,#N/A,TRUE,"AD SALES";#N/A,#N/A,TRUE,"AD SALES EXPL.";#N/A,#N/A,TRUE,"MEDIA";#N/A,#N/A,TRUE,"MEDIA EXPL.";#N/A,#N/A,TRUE,"FOX NET";#N/A,#N/A,TRUE,"DEPRECIATION";#N/A,#N/A,TRUE,"CAPITAL ";#N/A,#N/A,TRUE,"SUBS";#N/A,#N/A,TRUE,"AFF. REV. ";#N/A,#N/A,TRUE,"PAYROLL"}</definedName>
    <definedName name="wrn.97BUDGET." localSheetId="7" hidden="1">{#N/A,#N/A,TRUE,"WEST SUMMARY P&amp;L";#N/A,#N/A,TRUE,"RECONCILIATION";#N/A,#N/A,TRUE,"SUMMARY P&amp;L";#N/A,#N/A,TRUE,"INCOME STATEMENT";#N/A,#N/A,TRUE,"TOTAL REVENUE";#N/A,#N/A,TRUE,"AD REVENUE";#N/A,#N/A,TRUE,"PROD REVENUE";#N/A,#N/A,TRUE,"RIGHTS";#N/A,#N/A,TRUE,"MUSIC FEES";#N/A,#N/A,TRUE,"G&amp;A EXPENSE";#N/A,#N/A,TRUE,"G&amp;A EXPL.";#N/A,#N/A,TRUE,"PROGRAMMING";#N/A,#N/A,TRUE,"PROGRAMMING EXPL.";#N/A,#N/A,TRUE,"REMOTE PROD. EXP.";#N/A,#N/A,TRUE,"REMOTE SUPPORT";#N/A,#N/A,TRUE,"REMOTE PROD. EXPL.";#N/A,#N/A,TRUE,"OUTSIDE PRODUCTION";#N/A,#N/A,TRUE,"DISTRIBUTION";#N/A,#N/A,TRUE,"SCM-WEST";#N/A,#N/A,TRUE,"AFFILIATE SALES";#N/A,#N/A,TRUE,"AFF SALES EXPL";#N/A,#N/A,TRUE,"MARKETING";#N/A,#N/A,TRUE,"MARKETING EXPL.";#N/A,#N/A,TRUE,"AD SALES";#N/A,#N/A,TRUE,"AD SALES EXPL.";#N/A,#N/A,TRUE,"MEDIA";#N/A,#N/A,TRUE,"MEDIA EXPL.";#N/A,#N/A,TRUE,"FOX NET";#N/A,#N/A,TRUE,"DEPRECIATION";#N/A,#N/A,TRUE,"CAPITAL ";#N/A,#N/A,TRUE,"SUBS";#N/A,#N/A,TRUE,"AFF. REV. ";#N/A,#N/A,TRUE,"PAYROLL"}</definedName>
    <definedName name="wrn.97BUDGET." localSheetId="25" hidden="1">{#N/A,#N/A,TRUE,"WEST SUMMARY P&amp;L";#N/A,#N/A,TRUE,"RECONCILIATION";#N/A,#N/A,TRUE,"SUMMARY P&amp;L";#N/A,#N/A,TRUE,"INCOME STATEMENT";#N/A,#N/A,TRUE,"TOTAL REVENUE";#N/A,#N/A,TRUE,"AD REVENUE";#N/A,#N/A,TRUE,"PROD REVENUE";#N/A,#N/A,TRUE,"RIGHTS";#N/A,#N/A,TRUE,"MUSIC FEES";#N/A,#N/A,TRUE,"G&amp;A EXPENSE";#N/A,#N/A,TRUE,"G&amp;A EXPL.";#N/A,#N/A,TRUE,"PROGRAMMING";#N/A,#N/A,TRUE,"PROGRAMMING EXPL.";#N/A,#N/A,TRUE,"REMOTE PROD. EXP.";#N/A,#N/A,TRUE,"REMOTE SUPPORT";#N/A,#N/A,TRUE,"REMOTE PROD. EXPL.";#N/A,#N/A,TRUE,"OUTSIDE PRODUCTION";#N/A,#N/A,TRUE,"DISTRIBUTION";#N/A,#N/A,TRUE,"SCM-WEST";#N/A,#N/A,TRUE,"AFFILIATE SALES";#N/A,#N/A,TRUE,"AFF SALES EXPL";#N/A,#N/A,TRUE,"MARKETING";#N/A,#N/A,TRUE,"MARKETING EXPL.";#N/A,#N/A,TRUE,"AD SALES";#N/A,#N/A,TRUE,"AD SALES EXPL.";#N/A,#N/A,TRUE,"MEDIA";#N/A,#N/A,TRUE,"MEDIA EXPL.";#N/A,#N/A,TRUE,"FOX NET";#N/A,#N/A,TRUE,"DEPRECIATION";#N/A,#N/A,TRUE,"CAPITAL ";#N/A,#N/A,TRUE,"SUBS";#N/A,#N/A,TRUE,"AFF. REV. ";#N/A,#N/A,TRUE,"PAYROLL"}</definedName>
    <definedName name="wrn.97BUDGET." localSheetId="21" hidden="1">{#N/A,#N/A,TRUE,"WEST SUMMARY P&amp;L";#N/A,#N/A,TRUE,"RECONCILIATION";#N/A,#N/A,TRUE,"SUMMARY P&amp;L";#N/A,#N/A,TRUE,"INCOME STATEMENT";#N/A,#N/A,TRUE,"TOTAL REVENUE";#N/A,#N/A,TRUE,"AD REVENUE";#N/A,#N/A,TRUE,"PROD REVENUE";#N/A,#N/A,TRUE,"RIGHTS";#N/A,#N/A,TRUE,"MUSIC FEES";#N/A,#N/A,TRUE,"G&amp;A EXPENSE";#N/A,#N/A,TRUE,"G&amp;A EXPL.";#N/A,#N/A,TRUE,"PROGRAMMING";#N/A,#N/A,TRUE,"PROGRAMMING EXPL.";#N/A,#N/A,TRUE,"REMOTE PROD. EXP.";#N/A,#N/A,TRUE,"REMOTE SUPPORT";#N/A,#N/A,TRUE,"REMOTE PROD. EXPL.";#N/A,#N/A,TRUE,"OUTSIDE PRODUCTION";#N/A,#N/A,TRUE,"DISTRIBUTION";#N/A,#N/A,TRUE,"SCM-WEST";#N/A,#N/A,TRUE,"AFFILIATE SALES";#N/A,#N/A,TRUE,"AFF SALES EXPL";#N/A,#N/A,TRUE,"MARKETING";#N/A,#N/A,TRUE,"MARKETING EXPL.";#N/A,#N/A,TRUE,"AD SALES";#N/A,#N/A,TRUE,"AD SALES EXPL.";#N/A,#N/A,TRUE,"MEDIA";#N/A,#N/A,TRUE,"MEDIA EXPL.";#N/A,#N/A,TRUE,"FOX NET";#N/A,#N/A,TRUE,"DEPRECIATION";#N/A,#N/A,TRUE,"CAPITAL ";#N/A,#N/A,TRUE,"SUBS";#N/A,#N/A,TRUE,"AFF. REV. ";#N/A,#N/A,TRUE,"PAYROLL"}</definedName>
    <definedName name="wrn.97BUDGET." localSheetId="22" hidden="1">{#N/A,#N/A,TRUE,"WEST SUMMARY P&amp;L";#N/A,#N/A,TRUE,"RECONCILIATION";#N/A,#N/A,TRUE,"SUMMARY P&amp;L";#N/A,#N/A,TRUE,"INCOME STATEMENT";#N/A,#N/A,TRUE,"TOTAL REVENUE";#N/A,#N/A,TRUE,"AD REVENUE";#N/A,#N/A,TRUE,"PROD REVENUE";#N/A,#N/A,TRUE,"RIGHTS";#N/A,#N/A,TRUE,"MUSIC FEES";#N/A,#N/A,TRUE,"G&amp;A EXPENSE";#N/A,#N/A,TRUE,"G&amp;A EXPL.";#N/A,#N/A,TRUE,"PROGRAMMING";#N/A,#N/A,TRUE,"PROGRAMMING EXPL.";#N/A,#N/A,TRUE,"REMOTE PROD. EXP.";#N/A,#N/A,TRUE,"REMOTE SUPPORT";#N/A,#N/A,TRUE,"REMOTE PROD. EXPL.";#N/A,#N/A,TRUE,"OUTSIDE PRODUCTION";#N/A,#N/A,TRUE,"DISTRIBUTION";#N/A,#N/A,TRUE,"SCM-WEST";#N/A,#N/A,TRUE,"AFFILIATE SALES";#N/A,#N/A,TRUE,"AFF SALES EXPL";#N/A,#N/A,TRUE,"MARKETING";#N/A,#N/A,TRUE,"MARKETING EXPL.";#N/A,#N/A,TRUE,"AD SALES";#N/A,#N/A,TRUE,"AD SALES EXPL.";#N/A,#N/A,TRUE,"MEDIA";#N/A,#N/A,TRUE,"MEDIA EXPL.";#N/A,#N/A,TRUE,"FOX NET";#N/A,#N/A,TRUE,"DEPRECIATION";#N/A,#N/A,TRUE,"CAPITAL ";#N/A,#N/A,TRUE,"SUBS";#N/A,#N/A,TRUE,"AFF. REV. ";#N/A,#N/A,TRUE,"PAYROLL"}</definedName>
    <definedName name="wrn.97BUDGET." localSheetId="19" hidden="1">{#N/A,#N/A,TRUE,"WEST SUMMARY P&amp;L";#N/A,#N/A,TRUE,"RECONCILIATION";#N/A,#N/A,TRUE,"SUMMARY P&amp;L";#N/A,#N/A,TRUE,"INCOME STATEMENT";#N/A,#N/A,TRUE,"TOTAL REVENUE";#N/A,#N/A,TRUE,"AD REVENUE";#N/A,#N/A,TRUE,"PROD REVENUE";#N/A,#N/A,TRUE,"RIGHTS";#N/A,#N/A,TRUE,"MUSIC FEES";#N/A,#N/A,TRUE,"G&amp;A EXPENSE";#N/A,#N/A,TRUE,"G&amp;A EXPL.";#N/A,#N/A,TRUE,"PROGRAMMING";#N/A,#N/A,TRUE,"PROGRAMMING EXPL.";#N/A,#N/A,TRUE,"REMOTE PROD. EXP.";#N/A,#N/A,TRUE,"REMOTE SUPPORT";#N/A,#N/A,TRUE,"REMOTE PROD. EXPL.";#N/A,#N/A,TRUE,"OUTSIDE PRODUCTION";#N/A,#N/A,TRUE,"DISTRIBUTION";#N/A,#N/A,TRUE,"SCM-WEST";#N/A,#N/A,TRUE,"AFFILIATE SALES";#N/A,#N/A,TRUE,"AFF SALES EXPL";#N/A,#N/A,TRUE,"MARKETING";#N/A,#N/A,TRUE,"MARKETING EXPL.";#N/A,#N/A,TRUE,"AD SALES";#N/A,#N/A,TRUE,"AD SALES EXPL.";#N/A,#N/A,TRUE,"MEDIA";#N/A,#N/A,TRUE,"MEDIA EXPL.";#N/A,#N/A,TRUE,"FOX NET";#N/A,#N/A,TRUE,"DEPRECIATION";#N/A,#N/A,TRUE,"CAPITAL ";#N/A,#N/A,TRUE,"SUBS";#N/A,#N/A,TRUE,"AFF. REV. ";#N/A,#N/A,TRUE,"PAYROLL"}</definedName>
    <definedName name="wrn.97BUDGET." hidden="1">{#N/A,#N/A,TRUE,"WEST SUMMARY P&amp;L";#N/A,#N/A,TRUE,"RECONCILIATION";#N/A,#N/A,TRUE,"SUMMARY P&amp;L";#N/A,#N/A,TRUE,"INCOME STATEMENT";#N/A,#N/A,TRUE,"TOTAL REVENUE";#N/A,#N/A,TRUE,"AD REVENUE";#N/A,#N/A,TRUE,"PROD REVENUE";#N/A,#N/A,TRUE,"RIGHTS";#N/A,#N/A,TRUE,"MUSIC FEES";#N/A,#N/A,TRUE,"G&amp;A EXPENSE";#N/A,#N/A,TRUE,"G&amp;A EXPL.";#N/A,#N/A,TRUE,"PROGRAMMING";#N/A,#N/A,TRUE,"PROGRAMMING EXPL.";#N/A,#N/A,TRUE,"REMOTE PROD. EXP.";#N/A,#N/A,TRUE,"REMOTE SUPPORT";#N/A,#N/A,TRUE,"REMOTE PROD. EXPL.";#N/A,#N/A,TRUE,"OUTSIDE PRODUCTION";#N/A,#N/A,TRUE,"DISTRIBUTION";#N/A,#N/A,TRUE,"SCM-WEST";#N/A,#N/A,TRUE,"AFFILIATE SALES";#N/A,#N/A,TRUE,"AFF SALES EXPL";#N/A,#N/A,TRUE,"MARKETING";#N/A,#N/A,TRUE,"MARKETING EXPL.";#N/A,#N/A,TRUE,"AD SALES";#N/A,#N/A,TRUE,"AD SALES EXPL.";#N/A,#N/A,TRUE,"MEDIA";#N/A,#N/A,TRUE,"MEDIA EXPL.";#N/A,#N/A,TRUE,"FOX NET";#N/A,#N/A,TRUE,"DEPRECIATION";#N/A,#N/A,TRUE,"CAPITAL ";#N/A,#N/A,TRUE,"SUBS";#N/A,#N/A,TRUE,"AFF. REV. ";#N/A,#N/A,TRUE,"PAYROLL"}</definedName>
    <definedName name="wrn.98._.Budget." localSheetId="14" hidden="1">{#N/A,#N/A,TRUE,"5 Column";#N/A,#N/A,TRUE,"INCOME STATEMENT (2)";#N/A,#N/A,TRUE,"TOTAL REVENUE";#N/A,#N/A,TRUE,"AD REVENUE";#N/A,#N/A,TRUE,"PROD REVENUE";#N/A,#N/A,TRUE,"RIGHTS";#N/A,#N/A,TRUE,"MUSIC FEES";#N/A,#N/A,TRUE,"G&amp;A EXPENSE";#N/A,#N/A,TRUE,"G&amp;A EXPL.";#N/A,#N/A,TRUE,"PROGRAMMING";#N/A,#N/A,TRUE,"PROGRAMMING EXPL.";#N/A,#N/A,TRUE,"REMOTE PROD. EXP.";#N/A,#N/A,TRUE,"REMOTE SUPPORT";#N/A,#N/A,TRUE,"REMOTE PROD. EXPL.";#N/A,#N/A,TRUE,"OUTSIDE PRODUCTION";#N/A,#N/A,TRUE,"SCM-WEST";#N/A,#N/A,TRUE,"AFFILIATE SALES";#N/A,#N/A,TRUE,"AFF SALES EXPL";#N/A,#N/A,TRUE,"MARKETING";#N/A,#N/A,TRUE,"MARKETING EXPL.";#N/A,#N/A,TRUE,"AD SALES";#N/A,#N/A,TRUE,"AD SALES EXPL.";#N/A,#N/A,TRUE,"MEDIA EXP";#N/A,#N/A,TRUE,"MEDIA EXPL.";#N/A,#N/A,TRUE,"FOX NET";#N/A,#N/A,TRUE,"DEPRECIATION";#N/A,#N/A,TRUE,"CAPITAL ";#N/A,#N/A,TRUE,"SUBS";#N/A,#N/A,TRUE,"AFF. REV. ";#N/A,#N/A,TRUE,"PAYROLL"}</definedName>
    <definedName name="wrn.98._.Budget." localSheetId="7" hidden="1">{#N/A,#N/A,TRUE,"5 Column";#N/A,#N/A,TRUE,"INCOME STATEMENT (2)";#N/A,#N/A,TRUE,"TOTAL REVENUE";#N/A,#N/A,TRUE,"AD REVENUE";#N/A,#N/A,TRUE,"PROD REVENUE";#N/A,#N/A,TRUE,"RIGHTS";#N/A,#N/A,TRUE,"MUSIC FEES";#N/A,#N/A,TRUE,"G&amp;A EXPENSE";#N/A,#N/A,TRUE,"G&amp;A EXPL.";#N/A,#N/A,TRUE,"PROGRAMMING";#N/A,#N/A,TRUE,"PROGRAMMING EXPL.";#N/A,#N/A,TRUE,"REMOTE PROD. EXP.";#N/A,#N/A,TRUE,"REMOTE SUPPORT";#N/A,#N/A,TRUE,"REMOTE PROD. EXPL.";#N/A,#N/A,TRUE,"OUTSIDE PRODUCTION";#N/A,#N/A,TRUE,"SCM-WEST";#N/A,#N/A,TRUE,"AFFILIATE SALES";#N/A,#N/A,TRUE,"AFF SALES EXPL";#N/A,#N/A,TRUE,"MARKETING";#N/A,#N/A,TRUE,"MARKETING EXPL.";#N/A,#N/A,TRUE,"AD SALES";#N/A,#N/A,TRUE,"AD SALES EXPL.";#N/A,#N/A,TRUE,"MEDIA EXP";#N/A,#N/A,TRUE,"MEDIA EXPL.";#N/A,#N/A,TRUE,"FOX NET";#N/A,#N/A,TRUE,"DEPRECIATION";#N/A,#N/A,TRUE,"CAPITAL ";#N/A,#N/A,TRUE,"SUBS";#N/A,#N/A,TRUE,"AFF. REV. ";#N/A,#N/A,TRUE,"PAYROLL"}</definedName>
    <definedName name="wrn.98._.Budget." localSheetId="25" hidden="1">{#N/A,#N/A,TRUE,"5 Column";#N/A,#N/A,TRUE,"INCOME STATEMENT (2)";#N/A,#N/A,TRUE,"TOTAL REVENUE";#N/A,#N/A,TRUE,"AD REVENUE";#N/A,#N/A,TRUE,"PROD REVENUE";#N/A,#N/A,TRUE,"RIGHTS";#N/A,#N/A,TRUE,"MUSIC FEES";#N/A,#N/A,TRUE,"G&amp;A EXPENSE";#N/A,#N/A,TRUE,"G&amp;A EXPL.";#N/A,#N/A,TRUE,"PROGRAMMING";#N/A,#N/A,TRUE,"PROGRAMMING EXPL.";#N/A,#N/A,TRUE,"REMOTE PROD. EXP.";#N/A,#N/A,TRUE,"REMOTE SUPPORT";#N/A,#N/A,TRUE,"REMOTE PROD. EXPL.";#N/A,#N/A,TRUE,"OUTSIDE PRODUCTION";#N/A,#N/A,TRUE,"SCM-WEST";#N/A,#N/A,TRUE,"AFFILIATE SALES";#N/A,#N/A,TRUE,"AFF SALES EXPL";#N/A,#N/A,TRUE,"MARKETING";#N/A,#N/A,TRUE,"MARKETING EXPL.";#N/A,#N/A,TRUE,"AD SALES";#N/A,#N/A,TRUE,"AD SALES EXPL.";#N/A,#N/A,TRUE,"MEDIA EXP";#N/A,#N/A,TRUE,"MEDIA EXPL.";#N/A,#N/A,TRUE,"FOX NET";#N/A,#N/A,TRUE,"DEPRECIATION";#N/A,#N/A,TRUE,"CAPITAL ";#N/A,#N/A,TRUE,"SUBS";#N/A,#N/A,TRUE,"AFF. REV. ";#N/A,#N/A,TRUE,"PAYROLL"}</definedName>
    <definedName name="wrn.98._.Budget." localSheetId="21" hidden="1">{#N/A,#N/A,TRUE,"5 Column";#N/A,#N/A,TRUE,"INCOME STATEMENT (2)";#N/A,#N/A,TRUE,"TOTAL REVENUE";#N/A,#N/A,TRUE,"AD REVENUE";#N/A,#N/A,TRUE,"PROD REVENUE";#N/A,#N/A,TRUE,"RIGHTS";#N/A,#N/A,TRUE,"MUSIC FEES";#N/A,#N/A,TRUE,"G&amp;A EXPENSE";#N/A,#N/A,TRUE,"G&amp;A EXPL.";#N/A,#N/A,TRUE,"PROGRAMMING";#N/A,#N/A,TRUE,"PROGRAMMING EXPL.";#N/A,#N/A,TRUE,"REMOTE PROD. EXP.";#N/A,#N/A,TRUE,"REMOTE SUPPORT";#N/A,#N/A,TRUE,"REMOTE PROD. EXPL.";#N/A,#N/A,TRUE,"OUTSIDE PRODUCTION";#N/A,#N/A,TRUE,"SCM-WEST";#N/A,#N/A,TRUE,"AFFILIATE SALES";#N/A,#N/A,TRUE,"AFF SALES EXPL";#N/A,#N/A,TRUE,"MARKETING";#N/A,#N/A,TRUE,"MARKETING EXPL.";#N/A,#N/A,TRUE,"AD SALES";#N/A,#N/A,TRUE,"AD SALES EXPL.";#N/A,#N/A,TRUE,"MEDIA EXP";#N/A,#N/A,TRUE,"MEDIA EXPL.";#N/A,#N/A,TRUE,"FOX NET";#N/A,#N/A,TRUE,"DEPRECIATION";#N/A,#N/A,TRUE,"CAPITAL ";#N/A,#N/A,TRUE,"SUBS";#N/A,#N/A,TRUE,"AFF. REV. ";#N/A,#N/A,TRUE,"PAYROLL"}</definedName>
    <definedName name="wrn.98._.Budget." localSheetId="22" hidden="1">{#N/A,#N/A,TRUE,"5 Column";#N/A,#N/A,TRUE,"INCOME STATEMENT (2)";#N/A,#N/A,TRUE,"TOTAL REVENUE";#N/A,#N/A,TRUE,"AD REVENUE";#N/A,#N/A,TRUE,"PROD REVENUE";#N/A,#N/A,TRUE,"RIGHTS";#N/A,#N/A,TRUE,"MUSIC FEES";#N/A,#N/A,TRUE,"G&amp;A EXPENSE";#N/A,#N/A,TRUE,"G&amp;A EXPL.";#N/A,#N/A,TRUE,"PROGRAMMING";#N/A,#N/A,TRUE,"PROGRAMMING EXPL.";#N/A,#N/A,TRUE,"REMOTE PROD. EXP.";#N/A,#N/A,TRUE,"REMOTE SUPPORT";#N/A,#N/A,TRUE,"REMOTE PROD. EXPL.";#N/A,#N/A,TRUE,"OUTSIDE PRODUCTION";#N/A,#N/A,TRUE,"SCM-WEST";#N/A,#N/A,TRUE,"AFFILIATE SALES";#N/A,#N/A,TRUE,"AFF SALES EXPL";#N/A,#N/A,TRUE,"MARKETING";#N/A,#N/A,TRUE,"MARKETING EXPL.";#N/A,#N/A,TRUE,"AD SALES";#N/A,#N/A,TRUE,"AD SALES EXPL.";#N/A,#N/A,TRUE,"MEDIA EXP";#N/A,#N/A,TRUE,"MEDIA EXPL.";#N/A,#N/A,TRUE,"FOX NET";#N/A,#N/A,TRUE,"DEPRECIATION";#N/A,#N/A,TRUE,"CAPITAL ";#N/A,#N/A,TRUE,"SUBS";#N/A,#N/A,TRUE,"AFF. REV. ";#N/A,#N/A,TRUE,"PAYROLL"}</definedName>
    <definedName name="wrn.98._.Budget." localSheetId="19" hidden="1">{#N/A,#N/A,TRUE,"5 Column";#N/A,#N/A,TRUE,"INCOME STATEMENT (2)";#N/A,#N/A,TRUE,"TOTAL REVENUE";#N/A,#N/A,TRUE,"AD REVENUE";#N/A,#N/A,TRUE,"PROD REVENUE";#N/A,#N/A,TRUE,"RIGHTS";#N/A,#N/A,TRUE,"MUSIC FEES";#N/A,#N/A,TRUE,"G&amp;A EXPENSE";#N/A,#N/A,TRUE,"G&amp;A EXPL.";#N/A,#N/A,TRUE,"PROGRAMMING";#N/A,#N/A,TRUE,"PROGRAMMING EXPL.";#N/A,#N/A,TRUE,"REMOTE PROD. EXP.";#N/A,#N/A,TRUE,"REMOTE SUPPORT";#N/A,#N/A,TRUE,"REMOTE PROD. EXPL.";#N/A,#N/A,TRUE,"OUTSIDE PRODUCTION";#N/A,#N/A,TRUE,"SCM-WEST";#N/A,#N/A,TRUE,"AFFILIATE SALES";#N/A,#N/A,TRUE,"AFF SALES EXPL";#N/A,#N/A,TRUE,"MARKETING";#N/A,#N/A,TRUE,"MARKETING EXPL.";#N/A,#N/A,TRUE,"AD SALES";#N/A,#N/A,TRUE,"AD SALES EXPL.";#N/A,#N/A,TRUE,"MEDIA EXP";#N/A,#N/A,TRUE,"MEDIA EXPL.";#N/A,#N/A,TRUE,"FOX NET";#N/A,#N/A,TRUE,"DEPRECIATION";#N/A,#N/A,TRUE,"CAPITAL ";#N/A,#N/A,TRUE,"SUBS";#N/A,#N/A,TRUE,"AFF. REV. ";#N/A,#N/A,TRUE,"PAYROLL"}</definedName>
    <definedName name="wrn.98._.Budget." hidden="1">{#N/A,#N/A,TRUE,"5 Column";#N/A,#N/A,TRUE,"INCOME STATEMENT (2)";#N/A,#N/A,TRUE,"TOTAL REVENUE";#N/A,#N/A,TRUE,"AD REVENUE";#N/A,#N/A,TRUE,"PROD REVENUE";#N/A,#N/A,TRUE,"RIGHTS";#N/A,#N/A,TRUE,"MUSIC FEES";#N/A,#N/A,TRUE,"G&amp;A EXPENSE";#N/A,#N/A,TRUE,"G&amp;A EXPL.";#N/A,#N/A,TRUE,"PROGRAMMING";#N/A,#N/A,TRUE,"PROGRAMMING EXPL.";#N/A,#N/A,TRUE,"REMOTE PROD. EXP.";#N/A,#N/A,TRUE,"REMOTE SUPPORT";#N/A,#N/A,TRUE,"REMOTE PROD. EXPL.";#N/A,#N/A,TRUE,"OUTSIDE PRODUCTION";#N/A,#N/A,TRUE,"SCM-WEST";#N/A,#N/A,TRUE,"AFFILIATE SALES";#N/A,#N/A,TRUE,"AFF SALES EXPL";#N/A,#N/A,TRUE,"MARKETING";#N/A,#N/A,TRUE,"MARKETING EXPL.";#N/A,#N/A,TRUE,"AD SALES";#N/A,#N/A,TRUE,"AD SALES EXPL.";#N/A,#N/A,TRUE,"MEDIA EXP";#N/A,#N/A,TRUE,"MEDIA EXPL.";#N/A,#N/A,TRUE,"FOX NET";#N/A,#N/A,TRUE,"DEPRECIATION";#N/A,#N/A,TRUE,"CAPITAL ";#N/A,#N/A,TRUE,"SUBS";#N/A,#N/A,TRUE,"AFF. REV. ";#N/A,#N/A,TRUE,"PAYROLL"}</definedName>
    <definedName name="wrn.99" localSheetId="14"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99" localSheetId="7"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99" localSheetId="25"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99" localSheetId="21"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99" localSheetId="22"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99" localSheetId="19"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99"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99999" localSheetId="14" hidden="1">{#N/A,#N/A,FALSE,"REPORT"}</definedName>
    <definedName name="wrn.99999" localSheetId="7" hidden="1">{#N/A,#N/A,FALSE,"REPORT"}</definedName>
    <definedName name="wrn.99999" localSheetId="25" hidden="1">{#N/A,#N/A,FALSE,"REPORT"}</definedName>
    <definedName name="wrn.99999" localSheetId="21" hidden="1">{#N/A,#N/A,FALSE,"REPORT"}</definedName>
    <definedName name="wrn.99999" localSheetId="22" hidden="1">{#N/A,#N/A,FALSE,"REPORT"}</definedName>
    <definedName name="wrn.99999" localSheetId="19" hidden="1">{#N/A,#N/A,FALSE,"REPORT"}</definedName>
    <definedName name="wrn.99999" hidden="1">{#N/A,#N/A,FALSE,"REPORT"}</definedName>
    <definedName name="wrn.a." localSheetId="14" hidden="1">{#N/A,#N/A,FALSE,"V"}</definedName>
    <definedName name="wrn.a." localSheetId="7" hidden="1">{#N/A,#N/A,FALSE,"V"}</definedName>
    <definedName name="wrn.a." localSheetId="25" hidden="1">{#N/A,#N/A,FALSE,"V"}</definedName>
    <definedName name="wrn.a." localSheetId="21" hidden="1">{#N/A,#N/A,FALSE,"V"}</definedName>
    <definedName name="wrn.a." localSheetId="22" hidden="1">{#N/A,#N/A,FALSE,"V"}</definedName>
    <definedName name="wrn.a." localSheetId="19" hidden="1">{#N/A,#N/A,FALSE,"V"}</definedName>
    <definedName name="wrn.a." hidden="1">{#N/A,#N/A,FALSE,"V"}</definedName>
    <definedName name="wrn.aa." localSheetId="14" hidden="1">{#N/A,#N/A,FALSE,"UNIT";#N/A,#N/A,FALSE,"UNIT";#N/A,#N/A,FALSE,"계정"}</definedName>
    <definedName name="wrn.aa." localSheetId="7" hidden="1">{#N/A,#N/A,FALSE,"UNIT";#N/A,#N/A,FALSE,"UNIT";#N/A,#N/A,FALSE,"계정"}</definedName>
    <definedName name="wrn.aa." localSheetId="25" hidden="1">{#N/A,#N/A,FALSE,"UNIT";#N/A,#N/A,FALSE,"UNIT";#N/A,#N/A,FALSE,"계정"}</definedName>
    <definedName name="wrn.aa." localSheetId="21" hidden="1">{#N/A,#N/A,FALSE,"UNIT";#N/A,#N/A,FALSE,"UNIT";#N/A,#N/A,FALSE,"계정"}</definedName>
    <definedName name="wrn.aa." localSheetId="22" hidden="1">{#N/A,#N/A,FALSE,"UNIT";#N/A,#N/A,FALSE,"UNIT";#N/A,#N/A,FALSE,"계정"}</definedName>
    <definedName name="wrn.aa." localSheetId="19" hidden="1">{#N/A,#N/A,FALSE,"UNIT";#N/A,#N/A,FALSE,"UNIT";#N/A,#N/A,FALSE,"계정"}</definedName>
    <definedName name="wrn.aa." hidden="1">{#N/A,#N/A,FALSE,"UNIT";#N/A,#N/A,FALSE,"UNIT";#N/A,#N/A,FALSE,"계정"}</definedName>
    <definedName name="wrn.aaa" localSheetId="14" hidden="1">{#N/A,#N/A,FALSE,"Pharm";#N/A,#N/A,FALSE,"WWCM"}</definedName>
    <definedName name="wrn.aaa" localSheetId="7" hidden="1">{#N/A,#N/A,FALSE,"Pharm";#N/A,#N/A,FALSE,"WWCM"}</definedName>
    <definedName name="wrn.aaa" localSheetId="25" hidden="1">{#N/A,#N/A,FALSE,"Pharm";#N/A,#N/A,FALSE,"WWCM"}</definedName>
    <definedName name="wrn.aaa" localSheetId="21" hidden="1">{#N/A,#N/A,FALSE,"Pharm";#N/A,#N/A,FALSE,"WWCM"}</definedName>
    <definedName name="wrn.aaa" localSheetId="22" hidden="1">{#N/A,#N/A,FALSE,"Pharm";#N/A,#N/A,FALSE,"WWCM"}</definedName>
    <definedName name="wrn.aaa" localSheetId="19" hidden="1">{#N/A,#N/A,FALSE,"Pharm";#N/A,#N/A,FALSE,"WWCM"}</definedName>
    <definedName name="wrn.aaa" hidden="1">{#N/A,#N/A,FALSE,"Pharm";#N/A,#N/A,FALSE,"WWCM"}</definedName>
    <definedName name="wrn.aaaaaaa" localSheetId="14" hidden="1">{#N/A,#N/A,FALSE,"Pharm";#N/A,#N/A,FALSE,"WWCM"}</definedName>
    <definedName name="wrn.aaaaaaa" localSheetId="7" hidden="1">{#N/A,#N/A,FALSE,"Pharm";#N/A,#N/A,FALSE,"WWCM"}</definedName>
    <definedName name="wrn.aaaaaaa" localSheetId="25" hidden="1">{#N/A,#N/A,FALSE,"Pharm";#N/A,#N/A,FALSE,"WWCM"}</definedName>
    <definedName name="wrn.aaaaaaa" localSheetId="21" hidden="1">{#N/A,#N/A,FALSE,"Pharm";#N/A,#N/A,FALSE,"WWCM"}</definedName>
    <definedName name="wrn.aaaaaaa" localSheetId="22" hidden="1">{#N/A,#N/A,FALSE,"Pharm";#N/A,#N/A,FALSE,"WWCM"}</definedName>
    <definedName name="wrn.aaaaaaa" localSheetId="19" hidden="1">{#N/A,#N/A,FALSE,"Pharm";#N/A,#N/A,FALSE,"WWCM"}</definedName>
    <definedName name="wrn.aaaaaaa" hidden="1">{#N/A,#N/A,FALSE,"Pharm";#N/A,#N/A,FALSE,"WWCM"}</definedName>
    <definedName name="wrn.Accr.._.Liabilities." localSheetId="14" hidden="1">{#N/A,#N/A,FALSE,"gl";#N/A,#N/A,FALSE,"0017-Carlsberg";#N/A,#N/A,FALSE,"0019-Timber";#N/A,#N/A,FALSE,"0022-XiaoYa";#N/A,#N/A,FALSE,"0023-HangZhou Motorola";#N/A,#N/A,FALSE,"0042-AMP";#N/A,#N/A,FALSE,"0046-Rama";#N/A,#N/A,FALSE,"0051-Mitsubishi";#N/A,#N/A,FALSE,"0055-Haier GZS";#N/A,#N/A,FALSE,"0056-Broad Air Condition";#N/A,#N/A,FALSE,"0059-0-Kodak";#N/A,#N/A,FALSE,"0060-SJZ Press";#N/A,#N/A,FALSE,"0061-BJ Comfort";#N/A,#N/A,FALSE,"0062-Nacco";#N/A,#N/A,FALSE,"0063-Camp Carrol";#N/A,#N/A,FALSE,"0064-CoCo Coal";#N/A,#N/A,FALSE,"0066-Koito";#N/A,#N/A,FALSE,"0067-Carrefour";#N/A,#N/A,FALSE,"0073-Niger";#N/A,#N/A,FALSE,"0076-DMS";#N/A,#N/A,FALSE,"0077-New Venture";#N/A,#N/A,FALSE,"0082-Shuai Kang";#N/A,#N/A,FALSE,"0083-MingRi";#N/A,#N/A,FALSE,"0089-Haier AD";#N/A,#N/A,FALSE,"0090-WGQ";#N/A,#N/A,FALSE,"0092-Mattel";#N/A,#N/A,FALSE,"0093-MD";#N/A,#N/A,FALSE,"0095-Medical Warehouse";#N/A,#N/A,FALSE,"0096-Wiseman";#N/A,#N/A,FALSE,"0097-GYJ";#N/A,#N/A,FALSE,"0103-Zhuhai Dart";#N/A,#N/A,FALSE,"0104-Yantian Harbour";#N/A,#N/A,FALSE,"0105-Oriental";#N/A,#N/A,FALSE,"0106-Hanger";#N/A,#N/A,FALSE,"0107-ASB";#N/A,#N/A,FALSE,"0108-TJ MQ";#N/A,#N/A,FALSE,"0110-Terranvoa";#N/A,#N/A,FALSE,"0111-DMS No.2";#N/A,#N/A,FALSE,"0113-JiaHua Shoe";#N/A,#N/A,FALSE,"0115-DMS 7-3#";#N/A,#N/A,FALSE,"0116-DMS 7-4#";#N/A,#N/A,FALSE,"0117-DMS 7-1#";#N/A,#N/A,FALSE,"0118-LiYi";#N/A,#N/A,FALSE,"0119-MeiZhou Wan";#N/A,#N/A,FALSE,"0120-TaiFeng";#N/A,#N/A,FALSE,"0121-ShangFang";#N/A,#N/A,FALSE,"0122-TJ Cola";#N/A,#N/A,FALSE,"0123-XinJiang ZL";#N/A,#N/A,FALSE,"0124-Haier No.4";#N/A,#N/A,FALSE,"0125-DMS No.3";#N/A,#N/A,FALSE,"0126-DMS No.4";#N/A,#N/A,FALSE,"0127-DMS No.5";#N/A,#N/A,FALSE,"0128-DMS No.6";#N/A,#N/A,FALSE,"0129-Corning SHA";#N/A,#N/A,FALSE,"0130-WuNiu";#N/A,#N/A,FALSE,"0131-Knauf";#N/A,#N/A,FALSE,"0132-WSC";#N/A,#N/A,FALSE,"0133-Haier No.5";#N/A,#N/A,FALSE,"0134-AMP Shunde";#N/A,#N/A,FALSE,"0135-Karei";#N/A,#N/A,FALSE,"0137-Haier No.6";#N/A,#N/A,FALSE,"0138-Haier No.7";#N/A,#N/A,FALSE,"0139-Haier No.8";#N/A,#N/A,FALSE,"0140-MeiZhou Wan";#N/A,#N/A,FALSE,"0142-Auto Plant";#N/A,#N/A,FALSE,"0143-YunSheng";#N/A,#N/A,FALSE,"0146-Haier No.9";#N/A,#N/A,FALSE,"0147-DMS Stywall";#N/A,#N/A,FALSE,"0148-MD PhII";#N/A,#N/A,FALSE,"0149-Paper Making";#N/A,#N/A,FALSE,"0150-BeiRen";#N/A,#N/A,FALSE,"0151-ChengDa";#N/A,#N/A,FALSE,"0152-Haier Training Center";#N/A,#N/A,FALSE,"0153-XiaoBao";#N/A,#N/A,FALSE,"0155-CP";#N/A,#N/A,FALSE,"0156-SJ Ind. Zone";#N/A,#N/A,FALSE,"0157-YuKang";#N/A,#N/A,FALSE,"0158-DongSheng";#N/A,#N/A,FALSE,"0159-Chupa Chups";#N/A,#N/A,FALSE,"0161-ShenNei";#N/A,#N/A,FALSE,"0162-Delle";#N/A,#N/A,FALSE,"0163-BT ShengYang";#N/A,#N/A,FALSE,"0164-QiDong";#N/A,#N/A,FALSE,"0165-Homemart";#N/A,#N/A,FALSE,"0166-LeDa";#N/A,#N/A,FALSE,"0167-FND";#N/A,#N/A,FALSE,"0168-TianShi";#N/A,#N/A,FALSE,"0169-WuNiu PhII";#N/A,#N/A,FALSE,"0170-Exhibition Center";#N/A,#N/A,FALSE,"0172-SSC";#N/A,#N/A,FALSE,"0173-YunSheng PhII";#N/A,#N/A,FALSE,"0174-Exhibition Center PhII";#N/A,#N/A,FALSE,"0175-XT";#N/A,#N/A,FALSE,"0177-GE Xiamen";#N/A,#N/A,FALSE,"0178-DongDu";#N/A,#N/A,FALSE,"0179-JinBan";#N/A,#N/A,FALSE,"0180-BYF";#N/A,#N/A,FALSE,"0182-SW Airline";#N/A,#N/A,FALSE,"0183-Book Store";#N/A,#N/A,FALSE,"0184-QinShan";#N/A,#N/A,FALSE,"0185-RuSheng";#N/A,#N/A,FALSE,"0186-JAC GB";#N/A,#N/A,FALSE,"0187-UTA";#N/A,#N/A,FALSE,"0188-Rui Nan";#N/A,#N/A,FALSE,"0189-PH PuDong";#N/A,#N/A,FALSE,"0195-JAC PC";#N/A,#N/A,FALSE,"0196-XinYunFang";#N/A,#N/A,FALSE,"0197-JAC PTS";#N/A,#N/A,FALSE,"0201-QianJiang";#N/A,#N/A,FALSE,"0203-Pan Well Land";#N/A,#N/A,FALSE,"0205-Motorola Dining";#N/A,#N/A,FALSE,"0215-Dascom I";#N/A,#N/A,FALSE,"0221-Markor";#N/A,#N/A,FALSE,"0229-P &amp; G";#N/A,#N/A,FALSE,"B0001-Export Matel";#N/A,#N/A,FALSE,"B0002-Export Matel";#N/A,#N/A,FALSE,"B0003-Export Matel";#N/A,#N/A,FALSE,"B0004-Export Matel";#N/A,#N/A,FALSE,"B0005-Export Matel";#N/A,#N/A,FALSE,"B0006-Export Matel";#N/A,#N/A,FALSE,"B0007-Export Matel";#N/A,#N/A,FALSE,"B0008-Export Matel";#N/A,#N/A,FALSE,"B0009-Export Matel";#N/A,#N/A,FALSE,"B0010-Export Matel";#N/A,#N/A,FALSE,"B0011-Export Matel";#N/A,#N/A,FALSE,"B0012-Export Matel";#N/A,#N/A,FALSE,"B0013-Export Matel";#N/A,#N/A,FALSE,"B0014-Export Matel";#N/A,#N/A,FALSE,"B0015-Export Matel";#N/A,#N/A,FALSE,"B0016-Export Matel";#N/A,#N/A,FALSE,"B0017-Export Matel";#N/A,#N/A,FALSE,"B0019-Export Matel"}</definedName>
    <definedName name="wrn.Accr.._.Liabilities." localSheetId="7" hidden="1">{#N/A,#N/A,FALSE,"gl";#N/A,#N/A,FALSE,"0017-Carlsberg";#N/A,#N/A,FALSE,"0019-Timber";#N/A,#N/A,FALSE,"0022-XiaoYa";#N/A,#N/A,FALSE,"0023-HangZhou Motorola";#N/A,#N/A,FALSE,"0042-AMP";#N/A,#N/A,FALSE,"0046-Rama";#N/A,#N/A,FALSE,"0051-Mitsubishi";#N/A,#N/A,FALSE,"0055-Haier GZS";#N/A,#N/A,FALSE,"0056-Broad Air Condition";#N/A,#N/A,FALSE,"0059-0-Kodak";#N/A,#N/A,FALSE,"0060-SJZ Press";#N/A,#N/A,FALSE,"0061-BJ Comfort";#N/A,#N/A,FALSE,"0062-Nacco";#N/A,#N/A,FALSE,"0063-Camp Carrol";#N/A,#N/A,FALSE,"0064-CoCo Coal";#N/A,#N/A,FALSE,"0066-Koito";#N/A,#N/A,FALSE,"0067-Carrefour";#N/A,#N/A,FALSE,"0073-Niger";#N/A,#N/A,FALSE,"0076-DMS";#N/A,#N/A,FALSE,"0077-New Venture";#N/A,#N/A,FALSE,"0082-Shuai Kang";#N/A,#N/A,FALSE,"0083-MingRi";#N/A,#N/A,FALSE,"0089-Haier AD";#N/A,#N/A,FALSE,"0090-WGQ";#N/A,#N/A,FALSE,"0092-Mattel";#N/A,#N/A,FALSE,"0093-MD";#N/A,#N/A,FALSE,"0095-Medical Warehouse";#N/A,#N/A,FALSE,"0096-Wiseman";#N/A,#N/A,FALSE,"0097-GYJ";#N/A,#N/A,FALSE,"0103-Zhuhai Dart";#N/A,#N/A,FALSE,"0104-Yantian Harbour";#N/A,#N/A,FALSE,"0105-Oriental";#N/A,#N/A,FALSE,"0106-Hanger";#N/A,#N/A,FALSE,"0107-ASB";#N/A,#N/A,FALSE,"0108-TJ MQ";#N/A,#N/A,FALSE,"0110-Terranvoa";#N/A,#N/A,FALSE,"0111-DMS No.2";#N/A,#N/A,FALSE,"0113-JiaHua Shoe";#N/A,#N/A,FALSE,"0115-DMS 7-3#";#N/A,#N/A,FALSE,"0116-DMS 7-4#";#N/A,#N/A,FALSE,"0117-DMS 7-1#";#N/A,#N/A,FALSE,"0118-LiYi";#N/A,#N/A,FALSE,"0119-MeiZhou Wan";#N/A,#N/A,FALSE,"0120-TaiFeng";#N/A,#N/A,FALSE,"0121-ShangFang";#N/A,#N/A,FALSE,"0122-TJ Cola";#N/A,#N/A,FALSE,"0123-XinJiang ZL";#N/A,#N/A,FALSE,"0124-Haier No.4";#N/A,#N/A,FALSE,"0125-DMS No.3";#N/A,#N/A,FALSE,"0126-DMS No.4";#N/A,#N/A,FALSE,"0127-DMS No.5";#N/A,#N/A,FALSE,"0128-DMS No.6";#N/A,#N/A,FALSE,"0129-Corning SHA";#N/A,#N/A,FALSE,"0130-WuNiu";#N/A,#N/A,FALSE,"0131-Knauf";#N/A,#N/A,FALSE,"0132-WSC";#N/A,#N/A,FALSE,"0133-Haier No.5";#N/A,#N/A,FALSE,"0134-AMP Shunde";#N/A,#N/A,FALSE,"0135-Karei";#N/A,#N/A,FALSE,"0137-Haier No.6";#N/A,#N/A,FALSE,"0138-Haier No.7";#N/A,#N/A,FALSE,"0139-Haier No.8";#N/A,#N/A,FALSE,"0140-MeiZhou Wan";#N/A,#N/A,FALSE,"0142-Auto Plant";#N/A,#N/A,FALSE,"0143-YunSheng";#N/A,#N/A,FALSE,"0146-Haier No.9";#N/A,#N/A,FALSE,"0147-DMS Stywall";#N/A,#N/A,FALSE,"0148-MD PhII";#N/A,#N/A,FALSE,"0149-Paper Making";#N/A,#N/A,FALSE,"0150-BeiRen";#N/A,#N/A,FALSE,"0151-ChengDa";#N/A,#N/A,FALSE,"0152-Haier Training Center";#N/A,#N/A,FALSE,"0153-XiaoBao";#N/A,#N/A,FALSE,"0155-CP";#N/A,#N/A,FALSE,"0156-SJ Ind. Zone";#N/A,#N/A,FALSE,"0157-YuKang";#N/A,#N/A,FALSE,"0158-DongSheng";#N/A,#N/A,FALSE,"0159-Chupa Chups";#N/A,#N/A,FALSE,"0161-ShenNei";#N/A,#N/A,FALSE,"0162-Delle";#N/A,#N/A,FALSE,"0163-BT ShengYang";#N/A,#N/A,FALSE,"0164-QiDong";#N/A,#N/A,FALSE,"0165-Homemart";#N/A,#N/A,FALSE,"0166-LeDa";#N/A,#N/A,FALSE,"0167-FND";#N/A,#N/A,FALSE,"0168-TianShi";#N/A,#N/A,FALSE,"0169-WuNiu PhII";#N/A,#N/A,FALSE,"0170-Exhibition Center";#N/A,#N/A,FALSE,"0172-SSC";#N/A,#N/A,FALSE,"0173-YunSheng PhII";#N/A,#N/A,FALSE,"0174-Exhibition Center PhII";#N/A,#N/A,FALSE,"0175-XT";#N/A,#N/A,FALSE,"0177-GE Xiamen";#N/A,#N/A,FALSE,"0178-DongDu";#N/A,#N/A,FALSE,"0179-JinBan";#N/A,#N/A,FALSE,"0180-BYF";#N/A,#N/A,FALSE,"0182-SW Airline";#N/A,#N/A,FALSE,"0183-Book Store";#N/A,#N/A,FALSE,"0184-QinShan";#N/A,#N/A,FALSE,"0185-RuSheng";#N/A,#N/A,FALSE,"0186-JAC GB";#N/A,#N/A,FALSE,"0187-UTA";#N/A,#N/A,FALSE,"0188-Rui Nan";#N/A,#N/A,FALSE,"0189-PH PuDong";#N/A,#N/A,FALSE,"0195-JAC PC";#N/A,#N/A,FALSE,"0196-XinYunFang";#N/A,#N/A,FALSE,"0197-JAC PTS";#N/A,#N/A,FALSE,"0201-QianJiang";#N/A,#N/A,FALSE,"0203-Pan Well Land";#N/A,#N/A,FALSE,"0205-Motorola Dining";#N/A,#N/A,FALSE,"0215-Dascom I";#N/A,#N/A,FALSE,"0221-Markor";#N/A,#N/A,FALSE,"0229-P &amp; G";#N/A,#N/A,FALSE,"B0001-Export Matel";#N/A,#N/A,FALSE,"B0002-Export Matel";#N/A,#N/A,FALSE,"B0003-Export Matel";#N/A,#N/A,FALSE,"B0004-Export Matel";#N/A,#N/A,FALSE,"B0005-Export Matel";#N/A,#N/A,FALSE,"B0006-Export Matel";#N/A,#N/A,FALSE,"B0007-Export Matel";#N/A,#N/A,FALSE,"B0008-Export Matel";#N/A,#N/A,FALSE,"B0009-Export Matel";#N/A,#N/A,FALSE,"B0010-Export Matel";#N/A,#N/A,FALSE,"B0011-Export Matel";#N/A,#N/A,FALSE,"B0012-Export Matel";#N/A,#N/A,FALSE,"B0013-Export Matel";#N/A,#N/A,FALSE,"B0014-Export Matel";#N/A,#N/A,FALSE,"B0015-Export Matel";#N/A,#N/A,FALSE,"B0016-Export Matel";#N/A,#N/A,FALSE,"B0017-Export Matel";#N/A,#N/A,FALSE,"B0019-Export Matel"}</definedName>
    <definedName name="wrn.Accr.._.Liabilities." localSheetId="25" hidden="1">{#N/A,#N/A,FALSE,"gl";#N/A,#N/A,FALSE,"0017-Carlsberg";#N/A,#N/A,FALSE,"0019-Timber";#N/A,#N/A,FALSE,"0022-XiaoYa";#N/A,#N/A,FALSE,"0023-HangZhou Motorola";#N/A,#N/A,FALSE,"0042-AMP";#N/A,#N/A,FALSE,"0046-Rama";#N/A,#N/A,FALSE,"0051-Mitsubishi";#N/A,#N/A,FALSE,"0055-Haier GZS";#N/A,#N/A,FALSE,"0056-Broad Air Condition";#N/A,#N/A,FALSE,"0059-0-Kodak";#N/A,#N/A,FALSE,"0060-SJZ Press";#N/A,#N/A,FALSE,"0061-BJ Comfort";#N/A,#N/A,FALSE,"0062-Nacco";#N/A,#N/A,FALSE,"0063-Camp Carrol";#N/A,#N/A,FALSE,"0064-CoCo Coal";#N/A,#N/A,FALSE,"0066-Koito";#N/A,#N/A,FALSE,"0067-Carrefour";#N/A,#N/A,FALSE,"0073-Niger";#N/A,#N/A,FALSE,"0076-DMS";#N/A,#N/A,FALSE,"0077-New Venture";#N/A,#N/A,FALSE,"0082-Shuai Kang";#N/A,#N/A,FALSE,"0083-MingRi";#N/A,#N/A,FALSE,"0089-Haier AD";#N/A,#N/A,FALSE,"0090-WGQ";#N/A,#N/A,FALSE,"0092-Mattel";#N/A,#N/A,FALSE,"0093-MD";#N/A,#N/A,FALSE,"0095-Medical Warehouse";#N/A,#N/A,FALSE,"0096-Wiseman";#N/A,#N/A,FALSE,"0097-GYJ";#N/A,#N/A,FALSE,"0103-Zhuhai Dart";#N/A,#N/A,FALSE,"0104-Yantian Harbour";#N/A,#N/A,FALSE,"0105-Oriental";#N/A,#N/A,FALSE,"0106-Hanger";#N/A,#N/A,FALSE,"0107-ASB";#N/A,#N/A,FALSE,"0108-TJ MQ";#N/A,#N/A,FALSE,"0110-Terranvoa";#N/A,#N/A,FALSE,"0111-DMS No.2";#N/A,#N/A,FALSE,"0113-JiaHua Shoe";#N/A,#N/A,FALSE,"0115-DMS 7-3#";#N/A,#N/A,FALSE,"0116-DMS 7-4#";#N/A,#N/A,FALSE,"0117-DMS 7-1#";#N/A,#N/A,FALSE,"0118-LiYi";#N/A,#N/A,FALSE,"0119-MeiZhou Wan";#N/A,#N/A,FALSE,"0120-TaiFeng";#N/A,#N/A,FALSE,"0121-ShangFang";#N/A,#N/A,FALSE,"0122-TJ Cola";#N/A,#N/A,FALSE,"0123-XinJiang ZL";#N/A,#N/A,FALSE,"0124-Haier No.4";#N/A,#N/A,FALSE,"0125-DMS No.3";#N/A,#N/A,FALSE,"0126-DMS No.4";#N/A,#N/A,FALSE,"0127-DMS No.5";#N/A,#N/A,FALSE,"0128-DMS No.6";#N/A,#N/A,FALSE,"0129-Corning SHA";#N/A,#N/A,FALSE,"0130-WuNiu";#N/A,#N/A,FALSE,"0131-Knauf";#N/A,#N/A,FALSE,"0132-WSC";#N/A,#N/A,FALSE,"0133-Haier No.5";#N/A,#N/A,FALSE,"0134-AMP Shunde";#N/A,#N/A,FALSE,"0135-Karei";#N/A,#N/A,FALSE,"0137-Haier No.6";#N/A,#N/A,FALSE,"0138-Haier No.7";#N/A,#N/A,FALSE,"0139-Haier No.8";#N/A,#N/A,FALSE,"0140-MeiZhou Wan";#N/A,#N/A,FALSE,"0142-Auto Plant";#N/A,#N/A,FALSE,"0143-YunSheng";#N/A,#N/A,FALSE,"0146-Haier No.9";#N/A,#N/A,FALSE,"0147-DMS Stywall";#N/A,#N/A,FALSE,"0148-MD PhII";#N/A,#N/A,FALSE,"0149-Paper Making";#N/A,#N/A,FALSE,"0150-BeiRen";#N/A,#N/A,FALSE,"0151-ChengDa";#N/A,#N/A,FALSE,"0152-Haier Training Center";#N/A,#N/A,FALSE,"0153-XiaoBao";#N/A,#N/A,FALSE,"0155-CP";#N/A,#N/A,FALSE,"0156-SJ Ind. Zone";#N/A,#N/A,FALSE,"0157-YuKang";#N/A,#N/A,FALSE,"0158-DongSheng";#N/A,#N/A,FALSE,"0159-Chupa Chups";#N/A,#N/A,FALSE,"0161-ShenNei";#N/A,#N/A,FALSE,"0162-Delle";#N/A,#N/A,FALSE,"0163-BT ShengYang";#N/A,#N/A,FALSE,"0164-QiDong";#N/A,#N/A,FALSE,"0165-Homemart";#N/A,#N/A,FALSE,"0166-LeDa";#N/A,#N/A,FALSE,"0167-FND";#N/A,#N/A,FALSE,"0168-TianShi";#N/A,#N/A,FALSE,"0169-WuNiu PhII";#N/A,#N/A,FALSE,"0170-Exhibition Center";#N/A,#N/A,FALSE,"0172-SSC";#N/A,#N/A,FALSE,"0173-YunSheng PhII";#N/A,#N/A,FALSE,"0174-Exhibition Center PhII";#N/A,#N/A,FALSE,"0175-XT";#N/A,#N/A,FALSE,"0177-GE Xiamen";#N/A,#N/A,FALSE,"0178-DongDu";#N/A,#N/A,FALSE,"0179-JinBan";#N/A,#N/A,FALSE,"0180-BYF";#N/A,#N/A,FALSE,"0182-SW Airline";#N/A,#N/A,FALSE,"0183-Book Store";#N/A,#N/A,FALSE,"0184-QinShan";#N/A,#N/A,FALSE,"0185-RuSheng";#N/A,#N/A,FALSE,"0186-JAC GB";#N/A,#N/A,FALSE,"0187-UTA";#N/A,#N/A,FALSE,"0188-Rui Nan";#N/A,#N/A,FALSE,"0189-PH PuDong";#N/A,#N/A,FALSE,"0195-JAC PC";#N/A,#N/A,FALSE,"0196-XinYunFang";#N/A,#N/A,FALSE,"0197-JAC PTS";#N/A,#N/A,FALSE,"0201-QianJiang";#N/A,#N/A,FALSE,"0203-Pan Well Land";#N/A,#N/A,FALSE,"0205-Motorola Dining";#N/A,#N/A,FALSE,"0215-Dascom I";#N/A,#N/A,FALSE,"0221-Markor";#N/A,#N/A,FALSE,"0229-P &amp; G";#N/A,#N/A,FALSE,"B0001-Export Matel";#N/A,#N/A,FALSE,"B0002-Export Matel";#N/A,#N/A,FALSE,"B0003-Export Matel";#N/A,#N/A,FALSE,"B0004-Export Matel";#N/A,#N/A,FALSE,"B0005-Export Matel";#N/A,#N/A,FALSE,"B0006-Export Matel";#N/A,#N/A,FALSE,"B0007-Export Matel";#N/A,#N/A,FALSE,"B0008-Export Matel";#N/A,#N/A,FALSE,"B0009-Export Matel";#N/A,#N/A,FALSE,"B0010-Export Matel";#N/A,#N/A,FALSE,"B0011-Export Matel";#N/A,#N/A,FALSE,"B0012-Export Matel";#N/A,#N/A,FALSE,"B0013-Export Matel";#N/A,#N/A,FALSE,"B0014-Export Matel";#N/A,#N/A,FALSE,"B0015-Export Matel";#N/A,#N/A,FALSE,"B0016-Export Matel";#N/A,#N/A,FALSE,"B0017-Export Matel";#N/A,#N/A,FALSE,"B0019-Export Matel"}</definedName>
    <definedName name="wrn.Accr.._.Liabilities." localSheetId="21" hidden="1">{#N/A,#N/A,FALSE,"gl";#N/A,#N/A,FALSE,"0017-Carlsberg";#N/A,#N/A,FALSE,"0019-Timber";#N/A,#N/A,FALSE,"0022-XiaoYa";#N/A,#N/A,FALSE,"0023-HangZhou Motorola";#N/A,#N/A,FALSE,"0042-AMP";#N/A,#N/A,FALSE,"0046-Rama";#N/A,#N/A,FALSE,"0051-Mitsubishi";#N/A,#N/A,FALSE,"0055-Haier GZS";#N/A,#N/A,FALSE,"0056-Broad Air Condition";#N/A,#N/A,FALSE,"0059-0-Kodak";#N/A,#N/A,FALSE,"0060-SJZ Press";#N/A,#N/A,FALSE,"0061-BJ Comfort";#N/A,#N/A,FALSE,"0062-Nacco";#N/A,#N/A,FALSE,"0063-Camp Carrol";#N/A,#N/A,FALSE,"0064-CoCo Coal";#N/A,#N/A,FALSE,"0066-Koito";#N/A,#N/A,FALSE,"0067-Carrefour";#N/A,#N/A,FALSE,"0073-Niger";#N/A,#N/A,FALSE,"0076-DMS";#N/A,#N/A,FALSE,"0077-New Venture";#N/A,#N/A,FALSE,"0082-Shuai Kang";#N/A,#N/A,FALSE,"0083-MingRi";#N/A,#N/A,FALSE,"0089-Haier AD";#N/A,#N/A,FALSE,"0090-WGQ";#N/A,#N/A,FALSE,"0092-Mattel";#N/A,#N/A,FALSE,"0093-MD";#N/A,#N/A,FALSE,"0095-Medical Warehouse";#N/A,#N/A,FALSE,"0096-Wiseman";#N/A,#N/A,FALSE,"0097-GYJ";#N/A,#N/A,FALSE,"0103-Zhuhai Dart";#N/A,#N/A,FALSE,"0104-Yantian Harbour";#N/A,#N/A,FALSE,"0105-Oriental";#N/A,#N/A,FALSE,"0106-Hanger";#N/A,#N/A,FALSE,"0107-ASB";#N/A,#N/A,FALSE,"0108-TJ MQ";#N/A,#N/A,FALSE,"0110-Terranvoa";#N/A,#N/A,FALSE,"0111-DMS No.2";#N/A,#N/A,FALSE,"0113-JiaHua Shoe";#N/A,#N/A,FALSE,"0115-DMS 7-3#";#N/A,#N/A,FALSE,"0116-DMS 7-4#";#N/A,#N/A,FALSE,"0117-DMS 7-1#";#N/A,#N/A,FALSE,"0118-LiYi";#N/A,#N/A,FALSE,"0119-MeiZhou Wan";#N/A,#N/A,FALSE,"0120-TaiFeng";#N/A,#N/A,FALSE,"0121-ShangFang";#N/A,#N/A,FALSE,"0122-TJ Cola";#N/A,#N/A,FALSE,"0123-XinJiang ZL";#N/A,#N/A,FALSE,"0124-Haier No.4";#N/A,#N/A,FALSE,"0125-DMS No.3";#N/A,#N/A,FALSE,"0126-DMS No.4";#N/A,#N/A,FALSE,"0127-DMS No.5";#N/A,#N/A,FALSE,"0128-DMS No.6";#N/A,#N/A,FALSE,"0129-Corning SHA";#N/A,#N/A,FALSE,"0130-WuNiu";#N/A,#N/A,FALSE,"0131-Knauf";#N/A,#N/A,FALSE,"0132-WSC";#N/A,#N/A,FALSE,"0133-Haier No.5";#N/A,#N/A,FALSE,"0134-AMP Shunde";#N/A,#N/A,FALSE,"0135-Karei";#N/A,#N/A,FALSE,"0137-Haier No.6";#N/A,#N/A,FALSE,"0138-Haier No.7";#N/A,#N/A,FALSE,"0139-Haier No.8";#N/A,#N/A,FALSE,"0140-MeiZhou Wan";#N/A,#N/A,FALSE,"0142-Auto Plant";#N/A,#N/A,FALSE,"0143-YunSheng";#N/A,#N/A,FALSE,"0146-Haier No.9";#N/A,#N/A,FALSE,"0147-DMS Stywall";#N/A,#N/A,FALSE,"0148-MD PhII";#N/A,#N/A,FALSE,"0149-Paper Making";#N/A,#N/A,FALSE,"0150-BeiRen";#N/A,#N/A,FALSE,"0151-ChengDa";#N/A,#N/A,FALSE,"0152-Haier Training Center";#N/A,#N/A,FALSE,"0153-XiaoBao";#N/A,#N/A,FALSE,"0155-CP";#N/A,#N/A,FALSE,"0156-SJ Ind. Zone";#N/A,#N/A,FALSE,"0157-YuKang";#N/A,#N/A,FALSE,"0158-DongSheng";#N/A,#N/A,FALSE,"0159-Chupa Chups";#N/A,#N/A,FALSE,"0161-ShenNei";#N/A,#N/A,FALSE,"0162-Delle";#N/A,#N/A,FALSE,"0163-BT ShengYang";#N/A,#N/A,FALSE,"0164-QiDong";#N/A,#N/A,FALSE,"0165-Homemart";#N/A,#N/A,FALSE,"0166-LeDa";#N/A,#N/A,FALSE,"0167-FND";#N/A,#N/A,FALSE,"0168-TianShi";#N/A,#N/A,FALSE,"0169-WuNiu PhII";#N/A,#N/A,FALSE,"0170-Exhibition Center";#N/A,#N/A,FALSE,"0172-SSC";#N/A,#N/A,FALSE,"0173-YunSheng PhII";#N/A,#N/A,FALSE,"0174-Exhibition Center PhII";#N/A,#N/A,FALSE,"0175-XT";#N/A,#N/A,FALSE,"0177-GE Xiamen";#N/A,#N/A,FALSE,"0178-DongDu";#N/A,#N/A,FALSE,"0179-JinBan";#N/A,#N/A,FALSE,"0180-BYF";#N/A,#N/A,FALSE,"0182-SW Airline";#N/A,#N/A,FALSE,"0183-Book Store";#N/A,#N/A,FALSE,"0184-QinShan";#N/A,#N/A,FALSE,"0185-RuSheng";#N/A,#N/A,FALSE,"0186-JAC GB";#N/A,#N/A,FALSE,"0187-UTA";#N/A,#N/A,FALSE,"0188-Rui Nan";#N/A,#N/A,FALSE,"0189-PH PuDong";#N/A,#N/A,FALSE,"0195-JAC PC";#N/A,#N/A,FALSE,"0196-XinYunFang";#N/A,#N/A,FALSE,"0197-JAC PTS";#N/A,#N/A,FALSE,"0201-QianJiang";#N/A,#N/A,FALSE,"0203-Pan Well Land";#N/A,#N/A,FALSE,"0205-Motorola Dining";#N/A,#N/A,FALSE,"0215-Dascom I";#N/A,#N/A,FALSE,"0221-Markor";#N/A,#N/A,FALSE,"0229-P &amp; G";#N/A,#N/A,FALSE,"B0001-Export Matel";#N/A,#N/A,FALSE,"B0002-Export Matel";#N/A,#N/A,FALSE,"B0003-Export Matel";#N/A,#N/A,FALSE,"B0004-Export Matel";#N/A,#N/A,FALSE,"B0005-Export Matel";#N/A,#N/A,FALSE,"B0006-Export Matel";#N/A,#N/A,FALSE,"B0007-Export Matel";#N/A,#N/A,FALSE,"B0008-Export Matel";#N/A,#N/A,FALSE,"B0009-Export Matel";#N/A,#N/A,FALSE,"B0010-Export Matel";#N/A,#N/A,FALSE,"B0011-Export Matel";#N/A,#N/A,FALSE,"B0012-Export Matel";#N/A,#N/A,FALSE,"B0013-Export Matel";#N/A,#N/A,FALSE,"B0014-Export Matel";#N/A,#N/A,FALSE,"B0015-Export Matel";#N/A,#N/A,FALSE,"B0016-Export Matel";#N/A,#N/A,FALSE,"B0017-Export Matel";#N/A,#N/A,FALSE,"B0019-Export Matel"}</definedName>
    <definedName name="wrn.Accr.._.Liabilities." localSheetId="22" hidden="1">{#N/A,#N/A,FALSE,"gl";#N/A,#N/A,FALSE,"0017-Carlsberg";#N/A,#N/A,FALSE,"0019-Timber";#N/A,#N/A,FALSE,"0022-XiaoYa";#N/A,#N/A,FALSE,"0023-HangZhou Motorola";#N/A,#N/A,FALSE,"0042-AMP";#N/A,#N/A,FALSE,"0046-Rama";#N/A,#N/A,FALSE,"0051-Mitsubishi";#N/A,#N/A,FALSE,"0055-Haier GZS";#N/A,#N/A,FALSE,"0056-Broad Air Condition";#N/A,#N/A,FALSE,"0059-0-Kodak";#N/A,#N/A,FALSE,"0060-SJZ Press";#N/A,#N/A,FALSE,"0061-BJ Comfort";#N/A,#N/A,FALSE,"0062-Nacco";#N/A,#N/A,FALSE,"0063-Camp Carrol";#N/A,#N/A,FALSE,"0064-CoCo Coal";#N/A,#N/A,FALSE,"0066-Koito";#N/A,#N/A,FALSE,"0067-Carrefour";#N/A,#N/A,FALSE,"0073-Niger";#N/A,#N/A,FALSE,"0076-DMS";#N/A,#N/A,FALSE,"0077-New Venture";#N/A,#N/A,FALSE,"0082-Shuai Kang";#N/A,#N/A,FALSE,"0083-MingRi";#N/A,#N/A,FALSE,"0089-Haier AD";#N/A,#N/A,FALSE,"0090-WGQ";#N/A,#N/A,FALSE,"0092-Mattel";#N/A,#N/A,FALSE,"0093-MD";#N/A,#N/A,FALSE,"0095-Medical Warehouse";#N/A,#N/A,FALSE,"0096-Wiseman";#N/A,#N/A,FALSE,"0097-GYJ";#N/A,#N/A,FALSE,"0103-Zhuhai Dart";#N/A,#N/A,FALSE,"0104-Yantian Harbour";#N/A,#N/A,FALSE,"0105-Oriental";#N/A,#N/A,FALSE,"0106-Hanger";#N/A,#N/A,FALSE,"0107-ASB";#N/A,#N/A,FALSE,"0108-TJ MQ";#N/A,#N/A,FALSE,"0110-Terranvoa";#N/A,#N/A,FALSE,"0111-DMS No.2";#N/A,#N/A,FALSE,"0113-JiaHua Shoe";#N/A,#N/A,FALSE,"0115-DMS 7-3#";#N/A,#N/A,FALSE,"0116-DMS 7-4#";#N/A,#N/A,FALSE,"0117-DMS 7-1#";#N/A,#N/A,FALSE,"0118-LiYi";#N/A,#N/A,FALSE,"0119-MeiZhou Wan";#N/A,#N/A,FALSE,"0120-TaiFeng";#N/A,#N/A,FALSE,"0121-ShangFang";#N/A,#N/A,FALSE,"0122-TJ Cola";#N/A,#N/A,FALSE,"0123-XinJiang ZL";#N/A,#N/A,FALSE,"0124-Haier No.4";#N/A,#N/A,FALSE,"0125-DMS No.3";#N/A,#N/A,FALSE,"0126-DMS No.4";#N/A,#N/A,FALSE,"0127-DMS No.5";#N/A,#N/A,FALSE,"0128-DMS No.6";#N/A,#N/A,FALSE,"0129-Corning SHA";#N/A,#N/A,FALSE,"0130-WuNiu";#N/A,#N/A,FALSE,"0131-Knauf";#N/A,#N/A,FALSE,"0132-WSC";#N/A,#N/A,FALSE,"0133-Haier No.5";#N/A,#N/A,FALSE,"0134-AMP Shunde";#N/A,#N/A,FALSE,"0135-Karei";#N/A,#N/A,FALSE,"0137-Haier No.6";#N/A,#N/A,FALSE,"0138-Haier No.7";#N/A,#N/A,FALSE,"0139-Haier No.8";#N/A,#N/A,FALSE,"0140-MeiZhou Wan";#N/A,#N/A,FALSE,"0142-Auto Plant";#N/A,#N/A,FALSE,"0143-YunSheng";#N/A,#N/A,FALSE,"0146-Haier No.9";#N/A,#N/A,FALSE,"0147-DMS Stywall";#N/A,#N/A,FALSE,"0148-MD PhII";#N/A,#N/A,FALSE,"0149-Paper Making";#N/A,#N/A,FALSE,"0150-BeiRen";#N/A,#N/A,FALSE,"0151-ChengDa";#N/A,#N/A,FALSE,"0152-Haier Training Center";#N/A,#N/A,FALSE,"0153-XiaoBao";#N/A,#N/A,FALSE,"0155-CP";#N/A,#N/A,FALSE,"0156-SJ Ind. Zone";#N/A,#N/A,FALSE,"0157-YuKang";#N/A,#N/A,FALSE,"0158-DongSheng";#N/A,#N/A,FALSE,"0159-Chupa Chups";#N/A,#N/A,FALSE,"0161-ShenNei";#N/A,#N/A,FALSE,"0162-Delle";#N/A,#N/A,FALSE,"0163-BT ShengYang";#N/A,#N/A,FALSE,"0164-QiDong";#N/A,#N/A,FALSE,"0165-Homemart";#N/A,#N/A,FALSE,"0166-LeDa";#N/A,#N/A,FALSE,"0167-FND";#N/A,#N/A,FALSE,"0168-TianShi";#N/A,#N/A,FALSE,"0169-WuNiu PhII";#N/A,#N/A,FALSE,"0170-Exhibition Center";#N/A,#N/A,FALSE,"0172-SSC";#N/A,#N/A,FALSE,"0173-YunSheng PhII";#N/A,#N/A,FALSE,"0174-Exhibition Center PhII";#N/A,#N/A,FALSE,"0175-XT";#N/A,#N/A,FALSE,"0177-GE Xiamen";#N/A,#N/A,FALSE,"0178-DongDu";#N/A,#N/A,FALSE,"0179-JinBan";#N/A,#N/A,FALSE,"0180-BYF";#N/A,#N/A,FALSE,"0182-SW Airline";#N/A,#N/A,FALSE,"0183-Book Store";#N/A,#N/A,FALSE,"0184-QinShan";#N/A,#N/A,FALSE,"0185-RuSheng";#N/A,#N/A,FALSE,"0186-JAC GB";#N/A,#N/A,FALSE,"0187-UTA";#N/A,#N/A,FALSE,"0188-Rui Nan";#N/A,#N/A,FALSE,"0189-PH PuDong";#N/A,#N/A,FALSE,"0195-JAC PC";#N/A,#N/A,FALSE,"0196-XinYunFang";#N/A,#N/A,FALSE,"0197-JAC PTS";#N/A,#N/A,FALSE,"0201-QianJiang";#N/A,#N/A,FALSE,"0203-Pan Well Land";#N/A,#N/A,FALSE,"0205-Motorola Dining";#N/A,#N/A,FALSE,"0215-Dascom I";#N/A,#N/A,FALSE,"0221-Markor";#N/A,#N/A,FALSE,"0229-P &amp; G";#N/A,#N/A,FALSE,"B0001-Export Matel";#N/A,#N/A,FALSE,"B0002-Export Matel";#N/A,#N/A,FALSE,"B0003-Export Matel";#N/A,#N/A,FALSE,"B0004-Export Matel";#N/A,#N/A,FALSE,"B0005-Export Matel";#N/A,#N/A,FALSE,"B0006-Export Matel";#N/A,#N/A,FALSE,"B0007-Export Matel";#N/A,#N/A,FALSE,"B0008-Export Matel";#N/A,#N/A,FALSE,"B0009-Export Matel";#N/A,#N/A,FALSE,"B0010-Export Matel";#N/A,#N/A,FALSE,"B0011-Export Matel";#N/A,#N/A,FALSE,"B0012-Export Matel";#N/A,#N/A,FALSE,"B0013-Export Matel";#N/A,#N/A,FALSE,"B0014-Export Matel";#N/A,#N/A,FALSE,"B0015-Export Matel";#N/A,#N/A,FALSE,"B0016-Export Matel";#N/A,#N/A,FALSE,"B0017-Export Matel";#N/A,#N/A,FALSE,"B0019-Export Matel"}</definedName>
    <definedName name="wrn.Accr.._.Liabilities." localSheetId="19" hidden="1">{#N/A,#N/A,FALSE,"gl";#N/A,#N/A,FALSE,"0017-Carlsberg";#N/A,#N/A,FALSE,"0019-Timber";#N/A,#N/A,FALSE,"0022-XiaoYa";#N/A,#N/A,FALSE,"0023-HangZhou Motorola";#N/A,#N/A,FALSE,"0042-AMP";#N/A,#N/A,FALSE,"0046-Rama";#N/A,#N/A,FALSE,"0051-Mitsubishi";#N/A,#N/A,FALSE,"0055-Haier GZS";#N/A,#N/A,FALSE,"0056-Broad Air Condition";#N/A,#N/A,FALSE,"0059-0-Kodak";#N/A,#N/A,FALSE,"0060-SJZ Press";#N/A,#N/A,FALSE,"0061-BJ Comfort";#N/A,#N/A,FALSE,"0062-Nacco";#N/A,#N/A,FALSE,"0063-Camp Carrol";#N/A,#N/A,FALSE,"0064-CoCo Coal";#N/A,#N/A,FALSE,"0066-Koito";#N/A,#N/A,FALSE,"0067-Carrefour";#N/A,#N/A,FALSE,"0073-Niger";#N/A,#N/A,FALSE,"0076-DMS";#N/A,#N/A,FALSE,"0077-New Venture";#N/A,#N/A,FALSE,"0082-Shuai Kang";#N/A,#N/A,FALSE,"0083-MingRi";#N/A,#N/A,FALSE,"0089-Haier AD";#N/A,#N/A,FALSE,"0090-WGQ";#N/A,#N/A,FALSE,"0092-Mattel";#N/A,#N/A,FALSE,"0093-MD";#N/A,#N/A,FALSE,"0095-Medical Warehouse";#N/A,#N/A,FALSE,"0096-Wiseman";#N/A,#N/A,FALSE,"0097-GYJ";#N/A,#N/A,FALSE,"0103-Zhuhai Dart";#N/A,#N/A,FALSE,"0104-Yantian Harbour";#N/A,#N/A,FALSE,"0105-Oriental";#N/A,#N/A,FALSE,"0106-Hanger";#N/A,#N/A,FALSE,"0107-ASB";#N/A,#N/A,FALSE,"0108-TJ MQ";#N/A,#N/A,FALSE,"0110-Terranvoa";#N/A,#N/A,FALSE,"0111-DMS No.2";#N/A,#N/A,FALSE,"0113-JiaHua Shoe";#N/A,#N/A,FALSE,"0115-DMS 7-3#";#N/A,#N/A,FALSE,"0116-DMS 7-4#";#N/A,#N/A,FALSE,"0117-DMS 7-1#";#N/A,#N/A,FALSE,"0118-LiYi";#N/A,#N/A,FALSE,"0119-MeiZhou Wan";#N/A,#N/A,FALSE,"0120-TaiFeng";#N/A,#N/A,FALSE,"0121-ShangFang";#N/A,#N/A,FALSE,"0122-TJ Cola";#N/A,#N/A,FALSE,"0123-XinJiang ZL";#N/A,#N/A,FALSE,"0124-Haier No.4";#N/A,#N/A,FALSE,"0125-DMS No.3";#N/A,#N/A,FALSE,"0126-DMS No.4";#N/A,#N/A,FALSE,"0127-DMS No.5";#N/A,#N/A,FALSE,"0128-DMS No.6";#N/A,#N/A,FALSE,"0129-Corning SHA";#N/A,#N/A,FALSE,"0130-WuNiu";#N/A,#N/A,FALSE,"0131-Knauf";#N/A,#N/A,FALSE,"0132-WSC";#N/A,#N/A,FALSE,"0133-Haier No.5";#N/A,#N/A,FALSE,"0134-AMP Shunde";#N/A,#N/A,FALSE,"0135-Karei";#N/A,#N/A,FALSE,"0137-Haier No.6";#N/A,#N/A,FALSE,"0138-Haier No.7";#N/A,#N/A,FALSE,"0139-Haier No.8";#N/A,#N/A,FALSE,"0140-MeiZhou Wan";#N/A,#N/A,FALSE,"0142-Auto Plant";#N/A,#N/A,FALSE,"0143-YunSheng";#N/A,#N/A,FALSE,"0146-Haier No.9";#N/A,#N/A,FALSE,"0147-DMS Stywall";#N/A,#N/A,FALSE,"0148-MD PhII";#N/A,#N/A,FALSE,"0149-Paper Making";#N/A,#N/A,FALSE,"0150-BeiRen";#N/A,#N/A,FALSE,"0151-ChengDa";#N/A,#N/A,FALSE,"0152-Haier Training Center";#N/A,#N/A,FALSE,"0153-XiaoBao";#N/A,#N/A,FALSE,"0155-CP";#N/A,#N/A,FALSE,"0156-SJ Ind. Zone";#N/A,#N/A,FALSE,"0157-YuKang";#N/A,#N/A,FALSE,"0158-DongSheng";#N/A,#N/A,FALSE,"0159-Chupa Chups";#N/A,#N/A,FALSE,"0161-ShenNei";#N/A,#N/A,FALSE,"0162-Delle";#N/A,#N/A,FALSE,"0163-BT ShengYang";#N/A,#N/A,FALSE,"0164-QiDong";#N/A,#N/A,FALSE,"0165-Homemart";#N/A,#N/A,FALSE,"0166-LeDa";#N/A,#N/A,FALSE,"0167-FND";#N/A,#N/A,FALSE,"0168-TianShi";#N/A,#N/A,FALSE,"0169-WuNiu PhII";#N/A,#N/A,FALSE,"0170-Exhibition Center";#N/A,#N/A,FALSE,"0172-SSC";#N/A,#N/A,FALSE,"0173-YunSheng PhII";#N/A,#N/A,FALSE,"0174-Exhibition Center PhII";#N/A,#N/A,FALSE,"0175-XT";#N/A,#N/A,FALSE,"0177-GE Xiamen";#N/A,#N/A,FALSE,"0178-DongDu";#N/A,#N/A,FALSE,"0179-JinBan";#N/A,#N/A,FALSE,"0180-BYF";#N/A,#N/A,FALSE,"0182-SW Airline";#N/A,#N/A,FALSE,"0183-Book Store";#N/A,#N/A,FALSE,"0184-QinShan";#N/A,#N/A,FALSE,"0185-RuSheng";#N/A,#N/A,FALSE,"0186-JAC GB";#N/A,#N/A,FALSE,"0187-UTA";#N/A,#N/A,FALSE,"0188-Rui Nan";#N/A,#N/A,FALSE,"0189-PH PuDong";#N/A,#N/A,FALSE,"0195-JAC PC";#N/A,#N/A,FALSE,"0196-XinYunFang";#N/A,#N/A,FALSE,"0197-JAC PTS";#N/A,#N/A,FALSE,"0201-QianJiang";#N/A,#N/A,FALSE,"0203-Pan Well Land";#N/A,#N/A,FALSE,"0205-Motorola Dining";#N/A,#N/A,FALSE,"0215-Dascom I";#N/A,#N/A,FALSE,"0221-Markor";#N/A,#N/A,FALSE,"0229-P &amp; G";#N/A,#N/A,FALSE,"B0001-Export Matel";#N/A,#N/A,FALSE,"B0002-Export Matel";#N/A,#N/A,FALSE,"B0003-Export Matel";#N/A,#N/A,FALSE,"B0004-Export Matel";#N/A,#N/A,FALSE,"B0005-Export Matel";#N/A,#N/A,FALSE,"B0006-Export Matel";#N/A,#N/A,FALSE,"B0007-Export Matel";#N/A,#N/A,FALSE,"B0008-Export Matel";#N/A,#N/A,FALSE,"B0009-Export Matel";#N/A,#N/A,FALSE,"B0010-Export Matel";#N/A,#N/A,FALSE,"B0011-Export Matel";#N/A,#N/A,FALSE,"B0012-Export Matel";#N/A,#N/A,FALSE,"B0013-Export Matel";#N/A,#N/A,FALSE,"B0014-Export Matel";#N/A,#N/A,FALSE,"B0015-Export Matel";#N/A,#N/A,FALSE,"B0016-Export Matel";#N/A,#N/A,FALSE,"B0017-Export Matel";#N/A,#N/A,FALSE,"B0019-Export Matel"}</definedName>
    <definedName name="wrn.Accr.._.Liabilities." hidden="1">{#N/A,#N/A,FALSE,"gl";#N/A,#N/A,FALSE,"0017-Carlsberg";#N/A,#N/A,FALSE,"0019-Timber";#N/A,#N/A,FALSE,"0022-XiaoYa";#N/A,#N/A,FALSE,"0023-HangZhou Motorola";#N/A,#N/A,FALSE,"0042-AMP";#N/A,#N/A,FALSE,"0046-Rama";#N/A,#N/A,FALSE,"0051-Mitsubishi";#N/A,#N/A,FALSE,"0055-Haier GZS";#N/A,#N/A,FALSE,"0056-Broad Air Condition";#N/A,#N/A,FALSE,"0059-0-Kodak";#N/A,#N/A,FALSE,"0060-SJZ Press";#N/A,#N/A,FALSE,"0061-BJ Comfort";#N/A,#N/A,FALSE,"0062-Nacco";#N/A,#N/A,FALSE,"0063-Camp Carrol";#N/A,#N/A,FALSE,"0064-CoCo Coal";#N/A,#N/A,FALSE,"0066-Koito";#N/A,#N/A,FALSE,"0067-Carrefour";#N/A,#N/A,FALSE,"0073-Niger";#N/A,#N/A,FALSE,"0076-DMS";#N/A,#N/A,FALSE,"0077-New Venture";#N/A,#N/A,FALSE,"0082-Shuai Kang";#N/A,#N/A,FALSE,"0083-MingRi";#N/A,#N/A,FALSE,"0089-Haier AD";#N/A,#N/A,FALSE,"0090-WGQ";#N/A,#N/A,FALSE,"0092-Mattel";#N/A,#N/A,FALSE,"0093-MD";#N/A,#N/A,FALSE,"0095-Medical Warehouse";#N/A,#N/A,FALSE,"0096-Wiseman";#N/A,#N/A,FALSE,"0097-GYJ";#N/A,#N/A,FALSE,"0103-Zhuhai Dart";#N/A,#N/A,FALSE,"0104-Yantian Harbour";#N/A,#N/A,FALSE,"0105-Oriental";#N/A,#N/A,FALSE,"0106-Hanger";#N/A,#N/A,FALSE,"0107-ASB";#N/A,#N/A,FALSE,"0108-TJ MQ";#N/A,#N/A,FALSE,"0110-Terranvoa";#N/A,#N/A,FALSE,"0111-DMS No.2";#N/A,#N/A,FALSE,"0113-JiaHua Shoe";#N/A,#N/A,FALSE,"0115-DMS 7-3#";#N/A,#N/A,FALSE,"0116-DMS 7-4#";#N/A,#N/A,FALSE,"0117-DMS 7-1#";#N/A,#N/A,FALSE,"0118-LiYi";#N/A,#N/A,FALSE,"0119-MeiZhou Wan";#N/A,#N/A,FALSE,"0120-TaiFeng";#N/A,#N/A,FALSE,"0121-ShangFang";#N/A,#N/A,FALSE,"0122-TJ Cola";#N/A,#N/A,FALSE,"0123-XinJiang ZL";#N/A,#N/A,FALSE,"0124-Haier No.4";#N/A,#N/A,FALSE,"0125-DMS No.3";#N/A,#N/A,FALSE,"0126-DMS No.4";#N/A,#N/A,FALSE,"0127-DMS No.5";#N/A,#N/A,FALSE,"0128-DMS No.6";#N/A,#N/A,FALSE,"0129-Corning SHA";#N/A,#N/A,FALSE,"0130-WuNiu";#N/A,#N/A,FALSE,"0131-Knauf";#N/A,#N/A,FALSE,"0132-WSC";#N/A,#N/A,FALSE,"0133-Haier No.5";#N/A,#N/A,FALSE,"0134-AMP Shunde";#N/A,#N/A,FALSE,"0135-Karei";#N/A,#N/A,FALSE,"0137-Haier No.6";#N/A,#N/A,FALSE,"0138-Haier No.7";#N/A,#N/A,FALSE,"0139-Haier No.8";#N/A,#N/A,FALSE,"0140-MeiZhou Wan";#N/A,#N/A,FALSE,"0142-Auto Plant";#N/A,#N/A,FALSE,"0143-YunSheng";#N/A,#N/A,FALSE,"0146-Haier No.9";#N/A,#N/A,FALSE,"0147-DMS Stywall";#N/A,#N/A,FALSE,"0148-MD PhII";#N/A,#N/A,FALSE,"0149-Paper Making";#N/A,#N/A,FALSE,"0150-BeiRen";#N/A,#N/A,FALSE,"0151-ChengDa";#N/A,#N/A,FALSE,"0152-Haier Training Center";#N/A,#N/A,FALSE,"0153-XiaoBao";#N/A,#N/A,FALSE,"0155-CP";#N/A,#N/A,FALSE,"0156-SJ Ind. Zone";#N/A,#N/A,FALSE,"0157-YuKang";#N/A,#N/A,FALSE,"0158-DongSheng";#N/A,#N/A,FALSE,"0159-Chupa Chups";#N/A,#N/A,FALSE,"0161-ShenNei";#N/A,#N/A,FALSE,"0162-Delle";#N/A,#N/A,FALSE,"0163-BT ShengYang";#N/A,#N/A,FALSE,"0164-QiDong";#N/A,#N/A,FALSE,"0165-Homemart";#N/A,#N/A,FALSE,"0166-LeDa";#N/A,#N/A,FALSE,"0167-FND";#N/A,#N/A,FALSE,"0168-TianShi";#N/A,#N/A,FALSE,"0169-WuNiu PhII";#N/A,#N/A,FALSE,"0170-Exhibition Center";#N/A,#N/A,FALSE,"0172-SSC";#N/A,#N/A,FALSE,"0173-YunSheng PhII";#N/A,#N/A,FALSE,"0174-Exhibition Center PhII";#N/A,#N/A,FALSE,"0175-XT";#N/A,#N/A,FALSE,"0177-GE Xiamen";#N/A,#N/A,FALSE,"0178-DongDu";#N/A,#N/A,FALSE,"0179-JinBan";#N/A,#N/A,FALSE,"0180-BYF";#N/A,#N/A,FALSE,"0182-SW Airline";#N/A,#N/A,FALSE,"0183-Book Store";#N/A,#N/A,FALSE,"0184-QinShan";#N/A,#N/A,FALSE,"0185-RuSheng";#N/A,#N/A,FALSE,"0186-JAC GB";#N/A,#N/A,FALSE,"0187-UTA";#N/A,#N/A,FALSE,"0188-Rui Nan";#N/A,#N/A,FALSE,"0189-PH PuDong";#N/A,#N/A,FALSE,"0195-JAC PC";#N/A,#N/A,FALSE,"0196-XinYunFang";#N/A,#N/A,FALSE,"0197-JAC PTS";#N/A,#N/A,FALSE,"0201-QianJiang";#N/A,#N/A,FALSE,"0203-Pan Well Land";#N/A,#N/A,FALSE,"0205-Motorola Dining";#N/A,#N/A,FALSE,"0215-Dascom I";#N/A,#N/A,FALSE,"0221-Markor";#N/A,#N/A,FALSE,"0229-P &amp; G";#N/A,#N/A,FALSE,"B0001-Export Matel";#N/A,#N/A,FALSE,"B0002-Export Matel";#N/A,#N/A,FALSE,"B0003-Export Matel";#N/A,#N/A,FALSE,"B0004-Export Matel";#N/A,#N/A,FALSE,"B0005-Export Matel";#N/A,#N/A,FALSE,"B0006-Export Matel";#N/A,#N/A,FALSE,"B0007-Export Matel";#N/A,#N/A,FALSE,"B0008-Export Matel";#N/A,#N/A,FALSE,"B0009-Export Matel";#N/A,#N/A,FALSE,"B0010-Export Matel";#N/A,#N/A,FALSE,"B0011-Export Matel";#N/A,#N/A,FALSE,"B0012-Export Matel";#N/A,#N/A,FALSE,"B0013-Export Matel";#N/A,#N/A,FALSE,"B0014-Export Matel";#N/A,#N/A,FALSE,"B0015-Export Matel";#N/A,#N/A,FALSE,"B0016-Export Matel";#N/A,#N/A,FALSE,"B0017-Export Matel";#N/A,#N/A,FALSE,"B0019-Export Matel"}</definedName>
    <definedName name="wrn.Acct." localSheetId="14" hidden="1">{#N/A,#N/A,FALSE,"Face";#N/A,#N/A,FALSE,"gl";#N/A,#N/A,FALSE,"1001 Petty Cash - RMB";#N/A,#N/A,FALSE,"1002 Petty Cash - USD";#N/A,#N/A,FALSE,"1020 Bank - Comm - RMB";#N/A,#N/A,FALSE,"1021 Bank-ICBC-Rmb";#N/A,#N/A,FALSE,"1022 Bank-Ind-RMB";#N/A,#N/A,FALSE,"1029 Bank-Ind Base-USD";#N/A,#N/A,FALSE,"1101Trade AR-Domestic";#N/A,#N/A,FALSE,"1111 Trade AR-Export";#N/A,#N/A,FALSE,"Inter AR-Off";#N/A,#N/A,FALSE,"1211Inter AR-BWT(Off Exp)";#N/A,#N/A,FALSE,"1211Inter AR-BWT(KC) USD";#N/A,#N/A,FALSE,"1211Inter AR-BWT(KC) RMB";#N/A,#N/A,FALSE,"1251 Other AR-Employee";#N/A,#N/A,FALSE,"1272 Other AR-Airfare";#N/A,#N/A,FALSE,"1281 Note Receivable-Customer";#N/A,#N/A,FALSE,"1282 Note Receiveable-Others";#N/A,#N/A,FALSE,"1283 Note Receiveable-Comm Cust";#N/A,#N/A,FALSE,"14011301 Inventory-Raw Matel";#N/A,#N/A,FALSE,"14011302 Inventory-Coil Center";#N/A,#N/A,FALSE,"14011308 WIP - Coil Center";#N/A,#N/A,FALSE,"14011399  Inv Transfer Interim";#N/A,#N/A,FALSE,"14111311 Package Matel";#N/A,#N/A,FALSE,"14611321 F.G.-MS,PS";#N/A,#N/A,FALSE,"14611331 F.G. -MO";#N/A,#N/A,FALSE,"1361 WIP-Matel.";#N/A,#N/A,FALSE,"14611399 Inventory Adjust";#N/A,#N/A,FALSE,"133201 Job Cost - PO";#N/A,#N/A,FALSE,"133202 Job Cost - MS,PS";#N/A,#N/A,FALSE,"133203 Job Cost - MO";#N/A,#N/A,FALSE,"133204 Job Cost - Dept Exp";#N/A,#N/A,FALSE,"133205 Job Cost - Labour";#N/A,#N/A,FALSE,"133206 Job Cost-PO for Buyout";#N/A,#N/A,FALSE,"133207 Job Cost - Tools";#N/A,#N/A,FALSE,"133208 Job Cost -Commission";#N/A,#N/A,FALSE,"133209 Job Cost -Others";#N/A,#N/A,FALSE,"133210 Job Cost -Drawing Appr.";#N/A,#N/A,FALSE,"133211 Job Cost -Insurance";#N/A,#N/A,FALSE,"133212 Job Cost -Freight";#N/A,#N/A,FALSE,"133213 Job Cost-Imp Duty";#N/A,#N/A,FALSE,"133214 Job Cost-Erect";#N/A,#N/A,FALSE,"14611340 RPL Interim";#N/A,#N/A,FALSE,"14611341 MO Interim";#N/A,#N/A,FALSE,"14611342 TP Delivery Interim";#N/A,#N/A,FALSE,"14611360 Job Cost - WIP -MO";#N/A,#N/A,FALSE,"1333 Proposal Inv";#N/A,#N/A,FALSE,"11711401Prepaid Supp.RMB";#N/A,#N/A,FALSE,"11711402 Prepaid Supp.USD";#N/A,#N/A,FALSE,"1503 Land";#N/A,#N/A,FALSE,"1505 Software";#N/A,#N/A,FALSE,"1603A.A.mortization-Land";#N/A,#N/A,FALSE,"1600 A.Amortization-Software";#N/A,#N/A,FALSE,"Construction";#N/A,#N/A,FALSE,"16011721 Fixed Assets-Bldg";#N/A,#N/A,FALSE,"16011722 Fixed Assets-Equip";#N/A,#N/A,FALSE,"16011723 Fixed Assets-Sys Equip";#N/A,#N/A,FALSE,"16011724 Fixed Assets-Off Equip";#N/A,#N/A,FALSE,"16011725 Fixed Assets-Vehicles";#N/A,#N/A,FALSE,"16011726 Fixed Assets-Misc";#N/A,#N/A,FALSE,"16211621 Disposal FA";#N/A,#N/A,FALSE,"1801 Depreciation-Bldg";#N/A,#N/A,FALSE,"1802 Depreciation -Equip";#N/A,#N/A,FALSE,"1803 Depreciation -System";#N/A,#N/A,FALSE,"1804 Depreciation -Fur. &amp; Equip";#N/A,#N/A,FALSE,"1805 Depreciation -Vehicles";#N/A,#N/A,FALSE,"1806 Depreciation -Misc";#N/A,#N/A,FALSE,"1901Org. Exp";#N/A,#N/A,FALSE,"1902 FX G or L";#N/A,#N/A,FALSE,"2001Acct.Payable-RMB";#N/A,#N/A,FALSE,"2002Acct.Payable-USD";#N/A,#N/A,FALSE,"2181200201 Accr.Liab-Job-F.G.";#N/A,#N/A,FALSE,"2181200202 Accr.Liab-Job-Dept ";#N/A,#N/A,FALSE,"2181200203 Accr.Liab-Job-PO";#N/A,#N/A,FALSE,"2181200204 Accr.Liab-Job-Tools";#N/A,#N/A,FALSE,"2181200205 Accr.Liab-Job-Comm";#N/A,#N/A,FALSE,"2181200206 Accr.Liab-Drawing Ap";#N/A,#N/A,FALSE,"2181200208 Accr.Liab-Job-Frght";#N/A,#N/A,FALSE,"2181200210 Accr.Liab-Job-Others";#N/A,#N/A,FALSE,"2003Accr.Liabilities-Misc.";#N/A,#N/A,FALSE,"2004Accr.Liabilities-Tools";#N/A,#N/A,FALSE,"2002 Accr.Liabilities-Inventory";#N/A,#N/A,FALSE,"21218000 Inovices Receipts";#N/A,#N/A,FALSE,"21412061 Tax Payable-Income ";#N/A,#N/A,FALSE,"21412062 Tax Payable-Vat(In)";#N/A,#N/A,FALSE,"21412063 Tax Payable-Vat(Out)";#N/A,#N/A,FALSE,"21412064 Tax Pay-Come Out Vat";#N/A,#N/A,FALSE,"21412065Tax Payable-Paid Tax";#N/A,#N/A,FALSE,"21412071 Tax Payable-Ind";#N/A,#N/A,FALSE,"21412072 Tax Payable-Business";#N/A,#N/A,FALSE,"2131 Accrue Payroll";#N/A,#N/A,FALSE,"2139Other AP-BSI Prj";#N/A,#N/A,FALSE,"2171 Other AP-Misc";#N/A,#N/A,FALSE,"2421 Adv From Customer-Domestic";#N/A,#N/A,FALSE,"2422 Adv From Customer-Export";#N/A,#N/A,FALSE,"3001 Capital";#N/A,#N/A,FALSE,"3002 Capital Surplus";#N/A,#N/A,FALSE,"31013021-Reserve Fund";#N/A,#N/A,FALSE,"3110 Return Earning";#N/A,#N/A,FALSE,"5001 Sales-Bld Sys (Local)";#N/A,#N/A,FALSE,"5003 Sales-Service";#N/A,#N/A,FALSE,"5004 Sales-Bld Sys (Export)";#N/A,#N/A,FALSE,"5005 Sales-Incompany";#N/A,#N/A,FALSE,"5111 Sales Tax";#N/A,#N/A,FALSE,"5201 COGS (Local)-Building";#N/A,#N/A,FALSE,"5203 COGS-Service";#N/A,#N/A,FALSE,"5204 COGS (Export)-Building";#N/A,#N/A,FALSE,"5205 COGS-Intercompany";#N/A,#N/A,FALSE,"5301 PPV";#N/A,#N/A,FALSE,"5302 Material Usage Variance";#N/A,#N/A,FALSE,"5303 Physical Inv.Adjustment";#N/A,#N/A,FALSE,"5304 Factory Overhead Absorptio";#N/A,#N/A,FALSE,"52018680 Inc From Other Op";#N/A,#N/A,FALSE,"52118682 Exp From Other Op";#N/A,#N/A,FALSE,"5501 Non-operation Income";#N/A,#N/A,FALSE,"5601 Non-operation Expenses";#N/A,#N/A,FALSE,"59005900 Income Tax-?¡§??????";#N/A,#N/A,FALSE,"8227 Bank &amp; Financial Charges";#N/A,#N/A,FALSE,"8690 Interest Exp-Inc";#N/A,#N/A,FALSE,"8700Interest On Other Loans";#N/A,#N/A,FALSE,"8710 G&amp;L Foreign Exchange";#N/A,#N/A,FALSE,"9999-Interim Account"}</definedName>
    <definedName name="wrn.Acct." localSheetId="7" hidden="1">{#N/A,#N/A,FALSE,"Face";#N/A,#N/A,FALSE,"gl";#N/A,#N/A,FALSE,"1001 Petty Cash - RMB";#N/A,#N/A,FALSE,"1002 Petty Cash - USD";#N/A,#N/A,FALSE,"1020 Bank - Comm - RMB";#N/A,#N/A,FALSE,"1021 Bank-ICBC-Rmb";#N/A,#N/A,FALSE,"1022 Bank-Ind-RMB";#N/A,#N/A,FALSE,"1029 Bank-Ind Base-USD";#N/A,#N/A,FALSE,"1101Trade AR-Domestic";#N/A,#N/A,FALSE,"1111 Trade AR-Export";#N/A,#N/A,FALSE,"Inter AR-Off";#N/A,#N/A,FALSE,"1211Inter AR-BWT(Off Exp)";#N/A,#N/A,FALSE,"1211Inter AR-BWT(KC) USD";#N/A,#N/A,FALSE,"1211Inter AR-BWT(KC) RMB";#N/A,#N/A,FALSE,"1251 Other AR-Employee";#N/A,#N/A,FALSE,"1272 Other AR-Airfare";#N/A,#N/A,FALSE,"1281 Note Receivable-Customer";#N/A,#N/A,FALSE,"1282 Note Receiveable-Others";#N/A,#N/A,FALSE,"1283 Note Receiveable-Comm Cust";#N/A,#N/A,FALSE,"14011301 Inventory-Raw Matel";#N/A,#N/A,FALSE,"14011302 Inventory-Coil Center";#N/A,#N/A,FALSE,"14011308 WIP - Coil Center";#N/A,#N/A,FALSE,"14011399  Inv Transfer Interim";#N/A,#N/A,FALSE,"14111311 Package Matel";#N/A,#N/A,FALSE,"14611321 F.G.-MS,PS";#N/A,#N/A,FALSE,"14611331 F.G. -MO";#N/A,#N/A,FALSE,"1361 WIP-Matel.";#N/A,#N/A,FALSE,"14611399 Inventory Adjust";#N/A,#N/A,FALSE,"133201 Job Cost - PO";#N/A,#N/A,FALSE,"133202 Job Cost - MS,PS";#N/A,#N/A,FALSE,"133203 Job Cost - MO";#N/A,#N/A,FALSE,"133204 Job Cost - Dept Exp";#N/A,#N/A,FALSE,"133205 Job Cost - Labour";#N/A,#N/A,FALSE,"133206 Job Cost-PO for Buyout";#N/A,#N/A,FALSE,"133207 Job Cost - Tools";#N/A,#N/A,FALSE,"133208 Job Cost -Commission";#N/A,#N/A,FALSE,"133209 Job Cost -Others";#N/A,#N/A,FALSE,"133210 Job Cost -Drawing Appr.";#N/A,#N/A,FALSE,"133211 Job Cost -Insurance";#N/A,#N/A,FALSE,"133212 Job Cost -Freight";#N/A,#N/A,FALSE,"133213 Job Cost-Imp Duty";#N/A,#N/A,FALSE,"133214 Job Cost-Erect";#N/A,#N/A,FALSE,"14611340 RPL Interim";#N/A,#N/A,FALSE,"14611341 MO Interim";#N/A,#N/A,FALSE,"14611342 TP Delivery Interim";#N/A,#N/A,FALSE,"14611360 Job Cost - WIP -MO";#N/A,#N/A,FALSE,"1333 Proposal Inv";#N/A,#N/A,FALSE,"11711401Prepaid Supp.RMB";#N/A,#N/A,FALSE,"11711402 Prepaid Supp.USD";#N/A,#N/A,FALSE,"1503 Land";#N/A,#N/A,FALSE,"1505 Software";#N/A,#N/A,FALSE,"1603A.A.mortization-Land";#N/A,#N/A,FALSE,"1600 A.Amortization-Software";#N/A,#N/A,FALSE,"Construction";#N/A,#N/A,FALSE,"16011721 Fixed Assets-Bldg";#N/A,#N/A,FALSE,"16011722 Fixed Assets-Equip";#N/A,#N/A,FALSE,"16011723 Fixed Assets-Sys Equip";#N/A,#N/A,FALSE,"16011724 Fixed Assets-Off Equip";#N/A,#N/A,FALSE,"16011725 Fixed Assets-Vehicles";#N/A,#N/A,FALSE,"16011726 Fixed Assets-Misc";#N/A,#N/A,FALSE,"16211621 Disposal FA";#N/A,#N/A,FALSE,"1801 Depreciation-Bldg";#N/A,#N/A,FALSE,"1802 Depreciation -Equip";#N/A,#N/A,FALSE,"1803 Depreciation -System";#N/A,#N/A,FALSE,"1804 Depreciation -Fur. &amp; Equip";#N/A,#N/A,FALSE,"1805 Depreciation -Vehicles";#N/A,#N/A,FALSE,"1806 Depreciation -Misc";#N/A,#N/A,FALSE,"1901Org. Exp";#N/A,#N/A,FALSE,"1902 FX G or L";#N/A,#N/A,FALSE,"2001Acct.Payable-RMB";#N/A,#N/A,FALSE,"2002Acct.Payable-USD";#N/A,#N/A,FALSE,"2181200201 Accr.Liab-Job-F.G.";#N/A,#N/A,FALSE,"2181200202 Accr.Liab-Job-Dept ";#N/A,#N/A,FALSE,"2181200203 Accr.Liab-Job-PO";#N/A,#N/A,FALSE,"2181200204 Accr.Liab-Job-Tools";#N/A,#N/A,FALSE,"2181200205 Accr.Liab-Job-Comm";#N/A,#N/A,FALSE,"2181200206 Accr.Liab-Drawing Ap";#N/A,#N/A,FALSE,"2181200208 Accr.Liab-Job-Frght";#N/A,#N/A,FALSE,"2181200210 Accr.Liab-Job-Others";#N/A,#N/A,FALSE,"2003Accr.Liabilities-Misc.";#N/A,#N/A,FALSE,"2004Accr.Liabilities-Tools";#N/A,#N/A,FALSE,"2002 Accr.Liabilities-Inventory";#N/A,#N/A,FALSE,"21218000 Inovices Receipts";#N/A,#N/A,FALSE,"21412061 Tax Payable-Income ";#N/A,#N/A,FALSE,"21412062 Tax Payable-Vat(In)";#N/A,#N/A,FALSE,"21412063 Tax Payable-Vat(Out)";#N/A,#N/A,FALSE,"21412064 Tax Pay-Come Out Vat";#N/A,#N/A,FALSE,"21412065Tax Payable-Paid Tax";#N/A,#N/A,FALSE,"21412071 Tax Payable-Ind";#N/A,#N/A,FALSE,"21412072 Tax Payable-Business";#N/A,#N/A,FALSE,"2131 Accrue Payroll";#N/A,#N/A,FALSE,"2139Other AP-BSI Prj";#N/A,#N/A,FALSE,"2171 Other AP-Misc";#N/A,#N/A,FALSE,"2421 Adv From Customer-Domestic";#N/A,#N/A,FALSE,"2422 Adv From Customer-Export";#N/A,#N/A,FALSE,"3001 Capital";#N/A,#N/A,FALSE,"3002 Capital Surplus";#N/A,#N/A,FALSE,"31013021-Reserve Fund";#N/A,#N/A,FALSE,"3110 Return Earning";#N/A,#N/A,FALSE,"5001 Sales-Bld Sys (Local)";#N/A,#N/A,FALSE,"5003 Sales-Service";#N/A,#N/A,FALSE,"5004 Sales-Bld Sys (Export)";#N/A,#N/A,FALSE,"5005 Sales-Incompany";#N/A,#N/A,FALSE,"5111 Sales Tax";#N/A,#N/A,FALSE,"5201 COGS (Local)-Building";#N/A,#N/A,FALSE,"5203 COGS-Service";#N/A,#N/A,FALSE,"5204 COGS (Export)-Building";#N/A,#N/A,FALSE,"5205 COGS-Intercompany";#N/A,#N/A,FALSE,"5301 PPV";#N/A,#N/A,FALSE,"5302 Material Usage Variance";#N/A,#N/A,FALSE,"5303 Physical Inv.Adjustment";#N/A,#N/A,FALSE,"5304 Factory Overhead Absorptio";#N/A,#N/A,FALSE,"52018680 Inc From Other Op";#N/A,#N/A,FALSE,"52118682 Exp From Other Op";#N/A,#N/A,FALSE,"5501 Non-operation Income";#N/A,#N/A,FALSE,"5601 Non-operation Expenses";#N/A,#N/A,FALSE,"59005900 Income Tax-?¡§??????";#N/A,#N/A,FALSE,"8227 Bank &amp; Financial Charges";#N/A,#N/A,FALSE,"8690 Interest Exp-Inc";#N/A,#N/A,FALSE,"8700Interest On Other Loans";#N/A,#N/A,FALSE,"8710 G&amp;L Foreign Exchange";#N/A,#N/A,FALSE,"9999-Interim Account"}</definedName>
    <definedName name="wrn.Acct." localSheetId="25" hidden="1">{#N/A,#N/A,FALSE,"Face";#N/A,#N/A,FALSE,"gl";#N/A,#N/A,FALSE,"1001 Petty Cash - RMB";#N/A,#N/A,FALSE,"1002 Petty Cash - USD";#N/A,#N/A,FALSE,"1020 Bank - Comm - RMB";#N/A,#N/A,FALSE,"1021 Bank-ICBC-Rmb";#N/A,#N/A,FALSE,"1022 Bank-Ind-RMB";#N/A,#N/A,FALSE,"1029 Bank-Ind Base-USD";#N/A,#N/A,FALSE,"1101Trade AR-Domestic";#N/A,#N/A,FALSE,"1111 Trade AR-Export";#N/A,#N/A,FALSE,"Inter AR-Off";#N/A,#N/A,FALSE,"1211Inter AR-BWT(Off Exp)";#N/A,#N/A,FALSE,"1211Inter AR-BWT(KC) USD";#N/A,#N/A,FALSE,"1211Inter AR-BWT(KC) RMB";#N/A,#N/A,FALSE,"1251 Other AR-Employee";#N/A,#N/A,FALSE,"1272 Other AR-Airfare";#N/A,#N/A,FALSE,"1281 Note Receivable-Customer";#N/A,#N/A,FALSE,"1282 Note Receiveable-Others";#N/A,#N/A,FALSE,"1283 Note Receiveable-Comm Cust";#N/A,#N/A,FALSE,"14011301 Inventory-Raw Matel";#N/A,#N/A,FALSE,"14011302 Inventory-Coil Center";#N/A,#N/A,FALSE,"14011308 WIP - Coil Center";#N/A,#N/A,FALSE,"14011399  Inv Transfer Interim";#N/A,#N/A,FALSE,"14111311 Package Matel";#N/A,#N/A,FALSE,"14611321 F.G.-MS,PS";#N/A,#N/A,FALSE,"14611331 F.G. -MO";#N/A,#N/A,FALSE,"1361 WIP-Matel.";#N/A,#N/A,FALSE,"14611399 Inventory Adjust";#N/A,#N/A,FALSE,"133201 Job Cost - PO";#N/A,#N/A,FALSE,"133202 Job Cost - MS,PS";#N/A,#N/A,FALSE,"133203 Job Cost - MO";#N/A,#N/A,FALSE,"133204 Job Cost - Dept Exp";#N/A,#N/A,FALSE,"133205 Job Cost - Labour";#N/A,#N/A,FALSE,"133206 Job Cost-PO for Buyout";#N/A,#N/A,FALSE,"133207 Job Cost - Tools";#N/A,#N/A,FALSE,"133208 Job Cost -Commission";#N/A,#N/A,FALSE,"133209 Job Cost -Others";#N/A,#N/A,FALSE,"133210 Job Cost -Drawing Appr.";#N/A,#N/A,FALSE,"133211 Job Cost -Insurance";#N/A,#N/A,FALSE,"133212 Job Cost -Freight";#N/A,#N/A,FALSE,"133213 Job Cost-Imp Duty";#N/A,#N/A,FALSE,"133214 Job Cost-Erect";#N/A,#N/A,FALSE,"14611340 RPL Interim";#N/A,#N/A,FALSE,"14611341 MO Interim";#N/A,#N/A,FALSE,"14611342 TP Delivery Interim";#N/A,#N/A,FALSE,"14611360 Job Cost - WIP -MO";#N/A,#N/A,FALSE,"1333 Proposal Inv";#N/A,#N/A,FALSE,"11711401Prepaid Supp.RMB";#N/A,#N/A,FALSE,"11711402 Prepaid Supp.USD";#N/A,#N/A,FALSE,"1503 Land";#N/A,#N/A,FALSE,"1505 Software";#N/A,#N/A,FALSE,"1603A.A.mortization-Land";#N/A,#N/A,FALSE,"1600 A.Amortization-Software";#N/A,#N/A,FALSE,"Construction";#N/A,#N/A,FALSE,"16011721 Fixed Assets-Bldg";#N/A,#N/A,FALSE,"16011722 Fixed Assets-Equip";#N/A,#N/A,FALSE,"16011723 Fixed Assets-Sys Equip";#N/A,#N/A,FALSE,"16011724 Fixed Assets-Off Equip";#N/A,#N/A,FALSE,"16011725 Fixed Assets-Vehicles";#N/A,#N/A,FALSE,"16011726 Fixed Assets-Misc";#N/A,#N/A,FALSE,"16211621 Disposal FA";#N/A,#N/A,FALSE,"1801 Depreciation-Bldg";#N/A,#N/A,FALSE,"1802 Depreciation -Equip";#N/A,#N/A,FALSE,"1803 Depreciation -System";#N/A,#N/A,FALSE,"1804 Depreciation -Fur. &amp; Equip";#N/A,#N/A,FALSE,"1805 Depreciation -Vehicles";#N/A,#N/A,FALSE,"1806 Depreciation -Misc";#N/A,#N/A,FALSE,"1901Org. Exp";#N/A,#N/A,FALSE,"1902 FX G or L";#N/A,#N/A,FALSE,"2001Acct.Payable-RMB";#N/A,#N/A,FALSE,"2002Acct.Payable-USD";#N/A,#N/A,FALSE,"2181200201 Accr.Liab-Job-F.G.";#N/A,#N/A,FALSE,"2181200202 Accr.Liab-Job-Dept ";#N/A,#N/A,FALSE,"2181200203 Accr.Liab-Job-PO";#N/A,#N/A,FALSE,"2181200204 Accr.Liab-Job-Tools";#N/A,#N/A,FALSE,"2181200205 Accr.Liab-Job-Comm";#N/A,#N/A,FALSE,"2181200206 Accr.Liab-Drawing Ap";#N/A,#N/A,FALSE,"2181200208 Accr.Liab-Job-Frght";#N/A,#N/A,FALSE,"2181200210 Accr.Liab-Job-Others";#N/A,#N/A,FALSE,"2003Accr.Liabilities-Misc.";#N/A,#N/A,FALSE,"2004Accr.Liabilities-Tools";#N/A,#N/A,FALSE,"2002 Accr.Liabilities-Inventory";#N/A,#N/A,FALSE,"21218000 Inovices Receipts";#N/A,#N/A,FALSE,"21412061 Tax Payable-Income ";#N/A,#N/A,FALSE,"21412062 Tax Payable-Vat(In)";#N/A,#N/A,FALSE,"21412063 Tax Payable-Vat(Out)";#N/A,#N/A,FALSE,"21412064 Tax Pay-Come Out Vat";#N/A,#N/A,FALSE,"21412065Tax Payable-Paid Tax";#N/A,#N/A,FALSE,"21412071 Tax Payable-Ind";#N/A,#N/A,FALSE,"21412072 Tax Payable-Business";#N/A,#N/A,FALSE,"2131 Accrue Payroll";#N/A,#N/A,FALSE,"2139Other AP-BSI Prj";#N/A,#N/A,FALSE,"2171 Other AP-Misc";#N/A,#N/A,FALSE,"2421 Adv From Customer-Domestic";#N/A,#N/A,FALSE,"2422 Adv From Customer-Export";#N/A,#N/A,FALSE,"3001 Capital";#N/A,#N/A,FALSE,"3002 Capital Surplus";#N/A,#N/A,FALSE,"31013021-Reserve Fund";#N/A,#N/A,FALSE,"3110 Return Earning";#N/A,#N/A,FALSE,"5001 Sales-Bld Sys (Local)";#N/A,#N/A,FALSE,"5003 Sales-Service";#N/A,#N/A,FALSE,"5004 Sales-Bld Sys (Export)";#N/A,#N/A,FALSE,"5005 Sales-Incompany";#N/A,#N/A,FALSE,"5111 Sales Tax";#N/A,#N/A,FALSE,"5201 COGS (Local)-Building";#N/A,#N/A,FALSE,"5203 COGS-Service";#N/A,#N/A,FALSE,"5204 COGS (Export)-Building";#N/A,#N/A,FALSE,"5205 COGS-Intercompany";#N/A,#N/A,FALSE,"5301 PPV";#N/A,#N/A,FALSE,"5302 Material Usage Variance";#N/A,#N/A,FALSE,"5303 Physical Inv.Adjustment";#N/A,#N/A,FALSE,"5304 Factory Overhead Absorptio";#N/A,#N/A,FALSE,"52018680 Inc From Other Op";#N/A,#N/A,FALSE,"52118682 Exp From Other Op";#N/A,#N/A,FALSE,"5501 Non-operation Income";#N/A,#N/A,FALSE,"5601 Non-operation Expenses";#N/A,#N/A,FALSE,"59005900 Income Tax-?¡§??????";#N/A,#N/A,FALSE,"8227 Bank &amp; Financial Charges";#N/A,#N/A,FALSE,"8690 Interest Exp-Inc";#N/A,#N/A,FALSE,"8700Interest On Other Loans";#N/A,#N/A,FALSE,"8710 G&amp;L Foreign Exchange";#N/A,#N/A,FALSE,"9999-Interim Account"}</definedName>
    <definedName name="wrn.Acct." localSheetId="21" hidden="1">{#N/A,#N/A,FALSE,"Face";#N/A,#N/A,FALSE,"gl";#N/A,#N/A,FALSE,"1001 Petty Cash - RMB";#N/A,#N/A,FALSE,"1002 Petty Cash - USD";#N/A,#N/A,FALSE,"1020 Bank - Comm - RMB";#N/A,#N/A,FALSE,"1021 Bank-ICBC-Rmb";#N/A,#N/A,FALSE,"1022 Bank-Ind-RMB";#N/A,#N/A,FALSE,"1029 Bank-Ind Base-USD";#N/A,#N/A,FALSE,"1101Trade AR-Domestic";#N/A,#N/A,FALSE,"1111 Trade AR-Export";#N/A,#N/A,FALSE,"Inter AR-Off";#N/A,#N/A,FALSE,"1211Inter AR-BWT(Off Exp)";#N/A,#N/A,FALSE,"1211Inter AR-BWT(KC) USD";#N/A,#N/A,FALSE,"1211Inter AR-BWT(KC) RMB";#N/A,#N/A,FALSE,"1251 Other AR-Employee";#N/A,#N/A,FALSE,"1272 Other AR-Airfare";#N/A,#N/A,FALSE,"1281 Note Receivable-Customer";#N/A,#N/A,FALSE,"1282 Note Receiveable-Others";#N/A,#N/A,FALSE,"1283 Note Receiveable-Comm Cust";#N/A,#N/A,FALSE,"14011301 Inventory-Raw Matel";#N/A,#N/A,FALSE,"14011302 Inventory-Coil Center";#N/A,#N/A,FALSE,"14011308 WIP - Coil Center";#N/A,#N/A,FALSE,"14011399  Inv Transfer Interim";#N/A,#N/A,FALSE,"14111311 Package Matel";#N/A,#N/A,FALSE,"14611321 F.G.-MS,PS";#N/A,#N/A,FALSE,"14611331 F.G. -MO";#N/A,#N/A,FALSE,"1361 WIP-Matel.";#N/A,#N/A,FALSE,"14611399 Inventory Adjust";#N/A,#N/A,FALSE,"133201 Job Cost - PO";#N/A,#N/A,FALSE,"133202 Job Cost - MS,PS";#N/A,#N/A,FALSE,"133203 Job Cost - MO";#N/A,#N/A,FALSE,"133204 Job Cost - Dept Exp";#N/A,#N/A,FALSE,"133205 Job Cost - Labour";#N/A,#N/A,FALSE,"133206 Job Cost-PO for Buyout";#N/A,#N/A,FALSE,"133207 Job Cost - Tools";#N/A,#N/A,FALSE,"133208 Job Cost -Commission";#N/A,#N/A,FALSE,"133209 Job Cost -Others";#N/A,#N/A,FALSE,"133210 Job Cost -Drawing Appr.";#N/A,#N/A,FALSE,"133211 Job Cost -Insurance";#N/A,#N/A,FALSE,"133212 Job Cost -Freight";#N/A,#N/A,FALSE,"133213 Job Cost-Imp Duty";#N/A,#N/A,FALSE,"133214 Job Cost-Erect";#N/A,#N/A,FALSE,"14611340 RPL Interim";#N/A,#N/A,FALSE,"14611341 MO Interim";#N/A,#N/A,FALSE,"14611342 TP Delivery Interim";#N/A,#N/A,FALSE,"14611360 Job Cost - WIP -MO";#N/A,#N/A,FALSE,"1333 Proposal Inv";#N/A,#N/A,FALSE,"11711401Prepaid Supp.RMB";#N/A,#N/A,FALSE,"11711402 Prepaid Supp.USD";#N/A,#N/A,FALSE,"1503 Land";#N/A,#N/A,FALSE,"1505 Software";#N/A,#N/A,FALSE,"1603A.A.mortization-Land";#N/A,#N/A,FALSE,"1600 A.Amortization-Software";#N/A,#N/A,FALSE,"Construction";#N/A,#N/A,FALSE,"16011721 Fixed Assets-Bldg";#N/A,#N/A,FALSE,"16011722 Fixed Assets-Equip";#N/A,#N/A,FALSE,"16011723 Fixed Assets-Sys Equip";#N/A,#N/A,FALSE,"16011724 Fixed Assets-Off Equip";#N/A,#N/A,FALSE,"16011725 Fixed Assets-Vehicles";#N/A,#N/A,FALSE,"16011726 Fixed Assets-Misc";#N/A,#N/A,FALSE,"16211621 Disposal FA";#N/A,#N/A,FALSE,"1801 Depreciation-Bldg";#N/A,#N/A,FALSE,"1802 Depreciation -Equip";#N/A,#N/A,FALSE,"1803 Depreciation -System";#N/A,#N/A,FALSE,"1804 Depreciation -Fur. &amp; Equip";#N/A,#N/A,FALSE,"1805 Depreciation -Vehicles";#N/A,#N/A,FALSE,"1806 Depreciation -Misc";#N/A,#N/A,FALSE,"1901Org. Exp";#N/A,#N/A,FALSE,"1902 FX G or L";#N/A,#N/A,FALSE,"2001Acct.Payable-RMB";#N/A,#N/A,FALSE,"2002Acct.Payable-USD";#N/A,#N/A,FALSE,"2181200201 Accr.Liab-Job-F.G.";#N/A,#N/A,FALSE,"2181200202 Accr.Liab-Job-Dept ";#N/A,#N/A,FALSE,"2181200203 Accr.Liab-Job-PO";#N/A,#N/A,FALSE,"2181200204 Accr.Liab-Job-Tools";#N/A,#N/A,FALSE,"2181200205 Accr.Liab-Job-Comm";#N/A,#N/A,FALSE,"2181200206 Accr.Liab-Drawing Ap";#N/A,#N/A,FALSE,"2181200208 Accr.Liab-Job-Frght";#N/A,#N/A,FALSE,"2181200210 Accr.Liab-Job-Others";#N/A,#N/A,FALSE,"2003Accr.Liabilities-Misc.";#N/A,#N/A,FALSE,"2004Accr.Liabilities-Tools";#N/A,#N/A,FALSE,"2002 Accr.Liabilities-Inventory";#N/A,#N/A,FALSE,"21218000 Inovices Receipts";#N/A,#N/A,FALSE,"21412061 Tax Payable-Income ";#N/A,#N/A,FALSE,"21412062 Tax Payable-Vat(In)";#N/A,#N/A,FALSE,"21412063 Tax Payable-Vat(Out)";#N/A,#N/A,FALSE,"21412064 Tax Pay-Come Out Vat";#N/A,#N/A,FALSE,"21412065Tax Payable-Paid Tax";#N/A,#N/A,FALSE,"21412071 Tax Payable-Ind";#N/A,#N/A,FALSE,"21412072 Tax Payable-Business";#N/A,#N/A,FALSE,"2131 Accrue Payroll";#N/A,#N/A,FALSE,"2139Other AP-BSI Prj";#N/A,#N/A,FALSE,"2171 Other AP-Misc";#N/A,#N/A,FALSE,"2421 Adv From Customer-Domestic";#N/A,#N/A,FALSE,"2422 Adv From Customer-Export";#N/A,#N/A,FALSE,"3001 Capital";#N/A,#N/A,FALSE,"3002 Capital Surplus";#N/A,#N/A,FALSE,"31013021-Reserve Fund";#N/A,#N/A,FALSE,"3110 Return Earning";#N/A,#N/A,FALSE,"5001 Sales-Bld Sys (Local)";#N/A,#N/A,FALSE,"5003 Sales-Service";#N/A,#N/A,FALSE,"5004 Sales-Bld Sys (Export)";#N/A,#N/A,FALSE,"5005 Sales-Incompany";#N/A,#N/A,FALSE,"5111 Sales Tax";#N/A,#N/A,FALSE,"5201 COGS (Local)-Building";#N/A,#N/A,FALSE,"5203 COGS-Service";#N/A,#N/A,FALSE,"5204 COGS (Export)-Building";#N/A,#N/A,FALSE,"5205 COGS-Intercompany";#N/A,#N/A,FALSE,"5301 PPV";#N/A,#N/A,FALSE,"5302 Material Usage Variance";#N/A,#N/A,FALSE,"5303 Physical Inv.Adjustment";#N/A,#N/A,FALSE,"5304 Factory Overhead Absorptio";#N/A,#N/A,FALSE,"52018680 Inc From Other Op";#N/A,#N/A,FALSE,"52118682 Exp From Other Op";#N/A,#N/A,FALSE,"5501 Non-operation Income";#N/A,#N/A,FALSE,"5601 Non-operation Expenses";#N/A,#N/A,FALSE,"59005900 Income Tax-?¡§??????";#N/A,#N/A,FALSE,"8227 Bank &amp; Financial Charges";#N/A,#N/A,FALSE,"8690 Interest Exp-Inc";#N/A,#N/A,FALSE,"8700Interest On Other Loans";#N/A,#N/A,FALSE,"8710 G&amp;L Foreign Exchange";#N/A,#N/A,FALSE,"9999-Interim Account"}</definedName>
    <definedName name="wrn.Acct." localSheetId="22" hidden="1">{#N/A,#N/A,FALSE,"Face";#N/A,#N/A,FALSE,"gl";#N/A,#N/A,FALSE,"1001 Petty Cash - RMB";#N/A,#N/A,FALSE,"1002 Petty Cash - USD";#N/A,#N/A,FALSE,"1020 Bank - Comm - RMB";#N/A,#N/A,FALSE,"1021 Bank-ICBC-Rmb";#N/A,#N/A,FALSE,"1022 Bank-Ind-RMB";#N/A,#N/A,FALSE,"1029 Bank-Ind Base-USD";#N/A,#N/A,FALSE,"1101Trade AR-Domestic";#N/A,#N/A,FALSE,"1111 Trade AR-Export";#N/A,#N/A,FALSE,"Inter AR-Off";#N/A,#N/A,FALSE,"1211Inter AR-BWT(Off Exp)";#N/A,#N/A,FALSE,"1211Inter AR-BWT(KC) USD";#N/A,#N/A,FALSE,"1211Inter AR-BWT(KC) RMB";#N/A,#N/A,FALSE,"1251 Other AR-Employee";#N/A,#N/A,FALSE,"1272 Other AR-Airfare";#N/A,#N/A,FALSE,"1281 Note Receivable-Customer";#N/A,#N/A,FALSE,"1282 Note Receiveable-Others";#N/A,#N/A,FALSE,"1283 Note Receiveable-Comm Cust";#N/A,#N/A,FALSE,"14011301 Inventory-Raw Matel";#N/A,#N/A,FALSE,"14011302 Inventory-Coil Center";#N/A,#N/A,FALSE,"14011308 WIP - Coil Center";#N/A,#N/A,FALSE,"14011399  Inv Transfer Interim";#N/A,#N/A,FALSE,"14111311 Package Matel";#N/A,#N/A,FALSE,"14611321 F.G.-MS,PS";#N/A,#N/A,FALSE,"14611331 F.G. -MO";#N/A,#N/A,FALSE,"1361 WIP-Matel.";#N/A,#N/A,FALSE,"14611399 Inventory Adjust";#N/A,#N/A,FALSE,"133201 Job Cost - PO";#N/A,#N/A,FALSE,"133202 Job Cost - MS,PS";#N/A,#N/A,FALSE,"133203 Job Cost - MO";#N/A,#N/A,FALSE,"133204 Job Cost - Dept Exp";#N/A,#N/A,FALSE,"133205 Job Cost - Labour";#N/A,#N/A,FALSE,"133206 Job Cost-PO for Buyout";#N/A,#N/A,FALSE,"133207 Job Cost - Tools";#N/A,#N/A,FALSE,"133208 Job Cost -Commission";#N/A,#N/A,FALSE,"133209 Job Cost -Others";#N/A,#N/A,FALSE,"133210 Job Cost -Drawing Appr.";#N/A,#N/A,FALSE,"133211 Job Cost -Insurance";#N/A,#N/A,FALSE,"133212 Job Cost -Freight";#N/A,#N/A,FALSE,"133213 Job Cost-Imp Duty";#N/A,#N/A,FALSE,"133214 Job Cost-Erect";#N/A,#N/A,FALSE,"14611340 RPL Interim";#N/A,#N/A,FALSE,"14611341 MO Interim";#N/A,#N/A,FALSE,"14611342 TP Delivery Interim";#N/A,#N/A,FALSE,"14611360 Job Cost - WIP -MO";#N/A,#N/A,FALSE,"1333 Proposal Inv";#N/A,#N/A,FALSE,"11711401Prepaid Supp.RMB";#N/A,#N/A,FALSE,"11711402 Prepaid Supp.USD";#N/A,#N/A,FALSE,"1503 Land";#N/A,#N/A,FALSE,"1505 Software";#N/A,#N/A,FALSE,"1603A.A.mortization-Land";#N/A,#N/A,FALSE,"1600 A.Amortization-Software";#N/A,#N/A,FALSE,"Construction";#N/A,#N/A,FALSE,"16011721 Fixed Assets-Bldg";#N/A,#N/A,FALSE,"16011722 Fixed Assets-Equip";#N/A,#N/A,FALSE,"16011723 Fixed Assets-Sys Equip";#N/A,#N/A,FALSE,"16011724 Fixed Assets-Off Equip";#N/A,#N/A,FALSE,"16011725 Fixed Assets-Vehicles";#N/A,#N/A,FALSE,"16011726 Fixed Assets-Misc";#N/A,#N/A,FALSE,"16211621 Disposal FA";#N/A,#N/A,FALSE,"1801 Depreciation-Bldg";#N/A,#N/A,FALSE,"1802 Depreciation -Equip";#N/A,#N/A,FALSE,"1803 Depreciation -System";#N/A,#N/A,FALSE,"1804 Depreciation -Fur. &amp; Equip";#N/A,#N/A,FALSE,"1805 Depreciation -Vehicles";#N/A,#N/A,FALSE,"1806 Depreciation -Misc";#N/A,#N/A,FALSE,"1901Org. Exp";#N/A,#N/A,FALSE,"1902 FX G or L";#N/A,#N/A,FALSE,"2001Acct.Payable-RMB";#N/A,#N/A,FALSE,"2002Acct.Payable-USD";#N/A,#N/A,FALSE,"2181200201 Accr.Liab-Job-F.G.";#N/A,#N/A,FALSE,"2181200202 Accr.Liab-Job-Dept ";#N/A,#N/A,FALSE,"2181200203 Accr.Liab-Job-PO";#N/A,#N/A,FALSE,"2181200204 Accr.Liab-Job-Tools";#N/A,#N/A,FALSE,"2181200205 Accr.Liab-Job-Comm";#N/A,#N/A,FALSE,"2181200206 Accr.Liab-Drawing Ap";#N/A,#N/A,FALSE,"2181200208 Accr.Liab-Job-Frght";#N/A,#N/A,FALSE,"2181200210 Accr.Liab-Job-Others";#N/A,#N/A,FALSE,"2003Accr.Liabilities-Misc.";#N/A,#N/A,FALSE,"2004Accr.Liabilities-Tools";#N/A,#N/A,FALSE,"2002 Accr.Liabilities-Inventory";#N/A,#N/A,FALSE,"21218000 Inovices Receipts";#N/A,#N/A,FALSE,"21412061 Tax Payable-Income ";#N/A,#N/A,FALSE,"21412062 Tax Payable-Vat(In)";#N/A,#N/A,FALSE,"21412063 Tax Payable-Vat(Out)";#N/A,#N/A,FALSE,"21412064 Tax Pay-Come Out Vat";#N/A,#N/A,FALSE,"21412065Tax Payable-Paid Tax";#N/A,#N/A,FALSE,"21412071 Tax Payable-Ind";#N/A,#N/A,FALSE,"21412072 Tax Payable-Business";#N/A,#N/A,FALSE,"2131 Accrue Payroll";#N/A,#N/A,FALSE,"2139Other AP-BSI Prj";#N/A,#N/A,FALSE,"2171 Other AP-Misc";#N/A,#N/A,FALSE,"2421 Adv From Customer-Domestic";#N/A,#N/A,FALSE,"2422 Adv From Customer-Export";#N/A,#N/A,FALSE,"3001 Capital";#N/A,#N/A,FALSE,"3002 Capital Surplus";#N/A,#N/A,FALSE,"31013021-Reserve Fund";#N/A,#N/A,FALSE,"3110 Return Earning";#N/A,#N/A,FALSE,"5001 Sales-Bld Sys (Local)";#N/A,#N/A,FALSE,"5003 Sales-Service";#N/A,#N/A,FALSE,"5004 Sales-Bld Sys (Export)";#N/A,#N/A,FALSE,"5005 Sales-Incompany";#N/A,#N/A,FALSE,"5111 Sales Tax";#N/A,#N/A,FALSE,"5201 COGS (Local)-Building";#N/A,#N/A,FALSE,"5203 COGS-Service";#N/A,#N/A,FALSE,"5204 COGS (Export)-Building";#N/A,#N/A,FALSE,"5205 COGS-Intercompany";#N/A,#N/A,FALSE,"5301 PPV";#N/A,#N/A,FALSE,"5302 Material Usage Variance";#N/A,#N/A,FALSE,"5303 Physical Inv.Adjustment";#N/A,#N/A,FALSE,"5304 Factory Overhead Absorptio";#N/A,#N/A,FALSE,"52018680 Inc From Other Op";#N/A,#N/A,FALSE,"52118682 Exp From Other Op";#N/A,#N/A,FALSE,"5501 Non-operation Income";#N/A,#N/A,FALSE,"5601 Non-operation Expenses";#N/A,#N/A,FALSE,"59005900 Income Tax-?¡§??????";#N/A,#N/A,FALSE,"8227 Bank &amp; Financial Charges";#N/A,#N/A,FALSE,"8690 Interest Exp-Inc";#N/A,#N/A,FALSE,"8700Interest On Other Loans";#N/A,#N/A,FALSE,"8710 G&amp;L Foreign Exchange";#N/A,#N/A,FALSE,"9999-Interim Account"}</definedName>
    <definedName name="wrn.Acct." localSheetId="19" hidden="1">{#N/A,#N/A,FALSE,"Face";#N/A,#N/A,FALSE,"gl";#N/A,#N/A,FALSE,"1001 Petty Cash - RMB";#N/A,#N/A,FALSE,"1002 Petty Cash - USD";#N/A,#N/A,FALSE,"1020 Bank - Comm - RMB";#N/A,#N/A,FALSE,"1021 Bank-ICBC-Rmb";#N/A,#N/A,FALSE,"1022 Bank-Ind-RMB";#N/A,#N/A,FALSE,"1029 Bank-Ind Base-USD";#N/A,#N/A,FALSE,"1101Trade AR-Domestic";#N/A,#N/A,FALSE,"1111 Trade AR-Export";#N/A,#N/A,FALSE,"Inter AR-Off";#N/A,#N/A,FALSE,"1211Inter AR-BWT(Off Exp)";#N/A,#N/A,FALSE,"1211Inter AR-BWT(KC) USD";#N/A,#N/A,FALSE,"1211Inter AR-BWT(KC) RMB";#N/A,#N/A,FALSE,"1251 Other AR-Employee";#N/A,#N/A,FALSE,"1272 Other AR-Airfare";#N/A,#N/A,FALSE,"1281 Note Receivable-Customer";#N/A,#N/A,FALSE,"1282 Note Receiveable-Others";#N/A,#N/A,FALSE,"1283 Note Receiveable-Comm Cust";#N/A,#N/A,FALSE,"14011301 Inventory-Raw Matel";#N/A,#N/A,FALSE,"14011302 Inventory-Coil Center";#N/A,#N/A,FALSE,"14011308 WIP - Coil Center";#N/A,#N/A,FALSE,"14011399  Inv Transfer Interim";#N/A,#N/A,FALSE,"14111311 Package Matel";#N/A,#N/A,FALSE,"14611321 F.G.-MS,PS";#N/A,#N/A,FALSE,"14611331 F.G. -MO";#N/A,#N/A,FALSE,"1361 WIP-Matel.";#N/A,#N/A,FALSE,"14611399 Inventory Adjust";#N/A,#N/A,FALSE,"133201 Job Cost - PO";#N/A,#N/A,FALSE,"133202 Job Cost - MS,PS";#N/A,#N/A,FALSE,"133203 Job Cost - MO";#N/A,#N/A,FALSE,"133204 Job Cost - Dept Exp";#N/A,#N/A,FALSE,"133205 Job Cost - Labour";#N/A,#N/A,FALSE,"133206 Job Cost-PO for Buyout";#N/A,#N/A,FALSE,"133207 Job Cost - Tools";#N/A,#N/A,FALSE,"133208 Job Cost -Commission";#N/A,#N/A,FALSE,"133209 Job Cost -Others";#N/A,#N/A,FALSE,"133210 Job Cost -Drawing Appr.";#N/A,#N/A,FALSE,"133211 Job Cost -Insurance";#N/A,#N/A,FALSE,"133212 Job Cost -Freight";#N/A,#N/A,FALSE,"133213 Job Cost-Imp Duty";#N/A,#N/A,FALSE,"133214 Job Cost-Erect";#N/A,#N/A,FALSE,"14611340 RPL Interim";#N/A,#N/A,FALSE,"14611341 MO Interim";#N/A,#N/A,FALSE,"14611342 TP Delivery Interim";#N/A,#N/A,FALSE,"14611360 Job Cost - WIP -MO";#N/A,#N/A,FALSE,"1333 Proposal Inv";#N/A,#N/A,FALSE,"11711401Prepaid Supp.RMB";#N/A,#N/A,FALSE,"11711402 Prepaid Supp.USD";#N/A,#N/A,FALSE,"1503 Land";#N/A,#N/A,FALSE,"1505 Software";#N/A,#N/A,FALSE,"1603A.A.mortization-Land";#N/A,#N/A,FALSE,"1600 A.Amortization-Software";#N/A,#N/A,FALSE,"Construction";#N/A,#N/A,FALSE,"16011721 Fixed Assets-Bldg";#N/A,#N/A,FALSE,"16011722 Fixed Assets-Equip";#N/A,#N/A,FALSE,"16011723 Fixed Assets-Sys Equip";#N/A,#N/A,FALSE,"16011724 Fixed Assets-Off Equip";#N/A,#N/A,FALSE,"16011725 Fixed Assets-Vehicles";#N/A,#N/A,FALSE,"16011726 Fixed Assets-Misc";#N/A,#N/A,FALSE,"16211621 Disposal FA";#N/A,#N/A,FALSE,"1801 Depreciation-Bldg";#N/A,#N/A,FALSE,"1802 Depreciation -Equip";#N/A,#N/A,FALSE,"1803 Depreciation -System";#N/A,#N/A,FALSE,"1804 Depreciation -Fur. &amp; Equip";#N/A,#N/A,FALSE,"1805 Depreciation -Vehicles";#N/A,#N/A,FALSE,"1806 Depreciation -Misc";#N/A,#N/A,FALSE,"1901Org. Exp";#N/A,#N/A,FALSE,"1902 FX G or L";#N/A,#N/A,FALSE,"2001Acct.Payable-RMB";#N/A,#N/A,FALSE,"2002Acct.Payable-USD";#N/A,#N/A,FALSE,"2181200201 Accr.Liab-Job-F.G.";#N/A,#N/A,FALSE,"2181200202 Accr.Liab-Job-Dept ";#N/A,#N/A,FALSE,"2181200203 Accr.Liab-Job-PO";#N/A,#N/A,FALSE,"2181200204 Accr.Liab-Job-Tools";#N/A,#N/A,FALSE,"2181200205 Accr.Liab-Job-Comm";#N/A,#N/A,FALSE,"2181200206 Accr.Liab-Drawing Ap";#N/A,#N/A,FALSE,"2181200208 Accr.Liab-Job-Frght";#N/A,#N/A,FALSE,"2181200210 Accr.Liab-Job-Others";#N/A,#N/A,FALSE,"2003Accr.Liabilities-Misc.";#N/A,#N/A,FALSE,"2004Accr.Liabilities-Tools";#N/A,#N/A,FALSE,"2002 Accr.Liabilities-Inventory";#N/A,#N/A,FALSE,"21218000 Inovices Receipts";#N/A,#N/A,FALSE,"21412061 Tax Payable-Income ";#N/A,#N/A,FALSE,"21412062 Tax Payable-Vat(In)";#N/A,#N/A,FALSE,"21412063 Tax Payable-Vat(Out)";#N/A,#N/A,FALSE,"21412064 Tax Pay-Come Out Vat";#N/A,#N/A,FALSE,"21412065Tax Payable-Paid Tax";#N/A,#N/A,FALSE,"21412071 Tax Payable-Ind";#N/A,#N/A,FALSE,"21412072 Tax Payable-Business";#N/A,#N/A,FALSE,"2131 Accrue Payroll";#N/A,#N/A,FALSE,"2139Other AP-BSI Prj";#N/A,#N/A,FALSE,"2171 Other AP-Misc";#N/A,#N/A,FALSE,"2421 Adv From Customer-Domestic";#N/A,#N/A,FALSE,"2422 Adv From Customer-Export";#N/A,#N/A,FALSE,"3001 Capital";#N/A,#N/A,FALSE,"3002 Capital Surplus";#N/A,#N/A,FALSE,"31013021-Reserve Fund";#N/A,#N/A,FALSE,"3110 Return Earning";#N/A,#N/A,FALSE,"5001 Sales-Bld Sys (Local)";#N/A,#N/A,FALSE,"5003 Sales-Service";#N/A,#N/A,FALSE,"5004 Sales-Bld Sys (Export)";#N/A,#N/A,FALSE,"5005 Sales-Incompany";#N/A,#N/A,FALSE,"5111 Sales Tax";#N/A,#N/A,FALSE,"5201 COGS (Local)-Building";#N/A,#N/A,FALSE,"5203 COGS-Service";#N/A,#N/A,FALSE,"5204 COGS (Export)-Building";#N/A,#N/A,FALSE,"5205 COGS-Intercompany";#N/A,#N/A,FALSE,"5301 PPV";#N/A,#N/A,FALSE,"5302 Material Usage Variance";#N/A,#N/A,FALSE,"5303 Physical Inv.Adjustment";#N/A,#N/A,FALSE,"5304 Factory Overhead Absorptio";#N/A,#N/A,FALSE,"52018680 Inc From Other Op";#N/A,#N/A,FALSE,"52118682 Exp From Other Op";#N/A,#N/A,FALSE,"5501 Non-operation Income";#N/A,#N/A,FALSE,"5601 Non-operation Expenses";#N/A,#N/A,FALSE,"59005900 Income Tax-?¡§??????";#N/A,#N/A,FALSE,"8227 Bank &amp; Financial Charges";#N/A,#N/A,FALSE,"8690 Interest Exp-Inc";#N/A,#N/A,FALSE,"8700Interest On Other Loans";#N/A,#N/A,FALSE,"8710 G&amp;L Foreign Exchange";#N/A,#N/A,FALSE,"9999-Interim Account"}</definedName>
    <definedName name="wrn.Acct." hidden="1">{#N/A,#N/A,FALSE,"Face";#N/A,#N/A,FALSE,"gl";#N/A,#N/A,FALSE,"1001 Petty Cash - RMB";#N/A,#N/A,FALSE,"1002 Petty Cash - USD";#N/A,#N/A,FALSE,"1020 Bank - Comm - RMB";#N/A,#N/A,FALSE,"1021 Bank-ICBC-Rmb";#N/A,#N/A,FALSE,"1022 Bank-Ind-RMB";#N/A,#N/A,FALSE,"1029 Bank-Ind Base-USD";#N/A,#N/A,FALSE,"1101Trade AR-Domestic";#N/A,#N/A,FALSE,"1111 Trade AR-Export";#N/A,#N/A,FALSE,"Inter AR-Off";#N/A,#N/A,FALSE,"1211Inter AR-BWT(Off Exp)";#N/A,#N/A,FALSE,"1211Inter AR-BWT(KC) USD";#N/A,#N/A,FALSE,"1211Inter AR-BWT(KC) RMB";#N/A,#N/A,FALSE,"1251 Other AR-Employee";#N/A,#N/A,FALSE,"1272 Other AR-Airfare";#N/A,#N/A,FALSE,"1281 Note Receivable-Customer";#N/A,#N/A,FALSE,"1282 Note Receiveable-Others";#N/A,#N/A,FALSE,"1283 Note Receiveable-Comm Cust";#N/A,#N/A,FALSE,"14011301 Inventory-Raw Matel";#N/A,#N/A,FALSE,"14011302 Inventory-Coil Center";#N/A,#N/A,FALSE,"14011308 WIP - Coil Center";#N/A,#N/A,FALSE,"14011399  Inv Transfer Interim";#N/A,#N/A,FALSE,"14111311 Package Matel";#N/A,#N/A,FALSE,"14611321 F.G.-MS,PS";#N/A,#N/A,FALSE,"14611331 F.G. -MO";#N/A,#N/A,FALSE,"1361 WIP-Matel.";#N/A,#N/A,FALSE,"14611399 Inventory Adjust";#N/A,#N/A,FALSE,"133201 Job Cost - PO";#N/A,#N/A,FALSE,"133202 Job Cost - MS,PS";#N/A,#N/A,FALSE,"133203 Job Cost - MO";#N/A,#N/A,FALSE,"133204 Job Cost - Dept Exp";#N/A,#N/A,FALSE,"133205 Job Cost - Labour";#N/A,#N/A,FALSE,"133206 Job Cost-PO for Buyout";#N/A,#N/A,FALSE,"133207 Job Cost - Tools";#N/A,#N/A,FALSE,"133208 Job Cost -Commission";#N/A,#N/A,FALSE,"133209 Job Cost -Others";#N/A,#N/A,FALSE,"133210 Job Cost -Drawing Appr.";#N/A,#N/A,FALSE,"133211 Job Cost -Insurance";#N/A,#N/A,FALSE,"133212 Job Cost -Freight";#N/A,#N/A,FALSE,"133213 Job Cost-Imp Duty";#N/A,#N/A,FALSE,"133214 Job Cost-Erect";#N/A,#N/A,FALSE,"14611340 RPL Interim";#N/A,#N/A,FALSE,"14611341 MO Interim";#N/A,#N/A,FALSE,"14611342 TP Delivery Interim";#N/A,#N/A,FALSE,"14611360 Job Cost - WIP -MO";#N/A,#N/A,FALSE,"1333 Proposal Inv";#N/A,#N/A,FALSE,"11711401Prepaid Supp.RMB";#N/A,#N/A,FALSE,"11711402 Prepaid Supp.USD";#N/A,#N/A,FALSE,"1503 Land";#N/A,#N/A,FALSE,"1505 Software";#N/A,#N/A,FALSE,"1603A.A.mortization-Land";#N/A,#N/A,FALSE,"1600 A.Amortization-Software";#N/A,#N/A,FALSE,"Construction";#N/A,#N/A,FALSE,"16011721 Fixed Assets-Bldg";#N/A,#N/A,FALSE,"16011722 Fixed Assets-Equip";#N/A,#N/A,FALSE,"16011723 Fixed Assets-Sys Equip";#N/A,#N/A,FALSE,"16011724 Fixed Assets-Off Equip";#N/A,#N/A,FALSE,"16011725 Fixed Assets-Vehicles";#N/A,#N/A,FALSE,"16011726 Fixed Assets-Misc";#N/A,#N/A,FALSE,"16211621 Disposal FA";#N/A,#N/A,FALSE,"1801 Depreciation-Bldg";#N/A,#N/A,FALSE,"1802 Depreciation -Equip";#N/A,#N/A,FALSE,"1803 Depreciation -System";#N/A,#N/A,FALSE,"1804 Depreciation -Fur. &amp; Equip";#N/A,#N/A,FALSE,"1805 Depreciation -Vehicles";#N/A,#N/A,FALSE,"1806 Depreciation -Misc";#N/A,#N/A,FALSE,"1901Org. Exp";#N/A,#N/A,FALSE,"1902 FX G or L";#N/A,#N/A,FALSE,"2001Acct.Payable-RMB";#N/A,#N/A,FALSE,"2002Acct.Payable-USD";#N/A,#N/A,FALSE,"2181200201 Accr.Liab-Job-F.G.";#N/A,#N/A,FALSE,"2181200202 Accr.Liab-Job-Dept ";#N/A,#N/A,FALSE,"2181200203 Accr.Liab-Job-PO";#N/A,#N/A,FALSE,"2181200204 Accr.Liab-Job-Tools";#N/A,#N/A,FALSE,"2181200205 Accr.Liab-Job-Comm";#N/A,#N/A,FALSE,"2181200206 Accr.Liab-Drawing Ap";#N/A,#N/A,FALSE,"2181200208 Accr.Liab-Job-Frght";#N/A,#N/A,FALSE,"2181200210 Accr.Liab-Job-Others";#N/A,#N/A,FALSE,"2003Accr.Liabilities-Misc.";#N/A,#N/A,FALSE,"2004Accr.Liabilities-Tools";#N/A,#N/A,FALSE,"2002 Accr.Liabilities-Inventory";#N/A,#N/A,FALSE,"21218000 Inovices Receipts";#N/A,#N/A,FALSE,"21412061 Tax Payable-Income ";#N/A,#N/A,FALSE,"21412062 Tax Payable-Vat(In)";#N/A,#N/A,FALSE,"21412063 Tax Payable-Vat(Out)";#N/A,#N/A,FALSE,"21412064 Tax Pay-Come Out Vat";#N/A,#N/A,FALSE,"21412065Tax Payable-Paid Tax";#N/A,#N/A,FALSE,"21412071 Tax Payable-Ind";#N/A,#N/A,FALSE,"21412072 Tax Payable-Business";#N/A,#N/A,FALSE,"2131 Accrue Payroll";#N/A,#N/A,FALSE,"2139Other AP-BSI Prj";#N/A,#N/A,FALSE,"2171 Other AP-Misc";#N/A,#N/A,FALSE,"2421 Adv From Customer-Domestic";#N/A,#N/A,FALSE,"2422 Adv From Customer-Export";#N/A,#N/A,FALSE,"3001 Capital";#N/A,#N/A,FALSE,"3002 Capital Surplus";#N/A,#N/A,FALSE,"31013021-Reserve Fund";#N/A,#N/A,FALSE,"3110 Return Earning";#N/A,#N/A,FALSE,"5001 Sales-Bld Sys (Local)";#N/A,#N/A,FALSE,"5003 Sales-Service";#N/A,#N/A,FALSE,"5004 Sales-Bld Sys (Export)";#N/A,#N/A,FALSE,"5005 Sales-Incompany";#N/A,#N/A,FALSE,"5111 Sales Tax";#N/A,#N/A,FALSE,"5201 COGS (Local)-Building";#N/A,#N/A,FALSE,"5203 COGS-Service";#N/A,#N/A,FALSE,"5204 COGS (Export)-Building";#N/A,#N/A,FALSE,"5205 COGS-Intercompany";#N/A,#N/A,FALSE,"5301 PPV";#N/A,#N/A,FALSE,"5302 Material Usage Variance";#N/A,#N/A,FALSE,"5303 Physical Inv.Adjustment";#N/A,#N/A,FALSE,"5304 Factory Overhead Absorptio";#N/A,#N/A,FALSE,"52018680 Inc From Other Op";#N/A,#N/A,FALSE,"52118682 Exp From Other Op";#N/A,#N/A,FALSE,"5501 Non-operation Income";#N/A,#N/A,FALSE,"5601 Non-operation Expenses";#N/A,#N/A,FALSE,"59005900 Income Tax-?¡§??????";#N/A,#N/A,FALSE,"8227 Bank &amp; Financial Charges";#N/A,#N/A,FALSE,"8690 Interest Exp-Inc";#N/A,#N/A,FALSE,"8700Interest On Other Loans";#N/A,#N/A,FALSE,"8710 G&amp;L Foreign Exchange";#N/A,#N/A,FALSE,"9999-Interim Account"}</definedName>
    <definedName name="wrn.Acquisition_Divestment._.file." localSheetId="14" hidden="1">{#N/A,#N/A,FALSE,"INPUT Opening_Closing BS";#N/A,#N/A,FALSE,"M8 ACTUAL";#N/A,#N/A,FALSE,"M8 LE"}</definedName>
    <definedName name="wrn.Acquisition_Divestment._.file." localSheetId="7" hidden="1">{#N/A,#N/A,FALSE,"INPUT Opening_Closing BS";#N/A,#N/A,FALSE,"M8 ACTUAL";#N/A,#N/A,FALSE,"M8 LE"}</definedName>
    <definedName name="wrn.Acquisition_Divestment._.file." localSheetId="25" hidden="1">{#N/A,#N/A,FALSE,"INPUT Opening_Closing BS";#N/A,#N/A,FALSE,"M8 ACTUAL";#N/A,#N/A,FALSE,"M8 LE"}</definedName>
    <definedName name="wrn.Acquisition_Divestment._.file." localSheetId="21" hidden="1">{#N/A,#N/A,FALSE,"INPUT Opening_Closing BS";#N/A,#N/A,FALSE,"M8 ACTUAL";#N/A,#N/A,FALSE,"M8 LE"}</definedName>
    <definedName name="wrn.Acquisition_Divestment._.file." localSheetId="22" hidden="1">{#N/A,#N/A,FALSE,"INPUT Opening_Closing BS";#N/A,#N/A,FALSE,"M8 ACTUAL";#N/A,#N/A,FALSE,"M8 LE"}</definedName>
    <definedName name="wrn.Acquisition_Divestment._.file." localSheetId="19" hidden="1">{#N/A,#N/A,FALSE,"INPUT Opening_Closing BS";#N/A,#N/A,FALSE,"M8 ACTUAL";#N/A,#N/A,FALSE,"M8 LE"}</definedName>
    <definedName name="wrn.Acquisition_Divestment._.file." hidden="1">{#N/A,#N/A,FALSE,"INPUT Opening_Closing BS";#N/A,#N/A,FALSE,"M8 ACTUAL";#N/A,#N/A,FALSE,"M8 LE"}</definedName>
    <definedName name="wrn.Acquisition_matrix." localSheetId="14" hidden="1">{"Acq_matrix",#N/A,FALSE,"Acquisition Matrix"}</definedName>
    <definedName name="wrn.Acquisition_matrix." localSheetId="7" hidden="1">{"Acq_matrix",#N/A,FALSE,"Acquisition Matrix"}</definedName>
    <definedName name="wrn.Acquisition_matrix." localSheetId="25" hidden="1">{"Acq_matrix",#N/A,FALSE,"Acquisition Matrix"}</definedName>
    <definedName name="wrn.Acquisition_matrix." localSheetId="21" hidden="1">{"Acq_matrix",#N/A,FALSE,"Acquisition Matrix"}</definedName>
    <definedName name="wrn.Acquisition_matrix." localSheetId="22" hidden="1">{"Acq_matrix",#N/A,FALSE,"Acquisition Matrix"}</definedName>
    <definedName name="wrn.Acquisition_matrix." localSheetId="19" hidden="1">{"Acq_matrix",#N/A,FALSE,"Acquisition Matrix"}</definedName>
    <definedName name="wrn.Acquisition_matrix." hidden="1">{"Acq_matrix",#N/A,FALSE,"Acquisition Matrix"}</definedName>
    <definedName name="wrn.adj95." localSheetId="14" hidden="1">{"adj95mult",#N/A,FALSE,"COMPCO";"adj95est",#N/A,FALSE,"COMPCO"}</definedName>
    <definedName name="wrn.adj95." localSheetId="7" hidden="1">{"adj95mult",#N/A,FALSE,"COMPCO";"adj95est",#N/A,FALSE,"COMPCO"}</definedName>
    <definedName name="wrn.adj95." localSheetId="25" hidden="1">{"adj95mult",#N/A,FALSE,"COMPCO";"adj95est",#N/A,FALSE,"COMPCO"}</definedName>
    <definedName name="wrn.adj95." localSheetId="21" hidden="1">{"adj95mult",#N/A,FALSE,"COMPCO";"adj95est",#N/A,FALSE,"COMPCO"}</definedName>
    <definedName name="wrn.adj95." localSheetId="22" hidden="1">{"adj95mult",#N/A,FALSE,"COMPCO";"adj95est",#N/A,FALSE,"COMPCO"}</definedName>
    <definedName name="wrn.adj95." localSheetId="19" hidden="1">{"adj95mult",#N/A,FALSE,"COMPCO";"adj95est",#N/A,FALSE,"COMPCO"}</definedName>
    <definedName name="wrn.adj95." hidden="1">{"adj95mult",#N/A,FALSE,"COMPCO";"adj95est",#N/A,FALSE,"COMPCO"}</definedName>
    <definedName name="wrn.Aging._.and._.Trend._.Analysis." localSheetId="14" hidden="1">{#N/A,#N/A,FALSE,"Aging Summary";#N/A,#N/A,FALSE,"Ratio Analysis";#N/A,#N/A,FALSE,"Test 120 Day Accts";#N/A,#N/A,FALSE,"Tickmarks"}</definedName>
    <definedName name="wrn.Aging._.and._.Trend._.Analysis." localSheetId="7" hidden="1">{#N/A,#N/A,FALSE,"Aging Summary";#N/A,#N/A,FALSE,"Ratio Analysis";#N/A,#N/A,FALSE,"Test 120 Day Accts";#N/A,#N/A,FALSE,"Tickmarks"}</definedName>
    <definedName name="wrn.Aging._.and._.Trend._.Analysis." localSheetId="25" hidden="1">{#N/A,#N/A,FALSE,"Aging Summary";#N/A,#N/A,FALSE,"Ratio Analysis";#N/A,#N/A,FALSE,"Test 120 Day Accts";#N/A,#N/A,FALSE,"Tickmarks"}</definedName>
    <definedName name="wrn.Aging._.and._.Trend._.Analysis." localSheetId="21" hidden="1">{#N/A,#N/A,FALSE,"Aging Summary";#N/A,#N/A,FALSE,"Ratio Analysis";#N/A,#N/A,FALSE,"Test 120 Day Accts";#N/A,#N/A,FALSE,"Tickmarks"}</definedName>
    <definedName name="wrn.Aging._.and._.Trend._.Analysis." localSheetId="22" hidden="1">{#N/A,#N/A,FALSE,"Aging Summary";#N/A,#N/A,FALSE,"Ratio Analysis";#N/A,#N/A,FALSE,"Test 120 Day Accts";#N/A,#N/A,FALSE,"Tickmarks"}</definedName>
    <definedName name="wrn.Aging._.and._.Trend._.Analysis." localSheetId="19"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AN." localSheetId="14" hidden="1">{"CREDIT STATISTICS",#N/A,FALSE,"STATS";"CF_AND_IS",#N/A,FALSE,"PLAN";"DEBT SCHEDULE",#N/A,FALSE,"PLAN";"SUBSCRIBERS",#N/A,FALSE,"PLAN";"DETAIL_REV",#N/A,FALSE,"PLAN";"DETAIL_EXPENSE",#N/A,FALSE,"PLAN";"SALES_AND EXP_DRIVERS",#N/A,FALSE,"PLAN";"FIXED ASSETS",#N/A,FALSE,"PLAN";"DEPRECIATION SCHEDULE",#N/A,FALSE,"PLAN"}</definedName>
    <definedName name="wrn.ALAN." localSheetId="7" hidden="1">{"CREDIT STATISTICS",#N/A,FALSE,"STATS";"CF_AND_IS",#N/A,FALSE,"PLAN";"DEBT SCHEDULE",#N/A,FALSE,"PLAN";"SUBSCRIBERS",#N/A,FALSE,"PLAN";"DETAIL_REV",#N/A,FALSE,"PLAN";"DETAIL_EXPENSE",#N/A,FALSE,"PLAN";"SALES_AND EXP_DRIVERS",#N/A,FALSE,"PLAN";"FIXED ASSETS",#N/A,FALSE,"PLAN";"DEPRECIATION SCHEDULE",#N/A,FALSE,"PLAN"}</definedName>
    <definedName name="wrn.ALAN." localSheetId="25" hidden="1">{"CREDIT STATISTICS",#N/A,FALSE,"STATS";"CF_AND_IS",#N/A,FALSE,"PLAN";"DEBT SCHEDULE",#N/A,FALSE,"PLAN";"SUBSCRIBERS",#N/A,FALSE,"PLAN";"DETAIL_REV",#N/A,FALSE,"PLAN";"DETAIL_EXPENSE",#N/A,FALSE,"PLAN";"SALES_AND EXP_DRIVERS",#N/A,FALSE,"PLAN";"FIXED ASSETS",#N/A,FALSE,"PLAN";"DEPRECIATION SCHEDULE",#N/A,FALSE,"PLAN"}</definedName>
    <definedName name="wrn.ALAN." localSheetId="21" hidden="1">{"CREDIT STATISTICS",#N/A,FALSE,"STATS";"CF_AND_IS",#N/A,FALSE,"PLAN";"DEBT SCHEDULE",#N/A,FALSE,"PLAN";"SUBSCRIBERS",#N/A,FALSE,"PLAN";"DETAIL_REV",#N/A,FALSE,"PLAN";"DETAIL_EXPENSE",#N/A,FALSE,"PLAN";"SALES_AND EXP_DRIVERS",#N/A,FALSE,"PLAN";"FIXED ASSETS",#N/A,FALSE,"PLAN";"DEPRECIATION SCHEDULE",#N/A,FALSE,"PLAN"}</definedName>
    <definedName name="wrn.ALAN." localSheetId="22" hidden="1">{"CREDIT STATISTICS",#N/A,FALSE,"STATS";"CF_AND_IS",#N/A,FALSE,"PLAN";"DEBT SCHEDULE",#N/A,FALSE,"PLAN";"SUBSCRIBERS",#N/A,FALSE,"PLAN";"DETAIL_REV",#N/A,FALSE,"PLAN";"DETAIL_EXPENSE",#N/A,FALSE,"PLAN";"SALES_AND EXP_DRIVERS",#N/A,FALSE,"PLAN";"FIXED ASSETS",#N/A,FALSE,"PLAN";"DEPRECIATION SCHEDULE",#N/A,FALSE,"PLAN"}</definedName>
    <definedName name="wrn.ALAN." localSheetId="19" hidden="1">{"CREDIT STATISTICS",#N/A,FALSE,"STATS";"CF_AND_IS",#N/A,FALSE,"PLAN";"DEBT SCHEDULE",#N/A,FALSE,"PLAN";"SUBSCRIBERS",#N/A,FALSE,"PLAN";"DETAIL_REV",#N/A,FALSE,"PLAN";"DETAIL_EXPENSE",#N/A,FALSE,"PLAN";"SALES_AND EXP_DRIVERS",#N/A,FALSE,"PLAN";"FIXED ASSETS",#N/A,FALSE,"PLAN";"DEPRECIATION SCHEDULE",#N/A,FALSE,"PLAN"}</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l" localSheetId="14" hidden="1">{"M1Print",#N/A,TRUE,"M1";"M2Print",#N/A,TRUE,"M2";"M1sPrint",#N/A,TRUE,"M1s";"M2aPrint",#N/A,TRUE,"M2a";"M4Print",#N/A,TRUE,"M4";"M5Print",#N/A,TRUE,"M5";"M6Print",#N/A,TRUE,"M6";"M6_1Print",#N/A,TRUE,"M6_1";"M6_2Print",#N/A,TRUE,"M6_2";"M7_1Print",#N/A,TRUE,"M7_1";"M7_2Print",#N/A,TRUE,"M7_2"}</definedName>
    <definedName name="wrn.all" localSheetId="7" hidden="1">{"M1Print",#N/A,TRUE,"M1";"M2Print",#N/A,TRUE,"M2";"M1sPrint",#N/A,TRUE,"M1s";"M2aPrint",#N/A,TRUE,"M2a";"M4Print",#N/A,TRUE,"M4";"M5Print",#N/A,TRUE,"M5";"M6Print",#N/A,TRUE,"M6";"M6_1Print",#N/A,TRUE,"M6_1";"M6_2Print",#N/A,TRUE,"M6_2";"M7_1Print",#N/A,TRUE,"M7_1";"M7_2Print",#N/A,TRUE,"M7_2"}</definedName>
    <definedName name="wrn.all" localSheetId="25" hidden="1">{"M1Print",#N/A,TRUE,"M1";"M2Print",#N/A,TRUE,"M2";"M1sPrint",#N/A,TRUE,"M1s";"M2aPrint",#N/A,TRUE,"M2a";"M4Print",#N/A,TRUE,"M4";"M5Print",#N/A,TRUE,"M5";"M6Print",#N/A,TRUE,"M6";"M6_1Print",#N/A,TRUE,"M6_1";"M6_2Print",#N/A,TRUE,"M6_2";"M7_1Print",#N/A,TRUE,"M7_1";"M7_2Print",#N/A,TRUE,"M7_2"}</definedName>
    <definedName name="wrn.all" localSheetId="21" hidden="1">{"M1Print",#N/A,TRUE,"M1";"M2Print",#N/A,TRUE,"M2";"M1sPrint",#N/A,TRUE,"M1s";"M2aPrint",#N/A,TRUE,"M2a";"M4Print",#N/A,TRUE,"M4";"M5Print",#N/A,TRUE,"M5";"M6Print",#N/A,TRUE,"M6";"M6_1Print",#N/A,TRUE,"M6_1";"M6_2Print",#N/A,TRUE,"M6_2";"M7_1Print",#N/A,TRUE,"M7_1";"M7_2Print",#N/A,TRUE,"M7_2"}</definedName>
    <definedName name="wrn.all" localSheetId="22" hidden="1">{"M1Print",#N/A,TRUE,"M1";"M2Print",#N/A,TRUE,"M2";"M1sPrint",#N/A,TRUE,"M1s";"M2aPrint",#N/A,TRUE,"M2a";"M4Print",#N/A,TRUE,"M4";"M5Print",#N/A,TRUE,"M5";"M6Print",#N/A,TRUE,"M6";"M6_1Print",#N/A,TRUE,"M6_1";"M6_2Print",#N/A,TRUE,"M6_2";"M7_1Print",#N/A,TRUE,"M7_1";"M7_2Print",#N/A,TRUE,"M7_2"}</definedName>
    <definedName name="wrn.all" localSheetId="19" hidden="1">{"M1Print",#N/A,TRUE,"M1";"M2Print",#N/A,TRUE,"M2";"M1sPrint",#N/A,TRUE,"M1s";"M2aPrint",#N/A,TRUE,"M2a";"M4Print",#N/A,TRUE,"M4";"M5Print",#N/A,TRUE,"M5";"M6Print",#N/A,TRUE,"M6";"M6_1Print",#N/A,TRUE,"M6_1";"M6_2Print",#N/A,TRUE,"M6_2";"M7_1Print",#N/A,TRUE,"M7_1";"M7_2Print",#N/A,TRUE,"M7_2"}</definedName>
    <definedName name="wrn.all" hidden="1">{"M1Print",#N/A,TRUE,"M1";"M2Print",#N/A,TRUE,"M2";"M1sPrint",#N/A,TRUE,"M1s";"M2aPrint",#N/A,TRUE,"M2a";"M4Print",#N/A,TRUE,"M4";"M5Print",#N/A,TRUE,"M5";"M6Print",#N/A,TRUE,"M6";"M6_1Print",#N/A,TRUE,"M6_1";"M6_2Print",#N/A,TRUE,"M6_2";"M7_1Print",#N/A,TRUE,"M7_1";"M7_2Print",#N/A,TRUE,"M7_2"}</definedName>
    <definedName name="wrn.All." localSheetId="14" hidden="1">{#N/A,#N/A,FALSE,"Start";#N/A,#N/A,FALSE,"Coversheet";"Index1",#N/A,FALSE,"Index";"Index2",#N/A,FALSE,"Index";#N/A,#N/A,FALSE,"Comment";#N/A,#N/A,FALSE,"Market";#N/A,#N/A,FALSE,"Basis";#N/A,#N/A,FALSE,"OrdSl";#N/A,#N/A,FALSE,"IcOrd-Plan";#N/A,#N/A,FALSE,"IcOrd-Mon";#N/A,#N/A,FALSE,"IcSal-Plan";#N/A,#N/A,FALSE,"IcSal-Mon";#N/A,#N/A,FALSE,"Sum-Plan";#N/A,#N/A,FALSE,"Sum-Mon";#N/A,#N/A,FALSE,"Total-Plan";#N/A,#N/A,FALSE,"Total-Mon";#N/A,#N/A,FALSE,"IMT-Plan";#N/A,#N/A,FALSE,"IMT-Mon";#N/A,#N/A,FALSE,"BMF-Plan";#N/A,#N/A,FALSE,"BMF-Mon";#N/A,#N/A,FALSE,"BKU-Plan";#N/A,#N/A,FALSE,"BKU-Mon";#N/A,#N/A,FALSE,"BMT-Plan";#N/A,#N/A,FALSE,"BMT-Mon";#N/A,#N/A,FALSE,"BFB-Plan";#N/A,#N/A,FALSE,"BFB-Mon";#N/A,#N/A,FALSE,"Hesta-Plan";#N/A,#N/A,FALSE,"Hesta-Mon";#N/A,#N/A,FALSE,"EXT-Plan";#N/A,#N/A,FALSE,"EXT-Mon";#N/A,#N/A,FALSE,"FST-Plan";#N/A,#N/A,FALSE,"FST-Mon";#N/A,#N/A,FALSE,"Others-Plan";#N/A,#N/A,FALSE,"Others-Mon";#N/A,#N/A,FALSE,"Exp-Plan";#N/A,#N/A,FALSE,"Exp-Mon";#N/A,#N/A,FALSE,"Sales-Plan";#N/A,#N/A,FALSE,"Sales-Mon";#N/A,#N/A,FALSE,"Service-Plan";#N/A,#N/A,FALSE,"Service-Mon";#N/A,#N/A,FALSE,"Admin-Plan";#N/A,#N/A,FALSE,"Admin-Mon";#N/A,#N/A,FALSE,"Nonop-Plan";#N/A,#N/A,FALSE,"Nonop-Mon";#N/A,#N/A,FALSE,"ServPC-Plan";#N/A,#N/A,FALSE,"ServPC-Mon";#N/A,#N/A,FALSE,"VarPLFC";#N/A,#N/A,FALSE,"VarFCPL";#N/A,#N/A,FALSE,"VarPLAIM";#N/A,#N/A,FALSE,"Ass-Plan";#N/A,#N/A,FALSE,"Ass-Mon";#N/A,#N/A,FALSE,"Liab-Plan";#N/A,#N/A,FALSE,"Liab-Mon";#N/A,#N/A,FALSE,"Bal-Plan";#N/A,#N/A,FALSE,"Bal-Mon";#N/A,#N/A,FALSE,"Bal-Com";#N/A,#N/A,FALSE,"Per-Plan";#N/A,#N/A,FALSE,"Per-Mon";#N/A,#N/A,FALSE,"Per-Comment";#N/A,#N/A,FALSE,"Exp Analysis";#N/A,#N/A,FALSE,"Cash-Mon";#N/A,#N/A,FALSE,"Cash-Plan";#N/A,#N/A,FALSE,"StrWeak"}</definedName>
    <definedName name="wrn.All." localSheetId="7" hidden="1">{#N/A,#N/A,FALSE,"Start";#N/A,#N/A,FALSE,"Coversheet";"Index1",#N/A,FALSE,"Index";"Index2",#N/A,FALSE,"Index";#N/A,#N/A,FALSE,"Comment";#N/A,#N/A,FALSE,"Market";#N/A,#N/A,FALSE,"Basis";#N/A,#N/A,FALSE,"OrdSl";#N/A,#N/A,FALSE,"IcOrd-Plan";#N/A,#N/A,FALSE,"IcOrd-Mon";#N/A,#N/A,FALSE,"IcSal-Plan";#N/A,#N/A,FALSE,"IcSal-Mon";#N/A,#N/A,FALSE,"Sum-Plan";#N/A,#N/A,FALSE,"Sum-Mon";#N/A,#N/A,FALSE,"Total-Plan";#N/A,#N/A,FALSE,"Total-Mon";#N/A,#N/A,FALSE,"IMT-Plan";#N/A,#N/A,FALSE,"IMT-Mon";#N/A,#N/A,FALSE,"BMF-Plan";#N/A,#N/A,FALSE,"BMF-Mon";#N/A,#N/A,FALSE,"BKU-Plan";#N/A,#N/A,FALSE,"BKU-Mon";#N/A,#N/A,FALSE,"BMT-Plan";#N/A,#N/A,FALSE,"BMT-Mon";#N/A,#N/A,FALSE,"BFB-Plan";#N/A,#N/A,FALSE,"BFB-Mon";#N/A,#N/A,FALSE,"Hesta-Plan";#N/A,#N/A,FALSE,"Hesta-Mon";#N/A,#N/A,FALSE,"EXT-Plan";#N/A,#N/A,FALSE,"EXT-Mon";#N/A,#N/A,FALSE,"FST-Plan";#N/A,#N/A,FALSE,"FST-Mon";#N/A,#N/A,FALSE,"Others-Plan";#N/A,#N/A,FALSE,"Others-Mon";#N/A,#N/A,FALSE,"Exp-Plan";#N/A,#N/A,FALSE,"Exp-Mon";#N/A,#N/A,FALSE,"Sales-Plan";#N/A,#N/A,FALSE,"Sales-Mon";#N/A,#N/A,FALSE,"Service-Plan";#N/A,#N/A,FALSE,"Service-Mon";#N/A,#N/A,FALSE,"Admin-Plan";#N/A,#N/A,FALSE,"Admin-Mon";#N/A,#N/A,FALSE,"Nonop-Plan";#N/A,#N/A,FALSE,"Nonop-Mon";#N/A,#N/A,FALSE,"ServPC-Plan";#N/A,#N/A,FALSE,"ServPC-Mon";#N/A,#N/A,FALSE,"VarPLFC";#N/A,#N/A,FALSE,"VarFCPL";#N/A,#N/A,FALSE,"VarPLAIM";#N/A,#N/A,FALSE,"Ass-Plan";#N/A,#N/A,FALSE,"Ass-Mon";#N/A,#N/A,FALSE,"Liab-Plan";#N/A,#N/A,FALSE,"Liab-Mon";#N/A,#N/A,FALSE,"Bal-Plan";#N/A,#N/A,FALSE,"Bal-Mon";#N/A,#N/A,FALSE,"Bal-Com";#N/A,#N/A,FALSE,"Per-Plan";#N/A,#N/A,FALSE,"Per-Mon";#N/A,#N/A,FALSE,"Per-Comment";#N/A,#N/A,FALSE,"Exp Analysis";#N/A,#N/A,FALSE,"Cash-Mon";#N/A,#N/A,FALSE,"Cash-Plan";#N/A,#N/A,FALSE,"StrWeak"}</definedName>
    <definedName name="wrn.All." localSheetId="25" hidden="1">{#N/A,#N/A,FALSE,"Start";#N/A,#N/A,FALSE,"Coversheet";"Index1",#N/A,FALSE,"Index";"Index2",#N/A,FALSE,"Index";#N/A,#N/A,FALSE,"Comment";#N/A,#N/A,FALSE,"Market";#N/A,#N/A,FALSE,"Basis";#N/A,#N/A,FALSE,"OrdSl";#N/A,#N/A,FALSE,"IcOrd-Plan";#N/A,#N/A,FALSE,"IcOrd-Mon";#N/A,#N/A,FALSE,"IcSal-Plan";#N/A,#N/A,FALSE,"IcSal-Mon";#N/A,#N/A,FALSE,"Sum-Plan";#N/A,#N/A,FALSE,"Sum-Mon";#N/A,#N/A,FALSE,"Total-Plan";#N/A,#N/A,FALSE,"Total-Mon";#N/A,#N/A,FALSE,"IMT-Plan";#N/A,#N/A,FALSE,"IMT-Mon";#N/A,#N/A,FALSE,"BMF-Plan";#N/A,#N/A,FALSE,"BMF-Mon";#N/A,#N/A,FALSE,"BKU-Plan";#N/A,#N/A,FALSE,"BKU-Mon";#N/A,#N/A,FALSE,"BMT-Plan";#N/A,#N/A,FALSE,"BMT-Mon";#N/A,#N/A,FALSE,"BFB-Plan";#N/A,#N/A,FALSE,"BFB-Mon";#N/A,#N/A,FALSE,"Hesta-Plan";#N/A,#N/A,FALSE,"Hesta-Mon";#N/A,#N/A,FALSE,"EXT-Plan";#N/A,#N/A,FALSE,"EXT-Mon";#N/A,#N/A,FALSE,"FST-Plan";#N/A,#N/A,FALSE,"FST-Mon";#N/A,#N/A,FALSE,"Others-Plan";#N/A,#N/A,FALSE,"Others-Mon";#N/A,#N/A,FALSE,"Exp-Plan";#N/A,#N/A,FALSE,"Exp-Mon";#N/A,#N/A,FALSE,"Sales-Plan";#N/A,#N/A,FALSE,"Sales-Mon";#N/A,#N/A,FALSE,"Service-Plan";#N/A,#N/A,FALSE,"Service-Mon";#N/A,#N/A,FALSE,"Admin-Plan";#N/A,#N/A,FALSE,"Admin-Mon";#N/A,#N/A,FALSE,"Nonop-Plan";#N/A,#N/A,FALSE,"Nonop-Mon";#N/A,#N/A,FALSE,"ServPC-Plan";#N/A,#N/A,FALSE,"ServPC-Mon";#N/A,#N/A,FALSE,"VarPLFC";#N/A,#N/A,FALSE,"VarFCPL";#N/A,#N/A,FALSE,"VarPLAIM";#N/A,#N/A,FALSE,"Ass-Plan";#N/A,#N/A,FALSE,"Ass-Mon";#N/A,#N/A,FALSE,"Liab-Plan";#N/A,#N/A,FALSE,"Liab-Mon";#N/A,#N/A,FALSE,"Bal-Plan";#N/A,#N/A,FALSE,"Bal-Mon";#N/A,#N/A,FALSE,"Bal-Com";#N/A,#N/A,FALSE,"Per-Plan";#N/A,#N/A,FALSE,"Per-Mon";#N/A,#N/A,FALSE,"Per-Comment";#N/A,#N/A,FALSE,"Exp Analysis";#N/A,#N/A,FALSE,"Cash-Mon";#N/A,#N/A,FALSE,"Cash-Plan";#N/A,#N/A,FALSE,"StrWeak"}</definedName>
    <definedName name="wrn.All." localSheetId="21" hidden="1">{#N/A,#N/A,FALSE,"Start";#N/A,#N/A,FALSE,"Coversheet";"Index1",#N/A,FALSE,"Index";"Index2",#N/A,FALSE,"Index";#N/A,#N/A,FALSE,"Comment";#N/A,#N/A,FALSE,"Market";#N/A,#N/A,FALSE,"Basis";#N/A,#N/A,FALSE,"OrdSl";#N/A,#N/A,FALSE,"IcOrd-Plan";#N/A,#N/A,FALSE,"IcOrd-Mon";#N/A,#N/A,FALSE,"IcSal-Plan";#N/A,#N/A,FALSE,"IcSal-Mon";#N/A,#N/A,FALSE,"Sum-Plan";#N/A,#N/A,FALSE,"Sum-Mon";#N/A,#N/A,FALSE,"Total-Plan";#N/A,#N/A,FALSE,"Total-Mon";#N/A,#N/A,FALSE,"IMT-Plan";#N/A,#N/A,FALSE,"IMT-Mon";#N/A,#N/A,FALSE,"BMF-Plan";#N/A,#N/A,FALSE,"BMF-Mon";#N/A,#N/A,FALSE,"BKU-Plan";#N/A,#N/A,FALSE,"BKU-Mon";#N/A,#N/A,FALSE,"BMT-Plan";#N/A,#N/A,FALSE,"BMT-Mon";#N/A,#N/A,FALSE,"BFB-Plan";#N/A,#N/A,FALSE,"BFB-Mon";#N/A,#N/A,FALSE,"Hesta-Plan";#N/A,#N/A,FALSE,"Hesta-Mon";#N/A,#N/A,FALSE,"EXT-Plan";#N/A,#N/A,FALSE,"EXT-Mon";#N/A,#N/A,FALSE,"FST-Plan";#N/A,#N/A,FALSE,"FST-Mon";#N/A,#N/A,FALSE,"Others-Plan";#N/A,#N/A,FALSE,"Others-Mon";#N/A,#N/A,FALSE,"Exp-Plan";#N/A,#N/A,FALSE,"Exp-Mon";#N/A,#N/A,FALSE,"Sales-Plan";#N/A,#N/A,FALSE,"Sales-Mon";#N/A,#N/A,FALSE,"Service-Plan";#N/A,#N/A,FALSE,"Service-Mon";#N/A,#N/A,FALSE,"Admin-Plan";#N/A,#N/A,FALSE,"Admin-Mon";#N/A,#N/A,FALSE,"Nonop-Plan";#N/A,#N/A,FALSE,"Nonop-Mon";#N/A,#N/A,FALSE,"ServPC-Plan";#N/A,#N/A,FALSE,"ServPC-Mon";#N/A,#N/A,FALSE,"VarPLFC";#N/A,#N/A,FALSE,"VarFCPL";#N/A,#N/A,FALSE,"VarPLAIM";#N/A,#N/A,FALSE,"Ass-Plan";#N/A,#N/A,FALSE,"Ass-Mon";#N/A,#N/A,FALSE,"Liab-Plan";#N/A,#N/A,FALSE,"Liab-Mon";#N/A,#N/A,FALSE,"Bal-Plan";#N/A,#N/A,FALSE,"Bal-Mon";#N/A,#N/A,FALSE,"Bal-Com";#N/A,#N/A,FALSE,"Per-Plan";#N/A,#N/A,FALSE,"Per-Mon";#N/A,#N/A,FALSE,"Per-Comment";#N/A,#N/A,FALSE,"Exp Analysis";#N/A,#N/A,FALSE,"Cash-Mon";#N/A,#N/A,FALSE,"Cash-Plan";#N/A,#N/A,FALSE,"StrWeak"}</definedName>
    <definedName name="wrn.All." localSheetId="22" hidden="1">{#N/A,#N/A,FALSE,"Start";#N/A,#N/A,FALSE,"Coversheet";"Index1",#N/A,FALSE,"Index";"Index2",#N/A,FALSE,"Index";#N/A,#N/A,FALSE,"Comment";#N/A,#N/A,FALSE,"Market";#N/A,#N/A,FALSE,"Basis";#N/A,#N/A,FALSE,"OrdSl";#N/A,#N/A,FALSE,"IcOrd-Plan";#N/A,#N/A,FALSE,"IcOrd-Mon";#N/A,#N/A,FALSE,"IcSal-Plan";#N/A,#N/A,FALSE,"IcSal-Mon";#N/A,#N/A,FALSE,"Sum-Plan";#N/A,#N/A,FALSE,"Sum-Mon";#N/A,#N/A,FALSE,"Total-Plan";#N/A,#N/A,FALSE,"Total-Mon";#N/A,#N/A,FALSE,"IMT-Plan";#N/A,#N/A,FALSE,"IMT-Mon";#N/A,#N/A,FALSE,"BMF-Plan";#N/A,#N/A,FALSE,"BMF-Mon";#N/A,#N/A,FALSE,"BKU-Plan";#N/A,#N/A,FALSE,"BKU-Mon";#N/A,#N/A,FALSE,"BMT-Plan";#N/A,#N/A,FALSE,"BMT-Mon";#N/A,#N/A,FALSE,"BFB-Plan";#N/A,#N/A,FALSE,"BFB-Mon";#N/A,#N/A,FALSE,"Hesta-Plan";#N/A,#N/A,FALSE,"Hesta-Mon";#N/A,#N/A,FALSE,"EXT-Plan";#N/A,#N/A,FALSE,"EXT-Mon";#N/A,#N/A,FALSE,"FST-Plan";#N/A,#N/A,FALSE,"FST-Mon";#N/A,#N/A,FALSE,"Others-Plan";#N/A,#N/A,FALSE,"Others-Mon";#N/A,#N/A,FALSE,"Exp-Plan";#N/A,#N/A,FALSE,"Exp-Mon";#N/A,#N/A,FALSE,"Sales-Plan";#N/A,#N/A,FALSE,"Sales-Mon";#N/A,#N/A,FALSE,"Service-Plan";#N/A,#N/A,FALSE,"Service-Mon";#N/A,#N/A,FALSE,"Admin-Plan";#N/A,#N/A,FALSE,"Admin-Mon";#N/A,#N/A,FALSE,"Nonop-Plan";#N/A,#N/A,FALSE,"Nonop-Mon";#N/A,#N/A,FALSE,"ServPC-Plan";#N/A,#N/A,FALSE,"ServPC-Mon";#N/A,#N/A,FALSE,"VarPLFC";#N/A,#N/A,FALSE,"VarFCPL";#N/A,#N/A,FALSE,"VarPLAIM";#N/A,#N/A,FALSE,"Ass-Plan";#N/A,#N/A,FALSE,"Ass-Mon";#N/A,#N/A,FALSE,"Liab-Plan";#N/A,#N/A,FALSE,"Liab-Mon";#N/A,#N/A,FALSE,"Bal-Plan";#N/A,#N/A,FALSE,"Bal-Mon";#N/A,#N/A,FALSE,"Bal-Com";#N/A,#N/A,FALSE,"Per-Plan";#N/A,#N/A,FALSE,"Per-Mon";#N/A,#N/A,FALSE,"Per-Comment";#N/A,#N/A,FALSE,"Exp Analysis";#N/A,#N/A,FALSE,"Cash-Mon";#N/A,#N/A,FALSE,"Cash-Plan";#N/A,#N/A,FALSE,"StrWeak"}</definedName>
    <definedName name="wrn.All." localSheetId="19" hidden="1">{#N/A,#N/A,FALSE,"Start";#N/A,#N/A,FALSE,"Coversheet";"Index1",#N/A,FALSE,"Index";"Index2",#N/A,FALSE,"Index";#N/A,#N/A,FALSE,"Comment";#N/A,#N/A,FALSE,"Market";#N/A,#N/A,FALSE,"Basis";#N/A,#N/A,FALSE,"OrdSl";#N/A,#N/A,FALSE,"IcOrd-Plan";#N/A,#N/A,FALSE,"IcOrd-Mon";#N/A,#N/A,FALSE,"IcSal-Plan";#N/A,#N/A,FALSE,"IcSal-Mon";#N/A,#N/A,FALSE,"Sum-Plan";#N/A,#N/A,FALSE,"Sum-Mon";#N/A,#N/A,FALSE,"Total-Plan";#N/A,#N/A,FALSE,"Total-Mon";#N/A,#N/A,FALSE,"IMT-Plan";#N/A,#N/A,FALSE,"IMT-Mon";#N/A,#N/A,FALSE,"BMF-Plan";#N/A,#N/A,FALSE,"BMF-Mon";#N/A,#N/A,FALSE,"BKU-Plan";#N/A,#N/A,FALSE,"BKU-Mon";#N/A,#N/A,FALSE,"BMT-Plan";#N/A,#N/A,FALSE,"BMT-Mon";#N/A,#N/A,FALSE,"BFB-Plan";#N/A,#N/A,FALSE,"BFB-Mon";#N/A,#N/A,FALSE,"Hesta-Plan";#N/A,#N/A,FALSE,"Hesta-Mon";#N/A,#N/A,FALSE,"EXT-Plan";#N/A,#N/A,FALSE,"EXT-Mon";#N/A,#N/A,FALSE,"FST-Plan";#N/A,#N/A,FALSE,"FST-Mon";#N/A,#N/A,FALSE,"Others-Plan";#N/A,#N/A,FALSE,"Others-Mon";#N/A,#N/A,FALSE,"Exp-Plan";#N/A,#N/A,FALSE,"Exp-Mon";#N/A,#N/A,FALSE,"Sales-Plan";#N/A,#N/A,FALSE,"Sales-Mon";#N/A,#N/A,FALSE,"Service-Plan";#N/A,#N/A,FALSE,"Service-Mon";#N/A,#N/A,FALSE,"Admin-Plan";#N/A,#N/A,FALSE,"Admin-Mon";#N/A,#N/A,FALSE,"Nonop-Plan";#N/A,#N/A,FALSE,"Nonop-Mon";#N/A,#N/A,FALSE,"ServPC-Plan";#N/A,#N/A,FALSE,"ServPC-Mon";#N/A,#N/A,FALSE,"VarPLFC";#N/A,#N/A,FALSE,"VarFCPL";#N/A,#N/A,FALSE,"VarPLAIM";#N/A,#N/A,FALSE,"Ass-Plan";#N/A,#N/A,FALSE,"Ass-Mon";#N/A,#N/A,FALSE,"Liab-Plan";#N/A,#N/A,FALSE,"Liab-Mon";#N/A,#N/A,FALSE,"Bal-Plan";#N/A,#N/A,FALSE,"Bal-Mon";#N/A,#N/A,FALSE,"Bal-Com";#N/A,#N/A,FALSE,"Per-Plan";#N/A,#N/A,FALSE,"Per-Mon";#N/A,#N/A,FALSE,"Per-Comment";#N/A,#N/A,FALSE,"Exp Analysis";#N/A,#N/A,FALSE,"Cash-Mon";#N/A,#N/A,FALSE,"Cash-Plan";#N/A,#N/A,FALSE,"StrWeak"}</definedName>
    <definedName name="wrn.All." hidden="1">{#N/A,#N/A,FALSE,"Start";#N/A,#N/A,FALSE,"Coversheet";"Index1",#N/A,FALSE,"Index";"Index2",#N/A,FALSE,"Index";#N/A,#N/A,FALSE,"Comment";#N/A,#N/A,FALSE,"Market";#N/A,#N/A,FALSE,"Basis";#N/A,#N/A,FALSE,"OrdSl";#N/A,#N/A,FALSE,"IcOrd-Plan";#N/A,#N/A,FALSE,"IcOrd-Mon";#N/A,#N/A,FALSE,"IcSal-Plan";#N/A,#N/A,FALSE,"IcSal-Mon";#N/A,#N/A,FALSE,"Sum-Plan";#N/A,#N/A,FALSE,"Sum-Mon";#N/A,#N/A,FALSE,"Total-Plan";#N/A,#N/A,FALSE,"Total-Mon";#N/A,#N/A,FALSE,"IMT-Plan";#N/A,#N/A,FALSE,"IMT-Mon";#N/A,#N/A,FALSE,"BMF-Plan";#N/A,#N/A,FALSE,"BMF-Mon";#N/A,#N/A,FALSE,"BKU-Plan";#N/A,#N/A,FALSE,"BKU-Mon";#N/A,#N/A,FALSE,"BMT-Plan";#N/A,#N/A,FALSE,"BMT-Mon";#N/A,#N/A,FALSE,"BFB-Plan";#N/A,#N/A,FALSE,"BFB-Mon";#N/A,#N/A,FALSE,"Hesta-Plan";#N/A,#N/A,FALSE,"Hesta-Mon";#N/A,#N/A,FALSE,"EXT-Plan";#N/A,#N/A,FALSE,"EXT-Mon";#N/A,#N/A,FALSE,"FST-Plan";#N/A,#N/A,FALSE,"FST-Mon";#N/A,#N/A,FALSE,"Others-Plan";#N/A,#N/A,FALSE,"Others-Mon";#N/A,#N/A,FALSE,"Exp-Plan";#N/A,#N/A,FALSE,"Exp-Mon";#N/A,#N/A,FALSE,"Sales-Plan";#N/A,#N/A,FALSE,"Sales-Mon";#N/A,#N/A,FALSE,"Service-Plan";#N/A,#N/A,FALSE,"Service-Mon";#N/A,#N/A,FALSE,"Admin-Plan";#N/A,#N/A,FALSE,"Admin-Mon";#N/A,#N/A,FALSE,"Nonop-Plan";#N/A,#N/A,FALSE,"Nonop-Mon";#N/A,#N/A,FALSE,"ServPC-Plan";#N/A,#N/A,FALSE,"ServPC-Mon";#N/A,#N/A,FALSE,"VarPLFC";#N/A,#N/A,FALSE,"VarFCPL";#N/A,#N/A,FALSE,"VarPLAIM";#N/A,#N/A,FALSE,"Ass-Plan";#N/A,#N/A,FALSE,"Ass-Mon";#N/A,#N/A,FALSE,"Liab-Plan";#N/A,#N/A,FALSE,"Liab-Mon";#N/A,#N/A,FALSE,"Bal-Plan";#N/A,#N/A,FALSE,"Bal-Mon";#N/A,#N/A,FALSE,"Bal-Com";#N/A,#N/A,FALSE,"Per-Plan";#N/A,#N/A,FALSE,"Per-Mon";#N/A,#N/A,FALSE,"Per-Comment";#N/A,#N/A,FALSE,"Exp Analysis";#N/A,#N/A,FALSE,"Cash-Mon";#N/A,#N/A,FALSE,"Cash-Plan";#N/A,#N/A,FALSE,"StrWeak"}</definedName>
    <definedName name="wrn.all._.3._.years." localSheetId="14" hidden="1">{#N/A,#N/A,FALSE,"Worldwide FY00";#N/A,#N/A,FALSE,"Worldwide FY01";#N/A,#N/A,FALSE,"Worldwide FY02"}</definedName>
    <definedName name="wrn.all._.3._.years." localSheetId="7" hidden="1">{#N/A,#N/A,FALSE,"Worldwide FY00";#N/A,#N/A,FALSE,"Worldwide FY01";#N/A,#N/A,FALSE,"Worldwide FY02"}</definedName>
    <definedName name="wrn.all._.3._.years." localSheetId="25" hidden="1">{#N/A,#N/A,FALSE,"Worldwide FY00";#N/A,#N/A,FALSE,"Worldwide FY01";#N/A,#N/A,FALSE,"Worldwide FY02"}</definedName>
    <definedName name="wrn.all._.3._.years." localSheetId="21" hidden="1">{#N/A,#N/A,FALSE,"Worldwide FY00";#N/A,#N/A,FALSE,"Worldwide FY01";#N/A,#N/A,FALSE,"Worldwide FY02"}</definedName>
    <definedName name="wrn.all._.3._.years." localSheetId="22" hidden="1">{#N/A,#N/A,FALSE,"Worldwide FY00";#N/A,#N/A,FALSE,"Worldwide FY01";#N/A,#N/A,FALSE,"Worldwide FY02"}</definedName>
    <definedName name="wrn.all._.3._.years." localSheetId="19" hidden="1">{#N/A,#N/A,FALSE,"Worldwide FY00";#N/A,#N/A,FALSE,"Worldwide FY01";#N/A,#N/A,FALSE,"Worldwide FY02"}</definedName>
    <definedName name="wrn.all._.3._.years." hidden="1">{#N/A,#N/A,FALSE,"Worldwide FY00";#N/A,#N/A,FALSE,"Worldwide FY01";#N/A,#N/A,FALSE,"Worldwide FY02"}</definedName>
    <definedName name="wrn.All._.Company._.Analyses." localSheetId="14"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Company._.Analyses." localSheetId="7"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Company._.Analyses." localSheetId="25"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Company._.Analyses." localSheetId="21"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Company._.Analyses." localSheetId="22"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Company._.Analyses." localSheetId="19"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Company._.Analyses."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Financials." localSheetId="14" hidden="1">{#N/A,#N/A,TRUE,"Assumptions";#N/A,#N/A,TRUE,"Op Projection";#N/A,#N/A,TRUE,"Capital";#N/A,#N/A,TRUE,"Income";#N/A,#N/A,TRUE,"Balance";#N/A,#N/A,TRUE,"Sources&amp;Uses"}</definedName>
    <definedName name="wrn.All._.Financials." localSheetId="7" hidden="1">{#N/A,#N/A,TRUE,"Assumptions";#N/A,#N/A,TRUE,"Op Projection";#N/A,#N/A,TRUE,"Capital";#N/A,#N/A,TRUE,"Income";#N/A,#N/A,TRUE,"Balance";#N/A,#N/A,TRUE,"Sources&amp;Uses"}</definedName>
    <definedName name="wrn.All._.Financials." localSheetId="25" hidden="1">{#N/A,#N/A,TRUE,"Assumptions";#N/A,#N/A,TRUE,"Op Projection";#N/A,#N/A,TRUE,"Capital";#N/A,#N/A,TRUE,"Income";#N/A,#N/A,TRUE,"Balance";#N/A,#N/A,TRUE,"Sources&amp;Uses"}</definedName>
    <definedName name="wrn.All._.Financials." localSheetId="21" hidden="1">{#N/A,#N/A,TRUE,"Assumptions";#N/A,#N/A,TRUE,"Op Projection";#N/A,#N/A,TRUE,"Capital";#N/A,#N/A,TRUE,"Income";#N/A,#N/A,TRUE,"Balance";#N/A,#N/A,TRUE,"Sources&amp;Uses"}</definedName>
    <definedName name="wrn.All._.Financials." localSheetId="22" hidden="1">{#N/A,#N/A,TRUE,"Assumptions";#N/A,#N/A,TRUE,"Op Projection";#N/A,#N/A,TRUE,"Capital";#N/A,#N/A,TRUE,"Income";#N/A,#N/A,TRUE,"Balance";#N/A,#N/A,TRUE,"Sources&amp;Uses"}</definedName>
    <definedName name="wrn.All._.Financials." localSheetId="19" hidden="1">{#N/A,#N/A,TRUE,"Assumptions";#N/A,#N/A,TRUE,"Op Projection";#N/A,#N/A,TRUE,"Capital";#N/A,#N/A,TRUE,"Income";#N/A,#N/A,TRUE,"Balance";#N/A,#N/A,TRUE,"Sources&amp;Uses"}</definedName>
    <definedName name="wrn.All._.Financials." hidden="1">{#N/A,#N/A,TRUE,"Assumptions";#N/A,#N/A,TRUE,"Op Projection";#N/A,#N/A,TRUE,"Capital";#N/A,#N/A,TRUE,"Income";#N/A,#N/A,TRUE,"Balance";#N/A,#N/A,TRUE,"Sources&amp;Uses"}</definedName>
    <definedName name="wrn.All._.M._.Schedules." localSheetId="14" hidden="1">{"M1Print",#N/A,TRUE,"M1";"M2Print",#N/A,TRUE,"M2";"M1sPrint",#N/A,TRUE,"M1s";"M2aPrint",#N/A,TRUE,"M2a";"M4Print",#N/A,TRUE,"M4";"M5Print",#N/A,TRUE,"M5";"M6Print",#N/A,TRUE,"M6";"M6_1Print",#N/A,TRUE,"M6_1";"M6_2Print",#N/A,TRUE,"M6_2";"M7_1Print",#N/A,TRUE,"M7_1";"M7_2Print",#N/A,TRUE,"M7_2"}</definedName>
    <definedName name="wrn.All._.M._.Schedules." localSheetId="7" hidden="1">{"M1Print",#N/A,TRUE,"M1";"M2Print",#N/A,TRUE,"M2";"M1sPrint",#N/A,TRUE,"M1s";"M2aPrint",#N/A,TRUE,"M2a";"M4Print",#N/A,TRUE,"M4";"M5Print",#N/A,TRUE,"M5";"M6Print",#N/A,TRUE,"M6";"M6_1Print",#N/A,TRUE,"M6_1";"M6_2Print",#N/A,TRUE,"M6_2";"M7_1Print",#N/A,TRUE,"M7_1";"M7_2Print",#N/A,TRUE,"M7_2"}</definedName>
    <definedName name="wrn.All._.M._.Schedules." localSheetId="25" hidden="1">{"M1Print",#N/A,TRUE,"M1";"M2Print",#N/A,TRUE,"M2";"M1sPrint",#N/A,TRUE,"M1s";"M2aPrint",#N/A,TRUE,"M2a";"M4Print",#N/A,TRUE,"M4";"M5Print",#N/A,TRUE,"M5";"M6Print",#N/A,TRUE,"M6";"M6_1Print",#N/A,TRUE,"M6_1";"M6_2Print",#N/A,TRUE,"M6_2";"M7_1Print",#N/A,TRUE,"M7_1";"M7_2Print",#N/A,TRUE,"M7_2"}</definedName>
    <definedName name="wrn.All._.M._.Schedules." localSheetId="21" hidden="1">{"M1Print",#N/A,TRUE,"M1";"M2Print",#N/A,TRUE,"M2";"M1sPrint",#N/A,TRUE,"M1s";"M2aPrint",#N/A,TRUE,"M2a";"M4Print",#N/A,TRUE,"M4";"M5Print",#N/A,TRUE,"M5";"M6Print",#N/A,TRUE,"M6";"M6_1Print",#N/A,TRUE,"M6_1";"M6_2Print",#N/A,TRUE,"M6_2";"M7_1Print",#N/A,TRUE,"M7_1";"M7_2Print",#N/A,TRUE,"M7_2"}</definedName>
    <definedName name="wrn.All._.M._.Schedules." localSheetId="22" hidden="1">{"M1Print",#N/A,TRUE,"M1";"M2Print",#N/A,TRUE,"M2";"M1sPrint",#N/A,TRUE,"M1s";"M2aPrint",#N/A,TRUE,"M2a";"M4Print",#N/A,TRUE,"M4";"M5Print",#N/A,TRUE,"M5";"M6Print",#N/A,TRUE,"M6";"M6_1Print",#N/A,TRUE,"M6_1";"M6_2Print",#N/A,TRUE,"M6_2";"M7_1Print",#N/A,TRUE,"M7_1";"M7_2Print",#N/A,TRUE,"M7_2"}</definedName>
    <definedName name="wrn.All._.M._.Schedules." localSheetId="19" hidden="1">{"M1Print",#N/A,TRUE,"M1";"M2Print",#N/A,TRUE,"M2";"M1sPrint",#N/A,TRUE,"M1s";"M2aPrint",#N/A,TRUE,"M2a";"M4Print",#N/A,TRUE,"M4";"M5Print",#N/A,TRUE,"M5";"M6Print",#N/A,TRUE,"M6";"M6_1Print",#N/A,TRUE,"M6_1";"M6_2Print",#N/A,TRUE,"M6_2";"M7_1Print",#N/A,TRUE,"M7_1";"M7_2Print",#N/A,TRUE,"M7_2"}</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localSheetId="14" hidden="1">{"M1Print",#N/A,TRUE,"M1";"M2Print",#N/A,TRUE,"M2";"M1sPrint",#N/A,TRUE,"M1s";"M2aPrint",#N/A,TRUE,"M2a";"M4Print",#N/A,TRUE,"M4";"M5Print",#N/A,TRUE,"M5";"M6Print",#N/A,TRUE,"M6";"M6_1Print",#N/A,TRUE,"M6_1";"M6_2Print",#N/A,TRUE,"M6_2";"M7_1Print",#N/A,TRUE,"M7_1";"M7_2Print",#N/A,TRUE,"M7_2"}</definedName>
    <definedName name="wrn.all._.M._.Schedules.1" localSheetId="7" hidden="1">{"M1Print",#N/A,TRUE,"M1";"M2Print",#N/A,TRUE,"M2";"M1sPrint",#N/A,TRUE,"M1s";"M2aPrint",#N/A,TRUE,"M2a";"M4Print",#N/A,TRUE,"M4";"M5Print",#N/A,TRUE,"M5";"M6Print",#N/A,TRUE,"M6";"M6_1Print",#N/A,TRUE,"M6_1";"M6_2Print",#N/A,TRUE,"M6_2";"M7_1Print",#N/A,TRUE,"M7_1";"M7_2Print",#N/A,TRUE,"M7_2"}</definedName>
    <definedName name="wrn.all._.M._.Schedules.1" localSheetId="25" hidden="1">{"M1Print",#N/A,TRUE,"M1";"M2Print",#N/A,TRUE,"M2";"M1sPrint",#N/A,TRUE,"M1s";"M2aPrint",#N/A,TRUE,"M2a";"M4Print",#N/A,TRUE,"M4";"M5Print",#N/A,TRUE,"M5";"M6Print",#N/A,TRUE,"M6";"M6_1Print",#N/A,TRUE,"M6_1";"M6_2Print",#N/A,TRUE,"M6_2";"M7_1Print",#N/A,TRUE,"M7_1";"M7_2Print",#N/A,TRUE,"M7_2"}</definedName>
    <definedName name="wrn.all._.M._.Schedules.1" localSheetId="21" hidden="1">{"M1Print",#N/A,TRUE,"M1";"M2Print",#N/A,TRUE,"M2";"M1sPrint",#N/A,TRUE,"M1s";"M2aPrint",#N/A,TRUE,"M2a";"M4Print",#N/A,TRUE,"M4";"M5Print",#N/A,TRUE,"M5";"M6Print",#N/A,TRUE,"M6";"M6_1Print",#N/A,TRUE,"M6_1";"M6_2Print",#N/A,TRUE,"M6_2";"M7_1Print",#N/A,TRUE,"M7_1";"M7_2Print",#N/A,TRUE,"M7_2"}</definedName>
    <definedName name="wrn.all._.M._.Schedules.1" localSheetId="22" hidden="1">{"M1Print",#N/A,TRUE,"M1";"M2Print",#N/A,TRUE,"M2";"M1sPrint",#N/A,TRUE,"M1s";"M2aPrint",#N/A,TRUE,"M2a";"M4Print",#N/A,TRUE,"M4";"M5Print",#N/A,TRUE,"M5";"M6Print",#N/A,TRUE,"M6";"M6_1Print",#N/A,TRUE,"M6_1";"M6_2Print",#N/A,TRUE,"M6_2";"M7_1Print",#N/A,TRUE,"M7_1";"M7_2Print",#N/A,TRUE,"M7_2"}</definedName>
    <definedName name="wrn.all._.M._.Schedules.1" localSheetId="19"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Pages." localSheetId="14"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wrn.All._.Pages." localSheetId="7"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wrn.All._.Pages." localSheetId="25"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wrn.All._.Pages." localSheetId="21"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wrn.All._.Pages." localSheetId="22"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wrn.All._.Pages." localSheetId="19"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wrn.All._.Pages." hidden="1">{"Summary",#N/A,TRUE,"Summary";"Market",#N/A,TRUE,"Market";"PriceModel",#N/A,TRUE,"Price";"UpBasic",#N/A,TRUE,"Upstream";"PriceC2C3",#N/A,TRUE,"Price";"PriceBTpX",#N/A,TRUE,"Price";"PriceOXKeroRefo",#N/A,TRUE,"Price";"PriceFuel",#N/A,TRUE,"Price";"UpVariable",#N/A,TRUE,"Upstream";"UpFixed",#N/A,TRUE,"Upstream";"UpRevenueFromDown",#N/A,TRUE,"Upstream";"UpIncome",#N/A,TRUE,"Upstream";"UpLoan",#N/A,TRUE,"Upstream";"UpCashFlow",#N/A,TRUE,"Upstream";"UpTax",#N/A,TRUE,"Upstream";"UpBS",#N/A,TRUE,"Upstream";"SMSummary",#N/A,TRUE,"EB-SM";"SMMarketRaw",#N/A,TRUE,"EB-SM";"SMMarketProduct",#N/A,TRUE,"EB-SM";"SMVariable",#N/A,TRUE,"EB-SM";"SMFixed",#N/A,TRUE,"EB-SM";"SMLoan",#N/A,TRUE,"EB-SM";"SMWorkingCapital",#N/A,TRUE,"EB-SM";"SMIncome",#N/A,TRUE,"EB-SM";"SMCashFlow",#N/A,TRUE,"EB-SM";"SMTax",#N/A,TRUE,"EB-SM";"SMBS",#N/A,TRUE,"EB-SM";"LDSummary",#N/A,TRUE,"LDPE-EVA";"LDMarketRaw",#N/A,TRUE,"LDPE-EVA";"LDMarketProduct",#N/A,TRUE,"LDPE-EVA";"LDMarketProduct2",#N/A,TRUE,"LDPE-EVA";"LDVariable",#N/A,TRUE,"LDPE-EVA";"LDFixed",#N/A,TRUE,"LDPE-EVA";"LDLoan",#N/A,TRUE,"LDPE-EVA";"LDIncome",#N/A,TRUE,"LDPE-EVA";"LDCashFlow",#N/A,TRUE,"LDPE-EVA";"LDTax",#N/A,TRUE,"LDPE-EVA";"LDBS",#N/A,TRUE,"LDPE-EVA";"HDSummary",#N/A,TRUE,"HDPE";"HDMarketRaw",#N/A,TRUE,"HDPE";"HDMarketProduct",#N/A,TRUE,"HDPE";"HDVariable",#N/A,TRUE,"HDPE";"HDFixed",#N/A,TRUE,"HDPE";"HDLoan",#N/A,TRUE,"HDPE";"HDIncome",#N/A,TRUE,"HDPE";"HDCashFlow",#N/A,TRUE,"HDPE";"HDTax",#N/A,TRUE,"HDPE";"HDBS",#N/A,TRUE,"HDPE";"PPSummary",#N/A,TRUE,"PP";"PPMarketRaw",#N/A,TRUE,"PP";"PPMarketProduct",#N/A,TRUE,"PP";"PPMarketProduct2",#N/A,TRUE,"PP";"PPVariable",#N/A,TRUE,"PP";"PPFixed",#N/A,TRUE,"PP";"PPLoan",#N/A,TRUE,"PP";"PPIncome",#N/A,TRUE,"PP";"PPCashFlow",#N/A,TRUE,"PP";"PPTax",#N/A,TRUE,"PP";"PPBS",#N/A,TRUE,"PP"}</definedName>
    <definedName name="wrn.all._.pagesa" localSheetId="1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a" localSheetId="7"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a" localSheetId="25"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a" localSheetId="2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a" localSheetId="2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a" localSheetId="19"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a"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nLs." localSheetId="14" hidden="1">{"Sep 98 Segment PnL",#N/A,FALSE,"Full Income Statements";"Sep 99 Segment PnL",#N/A,FALSE,"Full Income Statements";"Sep 98 PnL",#N/A,FALSE,"Full Income Statements";"Sep 99 PnL",#N/A,FALSE,"Full Income Statements"}</definedName>
    <definedName name="wrn.All._.PnLs." localSheetId="7" hidden="1">{"Sep 98 Segment PnL",#N/A,FALSE,"Full Income Statements";"Sep 99 Segment PnL",#N/A,FALSE,"Full Income Statements";"Sep 98 PnL",#N/A,FALSE,"Full Income Statements";"Sep 99 PnL",#N/A,FALSE,"Full Income Statements"}</definedName>
    <definedName name="wrn.All._.PnLs." localSheetId="25" hidden="1">{"Sep 98 Segment PnL",#N/A,FALSE,"Full Income Statements";"Sep 99 Segment PnL",#N/A,FALSE,"Full Income Statements";"Sep 98 PnL",#N/A,FALSE,"Full Income Statements";"Sep 99 PnL",#N/A,FALSE,"Full Income Statements"}</definedName>
    <definedName name="wrn.All._.PnLs." localSheetId="21" hidden="1">{"Sep 98 Segment PnL",#N/A,FALSE,"Full Income Statements";"Sep 99 Segment PnL",#N/A,FALSE,"Full Income Statements";"Sep 98 PnL",#N/A,FALSE,"Full Income Statements";"Sep 99 PnL",#N/A,FALSE,"Full Income Statements"}</definedName>
    <definedName name="wrn.All._.PnLs." localSheetId="22" hidden="1">{"Sep 98 Segment PnL",#N/A,FALSE,"Full Income Statements";"Sep 99 Segment PnL",#N/A,FALSE,"Full Income Statements";"Sep 98 PnL",#N/A,FALSE,"Full Income Statements";"Sep 99 PnL",#N/A,FALSE,"Full Income Statements"}</definedName>
    <definedName name="wrn.All._.PnLs." localSheetId="19" hidden="1">{"Sep 98 Segment PnL",#N/A,FALSE,"Full Income Statements";"Sep 99 Segment PnL",#N/A,FALSE,"Full Income Statements";"Sep 98 PnL",#N/A,FALSE,"Full Income Statements";"Sep 99 PnL",#N/A,FALSE,"Full Income Statements"}</definedName>
    <definedName name="wrn.All._.PnLs." hidden="1">{"Sep 98 Segment PnL",#N/A,FALSE,"Full Income Statements";"Sep 99 Segment PnL",#N/A,FALSE,"Full Income Statements";"Sep 98 PnL",#N/A,FALSE,"Full Income Statements";"Sep 99 PnL",#N/A,FALSE,"Full Income Statements"}</definedName>
    <definedName name="wrn.all._.print." localSheetId="14" hidden="1">{#N/A,#N/A,FALSE,"Summary";#N/A,#N/A,FALSE,"Edit";#N/A,#N/A,FALSE,"MedProf";#N/A,#N/A,FALSE,"Proj Mgt";#N/A,#N/A,FALSE,"Creat Svc";#N/A,#N/A,FALSE,"Meet Svc";#N/A,#N/A,FALSE,"Non-OCC";#N/A,#N/A,FALSE,"Client Svc";#N/A,#N/A,FALSE,"Bus Dev";#N/A,#N/A,FALSE,"Indirect"}</definedName>
    <definedName name="wrn.all._.print." localSheetId="7" hidden="1">{#N/A,#N/A,FALSE,"Summary";#N/A,#N/A,FALSE,"Edit";#N/A,#N/A,FALSE,"MedProf";#N/A,#N/A,FALSE,"Proj Mgt";#N/A,#N/A,FALSE,"Creat Svc";#N/A,#N/A,FALSE,"Meet Svc";#N/A,#N/A,FALSE,"Non-OCC";#N/A,#N/A,FALSE,"Client Svc";#N/A,#N/A,FALSE,"Bus Dev";#N/A,#N/A,FALSE,"Indirect"}</definedName>
    <definedName name="wrn.all._.print." localSheetId="25" hidden="1">{#N/A,#N/A,FALSE,"Summary";#N/A,#N/A,FALSE,"Edit";#N/A,#N/A,FALSE,"MedProf";#N/A,#N/A,FALSE,"Proj Mgt";#N/A,#N/A,FALSE,"Creat Svc";#N/A,#N/A,FALSE,"Meet Svc";#N/A,#N/A,FALSE,"Non-OCC";#N/A,#N/A,FALSE,"Client Svc";#N/A,#N/A,FALSE,"Bus Dev";#N/A,#N/A,FALSE,"Indirect"}</definedName>
    <definedName name="wrn.all._.print." localSheetId="21" hidden="1">{#N/A,#N/A,FALSE,"Summary";#N/A,#N/A,FALSE,"Edit";#N/A,#N/A,FALSE,"MedProf";#N/A,#N/A,FALSE,"Proj Mgt";#N/A,#N/A,FALSE,"Creat Svc";#N/A,#N/A,FALSE,"Meet Svc";#N/A,#N/A,FALSE,"Non-OCC";#N/A,#N/A,FALSE,"Client Svc";#N/A,#N/A,FALSE,"Bus Dev";#N/A,#N/A,FALSE,"Indirect"}</definedName>
    <definedName name="wrn.all._.print." localSheetId="22" hidden="1">{#N/A,#N/A,FALSE,"Summary";#N/A,#N/A,FALSE,"Edit";#N/A,#N/A,FALSE,"MedProf";#N/A,#N/A,FALSE,"Proj Mgt";#N/A,#N/A,FALSE,"Creat Svc";#N/A,#N/A,FALSE,"Meet Svc";#N/A,#N/A,FALSE,"Non-OCC";#N/A,#N/A,FALSE,"Client Svc";#N/A,#N/A,FALSE,"Bus Dev";#N/A,#N/A,FALSE,"Indirect"}</definedName>
    <definedName name="wrn.all._.print." localSheetId="19" hidden="1">{#N/A,#N/A,FALSE,"Summary";#N/A,#N/A,FALSE,"Edit";#N/A,#N/A,FALSE,"MedProf";#N/A,#N/A,FALSE,"Proj Mgt";#N/A,#N/A,FALSE,"Creat Svc";#N/A,#N/A,FALSE,"Meet Svc";#N/A,#N/A,FALSE,"Non-OCC";#N/A,#N/A,FALSE,"Client Svc";#N/A,#N/A,FALSE,"Bus Dev";#N/A,#N/A,FALSE,"Indirect"}</definedName>
    <definedName name="wrn.all._.print." hidden="1">{#N/A,#N/A,FALSE,"Summary";#N/A,#N/A,FALSE,"Edit";#N/A,#N/A,FALSE,"MedProf";#N/A,#N/A,FALSE,"Proj Mgt";#N/A,#N/A,FALSE,"Creat Svc";#N/A,#N/A,FALSE,"Meet Svc";#N/A,#N/A,FALSE,"Non-OCC";#N/A,#N/A,FALSE,"Client Svc";#N/A,#N/A,FALSE,"Bus Dev";#N/A,#N/A,FALSE,"Indirect"}</definedName>
    <definedName name="wrn.all._.reports." localSheetId="14" hidden="1">{"qty and inventory value",#N/A,FALSE,"MPartners";"general ledger entries",#N/A,FALSE,"MPartners"}</definedName>
    <definedName name="wrn.all._.reports." localSheetId="7" hidden="1">{"qty and inventory value",#N/A,FALSE,"MPartners";"general ledger entries",#N/A,FALSE,"MPartners"}</definedName>
    <definedName name="wrn.all._.reports." localSheetId="25" hidden="1">{"qty and inventory value",#N/A,FALSE,"MPartners";"general ledger entries",#N/A,FALSE,"MPartners"}</definedName>
    <definedName name="wrn.all._.reports." localSheetId="21" hidden="1">{"qty and inventory value",#N/A,FALSE,"MPartners";"general ledger entries",#N/A,FALSE,"MPartners"}</definedName>
    <definedName name="wrn.all._.reports." localSheetId="22" hidden="1">{"qty and inventory value",#N/A,FALSE,"MPartners";"general ledger entries",#N/A,FALSE,"MPartners"}</definedName>
    <definedName name="wrn.all._.reports." localSheetId="19" hidden="1">{"qty and inventory value",#N/A,FALSE,"MPartners";"general ledger entries",#N/A,FALSE,"MPartners"}</definedName>
    <definedName name="wrn.all._.reports." hidden="1">{"qty and inventory value",#N/A,FALSE,"MPartners";"general ledger entries",#N/A,FALSE,"MPartners"}</definedName>
    <definedName name="wrn.All._.Sections." localSheetId="14" hidden="1">{"Data Entry",#N/A,FALSE,"COMPTEMP";"Ratios",#N/A,FALSE,"COMPTEMP";"Aggregate Values",#N/A,FALSE,"COMPTEMP";"Equity Multiples",#N/A,FALSE,"COMPTEMP";"Summary Overview",#N/A,FALSE,"COMPTEMP"}</definedName>
    <definedName name="wrn.All._.Sections." localSheetId="7" hidden="1">{"Data Entry",#N/A,FALSE,"COMPTEMP";"Ratios",#N/A,FALSE,"COMPTEMP";"Aggregate Values",#N/A,FALSE,"COMPTEMP";"Equity Multiples",#N/A,FALSE,"COMPTEMP";"Summary Overview",#N/A,FALSE,"COMPTEMP"}</definedName>
    <definedName name="wrn.All._.Sections." localSheetId="25" hidden="1">{"Data Entry",#N/A,FALSE,"COMPTEMP";"Ratios",#N/A,FALSE,"COMPTEMP";"Aggregate Values",#N/A,FALSE,"COMPTEMP";"Equity Multiples",#N/A,FALSE,"COMPTEMP";"Summary Overview",#N/A,FALSE,"COMPTEMP"}</definedName>
    <definedName name="wrn.All._.Sections." localSheetId="21" hidden="1">{"Data Entry",#N/A,FALSE,"COMPTEMP";"Ratios",#N/A,FALSE,"COMPTEMP";"Aggregate Values",#N/A,FALSE,"COMPTEMP";"Equity Multiples",#N/A,FALSE,"COMPTEMP";"Summary Overview",#N/A,FALSE,"COMPTEMP"}</definedName>
    <definedName name="wrn.All._.Sections." localSheetId="22" hidden="1">{"Data Entry",#N/A,FALSE,"COMPTEMP";"Ratios",#N/A,FALSE,"COMPTEMP";"Aggregate Values",#N/A,FALSE,"COMPTEMP";"Equity Multiples",#N/A,FALSE,"COMPTEMP";"Summary Overview",#N/A,FALSE,"COMPTEMP"}</definedName>
    <definedName name="wrn.All._.Sections." localSheetId="19" hidden="1">{"Data Entry",#N/A,FALSE,"COMPTEMP";"Ratios",#N/A,FALSE,"COMPTEMP";"Aggregate Values",#N/A,FALSE,"COMPTEMP";"Equity Multiples",#N/A,FALSE,"COMPTEMP";"Summary Overview",#N/A,FALSE,"COMPTEMP"}</definedName>
    <definedName name="wrn.All._.Sections." hidden="1">{"Data Entry",#N/A,FALSE,"COMPTEMP";"Ratios",#N/A,FALSE,"COMPTEMP";"Aggregate Values",#N/A,FALSE,"COMPTEMP";"Equity Multiples",#N/A,FALSE,"COMPTEMP";"Summary Overview",#N/A,FALSE,"COMPTEMP"}</definedName>
    <definedName name="wrn.All._.sheets." localSheetId="14" hidden="1">{#N/A,"TCHEM",FALSE,"BSHIST.XLS";#N/A,"NONDV",FALSE,"BSHIST.XLS";#N/A,"POLY",FALSE,"BSHIST.XLS";#N/A,"PVOH",FALSE,"BSHIST.XLS";#N/A,"ACET",FALSE,"BSHIST.XLS";#N/A,"EMUL",FALSE,"BSHIST.XLS";#N/A,"ICD",FALSE,"BSHIST.XLS";#N/A,"DMU",FALSE,"BSHIST.XLS";#N/A,"METHYL",FALSE,"BSHIST.XLS";#N/A,"HIGHER",FALSE,"BSHIST.XLS";#N/A,"AMM",FALSE,"BSHIST.XLS";#N/A,"CVT",FALSE,"BSHIST.XLS";#N/A,"MEOH",FALSE,"BSHIST.XLS";#N/A,"SPEC",FALSE,"BSHIST.XLS";#N/A,"DERIV",FALSE,"BSHIST.XLS";#N/A,"PINTER",FALSE,"BSHIST.XLS";#N/A,"NEWVEN",FALSE,"BSHIST.XLS";#N/A,"PURPER",FALSE,"BSHIST.XLS";#N/A,"PURADD",FALSE,"BSHIST.XLS";#N/A,"PURSPP",FALSE,"BSHIST.XLS";#N/A,"CTGIND",FALSE,"BSHIST.XLS";#N/A,"ANCHOR",FALSE,"BSHIST.XLS";#N/A,"SPADD",FALSE,"BSHIST.XLS"}</definedName>
    <definedName name="wrn.All._.sheets." localSheetId="7" hidden="1">{#N/A,"TCHEM",FALSE,"BSHIST.XLS";#N/A,"NONDV",FALSE,"BSHIST.XLS";#N/A,"POLY",FALSE,"BSHIST.XLS";#N/A,"PVOH",FALSE,"BSHIST.XLS";#N/A,"ACET",FALSE,"BSHIST.XLS";#N/A,"EMUL",FALSE,"BSHIST.XLS";#N/A,"ICD",FALSE,"BSHIST.XLS";#N/A,"DMU",FALSE,"BSHIST.XLS";#N/A,"METHYL",FALSE,"BSHIST.XLS";#N/A,"HIGHER",FALSE,"BSHIST.XLS";#N/A,"AMM",FALSE,"BSHIST.XLS";#N/A,"CVT",FALSE,"BSHIST.XLS";#N/A,"MEOH",FALSE,"BSHIST.XLS";#N/A,"SPEC",FALSE,"BSHIST.XLS";#N/A,"DERIV",FALSE,"BSHIST.XLS";#N/A,"PINTER",FALSE,"BSHIST.XLS";#N/A,"NEWVEN",FALSE,"BSHIST.XLS";#N/A,"PURPER",FALSE,"BSHIST.XLS";#N/A,"PURADD",FALSE,"BSHIST.XLS";#N/A,"PURSPP",FALSE,"BSHIST.XLS";#N/A,"CTGIND",FALSE,"BSHIST.XLS";#N/A,"ANCHOR",FALSE,"BSHIST.XLS";#N/A,"SPADD",FALSE,"BSHIST.XLS"}</definedName>
    <definedName name="wrn.All._.sheets." localSheetId="25" hidden="1">{#N/A,"TCHEM",FALSE,"BSHIST.XLS";#N/A,"NONDV",FALSE,"BSHIST.XLS";#N/A,"POLY",FALSE,"BSHIST.XLS";#N/A,"PVOH",FALSE,"BSHIST.XLS";#N/A,"ACET",FALSE,"BSHIST.XLS";#N/A,"EMUL",FALSE,"BSHIST.XLS";#N/A,"ICD",FALSE,"BSHIST.XLS";#N/A,"DMU",FALSE,"BSHIST.XLS";#N/A,"METHYL",FALSE,"BSHIST.XLS";#N/A,"HIGHER",FALSE,"BSHIST.XLS";#N/A,"AMM",FALSE,"BSHIST.XLS";#N/A,"CVT",FALSE,"BSHIST.XLS";#N/A,"MEOH",FALSE,"BSHIST.XLS";#N/A,"SPEC",FALSE,"BSHIST.XLS";#N/A,"DERIV",FALSE,"BSHIST.XLS";#N/A,"PINTER",FALSE,"BSHIST.XLS";#N/A,"NEWVEN",FALSE,"BSHIST.XLS";#N/A,"PURPER",FALSE,"BSHIST.XLS";#N/A,"PURADD",FALSE,"BSHIST.XLS";#N/A,"PURSPP",FALSE,"BSHIST.XLS";#N/A,"CTGIND",FALSE,"BSHIST.XLS";#N/A,"ANCHOR",FALSE,"BSHIST.XLS";#N/A,"SPADD",FALSE,"BSHIST.XLS"}</definedName>
    <definedName name="wrn.All._.sheets." localSheetId="21" hidden="1">{#N/A,"TCHEM",FALSE,"BSHIST.XLS";#N/A,"NONDV",FALSE,"BSHIST.XLS";#N/A,"POLY",FALSE,"BSHIST.XLS";#N/A,"PVOH",FALSE,"BSHIST.XLS";#N/A,"ACET",FALSE,"BSHIST.XLS";#N/A,"EMUL",FALSE,"BSHIST.XLS";#N/A,"ICD",FALSE,"BSHIST.XLS";#N/A,"DMU",FALSE,"BSHIST.XLS";#N/A,"METHYL",FALSE,"BSHIST.XLS";#N/A,"HIGHER",FALSE,"BSHIST.XLS";#N/A,"AMM",FALSE,"BSHIST.XLS";#N/A,"CVT",FALSE,"BSHIST.XLS";#N/A,"MEOH",FALSE,"BSHIST.XLS";#N/A,"SPEC",FALSE,"BSHIST.XLS";#N/A,"DERIV",FALSE,"BSHIST.XLS";#N/A,"PINTER",FALSE,"BSHIST.XLS";#N/A,"NEWVEN",FALSE,"BSHIST.XLS";#N/A,"PURPER",FALSE,"BSHIST.XLS";#N/A,"PURADD",FALSE,"BSHIST.XLS";#N/A,"PURSPP",FALSE,"BSHIST.XLS";#N/A,"CTGIND",FALSE,"BSHIST.XLS";#N/A,"ANCHOR",FALSE,"BSHIST.XLS";#N/A,"SPADD",FALSE,"BSHIST.XLS"}</definedName>
    <definedName name="wrn.All._.sheets." localSheetId="22" hidden="1">{#N/A,"TCHEM",FALSE,"BSHIST.XLS";#N/A,"NONDV",FALSE,"BSHIST.XLS";#N/A,"POLY",FALSE,"BSHIST.XLS";#N/A,"PVOH",FALSE,"BSHIST.XLS";#N/A,"ACET",FALSE,"BSHIST.XLS";#N/A,"EMUL",FALSE,"BSHIST.XLS";#N/A,"ICD",FALSE,"BSHIST.XLS";#N/A,"DMU",FALSE,"BSHIST.XLS";#N/A,"METHYL",FALSE,"BSHIST.XLS";#N/A,"HIGHER",FALSE,"BSHIST.XLS";#N/A,"AMM",FALSE,"BSHIST.XLS";#N/A,"CVT",FALSE,"BSHIST.XLS";#N/A,"MEOH",FALSE,"BSHIST.XLS";#N/A,"SPEC",FALSE,"BSHIST.XLS";#N/A,"DERIV",FALSE,"BSHIST.XLS";#N/A,"PINTER",FALSE,"BSHIST.XLS";#N/A,"NEWVEN",FALSE,"BSHIST.XLS";#N/A,"PURPER",FALSE,"BSHIST.XLS";#N/A,"PURADD",FALSE,"BSHIST.XLS";#N/A,"PURSPP",FALSE,"BSHIST.XLS";#N/A,"CTGIND",FALSE,"BSHIST.XLS";#N/A,"ANCHOR",FALSE,"BSHIST.XLS";#N/A,"SPADD",FALSE,"BSHIST.XLS"}</definedName>
    <definedName name="wrn.All._.sheets." localSheetId="19" hidden="1">{#N/A,"TCHEM",FALSE,"BSHIST.XLS";#N/A,"NONDV",FALSE,"BSHIST.XLS";#N/A,"POLY",FALSE,"BSHIST.XLS";#N/A,"PVOH",FALSE,"BSHIST.XLS";#N/A,"ACET",FALSE,"BSHIST.XLS";#N/A,"EMUL",FALSE,"BSHIST.XLS";#N/A,"ICD",FALSE,"BSHIST.XLS";#N/A,"DMU",FALSE,"BSHIST.XLS";#N/A,"METHYL",FALSE,"BSHIST.XLS";#N/A,"HIGHER",FALSE,"BSHIST.XLS";#N/A,"AMM",FALSE,"BSHIST.XLS";#N/A,"CVT",FALSE,"BSHIST.XLS";#N/A,"MEOH",FALSE,"BSHIST.XLS";#N/A,"SPEC",FALSE,"BSHIST.XLS";#N/A,"DERIV",FALSE,"BSHIST.XLS";#N/A,"PINTER",FALSE,"BSHIST.XLS";#N/A,"NEWVEN",FALSE,"BSHIST.XLS";#N/A,"PURPER",FALSE,"BSHIST.XLS";#N/A,"PURADD",FALSE,"BSHIST.XLS";#N/A,"PURSPP",FALSE,"BSHIST.XLS";#N/A,"CTGIND",FALSE,"BSHIST.XLS";#N/A,"ANCHOR",FALSE,"BSHIST.XLS";#N/A,"SPADD",FALSE,"BSHIST.XLS"}</definedName>
    <definedName name="wrn.All._.sheets." hidden="1">{#N/A,"TCHEM",FALSE,"BSHIST.XLS";#N/A,"NONDV",FALSE,"BSHIST.XLS";#N/A,"POLY",FALSE,"BSHIST.XLS";#N/A,"PVOH",FALSE,"BSHIST.XLS";#N/A,"ACET",FALSE,"BSHIST.XLS";#N/A,"EMUL",FALSE,"BSHIST.XLS";#N/A,"ICD",FALSE,"BSHIST.XLS";#N/A,"DMU",FALSE,"BSHIST.XLS";#N/A,"METHYL",FALSE,"BSHIST.XLS";#N/A,"HIGHER",FALSE,"BSHIST.XLS";#N/A,"AMM",FALSE,"BSHIST.XLS";#N/A,"CVT",FALSE,"BSHIST.XLS";#N/A,"MEOH",FALSE,"BSHIST.XLS";#N/A,"SPEC",FALSE,"BSHIST.XLS";#N/A,"DERIV",FALSE,"BSHIST.XLS";#N/A,"PINTER",FALSE,"BSHIST.XLS";#N/A,"NEWVEN",FALSE,"BSHIST.XLS";#N/A,"PURPER",FALSE,"BSHIST.XLS";#N/A,"PURADD",FALSE,"BSHIST.XLS";#N/A,"PURSPP",FALSE,"BSHIST.XLS";#N/A,"CTGIND",FALSE,"BSHIST.XLS";#N/A,"ANCHOR",FALSE,"BSHIST.XLS";#N/A,"SPADD",FALSE,"BSHIST.XLS"}</definedName>
    <definedName name="wrn.all._.slides." localSheetId="14" hidden="1">{#N/A,#N/A,FALSE,"Trends";#N/A,#N/A,FALSE,"As Reported";#N/A,#N/A,FALSE,"(un) Commited"}</definedName>
    <definedName name="wrn.all._.slides." localSheetId="7" hidden="1">{#N/A,#N/A,FALSE,"Trends";#N/A,#N/A,FALSE,"As Reported";#N/A,#N/A,FALSE,"(un) Commited"}</definedName>
    <definedName name="wrn.all._.slides." localSheetId="25" hidden="1">{#N/A,#N/A,FALSE,"Trends";#N/A,#N/A,FALSE,"As Reported";#N/A,#N/A,FALSE,"(un) Commited"}</definedName>
    <definedName name="wrn.all._.slides." localSheetId="21" hidden="1">{#N/A,#N/A,FALSE,"Trends";#N/A,#N/A,FALSE,"As Reported";#N/A,#N/A,FALSE,"(un) Commited"}</definedName>
    <definedName name="wrn.all._.slides." localSheetId="22" hidden="1">{#N/A,#N/A,FALSE,"Trends";#N/A,#N/A,FALSE,"As Reported";#N/A,#N/A,FALSE,"(un) Commited"}</definedName>
    <definedName name="wrn.all._.slides." localSheetId="19" hidden="1">{#N/A,#N/A,FALSE,"Trends";#N/A,#N/A,FALSE,"As Reported";#N/A,#N/A,FALSE,"(un) Commited"}</definedName>
    <definedName name="wrn.all._.slides." hidden="1">{#N/A,#N/A,FALSE,"Trends";#N/A,#N/A,FALSE,"As Reported";#N/A,#N/A,FALSE,"(un) Commited"}</definedName>
    <definedName name="wrn.All._.Three._.Sheets." localSheetId="14" hidden="1">{#N/A,#N/A,FALSE,"Legal Entities";#N/A,#N/A,FALSE,"Departments";#N/A,#N/A,FALSE,"Chart of Accounts"}</definedName>
    <definedName name="wrn.All._.Three._.Sheets." localSheetId="7" hidden="1">{#N/A,#N/A,FALSE,"Legal Entities";#N/A,#N/A,FALSE,"Departments";#N/A,#N/A,FALSE,"Chart of Accounts"}</definedName>
    <definedName name="wrn.All._.Three._.Sheets." localSheetId="25" hidden="1">{#N/A,#N/A,FALSE,"Legal Entities";#N/A,#N/A,FALSE,"Departments";#N/A,#N/A,FALSE,"Chart of Accounts"}</definedName>
    <definedName name="wrn.All._.Three._.Sheets." localSheetId="21" hidden="1">{#N/A,#N/A,FALSE,"Legal Entities";#N/A,#N/A,FALSE,"Departments";#N/A,#N/A,FALSE,"Chart of Accounts"}</definedName>
    <definedName name="wrn.All._.Three._.Sheets." localSheetId="22" hidden="1">{#N/A,#N/A,FALSE,"Legal Entities";#N/A,#N/A,FALSE,"Departments";#N/A,#N/A,FALSE,"Chart of Accounts"}</definedName>
    <definedName name="wrn.All._.Three._.Sheets." localSheetId="19" hidden="1">{#N/A,#N/A,FALSE,"Legal Entities";#N/A,#N/A,FALSE,"Departments";#N/A,#N/A,FALSE,"Chart of Accounts"}</definedName>
    <definedName name="wrn.All._.Three._.Sheets." hidden="1">{#N/A,#N/A,FALSE,"Legal Entities";#N/A,#N/A,FALSE,"Departments";#N/A,#N/A,FALSE,"Chart of Accounts"}</definedName>
    <definedName name="wrn.all._.views." localSheetId="14" hidden="1">{"vol data",#N/A,FALSE,"Datasheet";"vol graph",#N/A,FALSE,"Volume";"price data",#N/A,FALSE,"Datasheet";"price graph",#N/A,FALSE,"Price";"dp data",#N/A,FALSE,"Datasheet";"dp graph",#N/A,FALSE,"DirectProfit"}</definedName>
    <definedName name="wrn.all._.views." localSheetId="7" hidden="1">{"vol data",#N/A,FALSE,"Datasheet";"vol graph",#N/A,FALSE,"Volume";"price data",#N/A,FALSE,"Datasheet";"price graph",#N/A,FALSE,"Price";"dp data",#N/A,FALSE,"Datasheet";"dp graph",#N/A,FALSE,"DirectProfit"}</definedName>
    <definedName name="wrn.all._.views." localSheetId="25" hidden="1">{"vol data",#N/A,FALSE,"Datasheet";"vol graph",#N/A,FALSE,"Volume";"price data",#N/A,FALSE,"Datasheet";"price graph",#N/A,FALSE,"Price";"dp data",#N/A,FALSE,"Datasheet";"dp graph",#N/A,FALSE,"DirectProfit"}</definedName>
    <definedName name="wrn.all._.views." localSheetId="21" hidden="1">{"vol data",#N/A,FALSE,"Datasheet";"vol graph",#N/A,FALSE,"Volume";"price data",#N/A,FALSE,"Datasheet";"price graph",#N/A,FALSE,"Price";"dp data",#N/A,FALSE,"Datasheet";"dp graph",#N/A,FALSE,"DirectProfit"}</definedName>
    <definedName name="wrn.all._.views." localSheetId="22" hidden="1">{"vol data",#N/A,FALSE,"Datasheet";"vol graph",#N/A,FALSE,"Volume";"price data",#N/A,FALSE,"Datasheet";"price graph",#N/A,FALSE,"Price";"dp data",#N/A,FALSE,"Datasheet";"dp graph",#N/A,FALSE,"DirectProfit"}</definedName>
    <definedName name="wrn.all._.views." localSheetId="19" hidden="1">{"vol data",#N/A,FALSE,"Datasheet";"vol graph",#N/A,FALSE,"Volume";"price data",#N/A,FALSE,"Datasheet";"price graph",#N/A,FALSE,"Price";"dp data",#N/A,FALSE,"Datasheet";"dp graph",#N/A,FALSE,"DirectProfit"}</definedName>
    <definedName name="wrn.all._.views." hidden="1">{"vol data",#N/A,FALSE,"Datasheet";"vol graph",#N/A,FALSE,"Volume";"price data",#N/A,FALSE,"Datasheet";"price graph",#N/A,FALSE,"Price";"dp data",#N/A,FALSE,"Datasheet";"dp graph",#N/A,FALSE,"DirectProfit"}</definedName>
    <definedName name="wrn.All_Package." localSheetId="14" hidden="1">{#N/A,#N/A,FALSE,"Comments PCS";#N/A,#N/A,FALSE,"Comments CIG";#N/A,#N/A,FALSE,"Comments IDEN";#N/A,#N/A,FALSE,"BS PCS";#N/A,#N/A,FALSE,"BS CIG";#N/A,#N/A,FALSE,"BS IDEN";#N/A,#N/A,FALSE,"BS TOTAL";#N/A,#N/A,FALSE,"P&amp;L PCS";#N/A,#N/A,FALSE,"P&amp;L CIG";#N/A,#N/A,FALSE,"P&amp;L FWT";#N/A,#N/A,FALSE,"P&amp;L IDEN";#N/A,#N/A,FALSE,"P&amp;L TOTAL";#N/A,#N/A,FALSE,"Cash Flow PCS";#N/A,#N/A,FALSE,"Cash Flow CIG";#N/A,#N/A,FALSE,"Cash Flow IDEN";#N/A,#N/A,FALSE,"Cash Flow Total";#N/A,#N/A,FALSE,"MBR PCS";#N/A,#N/A,FALSE,"MBR CIG";#N/A,#N/A,FALSE,"MBR iDEN";#N/A,#N/A,FALSE,"MBR_FWT";#N/A,#N/A,FALSE,"MBR TOTAL";#N/A,#N/A,FALSE,"Headcount PCS";#N/A,#N/A,FALSE,"Headcount CIG";#N/A,#N/A,FALSE,"Headcount iDEN";#N/A,#N/A,FALSE,"Headcount Total";#N/A,#N/A,FALSE,"FAB UN CSG ";#N/A,#N/A,FALSE,"FAB UN PPG";#N/A,#N/A,FALSE,"FAB UN CIG";#N/A,#N/A,FALSE,"FAB UN IDEN";#N/A,#N/A,FALSE,"FAB UN FWT";#N/A,#N/A,FALSE,"CSS MFG";#N/A,#N/A,FALSE,"CSS Distr";#N/A,#N/A,FALSE,"CSG 6-Up Charts";#N/A,#N/A,FALSE,"CIG MFG";#N/A,#N/A,FALSE,"IDEN MFG";#N/A,#N/A,FALSE,"IDEN 6-Up Charts  ";#N/A,#N/A,FALSE,"FWT MFG";#N/A,#N/A,FALSE,"FWT 6-Up Charts ";#N/A,#N/A,FALSE,"PCS Inventory";#N/A,#N/A,FALSE,"CIG Inventory";#N/A,#N/A,FALSE,"IDEN Inventory";#N/A,#N/A,FALSE,"CE JAG Inventory";#N/A,#N/A,FALSE,"Capital Expenditures";#N/A,#N/A,FALSE,"FM CSG";#N/A,#N/A,FALSE,"NSAD ASP CGS";#N/A,#N/A,FALSE,"FM CIG";#N/A,#N/A,FALSE,"NSAD ASP CIG";#N/A,#N/A,FALSE,"FM iDEN";#N/A,#N/A,FALSE,"NSAD IDEN";#N/A,#N/A,FALSE,"PCS Credit";#N/A,#N/A,FALSE,"R&amp;D  Report";#N/A,#N/A,FALSE,"CSG Mrg Analysis";#N/A,#N/A,FALSE,"CIG Mrg Analysis";#N/A,#N/A,FALSE,"IDEN Mrg Analysis"}</definedName>
    <definedName name="wrn.All_Package." localSheetId="7" hidden="1">{#N/A,#N/A,FALSE,"Comments PCS";#N/A,#N/A,FALSE,"Comments CIG";#N/A,#N/A,FALSE,"Comments IDEN";#N/A,#N/A,FALSE,"BS PCS";#N/A,#N/A,FALSE,"BS CIG";#N/A,#N/A,FALSE,"BS IDEN";#N/A,#N/A,FALSE,"BS TOTAL";#N/A,#N/A,FALSE,"P&amp;L PCS";#N/A,#N/A,FALSE,"P&amp;L CIG";#N/A,#N/A,FALSE,"P&amp;L FWT";#N/A,#N/A,FALSE,"P&amp;L IDEN";#N/A,#N/A,FALSE,"P&amp;L TOTAL";#N/A,#N/A,FALSE,"Cash Flow PCS";#N/A,#N/A,FALSE,"Cash Flow CIG";#N/A,#N/A,FALSE,"Cash Flow IDEN";#N/A,#N/A,FALSE,"Cash Flow Total";#N/A,#N/A,FALSE,"MBR PCS";#N/A,#N/A,FALSE,"MBR CIG";#N/A,#N/A,FALSE,"MBR iDEN";#N/A,#N/A,FALSE,"MBR_FWT";#N/A,#N/A,FALSE,"MBR TOTAL";#N/A,#N/A,FALSE,"Headcount PCS";#N/A,#N/A,FALSE,"Headcount CIG";#N/A,#N/A,FALSE,"Headcount iDEN";#N/A,#N/A,FALSE,"Headcount Total";#N/A,#N/A,FALSE,"FAB UN CSG ";#N/A,#N/A,FALSE,"FAB UN PPG";#N/A,#N/A,FALSE,"FAB UN CIG";#N/A,#N/A,FALSE,"FAB UN IDEN";#N/A,#N/A,FALSE,"FAB UN FWT";#N/A,#N/A,FALSE,"CSS MFG";#N/A,#N/A,FALSE,"CSS Distr";#N/A,#N/A,FALSE,"CSG 6-Up Charts";#N/A,#N/A,FALSE,"CIG MFG";#N/A,#N/A,FALSE,"IDEN MFG";#N/A,#N/A,FALSE,"IDEN 6-Up Charts  ";#N/A,#N/A,FALSE,"FWT MFG";#N/A,#N/A,FALSE,"FWT 6-Up Charts ";#N/A,#N/A,FALSE,"PCS Inventory";#N/A,#N/A,FALSE,"CIG Inventory";#N/A,#N/A,FALSE,"IDEN Inventory";#N/A,#N/A,FALSE,"CE JAG Inventory";#N/A,#N/A,FALSE,"Capital Expenditures";#N/A,#N/A,FALSE,"FM CSG";#N/A,#N/A,FALSE,"NSAD ASP CGS";#N/A,#N/A,FALSE,"FM CIG";#N/A,#N/A,FALSE,"NSAD ASP CIG";#N/A,#N/A,FALSE,"FM iDEN";#N/A,#N/A,FALSE,"NSAD IDEN";#N/A,#N/A,FALSE,"PCS Credit";#N/A,#N/A,FALSE,"R&amp;D  Report";#N/A,#N/A,FALSE,"CSG Mrg Analysis";#N/A,#N/A,FALSE,"CIG Mrg Analysis";#N/A,#N/A,FALSE,"IDEN Mrg Analysis"}</definedName>
    <definedName name="wrn.All_Package." localSheetId="25" hidden="1">{#N/A,#N/A,FALSE,"Comments PCS";#N/A,#N/A,FALSE,"Comments CIG";#N/A,#N/A,FALSE,"Comments IDEN";#N/A,#N/A,FALSE,"BS PCS";#N/A,#N/A,FALSE,"BS CIG";#N/A,#N/A,FALSE,"BS IDEN";#N/A,#N/A,FALSE,"BS TOTAL";#N/A,#N/A,FALSE,"P&amp;L PCS";#N/A,#N/A,FALSE,"P&amp;L CIG";#N/A,#N/A,FALSE,"P&amp;L FWT";#N/A,#N/A,FALSE,"P&amp;L IDEN";#N/A,#N/A,FALSE,"P&amp;L TOTAL";#N/A,#N/A,FALSE,"Cash Flow PCS";#N/A,#N/A,FALSE,"Cash Flow CIG";#N/A,#N/A,FALSE,"Cash Flow IDEN";#N/A,#N/A,FALSE,"Cash Flow Total";#N/A,#N/A,FALSE,"MBR PCS";#N/A,#N/A,FALSE,"MBR CIG";#N/A,#N/A,FALSE,"MBR iDEN";#N/A,#N/A,FALSE,"MBR_FWT";#N/A,#N/A,FALSE,"MBR TOTAL";#N/A,#N/A,FALSE,"Headcount PCS";#N/A,#N/A,FALSE,"Headcount CIG";#N/A,#N/A,FALSE,"Headcount iDEN";#N/A,#N/A,FALSE,"Headcount Total";#N/A,#N/A,FALSE,"FAB UN CSG ";#N/A,#N/A,FALSE,"FAB UN PPG";#N/A,#N/A,FALSE,"FAB UN CIG";#N/A,#N/A,FALSE,"FAB UN IDEN";#N/A,#N/A,FALSE,"FAB UN FWT";#N/A,#N/A,FALSE,"CSS MFG";#N/A,#N/A,FALSE,"CSS Distr";#N/A,#N/A,FALSE,"CSG 6-Up Charts";#N/A,#N/A,FALSE,"CIG MFG";#N/A,#N/A,FALSE,"IDEN MFG";#N/A,#N/A,FALSE,"IDEN 6-Up Charts  ";#N/A,#N/A,FALSE,"FWT MFG";#N/A,#N/A,FALSE,"FWT 6-Up Charts ";#N/A,#N/A,FALSE,"PCS Inventory";#N/A,#N/A,FALSE,"CIG Inventory";#N/A,#N/A,FALSE,"IDEN Inventory";#N/A,#N/A,FALSE,"CE JAG Inventory";#N/A,#N/A,FALSE,"Capital Expenditures";#N/A,#N/A,FALSE,"FM CSG";#N/A,#N/A,FALSE,"NSAD ASP CGS";#N/A,#N/A,FALSE,"FM CIG";#N/A,#N/A,FALSE,"NSAD ASP CIG";#N/A,#N/A,FALSE,"FM iDEN";#N/A,#N/A,FALSE,"NSAD IDEN";#N/A,#N/A,FALSE,"PCS Credit";#N/A,#N/A,FALSE,"R&amp;D  Report";#N/A,#N/A,FALSE,"CSG Mrg Analysis";#N/A,#N/A,FALSE,"CIG Mrg Analysis";#N/A,#N/A,FALSE,"IDEN Mrg Analysis"}</definedName>
    <definedName name="wrn.All_Package." localSheetId="21" hidden="1">{#N/A,#N/A,FALSE,"Comments PCS";#N/A,#N/A,FALSE,"Comments CIG";#N/A,#N/A,FALSE,"Comments IDEN";#N/A,#N/A,FALSE,"BS PCS";#N/A,#N/A,FALSE,"BS CIG";#N/A,#N/A,FALSE,"BS IDEN";#N/A,#N/A,FALSE,"BS TOTAL";#N/A,#N/A,FALSE,"P&amp;L PCS";#N/A,#N/A,FALSE,"P&amp;L CIG";#N/A,#N/A,FALSE,"P&amp;L FWT";#N/A,#N/A,FALSE,"P&amp;L IDEN";#N/A,#N/A,FALSE,"P&amp;L TOTAL";#N/A,#N/A,FALSE,"Cash Flow PCS";#N/A,#N/A,FALSE,"Cash Flow CIG";#N/A,#N/A,FALSE,"Cash Flow IDEN";#N/A,#N/A,FALSE,"Cash Flow Total";#N/A,#N/A,FALSE,"MBR PCS";#N/A,#N/A,FALSE,"MBR CIG";#N/A,#N/A,FALSE,"MBR iDEN";#N/A,#N/A,FALSE,"MBR_FWT";#N/A,#N/A,FALSE,"MBR TOTAL";#N/A,#N/A,FALSE,"Headcount PCS";#N/A,#N/A,FALSE,"Headcount CIG";#N/A,#N/A,FALSE,"Headcount iDEN";#N/A,#N/A,FALSE,"Headcount Total";#N/A,#N/A,FALSE,"FAB UN CSG ";#N/A,#N/A,FALSE,"FAB UN PPG";#N/A,#N/A,FALSE,"FAB UN CIG";#N/A,#N/A,FALSE,"FAB UN IDEN";#N/A,#N/A,FALSE,"FAB UN FWT";#N/A,#N/A,FALSE,"CSS MFG";#N/A,#N/A,FALSE,"CSS Distr";#N/A,#N/A,FALSE,"CSG 6-Up Charts";#N/A,#N/A,FALSE,"CIG MFG";#N/A,#N/A,FALSE,"IDEN MFG";#N/A,#N/A,FALSE,"IDEN 6-Up Charts  ";#N/A,#N/A,FALSE,"FWT MFG";#N/A,#N/A,FALSE,"FWT 6-Up Charts ";#N/A,#N/A,FALSE,"PCS Inventory";#N/A,#N/A,FALSE,"CIG Inventory";#N/A,#N/A,FALSE,"IDEN Inventory";#N/A,#N/A,FALSE,"CE JAG Inventory";#N/A,#N/A,FALSE,"Capital Expenditures";#N/A,#N/A,FALSE,"FM CSG";#N/A,#N/A,FALSE,"NSAD ASP CGS";#N/A,#N/A,FALSE,"FM CIG";#N/A,#N/A,FALSE,"NSAD ASP CIG";#N/A,#N/A,FALSE,"FM iDEN";#N/A,#N/A,FALSE,"NSAD IDEN";#N/A,#N/A,FALSE,"PCS Credit";#N/A,#N/A,FALSE,"R&amp;D  Report";#N/A,#N/A,FALSE,"CSG Mrg Analysis";#N/A,#N/A,FALSE,"CIG Mrg Analysis";#N/A,#N/A,FALSE,"IDEN Mrg Analysis"}</definedName>
    <definedName name="wrn.All_Package." localSheetId="22" hidden="1">{#N/A,#N/A,FALSE,"Comments PCS";#N/A,#N/A,FALSE,"Comments CIG";#N/A,#N/A,FALSE,"Comments IDEN";#N/A,#N/A,FALSE,"BS PCS";#N/A,#N/A,FALSE,"BS CIG";#N/A,#N/A,FALSE,"BS IDEN";#N/A,#N/A,FALSE,"BS TOTAL";#N/A,#N/A,FALSE,"P&amp;L PCS";#N/A,#N/A,FALSE,"P&amp;L CIG";#N/A,#N/A,FALSE,"P&amp;L FWT";#N/A,#N/A,FALSE,"P&amp;L IDEN";#N/A,#N/A,FALSE,"P&amp;L TOTAL";#N/A,#N/A,FALSE,"Cash Flow PCS";#N/A,#N/A,FALSE,"Cash Flow CIG";#N/A,#N/A,FALSE,"Cash Flow IDEN";#N/A,#N/A,FALSE,"Cash Flow Total";#N/A,#N/A,FALSE,"MBR PCS";#N/A,#N/A,FALSE,"MBR CIG";#N/A,#N/A,FALSE,"MBR iDEN";#N/A,#N/A,FALSE,"MBR_FWT";#N/A,#N/A,FALSE,"MBR TOTAL";#N/A,#N/A,FALSE,"Headcount PCS";#N/A,#N/A,FALSE,"Headcount CIG";#N/A,#N/A,FALSE,"Headcount iDEN";#N/A,#N/A,FALSE,"Headcount Total";#N/A,#N/A,FALSE,"FAB UN CSG ";#N/A,#N/A,FALSE,"FAB UN PPG";#N/A,#N/A,FALSE,"FAB UN CIG";#N/A,#N/A,FALSE,"FAB UN IDEN";#N/A,#N/A,FALSE,"FAB UN FWT";#N/A,#N/A,FALSE,"CSS MFG";#N/A,#N/A,FALSE,"CSS Distr";#N/A,#N/A,FALSE,"CSG 6-Up Charts";#N/A,#N/A,FALSE,"CIG MFG";#N/A,#N/A,FALSE,"IDEN MFG";#N/A,#N/A,FALSE,"IDEN 6-Up Charts  ";#N/A,#N/A,FALSE,"FWT MFG";#N/A,#N/A,FALSE,"FWT 6-Up Charts ";#N/A,#N/A,FALSE,"PCS Inventory";#N/A,#N/A,FALSE,"CIG Inventory";#N/A,#N/A,FALSE,"IDEN Inventory";#N/A,#N/A,FALSE,"CE JAG Inventory";#N/A,#N/A,FALSE,"Capital Expenditures";#N/A,#N/A,FALSE,"FM CSG";#N/A,#N/A,FALSE,"NSAD ASP CGS";#N/A,#N/A,FALSE,"FM CIG";#N/A,#N/A,FALSE,"NSAD ASP CIG";#N/A,#N/A,FALSE,"FM iDEN";#N/A,#N/A,FALSE,"NSAD IDEN";#N/A,#N/A,FALSE,"PCS Credit";#N/A,#N/A,FALSE,"R&amp;D  Report";#N/A,#N/A,FALSE,"CSG Mrg Analysis";#N/A,#N/A,FALSE,"CIG Mrg Analysis";#N/A,#N/A,FALSE,"IDEN Mrg Analysis"}</definedName>
    <definedName name="wrn.All_Package." localSheetId="19" hidden="1">{#N/A,#N/A,FALSE,"Comments PCS";#N/A,#N/A,FALSE,"Comments CIG";#N/A,#N/A,FALSE,"Comments IDEN";#N/A,#N/A,FALSE,"BS PCS";#N/A,#N/A,FALSE,"BS CIG";#N/A,#N/A,FALSE,"BS IDEN";#N/A,#N/A,FALSE,"BS TOTAL";#N/A,#N/A,FALSE,"P&amp;L PCS";#N/A,#N/A,FALSE,"P&amp;L CIG";#N/A,#N/A,FALSE,"P&amp;L FWT";#N/A,#N/A,FALSE,"P&amp;L IDEN";#N/A,#N/A,FALSE,"P&amp;L TOTAL";#N/A,#N/A,FALSE,"Cash Flow PCS";#N/A,#N/A,FALSE,"Cash Flow CIG";#N/A,#N/A,FALSE,"Cash Flow IDEN";#N/A,#N/A,FALSE,"Cash Flow Total";#N/A,#N/A,FALSE,"MBR PCS";#N/A,#N/A,FALSE,"MBR CIG";#N/A,#N/A,FALSE,"MBR iDEN";#N/A,#N/A,FALSE,"MBR_FWT";#N/A,#N/A,FALSE,"MBR TOTAL";#N/A,#N/A,FALSE,"Headcount PCS";#N/A,#N/A,FALSE,"Headcount CIG";#N/A,#N/A,FALSE,"Headcount iDEN";#N/A,#N/A,FALSE,"Headcount Total";#N/A,#N/A,FALSE,"FAB UN CSG ";#N/A,#N/A,FALSE,"FAB UN PPG";#N/A,#N/A,FALSE,"FAB UN CIG";#N/A,#N/A,FALSE,"FAB UN IDEN";#N/A,#N/A,FALSE,"FAB UN FWT";#N/A,#N/A,FALSE,"CSS MFG";#N/A,#N/A,FALSE,"CSS Distr";#N/A,#N/A,FALSE,"CSG 6-Up Charts";#N/A,#N/A,FALSE,"CIG MFG";#N/A,#N/A,FALSE,"IDEN MFG";#N/A,#N/A,FALSE,"IDEN 6-Up Charts  ";#N/A,#N/A,FALSE,"FWT MFG";#N/A,#N/A,FALSE,"FWT 6-Up Charts ";#N/A,#N/A,FALSE,"PCS Inventory";#N/A,#N/A,FALSE,"CIG Inventory";#N/A,#N/A,FALSE,"IDEN Inventory";#N/A,#N/A,FALSE,"CE JAG Inventory";#N/A,#N/A,FALSE,"Capital Expenditures";#N/A,#N/A,FALSE,"FM CSG";#N/A,#N/A,FALSE,"NSAD ASP CGS";#N/A,#N/A,FALSE,"FM CIG";#N/A,#N/A,FALSE,"NSAD ASP CIG";#N/A,#N/A,FALSE,"FM iDEN";#N/A,#N/A,FALSE,"NSAD IDEN";#N/A,#N/A,FALSE,"PCS Credit";#N/A,#N/A,FALSE,"R&amp;D  Report";#N/A,#N/A,FALSE,"CSG Mrg Analysis";#N/A,#N/A,FALSE,"CIG Mrg Analysis";#N/A,#N/A,FALSE,"IDEN Mrg Analysis"}</definedName>
    <definedName name="wrn.All_Package." hidden="1">{#N/A,#N/A,FALSE,"Comments PCS";#N/A,#N/A,FALSE,"Comments CIG";#N/A,#N/A,FALSE,"Comments IDEN";#N/A,#N/A,FALSE,"BS PCS";#N/A,#N/A,FALSE,"BS CIG";#N/A,#N/A,FALSE,"BS IDEN";#N/A,#N/A,FALSE,"BS TOTAL";#N/A,#N/A,FALSE,"P&amp;L PCS";#N/A,#N/A,FALSE,"P&amp;L CIG";#N/A,#N/A,FALSE,"P&amp;L FWT";#N/A,#N/A,FALSE,"P&amp;L IDEN";#N/A,#N/A,FALSE,"P&amp;L TOTAL";#N/A,#N/A,FALSE,"Cash Flow PCS";#N/A,#N/A,FALSE,"Cash Flow CIG";#N/A,#N/A,FALSE,"Cash Flow IDEN";#N/A,#N/A,FALSE,"Cash Flow Total";#N/A,#N/A,FALSE,"MBR PCS";#N/A,#N/A,FALSE,"MBR CIG";#N/A,#N/A,FALSE,"MBR iDEN";#N/A,#N/A,FALSE,"MBR_FWT";#N/A,#N/A,FALSE,"MBR TOTAL";#N/A,#N/A,FALSE,"Headcount PCS";#N/A,#N/A,FALSE,"Headcount CIG";#N/A,#N/A,FALSE,"Headcount iDEN";#N/A,#N/A,FALSE,"Headcount Total";#N/A,#N/A,FALSE,"FAB UN CSG ";#N/A,#N/A,FALSE,"FAB UN PPG";#N/A,#N/A,FALSE,"FAB UN CIG";#N/A,#N/A,FALSE,"FAB UN IDEN";#N/A,#N/A,FALSE,"FAB UN FWT";#N/A,#N/A,FALSE,"CSS MFG";#N/A,#N/A,FALSE,"CSS Distr";#N/A,#N/A,FALSE,"CSG 6-Up Charts";#N/A,#N/A,FALSE,"CIG MFG";#N/A,#N/A,FALSE,"IDEN MFG";#N/A,#N/A,FALSE,"IDEN 6-Up Charts  ";#N/A,#N/A,FALSE,"FWT MFG";#N/A,#N/A,FALSE,"FWT 6-Up Charts ";#N/A,#N/A,FALSE,"PCS Inventory";#N/A,#N/A,FALSE,"CIG Inventory";#N/A,#N/A,FALSE,"IDEN Inventory";#N/A,#N/A,FALSE,"CE JAG Inventory";#N/A,#N/A,FALSE,"Capital Expenditures";#N/A,#N/A,FALSE,"FM CSG";#N/A,#N/A,FALSE,"NSAD ASP CGS";#N/A,#N/A,FALSE,"FM CIG";#N/A,#N/A,FALSE,"NSAD ASP CIG";#N/A,#N/A,FALSE,"FM iDEN";#N/A,#N/A,FALSE,"NSAD IDEN";#N/A,#N/A,FALSE,"PCS Credit";#N/A,#N/A,FALSE,"R&amp;D  Report";#N/A,#N/A,FALSE,"CSG Mrg Analysis";#N/A,#N/A,FALSE,"CIG Mrg Analysis";#N/A,#N/A,FALSE,"IDEN Mrg Analysis"}</definedName>
    <definedName name="wrn.annual" localSheetId="14" hidden="1">{#N/A,#N/A,FALSE,"earnings"}</definedName>
    <definedName name="wrn.annual" localSheetId="7" hidden="1">{#N/A,#N/A,FALSE,"earnings"}</definedName>
    <definedName name="wrn.annual" localSheetId="25" hidden="1">{#N/A,#N/A,FALSE,"earnings"}</definedName>
    <definedName name="wrn.annual" localSheetId="21" hidden="1">{#N/A,#N/A,FALSE,"earnings"}</definedName>
    <definedName name="wrn.annual" localSheetId="22" hidden="1">{#N/A,#N/A,FALSE,"earnings"}</definedName>
    <definedName name="wrn.annual" localSheetId="19" hidden="1">{#N/A,#N/A,FALSE,"earnings"}</definedName>
    <definedName name="wrn.annual" hidden="1">{#N/A,#N/A,FALSE,"earnings"}</definedName>
    <definedName name="wrn.Annual._.Income._.Statement." localSheetId="14" hidden="1">{#N/A,#N/A,FALSE,"earnings"}</definedName>
    <definedName name="wrn.Annual._.Income._.Statement." localSheetId="7" hidden="1">{#N/A,#N/A,FALSE,"earnings"}</definedName>
    <definedName name="wrn.Annual._.Income._.Statement." localSheetId="25" hidden="1">{#N/A,#N/A,FALSE,"earnings"}</definedName>
    <definedName name="wrn.Annual._.Income._.Statement." localSheetId="21" hidden="1">{#N/A,#N/A,FALSE,"earnings"}</definedName>
    <definedName name="wrn.Annual._.Income._.Statement." localSheetId="22" hidden="1">{#N/A,#N/A,FALSE,"earnings"}</definedName>
    <definedName name="wrn.Annual._.Income._.Statement." localSheetId="19" hidden="1">{#N/A,#N/A,FALSE,"earnings"}</definedName>
    <definedName name="wrn.Annual._.Income._.Statement." hidden="1">{#N/A,#N/A,FALSE,"earnings"}</definedName>
    <definedName name="wrn.Annual._.revenue._.model." localSheetId="14" hidden="1">{#N/A,#N/A,FALSE,"earnings"}</definedName>
    <definedName name="wrn.Annual._.revenue._.model." localSheetId="7" hidden="1">{#N/A,#N/A,FALSE,"earnings"}</definedName>
    <definedName name="wrn.Annual._.revenue._.model." localSheetId="25" hidden="1">{#N/A,#N/A,FALSE,"earnings"}</definedName>
    <definedName name="wrn.Annual._.revenue._.model." localSheetId="21" hidden="1">{#N/A,#N/A,FALSE,"earnings"}</definedName>
    <definedName name="wrn.Annual._.revenue._.model." localSheetId="22" hidden="1">{#N/A,#N/A,FALSE,"earnings"}</definedName>
    <definedName name="wrn.Annual._.revenue._.model." localSheetId="19" hidden="1">{#N/A,#N/A,FALSE,"earnings"}</definedName>
    <definedName name="wrn.Annual._.revenue._.model." hidden="1">{#N/A,#N/A,FALSE,"earnings"}</definedName>
    <definedName name="wrn.APCI._.Tab." localSheetId="14" hidden="1">{#N/A,#N/A,FALSE,"P and L ";#N/A,#N/A,FALSE,"Sales";#N/A,#N/A,FALSE,"Overheads";#N/A,#N/A,FALSE,"R and D";#N/A,#N/A,FALSE,"Operating Income";#N/A,#N/A,FALSE,"Equity Affiliate Income";"M Factors Print",#N/A,FALSE,"Major Factors"}</definedName>
    <definedName name="wrn.APCI._.Tab." localSheetId="7" hidden="1">{#N/A,#N/A,FALSE,"P and L ";#N/A,#N/A,FALSE,"Sales";#N/A,#N/A,FALSE,"Overheads";#N/A,#N/A,FALSE,"R and D";#N/A,#N/A,FALSE,"Operating Income";#N/A,#N/A,FALSE,"Equity Affiliate Income";"M Factors Print",#N/A,FALSE,"Major Factors"}</definedName>
    <definedName name="wrn.APCI._.Tab." localSheetId="25" hidden="1">{#N/A,#N/A,FALSE,"P and L ";#N/A,#N/A,FALSE,"Sales";#N/A,#N/A,FALSE,"Overheads";#N/A,#N/A,FALSE,"R and D";#N/A,#N/A,FALSE,"Operating Income";#N/A,#N/A,FALSE,"Equity Affiliate Income";"M Factors Print",#N/A,FALSE,"Major Factors"}</definedName>
    <definedName name="wrn.APCI._.Tab." localSheetId="21" hidden="1">{#N/A,#N/A,FALSE,"P and L ";#N/A,#N/A,FALSE,"Sales";#N/A,#N/A,FALSE,"Overheads";#N/A,#N/A,FALSE,"R and D";#N/A,#N/A,FALSE,"Operating Income";#N/A,#N/A,FALSE,"Equity Affiliate Income";"M Factors Print",#N/A,FALSE,"Major Factors"}</definedName>
    <definedName name="wrn.APCI._.Tab." localSheetId="22" hidden="1">{#N/A,#N/A,FALSE,"P and L ";#N/A,#N/A,FALSE,"Sales";#N/A,#N/A,FALSE,"Overheads";#N/A,#N/A,FALSE,"R and D";#N/A,#N/A,FALSE,"Operating Income";#N/A,#N/A,FALSE,"Equity Affiliate Income";"M Factors Print",#N/A,FALSE,"Major Factors"}</definedName>
    <definedName name="wrn.APCI._.Tab." localSheetId="19" hidden="1">{#N/A,#N/A,FALSE,"P and L ";#N/A,#N/A,FALSE,"Sales";#N/A,#N/A,FALSE,"Overheads";#N/A,#N/A,FALSE,"R and D";#N/A,#N/A,FALSE,"Operating Income";#N/A,#N/A,FALSE,"Equity Affiliate Income";"M Factors Print",#N/A,FALSE,"Major Factors"}</definedName>
    <definedName name="wrn.APCI._.Tab." hidden="1">{#N/A,#N/A,FALSE,"P and L ";#N/A,#N/A,FALSE,"Sales";#N/A,#N/A,FALSE,"Overheads";#N/A,#N/A,FALSE,"R and D";#N/A,#N/A,FALSE,"Operating Income";#N/A,#N/A,FALSE,"Equity Affiliate Income";"M Factors Print",#N/A,FALSE,"Major Factors"}</definedName>
    <definedName name="wrn.APCT." localSheetId="14" hidden="1">{"Page1",#N/A,FALSE,"APCT";"Page2",#N/A,FALSE,"APCT"}</definedName>
    <definedName name="wrn.APCT." localSheetId="7" hidden="1">{"Page1",#N/A,FALSE,"APCT";"Page2",#N/A,FALSE,"APCT"}</definedName>
    <definedName name="wrn.APCT." localSheetId="25" hidden="1">{"Page1",#N/A,FALSE,"APCT";"Page2",#N/A,FALSE,"APCT"}</definedName>
    <definedName name="wrn.APCT." localSheetId="21" hidden="1">{"Page1",#N/A,FALSE,"APCT";"Page2",#N/A,FALSE,"APCT"}</definedName>
    <definedName name="wrn.APCT." localSheetId="22" hidden="1">{"Page1",#N/A,FALSE,"APCT";"Page2",#N/A,FALSE,"APCT"}</definedName>
    <definedName name="wrn.APCT." localSheetId="19" hidden="1">{"Page1",#N/A,FALSE,"APCT";"Page2",#N/A,FALSE,"APCT"}</definedName>
    <definedName name="wrn.APCT." hidden="1">{"Page1",#N/A,FALSE,"APCT";"Page2",#N/A,FALSE,"APCT"}</definedName>
    <definedName name="wrn.APL." localSheetId="14" hidden="1">{"Page1",#N/A,FALSE,"APL";"Page2",#N/A,FALSE,"APL"}</definedName>
    <definedName name="wrn.APL." localSheetId="7" hidden="1">{"Page1",#N/A,FALSE,"APL";"Page2",#N/A,FALSE,"APL"}</definedName>
    <definedName name="wrn.APL." localSheetId="25" hidden="1">{"Page1",#N/A,FALSE,"APL";"Page2",#N/A,FALSE,"APL"}</definedName>
    <definedName name="wrn.APL." localSheetId="21" hidden="1">{"Page1",#N/A,FALSE,"APL";"Page2",#N/A,FALSE,"APL"}</definedName>
    <definedName name="wrn.APL." localSheetId="22" hidden="1">{"Page1",#N/A,FALSE,"APL";"Page2",#N/A,FALSE,"APL"}</definedName>
    <definedName name="wrn.APL." localSheetId="19" hidden="1">{"Page1",#N/A,FALSE,"APL";"Page2",#N/A,FALSE,"APL"}</definedName>
    <definedName name="wrn.APL." hidden="1">{"Page1",#N/A,FALSE,"APL";"Page2",#N/A,FALSE,"APL"}</definedName>
    <definedName name="wrn.AQUIROR._.DCF." localSheetId="14" hidden="1">{"AQUIRORDCF",#N/A,FALSE,"Merger consequences";"Acquirorassns",#N/A,FALSE,"Merger consequences"}</definedName>
    <definedName name="wrn.AQUIROR._.DCF." localSheetId="7" hidden="1">{"AQUIRORDCF",#N/A,FALSE,"Merger consequences";"Acquirorassns",#N/A,FALSE,"Merger consequences"}</definedName>
    <definedName name="wrn.AQUIROR._.DCF." localSheetId="25" hidden="1">{"AQUIRORDCF",#N/A,FALSE,"Merger consequences";"Acquirorassns",#N/A,FALSE,"Merger consequences"}</definedName>
    <definedName name="wrn.AQUIROR._.DCF." localSheetId="21" hidden="1">{"AQUIRORDCF",#N/A,FALSE,"Merger consequences";"Acquirorassns",#N/A,FALSE,"Merger consequences"}</definedName>
    <definedName name="wrn.AQUIROR._.DCF." localSheetId="22" hidden="1">{"AQUIRORDCF",#N/A,FALSE,"Merger consequences";"Acquirorassns",#N/A,FALSE,"Merger consequences"}</definedName>
    <definedName name="wrn.AQUIROR._.DCF." localSheetId="19" hidden="1">{"AQUIRORDCF",#N/A,FALSE,"Merger consequences";"Acquirorassns",#N/A,FALSE,"Merger consequences"}</definedName>
    <definedName name="wrn.AQUIROR._.DCF." hidden="1">{"AQUIRORDCF",#N/A,FALSE,"Merger consequences";"Acquirorassns",#N/A,FALSE,"Merger consequences"}</definedName>
    <definedName name="wrn.AR._.Meeting._.Schedules." localSheetId="14"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R._.Meeting._.Schedules." localSheetId="7"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R._.Meeting._.Schedules." localSheetId="25"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R._.Meeting._.Schedules." localSheetId="21"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R._.Meeting._.Schedules." localSheetId="22"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R._.Meeting._.Schedules." localSheetId="19"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R._.Meeting._.Schedules." hidden="1">{#N/A,#N/A,FALSE,"Quarterly Analysis";#N/A,#N/A,FALSE,"Sys Perf Issues $";#N/A,#N/A,FALSE,"Holdbacks";#N/A,#N/A,FALSE,"Extended Terms";#N/A,#N/A,FALSE,"Delinquent";#N/A,#N/A,FALSE,"China";#N/A,#N/A,FALSE,"Hong Kong";#N/A,#N/A,FALSE,"Korea";#N/A,#N/A,FALSE,"SE Asia";#N/A,#N/A,FALSE,"Overview";#N/A,#N/A,FALSE,"N.A. Action Plan";#N/A,#N/A,FALSE,"Pmt Terms";#N/A,#N/A,FALSE,"S.A. Action Plan";#N/A,#N/A,FALSE,"Çhina Del. Detail"}</definedName>
    <definedName name="wrn.ARGON._.PRICING." localSheetId="14" hidden="1">{"ARGON PRICING",#N/A,FALSE,"ARGON"}</definedName>
    <definedName name="wrn.ARGON._.PRICING." localSheetId="7" hidden="1">{"ARGON PRICING",#N/A,FALSE,"ARGON"}</definedName>
    <definedName name="wrn.ARGON._.PRICING." localSheetId="25" hidden="1">{"ARGON PRICING",#N/A,FALSE,"ARGON"}</definedName>
    <definedName name="wrn.ARGON._.PRICING." localSheetId="21" hidden="1">{"ARGON PRICING",#N/A,FALSE,"ARGON"}</definedName>
    <definedName name="wrn.ARGON._.PRICING." localSheetId="22" hidden="1">{"ARGON PRICING",#N/A,FALSE,"ARGON"}</definedName>
    <definedName name="wrn.ARGON._.PRICING." localSheetId="19" hidden="1">{"ARGON PRICING",#N/A,FALSE,"ARGON"}</definedName>
    <definedName name="wrn.ARGON._.PRICING." hidden="1">{"ARGON PRICING",#N/A,FALSE,"ARGON"}</definedName>
    <definedName name="wrn.ARGON._.REVENUE." localSheetId="14" hidden="1">{"ARGON REVENUE",#N/A,FALSE,"ARGON"}</definedName>
    <definedName name="wrn.ARGON._.REVENUE." localSheetId="7" hidden="1">{"ARGON REVENUE",#N/A,FALSE,"ARGON"}</definedName>
    <definedName name="wrn.ARGON._.REVENUE." localSheetId="25" hidden="1">{"ARGON REVENUE",#N/A,FALSE,"ARGON"}</definedName>
    <definedName name="wrn.ARGON._.REVENUE." localSheetId="21" hidden="1">{"ARGON REVENUE",#N/A,FALSE,"ARGON"}</definedName>
    <definedName name="wrn.ARGON._.REVENUE." localSheetId="22" hidden="1">{"ARGON REVENUE",#N/A,FALSE,"ARGON"}</definedName>
    <definedName name="wrn.ARGON._.REVENUE." localSheetId="19" hidden="1">{"ARGON REVENUE",#N/A,FALSE,"ARGON"}</definedName>
    <definedName name="wrn.ARGON._.REVENUE." hidden="1">{"ARGON REVENUE",#N/A,FALSE,"ARGON"}</definedName>
    <definedName name="wrn.ARGON._.VOLUME." localSheetId="14" hidden="1">{"ARGON VOLUME",#N/A,FALSE,"ARGON"}</definedName>
    <definedName name="wrn.ARGON._.VOLUME." localSheetId="7" hidden="1">{"ARGON VOLUME",#N/A,FALSE,"ARGON"}</definedName>
    <definedName name="wrn.ARGON._.VOLUME." localSheetId="25" hidden="1">{"ARGON VOLUME",#N/A,FALSE,"ARGON"}</definedName>
    <definedName name="wrn.ARGON._.VOLUME." localSheetId="21" hidden="1">{"ARGON VOLUME",#N/A,FALSE,"ARGON"}</definedName>
    <definedName name="wrn.ARGON._.VOLUME." localSheetId="22" hidden="1">{"ARGON VOLUME",#N/A,FALSE,"ARGON"}</definedName>
    <definedName name="wrn.ARGON._.VOLUME." localSheetId="19" hidden="1">{"ARGON VOLUME",#N/A,FALSE,"ARGON"}</definedName>
    <definedName name="wrn.ARGON._.VOLUME." hidden="1">{"ARGON VOLUME",#N/A,FALSE,"ARGON"}</definedName>
    <definedName name="wrn.ARGON_VOL" localSheetId="14" hidden="1">{"ARGON VOLUME",#N/A,FALSE,"ARGON"}</definedName>
    <definedName name="wrn.ARGON_VOL" localSheetId="7" hidden="1">{"ARGON VOLUME",#N/A,FALSE,"ARGON"}</definedName>
    <definedName name="wrn.ARGON_VOL" localSheetId="25" hidden="1">{"ARGON VOLUME",#N/A,FALSE,"ARGON"}</definedName>
    <definedName name="wrn.ARGON_VOL" localSheetId="21" hidden="1">{"ARGON VOLUME",#N/A,FALSE,"ARGON"}</definedName>
    <definedName name="wrn.ARGON_VOL" localSheetId="22" hidden="1">{"ARGON VOLUME",#N/A,FALSE,"ARGON"}</definedName>
    <definedName name="wrn.ARGON_VOL" localSheetId="19" hidden="1">{"ARGON VOLUME",#N/A,FALSE,"ARGON"}</definedName>
    <definedName name="wrn.ARGON_VOL" hidden="1">{"ARGON VOLUME",#N/A,FALSE,"ARGON"}</definedName>
    <definedName name="wrn.Arizona." localSheetId="14" hidden="1">{#N/A,#N/A,FALSE,"Cov";#N/A,#N/A,FALSE,"Sum";#N/A,#N/A,FALSE,"P&amp;L";#N/A,#N/A,FALSE,"HL";#N/A,#N/A,FALSE,"Bal";#N/A,#N/A,FALSE,"CCcm";#N/A,#N/A,FALSE,"ProdCM";#N/A,#N/A,FALSE,"Cap"}</definedName>
    <definedName name="wrn.Arizona." localSheetId="7" hidden="1">{#N/A,#N/A,FALSE,"Cov";#N/A,#N/A,FALSE,"Sum";#N/A,#N/A,FALSE,"P&amp;L";#N/A,#N/A,FALSE,"HL";#N/A,#N/A,FALSE,"Bal";#N/A,#N/A,FALSE,"CCcm";#N/A,#N/A,FALSE,"ProdCM";#N/A,#N/A,FALSE,"Cap"}</definedName>
    <definedName name="wrn.Arizona." localSheetId="25" hidden="1">{#N/A,#N/A,FALSE,"Cov";#N/A,#N/A,FALSE,"Sum";#N/A,#N/A,FALSE,"P&amp;L";#N/A,#N/A,FALSE,"HL";#N/A,#N/A,FALSE,"Bal";#N/A,#N/A,FALSE,"CCcm";#N/A,#N/A,FALSE,"ProdCM";#N/A,#N/A,FALSE,"Cap"}</definedName>
    <definedName name="wrn.Arizona." localSheetId="21" hidden="1">{#N/A,#N/A,FALSE,"Cov";#N/A,#N/A,FALSE,"Sum";#N/A,#N/A,FALSE,"P&amp;L";#N/A,#N/A,FALSE,"HL";#N/A,#N/A,FALSE,"Bal";#N/A,#N/A,FALSE,"CCcm";#N/A,#N/A,FALSE,"ProdCM";#N/A,#N/A,FALSE,"Cap"}</definedName>
    <definedName name="wrn.Arizona." localSheetId="22" hidden="1">{#N/A,#N/A,FALSE,"Cov";#N/A,#N/A,FALSE,"Sum";#N/A,#N/A,FALSE,"P&amp;L";#N/A,#N/A,FALSE,"HL";#N/A,#N/A,FALSE,"Bal";#N/A,#N/A,FALSE,"CCcm";#N/A,#N/A,FALSE,"ProdCM";#N/A,#N/A,FALSE,"Cap"}</definedName>
    <definedName name="wrn.Arizona." localSheetId="19" hidden="1">{#N/A,#N/A,FALSE,"Cov";#N/A,#N/A,FALSE,"Sum";#N/A,#N/A,FALSE,"P&amp;L";#N/A,#N/A,FALSE,"HL";#N/A,#N/A,FALSE,"Bal";#N/A,#N/A,FALSE,"CCcm";#N/A,#N/A,FALSE,"ProdCM";#N/A,#N/A,FALSE,"Cap"}</definedName>
    <definedName name="wrn.Arizona." hidden="1">{#N/A,#N/A,FALSE,"Cov";#N/A,#N/A,FALSE,"Sum";#N/A,#N/A,FALSE,"P&amp;L";#N/A,#N/A,FALSE,"HL";#N/A,#N/A,FALSE,"Bal";#N/A,#N/A,FALSE,"CCcm";#N/A,#N/A,FALSE,"ProdCM";#N/A,#N/A,FALSE,"Cap"}</definedName>
    <definedName name="wrn.ARPU._.composition." localSheetId="14" hidden="1">{#N/A,#N/A,FALSE,"Additional ARPU"}</definedName>
    <definedName name="wrn.ARPU._.composition." localSheetId="7" hidden="1">{#N/A,#N/A,FALSE,"Additional ARPU"}</definedName>
    <definedName name="wrn.ARPU._.composition." localSheetId="25" hidden="1">{#N/A,#N/A,FALSE,"Additional ARPU"}</definedName>
    <definedName name="wrn.ARPU._.composition." localSheetId="21" hidden="1">{#N/A,#N/A,FALSE,"Additional ARPU"}</definedName>
    <definedName name="wrn.ARPU._.composition." localSheetId="22" hidden="1">{#N/A,#N/A,FALSE,"Additional ARPU"}</definedName>
    <definedName name="wrn.ARPU._.composition." localSheetId="19" hidden="1">{#N/A,#N/A,FALSE,"Additional ARPU"}</definedName>
    <definedName name="wrn.ARPU._.composition." hidden="1">{#N/A,#N/A,FALSE,"Additional ARPU"}</definedName>
    <definedName name="wrn.Asia." localSheetId="1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7"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2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2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2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1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a" localSheetId="14"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a" localSheetId="7"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a" localSheetId="25"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a" localSheetId="21"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a" localSheetId="22"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a" localSheetId="1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s." localSheetId="14" hidden="1">{"baseassum",#N/A,FALSE,"BASEDCF";"bassum2",#N/A,FALSE,"BASEDCF";"hmix",#N/A,FALSE,"BASEDCF"}</definedName>
    <definedName name="wrn.assumptions." localSheetId="7" hidden="1">{"baseassum",#N/A,FALSE,"BASEDCF";"bassum2",#N/A,FALSE,"BASEDCF";"hmix",#N/A,FALSE,"BASEDCF"}</definedName>
    <definedName name="wrn.assumptions." localSheetId="25" hidden="1">{"baseassum",#N/A,FALSE,"BASEDCF";"bassum2",#N/A,FALSE,"BASEDCF";"hmix",#N/A,FALSE,"BASEDCF"}</definedName>
    <definedName name="wrn.assumptions." localSheetId="21" hidden="1">{"baseassum",#N/A,FALSE,"BASEDCF";"bassum2",#N/A,FALSE,"BASEDCF";"hmix",#N/A,FALSE,"BASEDCF"}</definedName>
    <definedName name="wrn.assumptions." localSheetId="22" hidden="1">{"baseassum",#N/A,FALSE,"BASEDCF";"bassum2",#N/A,FALSE,"BASEDCF";"hmix",#N/A,FALSE,"BASEDCF"}</definedName>
    <definedName name="wrn.assumptions." localSheetId="19" hidden="1">{"baseassum",#N/A,FALSE,"BASEDCF";"bassum2",#N/A,FALSE,"BASEDCF";"hmix",#N/A,FALSE,"BASEDCF"}</definedName>
    <definedName name="wrn.assumptions." hidden="1">{"baseassum",#N/A,FALSE,"BASEDCF";"bassum2",#N/A,FALSE,"BASEDCF";"hmix",#N/A,FALSE,"BASEDCF"}</definedName>
    <definedName name="wrn.b." localSheetId="14" hidden="1">{#N/A,#N/A,FALSE,"V"}</definedName>
    <definedName name="wrn.b." localSheetId="7" hidden="1">{#N/A,#N/A,FALSE,"V"}</definedName>
    <definedName name="wrn.b." localSheetId="25" hidden="1">{#N/A,#N/A,FALSE,"V"}</definedName>
    <definedName name="wrn.b." localSheetId="21" hidden="1">{#N/A,#N/A,FALSE,"V"}</definedName>
    <definedName name="wrn.b." localSheetId="22" hidden="1">{#N/A,#N/A,FALSE,"V"}</definedName>
    <definedName name="wrn.b." localSheetId="19" hidden="1">{#N/A,#N/A,FALSE,"V"}</definedName>
    <definedName name="wrn.b." hidden="1">{#N/A,#N/A,FALSE,"V"}</definedName>
    <definedName name="wrn.B.._.Sheet._.Personnel._.and._.C.._.Flow." localSheetId="14" hidden="1">{#N/A,#N/A,FALSE,"Ass-Plan";#N/A,#N/A,FALSE,"Ass-Mon";#N/A,#N/A,FALSE,"Liab-Plan";#N/A,#N/A,FALSE,"Liab-Mon";#N/A,#N/A,FALSE,"Bal-Plan";#N/A,#N/A,FALSE,"Bal-Mon";#N/A,#N/A,FALSE,"Bal-Com";#N/A,#N/A,FALSE,"Per-Plan";#N/A,#N/A,FALSE,"Per-Mon";#N/A,#N/A,FALSE,"Per-Comment";#N/A,#N/A,FALSE,"Exp Analysis";#N/A,#N/A,FALSE,"Cash-Mon";#N/A,#N/A,FALSE,"Cash-Plan";#N/A,#N/A,FALSE,"StrWeak"}</definedName>
    <definedName name="wrn.B.._.Sheet._.Personnel._.and._.C.._.Flow." localSheetId="7" hidden="1">{#N/A,#N/A,FALSE,"Ass-Plan";#N/A,#N/A,FALSE,"Ass-Mon";#N/A,#N/A,FALSE,"Liab-Plan";#N/A,#N/A,FALSE,"Liab-Mon";#N/A,#N/A,FALSE,"Bal-Plan";#N/A,#N/A,FALSE,"Bal-Mon";#N/A,#N/A,FALSE,"Bal-Com";#N/A,#N/A,FALSE,"Per-Plan";#N/A,#N/A,FALSE,"Per-Mon";#N/A,#N/A,FALSE,"Per-Comment";#N/A,#N/A,FALSE,"Exp Analysis";#N/A,#N/A,FALSE,"Cash-Mon";#N/A,#N/A,FALSE,"Cash-Plan";#N/A,#N/A,FALSE,"StrWeak"}</definedName>
    <definedName name="wrn.B.._.Sheet._.Personnel._.and._.C.._.Flow." localSheetId="25" hidden="1">{#N/A,#N/A,FALSE,"Ass-Plan";#N/A,#N/A,FALSE,"Ass-Mon";#N/A,#N/A,FALSE,"Liab-Plan";#N/A,#N/A,FALSE,"Liab-Mon";#N/A,#N/A,FALSE,"Bal-Plan";#N/A,#N/A,FALSE,"Bal-Mon";#N/A,#N/A,FALSE,"Bal-Com";#N/A,#N/A,FALSE,"Per-Plan";#N/A,#N/A,FALSE,"Per-Mon";#N/A,#N/A,FALSE,"Per-Comment";#N/A,#N/A,FALSE,"Exp Analysis";#N/A,#N/A,FALSE,"Cash-Mon";#N/A,#N/A,FALSE,"Cash-Plan";#N/A,#N/A,FALSE,"StrWeak"}</definedName>
    <definedName name="wrn.B.._.Sheet._.Personnel._.and._.C.._.Flow." localSheetId="21" hidden="1">{#N/A,#N/A,FALSE,"Ass-Plan";#N/A,#N/A,FALSE,"Ass-Mon";#N/A,#N/A,FALSE,"Liab-Plan";#N/A,#N/A,FALSE,"Liab-Mon";#N/A,#N/A,FALSE,"Bal-Plan";#N/A,#N/A,FALSE,"Bal-Mon";#N/A,#N/A,FALSE,"Bal-Com";#N/A,#N/A,FALSE,"Per-Plan";#N/A,#N/A,FALSE,"Per-Mon";#N/A,#N/A,FALSE,"Per-Comment";#N/A,#N/A,FALSE,"Exp Analysis";#N/A,#N/A,FALSE,"Cash-Mon";#N/A,#N/A,FALSE,"Cash-Plan";#N/A,#N/A,FALSE,"StrWeak"}</definedName>
    <definedName name="wrn.B.._.Sheet._.Personnel._.and._.C.._.Flow." localSheetId="22" hidden="1">{#N/A,#N/A,FALSE,"Ass-Plan";#N/A,#N/A,FALSE,"Ass-Mon";#N/A,#N/A,FALSE,"Liab-Plan";#N/A,#N/A,FALSE,"Liab-Mon";#N/A,#N/A,FALSE,"Bal-Plan";#N/A,#N/A,FALSE,"Bal-Mon";#N/A,#N/A,FALSE,"Bal-Com";#N/A,#N/A,FALSE,"Per-Plan";#N/A,#N/A,FALSE,"Per-Mon";#N/A,#N/A,FALSE,"Per-Comment";#N/A,#N/A,FALSE,"Exp Analysis";#N/A,#N/A,FALSE,"Cash-Mon";#N/A,#N/A,FALSE,"Cash-Plan";#N/A,#N/A,FALSE,"StrWeak"}</definedName>
    <definedName name="wrn.B.._.Sheet._.Personnel._.and._.C.._.Flow." localSheetId="19" hidden="1">{#N/A,#N/A,FALSE,"Ass-Plan";#N/A,#N/A,FALSE,"Ass-Mon";#N/A,#N/A,FALSE,"Liab-Plan";#N/A,#N/A,FALSE,"Liab-Mon";#N/A,#N/A,FALSE,"Bal-Plan";#N/A,#N/A,FALSE,"Bal-Mon";#N/A,#N/A,FALSE,"Bal-Com";#N/A,#N/A,FALSE,"Per-Plan";#N/A,#N/A,FALSE,"Per-Mon";#N/A,#N/A,FALSE,"Per-Comment";#N/A,#N/A,FALSE,"Exp Analysis";#N/A,#N/A,FALSE,"Cash-Mon";#N/A,#N/A,FALSE,"Cash-Plan";#N/A,#N/A,FALSE,"StrWeak"}</definedName>
    <definedName name="wrn.B.._.Sheet._.Personnel._.and._.C.._.Flow." hidden="1">{#N/A,#N/A,FALSE,"Ass-Plan";#N/A,#N/A,FALSE,"Ass-Mon";#N/A,#N/A,FALSE,"Liab-Plan";#N/A,#N/A,FALSE,"Liab-Mon";#N/A,#N/A,FALSE,"Bal-Plan";#N/A,#N/A,FALSE,"Bal-Mon";#N/A,#N/A,FALSE,"Bal-Com";#N/A,#N/A,FALSE,"Per-Plan";#N/A,#N/A,FALSE,"Per-Mon";#N/A,#N/A,FALSE,"Per-Comment";#N/A,#N/A,FALSE,"Exp Analysis";#N/A,#N/A,FALSE,"Cash-Mon";#N/A,#N/A,FALSE,"Cash-Plan";#N/A,#N/A,FALSE,"StrWeak"}</definedName>
    <definedName name="wrn.Backup._.Corporate." localSheetId="14" hidden="1">{#N/A,#N/A,FALSE,"BACK UP CORPORATE"}</definedName>
    <definedName name="wrn.Backup._.Corporate." localSheetId="7" hidden="1">{#N/A,#N/A,FALSE,"BACK UP CORPORATE"}</definedName>
    <definedName name="wrn.Backup._.Corporate." localSheetId="25" hidden="1">{#N/A,#N/A,FALSE,"BACK UP CORPORATE"}</definedName>
    <definedName name="wrn.Backup._.Corporate." localSheetId="21" hidden="1">{#N/A,#N/A,FALSE,"BACK UP CORPORATE"}</definedName>
    <definedName name="wrn.Backup._.Corporate." localSheetId="22" hidden="1">{#N/A,#N/A,FALSE,"BACK UP CORPORATE"}</definedName>
    <definedName name="wrn.Backup._.Corporate." localSheetId="19" hidden="1">{#N/A,#N/A,FALSE,"BACK UP CORPORATE"}</definedName>
    <definedName name="wrn.Backup._.Corporate." hidden="1">{#N/A,#N/A,FALSE,"BACK UP CORPORATE"}</definedName>
    <definedName name="wrn.balsheet." localSheetId="14" hidden="1">{"ICDANDNONDIV",#N/A,FALSE,"BSALLNOW.XLS";"polyandpurperf",#N/A,FALSE,"BSALLNOW.XLS"}</definedName>
    <definedName name="wrn.balsheet." localSheetId="7" hidden="1">{"ICDANDNONDIV",#N/A,FALSE,"BSALLNOW.XLS";"polyandpurperf",#N/A,FALSE,"BSALLNOW.XLS"}</definedName>
    <definedName name="wrn.balsheet." localSheetId="25" hidden="1">{"ICDANDNONDIV",#N/A,FALSE,"BSALLNOW.XLS";"polyandpurperf",#N/A,FALSE,"BSALLNOW.XLS"}</definedName>
    <definedName name="wrn.balsheet." localSheetId="21" hidden="1">{"ICDANDNONDIV",#N/A,FALSE,"BSALLNOW.XLS";"polyandpurperf",#N/A,FALSE,"BSALLNOW.XLS"}</definedName>
    <definedName name="wrn.balsheet." localSheetId="22" hidden="1">{"ICDANDNONDIV",#N/A,FALSE,"BSALLNOW.XLS";"polyandpurperf",#N/A,FALSE,"BSALLNOW.XLS"}</definedName>
    <definedName name="wrn.balsheet." localSheetId="19" hidden="1">{"ICDANDNONDIV",#N/A,FALSE,"BSALLNOW.XLS";"polyandpurperf",#N/A,FALSE,"BSALLNOW.XLS"}</definedName>
    <definedName name="wrn.balsheet." hidden="1">{"ICDANDNONDIV",#N/A,FALSE,"BSALLNOW.XLS";"polyandpurperf",#N/A,FALSE,"BSALLNOW.XLS"}</definedName>
    <definedName name="wrn.balsheets." localSheetId="14" hidden="1">{"grpbs",#N/A,FALSE,"Group";"habs",#N/A,FALSE,"Group";"bs",#N/A,FALSE,"MetalSys";"bs",#N/A,FALSE,"Display";"bs",#N/A,FALSE,"Hcliffe"}</definedName>
    <definedName name="wrn.balsheets." localSheetId="7" hidden="1">{"grpbs",#N/A,FALSE,"Group";"habs",#N/A,FALSE,"Group";"bs",#N/A,FALSE,"MetalSys";"bs",#N/A,FALSE,"Display";"bs",#N/A,FALSE,"Hcliffe"}</definedName>
    <definedName name="wrn.balsheets." localSheetId="25" hidden="1">{"grpbs",#N/A,FALSE,"Group";"habs",#N/A,FALSE,"Group";"bs",#N/A,FALSE,"MetalSys";"bs",#N/A,FALSE,"Display";"bs",#N/A,FALSE,"Hcliffe"}</definedName>
    <definedName name="wrn.balsheets." localSheetId="21" hidden="1">{"grpbs",#N/A,FALSE,"Group";"habs",#N/A,FALSE,"Group";"bs",#N/A,FALSE,"MetalSys";"bs",#N/A,FALSE,"Display";"bs",#N/A,FALSE,"Hcliffe"}</definedName>
    <definedName name="wrn.balsheets." localSheetId="22" hidden="1">{"grpbs",#N/A,FALSE,"Group";"habs",#N/A,FALSE,"Group";"bs",#N/A,FALSE,"MetalSys";"bs",#N/A,FALSE,"Display";"bs",#N/A,FALSE,"Hcliffe"}</definedName>
    <definedName name="wrn.balsheets." localSheetId="19" hidden="1">{"grpbs",#N/A,FALSE,"Group";"habs",#N/A,FALSE,"Group";"bs",#N/A,FALSE,"MetalSys";"bs",#N/A,FALSE,"Display";"bs",#N/A,FALSE,"Hcliffe"}</definedName>
    <definedName name="wrn.balsheets." hidden="1">{"grpbs",#N/A,FALSE,"Group";"habs",#N/A,FALSE,"Group";"bs",#N/A,FALSE,"MetalSys";"bs",#N/A,FALSE,"Display";"bs",#N/A,FALSE,"Hcliffe"}</definedName>
    <definedName name="wrn.Bank." localSheetId="14" hidden="1">{"OPL1",#N/A,FALSE,"PL";"OpAnal",#N/A,FALSE,"Op";"BS2",#N/A,FALSE,"BS";"CF1(a)",#N/A,FALSE,"Op"}</definedName>
    <definedName name="wrn.Bank." localSheetId="7" hidden="1">{"OPL1",#N/A,FALSE,"PL";"OpAnal",#N/A,FALSE,"Op";"BS2",#N/A,FALSE,"BS";"CF1(a)",#N/A,FALSE,"Op"}</definedName>
    <definedName name="wrn.Bank." localSheetId="25" hidden="1">{"OPL1",#N/A,FALSE,"PL";"OpAnal",#N/A,FALSE,"Op";"BS2",#N/A,FALSE,"BS";"CF1(a)",#N/A,FALSE,"Op"}</definedName>
    <definedName name="wrn.Bank." localSheetId="21" hidden="1">{"OPL1",#N/A,FALSE,"PL";"OpAnal",#N/A,FALSE,"Op";"BS2",#N/A,FALSE,"BS";"CF1(a)",#N/A,FALSE,"Op"}</definedName>
    <definedName name="wrn.Bank." localSheetId="22" hidden="1">{"OPL1",#N/A,FALSE,"PL";"OpAnal",#N/A,FALSE,"Op";"BS2",#N/A,FALSE,"BS";"CF1(a)",#N/A,FALSE,"Op"}</definedName>
    <definedName name="wrn.Bank." localSheetId="19" hidden="1">{"OPL1",#N/A,FALSE,"PL";"OpAnal",#N/A,FALSE,"Op";"BS2",#N/A,FALSE,"BS";"CF1(a)",#N/A,FALSE,"Op"}</definedName>
    <definedName name="wrn.Bank." hidden="1">{"OPL1",#N/A,FALSE,"PL";"OpAnal",#N/A,FALSE,"Op";"BS2",#N/A,FALSE,"BS";"CF1(a)",#N/A,FALSE,"Op"}</definedName>
    <definedName name="wrn.Basic._.Report." localSheetId="14" hidden="1">{#N/A,#N/A,FALSE,"New Depr Sch-150% DB";#N/A,#N/A,FALSE,"Cash Flows RLP";#N/A,#N/A,FALSE,"IRR";#N/A,#N/A,FALSE,"Proforma IS";#N/A,#N/A,FALSE,"Assumptions"}</definedName>
    <definedName name="wrn.Basic._.Report." localSheetId="7" hidden="1">{#N/A,#N/A,FALSE,"New Depr Sch-150% DB";#N/A,#N/A,FALSE,"Cash Flows RLP";#N/A,#N/A,FALSE,"IRR";#N/A,#N/A,FALSE,"Proforma IS";#N/A,#N/A,FALSE,"Assumptions"}</definedName>
    <definedName name="wrn.Basic._.Report." localSheetId="25" hidden="1">{#N/A,#N/A,FALSE,"New Depr Sch-150% DB";#N/A,#N/A,FALSE,"Cash Flows RLP";#N/A,#N/A,FALSE,"IRR";#N/A,#N/A,FALSE,"Proforma IS";#N/A,#N/A,FALSE,"Assumptions"}</definedName>
    <definedName name="wrn.Basic._.Report." localSheetId="21" hidden="1">{#N/A,#N/A,FALSE,"New Depr Sch-150% DB";#N/A,#N/A,FALSE,"Cash Flows RLP";#N/A,#N/A,FALSE,"IRR";#N/A,#N/A,FALSE,"Proforma IS";#N/A,#N/A,FALSE,"Assumptions"}</definedName>
    <definedName name="wrn.Basic._.Report." localSheetId="22" hidden="1">{#N/A,#N/A,FALSE,"New Depr Sch-150% DB";#N/A,#N/A,FALSE,"Cash Flows RLP";#N/A,#N/A,FALSE,"IRR";#N/A,#N/A,FALSE,"Proforma IS";#N/A,#N/A,FALSE,"Assumptions"}</definedName>
    <definedName name="wrn.Basic._.Report." localSheetId="19" hidden="1">{#N/A,#N/A,FALSE,"New Depr Sch-150% DB";#N/A,#N/A,FALSE,"Cash Flows RLP";#N/A,#N/A,FALSE,"IRR";#N/A,#N/A,FALSE,"Proforma IS";#N/A,#N/A,FALSE,"Assumptions"}</definedName>
    <definedName name="wrn.Basic._.Report." hidden="1">{#N/A,#N/A,FALSE,"New Depr Sch-150% DB";#N/A,#N/A,FALSE,"Cash Flows RLP";#N/A,#N/A,FALSE,"IRR";#N/A,#N/A,FALSE,"Proforma IS";#N/A,#N/A,FALSE,"Assumptions"}</definedName>
    <definedName name="wrn.BEL." localSheetId="14" hidden="1">{"IS",#N/A,FALSE,"IS";"RPTIS",#N/A,FALSE,"RPTIS";"STATS",#N/A,FALSE,"STATS";"CELL",#N/A,FALSE,"CELL";"BS",#N/A,FALSE,"BS"}</definedName>
    <definedName name="wrn.BEL." localSheetId="7" hidden="1">{"IS",#N/A,FALSE,"IS";"RPTIS",#N/A,FALSE,"RPTIS";"STATS",#N/A,FALSE,"STATS";"CELL",#N/A,FALSE,"CELL";"BS",#N/A,FALSE,"BS"}</definedName>
    <definedName name="wrn.BEL." localSheetId="25" hidden="1">{"IS",#N/A,FALSE,"IS";"RPTIS",#N/A,FALSE,"RPTIS";"STATS",#N/A,FALSE,"STATS";"CELL",#N/A,FALSE,"CELL";"BS",#N/A,FALSE,"BS"}</definedName>
    <definedName name="wrn.BEL." localSheetId="21" hidden="1">{"IS",#N/A,FALSE,"IS";"RPTIS",#N/A,FALSE,"RPTIS";"STATS",#N/A,FALSE,"STATS";"CELL",#N/A,FALSE,"CELL";"BS",#N/A,FALSE,"BS"}</definedName>
    <definedName name="wrn.BEL." localSheetId="22" hidden="1">{"IS",#N/A,FALSE,"IS";"RPTIS",#N/A,FALSE,"RPTIS";"STATS",#N/A,FALSE,"STATS";"CELL",#N/A,FALSE,"CELL";"BS",#N/A,FALSE,"BS"}</definedName>
    <definedName name="wrn.BEL." localSheetId="19" hidden="1">{"IS",#N/A,FALSE,"IS";"RPTIS",#N/A,FALSE,"RPTIS";"STATS",#N/A,FALSE,"STATS";"CELL",#N/A,FALSE,"CELL";"BS",#N/A,FALSE,"BS"}</definedName>
    <definedName name="wrn.BEL." hidden="1">{"IS",#N/A,FALSE,"IS";"RPTIS",#N/A,FALSE,"RPTIS";"STATS",#N/A,FALSE,"STATS";"CELL",#N/A,FALSE,"CELL";"BS",#N/A,FALSE,"BS"}</definedName>
    <definedName name="wrn.betz." localSheetId="14" hidden="1">{"net assets",#N/A,FALSE,"summary";"asset turnover",#N/A,FALSE,"summary";"orona",#N/A,FALSE,"summary"}</definedName>
    <definedName name="wrn.betz." localSheetId="7" hidden="1">{"net assets",#N/A,FALSE,"summary";"asset turnover",#N/A,FALSE,"summary";"orona",#N/A,FALSE,"summary"}</definedName>
    <definedName name="wrn.betz." localSheetId="25" hidden="1">{"net assets",#N/A,FALSE,"summary";"asset turnover",#N/A,FALSE,"summary";"orona",#N/A,FALSE,"summary"}</definedName>
    <definedName name="wrn.betz." localSheetId="21" hidden="1">{"net assets",#N/A,FALSE,"summary";"asset turnover",#N/A,FALSE,"summary";"orona",#N/A,FALSE,"summary"}</definedName>
    <definedName name="wrn.betz." localSheetId="22" hidden="1">{"net assets",#N/A,FALSE,"summary";"asset turnover",#N/A,FALSE,"summary";"orona",#N/A,FALSE,"summary"}</definedName>
    <definedName name="wrn.betz." localSheetId="19" hidden="1">{"net assets",#N/A,FALSE,"summary";"asset turnover",#N/A,FALSE,"summary";"orona",#N/A,FALSE,"summary"}</definedName>
    <definedName name="wrn.betz." hidden="1">{"net assets",#N/A,FALSE,"summary";"asset turnover",#N/A,FALSE,"summary";"orona",#N/A,FALSE,"summary"}</definedName>
    <definedName name="wrn.Bewegungsbilanz." localSheetId="14" hidden="1">{#N/A,#N/A,FALSE,"Mittelherkunft";#N/A,#N/A,FALSE,"Mittelverwendung"}</definedName>
    <definedName name="wrn.Bewegungsbilanz." localSheetId="7" hidden="1">{#N/A,#N/A,FALSE,"Mittelherkunft";#N/A,#N/A,FALSE,"Mittelverwendung"}</definedName>
    <definedName name="wrn.Bewegungsbilanz." localSheetId="25" hidden="1">{#N/A,#N/A,FALSE,"Mittelherkunft";#N/A,#N/A,FALSE,"Mittelverwendung"}</definedName>
    <definedName name="wrn.Bewegungsbilanz." localSheetId="21" hidden="1">{#N/A,#N/A,FALSE,"Mittelherkunft";#N/A,#N/A,FALSE,"Mittelverwendung"}</definedName>
    <definedName name="wrn.Bewegungsbilanz." localSheetId="22" hidden="1">{#N/A,#N/A,FALSE,"Mittelherkunft";#N/A,#N/A,FALSE,"Mittelverwendung"}</definedName>
    <definedName name="wrn.Bewegungsbilanz." localSheetId="19" hidden="1">{#N/A,#N/A,FALSE,"Mittelherkunft";#N/A,#N/A,FALSE,"Mittelverwendung"}</definedName>
    <definedName name="wrn.Bewegungsbilanz." hidden="1">{#N/A,#N/A,FALSE,"Mittelherkunft";#N/A,#N/A,FALSE,"Mittelverwendung"}</definedName>
    <definedName name="wrn.Bilan." localSheetId="14" hidden="1">{#N/A,#N/A,FALSE,"Bilan"}</definedName>
    <definedName name="wrn.Bilan." localSheetId="7" hidden="1">{#N/A,#N/A,FALSE,"Bilan"}</definedName>
    <definedName name="wrn.Bilan." localSheetId="25" hidden="1">{#N/A,#N/A,FALSE,"Bilan"}</definedName>
    <definedName name="wrn.Bilan." localSheetId="21" hidden="1">{#N/A,#N/A,FALSE,"Bilan"}</definedName>
    <definedName name="wrn.Bilan." localSheetId="22" hidden="1">{#N/A,#N/A,FALSE,"Bilan"}</definedName>
    <definedName name="wrn.Bilan." localSheetId="19" hidden="1">{#N/A,#N/A,FALSE,"Bilan"}</definedName>
    <definedName name="wrn.Bilan." hidden="1">{#N/A,#N/A,FALSE,"Bilan"}</definedName>
    <definedName name="wrn.Bilanz." localSheetId="14" hidden="1">{#N/A,#N/A,FALSE,"JA-deck";#N/A,#N/A,FALSE,"JA-inhv";#N/A,#N/A,FALSE,"JA-auftrag";#N/A,#N/A,FALSE,"JA-recht";#N/A,#N/A,FALSE,"JA-steuer";#N/A,#N/A,FALSE,"BILANZ";#N/A,#N/A,FALSE,"GUV";#N/A,#N/A,FALSE,"ANLAGEN";#N/A,#N/A,FALSE,"I.ANH";#N/A,#N/A,FALSE,"ERLBIL";#N/A,#N/A,FALSE,"ERLGUV";#N/A,#N/A,FALSE,"IV.ANH"}</definedName>
    <definedName name="wrn.Bilanz." localSheetId="7" hidden="1">{#N/A,#N/A,FALSE,"JA-deck";#N/A,#N/A,FALSE,"JA-inhv";#N/A,#N/A,FALSE,"JA-auftrag";#N/A,#N/A,FALSE,"JA-recht";#N/A,#N/A,FALSE,"JA-steuer";#N/A,#N/A,FALSE,"BILANZ";#N/A,#N/A,FALSE,"GUV";#N/A,#N/A,FALSE,"ANLAGEN";#N/A,#N/A,FALSE,"I.ANH";#N/A,#N/A,FALSE,"ERLBIL";#N/A,#N/A,FALSE,"ERLGUV";#N/A,#N/A,FALSE,"IV.ANH"}</definedName>
    <definedName name="wrn.Bilanz." localSheetId="25" hidden="1">{#N/A,#N/A,FALSE,"JA-deck";#N/A,#N/A,FALSE,"JA-inhv";#N/A,#N/A,FALSE,"JA-auftrag";#N/A,#N/A,FALSE,"JA-recht";#N/A,#N/A,FALSE,"JA-steuer";#N/A,#N/A,FALSE,"BILANZ";#N/A,#N/A,FALSE,"GUV";#N/A,#N/A,FALSE,"ANLAGEN";#N/A,#N/A,FALSE,"I.ANH";#N/A,#N/A,FALSE,"ERLBIL";#N/A,#N/A,FALSE,"ERLGUV";#N/A,#N/A,FALSE,"IV.ANH"}</definedName>
    <definedName name="wrn.Bilanz." localSheetId="21" hidden="1">{#N/A,#N/A,FALSE,"JA-deck";#N/A,#N/A,FALSE,"JA-inhv";#N/A,#N/A,FALSE,"JA-auftrag";#N/A,#N/A,FALSE,"JA-recht";#N/A,#N/A,FALSE,"JA-steuer";#N/A,#N/A,FALSE,"BILANZ";#N/A,#N/A,FALSE,"GUV";#N/A,#N/A,FALSE,"ANLAGEN";#N/A,#N/A,FALSE,"I.ANH";#N/A,#N/A,FALSE,"ERLBIL";#N/A,#N/A,FALSE,"ERLGUV";#N/A,#N/A,FALSE,"IV.ANH"}</definedName>
    <definedName name="wrn.Bilanz." localSheetId="22" hidden="1">{#N/A,#N/A,FALSE,"JA-deck";#N/A,#N/A,FALSE,"JA-inhv";#N/A,#N/A,FALSE,"JA-auftrag";#N/A,#N/A,FALSE,"JA-recht";#N/A,#N/A,FALSE,"JA-steuer";#N/A,#N/A,FALSE,"BILANZ";#N/A,#N/A,FALSE,"GUV";#N/A,#N/A,FALSE,"ANLAGEN";#N/A,#N/A,FALSE,"I.ANH";#N/A,#N/A,FALSE,"ERLBIL";#N/A,#N/A,FALSE,"ERLGUV";#N/A,#N/A,FALSE,"IV.ANH"}</definedName>
    <definedName name="wrn.Bilanz." localSheetId="19" hidden="1">{#N/A,#N/A,FALSE,"JA-deck";#N/A,#N/A,FALSE,"JA-inhv";#N/A,#N/A,FALSE,"JA-auftrag";#N/A,#N/A,FALSE,"JA-recht";#N/A,#N/A,FALSE,"JA-steuer";#N/A,#N/A,FALSE,"BILANZ";#N/A,#N/A,FALSE,"GUV";#N/A,#N/A,FALSE,"ANLAGEN";#N/A,#N/A,FALSE,"I.ANH";#N/A,#N/A,FALSE,"ERLBIL";#N/A,#N/A,FALSE,"ERLGUV";#N/A,#N/A,FALSE,"IV.ANH"}</definedName>
    <definedName name="wrn.Bilanz." hidden="1">{#N/A,#N/A,FALSE,"JA-deck";#N/A,#N/A,FALSE,"JA-inhv";#N/A,#N/A,FALSE,"JA-auftrag";#N/A,#N/A,FALSE,"JA-recht";#N/A,#N/A,FALSE,"JA-steuer";#N/A,#N/A,FALSE,"BILANZ";#N/A,#N/A,FALSE,"GUV";#N/A,#N/A,FALSE,"ANLAGEN";#N/A,#N/A,FALSE,"I.ANH";#N/A,#N/A,FALSE,"ERLBIL";#N/A,#N/A,FALSE,"ERLGUV";#N/A,#N/A,FALSE,"IV.ANH"}</definedName>
    <definedName name="wrn.bm" localSheetId="14"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 localSheetId="7"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 localSheetId="25"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 localSheetId="2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 localSheetId="22"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 localSheetId="19"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ard._.Reports." localSheetId="14" hidden="1">{#N/A,#N/A,FALSE,"M1s Board";#N/A,#N/A,FALSE,"M3 Board";#N/A,#N/A,FALSE,"M6 Board";#N/A,#N/A,FALSE,"M7";#N/A,#N/A,FALSE,"M7B";#N/A,#N/A,FALSE,"M8";#N/A,#N/A,FALSE,"M8A Board";#N/A,#N/A,FALSE,"AF1 Board"}</definedName>
    <definedName name="wrn.Board._.Reports." localSheetId="7" hidden="1">{#N/A,#N/A,FALSE,"M1s Board";#N/A,#N/A,FALSE,"M3 Board";#N/A,#N/A,FALSE,"M6 Board";#N/A,#N/A,FALSE,"M7";#N/A,#N/A,FALSE,"M7B";#N/A,#N/A,FALSE,"M8";#N/A,#N/A,FALSE,"M8A Board";#N/A,#N/A,FALSE,"AF1 Board"}</definedName>
    <definedName name="wrn.Board._.Reports." localSheetId="25" hidden="1">{#N/A,#N/A,FALSE,"M1s Board";#N/A,#N/A,FALSE,"M3 Board";#N/A,#N/A,FALSE,"M6 Board";#N/A,#N/A,FALSE,"M7";#N/A,#N/A,FALSE,"M7B";#N/A,#N/A,FALSE,"M8";#N/A,#N/A,FALSE,"M8A Board";#N/A,#N/A,FALSE,"AF1 Board"}</definedName>
    <definedName name="wrn.Board._.Reports." localSheetId="21" hidden="1">{#N/A,#N/A,FALSE,"M1s Board";#N/A,#N/A,FALSE,"M3 Board";#N/A,#N/A,FALSE,"M6 Board";#N/A,#N/A,FALSE,"M7";#N/A,#N/A,FALSE,"M7B";#N/A,#N/A,FALSE,"M8";#N/A,#N/A,FALSE,"M8A Board";#N/A,#N/A,FALSE,"AF1 Board"}</definedName>
    <definedName name="wrn.Board._.Reports." localSheetId="22" hidden="1">{#N/A,#N/A,FALSE,"M1s Board";#N/A,#N/A,FALSE,"M3 Board";#N/A,#N/A,FALSE,"M6 Board";#N/A,#N/A,FALSE,"M7";#N/A,#N/A,FALSE,"M7B";#N/A,#N/A,FALSE,"M8";#N/A,#N/A,FALSE,"M8A Board";#N/A,#N/A,FALSE,"AF1 Board"}</definedName>
    <definedName name="wrn.Board._.Reports." localSheetId="19" hidden="1">{#N/A,#N/A,FALSE,"M1s Board";#N/A,#N/A,FALSE,"M3 Board";#N/A,#N/A,FALSE,"M6 Board";#N/A,#N/A,FALSE,"M7";#N/A,#N/A,FALSE,"M7B";#N/A,#N/A,FALSE,"M8";#N/A,#N/A,FALSE,"M8A Board";#N/A,#N/A,FALSE,"AF1 Board"}</definedName>
    <definedName name="wrn.Board._.Reports." hidden="1">{#N/A,#N/A,FALSE,"M1s Board";#N/A,#N/A,FALSE,"M3 Board";#N/A,#N/A,FALSE,"M6 Board";#N/A,#N/A,FALSE,"M7";#N/A,#N/A,FALSE,"M7B";#N/A,#N/A,FALSE,"M8";#N/A,#N/A,FALSE,"M8A Board";#N/A,#N/A,FALSE,"AF1 Board"}</definedName>
    <definedName name="wrn.Book." localSheetId="14" hidden="1">{"EVA",#N/A,FALSE,"SMT2";#N/A,#N/A,FALSE,"Summary";#N/A,#N/A,FALSE,"Graphs";#N/A,#N/A,FALSE,"4 Panel"}</definedName>
    <definedName name="wrn.Book." localSheetId="7" hidden="1">{"EVA",#N/A,FALSE,"SMT2";#N/A,#N/A,FALSE,"Summary";#N/A,#N/A,FALSE,"Graphs";#N/A,#N/A,FALSE,"4 Panel"}</definedName>
    <definedName name="wrn.Book." localSheetId="25" hidden="1">{"EVA",#N/A,FALSE,"SMT2";#N/A,#N/A,FALSE,"Summary";#N/A,#N/A,FALSE,"Graphs";#N/A,#N/A,FALSE,"4 Panel"}</definedName>
    <definedName name="wrn.Book." localSheetId="21" hidden="1">{"EVA",#N/A,FALSE,"SMT2";#N/A,#N/A,FALSE,"Summary";#N/A,#N/A,FALSE,"Graphs";#N/A,#N/A,FALSE,"4 Panel"}</definedName>
    <definedName name="wrn.Book." localSheetId="22" hidden="1">{"EVA",#N/A,FALSE,"SMT2";#N/A,#N/A,FALSE,"Summary";#N/A,#N/A,FALSE,"Graphs";#N/A,#N/A,FALSE,"4 Panel"}</definedName>
    <definedName name="wrn.Book." localSheetId="19" hidden="1">{"EVA",#N/A,FALSE,"SMT2";#N/A,#N/A,FALSE,"Summary";#N/A,#N/A,FALSE,"Graphs";#N/A,#N/A,FALSE,"4 Panel"}</definedName>
    <definedName name="wrn.Book." hidden="1">{"EVA",#N/A,FALSE,"SMT2";#N/A,#N/A,FALSE,"Summary";#N/A,#N/A,FALSE,"Graphs";#N/A,#N/A,FALSE,"4 Panel"}</definedName>
    <definedName name="wrn.Both." localSheetId="14" hidden="1">{"detail",#N/A,FALSE,"mfg";"summary",#N/A,FALSE,"mfg"}</definedName>
    <definedName name="wrn.Both." localSheetId="7" hidden="1">{"detail",#N/A,FALSE,"mfg";"summary",#N/A,FALSE,"mfg"}</definedName>
    <definedName name="wrn.Both." localSheetId="25" hidden="1">{"detail",#N/A,FALSE,"mfg";"summary",#N/A,FALSE,"mfg"}</definedName>
    <definedName name="wrn.Both." localSheetId="21" hidden="1">{"detail",#N/A,FALSE,"mfg";"summary",#N/A,FALSE,"mfg"}</definedName>
    <definedName name="wrn.Both." localSheetId="22" hidden="1">{"detail",#N/A,FALSE,"mfg";"summary",#N/A,FALSE,"mfg"}</definedName>
    <definedName name="wrn.Both." localSheetId="19" hidden="1">{"detail",#N/A,FALSE,"mfg";"summary",#N/A,FALSE,"mfg"}</definedName>
    <definedName name="wrn.Both." hidden="1">{"detail",#N/A,FALSE,"mfg";"summary",#N/A,FALSE,"mfg"}</definedName>
    <definedName name="wrn.Both.2" localSheetId="14" hidden="1">{"detail",#N/A,FALSE,"mfg";"summary",#N/A,FALSE,"mfg"}</definedName>
    <definedName name="wrn.Both.2" localSheetId="7" hidden="1">{"detail",#N/A,FALSE,"mfg";"summary",#N/A,FALSE,"mfg"}</definedName>
    <definedName name="wrn.Both.2" localSheetId="25" hidden="1">{"detail",#N/A,FALSE,"mfg";"summary",#N/A,FALSE,"mfg"}</definedName>
    <definedName name="wrn.Both.2" localSheetId="21" hidden="1">{"detail",#N/A,FALSE,"mfg";"summary",#N/A,FALSE,"mfg"}</definedName>
    <definedName name="wrn.Both.2" localSheetId="22" hidden="1">{"detail",#N/A,FALSE,"mfg";"summary",#N/A,FALSE,"mfg"}</definedName>
    <definedName name="wrn.Both.2" localSheetId="19" hidden="1">{"detail",#N/A,FALSE,"mfg";"summary",#N/A,FALSE,"mfg"}</definedName>
    <definedName name="wrn.Both.2" hidden="1">{"detail",#N/A,FALSE,"mfg";"summary",#N/A,FALSE,"mfg"}</definedName>
    <definedName name="wrn.both1" localSheetId="14" hidden="1">{"detail",#N/A,FALSE,"mfg";"summary",#N/A,FALSE,"mfg"}</definedName>
    <definedName name="wrn.both1" localSheetId="7" hidden="1">{"detail",#N/A,FALSE,"mfg";"summary",#N/A,FALSE,"mfg"}</definedName>
    <definedName name="wrn.both1" localSheetId="25" hidden="1">{"detail",#N/A,FALSE,"mfg";"summary",#N/A,FALSE,"mfg"}</definedName>
    <definedName name="wrn.both1" localSheetId="21" hidden="1">{"detail",#N/A,FALSE,"mfg";"summary",#N/A,FALSE,"mfg"}</definedName>
    <definedName name="wrn.both1" localSheetId="22" hidden="1">{"detail",#N/A,FALSE,"mfg";"summary",#N/A,FALSE,"mfg"}</definedName>
    <definedName name="wrn.both1" localSheetId="19" hidden="1">{"detail",#N/A,FALSE,"mfg";"summary",#N/A,FALSE,"mfg"}</definedName>
    <definedName name="wrn.both1" hidden="1">{"detail",#N/A,FALSE,"mfg";"summary",#N/A,FALSE,"mfg"}</definedName>
    <definedName name="wrn.both10" localSheetId="14" hidden="1">{"detail",#N/A,FALSE,"mfg";"summary",#N/A,FALSE,"mfg"}</definedName>
    <definedName name="wrn.both10" localSheetId="7" hidden="1">{"detail",#N/A,FALSE,"mfg";"summary",#N/A,FALSE,"mfg"}</definedName>
    <definedName name="wrn.both10" localSheetId="25" hidden="1">{"detail",#N/A,FALSE,"mfg";"summary",#N/A,FALSE,"mfg"}</definedName>
    <definedName name="wrn.both10" localSheetId="21" hidden="1">{"detail",#N/A,FALSE,"mfg";"summary",#N/A,FALSE,"mfg"}</definedName>
    <definedName name="wrn.both10" localSheetId="22" hidden="1">{"detail",#N/A,FALSE,"mfg";"summary",#N/A,FALSE,"mfg"}</definedName>
    <definedName name="wrn.both10" localSheetId="19" hidden="1">{"detail",#N/A,FALSE,"mfg";"summary",#N/A,FALSE,"mfg"}</definedName>
    <definedName name="wrn.both10" hidden="1">{"detail",#N/A,FALSE,"mfg";"summary",#N/A,FALSE,"mfg"}</definedName>
    <definedName name="wrn.both102" localSheetId="14" hidden="1">{"detail",#N/A,FALSE,"mfg";"summary",#N/A,FALSE,"mfg"}</definedName>
    <definedName name="wrn.both102" localSheetId="7" hidden="1">{"detail",#N/A,FALSE,"mfg";"summary",#N/A,FALSE,"mfg"}</definedName>
    <definedName name="wrn.both102" localSheetId="25" hidden="1">{"detail",#N/A,FALSE,"mfg";"summary",#N/A,FALSE,"mfg"}</definedName>
    <definedName name="wrn.both102" localSheetId="21" hidden="1">{"detail",#N/A,FALSE,"mfg";"summary",#N/A,FALSE,"mfg"}</definedName>
    <definedName name="wrn.both102" localSheetId="22" hidden="1">{"detail",#N/A,FALSE,"mfg";"summary",#N/A,FALSE,"mfg"}</definedName>
    <definedName name="wrn.both102" localSheetId="19" hidden="1">{"detail",#N/A,FALSE,"mfg";"summary",#N/A,FALSE,"mfg"}</definedName>
    <definedName name="wrn.both102" hidden="1">{"detail",#N/A,FALSE,"mfg";"summary",#N/A,FALSE,"mfg"}</definedName>
    <definedName name="wrn.both11" localSheetId="14" hidden="1">{"detail",#N/A,FALSE,"mfg";"summary",#N/A,FALSE,"mfg"}</definedName>
    <definedName name="wrn.both11" localSheetId="7" hidden="1">{"detail",#N/A,FALSE,"mfg";"summary",#N/A,FALSE,"mfg"}</definedName>
    <definedName name="wrn.both11" localSheetId="25" hidden="1">{"detail",#N/A,FALSE,"mfg";"summary",#N/A,FALSE,"mfg"}</definedName>
    <definedName name="wrn.both11" localSheetId="21" hidden="1">{"detail",#N/A,FALSE,"mfg";"summary",#N/A,FALSE,"mfg"}</definedName>
    <definedName name="wrn.both11" localSheetId="22" hidden="1">{"detail",#N/A,FALSE,"mfg";"summary",#N/A,FALSE,"mfg"}</definedName>
    <definedName name="wrn.both11" localSheetId="19" hidden="1">{"detail",#N/A,FALSE,"mfg";"summary",#N/A,FALSE,"mfg"}</definedName>
    <definedName name="wrn.both11" hidden="1">{"detail",#N/A,FALSE,"mfg";"summary",#N/A,FALSE,"mfg"}</definedName>
    <definedName name="wrn.both12" localSheetId="14" hidden="1">{"detail",#N/A,FALSE,"mfg";"summary",#N/A,FALSE,"mfg"}</definedName>
    <definedName name="wrn.both12" localSheetId="7" hidden="1">{"detail",#N/A,FALSE,"mfg";"summary",#N/A,FALSE,"mfg"}</definedName>
    <definedName name="wrn.both12" localSheetId="25" hidden="1">{"detail",#N/A,FALSE,"mfg";"summary",#N/A,FALSE,"mfg"}</definedName>
    <definedName name="wrn.both12" localSheetId="21" hidden="1">{"detail",#N/A,FALSE,"mfg";"summary",#N/A,FALSE,"mfg"}</definedName>
    <definedName name="wrn.both12" localSheetId="22" hidden="1">{"detail",#N/A,FALSE,"mfg";"summary",#N/A,FALSE,"mfg"}</definedName>
    <definedName name="wrn.both12" localSheetId="19" hidden="1">{"detail",#N/A,FALSE,"mfg";"summary",#N/A,FALSE,"mfg"}</definedName>
    <definedName name="wrn.both12" hidden="1">{"detail",#N/A,FALSE,"mfg";"summary",#N/A,FALSE,"mfg"}</definedName>
    <definedName name="wrn.Both31" localSheetId="14" hidden="1">{"detail",#N/A,FALSE,"mfg";"summary",#N/A,FALSE,"mfg"}</definedName>
    <definedName name="wrn.Both31" localSheetId="7" hidden="1">{"detail",#N/A,FALSE,"mfg";"summary",#N/A,FALSE,"mfg"}</definedName>
    <definedName name="wrn.Both31" localSheetId="25" hidden="1">{"detail",#N/A,FALSE,"mfg";"summary",#N/A,FALSE,"mfg"}</definedName>
    <definedName name="wrn.Both31" localSheetId="21" hidden="1">{"detail",#N/A,FALSE,"mfg";"summary",#N/A,FALSE,"mfg"}</definedName>
    <definedName name="wrn.Both31" localSheetId="22" hidden="1">{"detail",#N/A,FALSE,"mfg";"summary",#N/A,FALSE,"mfg"}</definedName>
    <definedName name="wrn.Both31" localSheetId="19" hidden="1">{"detail",#N/A,FALSE,"mfg";"summary",#N/A,FALSE,"mfg"}</definedName>
    <definedName name="wrn.Both31" hidden="1">{"detail",#N/A,FALSE,"mfg";"summary",#N/A,FALSE,"mfg"}</definedName>
    <definedName name="wrn.Both32" localSheetId="14" hidden="1">{"detail",#N/A,FALSE,"mfg";"summary",#N/A,FALSE,"mfg"}</definedName>
    <definedName name="wrn.Both32" localSheetId="7" hidden="1">{"detail",#N/A,FALSE,"mfg";"summary",#N/A,FALSE,"mfg"}</definedName>
    <definedName name="wrn.Both32" localSheetId="25" hidden="1">{"detail",#N/A,FALSE,"mfg";"summary",#N/A,FALSE,"mfg"}</definedName>
    <definedName name="wrn.Both32" localSheetId="21" hidden="1">{"detail",#N/A,FALSE,"mfg";"summary",#N/A,FALSE,"mfg"}</definedName>
    <definedName name="wrn.Both32" localSheetId="22" hidden="1">{"detail",#N/A,FALSE,"mfg";"summary",#N/A,FALSE,"mfg"}</definedName>
    <definedName name="wrn.Both32" localSheetId="19" hidden="1">{"detail",#N/A,FALSE,"mfg";"summary",#N/A,FALSE,"mfg"}</definedName>
    <definedName name="wrn.Both32" hidden="1">{"detail",#N/A,FALSE,"mfg";"summary",#N/A,FALSE,"mfg"}</definedName>
    <definedName name="wrn.Both34" localSheetId="14" hidden="1">{"detail",#N/A,FALSE,"mfg";"summary",#N/A,FALSE,"mfg"}</definedName>
    <definedName name="wrn.Both34" localSheetId="7" hidden="1">{"detail",#N/A,FALSE,"mfg";"summary",#N/A,FALSE,"mfg"}</definedName>
    <definedName name="wrn.Both34" localSheetId="25" hidden="1">{"detail",#N/A,FALSE,"mfg";"summary",#N/A,FALSE,"mfg"}</definedName>
    <definedName name="wrn.Both34" localSheetId="21" hidden="1">{"detail",#N/A,FALSE,"mfg";"summary",#N/A,FALSE,"mfg"}</definedName>
    <definedName name="wrn.Both34" localSheetId="22" hidden="1">{"detail",#N/A,FALSE,"mfg";"summary",#N/A,FALSE,"mfg"}</definedName>
    <definedName name="wrn.Both34" localSheetId="19" hidden="1">{"detail",#N/A,FALSE,"mfg";"summary",#N/A,FALSE,"mfg"}</definedName>
    <definedName name="wrn.Both34" hidden="1">{"detail",#N/A,FALSE,"mfg";"summary",#N/A,FALSE,"mfg"}</definedName>
    <definedName name="wrn.Both35" localSheetId="14" hidden="1">{"detail",#N/A,FALSE,"mfg";"summary",#N/A,FALSE,"mfg"}</definedName>
    <definedName name="wrn.Both35" localSheetId="7" hidden="1">{"detail",#N/A,FALSE,"mfg";"summary",#N/A,FALSE,"mfg"}</definedName>
    <definedName name="wrn.Both35" localSheetId="25" hidden="1">{"detail",#N/A,FALSE,"mfg";"summary",#N/A,FALSE,"mfg"}</definedName>
    <definedName name="wrn.Both35" localSheetId="21" hidden="1">{"detail",#N/A,FALSE,"mfg";"summary",#N/A,FALSE,"mfg"}</definedName>
    <definedName name="wrn.Both35" localSheetId="22" hidden="1">{"detail",#N/A,FALSE,"mfg";"summary",#N/A,FALSE,"mfg"}</definedName>
    <definedName name="wrn.Both35" localSheetId="19" hidden="1">{"detail",#N/A,FALSE,"mfg";"summary",#N/A,FALSE,"mfg"}</definedName>
    <definedName name="wrn.Both35" hidden="1">{"detail",#N/A,FALSE,"mfg";"summary",#N/A,FALSE,"mfg"}</definedName>
    <definedName name="wrn.Both42" localSheetId="14" hidden="1">{"detail",#N/A,FALSE,"mfg";"summary",#N/A,FALSE,"mfg"}</definedName>
    <definedName name="wrn.Both42" localSheetId="7" hidden="1">{"detail",#N/A,FALSE,"mfg";"summary",#N/A,FALSE,"mfg"}</definedName>
    <definedName name="wrn.Both42" localSheetId="25" hidden="1">{"detail",#N/A,FALSE,"mfg";"summary",#N/A,FALSE,"mfg"}</definedName>
    <definedName name="wrn.Both42" localSheetId="21" hidden="1">{"detail",#N/A,FALSE,"mfg";"summary",#N/A,FALSE,"mfg"}</definedName>
    <definedName name="wrn.Both42" localSheetId="22" hidden="1">{"detail",#N/A,FALSE,"mfg";"summary",#N/A,FALSE,"mfg"}</definedName>
    <definedName name="wrn.Both42" localSheetId="19" hidden="1">{"detail",#N/A,FALSE,"mfg";"summary",#N/A,FALSE,"mfg"}</definedName>
    <definedName name="wrn.Both42" hidden="1">{"detail",#N/A,FALSE,"mfg";"summary",#N/A,FALSE,"mfg"}</definedName>
    <definedName name="wrn.both71" localSheetId="14" hidden="1">{"detail",#N/A,FALSE,"mfg";"summary",#N/A,FALSE,"mfg"}</definedName>
    <definedName name="wrn.both71" localSheetId="7" hidden="1">{"detail",#N/A,FALSE,"mfg";"summary",#N/A,FALSE,"mfg"}</definedName>
    <definedName name="wrn.both71" localSheetId="25" hidden="1">{"detail",#N/A,FALSE,"mfg";"summary",#N/A,FALSE,"mfg"}</definedName>
    <definedName name="wrn.both71" localSheetId="21" hidden="1">{"detail",#N/A,FALSE,"mfg";"summary",#N/A,FALSE,"mfg"}</definedName>
    <definedName name="wrn.both71" localSheetId="22" hidden="1">{"detail",#N/A,FALSE,"mfg";"summary",#N/A,FALSE,"mfg"}</definedName>
    <definedName name="wrn.both71" localSheetId="19" hidden="1">{"detail",#N/A,FALSE,"mfg";"summary",#N/A,FALSE,"mfg"}</definedName>
    <definedName name="wrn.both71" hidden="1">{"detail",#N/A,FALSE,"mfg";"summary",#N/A,FALSE,"mfg"}</definedName>
    <definedName name="wrn.botha11" localSheetId="14" hidden="1">{"detail",#N/A,FALSE,"mfg";"summary",#N/A,FALSE,"mfg"}</definedName>
    <definedName name="wrn.botha11" localSheetId="7" hidden="1">{"detail",#N/A,FALSE,"mfg";"summary",#N/A,FALSE,"mfg"}</definedName>
    <definedName name="wrn.botha11" localSheetId="25" hidden="1">{"detail",#N/A,FALSE,"mfg";"summary",#N/A,FALSE,"mfg"}</definedName>
    <definedName name="wrn.botha11" localSheetId="21" hidden="1">{"detail",#N/A,FALSE,"mfg";"summary",#N/A,FALSE,"mfg"}</definedName>
    <definedName name="wrn.botha11" localSheetId="22" hidden="1">{"detail",#N/A,FALSE,"mfg";"summary",#N/A,FALSE,"mfg"}</definedName>
    <definedName name="wrn.botha11" localSheetId="19" hidden="1">{"detail",#N/A,FALSE,"mfg";"summary",#N/A,FALSE,"mfg"}</definedName>
    <definedName name="wrn.botha11" hidden="1">{"detail",#N/A,FALSE,"mfg";"summary",#N/A,FALSE,"mfg"}</definedName>
    <definedName name="wrn.botha2" localSheetId="14" hidden="1">{"detail",#N/A,FALSE,"mfg";"summary",#N/A,FALSE,"mfg"}</definedName>
    <definedName name="wrn.botha2" localSheetId="7" hidden="1">{"detail",#N/A,FALSE,"mfg";"summary",#N/A,FALSE,"mfg"}</definedName>
    <definedName name="wrn.botha2" localSheetId="25" hidden="1">{"detail",#N/A,FALSE,"mfg";"summary",#N/A,FALSE,"mfg"}</definedName>
    <definedName name="wrn.botha2" localSheetId="21" hidden="1">{"detail",#N/A,FALSE,"mfg";"summary",#N/A,FALSE,"mfg"}</definedName>
    <definedName name="wrn.botha2" localSheetId="22" hidden="1">{"detail",#N/A,FALSE,"mfg";"summary",#N/A,FALSE,"mfg"}</definedName>
    <definedName name="wrn.botha2" localSheetId="19" hidden="1">{"detail",#N/A,FALSE,"mfg";"summary",#N/A,FALSE,"mfg"}</definedName>
    <definedName name="wrn.botha2" hidden="1">{"detail",#N/A,FALSE,"mfg";"summary",#N/A,FALSE,"mfg"}</definedName>
    <definedName name="wrn.bothab2" localSheetId="14" hidden="1">{"detail",#N/A,FALSE,"mfg";"summary",#N/A,FALSE,"mfg"}</definedName>
    <definedName name="wrn.bothab2" localSheetId="7" hidden="1">{"detail",#N/A,FALSE,"mfg";"summary",#N/A,FALSE,"mfg"}</definedName>
    <definedName name="wrn.bothab2" localSheetId="25" hidden="1">{"detail",#N/A,FALSE,"mfg";"summary",#N/A,FALSE,"mfg"}</definedName>
    <definedName name="wrn.bothab2" localSheetId="21" hidden="1">{"detail",#N/A,FALSE,"mfg";"summary",#N/A,FALSE,"mfg"}</definedName>
    <definedName name="wrn.bothab2" localSheetId="22" hidden="1">{"detail",#N/A,FALSE,"mfg";"summary",#N/A,FALSE,"mfg"}</definedName>
    <definedName name="wrn.bothab2" localSheetId="19" hidden="1">{"detail",#N/A,FALSE,"mfg";"summary",#N/A,FALSE,"mfg"}</definedName>
    <definedName name="wrn.bothab2" hidden="1">{"detail",#N/A,FALSE,"mfg";"summary",#N/A,FALSE,"mfg"}</definedName>
    <definedName name="wrn.BPlan." localSheetId="14" hidden="1">{#N/A,#N/A,FALSE,"F_Plan";#N/A,#N/A,FALSE,"Parameter"}</definedName>
    <definedName name="wrn.BPlan." localSheetId="7" hidden="1">{#N/A,#N/A,FALSE,"F_Plan";#N/A,#N/A,FALSE,"Parameter"}</definedName>
    <definedName name="wrn.BPlan." localSheetId="25" hidden="1">{#N/A,#N/A,FALSE,"F_Plan";#N/A,#N/A,FALSE,"Parameter"}</definedName>
    <definedName name="wrn.BPlan." localSheetId="21" hidden="1">{#N/A,#N/A,FALSE,"F_Plan";#N/A,#N/A,FALSE,"Parameter"}</definedName>
    <definedName name="wrn.BPlan." localSheetId="22" hidden="1">{#N/A,#N/A,FALSE,"F_Plan";#N/A,#N/A,FALSE,"Parameter"}</definedName>
    <definedName name="wrn.BPlan." localSheetId="19" hidden="1">{#N/A,#N/A,FALSE,"F_Plan";#N/A,#N/A,FALSE,"Parameter"}</definedName>
    <definedName name="wrn.BPlan." hidden="1">{#N/A,#N/A,FALSE,"F_Plan";#N/A,#N/A,FALSE,"Parameter"}</definedName>
    <definedName name="wrn.breakup." localSheetId="14" hidden="1">{"comps1",#N/A,FALSE,"Comps Sheet";"comps2",#N/A,FALSE,"Comps Sheet";"comps3",#N/A,FALSE,"Comps Sheet";"comps4",#N/A,FALSE,"Comps Sheet";"comps5",#N/A,FALSE,"Comps Sheet";"comps6",#N/A,FALSE,"Comps Sheet";"ec",#N/A,FALSE,"E&amp;C";"environmental",#N/A,FALSE,"Environmental";"heavy",#N/A,FALSE,"Heavy Const."}</definedName>
    <definedName name="wrn.breakup." localSheetId="7" hidden="1">{"comps1",#N/A,FALSE,"Comps Sheet";"comps2",#N/A,FALSE,"Comps Sheet";"comps3",#N/A,FALSE,"Comps Sheet";"comps4",#N/A,FALSE,"Comps Sheet";"comps5",#N/A,FALSE,"Comps Sheet";"comps6",#N/A,FALSE,"Comps Sheet";"ec",#N/A,FALSE,"E&amp;C";"environmental",#N/A,FALSE,"Environmental";"heavy",#N/A,FALSE,"Heavy Const."}</definedName>
    <definedName name="wrn.breakup." localSheetId="25" hidden="1">{"comps1",#N/A,FALSE,"Comps Sheet";"comps2",#N/A,FALSE,"Comps Sheet";"comps3",#N/A,FALSE,"Comps Sheet";"comps4",#N/A,FALSE,"Comps Sheet";"comps5",#N/A,FALSE,"Comps Sheet";"comps6",#N/A,FALSE,"Comps Sheet";"ec",#N/A,FALSE,"E&amp;C";"environmental",#N/A,FALSE,"Environmental";"heavy",#N/A,FALSE,"Heavy Const."}</definedName>
    <definedName name="wrn.breakup." localSheetId="21" hidden="1">{"comps1",#N/A,FALSE,"Comps Sheet";"comps2",#N/A,FALSE,"Comps Sheet";"comps3",#N/A,FALSE,"Comps Sheet";"comps4",#N/A,FALSE,"Comps Sheet";"comps5",#N/A,FALSE,"Comps Sheet";"comps6",#N/A,FALSE,"Comps Sheet";"ec",#N/A,FALSE,"E&amp;C";"environmental",#N/A,FALSE,"Environmental";"heavy",#N/A,FALSE,"Heavy Const."}</definedName>
    <definedName name="wrn.breakup." localSheetId="22" hidden="1">{"comps1",#N/A,FALSE,"Comps Sheet";"comps2",#N/A,FALSE,"Comps Sheet";"comps3",#N/A,FALSE,"Comps Sheet";"comps4",#N/A,FALSE,"Comps Sheet";"comps5",#N/A,FALSE,"Comps Sheet";"comps6",#N/A,FALSE,"Comps Sheet";"ec",#N/A,FALSE,"E&amp;C";"environmental",#N/A,FALSE,"Environmental";"heavy",#N/A,FALSE,"Heavy Const."}</definedName>
    <definedName name="wrn.breakup." localSheetId="19" hidden="1">{"comps1",#N/A,FALSE,"Comps Sheet";"comps2",#N/A,FALSE,"Comps Sheet";"comps3",#N/A,FALSE,"Comps Sheet";"comps4",#N/A,FALSE,"Comps Sheet";"comps5",#N/A,FALSE,"Comps Sheet";"comps6",#N/A,FALSE,"Comps Sheet";"ec",#N/A,FALSE,"E&amp;C";"environmental",#N/A,FALSE,"Environmental";"heavy",#N/A,FALSE,"Heavy Const."}</definedName>
    <definedName name="wrn.breakup." hidden="1">{"comps1",#N/A,FALSE,"Comps Sheet";"comps2",#N/A,FALSE,"Comps Sheet";"comps3",#N/A,FALSE,"Comps Sheet";"comps4",#N/A,FALSE,"Comps Sheet";"comps5",#N/A,FALSE,"Comps Sheet";"comps6",#N/A,FALSE,"Comps Sheet";"ec",#N/A,FALSE,"E&amp;C";"environmental",#N/A,FALSE,"Environmental";"heavy",#N/A,FALSE,"Heavy Const."}</definedName>
    <definedName name="wrn.BROCHURE." localSheetId="14" hidden="1">{"ACT",#N/A,FALSE,"Q3Elec P&amp;L fy 99  ";"BUD",#N/A,FALSE,"Q3Elec P&amp;L fy 99  ";"PRIOR",#N/A,FALSE,"Q3Elec P&amp;L fy 99  "}</definedName>
    <definedName name="wrn.BROCHURE." localSheetId="7" hidden="1">{"ACT",#N/A,FALSE,"Q3Elec P&amp;L fy 99  ";"BUD",#N/A,FALSE,"Q3Elec P&amp;L fy 99  ";"PRIOR",#N/A,FALSE,"Q3Elec P&amp;L fy 99  "}</definedName>
    <definedName name="wrn.BROCHURE." localSheetId="25" hidden="1">{"ACT",#N/A,FALSE,"Q3Elec P&amp;L fy 99  ";"BUD",#N/A,FALSE,"Q3Elec P&amp;L fy 99  ";"PRIOR",#N/A,FALSE,"Q3Elec P&amp;L fy 99  "}</definedName>
    <definedName name="wrn.BROCHURE." localSheetId="21" hidden="1">{"ACT",#N/A,FALSE,"Q3Elec P&amp;L fy 99  ";"BUD",#N/A,FALSE,"Q3Elec P&amp;L fy 99  ";"PRIOR",#N/A,FALSE,"Q3Elec P&amp;L fy 99  "}</definedName>
    <definedName name="wrn.BROCHURE." localSheetId="22" hidden="1">{"ACT",#N/A,FALSE,"Q3Elec P&amp;L fy 99  ";"BUD",#N/A,FALSE,"Q3Elec P&amp;L fy 99  ";"PRIOR",#N/A,FALSE,"Q3Elec P&amp;L fy 99  "}</definedName>
    <definedName name="wrn.BROCHURE." localSheetId="19" hidden="1">{"ACT",#N/A,FALSE,"Q3Elec P&amp;L fy 99  ";"BUD",#N/A,FALSE,"Q3Elec P&amp;L fy 99  ";"PRIOR",#N/A,FALSE,"Q3Elec P&amp;L fy 99  "}</definedName>
    <definedName name="wrn.BROCHURE." hidden="1">{"ACT",#N/A,FALSE,"Q3Elec P&amp;L fy 99  ";"BUD",#N/A,FALSE,"Q3Elec P&amp;L fy 99  ";"PRIOR",#N/A,FALSE,"Q3Elec P&amp;L fy 99  "}</definedName>
    <definedName name="wrn.BROCHYTD." localSheetId="14" hidden="1">{"YTDACT",#N/A,FALSE,"YTD Cum";"YTDBUD",#N/A,FALSE,"YTD Cum";"YTDPRIOR",#N/A,FALSE,"YTD Cum"}</definedName>
    <definedName name="wrn.BROCHYTD." localSheetId="7" hidden="1">{"YTDACT",#N/A,FALSE,"YTD Cum";"YTDBUD",#N/A,FALSE,"YTD Cum";"YTDPRIOR",#N/A,FALSE,"YTD Cum"}</definedName>
    <definedName name="wrn.BROCHYTD." localSheetId="25" hidden="1">{"YTDACT",#N/A,FALSE,"YTD Cum";"YTDBUD",#N/A,FALSE,"YTD Cum";"YTDPRIOR",#N/A,FALSE,"YTD Cum"}</definedName>
    <definedName name="wrn.BROCHYTD." localSheetId="21" hidden="1">{"YTDACT",#N/A,FALSE,"YTD Cum";"YTDBUD",#N/A,FALSE,"YTD Cum";"YTDPRIOR",#N/A,FALSE,"YTD Cum"}</definedName>
    <definedName name="wrn.BROCHYTD." localSheetId="22" hidden="1">{"YTDACT",#N/A,FALSE,"YTD Cum";"YTDBUD",#N/A,FALSE,"YTD Cum";"YTDPRIOR",#N/A,FALSE,"YTD Cum"}</definedName>
    <definedName name="wrn.BROCHYTD." localSheetId="19" hidden="1">{"YTDACT",#N/A,FALSE,"YTD Cum";"YTDBUD",#N/A,FALSE,"YTD Cum";"YTDPRIOR",#N/A,FALSE,"YTD Cum"}</definedName>
    <definedName name="wrn.BROCHYTD." hidden="1">{"YTDACT",#N/A,FALSE,"YTD Cum";"YTDBUD",#N/A,FALSE,"YTD Cum";"YTDPRIOR",#N/A,FALSE,"YTD Cum"}</definedName>
    <definedName name="wrn.BS._.Print." localSheetId="14" hidden="1">{"BalanceSheets1",#N/A,FALSE,"input"}</definedName>
    <definedName name="wrn.BS._.Print." localSheetId="7" hidden="1">{"BalanceSheets1",#N/A,FALSE,"input"}</definedName>
    <definedName name="wrn.BS._.Print." localSheetId="25" hidden="1">{"BalanceSheets1",#N/A,FALSE,"input"}</definedName>
    <definedName name="wrn.BS._.Print." localSheetId="21" hidden="1">{"BalanceSheets1",#N/A,FALSE,"input"}</definedName>
    <definedName name="wrn.BS._.Print." localSheetId="22" hidden="1">{"BalanceSheets1",#N/A,FALSE,"input"}</definedName>
    <definedName name="wrn.BS._.Print." localSheetId="19" hidden="1">{"BalanceSheets1",#N/A,FALSE,"input"}</definedName>
    <definedName name="wrn.BS._.Print." hidden="1">{"BalanceSheets1",#N/A,FALSE,"input"}</definedName>
    <definedName name="wrn.BS_SCHEDULE." localSheetId="14"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wrn.BS_SCHEDULE." localSheetId="7"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wrn.BS_SCHEDULE." localSheetId="25"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wrn.BS_SCHEDULE." localSheetId="21"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wrn.BS_SCHEDULE." localSheetId="22"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wrn.BS_SCHEDULE." localSheetId="19"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wrn.BS_SCHEDULE." hidden="1">{#N/A,#N/A,FALSE,"a-f&amp;e";#N/A,#N/A,FALSE,"a-land";#N/A,#N/A,FALSE,"b-invest-ac";#N/A,#N/A,FALSE,"b-share";#N/A,#N/A,FALSE,"c-intercom-table";#N/A,#N/A,FALSE,"d-intercom";#N/A,#N/A,FALSE,"d-invest";#N/A,#N/A,FALSE,"f-srec";#N/A,#N/A,FALSE,"g-tdebt";#N/A,#N/A,FALSE,"h-orec";#N/A,#N/A,FALSE,"i-directors";#N/A,#N/A,FALSE,"j-list";#N/A,#N/A,FALSE,"j-recon";#N/A,#N/A,FALSE,"i-tcret";#N/A,#N/A,FALSE,"m-opay";#N/A,#N/A,FALSE,"o-loans";#N/A,#N/A,FALSE,"y-cap-commit";#N/A,#N/A,FALSE,"z-post-bs"}</definedName>
    <definedName name="wrn.bsall." localSheetId="14" hidden="1">{"pg1",#N/A,FALSE,"BSALLNOW.XLS";"pg2",#N/A,FALSE,"BSALLNOW.XLS";"pg3",#N/A,FALSE,"BSALLNOW.XLS"}</definedName>
    <definedName name="wrn.bsall." localSheetId="7" hidden="1">{"pg1",#N/A,FALSE,"BSALLNOW.XLS";"pg2",#N/A,FALSE,"BSALLNOW.XLS";"pg3",#N/A,FALSE,"BSALLNOW.XLS"}</definedName>
    <definedName name="wrn.bsall." localSheetId="25" hidden="1">{"pg1",#N/A,FALSE,"BSALLNOW.XLS";"pg2",#N/A,FALSE,"BSALLNOW.XLS";"pg3",#N/A,FALSE,"BSALLNOW.XLS"}</definedName>
    <definedName name="wrn.bsall." localSheetId="21" hidden="1">{"pg1",#N/A,FALSE,"BSALLNOW.XLS";"pg2",#N/A,FALSE,"BSALLNOW.XLS";"pg3",#N/A,FALSE,"BSALLNOW.XLS"}</definedName>
    <definedName name="wrn.bsall." localSheetId="22" hidden="1">{"pg1",#N/A,FALSE,"BSALLNOW.XLS";"pg2",#N/A,FALSE,"BSALLNOW.XLS";"pg3",#N/A,FALSE,"BSALLNOW.XLS"}</definedName>
    <definedName name="wrn.bsall." localSheetId="19" hidden="1">{"pg1",#N/A,FALSE,"BSALLNOW.XLS";"pg2",#N/A,FALSE,"BSALLNOW.XLS";"pg3",#N/A,FALSE,"BSALLNOW.XLS"}</definedName>
    <definedName name="wrn.bsall." hidden="1">{"pg1",#N/A,FALSE,"BSALLNOW.XLS";"pg2",#N/A,FALSE,"BSALLNOW.XLS";"pg3",#N/A,FALSE,"BSALLNOW.XLS"}</definedName>
    <definedName name="wrn.BT_CIT." localSheetId="14" hidden="1">{#N/A,#N/A,FALSE,"Master";#N/A,#N/A,FALSE,"EXP-STATEMENT";#N/A,#N/A,FALSE,"BT&amp;CIT-COM"}</definedName>
    <definedName name="wrn.BT_CIT." localSheetId="7" hidden="1">{#N/A,#N/A,FALSE,"Master";#N/A,#N/A,FALSE,"EXP-STATEMENT";#N/A,#N/A,FALSE,"BT&amp;CIT-COM"}</definedName>
    <definedName name="wrn.BT_CIT." localSheetId="25" hidden="1">{#N/A,#N/A,FALSE,"Master";#N/A,#N/A,FALSE,"EXP-STATEMENT";#N/A,#N/A,FALSE,"BT&amp;CIT-COM"}</definedName>
    <definedName name="wrn.BT_CIT." localSheetId="21" hidden="1">{#N/A,#N/A,FALSE,"Master";#N/A,#N/A,FALSE,"EXP-STATEMENT";#N/A,#N/A,FALSE,"BT&amp;CIT-COM"}</definedName>
    <definedName name="wrn.BT_CIT." localSheetId="22" hidden="1">{#N/A,#N/A,FALSE,"Master";#N/A,#N/A,FALSE,"EXP-STATEMENT";#N/A,#N/A,FALSE,"BT&amp;CIT-COM"}</definedName>
    <definedName name="wrn.BT_CIT." localSheetId="19" hidden="1">{#N/A,#N/A,FALSE,"Master";#N/A,#N/A,FALSE,"EXP-STATEMENT";#N/A,#N/A,FALSE,"BT&amp;CIT-COM"}</definedName>
    <definedName name="wrn.BT_CIT." hidden="1">{#N/A,#N/A,FALSE,"Master";#N/A,#N/A,FALSE,"EXP-STATEMENT";#N/A,#N/A,FALSE,"BT&amp;CIT-COM"}</definedName>
    <definedName name="wrn.BU._.Report." localSheetId="14" hidden="1">{#N/A,#N/A,FALSE,"P&amp;L Acc";#N/A,#N/A,FALSE,"P&amp;L Var";#N/A,#N/A,FALSE,"I-B Rep";#N/A,#N/A,FALSE,"BS";#N/A,#N/A,FALSE,"C'flw St";#N/A,#N/A,FALSE,"FA Rep";#N/A,#N/A,FALSE,"H-C Cons"}</definedName>
    <definedName name="wrn.BU._.Report." localSheetId="7" hidden="1">{#N/A,#N/A,FALSE,"P&amp;L Acc";#N/A,#N/A,FALSE,"P&amp;L Var";#N/A,#N/A,FALSE,"I-B Rep";#N/A,#N/A,FALSE,"BS";#N/A,#N/A,FALSE,"C'flw St";#N/A,#N/A,FALSE,"FA Rep";#N/A,#N/A,FALSE,"H-C Cons"}</definedName>
    <definedName name="wrn.BU._.Report." localSheetId="25" hidden="1">{#N/A,#N/A,FALSE,"P&amp;L Acc";#N/A,#N/A,FALSE,"P&amp;L Var";#N/A,#N/A,FALSE,"I-B Rep";#N/A,#N/A,FALSE,"BS";#N/A,#N/A,FALSE,"C'flw St";#N/A,#N/A,FALSE,"FA Rep";#N/A,#N/A,FALSE,"H-C Cons"}</definedName>
    <definedName name="wrn.BU._.Report." localSheetId="21" hidden="1">{#N/A,#N/A,FALSE,"P&amp;L Acc";#N/A,#N/A,FALSE,"P&amp;L Var";#N/A,#N/A,FALSE,"I-B Rep";#N/A,#N/A,FALSE,"BS";#N/A,#N/A,FALSE,"C'flw St";#N/A,#N/A,FALSE,"FA Rep";#N/A,#N/A,FALSE,"H-C Cons"}</definedName>
    <definedName name="wrn.BU._.Report." localSheetId="22" hidden="1">{#N/A,#N/A,FALSE,"P&amp;L Acc";#N/A,#N/A,FALSE,"P&amp;L Var";#N/A,#N/A,FALSE,"I-B Rep";#N/A,#N/A,FALSE,"BS";#N/A,#N/A,FALSE,"C'flw St";#N/A,#N/A,FALSE,"FA Rep";#N/A,#N/A,FALSE,"H-C Cons"}</definedName>
    <definedName name="wrn.BU._.Report." localSheetId="19" hidden="1">{#N/A,#N/A,FALSE,"P&amp;L Acc";#N/A,#N/A,FALSE,"P&amp;L Var";#N/A,#N/A,FALSE,"I-B Rep";#N/A,#N/A,FALSE,"BS";#N/A,#N/A,FALSE,"C'flw St";#N/A,#N/A,FALSE,"FA Rep";#N/A,#N/A,FALSE,"H-C Cons"}</definedName>
    <definedName name="wrn.BU._.Report." hidden="1">{#N/A,#N/A,FALSE,"P&amp;L Acc";#N/A,#N/A,FALSE,"P&amp;L Var";#N/A,#N/A,FALSE,"I-B Rep";#N/A,#N/A,FALSE,"BS";#N/A,#N/A,FALSE,"C'flw St";#N/A,#N/A,FALSE,"FA Rep";#N/A,#N/A,FALSE,"H-C Cons"}</definedName>
    <definedName name="wrn.BU._.Report2" localSheetId="14" hidden="1">{#N/A,#N/A,FALSE,"P&amp;L Acc";#N/A,#N/A,FALSE,"P&amp;L Var";#N/A,#N/A,FALSE,"I-B Rep";#N/A,#N/A,FALSE,"BS";#N/A,#N/A,FALSE,"C'flw St";#N/A,#N/A,FALSE,"FA Rep";#N/A,#N/A,FALSE,"H-C Cons"}</definedName>
    <definedName name="wrn.BU._.Report2" localSheetId="7" hidden="1">{#N/A,#N/A,FALSE,"P&amp;L Acc";#N/A,#N/A,FALSE,"P&amp;L Var";#N/A,#N/A,FALSE,"I-B Rep";#N/A,#N/A,FALSE,"BS";#N/A,#N/A,FALSE,"C'flw St";#N/A,#N/A,FALSE,"FA Rep";#N/A,#N/A,FALSE,"H-C Cons"}</definedName>
    <definedName name="wrn.BU._.Report2" localSheetId="25" hidden="1">{#N/A,#N/A,FALSE,"P&amp;L Acc";#N/A,#N/A,FALSE,"P&amp;L Var";#N/A,#N/A,FALSE,"I-B Rep";#N/A,#N/A,FALSE,"BS";#N/A,#N/A,FALSE,"C'flw St";#N/A,#N/A,FALSE,"FA Rep";#N/A,#N/A,FALSE,"H-C Cons"}</definedName>
    <definedName name="wrn.BU._.Report2" localSheetId="21" hidden="1">{#N/A,#N/A,FALSE,"P&amp;L Acc";#N/A,#N/A,FALSE,"P&amp;L Var";#N/A,#N/A,FALSE,"I-B Rep";#N/A,#N/A,FALSE,"BS";#N/A,#N/A,FALSE,"C'flw St";#N/A,#N/A,FALSE,"FA Rep";#N/A,#N/A,FALSE,"H-C Cons"}</definedName>
    <definedName name="wrn.BU._.Report2" localSheetId="22" hidden="1">{#N/A,#N/A,FALSE,"P&amp;L Acc";#N/A,#N/A,FALSE,"P&amp;L Var";#N/A,#N/A,FALSE,"I-B Rep";#N/A,#N/A,FALSE,"BS";#N/A,#N/A,FALSE,"C'flw St";#N/A,#N/A,FALSE,"FA Rep";#N/A,#N/A,FALSE,"H-C Cons"}</definedName>
    <definedName name="wrn.BU._.Report2" localSheetId="19" hidden="1">{#N/A,#N/A,FALSE,"P&amp;L Acc";#N/A,#N/A,FALSE,"P&amp;L Var";#N/A,#N/A,FALSE,"I-B Rep";#N/A,#N/A,FALSE,"BS";#N/A,#N/A,FALSE,"C'flw St";#N/A,#N/A,FALSE,"FA Rep";#N/A,#N/A,FALSE,"H-C Cons"}</definedName>
    <definedName name="wrn.BU._.Report2" hidden="1">{#N/A,#N/A,FALSE,"P&amp;L Acc";#N/A,#N/A,FALSE,"P&amp;L Var";#N/A,#N/A,FALSE,"I-B Rep";#N/A,#N/A,FALSE,"BS";#N/A,#N/A,FALSE,"C'flw St";#N/A,#N/A,FALSE,"FA Rep";#N/A,#N/A,FALSE,"H-C Cons"}</definedName>
    <definedName name="wrn.BU._.Reports." localSheetId="14" hidden="1">{#N/A,#N/A,FALSE,"P&amp;L Acc";#N/A,#N/A,FALSE,"P&amp;L Var";#N/A,#N/A,FALSE,"I-B Rep";#N/A,#N/A,FALSE,"BS";#N/A,#N/A,FALSE,"C'flw St";#N/A,#N/A,FALSE,"FA Rep";#N/A,#N/A,FALSE,"H-C Cons"}</definedName>
    <definedName name="wrn.BU._.Reports." localSheetId="7" hidden="1">{#N/A,#N/A,FALSE,"P&amp;L Acc";#N/A,#N/A,FALSE,"P&amp;L Var";#N/A,#N/A,FALSE,"I-B Rep";#N/A,#N/A,FALSE,"BS";#N/A,#N/A,FALSE,"C'flw St";#N/A,#N/A,FALSE,"FA Rep";#N/A,#N/A,FALSE,"H-C Cons"}</definedName>
    <definedName name="wrn.BU._.Reports." localSheetId="25" hidden="1">{#N/A,#N/A,FALSE,"P&amp;L Acc";#N/A,#N/A,FALSE,"P&amp;L Var";#N/A,#N/A,FALSE,"I-B Rep";#N/A,#N/A,FALSE,"BS";#N/A,#N/A,FALSE,"C'flw St";#N/A,#N/A,FALSE,"FA Rep";#N/A,#N/A,FALSE,"H-C Cons"}</definedName>
    <definedName name="wrn.BU._.Reports." localSheetId="21" hidden="1">{#N/A,#N/A,FALSE,"P&amp;L Acc";#N/A,#N/A,FALSE,"P&amp;L Var";#N/A,#N/A,FALSE,"I-B Rep";#N/A,#N/A,FALSE,"BS";#N/A,#N/A,FALSE,"C'flw St";#N/A,#N/A,FALSE,"FA Rep";#N/A,#N/A,FALSE,"H-C Cons"}</definedName>
    <definedName name="wrn.BU._.Reports." localSheetId="22" hidden="1">{#N/A,#N/A,FALSE,"P&amp;L Acc";#N/A,#N/A,FALSE,"P&amp;L Var";#N/A,#N/A,FALSE,"I-B Rep";#N/A,#N/A,FALSE,"BS";#N/A,#N/A,FALSE,"C'flw St";#N/A,#N/A,FALSE,"FA Rep";#N/A,#N/A,FALSE,"H-C Cons"}</definedName>
    <definedName name="wrn.BU._.Reports." localSheetId="19" hidden="1">{#N/A,#N/A,FALSE,"P&amp;L Acc";#N/A,#N/A,FALSE,"P&amp;L Var";#N/A,#N/A,FALSE,"I-B Rep";#N/A,#N/A,FALSE,"BS";#N/A,#N/A,FALSE,"C'flw St";#N/A,#N/A,FALSE,"FA Rep";#N/A,#N/A,FALSE,"H-C Cons"}</definedName>
    <definedName name="wrn.BU._.Reports." hidden="1">{#N/A,#N/A,FALSE,"P&amp;L Acc";#N/A,#N/A,FALSE,"P&amp;L Var";#N/A,#N/A,FALSE,"I-B Rep";#N/A,#N/A,FALSE,"BS";#N/A,#N/A,FALSE,"C'flw St";#N/A,#N/A,FALSE,"FA Rep";#N/A,#N/A,FALSE,"H-C Cons"}</definedName>
    <definedName name="wrn.BU1" localSheetId="14" hidden="1">{#N/A,#N/A,FALSE,"P&amp;L Acc";#N/A,#N/A,FALSE,"P&amp;L Var";#N/A,#N/A,FALSE,"I-B Rep";#N/A,#N/A,FALSE,"BS";#N/A,#N/A,FALSE,"C'flw St";#N/A,#N/A,FALSE,"FA Rep";#N/A,#N/A,FALSE,"H-C Cons"}</definedName>
    <definedName name="wrn.BU1" localSheetId="7" hidden="1">{#N/A,#N/A,FALSE,"P&amp;L Acc";#N/A,#N/A,FALSE,"P&amp;L Var";#N/A,#N/A,FALSE,"I-B Rep";#N/A,#N/A,FALSE,"BS";#N/A,#N/A,FALSE,"C'flw St";#N/A,#N/A,FALSE,"FA Rep";#N/A,#N/A,FALSE,"H-C Cons"}</definedName>
    <definedName name="wrn.BU1" localSheetId="25" hidden="1">{#N/A,#N/A,FALSE,"P&amp;L Acc";#N/A,#N/A,FALSE,"P&amp;L Var";#N/A,#N/A,FALSE,"I-B Rep";#N/A,#N/A,FALSE,"BS";#N/A,#N/A,FALSE,"C'flw St";#N/A,#N/A,FALSE,"FA Rep";#N/A,#N/A,FALSE,"H-C Cons"}</definedName>
    <definedName name="wrn.BU1" localSheetId="21" hidden="1">{#N/A,#N/A,FALSE,"P&amp;L Acc";#N/A,#N/A,FALSE,"P&amp;L Var";#N/A,#N/A,FALSE,"I-B Rep";#N/A,#N/A,FALSE,"BS";#N/A,#N/A,FALSE,"C'flw St";#N/A,#N/A,FALSE,"FA Rep";#N/A,#N/A,FALSE,"H-C Cons"}</definedName>
    <definedName name="wrn.BU1" localSheetId="22" hidden="1">{#N/A,#N/A,FALSE,"P&amp;L Acc";#N/A,#N/A,FALSE,"P&amp;L Var";#N/A,#N/A,FALSE,"I-B Rep";#N/A,#N/A,FALSE,"BS";#N/A,#N/A,FALSE,"C'flw St";#N/A,#N/A,FALSE,"FA Rep";#N/A,#N/A,FALSE,"H-C Cons"}</definedName>
    <definedName name="wrn.BU1" localSheetId="19" hidden="1">{#N/A,#N/A,FALSE,"P&amp;L Acc";#N/A,#N/A,FALSE,"P&amp;L Var";#N/A,#N/A,FALSE,"I-B Rep";#N/A,#N/A,FALSE,"BS";#N/A,#N/A,FALSE,"C'flw St";#N/A,#N/A,FALSE,"FA Rep";#N/A,#N/A,FALSE,"H-C Cons"}</definedName>
    <definedName name="wrn.BU1" hidden="1">{#N/A,#N/A,FALSE,"P&amp;L Acc";#N/A,#N/A,FALSE,"P&amp;L Var";#N/A,#N/A,FALSE,"I-B Rep";#N/A,#N/A,FALSE,"BS";#N/A,#N/A,FALSE,"C'flw St";#N/A,#N/A,FALSE,"FA Rep";#N/A,#N/A,FALSE,"H-C Cons"}</definedName>
    <definedName name="wrn.BUDGET." localSheetId="14" hidden="1">{#N/A,#N/A,FALSE,"SCHEDULE A";#N/A,#N/A,FALSE,"SCHEDULE B";#N/A,#N/A,FALSE,"SCHEDULE C";#N/A,#N/A,FALSE,"SUMMARY P&amp;L";#N/A,#N/A,FALSE,"INCOME STATEMENT";#N/A,#N/A,FALSE,"TOTAL REVENUE";#N/A,#N/A,FALSE,"AD REVENUE";#N/A,#N/A,FALSE,"PPV REVENUE";#N/A,#N/A,FALSE,"OTHER REVENUE";#N/A,#N/A,FALSE,"RIGHTS";#N/A,#N/A,FALSE,"MUSIC FEES";#N/A,#N/A,FALSE,"G&amp;A EXPENSE";#N/A,#N/A,FALSE,"G&amp;A EXPL.";#N/A,#N/A,FALSE,"PROGRAMMING";#N/A,#N/A,FALSE,"PROG. EXPL.";#N/A,#N/A,FALSE,"REMOTE PROD. EXP.";#N/A,#N/A,FALSE,"REMOTE SUPPORT";#N/A,#N/A,FALSE,"REM. PROD. EXPL.";#N/A,#N/A,FALSE,"DISTRIBUTION";#N/A,#N/A,FALSE,"SPORTSCOM";#N/A,#N/A,FALSE,"AFFILIATE SALES";#N/A,#N/A,FALSE,"AFF SALES EXPL.";#N/A,#N/A,FALSE,"MARKETING";#N/A,#N/A,FALSE,"MARKTETING EXPL.";#N/A,#N/A,FALSE,"AD SALES";#N/A,#N/A,FALSE,"AD SALES EXPL.";#N/A,#N/A,FALSE,"MEDIA";#N/A,#N/A,FALSE,"MEDIA EXPL.";#N/A,#N/A,FALSE,"PPV EXPENSE";#N/A,#N/A,FALSE,"PRIME FEE";#N/A,#N/A,FALSE,"PAYROLL";#N/A,#N/A,FALSE,"DEPRECIATION";#N/A,#N/A,FALSE,"CAPITAL "}</definedName>
    <definedName name="wrn.BUDGET." localSheetId="7" hidden="1">{#N/A,#N/A,FALSE,"SCHEDULE A";#N/A,#N/A,FALSE,"SCHEDULE B";#N/A,#N/A,FALSE,"SCHEDULE C";#N/A,#N/A,FALSE,"SUMMARY P&amp;L";#N/A,#N/A,FALSE,"INCOME STATEMENT";#N/A,#N/A,FALSE,"TOTAL REVENUE";#N/A,#N/A,FALSE,"AD REVENUE";#N/A,#N/A,FALSE,"PPV REVENUE";#N/A,#N/A,FALSE,"OTHER REVENUE";#N/A,#N/A,FALSE,"RIGHTS";#N/A,#N/A,FALSE,"MUSIC FEES";#N/A,#N/A,FALSE,"G&amp;A EXPENSE";#N/A,#N/A,FALSE,"G&amp;A EXPL.";#N/A,#N/A,FALSE,"PROGRAMMING";#N/A,#N/A,FALSE,"PROG. EXPL.";#N/A,#N/A,FALSE,"REMOTE PROD. EXP.";#N/A,#N/A,FALSE,"REMOTE SUPPORT";#N/A,#N/A,FALSE,"REM. PROD. EXPL.";#N/A,#N/A,FALSE,"DISTRIBUTION";#N/A,#N/A,FALSE,"SPORTSCOM";#N/A,#N/A,FALSE,"AFFILIATE SALES";#N/A,#N/A,FALSE,"AFF SALES EXPL.";#N/A,#N/A,FALSE,"MARKETING";#N/A,#N/A,FALSE,"MARKTETING EXPL.";#N/A,#N/A,FALSE,"AD SALES";#N/A,#N/A,FALSE,"AD SALES EXPL.";#N/A,#N/A,FALSE,"MEDIA";#N/A,#N/A,FALSE,"MEDIA EXPL.";#N/A,#N/A,FALSE,"PPV EXPENSE";#N/A,#N/A,FALSE,"PRIME FEE";#N/A,#N/A,FALSE,"PAYROLL";#N/A,#N/A,FALSE,"DEPRECIATION";#N/A,#N/A,FALSE,"CAPITAL "}</definedName>
    <definedName name="wrn.BUDGET." localSheetId="25" hidden="1">{#N/A,#N/A,FALSE,"SCHEDULE A";#N/A,#N/A,FALSE,"SCHEDULE B";#N/A,#N/A,FALSE,"SCHEDULE C";#N/A,#N/A,FALSE,"SUMMARY P&amp;L";#N/A,#N/A,FALSE,"INCOME STATEMENT";#N/A,#N/A,FALSE,"TOTAL REVENUE";#N/A,#N/A,FALSE,"AD REVENUE";#N/A,#N/A,FALSE,"PPV REVENUE";#N/A,#N/A,FALSE,"OTHER REVENUE";#N/A,#N/A,FALSE,"RIGHTS";#N/A,#N/A,FALSE,"MUSIC FEES";#N/A,#N/A,FALSE,"G&amp;A EXPENSE";#N/A,#N/A,FALSE,"G&amp;A EXPL.";#N/A,#N/A,FALSE,"PROGRAMMING";#N/A,#N/A,FALSE,"PROG. EXPL.";#N/A,#N/A,FALSE,"REMOTE PROD. EXP.";#N/A,#N/A,FALSE,"REMOTE SUPPORT";#N/A,#N/A,FALSE,"REM. PROD. EXPL.";#N/A,#N/A,FALSE,"DISTRIBUTION";#N/A,#N/A,FALSE,"SPORTSCOM";#N/A,#N/A,FALSE,"AFFILIATE SALES";#N/A,#N/A,FALSE,"AFF SALES EXPL.";#N/A,#N/A,FALSE,"MARKETING";#N/A,#N/A,FALSE,"MARKTETING EXPL.";#N/A,#N/A,FALSE,"AD SALES";#N/A,#N/A,FALSE,"AD SALES EXPL.";#N/A,#N/A,FALSE,"MEDIA";#N/A,#N/A,FALSE,"MEDIA EXPL.";#N/A,#N/A,FALSE,"PPV EXPENSE";#N/A,#N/A,FALSE,"PRIME FEE";#N/A,#N/A,FALSE,"PAYROLL";#N/A,#N/A,FALSE,"DEPRECIATION";#N/A,#N/A,FALSE,"CAPITAL "}</definedName>
    <definedName name="wrn.BUDGET." localSheetId="21" hidden="1">{#N/A,#N/A,FALSE,"SCHEDULE A";#N/A,#N/A,FALSE,"SCHEDULE B";#N/A,#N/A,FALSE,"SCHEDULE C";#N/A,#N/A,FALSE,"SUMMARY P&amp;L";#N/A,#N/A,FALSE,"INCOME STATEMENT";#N/A,#N/A,FALSE,"TOTAL REVENUE";#N/A,#N/A,FALSE,"AD REVENUE";#N/A,#N/A,FALSE,"PPV REVENUE";#N/A,#N/A,FALSE,"OTHER REVENUE";#N/A,#N/A,FALSE,"RIGHTS";#N/A,#N/A,FALSE,"MUSIC FEES";#N/A,#N/A,FALSE,"G&amp;A EXPENSE";#N/A,#N/A,FALSE,"G&amp;A EXPL.";#N/A,#N/A,FALSE,"PROGRAMMING";#N/A,#N/A,FALSE,"PROG. EXPL.";#N/A,#N/A,FALSE,"REMOTE PROD. EXP.";#N/A,#N/A,FALSE,"REMOTE SUPPORT";#N/A,#N/A,FALSE,"REM. PROD. EXPL.";#N/A,#N/A,FALSE,"DISTRIBUTION";#N/A,#N/A,FALSE,"SPORTSCOM";#N/A,#N/A,FALSE,"AFFILIATE SALES";#N/A,#N/A,FALSE,"AFF SALES EXPL.";#N/A,#N/A,FALSE,"MARKETING";#N/A,#N/A,FALSE,"MARKTETING EXPL.";#N/A,#N/A,FALSE,"AD SALES";#N/A,#N/A,FALSE,"AD SALES EXPL.";#N/A,#N/A,FALSE,"MEDIA";#N/A,#N/A,FALSE,"MEDIA EXPL.";#N/A,#N/A,FALSE,"PPV EXPENSE";#N/A,#N/A,FALSE,"PRIME FEE";#N/A,#N/A,FALSE,"PAYROLL";#N/A,#N/A,FALSE,"DEPRECIATION";#N/A,#N/A,FALSE,"CAPITAL "}</definedName>
    <definedName name="wrn.BUDGET." localSheetId="22" hidden="1">{#N/A,#N/A,FALSE,"SCHEDULE A";#N/A,#N/A,FALSE,"SCHEDULE B";#N/A,#N/A,FALSE,"SCHEDULE C";#N/A,#N/A,FALSE,"SUMMARY P&amp;L";#N/A,#N/A,FALSE,"INCOME STATEMENT";#N/A,#N/A,FALSE,"TOTAL REVENUE";#N/A,#N/A,FALSE,"AD REVENUE";#N/A,#N/A,FALSE,"PPV REVENUE";#N/A,#N/A,FALSE,"OTHER REVENUE";#N/A,#N/A,FALSE,"RIGHTS";#N/A,#N/A,FALSE,"MUSIC FEES";#N/A,#N/A,FALSE,"G&amp;A EXPENSE";#N/A,#N/A,FALSE,"G&amp;A EXPL.";#N/A,#N/A,FALSE,"PROGRAMMING";#N/A,#N/A,FALSE,"PROG. EXPL.";#N/A,#N/A,FALSE,"REMOTE PROD. EXP.";#N/A,#N/A,FALSE,"REMOTE SUPPORT";#N/A,#N/A,FALSE,"REM. PROD. EXPL.";#N/A,#N/A,FALSE,"DISTRIBUTION";#N/A,#N/A,FALSE,"SPORTSCOM";#N/A,#N/A,FALSE,"AFFILIATE SALES";#N/A,#N/A,FALSE,"AFF SALES EXPL.";#N/A,#N/A,FALSE,"MARKETING";#N/A,#N/A,FALSE,"MARKTETING EXPL.";#N/A,#N/A,FALSE,"AD SALES";#N/A,#N/A,FALSE,"AD SALES EXPL.";#N/A,#N/A,FALSE,"MEDIA";#N/A,#N/A,FALSE,"MEDIA EXPL.";#N/A,#N/A,FALSE,"PPV EXPENSE";#N/A,#N/A,FALSE,"PRIME FEE";#N/A,#N/A,FALSE,"PAYROLL";#N/A,#N/A,FALSE,"DEPRECIATION";#N/A,#N/A,FALSE,"CAPITAL "}</definedName>
    <definedName name="wrn.BUDGET." localSheetId="19" hidden="1">{#N/A,#N/A,FALSE,"SCHEDULE A";#N/A,#N/A,FALSE,"SCHEDULE B";#N/A,#N/A,FALSE,"SCHEDULE C";#N/A,#N/A,FALSE,"SUMMARY P&amp;L";#N/A,#N/A,FALSE,"INCOME STATEMENT";#N/A,#N/A,FALSE,"TOTAL REVENUE";#N/A,#N/A,FALSE,"AD REVENUE";#N/A,#N/A,FALSE,"PPV REVENUE";#N/A,#N/A,FALSE,"OTHER REVENUE";#N/A,#N/A,FALSE,"RIGHTS";#N/A,#N/A,FALSE,"MUSIC FEES";#N/A,#N/A,FALSE,"G&amp;A EXPENSE";#N/A,#N/A,FALSE,"G&amp;A EXPL.";#N/A,#N/A,FALSE,"PROGRAMMING";#N/A,#N/A,FALSE,"PROG. EXPL.";#N/A,#N/A,FALSE,"REMOTE PROD. EXP.";#N/A,#N/A,FALSE,"REMOTE SUPPORT";#N/A,#N/A,FALSE,"REM. PROD. EXPL.";#N/A,#N/A,FALSE,"DISTRIBUTION";#N/A,#N/A,FALSE,"SPORTSCOM";#N/A,#N/A,FALSE,"AFFILIATE SALES";#N/A,#N/A,FALSE,"AFF SALES EXPL.";#N/A,#N/A,FALSE,"MARKETING";#N/A,#N/A,FALSE,"MARKTETING EXPL.";#N/A,#N/A,FALSE,"AD SALES";#N/A,#N/A,FALSE,"AD SALES EXPL.";#N/A,#N/A,FALSE,"MEDIA";#N/A,#N/A,FALSE,"MEDIA EXPL.";#N/A,#N/A,FALSE,"PPV EXPENSE";#N/A,#N/A,FALSE,"PRIME FEE";#N/A,#N/A,FALSE,"PAYROLL";#N/A,#N/A,FALSE,"DEPRECIATION";#N/A,#N/A,FALSE,"CAPITAL "}</definedName>
    <definedName name="wrn.BUDGET." hidden="1">{#N/A,#N/A,FALSE,"SCHEDULE A";#N/A,#N/A,FALSE,"SCHEDULE B";#N/A,#N/A,FALSE,"SCHEDULE C";#N/A,#N/A,FALSE,"SUMMARY P&amp;L";#N/A,#N/A,FALSE,"INCOME STATEMENT";#N/A,#N/A,FALSE,"TOTAL REVENUE";#N/A,#N/A,FALSE,"AD REVENUE";#N/A,#N/A,FALSE,"PPV REVENUE";#N/A,#N/A,FALSE,"OTHER REVENUE";#N/A,#N/A,FALSE,"RIGHTS";#N/A,#N/A,FALSE,"MUSIC FEES";#N/A,#N/A,FALSE,"G&amp;A EXPENSE";#N/A,#N/A,FALSE,"G&amp;A EXPL.";#N/A,#N/A,FALSE,"PROGRAMMING";#N/A,#N/A,FALSE,"PROG. EXPL.";#N/A,#N/A,FALSE,"REMOTE PROD. EXP.";#N/A,#N/A,FALSE,"REMOTE SUPPORT";#N/A,#N/A,FALSE,"REM. PROD. EXPL.";#N/A,#N/A,FALSE,"DISTRIBUTION";#N/A,#N/A,FALSE,"SPORTSCOM";#N/A,#N/A,FALSE,"AFFILIATE SALES";#N/A,#N/A,FALSE,"AFF SALES EXPL.";#N/A,#N/A,FALSE,"MARKETING";#N/A,#N/A,FALSE,"MARKTETING EXPL.";#N/A,#N/A,FALSE,"AD SALES";#N/A,#N/A,FALSE,"AD SALES EXPL.";#N/A,#N/A,FALSE,"MEDIA";#N/A,#N/A,FALSE,"MEDIA EXPL.";#N/A,#N/A,FALSE,"PPV EXPENSE";#N/A,#N/A,FALSE,"PRIME FEE";#N/A,#N/A,FALSE,"PAYROLL";#N/A,#N/A,FALSE,"DEPRECIATION";#N/A,#N/A,FALSE,"CAPITAL "}</definedName>
    <definedName name="wrn.Budget._.2005." localSheetId="14"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wrn.Budget._.2005." localSheetId="7"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wrn.Budget._.2005." localSheetId="25"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wrn.Budget._.2005." localSheetId="21"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wrn.Budget._.2005." localSheetId="22"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wrn.Budget._.2005." localSheetId="19"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wrn.Budget._.2005." hidden="1">{#N/A,#N/A,TRUE,"Titel";#N/A,#N/A,TRUE,"Titel en voorbladen";#N/A,#N/A,TRUE,"Tabblad Formatie 1";#N/A,#N/A,TRUE,"Formatiebegroting Bijlage . 1";#N/A,#N/A,TRUE,"Tabblad Toelichting 2";#N/A,#N/A,TRUE,"Toelichting Budget Bijlage 2";#N/A,#N/A,TRUE,"Tabblad Invloed 3";#N/A,#N/A,TRUE,"Invloed Bijlage 3";#N/A,#N/A,TRUE,"Tabblad  strategisch niveau 4 ";#N/A,#N/A,TRUE,"Strategisch niveau Bijlage 4";#N/A,#N/A,TRUE,"Tabblad Tactisch niveau 5 ";#N/A,#N/A,TRUE,"Tactisch niveau Bijlage 5";#N/A,#N/A,TRUE,"Tabblad Kosten Operation. niv 6";#N/A,#N/A,TRUE,"Operationeel niveau Bijlage  6";#N/A,#N/A,TRUE,"Tabblad LE overzichten 7 ";#N/A,#N/A,TRUE,"LE overzichten 7";#N/A,#N/A,TRUE,"Tabblad Afdelingen en M2 8";#N/A,#N/A,TRUE,"M2 en afdelingen 8";#N/A,#N/A,TRUE,"Tabblad Doorbelstingspr 9 ";#N/A,#N/A,TRUE,"Doorbelast. procedure Bijlage 9";#N/A,#N/A,TRUE,"Tabblad MTP 10";#N/A,#N/A,TRUE,"MTP  2005  2009 Bijlage 10";#N/A,#N/A,TRUE,"Tabblad Besparingsvoorst. 11";#N/A,#N/A,TRUE,"Besparingsvoorstellen 11";#N/A,#N/A,TRUE,"Tabblad Opleidingskosten 12";#N/A,#N/A,TRUE,"Opleidingskosten 12";#N/A,#N/A,TRUE,"Tabblad Bijlagen 13";#N/A,#N/A,TRUE,"Bijlagen 13";#N/A,#N/A,TRUE,"Tabblad Cateringkosten 14";#N/A,#N/A,TRUE,"Cateringkosten  14";#N/A,#N/A,TRUE,"Tabblad Energiekosten 15";#N/A,#N/A,TRUE,"Energiekosten 15";#N/A,#N/A,TRUE,"Tabblad Copieerkosten 16";#N/A,#N/A,TRUE," Copieerkosten 16"}</definedName>
    <definedName name="wrn.budget._.balance._.sheet." localSheetId="14" hidden="1">{"bugdet992000 balance sheet",#N/A,FALSE,"Celtel alternative 6"}</definedName>
    <definedName name="wrn.budget._.balance._.sheet." localSheetId="7" hidden="1">{"bugdet992000 balance sheet",#N/A,FALSE,"Celtel alternative 6"}</definedName>
    <definedName name="wrn.budget._.balance._.sheet." localSheetId="25" hidden="1">{"bugdet992000 balance sheet",#N/A,FALSE,"Celtel alternative 6"}</definedName>
    <definedName name="wrn.budget._.balance._.sheet." localSheetId="21" hidden="1">{"bugdet992000 balance sheet",#N/A,FALSE,"Celtel alternative 6"}</definedName>
    <definedName name="wrn.budget._.balance._.sheet." localSheetId="22" hidden="1">{"bugdet992000 balance sheet",#N/A,FALSE,"Celtel alternative 6"}</definedName>
    <definedName name="wrn.budget._.balance._.sheet." localSheetId="19" hidden="1">{"bugdet992000 balance sheet",#N/A,FALSE,"Celtel alternative 6"}</definedName>
    <definedName name="wrn.budget._.balance._.sheet." hidden="1">{"bugdet992000 balance sheet",#N/A,FALSE,"Celtel alternative 6"}</definedName>
    <definedName name="wrn.budget._.capex." localSheetId="14" hidden="1">{"budget992000 capex",#N/A,FALSE,"Celtel alternative 6"}</definedName>
    <definedName name="wrn.budget._.capex." localSheetId="7" hidden="1">{"budget992000 capex",#N/A,FALSE,"Celtel alternative 6"}</definedName>
    <definedName name="wrn.budget._.capex." localSheetId="25" hidden="1">{"budget992000 capex",#N/A,FALSE,"Celtel alternative 6"}</definedName>
    <definedName name="wrn.budget._.capex." localSheetId="21" hidden="1">{"budget992000 capex",#N/A,FALSE,"Celtel alternative 6"}</definedName>
    <definedName name="wrn.budget._.capex." localSheetId="22" hidden="1">{"budget992000 capex",#N/A,FALSE,"Celtel alternative 6"}</definedName>
    <definedName name="wrn.budget._.capex." localSheetId="19" hidden="1">{"budget992000 capex",#N/A,FALSE,"Celtel alternative 6"}</definedName>
    <definedName name="wrn.budget._.capex." hidden="1">{"budget992000 capex",#N/A,FALSE,"Celtel alternative 6"}</definedName>
    <definedName name="wrn.budget._.customers." localSheetId="14" hidden="1">{"budget992000_customers",#N/A,FALSE,"Celtel alternative 6"}</definedName>
    <definedName name="wrn.budget._.customers." localSheetId="7" hidden="1">{"budget992000_customers",#N/A,FALSE,"Celtel alternative 6"}</definedName>
    <definedName name="wrn.budget._.customers." localSheetId="25" hidden="1">{"budget992000_customers",#N/A,FALSE,"Celtel alternative 6"}</definedName>
    <definedName name="wrn.budget._.customers." localSheetId="21" hidden="1">{"budget992000_customers",#N/A,FALSE,"Celtel alternative 6"}</definedName>
    <definedName name="wrn.budget._.customers." localSheetId="22" hidden="1">{"budget992000_customers",#N/A,FALSE,"Celtel alternative 6"}</definedName>
    <definedName name="wrn.budget._.customers." localSheetId="19" hidden="1">{"budget992000_customers",#N/A,FALSE,"Celtel alternative 6"}</definedName>
    <definedName name="wrn.budget._.customers." hidden="1">{"budget992000_customers",#N/A,FALSE,"Celtel alternative 6"}</definedName>
    <definedName name="wrn.budget._.profit._.and._.loss." localSheetId="14" hidden="1">{"budget992000 profit and loss",#N/A,FALSE,"Celtel alternative 6"}</definedName>
    <definedName name="wrn.budget._.profit._.and._.loss." localSheetId="7" hidden="1">{"budget992000 profit and loss",#N/A,FALSE,"Celtel alternative 6"}</definedName>
    <definedName name="wrn.budget._.profit._.and._.loss." localSheetId="25" hidden="1">{"budget992000 profit and loss",#N/A,FALSE,"Celtel alternative 6"}</definedName>
    <definedName name="wrn.budget._.profit._.and._.loss." localSheetId="21" hidden="1">{"budget992000 profit and loss",#N/A,FALSE,"Celtel alternative 6"}</definedName>
    <definedName name="wrn.budget._.profit._.and._.loss." localSheetId="22" hidden="1">{"budget992000 profit and loss",#N/A,FALSE,"Celtel alternative 6"}</definedName>
    <definedName name="wrn.budget._.profit._.and._.loss." localSheetId="19" hidden="1">{"budget992000 profit and loss",#N/A,FALSE,"Celtel alternative 6"}</definedName>
    <definedName name="wrn.budget._.profit._.and._.loss." hidden="1">{"budget992000 profit and loss",#N/A,FALSE,"Celtel alternative 6"}</definedName>
    <definedName name="wrn.budget._.tariffs._.and._.usage." localSheetId="14" hidden="1">{"budget992000 tariff and usage",#N/A,FALSE,"Celtel alternative 6"}</definedName>
    <definedName name="wrn.budget._.tariffs._.and._.usage." localSheetId="7" hidden="1">{"budget992000 tariff and usage",#N/A,FALSE,"Celtel alternative 6"}</definedName>
    <definedName name="wrn.budget._.tariffs._.and._.usage." localSheetId="25" hidden="1">{"budget992000 tariff and usage",#N/A,FALSE,"Celtel alternative 6"}</definedName>
    <definedName name="wrn.budget._.tariffs._.and._.usage." localSheetId="21" hidden="1">{"budget992000 tariff and usage",#N/A,FALSE,"Celtel alternative 6"}</definedName>
    <definedName name="wrn.budget._.tariffs._.and._.usage." localSheetId="22" hidden="1">{"budget992000 tariff and usage",#N/A,FALSE,"Celtel alternative 6"}</definedName>
    <definedName name="wrn.budget._.tariffs._.and._.usage." localSheetId="19" hidden="1">{"budget992000 tariff and usage",#N/A,FALSE,"Celtel alternative 6"}</definedName>
    <definedName name="wrn.budget._.tariffs._.and._.usage." hidden="1">{"budget992000 tariff and usage",#N/A,FALSE,"Celtel alternative 6"}</definedName>
    <definedName name="wrn.BUDGETS." localSheetId="14" hidden="1">{#N/A,#N/A,FALSE,"Contents";#N/A,#N/A,FALSE,"Mails Ops Workforce Cash";#N/A,#N/A,FALSE,"Mails Ops Workforce Hours";#N/A,#N/A,FALSE,"Mails Supervisors Cash &amp; Hours";#N/A,#N/A,FALSE,"This year vs Last Year Hours";#N/A,#N/A,FALSE,"Headcount Budgets";#N/A,#N/A,FALSE,"Business Plan Cash Projects";#N/A,#N/A,FALSE,"Business Plan Hours Projects "}</definedName>
    <definedName name="wrn.BUDGETS." localSheetId="7" hidden="1">{#N/A,#N/A,FALSE,"Contents";#N/A,#N/A,FALSE,"Mails Ops Workforce Cash";#N/A,#N/A,FALSE,"Mails Ops Workforce Hours";#N/A,#N/A,FALSE,"Mails Supervisors Cash &amp; Hours";#N/A,#N/A,FALSE,"This year vs Last Year Hours";#N/A,#N/A,FALSE,"Headcount Budgets";#N/A,#N/A,FALSE,"Business Plan Cash Projects";#N/A,#N/A,FALSE,"Business Plan Hours Projects "}</definedName>
    <definedName name="wrn.BUDGETS." localSheetId="25" hidden="1">{#N/A,#N/A,FALSE,"Contents";#N/A,#N/A,FALSE,"Mails Ops Workforce Cash";#N/A,#N/A,FALSE,"Mails Ops Workforce Hours";#N/A,#N/A,FALSE,"Mails Supervisors Cash &amp; Hours";#N/A,#N/A,FALSE,"This year vs Last Year Hours";#N/A,#N/A,FALSE,"Headcount Budgets";#N/A,#N/A,FALSE,"Business Plan Cash Projects";#N/A,#N/A,FALSE,"Business Plan Hours Projects "}</definedName>
    <definedName name="wrn.BUDGETS." localSheetId="21" hidden="1">{#N/A,#N/A,FALSE,"Contents";#N/A,#N/A,FALSE,"Mails Ops Workforce Cash";#N/A,#N/A,FALSE,"Mails Ops Workforce Hours";#N/A,#N/A,FALSE,"Mails Supervisors Cash &amp; Hours";#N/A,#N/A,FALSE,"This year vs Last Year Hours";#N/A,#N/A,FALSE,"Headcount Budgets";#N/A,#N/A,FALSE,"Business Plan Cash Projects";#N/A,#N/A,FALSE,"Business Plan Hours Projects "}</definedName>
    <definedName name="wrn.BUDGETS." localSheetId="22" hidden="1">{#N/A,#N/A,FALSE,"Contents";#N/A,#N/A,FALSE,"Mails Ops Workforce Cash";#N/A,#N/A,FALSE,"Mails Ops Workforce Hours";#N/A,#N/A,FALSE,"Mails Supervisors Cash &amp; Hours";#N/A,#N/A,FALSE,"This year vs Last Year Hours";#N/A,#N/A,FALSE,"Headcount Budgets";#N/A,#N/A,FALSE,"Business Plan Cash Projects";#N/A,#N/A,FALSE,"Business Plan Hours Projects "}</definedName>
    <definedName name="wrn.BUDGETS." localSheetId="19" hidden="1">{#N/A,#N/A,FALSE,"Contents";#N/A,#N/A,FALSE,"Mails Ops Workforce Cash";#N/A,#N/A,FALSE,"Mails Ops Workforce Hours";#N/A,#N/A,FALSE,"Mails Supervisors Cash &amp; Hours";#N/A,#N/A,FALSE,"This year vs Last Year Hours";#N/A,#N/A,FALSE,"Headcount Budgets";#N/A,#N/A,FALSE,"Business Plan Cash Projects";#N/A,#N/A,FALSE,"Business Plan Hours Projects "}</definedName>
    <definedName name="wrn.BUDGETS." hidden="1">{#N/A,#N/A,FALSE,"Contents";#N/A,#N/A,FALSE,"Mails Ops Workforce Cash";#N/A,#N/A,FALSE,"Mails Ops Workforce Hours";#N/A,#N/A,FALSE,"Mails Supervisors Cash &amp; Hours";#N/A,#N/A,FALSE,"This year vs Last Year Hours";#N/A,#N/A,FALSE,"Headcount Budgets";#N/A,#N/A,FALSE,"Business Plan Cash Projects";#N/A,#N/A,FALSE,"Business Plan Hours Projects "}</definedName>
    <definedName name="wrn.BUDI1996." localSheetId="14" hidden="1">{#N/A,#N/A,FALSE,"PPA";#N/A,#N/A,FALSE,"Budget prep.";#N/A,#N/A,FALSE,"PP500";#N/A,#N/A,FALSE,"Assets";#N/A,#N/A,FALSE,"Liabilities";#N/A,#N/A,FALSE,"Expense";#N/A,#N/A,FALSE,"Expense attribution";#N/A,#N/A,FALSE,"Investments";#N/A,#N/A,FALSE,"Personnel"}</definedName>
    <definedName name="wrn.BUDI1996." localSheetId="7" hidden="1">{#N/A,#N/A,FALSE,"PPA";#N/A,#N/A,FALSE,"Budget prep.";#N/A,#N/A,FALSE,"PP500";#N/A,#N/A,FALSE,"Assets";#N/A,#N/A,FALSE,"Liabilities";#N/A,#N/A,FALSE,"Expense";#N/A,#N/A,FALSE,"Expense attribution";#N/A,#N/A,FALSE,"Investments";#N/A,#N/A,FALSE,"Personnel"}</definedName>
    <definedName name="wrn.BUDI1996." localSheetId="25" hidden="1">{#N/A,#N/A,FALSE,"PPA";#N/A,#N/A,FALSE,"Budget prep.";#N/A,#N/A,FALSE,"PP500";#N/A,#N/A,FALSE,"Assets";#N/A,#N/A,FALSE,"Liabilities";#N/A,#N/A,FALSE,"Expense";#N/A,#N/A,FALSE,"Expense attribution";#N/A,#N/A,FALSE,"Investments";#N/A,#N/A,FALSE,"Personnel"}</definedName>
    <definedName name="wrn.BUDI1996." localSheetId="21" hidden="1">{#N/A,#N/A,FALSE,"PPA";#N/A,#N/A,FALSE,"Budget prep.";#N/A,#N/A,FALSE,"PP500";#N/A,#N/A,FALSE,"Assets";#N/A,#N/A,FALSE,"Liabilities";#N/A,#N/A,FALSE,"Expense";#N/A,#N/A,FALSE,"Expense attribution";#N/A,#N/A,FALSE,"Investments";#N/A,#N/A,FALSE,"Personnel"}</definedName>
    <definedName name="wrn.BUDI1996." localSheetId="22" hidden="1">{#N/A,#N/A,FALSE,"PPA";#N/A,#N/A,FALSE,"Budget prep.";#N/A,#N/A,FALSE,"PP500";#N/A,#N/A,FALSE,"Assets";#N/A,#N/A,FALSE,"Liabilities";#N/A,#N/A,FALSE,"Expense";#N/A,#N/A,FALSE,"Expense attribution";#N/A,#N/A,FALSE,"Investments";#N/A,#N/A,FALSE,"Personnel"}</definedName>
    <definedName name="wrn.BUDI1996." localSheetId="19" hidden="1">{#N/A,#N/A,FALSE,"PPA";#N/A,#N/A,FALSE,"Budget prep.";#N/A,#N/A,FALSE,"PP500";#N/A,#N/A,FALSE,"Assets";#N/A,#N/A,FALSE,"Liabilities";#N/A,#N/A,FALSE,"Expense";#N/A,#N/A,FALSE,"Expense attribution";#N/A,#N/A,FALSE,"Investments";#N/A,#N/A,FALSE,"Personnel"}</definedName>
    <definedName name="wrn.BUDI1996." hidden="1">{#N/A,#N/A,FALSE,"PPA";#N/A,#N/A,FALSE,"Budget prep.";#N/A,#N/A,FALSE,"PP500";#N/A,#N/A,FALSE,"Assets";#N/A,#N/A,FALSE,"Liabilities";#N/A,#N/A,FALSE,"Expense";#N/A,#N/A,FALSE,"Expense attribution";#N/A,#N/A,FALSE,"Investments";#N/A,#N/A,FALSE,"Personnel"}</definedName>
    <definedName name="wrn.Buildups." localSheetId="14" hidden="1">{"ACQ",#N/A,FALSE,"ACQUISITIONS";"ACQF",#N/A,FALSE,"ACQUISITIONS";"PF",#N/A,FALSE,"PROYECTOVILA";"PV",#N/A,FALSE,"PROYECTOVILA";"Fee Dev",#N/A,FALSE,"DEVELOPMENT GROWTH";"gd",#N/A,FALSE,"DEVELOPMENT GROWTH"}</definedName>
    <definedName name="wrn.Buildups." localSheetId="7" hidden="1">{"ACQ",#N/A,FALSE,"ACQUISITIONS";"ACQF",#N/A,FALSE,"ACQUISITIONS";"PF",#N/A,FALSE,"PROYECTOVILA";"PV",#N/A,FALSE,"PROYECTOVILA";"Fee Dev",#N/A,FALSE,"DEVELOPMENT GROWTH";"gd",#N/A,FALSE,"DEVELOPMENT GROWTH"}</definedName>
    <definedName name="wrn.Buildups." localSheetId="25" hidden="1">{"ACQ",#N/A,FALSE,"ACQUISITIONS";"ACQF",#N/A,FALSE,"ACQUISITIONS";"PF",#N/A,FALSE,"PROYECTOVILA";"PV",#N/A,FALSE,"PROYECTOVILA";"Fee Dev",#N/A,FALSE,"DEVELOPMENT GROWTH";"gd",#N/A,FALSE,"DEVELOPMENT GROWTH"}</definedName>
    <definedName name="wrn.Buildups." localSheetId="21" hidden="1">{"ACQ",#N/A,FALSE,"ACQUISITIONS";"ACQF",#N/A,FALSE,"ACQUISITIONS";"PF",#N/A,FALSE,"PROYECTOVILA";"PV",#N/A,FALSE,"PROYECTOVILA";"Fee Dev",#N/A,FALSE,"DEVELOPMENT GROWTH";"gd",#N/A,FALSE,"DEVELOPMENT GROWTH"}</definedName>
    <definedName name="wrn.Buildups." localSheetId="22" hidden="1">{"ACQ",#N/A,FALSE,"ACQUISITIONS";"ACQF",#N/A,FALSE,"ACQUISITIONS";"PF",#N/A,FALSE,"PROYECTOVILA";"PV",#N/A,FALSE,"PROYECTOVILA";"Fee Dev",#N/A,FALSE,"DEVELOPMENT GROWTH";"gd",#N/A,FALSE,"DEVELOPMENT GROWTH"}</definedName>
    <definedName name="wrn.Buildups." localSheetId="19" hidden="1">{"ACQ",#N/A,FALSE,"ACQUISITIONS";"ACQF",#N/A,FALSE,"ACQUISITIONS";"PF",#N/A,FALSE,"PROYECTOVILA";"PV",#N/A,FALSE,"PROYECTOVILA";"Fee Dev",#N/A,FALSE,"DEVELOPMENT GROWTH";"gd",#N/A,FALSE,"DEVELOPMENT GROWTH"}</definedName>
    <definedName name="wrn.Buildups." hidden="1">{"ACQ",#N/A,FALSE,"ACQUISITIONS";"ACQF",#N/A,FALSE,"ACQUISITIONS";"PF",#N/A,FALSE,"PROYECTOVILA";"PV",#N/A,FALSE,"PROYECTOVILA";"Fee Dev",#N/A,FALSE,"DEVELOPMENT GROWTH";"gd",#N/A,FALSE,"DEVELOPMENT GROWTH"}</definedName>
    <definedName name="wrn.BUTENE1PR." localSheetId="14" hidden="1">{"BUTENE1_PR",#N/A,FALSE,"CONS.RAFF2"}</definedName>
    <definedName name="wrn.BUTENE1PR." localSheetId="7" hidden="1">{"BUTENE1_PR",#N/A,FALSE,"CONS.RAFF2"}</definedName>
    <definedName name="wrn.BUTENE1PR." localSheetId="25" hidden="1">{"BUTENE1_PR",#N/A,FALSE,"CONS.RAFF2"}</definedName>
    <definedName name="wrn.BUTENE1PR." localSheetId="21" hidden="1">{"BUTENE1_PR",#N/A,FALSE,"CONS.RAFF2"}</definedName>
    <definedName name="wrn.BUTENE1PR." localSheetId="22" hidden="1">{"BUTENE1_PR",#N/A,FALSE,"CONS.RAFF2"}</definedName>
    <definedName name="wrn.BUTENE1PR." localSheetId="19" hidden="1">{"BUTENE1_PR",#N/A,FALSE,"CONS.RAFF2"}</definedName>
    <definedName name="wrn.BUTENE1PR." hidden="1">{"BUTENE1_PR",#N/A,FALSE,"CONS.RAFF2"}</definedName>
    <definedName name="wrn.BWL." localSheetId="14" hidden="1">{#N/A,#N/A,FALSE,"Vermögen kurz";#N/A,#N/A,FALSE,"Finanz kurz";#N/A,#N/A,FALSE,"Erfolg";#N/A,#N/A,FALSE,"Kapitalfluß";#N/A,#N/A,FALSE,"KZ nach URG";#N/A,#N/A,FALSE,"Kennzahlen"}</definedName>
    <definedName name="wrn.BWL." localSheetId="7" hidden="1">{#N/A,#N/A,FALSE,"Vermögen kurz";#N/A,#N/A,FALSE,"Finanz kurz";#N/A,#N/A,FALSE,"Erfolg";#N/A,#N/A,FALSE,"Kapitalfluß";#N/A,#N/A,FALSE,"KZ nach URG";#N/A,#N/A,FALSE,"Kennzahlen"}</definedName>
    <definedName name="wrn.BWL." localSheetId="25" hidden="1">{#N/A,#N/A,FALSE,"Vermögen kurz";#N/A,#N/A,FALSE,"Finanz kurz";#N/A,#N/A,FALSE,"Erfolg";#N/A,#N/A,FALSE,"Kapitalfluß";#N/A,#N/A,FALSE,"KZ nach URG";#N/A,#N/A,FALSE,"Kennzahlen"}</definedName>
    <definedName name="wrn.BWL." localSheetId="21" hidden="1">{#N/A,#N/A,FALSE,"Vermögen kurz";#N/A,#N/A,FALSE,"Finanz kurz";#N/A,#N/A,FALSE,"Erfolg";#N/A,#N/A,FALSE,"Kapitalfluß";#N/A,#N/A,FALSE,"KZ nach URG";#N/A,#N/A,FALSE,"Kennzahlen"}</definedName>
    <definedName name="wrn.BWL." localSheetId="22" hidden="1">{#N/A,#N/A,FALSE,"Vermögen kurz";#N/A,#N/A,FALSE,"Finanz kurz";#N/A,#N/A,FALSE,"Erfolg";#N/A,#N/A,FALSE,"Kapitalfluß";#N/A,#N/A,FALSE,"KZ nach URG";#N/A,#N/A,FALSE,"Kennzahlen"}</definedName>
    <definedName name="wrn.BWL." localSheetId="19" hidden="1">{#N/A,#N/A,FALSE,"Vermögen kurz";#N/A,#N/A,FALSE,"Finanz kurz";#N/A,#N/A,FALSE,"Erfolg";#N/A,#N/A,FALSE,"Kapitalfluß";#N/A,#N/A,FALSE,"KZ nach URG";#N/A,#N/A,FALSE,"Kennzahlen"}</definedName>
    <definedName name="wrn.BWL." hidden="1">{#N/A,#N/A,FALSE,"Vermögen kurz";#N/A,#N/A,FALSE,"Finanz kurz";#N/A,#N/A,FALSE,"Erfolg";#N/A,#N/A,FALSE,"Kapitalfluß";#N/A,#N/A,FALSE,"KZ nach URG";#N/A,#N/A,FALSE,"Kennzahlen"}</definedName>
    <definedName name="wrn.BWL._.Grafik." localSheetId="14" hidden="1">{#N/A,#N/A,FALSE,"Grafik Vermögen";#N/A,#N/A,FALSE,"Grafik Finanz";#N/A,#N/A,FALSE,"Grafik Erfolg"}</definedName>
    <definedName name="wrn.BWL._.Grafik." localSheetId="7" hidden="1">{#N/A,#N/A,FALSE,"Grafik Vermögen";#N/A,#N/A,FALSE,"Grafik Finanz";#N/A,#N/A,FALSE,"Grafik Erfolg"}</definedName>
    <definedName name="wrn.BWL._.Grafik." localSheetId="25" hidden="1">{#N/A,#N/A,FALSE,"Grafik Vermögen";#N/A,#N/A,FALSE,"Grafik Finanz";#N/A,#N/A,FALSE,"Grafik Erfolg"}</definedName>
    <definedName name="wrn.BWL._.Grafik." localSheetId="21" hidden="1">{#N/A,#N/A,FALSE,"Grafik Vermögen";#N/A,#N/A,FALSE,"Grafik Finanz";#N/A,#N/A,FALSE,"Grafik Erfolg"}</definedName>
    <definedName name="wrn.BWL._.Grafik." localSheetId="22" hidden="1">{#N/A,#N/A,FALSE,"Grafik Vermögen";#N/A,#N/A,FALSE,"Grafik Finanz";#N/A,#N/A,FALSE,"Grafik Erfolg"}</definedName>
    <definedName name="wrn.BWL._.Grafik." localSheetId="19" hidden="1">{#N/A,#N/A,FALSE,"Grafik Vermögen";#N/A,#N/A,FALSE,"Grafik Finanz";#N/A,#N/A,FALSE,"Grafik Erfolg"}</definedName>
    <definedName name="wrn.BWL._.Grafik." hidden="1">{#N/A,#N/A,FALSE,"Grafik Vermögen";#N/A,#N/A,FALSE,"Grafik Finanz";#N/A,#N/A,FALSE,"Grafik Erfolg"}</definedName>
    <definedName name="wrn.Cactus._.01." localSheetId="14"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_.01." localSheetId="7"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_.01." localSheetId="25"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_.01." localSheetId="21"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_.01." localSheetId="22"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_.01." localSheetId="19"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_.01."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a._.01a" localSheetId="14"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a._.01a" localSheetId="7"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a._.01a" localSheetId="25"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a._.01a" localSheetId="21"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a._.01a" localSheetId="22"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a._.01a" localSheetId="19"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ctus.a._.01a" hidden="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rdiovasculars." localSheetId="14" hidden="1">{#N/A,#N/A,FALSE,"Card";#N/A,#N/A,FALSE,"Prav";#N/A,#N/A,FALSE,"Irbe";#N/A,#N/A,FALSE,"Plavix";#N/A,#N/A,FALSE,"Capt";#N/A,#N/A,FALSE,"Fosi"}</definedName>
    <definedName name="wrn.Cardiovasculars." localSheetId="7" hidden="1">{#N/A,#N/A,FALSE,"Card";#N/A,#N/A,FALSE,"Prav";#N/A,#N/A,FALSE,"Irbe";#N/A,#N/A,FALSE,"Plavix";#N/A,#N/A,FALSE,"Capt";#N/A,#N/A,FALSE,"Fosi"}</definedName>
    <definedName name="wrn.Cardiovasculars." localSheetId="25" hidden="1">{#N/A,#N/A,FALSE,"Card";#N/A,#N/A,FALSE,"Prav";#N/A,#N/A,FALSE,"Irbe";#N/A,#N/A,FALSE,"Plavix";#N/A,#N/A,FALSE,"Capt";#N/A,#N/A,FALSE,"Fosi"}</definedName>
    <definedName name="wrn.Cardiovasculars." localSheetId="21" hidden="1">{#N/A,#N/A,FALSE,"Card";#N/A,#N/A,FALSE,"Prav";#N/A,#N/A,FALSE,"Irbe";#N/A,#N/A,FALSE,"Plavix";#N/A,#N/A,FALSE,"Capt";#N/A,#N/A,FALSE,"Fosi"}</definedName>
    <definedName name="wrn.Cardiovasculars." localSheetId="22" hidden="1">{#N/A,#N/A,FALSE,"Card";#N/A,#N/A,FALSE,"Prav";#N/A,#N/A,FALSE,"Irbe";#N/A,#N/A,FALSE,"Plavix";#N/A,#N/A,FALSE,"Capt";#N/A,#N/A,FALSE,"Fosi"}</definedName>
    <definedName name="wrn.Cardiovasculars." localSheetId="19" hidden="1">{#N/A,#N/A,FALSE,"Card";#N/A,#N/A,FALSE,"Prav";#N/A,#N/A,FALSE,"Irbe";#N/A,#N/A,FALSE,"Plavix";#N/A,#N/A,FALSE,"Capt";#N/A,#N/A,FALSE,"Fosi"}</definedName>
    <definedName name="wrn.Cardiovasculars." hidden="1">{#N/A,#N/A,FALSE,"Card";#N/A,#N/A,FALSE,"Prav";#N/A,#N/A,FALSE,"Irbe";#N/A,#N/A,FALSE,"Plavix";#N/A,#N/A,FALSE,"Capt";#N/A,#N/A,FALSE,"Fosi"}</definedName>
    <definedName name="wrn.CARRY._.1996." localSheetId="14" hidden="1">{#N/A,#N/A,FALSE,"SF"}</definedName>
    <definedName name="wrn.CARRY._.1996." localSheetId="7" hidden="1">{#N/A,#N/A,FALSE,"SF"}</definedName>
    <definedName name="wrn.CARRY._.1996." localSheetId="25" hidden="1">{#N/A,#N/A,FALSE,"SF"}</definedName>
    <definedName name="wrn.CARRY._.1996." localSheetId="21" hidden="1">{#N/A,#N/A,FALSE,"SF"}</definedName>
    <definedName name="wrn.CARRY._.1996." localSheetId="22" hidden="1">{#N/A,#N/A,FALSE,"SF"}</definedName>
    <definedName name="wrn.CARRY._.1996." localSheetId="19" hidden="1">{#N/A,#N/A,FALSE,"SF"}</definedName>
    <definedName name="wrn.CARRY._.1996." hidden="1">{#N/A,#N/A,FALSE,"SF"}</definedName>
    <definedName name="wrn.Cash._.Flow." localSheetId="14" hidden="1">{#N/A,#N/A,FALSE,"Layout Cash Flow"}</definedName>
    <definedName name="wrn.Cash._.Flow." localSheetId="7" hidden="1">{#N/A,#N/A,FALSE,"Layout Cash Flow"}</definedName>
    <definedName name="wrn.Cash._.Flow." localSheetId="25" hidden="1">{#N/A,#N/A,FALSE,"Layout Cash Flow"}</definedName>
    <definedName name="wrn.Cash._.Flow." localSheetId="21" hidden="1">{#N/A,#N/A,FALSE,"Layout Cash Flow"}</definedName>
    <definedName name="wrn.Cash._.Flow." localSheetId="22" hidden="1">{#N/A,#N/A,FALSE,"Layout Cash Flow"}</definedName>
    <definedName name="wrn.Cash._.Flow." localSheetId="19" hidden="1">{#N/A,#N/A,FALSE,"Layout Cash Flow"}</definedName>
    <definedName name="wrn.Cash._.Flow." hidden="1">{#N/A,#N/A,FALSE,"Layout Cash Flow"}</definedName>
    <definedName name="wrn.Cash._.Plan." localSheetId="14" hidden="1">{"cash plan",#N/A,FALSE,"fccashflow"}</definedName>
    <definedName name="wrn.Cash._.Plan." localSheetId="7" hidden="1">{"cash plan",#N/A,FALSE,"fccashflow"}</definedName>
    <definedName name="wrn.Cash._.Plan." localSheetId="25" hidden="1">{"cash plan",#N/A,FALSE,"fccashflow"}</definedName>
    <definedName name="wrn.Cash._.Plan." localSheetId="21" hidden="1">{"cash plan",#N/A,FALSE,"fccashflow"}</definedName>
    <definedName name="wrn.Cash._.Plan." localSheetId="22" hidden="1">{"cash plan",#N/A,FALSE,"fccashflow"}</definedName>
    <definedName name="wrn.Cash._.Plan." localSheetId="19" hidden="1">{"cash plan",#N/A,FALSE,"fccashflow"}</definedName>
    <definedName name="wrn.Cash._.Plan." hidden="1">{"cash plan",#N/A,FALSE,"fccashflow"}</definedName>
    <definedName name="wrn.CEA._.FY97." localSheetId="14" hidden="1">{"CEA FY97",#N/A,FALSE,"C.E.A. FY97"}</definedName>
    <definedName name="wrn.CEA._.FY97." localSheetId="7" hidden="1">{"CEA FY97",#N/A,FALSE,"C.E.A. FY97"}</definedName>
    <definedName name="wrn.CEA._.FY97." localSheetId="25" hidden="1">{"CEA FY97",#N/A,FALSE,"C.E.A. FY97"}</definedName>
    <definedName name="wrn.CEA._.FY97." localSheetId="21" hidden="1">{"CEA FY97",#N/A,FALSE,"C.E.A. FY97"}</definedName>
    <definedName name="wrn.CEA._.FY97." localSheetId="22" hidden="1">{"CEA FY97",#N/A,FALSE,"C.E.A. FY97"}</definedName>
    <definedName name="wrn.CEA._.FY97." localSheetId="19" hidden="1">{"CEA FY97",#N/A,FALSE,"C.E.A. FY97"}</definedName>
    <definedName name="wrn.CEA._.FY97." hidden="1">{"CEA FY97",#N/A,FALSE,"C.E.A. FY97"}</definedName>
    <definedName name="wrn.CEC._.slides." localSheetId="14"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C._.slides." localSheetId="7"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C._.slides." localSheetId="25"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C._.slides." localSheetId="21"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C._.slides." localSheetId="22"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C._.slides." localSheetId="19"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C._.slides." hidden="1">{#N/A,#N/A,FALSE,"Cover";#N/A,#N/A,FALSE,"Initial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llular." localSheetId="14" hidden="1">{#N/A,#N/A,TRUE,"TITLE";#N/A,#N/A,TRUE,"MKT Cellular Subs";#N/A,#N/A,TRUE,"Cellular sub ";#N/A,#N/A,TRUE,"P&amp;L - Cell";#N/A,#N/A,TRUE,"Rev &amp; Usage assump - Cell";#N/A,#N/A,TRUE,"Cost -  Cellular";"cellular",#N/A,TRUE,"Capex "}</definedName>
    <definedName name="wrn.cellular." localSheetId="7" hidden="1">{#N/A,#N/A,TRUE,"TITLE";#N/A,#N/A,TRUE,"MKT Cellular Subs";#N/A,#N/A,TRUE,"Cellular sub ";#N/A,#N/A,TRUE,"P&amp;L - Cell";#N/A,#N/A,TRUE,"Rev &amp; Usage assump - Cell";#N/A,#N/A,TRUE,"Cost -  Cellular";"cellular",#N/A,TRUE,"Capex "}</definedName>
    <definedName name="wrn.cellular." localSheetId="25" hidden="1">{#N/A,#N/A,TRUE,"TITLE";#N/A,#N/A,TRUE,"MKT Cellular Subs";#N/A,#N/A,TRUE,"Cellular sub ";#N/A,#N/A,TRUE,"P&amp;L - Cell";#N/A,#N/A,TRUE,"Rev &amp; Usage assump - Cell";#N/A,#N/A,TRUE,"Cost -  Cellular";"cellular",#N/A,TRUE,"Capex "}</definedName>
    <definedName name="wrn.cellular." localSheetId="21" hidden="1">{#N/A,#N/A,TRUE,"TITLE";#N/A,#N/A,TRUE,"MKT Cellular Subs";#N/A,#N/A,TRUE,"Cellular sub ";#N/A,#N/A,TRUE,"P&amp;L - Cell";#N/A,#N/A,TRUE,"Rev &amp; Usage assump - Cell";#N/A,#N/A,TRUE,"Cost -  Cellular";"cellular",#N/A,TRUE,"Capex "}</definedName>
    <definedName name="wrn.cellular." localSheetId="22" hidden="1">{#N/A,#N/A,TRUE,"TITLE";#N/A,#N/A,TRUE,"MKT Cellular Subs";#N/A,#N/A,TRUE,"Cellular sub ";#N/A,#N/A,TRUE,"P&amp;L - Cell";#N/A,#N/A,TRUE,"Rev &amp; Usage assump - Cell";#N/A,#N/A,TRUE,"Cost -  Cellular";"cellular",#N/A,TRUE,"Capex "}</definedName>
    <definedName name="wrn.cellular." localSheetId="19" hidden="1">{#N/A,#N/A,TRUE,"TITLE";#N/A,#N/A,TRUE,"MKT Cellular Subs";#N/A,#N/A,TRUE,"Cellular sub ";#N/A,#N/A,TRUE,"P&amp;L - Cell";#N/A,#N/A,TRUE,"Rev &amp; Usage assump - Cell";#N/A,#N/A,TRUE,"Cost -  Cellular";"cellular",#N/A,TRUE,"Capex "}</definedName>
    <definedName name="wrn.cellular." hidden="1">{#N/A,#N/A,TRUE,"TITLE";#N/A,#N/A,TRUE,"MKT Cellular Subs";#N/A,#N/A,TRUE,"Cellular sub ";#N/A,#N/A,TRUE,"P&amp;L - Cell";#N/A,#N/A,TRUE,"Rev &amp; Usage assump - Cell";#N/A,#N/A,TRUE,"Cost -  Cellular";"cellular",#N/A,TRUE,"Capex "}</definedName>
    <definedName name="wrn.Central._.Nervous._.System." localSheetId="14" hidden="1">{#N/A,#N/A,FALSE,"CNS";#N/A,#N/A,FALSE,"Serz";#N/A,#N/A,FALSE,"Ace"}</definedName>
    <definedName name="wrn.Central._.Nervous._.System." localSheetId="7" hidden="1">{#N/A,#N/A,FALSE,"CNS";#N/A,#N/A,FALSE,"Serz";#N/A,#N/A,FALSE,"Ace"}</definedName>
    <definedName name="wrn.Central._.Nervous._.System." localSheetId="25" hidden="1">{#N/A,#N/A,FALSE,"CNS";#N/A,#N/A,FALSE,"Serz";#N/A,#N/A,FALSE,"Ace"}</definedName>
    <definedName name="wrn.Central._.Nervous._.System." localSheetId="21" hidden="1">{#N/A,#N/A,FALSE,"CNS";#N/A,#N/A,FALSE,"Serz";#N/A,#N/A,FALSE,"Ace"}</definedName>
    <definedName name="wrn.Central._.Nervous._.System." localSheetId="22" hidden="1">{#N/A,#N/A,FALSE,"CNS";#N/A,#N/A,FALSE,"Serz";#N/A,#N/A,FALSE,"Ace"}</definedName>
    <definedName name="wrn.Central._.Nervous._.System." localSheetId="19" hidden="1">{#N/A,#N/A,FALSE,"CNS";#N/A,#N/A,FALSE,"Serz";#N/A,#N/A,FALSE,"Ace"}</definedName>
    <definedName name="wrn.Central._.Nervous._.System." hidden="1">{#N/A,#N/A,FALSE,"CNS";#N/A,#N/A,FALSE,"Serz";#N/A,#N/A,FALSE,"Ace"}</definedName>
    <definedName name="wrn.Chemicals." localSheetId="14" hidden="1">{"PnL",#N/A,FALSE,"Chem P&amp;L";"Responsibility",#N/A,FALSE,"Chem P&amp;L";"Cost Control",#N/A,FALSE,"Chem P&amp;L"}</definedName>
    <definedName name="wrn.Chemicals." localSheetId="7" hidden="1">{"PnL",#N/A,FALSE,"Chem P&amp;L";"Responsibility",#N/A,FALSE,"Chem P&amp;L";"Cost Control",#N/A,FALSE,"Chem P&amp;L"}</definedName>
    <definedName name="wrn.Chemicals." localSheetId="25" hidden="1">{"PnL",#N/A,FALSE,"Chem P&amp;L";"Responsibility",#N/A,FALSE,"Chem P&amp;L";"Cost Control",#N/A,FALSE,"Chem P&amp;L"}</definedName>
    <definedName name="wrn.Chemicals." localSheetId="21" hidden="1">{"PnL",#N/A,FALSE,"Chem P&amp;L";"Responsibility",#N/A,FALSE,"Chem P&amp;L";"Cost Control",#N/A,FALSE,"Chem P&amp;L"}</definedName>
    <definedName name="wrn.Chemicals." localSheetId="22" hidden="1">{"PnL",#N/A,FALSE,"Chem P&amp;L";"Responsibility",#N/A,FALSE,"Chem P&amp;L";"Cost Control",#N/A,FALSE,"Chem P&amp;L"}</definedName>
    <definedName name="wrn.Chemicals." localSheetId="19" hidden="1">{"PnL",#N/A,FALSE,"Chem P&amp;L";"Responsibility",#N/A,FALSE,"Chem P&amp;L";"Cost Control",#N/A,FALSE,"Chem P&amp;L"}</definedName>
    <definedName name="wrn.Chemicals." hidden="1">{"PnL",#N/A,FALSE,"Chem P&amp;L";"Responsibility",#N/A,FALSE,"Chem P&amp;L";"Cost Control",#N/A,FALSE,"Chem P&amp;L"}</definedName>
    <definedName name="wrn.CIG." localSheetId="14"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wrn.CIG." localSheetId="7"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wrn.CIG." localSheetId="25"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wrn.CIG." localSheetId="21"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wrn.CIG." localSheetId="22"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wrn.CIG." localSheetId="19"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wrn.CIG." hidden="1">{#N/A,#N/A,FALSE,"Cover";#N/A,#N/A,FALSE,"Comments CIG";#N/A,#N/A,FALSE,"BS CIG";#N/A,#N/A,FALSE,"P&amp;L CIG";#N/A,#N/A,FALSE,"Cash Flow CIG";#N/A,#N/A,FALSE,"MBR CIG";#N/A,#N/A,FALSE,"Headcount - CIG";#N/A,#N/A,FALSE,"FAB UN CIG";#N/A,#N/A,FALSE,"CIG MFG";#N/A,#N/A,FALSE,"CIG Inventory";#N/A,#N/A,FALSE,"FM CIG";#N/A,#N/A,FALSE,"NSAD ASP CIG";#N/A,#N/A,FALSE,"Capital Expenditures"}</definedName>
    <definedName name="wrn.CIG._.Back._.up._.Files." localSheetId="14" hidden="1">{#N/A,#N/A,FALSE,"BACK UP CIG"}</definedName>
    <definedName name="wrn.CIG._.Back._.up._.Files." localSheetId="7" hidden="1">{#N/A,#N/A,FALSE,"BACK UP CIG"}</definedName>
    <definedName name="wrn.CIG._.Back._.up._.Files." localSheetId="25" hidden="1">{#N/A,#N/A,FALSE,"BACK UP CIG"}</definedName>
    <definedName name="wrn.CIG._.Back._.up._.Files." localSheetId="21" hidden="1">{#N/A,#N/A,FALSE,"BACK UP CIG"}</definedName>
    <definedName name="wrn.CIG._.Back._.up._.Files." localSheetId="22" hidden="1">{#N/A,#N/A,FALSE,"BACK UP CIG"}</definedName>
    <definedName name="wrn.CIG._.Back._.up._.Files." localSheetId="19" hidden="1">{#N/A,#N/A,FALSE,"BACK UP CIG"}</definedName>
    <definedName name="wrn.CIG._.Back._.up._.Files." hidden="1">{#N/A,#N/A,FALSE,"BACK UP CIG"}</definedName>
    <definedName name="wrn.clientcopy." localSheetId="14"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7"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25"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21"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22"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localSheetId="19"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M_ALL." localSheetId="14" hidden="1">{"LAPO2N2",#N/A,FALSE,"CM";"TOTTEXAS",#N/A,FALSE,"CM";"LOUISIANA",#N/A,FALSE,"CM";"GENERALH2",#N/A,FALSE,"CM";"PRS",#N/A,FALSE,"CM";"PACKAGE",#N/A,FALSE,"CM";"OTHER",#N/A,FALSE,"CM"}</definedName>
    <definedName name="wrn.CM_ALL." localSheetId="7" hidden="1">{"LAPO2N2",#N/A,FALSE,"CM";"TOTTEXAS",#N/A,FALSE,"CM";"LOUISIANA",#N/A,FALSE,"CM";"GENERALH2",#N/A,FALSE,"CM";"PRS",#N/A,FALSE,"CM";"PACKAGE",#N/A,FALSE,"CM";"OTHER",#N/A,FALSE,"CM"}</definedName>
    <definedName name="wrn.CM_ALL." localSheetId="25" hidden="1">{"LAPO2N2",#N/A,FALSE,"CM";"TOTTEXAS",#N/A,FALSE,"CM";"LOUISIANA",#N/A,FALSE,"CM";"GENERALH2",#N/A,FALSE,"CM";"PRS",#N/A,FALSE,"CM";"PACKAGE",#N/A,FALSE,"CM";"OTHER",#N/A,FALSE,"CM"}</definedName>
    <definedName name="wrn.CM_ALL." localSheetId="21" hidden="1">{"LAPO2N2",#N/A,FALSE,"CM";"TOTTEXAS",#N/A,FALSE,"CM";"LOUISIANA",#N/A,FALSE,"CM";"GENERALH2",#N/A,FALSE,"CM";"PRS",#N/A,FALSE,"CM";"PACKAGE",#N/A,FALSE,"CM";"OTHER",#N/A,FALSE,"CM"}</definedName>
    <definedName name="wrn.CM_ALL." localSheetId="22" hidden="1">{"LAPO2N2",#N/A,FALSE,"CM";"TOTTEXAS",#N/A,FALSE,"CM";"LOUISIANA",#N/A,FALSE,"CM";"GENERALH2",#N/A,FALSE,"CM";"PRS",#N/A,FALSE,"CM";"PACKAGE",#N/A,FALSE,"CM";"OTHER",#N/A,FALSE,"CM"}</definedName>
    <definedName name="wrn.CM_ALL." localSheetId="19" hidden="1">{"LAPO2N2",#N/A,FALSE,"CM";"TOTTEXAS",#N/A,FALSE,"CM";"LOUISIANA",#N/A,FALSE,"CM";"GENERALH2",#N/A,FALSE,"CM";"PRS",#N/A,FALSE,"CM";"PACKAGE",#N/A,FALSE,"CM";"OTHER",#N/A,FALSE,"CM"}</definedName>
    <definedName name="wrn.CM_ALL." hidden="1">{"LAPO2N2",#N/A,FALSE,"CM";"TOTTEXAS",#N/A,FALSE,"CM";"LOUISIANA",#N/A,FALSE,"CM";"GENERALH2",#N/A,FALSE,"CM";"PRS",#N/A,FALSE,"CM";"PACKAGE",#N/A,FALSE,"CM";"OTHER",#N/A,FALSE,"CM"}</definedName>
    <definedName name="wrn.CM_GENERALH2." localSheetId="14" hidden="1">{"GENERALH2",#N/A,FALSE,"CM"}</definedName>
    <definedName name="wrn.CM_GENERALH2." localSheetId="7" hidden="1">{"GENERALH2",#N/A,FALSE,"CM"}</definedName>
    <definedName name="wrn.CM_GENERALH2." localSheetId="25" hidden="1">{"GENERALH2",#N/A,FALSE,"CM"}</definedName>
    <definedName name="wrn.CM_GENERALH2." localSheetId="21" hidden="1">{"GENERALH2",#N/A,FALSE,"CM"}</definedName>
    <definedName name="wrn.CM_GENERALH2." localSheetId="22" hidden="1">{"GENERALH2",#N/A,FALSE,"CM"}</definedName>
    <definedName name="wrn.CM_GENERALH2." localSheetId="19" hidden="1">{"GENERALH2",#N/A,FALSE,"CM"}</definedName>
    <definedName name="wrn.CM_GENERALH2." hidden="1">{"GENERALH2",#N/A,FALSE,"CM"}</definedName>
    <definedName name="wrn.CM_LAPORTE_O2N2." localSheetId="14" hidden="1">{"LAPO2N2",#N/A,FALSE,"CM"}</definedName>
    <definedName name="wrn.CM_LAPORTE_O2N2." localSheetId="7" hidden="1">{"LAPO2N2",#N/A,FALSE,"CM"}</definedName>
    <definedName name="wrn.CM_LAPORTE_O2N2." localSheetId="25" hidden="1">{"LAPO2N2",#N/A,FALSE,"CM"}</definedName>
    <definedName name="wrn.CM_LAPORTE_O2N2." localSheetId="21" hidden="1">{"LAPO2N2",#N/A,FALSE,"CM"}</definedName>
    <definedName name="wrn.CM_LAPORTE_O2N2." localSheetId="22" hidden="1">{"LAPO2N2",#N/A,FALSE,"CM"}</definedName>
    <definedName name="wrn.CM_LAPORTE_O2N2." localSheetId="19" hidden="1">{"LAPO2N2",#N/A,FALSE,"CM"}</definedName>
    <definedName name="wrn.CM_LAPORTE_O2N2." hidden="1">{"LAPO2N2",#N/A,FALSE,"CM"}</definedName>
    <definedName name="wrn.CM_LOUISIANA." localSheetId="14" hidden="1">{"LOUISIANA",#N/A,FALSE,"CM"}</definedName>
    <definedName name="wrn.CM_LOUISIANA." localSheetId="7" hidden="1">{"LOUISIANA",#N/A,FALSE,"CM"}</definedName>
    <definedName name="wrn.CM_LOUISIANA." localSheetId="25" hidden="1">{"LOUISIANA",#N/A,FALSE,"CM"}</definedName>
    <definedName name="wrn.CM_LOUISIANA." localSheetId="21" hidden="1">{"LOUISIANA",#N/A,FALSE,"CM"}</definedName>
    <definedName name="wrn.CM_LOUISIANA." localSheetId="22" hidden="1">{"LOUISIANA",#N/A,FALSE,"CM"}</definedName>
    <definedName name="wrn.CM_LOUISIANA." localSheetId="19" hidden="1">{"LOUISIANA",#N/A,FALSE,"CM"}</definedName>
    <definedName name="wrn.CM_LOUISIANA." hidden="1">{"LOUISIANA",#N/A,FALSE,"CM"}</definedName>
    <definedName name="wrn.CM_OTHER." localSheetId="14" hidden="1">{"OTHER",#N/A,FALSE,"CM"}</definedName>
    <definedName name="wrn.CM_OTHER." localSheetId="7" hidden="1">{"OTHER",#N/A,FALSE,"CM"}</definedName>
    <definedName name="wrn.CM_OTHER." localSheetId="25" hidden="1">{"OTHER",#N/A,FALSE,"CM"}</definedName>
    <definedName name="wrn.CM_OTHER." localSheetId="21" hidden="1">{"OTHER",#N/A,FALSE,"CM"}</definedName>
    <definedName name="wrn.CM_OTHER." localSheetId="22" hidden="1">{"OTHER",#N/A,FALSE,"CM"}</definedName>
    <definedName name="wrn.CM_OTHER." localSheetId="19" hidden="1">{"OTHER",#N/A,FALSE,"CM"}</definedName>
    <definedName name="wrn.CM_OTHER." hidden="1">{"OTHER",#N/A,FALSE,"CM"}</definedName>
    <definedName name="wrn.CM_PACKAGE." localSheetId="14" hidden="1">{"PACKAGE",#N/A,FALSE,"CM"}</definedName>
    <definedName name="wrn.CM_PACKAGE." localSheetId="7" hidden="1">{"PACKAGE",#N/A,FALSE,"CM"}</definedName>
    <definedName name="wrn.CM_PACKAGE." localSheetId="25" hidden="1">{"PACKAGE",#N/A,FALSE,"CM"}</definedName>
    <definedName name="wrn.CM_PACKAGE." localSheetId="21" hidden="1">{"PACKAGE",#N/A,FALSE,"CM"}</definedName>
    <definedName name="wrn.CM_PACKAGE." localSheetId="22" hidden="1">{"PACKAGE",#N/A,FALSE,"CM"}</definedName>
    <definedName name="wrn.CM_PACKAGE." localSheetId="19" hidden="1">{"PACKAGE",#N/A,FALSE,"CM"}</definedName>
    <definedName name="wrn.CM_PACKAGE." hidden="1">{"PACKAGE",#N/A,FALSE,"CM"}</definedName>
    <definedName name="wrn.CM_PRS." localSheetId="14" hidden="1">{"PRS",#N/A,FALSE,"CM"}</definedName>
    <definedName name="wrn.CM_PRS." localSheetId="7" hidden="1">{"PRS",#N/A,FALSE,"CM"}</definedName>
    <definedName name="wrn.CM_PRS." localSheetId="25" hidden="1">{"PRS",#N/A,FALSE,"CM"}</definedName>
    <definedName name="wrn.CM_PRS." localSheetId="21" hidden="1">{"PRS",#N/A,FALSE,"CM"}</definedName>
    <definedName name="wrn.CM_PRS." localSheetId="22" hidden="1">{"PRS",#N/A,FALSE,"CM"}</definedName>
    <definedName name="wrn.CM_PRS." localSheetId="19" hidden="1">{"PRS",#N/A,FALSE,"CM"}</definedName>
    <definedName name="wrn.CM_PRS." hidden="1">{"PRS",#N/A,FALSE,"CM"}</definedName>
    <definedName name="wrn.CM_TEXAS._.HYCO." localSheetId="14" hidden="1">{"TOTTEXAS",#N/A,FALSE,"CM"}</definedName>
    <definedName name="wrn.CM_TEXAS._.HYCO." localSheetId="7" hidden="1">{"TOTTEXAS",#N/A,FALSE,"CM"}</definedName>
    <definedName name="wrn.CM_TEXAS._.HYCO." localSheetId="25" hidden="1">{"TOTTEXAS",#N/A,FALSE,"CM"}</definedName>
    <definedName name="wrn.CM_TEXAS._.HYCO." localSheetId="21" hidden="1">{"TOTTEXAS",#N/A,FALSE,"CM"}</definedName>
    <definedName name="wrn.CM_TEXAS._.HYCO." localSheetId="22" hidden="1">{"TOTTEXAS",#N/A,FALSE,"CM"}</definedName>
    <definedName name="wrn.CM_TEXAS._.HYCO." localSheetId="19" hidden="1">{"TOTTEXAS",#N/A,FALSE,"CM"}</definedName>
    <definedName name="wrn.CM_TEXAS._.HYCO." hidden="1">{"TOTTEXAS",#N/A,FALSE,"CM"}</definedName>
    <definedName name="wrn.CMVsBud." localSheetId="14" hidden="1">{"Page1",#N/A,FALSE,"OpExJanvsBud";"Page2",#N/A,FALSE,"OpExJanvsBud"}</definedName>
    <definedName name="wrn.CMVsBud." localSheetId="7" hidden="1">{"Page1",#N/A,FALSE,"OpExJanvsBud";"Page2",#N/A,FALSE,"OpExJanvsBud"}</definedName>
    <definedName name="wrn.CMVsBud." localSheetId="25" hidden="1">{"Page1",#N/A,FALSE,"OpExJanvsBud";"Page2",#N/A,FALSE,"OpExJanvsBud"}</definedName>
    <definedName name="wrn.CMVsBud." localSheetId="21" hidden="1">{"Page1",#N/A,FALSE,"OpExJanvsBud";"Page2",#N/A,FALSE,"OpExJanvsBud"}</definedName>
    <definedName name="wrn.CMVsBud." localSheetId="22" hidden="1">{"Page1",#N/A,FALSE,"OpExJanvsBud";"Page2",#N/A,FALSE,"OpExJanvsBud"}</definedName>
    <definedName name="wrn.CMVsBud." localSheetId="19" hidden="1">{"Page1",#N/A,FALSE,"OpExJanvsBud";"Page2",#N/A,FALSE,"OpExJanvsBud"}</definedName>
    <definedName name="wrn.CMVsBud." hidden="1">{"Page1",#N/A,FALSE,"OpExJanvsBud";"Page2",#N/A,FALSE,"OpExJanvsBud"}</definedName>
    <definedName name="wrn.CMVsPY." localSheetId="14" hidden="1">{"Page 1",#N/A,FALSE,"OpExJanVsPY";"Page 2",#N/A,FALSE,"OpExJanVsPY"}</definedName>
    <definedName name="wrn.CMVsPY." localSheetId="7" hidden="1">{"Page 1",#N/A,FALSE,"OpExJanVsPY";"Page 2",#N/A,FALSE,"OpExJanVsPY"}</definedName>
    <definedName name="wrn.CMVsPY." localSheetId="25" hidden="1">{"Page 1",#N/A,FALSE,"OpExJanVsPY";"Page 2",#N/A,FALSE,"OpExJanVsPY"}</definedName>
    <definedName name="wrn.CMVsPY." localSheetId="21" hidden="1">{"Page 1",#N/A,FALSE,"OpExJanVsPY";"Page 2",#N/A,FALSE,"OpExJanVsPY"}</definedName>
    <definedName name="wrn.CMVsPY." localSheetId="22" hidden="1">{"Page 1",#N/A,FALSE,"OpExJanVsPY";"Page 2",#N/A,FALSE,"OpExJanVsPY"}</definedName>
    <definedName name="wrn.CMVsPY." localSheetId="19" hidden="1">{"Page 1",#N/A,FALSE,"OpExJanVsPY";"Page 2",#N/A,FALSE,"OpExJanVsPY"}</definedName>
    <definedName name="wrn.CMVsPY." hidden="1">{"Page 1",#N/A,FALSE,"OpExJanVsPY";"Page 2",#N/A,FALSE,"OpExJanVsPY"}</definedName>
    <definedName name="wrn.COMBINED." localSheetId="14" hidden="1">{#N/A,#N/A,FALSE,"INPUTS";#N/A,#N/A,FALSE,"PROFORMA BSHEET";#N/A,#N/A,FALSE,"COMBINED";#N/A,#N/A,FALSE,"HIGH YIELD";#N/A,#N/A,FALSE,"COMB_GRAPHS"}</definedName>
    <definedName name="wrn.COMBINED." localSheetId="7" hidden="1">{#N/A,#N/A,FALSE,"INPUTS";#N/A,#N/A,FALSE,"PROFORMA BSHEET";#N/A,#N/A,FALSE,"COMBINED";#N/A,#N/A,FALSE,"HIGH YIELD";#N/A,#N/A,FALSE,"COMB_GRAPHS"}</definedName>
    <definedName name="wrn.COMBINED." localSheetId="25" hidden="1">{#N/A,#N/A,FALSE,"INPUTS";#N/A,#N/A,FALSE,"PROFORMA BSHEET";#N/A,#N/A,FALSE,"COMBINED";#N/A,#N/A,FALSE,"HIGH YIELD";#N/A,#N/A,FALSE,"COMB_GRAPHS"}</definedName>
    <definedName name="wrn.COMBINED." localSheetId="21" hidden="1">{#N/A,#N/A,FALSE,"INPUTS";#N/A,#N/A,FALSE,"PROFORMA BSHEET";#N/A,#N/A,FALSE,"COMBINED";#N/A,#N/A,FALSE,"HIGH YIELD";#N/A,#N/A,FALSE,"COMB_GRAPHS"}</definedName>
    <definedName name="wrn.COMBINED." localSheetId="22" hidden="1">{#N/A,#N/A,FALSE,"INPUTS";#N/A,#N/A,FALSE,"PROFORMA BSHEET";#N/A,#N/A,FALSE,"COMBINED";#N/A,#N/A,FALSE,"HIGH YIELD";#N/A,#N/A,FALSE,"COMB_GRAPHS"}</definedName>
    <definedName name="wrn.COMBINED." localSheetId="19" hidden="1">{#N/A,#N/A,FALSE,"INPUTS";#N/A,#N/A,FALSE,"PROFORMA BSHEET";#N/A,#N/A,FALSE,"COMBINED";#N/A,#N/A,FALSE,"HIGH YIELD";#N/A,#N/A,FALSE,"COMB_GRAPHS"}</definedName>
    <definedName name="wrn.COMBINED." hidden="1">{#N/A,#N/A,FALSE,"INPUTS";#N/A,#N/A,FALSE,"PROFORMA BSHEET";#N/A,#N/A,FALSE,"COMBINED";#N/A,#N/A,FALSE,"HIGH YIELD";#N/A,#N/A,FALSE,"COMB_GRAPHS"}</definedName>
    <definedName name="wrn.compco." localSheetId="14" hidden="1">{"mult96",#N/A,FALSE,"PETCOMP";"est96",#N/A,FALSE,"PETCOMP";"mult95",#N/A,FALSE,"PETCOMP";"est95",#N/A,FALSE,"PETCOMP";"multltm",#N/A,FALSE,"PETCOMP";"resultltm",#N/A,FALSE,"PETCOMP"}</definedName>
    <definedName name="wrn.compco." localSheetId="7" hidden="1">{"mult96",#N/A,FALSE,"PETCOMP";"est96",#N/A,FALSE,"PETCOMP";"mult95",#N/A,FALSE,"PETCOMP";"est95",#N/A,FALSE,"PETCOMP";"multltm",#N/A,FALSE,"PETCOMP";"resultltm",#N/A,FALSE,"PETCOMP"}</definedName>
    <definedName name="wrn.compco." localSheetId="25" hidden="1">{"mult96",#N/A,FALSE,"PETCOMP";"est96",#N/A,FALSE,"PETCOMP";"mult95",#N/A,FALSE,"PETCOMP";"est95",#N/A,FALSE,"PETCOMP";"multltm",#N/A,FALSE,"PETCOMP";"resultltm",#N/A,FALSE,"PETCOMP"}</definedName>
    <definedName name="wrn.compco." localSheetId="21" hidden="1">{"mult96",#N/A,FALSE,"PETCOMP";"est96",#N/A,FALSE,"PETCOMP";"mult95",#N/A,FALSE,"PETCOMP";"est95",#N/A,FALSE,"PETCOMP";"multltm",#N/A,FALSE,"PETCOMP";"resultltm",#N/A,FALSE,"PETCOMP"}</definedName>
    <definedName name="wrn.compco." localSheetId="22" hidden="1">{"mult96",#N/A,FALSE,"PETCOMP";"est96",#N/A,FALSE,"PETCOMP";"mult95",#N/A,FALSE,"PETCOMP";"est95",#N/A,FALSE,"PETCOMP";"multltm",#N/A,FALSE,"PETCOMP";"resultltm",#N/A,FALSE,"PETCOMP"}</definedName>
    <definedName name="wrn.compco." localSheetId="19" hidden="1">{"mult96",#N/A,FALSE,"PETCOMP";"est96",#N/A,FALSE,"PETCOMP";"mult95",#N/A,FALSE,"PETCOMP";"est95",#N/A,FALSE,"PETCOMP";"multltm",#N/A,FALSE,"PETCOMP";"resultltm",#N/A,FALSE,"PETCOMP"}</definedName>
    <definedName name="wrn.compco." hidden="1">{"mult96",#N/A,FALSE,"PETCOMP";"est96",#N/A,FALSE,"PETCOMP";"mult95",#N/A,FALSE,"PETCOMP";"est95",#N/A,FALSE,"PETCOMP";"multltm",#N/A,FALSE,"PETCOMP";"resultltm",#N/A,FALSE,"PETCOMP"}</definedName>
    <definedName name="wrn.Compco._.Only." localSheetId="14" hidden="1">{"vi1",#N/A,FALSE,"6_30_96";"vi2",#N/A,FALSE,"6_30_96";"vi3",#N/A,FALSE,"6_30_96"}</definedName>
    <definedName name="wrn.Compco._.Only." localSheetId="7" hidden="1">{"vi1",#N/A,FALSE,"6_30_96";"vi2",#N/A,FALSE,"6_30_96";"vi3",#N/A,FALSE,"6_30_96"}</definedName>
    <definedName name="wrn.Compco._.Only." localSheetId="25" hidden="1">{"vi1",#N/A,FALSE,"6_30_96";"vi2",#N/A,FALSE,"6_30_96";"vi3",#N/A,FALSE,"6_30_96"}</definedName>
    <definedName name="wrn.Compco._.Only." localSheetId="21" hidden="1">{"vi1",#N/A,FALSE,"6_30_96";"vi2",#N/A,FALSE,"6_30_96";"vi3",#N/A,FALSE,"6_30_96"}</definedName>
    <definedName name="wrn.Compco._.Only." localSheetId="22" hidden="1">{"vi1",#N/A,FALSE,"6_30_96";"vi2",#N/A,FALSE,"6_30_96";"vi3",#N/A,FALSE,"6_30_96"}</definedName>
    <definedName name="wrn.Compco._.Only." localSheetId="19" hidden="1">{"vi1",#N/A,FALSE,"6_30_96";"vi2",#N/A,FALSE,"6_30_96";"vi3",#N/A,FALSE,"6_30_96"}</definedName>
    <definedName name="wrn.Compco._.Only." hidden="1">{"vi1",#N/A,FALSE,"6_30_96";"vi2",#N/A,FALSE,"6_30_96";"vi3",#N/A,FALSE,"6_30_96"}</definedName>
    <definedName name="wrn.competitor._.analysis." localSheetId="14" hidden="1">{"summary",#N/A,FALSE,"summary";"sales growth",#N/A,FALSE,"summary";"oper income",#N/A,FALSE,"summary";"oros rank",#N/A,FALSE,"summary";"net assets",#N/A,FALSE,"summary";"asset turnover",#N/A,FALSE,"summary";"orona",#N/A,FALSE,"summary";"total return",#N/A,FALSE,"summary";"overview",#N/A,FALSE,"summary"}</definedName>
    <definedName name="wrn.competitor._.analysis." localSheetId="7" hidden="1">{"summary",#N/A,FALSE,"summary";"sales growth",#N/A,FALSE,"summary";"oper income",#N/A,FALSE,"summary";"oros rank",#N/A,FALSE,"summary";"net assets",#N/A,FALSE,"summary";"asset turnover",#N/A,FALSE,"summary";"orona",#N/A,FALSE,"summary";"total return",#N/A,FALSE,"summary";"overview",#N/A,FALSE,"summary"}</definedName>
    <definedName name="wrn.competitor._.analysis." localSheetId="25" hidden="1">{"summary",#N/A,FALSE,"summary";"sales growth",#N/A,FALSE,"summary";"oper income",#N/A,FALSE,"summary";"oros rank",#N/A,FALSE,"summary";"net assets",#N/A,FALSE,"summary";"asset turnover",#N/A,FALSE,"summary";"orona",#N/A,FALSE,"summary";"total return",#N/A,FALSE,"summary";"overview",#N/A,FALSE,"summary"}</definedName>
    <definedName name="wrn.competitor._.analysis." localSheetId="21" hidden="1">{"summary",#N/A,FALSE,"summary";"sales growth",#N/A,FALSE,"summary";"oper income",#N/A,FALSE,"summary";"oros rank",#N/A,FALSE,"summary";"net assets",#N/A,FALSE,"summary";"asset turnover",#N/A,FALSE,"summary";"orona",#N/A,FALSE,"summary";"total return",#N/A,FALSE,"summary";"overview",#N/A,FALSE,"summary"}</definedName>
    <definedName name="wrn.competitor._.analysis." localSheetId="22" hidden="1">{"summary",#N/A,FALSE,"summary";"sales growth",#N/A,FALSE,"summary";"oper income",#N/A,FALSE,"summary";"oros rank",#N/A,FALSE,"summary";"net assets",#N/A,FALSE,"summary";"asset turnover",#N/A,FALSE,"summary";"orona",#N/A,FALSE,"summary";"total return",#N/A,FALSE,"summary";"overview",#N/A,FALSE,"summary"}</definedName>
    <definedName name="wrn.competitor._.analysis." localSheetId="19" hidden="1">{"summary",#N/A,FALSE,"summary";"sales growth",#N/A,FALSE,"summary";"oper income",#N/A,FALSE,"summary";"oros rank",#N/A,FALSE,"summary";"net assets",#N/A,FALSE,"summary";"asset turnover",#N/A,FALSE,"summary";"orona",#N/A,FALSE,"summary";"total return",#N/A,FALSE,"summary";"overview",#N/A,FALSE,"summary"}</definedName>
    <definedName name="wrn.competitor._.analysis." hidden="1">{"summary",#N/A,FALSE,"summary";"sales growth",#N/A,FALSE,"summary";"oper income",#N/A,FALSE,"summary";"oros rank",#N/A,FALSE,"summary";"net assets",#N/A,FALSE,"summary";"asset turnover",#N/A,FALSE,"summary";"orona",#N/A,FALSE,"summary";"total return",#N/A,FALSE,"summary";"overview",#N/A,FALSE,"summary"}</definedName>
    <definedName name="wrn.Complete." localSheetId="14" hidden="1">{#N/A,#N/A,FALSE,"SMT1";#N/A,#N/A,FALSE,"SMT2";#N/A,#N/A,FALSE,"Summary";#N/A,#N/A,FALSE,"Graphs";#N/A,#N/A,FALSE,"4 Panel"}</definedName>
    <definedName name="wrn.Complete." localSheetId="7" hidden="1">{#N/A,#N/A,FALSE,"SMT1";#N/A,#N/A,FALSE,"SMT2";#N/A,#N/A,FALSE,"Summary";#N/A,#N/A,FALSE,"Graphs";#N/A,#N/A,FALSE,"4 Panel"}</definedName>
    <definedName name="wrn.Complete." localSheetId="25" hidden="1">{#N/A,#N/A,FALSE,"SMT1";#N/A,#N/A,FALSE,"SMT2";#N/A,#N/A,FALSE,"Summary";#N/A,#N/A,FALSE,"Graphs";#N/A,#N/A,FALSE,"4 Panel"}</definedName>
    <definedName name="wrn.Complete." localSheetId="21" hidden="1">{#N/A,#N/A,FALSE,"SMT1";#N/A,#N/A,FALSE,"SMT2";#N/A,#N/A,FALSE,"Summary";#N/A,#N/A,FALSE,"Graphs";#N/A,#N/A,FALSE,"4 Panel"}</definedName>
    <definedName name="wrn.Complete." localSheetId="22" hidden="1">{#N/A,#N/A,FALSE,"SMT1";#N/A,#N/A,FALSE,"SMT2";#N/A,#N/A,FALSE,"Summary";#N/A,#N/A,FALSE,"Graphs";#N/A,#N/A,FALSE,"4 Panel"}</definedName>
    <definedName name="wrn.Complete." localSheetId="19" hidden="1">{#N/A,#N/A,FALSE,"SMT1";#N/A,#N/A,FALSE,"SMT2";#N/A,#N/A,FALSE,"Summary";#N/A,#N/A,FALSE,"Graphs";#N/A,#N/A,FALSE,"4 Panel"}</definedName>
    <definedName name="wrn.Complete." hidden="1">{#N/A,#N/A,FALSE,"SMT1";#N/A,#N/A,FALSE,"SMT2";#N/A,#N/A,FALSE,"Summary";#N/A,#N/A,FALSE,"Graphs";#N/A,#N/A,FALSE,"4 Panel"}</definedName>
    <definedName name="wrn.Complete._.Report."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2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2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2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localSheetId="1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Set." localSheetId="14" hidden="1">{#N/A,#N/A,FALSE,"Full";#N/A,#N/A,FALSE,"Half";#N/A,#N/A,FALSE,"Op Expenses";#N/A,#N/A,FALSE,"Cap Charge";#N/A,#N/A,FALSE,"Cost C";#N/A,#N/A,FALSE,"PP&amp;E";#N/A,#N/A,FALSE,"R&amp;D"}</definedName>
    <definedName name="wrn.Complete._.Set." localSheetId="7" hidden="1">{#N/A,#N/A,FALSE,"Full";#N/A,#N/A,FALSE,"Half";#N/A,#N/A,FALSE,"Op Expenses";#N/A,#N/A,FALSE,"Cap Charge";#N/A,#N/A,FALSE,"Cost C";#N/A,#N/A,FALSE,"PP&amp;E";#N/A,#N/A,FALSE,"R&amp;D"}</definedName>
    <definedName name="wrn.Complete._.Set." localSheetId="25" hidden="1">{#N/A,#N/A,FALSE,"Full";#N/A,#N/A,FALSE,"Half";#N/A,#N/A,FALSE,"Op Expenses";#N/A,#N/A,FALSE,"Cap Charge";#N/A,#N/A,FALSE,"Cost C";#N/A,#N/A,FALSE,"PP&amp;E";#N/A,#N/A,FALSE,"R&amp;D"}</definedName>
    <definedName name="wrn.Complete._.Set." localSheetId="21" hidden="1">{#N/A,#N/A,FALSE,"Full";#N/A,#N/A,FALSE,"Half";#N/A,#N/A,FALSE,"Op Expenses";#N/A,#N/A,FALSE,"Cap Charge";#N/A,#N/A,FALSE,"Cost C";#N/A,#N/A,FALSE,"PP&amp;E";#N/A,#N/A,FALSE,"R&amp;D"}</definedName>
    <definedName name="wrn.Complete._.Set." localSheetId="22" hidden="1">{#N/A,#N/A,FALSE,"Full";#N/A,#N/A,FALSE,"Half";#N/A,#N/A,FALSE,"Op Expenses";#N/A,#N/A,FALSE,"Cap Charge";#N/A,#N/A,FALSE,"Cost C";#N/A,#N/A,FALSE,"PP&amp;E";#N/A,#N/A,FALSE,"R&amp;D"}</definedName>
    <definedName name="wrn.Complete._.Set." localSheetId="19" hidden="1">{#N/A,#N/A,FALSE,"Full";#N/A,#N/A,FALSE,"Half";#N/A,#N/A,FALSE,"Op Expenses";#N/A,#N/A,FALSE,"Cap Charge";#N/A,#N/A,FALSE,"Cost C";#N/A,#N/A,FALSE,"PP&amp;E";#N/A,#N/A,FALSE,"R&amp;D"}</definedName>
    <definedName name="wrn.Complete._.Set." hidden="1">{#N/A,#N/A,FALSE,"Full";#N/A,#N/A,FALSE,"Half";#N/A,#N/A,FALSE,"Op Expenses";#N/A,#N/A,FALSE,"Cap Charge";#N/A,#N/A,FALSE,"Cost C";#N/A,#N/A,FALSE,"PP&amp;E";#N/A,#N/A,FALSE,"R&amp;D"}</definedName>
    <definedName name="wrn.Complete_Package." localSheetId="14"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wrn.Complete_Package." localSheetId="7"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wrn.Complete_Package." localSheetId="25"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wrn.Complete_Package." localSheetId="21"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wrn.Complete_Package." localSheetId="22"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wrn.Complete_Package." localSheetId="19"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wrn.Complete_Package." hidden="1">{#N/A,#N/A,FALSE,"Cover";#N/A,#N/A,FALSE,"Comments CSS";#N/A,#N/A,FALSE,"Comments PPG";#N/A,#N/A,FALSE,"Comments CIG";#N/A,#N/A,FALSE,"Comments IDEN";#N/A,#N/A,FALSE,"BS CSS";#N/A,#N/A,FALSE,"BS PPG";#N/A,#N/A,FALSE,"BS CIG";#N/A,#N/A,FALSE,"BS IDEN";#N/A,#N/A,FALSE,"BS TOTAL";#N/A,#N/A,FALSE,"P&amp;L CSS";#N/A,#N/A,FALSE,"P&amp;L PPG";#N/A,#N/A,FALSE,"P&amp;L CIG";#N/A,#N/A,FALSE,"P&amp;L IDEN";#N/A,#N/A,FALSE,"P&amp;L TOTAL";#N/A,#N/A,FALSE,"Cash Flow CSS";#N/A,#N/A,FALSE,"Cash Flow PPG";#N/A,#N/A,FALSE,"Cash Flow CIG";#N/A,#N/A,FALSE,"Cash Flow IDEN";#N/A,#N/A,FALSE,"Cash Flow Total";#N/A,#N/A,FALSE,"MBR CSS";#N/A,#N/A,FALSE,"MBR PPG";#N/A,#N/A,FALSE,"MBR CIG";#N/A,#N/A,FALSE,"MBR IDEN";#N/A,#N/A,FALSE,"MBR JAG PLANT";#N/A,#N/A,FALSE,"Headcount - CSS";#N/A,#N/A,FALSE,"Headcount - PPG";#N/A,#N/A,FALSE,"Headcount - CIG";#N/A,#N/A,FALSE,"Headcount - IDEN";#N/A,#N/A,FALSE,"Headcount JAG PLANT";#N/A,#N/A,FALSE,"FAB UN CSS";#N/A,#N/A,FALSE,"FAB UN PPG";#N/A,#N/A,FALSE,"FAB UN CIG";#N/A,#N/A,FALSE,"FAB UN IDEN";#N/A,#N/A,FALSE,"CSS MFG";#N/A,#N/A,FALSE,"CSS Distr ";#N/A,#N/A,FALSE,"CSS 6-Up Charts";#N/A,#N/A,FALSE,"PPG MFG";#N/A,#N/A,FALSE,"PPG 6-Up Charts ";#N/A,#N/A,FALSE,"CIG MFG";#N/A,#N/A,FALSE,"IDEN MFG";#N/A,#N/A,FALSE,"IDEN 6-Up Charts  ";#N/A,#N/A,FALSE,"CSS Inventory";#N/A,#N/A,FALSE,"PPG Inventory";#N/A,#N/A,FALSE,"CIG Inventory";#N/A,#N/A,FALSE,"IDEN Inventory";#N/A,#N/A,FALSE,"CE JAG Inventory";#N/A,#N/A,FALSE,"FM CSS";#N/A,#N/A,FALSE,"NSAD ASP CSS";#N/A,#N/A,FALSE,"FM CIG";#N/A,#N/A,FALSE,"NSAD ASP CIG";#N/A,#N/A,FALSE,"FM iDEN";#N/A,#N/A,FALSE,"NSAD IDEN";#N/A,#N/A,FALSE,"Capital Expenditures";#N/A,#N/A,FALSE,"R&amp;D  Report"}</definedName>
    <definedName name="wrn.CompleteReport." localSheetId="14"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7"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25"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2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2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9"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ns." localSheetId="14" hidden="1">{#N/A,#N/A,FALSE,"Cov";#N/A,#N/A,FALSE,"TC";#N/A,#N/A,FALSE,"Sum";#N/A,#N/A,FALSE,"P&amp;L";#N/A,#N/A,FALSE,"Bal";#N/A,#N/A,FALSE,"CF";#N/A,#N/A,FALSE,"Equity";#N/A,#N/A,FALSE,"IC Bal";#N/A,#N/A,FALSE,"JV";#N/A,#N/A,FALSE,"Inc Sum";#N/A,#N/A,FALSE,"SubCF";#N/A,#N/A,FALSE,"SubAFF";#N/A,#N/A,FALSE,"SubAD";#N/A,#N/A,FALSE,"HC";#N/A,#N/A,FALSE,"Cap"}</definedName>
    <definedName name="wrn.Cons." localSheetId="7" hidden="1">{#N/A,#N/A,FALSE,"Cov";#N/A,#N/A,FALSE,"TC";#N/A,#N/A,FALSE,"Sum";#N/A,#N/A,FALSE,"P&amp;L";#N/A,#N/A,FALSE,"Bal";#N/A,#N/A,FALSE,"CF";#N/A,#N/A,FALSE,"Equity";#N/A,#N/A,FALSE,"IC Bal";#N/A,#N/A,FALSE,"JV";#N/A,#N/A,FALSE,"Inc Sum";#N/A,#N/A,FALSE,"SubCF";#N/A,#N/A,FALSE,"SubAFF";#N/A,#N/A,FALSE,"SubAD";#N/A,#N/A,FALSE,"HC";#N/A,#N/A,FALSE,"Cap"}</definedName>
    <definedName name="wrn.Cons." localSheetId="25" hidden="1">{#N/A,#N/A,FALSE,"Cov";#N/A,#N/A,FALSE,"TC";#N/A,#N/A,FALSE,"Sum";#N/A,#N/A,FALSE,"P&amp;L";#N/A,#N/A,FALSE,"Bal";#N/A,#N/A,FALSE,"CF";#N/A,#N/A,FALSE,"Equity";#N/A,#N/A,FALSE,"IC Bal";#N/A,#N/A,FALSE,"JV";#N/A,#N/A,FALSE,"Inc Sum";#N/A,#N/A,FALSE,"SubCF";#N/A,#N/A,FALSE,"SubAFF";#N/A,#N/A,FALSE,"SubAD";#N/A,#N/A,FALSE,"HC";#N/A,#N/A,FALSE,"Cap"}</definedName>
    <definedName name="wrn.Cons." localSheetId="21" hidden="1">{#N/A,#N/A,FALSE,"Cov";#N/A,#N/A,FALSE,"TC";#N/A,#N/A,FALSE,"Sum";#N/A,#N/A,FALSE,"P&amp;L";#N/A,#N/A,FALSE,"Bal";#N/A,#N/A,FALSE,"CF";#N/A,#N/A,FALSE,"Equity";#N/A,#N/A,FALSE,"IC Bal";#N/A,#N/A,FALSE,"JV";#N/A,#N/A,FALSE,"Inc Sum";#N/A,#N/A,FALSE,"SubCF";#N/A,#N/A,FALSE,"SubAFF";#N/A,#N/A,FALSE,"SubAD";#N/A,#N/A,FALSE,"HC";#N/A,#N/A,FALSE,"Cap"}</definedName>
    <definedName name="wrn.Cons." localSheetId="22" hidden="1">{#N/A,#N/A,FALSE,"Cov";#N/A,#N/A,FALSE,"TC";#N/A,#N/A,FALSE,"Sum";#N/A,#N/A,FALSE,"P&amp;L";#N/A,#N/A,FALSE,"Bal";#N/A,#N/A,FALSE,"CF";#N/A,#N/A,FALSE,"Equity";#N/A,#N/A,FALSE,"IC Bal";#N/A,#N/A,FALSE,"JV";#N/A,#N/A,FALSE,"Inc Sum";#N/A,#N/A,FALSE,"SubCF";#N/A,#N/A,FALSE,"SubAFF";#N/A,#N/A,FALSE,"SubAD";#N/A,#N/A,FALSE,"HC";#N/A,#N/A,FALSE,"Cap"}</definedName>
    <definedName name="wrn.Cons." localSheetId="19" hidden="1">{#N/A,#N/A,FALSE,"Cov";#N/A,#N/A,FALSE,"TC";#N/A,#N/A,FALSE,"Sum";#N/A,#N/A,FALSE,"P&amp;L";#N/A,#N/A,FALSE,"Bal";#N/A,#N/A,FALSE,"CF";#N/A,#N/A,FALSE,"Equity";#N/A,#N/A,FALSE,"IC Bal";#N/A,#N/A,FALSE,"JV";#N/A,#N/A,FALSE,"Inc Sum";#N/A,#N/A,FALSE,"SubCF";#N/A,#N/A,FALSE,"SubAFF";#N/A,#N/A,FALSE,"SubAD";#N/A,#N/A,FALSE,"HC";#N/A,#N/A,FALSE,"Cap"}</definedName>
    <definedName name="wrn.Cons." hidden="1">{#N/A,#N/A,FALSE,"Cov";#N/A,#N/A,FALSE,"TC";#N/A,#N/A,FALSE,"Sum";#N/A,#N/A,FALSE,"P&amp;L";#N/A,#N/A,FALSE,"Bal";#N/A,#N/A,FALSE,"CF";#N/A,#N/A,FALSE,"Equity";#N/A,#N/A,FALSE,"IC Bal";#N/A,#N/A,FALSE,"JV";#N/A,#N/A,FALSE,"Inc Sum";#N/A,#N/A,FALSE,"SubCF";#N/A,#N/A,FALSE,"SubAFF";#N/A,#N/A,FALSE,"SubAD";#N/A,#N/A,FALSE,"HC";#N/A,#N/A,FALSE,"Cap"}</definedName>
    <definedName name="wrn.Consol._.adjusts." localSheetId="14" hidden="1">{"adjPL1",#N/A,FALSE,"adj";"adjPL2",#N/A,FALSE,"adj";"adjPL2a",#N/A,FALSE,"adj";"adjPL2b",#N/A,FALSE,"adj";"adjPL3",#N/A,FALSE,"adj";"adjPL4",#N/A,FALSE,"adj";"adjPL5",#N/A,FALSE,"adj";"adjBS2",#N/A,FALSE,"adj";"adjBS3",#N/A,FALSE,"adj";"adjCF1",#N/A,FALSE,"adj";"adjCF4",#N/A,FALSE,"adj"}</definedName>
    <definedName name="wrn.Consol._.adjusts." localSheetId="7" hidden="1">{"adjPL1",#N/A,FALSE,"adj";"adjPL2",#N/A,FALSE,"adj";"adjPL2a",#N/A,FALSE,"adj";"adjPL2b",#N/A,FALSE,"adj";"adjPL3",#N/A,FALSE,"adj";"adjPL4",#N/A,FALSE,"adj";"adjPL5",#N/A,FALSE,"adj";"adjBS2",#N/A,FALSE,"adj";"adjBS3",#N/A,FALSE,"adj";"adjCF1",#N/A,FALSE,"adj";"adjCF4",#N/A,FALSE,"adj"}</definedName>
    <definedName name="wrn.Consol._.adjusts." localSheetId="25" hidden="1">{"adjPL1",#N/A,FALSE,"adj";"adjPL2",#N/A,FALSE,"adj";"adjPL2a",#N/A,FALSE,"adj";"adjPL2b",#N/A,FALSE,"adj";"adjPL3",#N/A,FALSE,"adj";"adjPL4",#N/A,FALSE,"adj";"adjPL5",#N/A,FALSE,"adj";"adjBS2",#N/A,FALSE,"adj";"adjBS3",#N/A,FALSE,"adj";"adjCF1",#N/A,FALSE,"adj";"adjCF4",#N/A,FALSE,"adj"}</definedName>
    <definedName name="wrn.Consol._.adjusts." localSheetId="21" hidden="1">{"adjPL1",#N/A,FALSE,"adj";"adjPL2",#N/A,FALSE,"adj";"adjPL2a",#N/A,FALSE,"adj";"adjPL2b",#N/A,FALSE,"adj";"adjPL3",#N/A,FALSE,"adj";"adjPL4",#N/A,FALSE,"adj";"adjPL5",#N/A,FALSE,"adj";"adjBS2",#N/A,FALSE,"adj";"adjBS3",#N/A,FALSE,"adj";"adjCF1",#N/A,FALSE,"adj";"adjCF4",#N/A,FALSE,"adj"}</definedName>
    <definedName name="wrn.Consol._.adjusts." localSheetId="22" hidden="1">{"adjPL1",#N/A,FALSE,"adj";"adjPL2",#N/A,FALSE,"adj";"adjPL2a",#N/A,FALSE,"adj";"adjPL2b",#N/A,FALSE,"adj";"adjPL3",#N/A,FALSE,"adj";"adjPL4",#N/A,FALSE,"adj";"adjPL5",#N/A,FALSE,"adj";"adjBS2",#N/A,FALSE,"adj";"adjBS3",#N/A,FALSE,"adj";"adjCF1",#N/A,FALSE,"adj";"adjCF4",#N/A,FALSE,"adj"}</definedName>
    <definedName name="wrn.Consol._.adjusts." localSheetId="19" hidden="1">{"adjPL1",#N/A,FALSE,"adj";"adjPL2",#N/A,FALSE,"adj";"adjPL2a",#N/A,FALSE,"adj";"adjPL2b",#N/A,FALSE,"adj";"adjPL3",#N/A,FALSE,"adj";"adjPL4",#N/A,FALSE,"adj";"adjPL5",#N/A,FALSE,"adj";"adjBS2",#N/A,FALSE,"adj";"adjBS3",#N/A,FALSE,"adj";"adjCF1",#N/A,FALSE,"adj";"adjCF4",#N/A,FALSE,"adj"}</definedName>
    <definedName name="wrn.Consol._.adjusts." hidden="1">{"adjPL1",#N/A,FALSE,"adj";"adjPL2",#N/A,FALSE,"adj";"adjPL2a",#N/A,FALSE,"adj";"adjPL2b",#N/A,FALSE,"adj";"adjPL3",#N/A,FALSE,"adj";"adjPL4",#N/A,FALSE,"adj";"adjPL5",#N/A,FALSE,"adj";"adjBS2",#N/A,FALSE,"adj";"adjBS3",#N/A,FALSE,"adj";"adjCF1",#N/A,FALSE,"adj";"adjCF4",#N/A,FALSE,"adj"}</definedName>
    <definedName name="wrn.consolidated." localSheetId="14" hidden="1">{"income",#N/A,FALSE,"CONSOLIDATED";"value",#N/A,FALSE,"CONSOLIDATED"}</definedName>
    <definedName name="wrn.consolidated." localSheetId="7" hidden="1">{"income",#N/A,FALSE,"CONSOLIDATED";"value",#N/A,FALSE,"CONSOLIDATED"}</definedName>
    <definedName name="wrn.consolidated." localSheetId="25" hidden="1">{"income",#N/A,FALSE,"CONSOLIDATED";"value",#N/A,FALSE,"CONSOLIDATED"}</definedName>
    <definedName name="wrn.consolidated." localSheetId="21" hidden="1">{"income",#N/A,FALSE,"CONSOLIDATED";"value",#N/A,FALSE,"CONSOLIDATED"}</definedName>
    <definedName name="wrn.consolidated." localSheetId="22" hidden="1">{"income",#N/A,FALSE,"CONSOLIDATED";"value",#N/A,FALSE,"CONSOLIDATED"}</definedName>
    <definedName name="wrn.consolidated." localSheetId="19" hidden="1">{"income",#N/A,FALSE,"CONSOLIDATED";"value",#N/A,FALSE,"CONSOLIDATED"}</definedName>
    <definedName name="wrn.consolidated." hidden="1">{"income",#N/A,FALSE,"CONSOLIDATED";"value",#N/A,FALSE,"CONSOLIDATED"}</definedName>
    <definedName name="wrn.Consolidated._.Schedules." localSheetId="14"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ed._.Schedules." localSheetId="7"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ed._.Schedules." localSheetId="25"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ed._.Schedules." localSheetId="21"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ed._.Schedules." localSheetId="22"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ed._.Schedules." localSheetId="19"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ed._.Schedules." hidden="1">{"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ion._.Adjustments." localSheetId="14"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olidation._.Adjustments." localSheetId="7"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olidation._.Adjustments." localSheetId="25"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olidation._.Adjustments." localSheetId="21"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olidation._.Adjustments." localSheetId="22"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olidation._.Adjustments." localSheetId="19"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olidation._.Adjustments." hidden="1">{"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RAFF2." localSheetId="14" hidden="1">{"CONS_RAFF2",#N/A,FALSE,"CONS.RAFF2"}</definedName>
    <definedName name="wrn.CONSRAFF2." localSheetId="7" hidden="1">{"CONS_RAFF2",#N/A,FALSE,"CONS.RAFF2"}</definedName>
    <definedName name="wrn.CONSRAFF2." localSheetId="25" hidden="1">{"CONS_RAFF2",#N/A,FALSE,"CONS.RAFF2"}</definedName>
    <definedName name="wrn.CONSRAFF2." localSheetId="21" hidden="1">{"CONS_RAFF2",#N/A,FALSE,"CONS.RAFF2"}</definedName>
    <definedName name="wrn.CONSRAFF2." localSheetId="22" hidden="1">{"CONS_RAFF2",#N/A,FALSE,"CONS.RAFF2"}</definedName>
    <definedName name="wrn.CONSRAFF2." localSheetId="19" hidden="1">{"CONS_RAFF2",#N/A,FALSE,"CONS.RAFF2"}</definedName>
    <definedName name="wrn.CONSRAFF2." hidden="1">{"CONS_RAFF2",#N/A,FALSE,"CONS.RAFF2"}</definedName>
    <definedName name="wrn.Consumer._.Medicines." localSheetId="14" hidden="1">{#N/A,#N/A,FALSE,"OTC";#N/A,#N/A,FALSE,"Ther";#N/A,#N/A,FALSE,"Temp";#N/A,#N/A,FALSE,"Exce";#N/A,#N/A,FALSE,"Buff";#N/A,#N/A,FALSE,"Picot";#N/A,#N/A,FALSE,"Luftal";#N/A,#N/A,FALSE,"Comt"}</definedName>
    <definedName name="wrn.Consumer._.Medicines." localSheetId="7" hidden="1">{#N/A,#N/A,FALSE,"OTC";#N/A,#N/A,FALSE,"Ther";#N/A,#N/A,FALSE,"Temp";#N/A,#N/A,FALSE,"Exce";#N/A,#N/A,FALSE,"Buff";#N/A,#N/A,FALSE,"Picot";#N/A,#N/A,FALSE,"Luftal";#N/A,#N/A,FALSE,"Comt"}</definedName>
    <definedName name="wrn.Consumer._.Medicines." localSheetId="25" hidden="1">{#N/A,#N/A,FALSE,"OTC";#N/A,#N/A,FALSE,"Ther";#N/A,#N/A,FALSE,"Temp";#N/A,#N/A,FALSE,"Exce";#N/A,#N/A,FALSE,"Buff";#N/A,#N/A,FALSE,"Picot";#N/A,#N/A,FALSE,"Luftal";#N/A,#N/A,FALSE,"Comt"}</definedName>
    <definedName name="wrn.Consumer._.Medicines." localSheetId="21" hidden="1">{#N/A,#N/A,FALSE,"OTC";#N/A,#N/A,FALSE,"Ther";#N/A,#N/A,FALSE,"Temp";#N/A,#N/A,FALSE,"Exce";#N/A,#N/A,FALSE,"Buff";#N/A,#N/A,FALSE,"Picot";#N/A,#N/A,FALSE,"Luftal";#N/A,#N/A,FALSE,"Comt"}</definedName>
    <definedName name="wrn.Consumer._.Medicines." localSheetId="22" hidden="1">{#N/A,#N/A,FALSE,"OTC";#N/A,#N/A,FALSE,"Ther";#N/A,#N/A,FALSE,"Temp";#N/A,#N/A,FALSE,"Exce";#N/A,#N/A,FALSE,"Buff";#N/A,#N/A,FALSE,"Picot";#N/A,#N/A,FALSE,"Luftal";#N/A,#N/A,FALSE,"Comt"}</definedName>
    <definedName name="wrn.Consumer._.Medicines." localSheetId="19" hidden="1">{#N/A,#N/A,FALSE,"OTC";#N/A,#N/A,FALSE,"Ther";#N/A,#N/A,FALSE,"Temp";#N/A,#N/A,FALSE,"Exce";#N/A,#N/A,FALSE,"Buff";#N/A,#N/A,FALSE,"Picot";#N/A,#N/A,FALSE,"Luftal";#N/A,#N/A,FALSE,"Comt"}</definedName>
    <definedName name="wrn.Consumer._.Medicines." hidden="1">{#N/A,#N/A,FALSE,"OTC";#N/A,#N/A,FALSE,"Ther";#N/A,#N/A,FALSE,"Temp";#N/A,#N/A,FALSE,"Exce";#N/A,#N/A,FALSE,"Buff";#N/A,#N/A,FALSE,"Picot";#N/A,#N/A,FALSE,"Luftal";#N/A,#N/A,FALSE,"Comt"}</definedName>
    <definedName name="wrn.contribution." localSheetId="14" hidden="1">{#N/A,#N/A,FALSE,"Contribution Analysis"}</definedName>
    <definedName name="wrn.contribution." localSheetId="7" hidden="1">{#N/A,#N/A,FALSE,"Contribution Analysis"}</definedName>
    <definedName name="wrn.contribution." localSheetId="25" hidden="1">{#N/A,#N/A,FALSE,"Contribution Analysis"}</definedName>
    <definedName name="wrn.contribution." localSheetId="21" hidden="1">{#N/A,#N/A,FALSE,"Contribution Analysis"}</definedName>
    <definedName name="wrn.contribution." localSheetId="22" hidden="1">{#N/A,#N/A,FALSE,"Contribution Analysis"}</definedName>
    <definedName name="wrn.contribution." localSheetId="19" hidden="1">{#N/A,#N/A,FALSE,"Contribution Analysis"}</definedName>
    <definedName name="wrn.contribution." hidden="1">{#N/A,#N/A,FALSE,"Contribution Analysis"}</definedName>
    <definedName name="wrn.Control._.month." localSheetId="14" hidden="1">{#N/A,#N/A,FALSE,"Control Month"}</definedName>
    <definedName name="wrn.Control._.month." localSheetId="7" hidden="1">{#N/A,#N/A,FALSE,"Control Month"}</definedName>
    <definedName name="wrn.Control._.month." localSheetId="25" hidden="1">{#N/A,#N/A,FALSE,"Control Month"}</definedName>
    <definedName name="wrn.Control._.month." localSheetId="21" hidden="1">{#N/A,#N/A,FALSE,"Control Month"}</definedName>
    <definedName name="wrn.Control._.month." localSheetId="22" hidden="1">{#N/A,#N/A,FALSE,"Control Month"}</definedName>
    <definedName name="wrn.Control._.month." localSheetId="19" hidden="1">{#N/A,#N/A,FALSE,"Control Month"}</definedName>
    <definedName name="wrn.Control._.month." hidden="1">{#N/A,#N/A,FALSE,"Control Month"}</definedName>
    <definedName name="wrn.Control._.month1" localSheetId="14" hidden="1">{#N/A,#N/A,FALSE,"Control Month"}</definedName>
    <definedName name="wrn.Control._.month1" localSheetId="7" hidden="1">{#N/A,#N/A,FALSE,"Control Month"}</definedName>
    <definedName name="wrn.Control._.month1" localSheetId="25" hidden="1">{#N/A,#N/A,FALSE,"Control Month"}</definedName>
    <definedName name="wrn.Control._.month1" localSheetId="21" hidden="1">{#N/A,#N/A,FALSE,"Control Month"}</definedName>
    <definedName name="wrn.Control._.month1" localSheetId="22" hidden="1">{#N/A,#N/A,FALSE,"Control Month"}</definedName>
    <definedName name="wrn.Control._.month1" localSheetId="19" hidden="1">{#N/A,#N/A,FALSE,"Control Month"}</definedName>
    <definedName name="wrn.Control._.month1" hidden="1">{#N/A,#N/A,FALSE,"Control Month"}</definedName>
    <definedName name="wrn.control._.monthx" localSheetId="14" hidden="1">{#N/A,#N/A,FALSE,"Control Month"}</definedName>
    <definedName name="wrn.control._.monthx" localSheetId="7" hidden="1">{#N/A,#N/A,FALSE,"Control Month"}</definedName>
    <definedName name="wrn.control._.monthx" localSheetId="25" hidden="1">{#N/A,#N/A,FALSE,"Control Month"}</definedName>
    <definedName name="wrn.control._.monthx" localSheetId="21" hidden="1">{#N/A,#N/A,FALSE,"Control Month"}</definedName>
    <definedName name="wrn.control._.monthx" localSheetId="22" hidden="1">{#N/A,#N/A,FALSE,"Control Month"}</definedName>
    <definedName name="wrn.control._.monthx" localSheetId="19" hidden="1">{#N/A,#N/A,FALSE,"Control Month"}</definedName>
    <definedName name="wrn.control._.monthx" hidden="1">{#N/A,#N/A,FALSE,"Control Month"}</definedName>
    <definedName name="wrn.Control._.Quarter." localSheetId="14" hidden="1">{#N/A,#N/A,TRUE,"Control Month";#N/A,#N/A,TRUE,"Control Quarter"}</definedName>
    <definedName name="wrn.Control._.Quarter." localSheetId="7" hidden="1">{#N/A,#N/A,TRUE,"Control Month";#N/A,#N/A,TRUE,"Control Quarter"}</definedName>
    <definedName name="wrn.Control._.Quarter." localSheetId="25" hidden="1">{#N/A,#N/A,TRUE,"Control Month";#N/A,#N/A,TRUE,"Control Quarter"}</definedName>
    <definedName name="wrn.Control._.Quarter." localSheetId="21" hidden="1">{#N/A,#N/A,TRUE,"Control Month";#N/A,#N/A,TRUE,"Control Quarter"}</definedName>
    <definedName name="wrn.Control._.Quarter." localSheetId="22" hidden="1">{#N/A,#N/A,TRUE,"Control Month";#N/A,#N/A,TRUE,"Control Quarter"}</definedName>
    <definedName name="wrn.Control._.Quarter." localSheetId="19" hidden="1">{#N/A,#N/A,TRUE,"Control Month";#N/A,#N/A,TRUE,"Control Quarter"}</definedName>
    <definedName name="wrn.Control._.Quarter." hidden="1">{#N/A,#N/A,TRUE,"Control Month";#N/A,#N/A,TRUE,"Control Quarter"}</definedName>
    <definedName name="wrn.COS." localSheetId="14" hidden="1">{"PAGE 1",#N/A,FALSE,"COS";"PAGE 2",#N/A,FALSE,"COS";"PAGE 3",#N/A,FALSE,"COS"}</definedName>
    <definedName name="wrn.COS." localSheetId="7" hidden="1">{"PAGE 1",#N/A,FALSE,"COS";"PAGE 2",#N/A,FALSE,"COS";"PAGE 3",#N/A,FALSE,"COS"}</definedName>
    <definedName name="wrn.COS." localSheetId="25" hidden="1">{"PAGE 1",#N/A,FALSE,"COS";"PAGE 2",#N/A,FALSE,"COS";"PAGE 3",#N/A,FALSE,"COS"}</definedName>
    <definedName name="wrn.COS." localSheetId="21" hidden="1">{"PAGE 1",#N/A,FALSE,"COS";"PAGE 2",#N/A,FALSE,"COS";"PAGE 3",#N/A,FALSE,"COS"}</definedName>
    <definedName name="wrn.COS." localSheetId="22" hidden="1">{"PAGE 1",#N/A,FALSE,"COS";"PAGE 2",#N/A,FALSE,"COS";"PAGE 3",#N/A,FALSE,"COS"}</definedName>
    <definedName name="wrn.COS." localSheetId="19" hidden="1">{"PAGE 1",#N/A,FALSE,"COS";"PAGE 2",#N/A,FALSE,"COS";"PAGE 3",#N/A,FALSE,"COS"}</definedName>
    <definedName name="wrn.COS." hidden="1">{"PAGE 1",#N/A,FALSE,"COS";"PAGE 2",#N/A,FALSE,"COS";"PAGE 3",#N/A,FALSE,"COS"}</definedName>
    <definedName name="wrn.COS._.EX._.GEISMAR." localSheetId="14" hidden="1">{"PAGE 1",#N/A,FALSE,"COS Excluding Geismar";"PAGE 2",#N/A,FALSE,"COS Excluding Geismar";"PAGE 3",#N/A,FALSE,"COS Excluding Geismar"}</definedName>
    <definedName name="wrn.COS._.EX._.GEISMAR." localSheetId="7" hidden="1">{"PAGE 1",#N/A,FALSE,"COS Excluding Geismar";"PAGE 2",#N/A,FALSE,"COS Excluding Geismar";"PAGE 3",#N/A,FALSE,"COS Excluding Geismar"}</definedName>
    <definedName name="wrn.COS._.EX._.GEISMAR." localSheetId="25" hidden="1">{"PAGE 1",#N/A,FALSE,"COS Excluding Geismar";"PAGE 2",#N/A,FALSE,"COS Excluding Geismar";"PAGE 3",#N/A,FALSE,"COS Excluding Geismar"}</definedName>
    <definedName name="wrn.COS._.EX._.GEISMAR." localSheetId="21" hidden="1">{"PAGE 1",#N/A,FALSE,"COS Excluding Geismar";"PAGE 2",#N/A,FALSE,"COS Excluding Geismar";"PAGE 3",#N/A,FALSE,"COS Excluding Geismar"}</definedName>
    <definedName name="wrn.COS._.EX._.GEISMAR." localSheetId="22" hidden="1">{"PAGE 1",#N/A,FALSE,"COS Excluding Geismar";"PAGE 2",#N/A,FALSE,"COS Excluding Geismar";"PAGE 3",#N/A,FALSE,"COS Excluding Geismar"}</definedName>
    <definedName name="wrn.COS._.EX._.GEISMAR." localSheetId="19" hidden="1">{"PAGE 1",#N/A,FALSE,"COS Excluding Geismar";"PAGE 2",#N/A,FALSE,"COS Excluding Geismar";"PAGE 3",#N/A,FALSE,"COS Excluding Geismar"}</definedName>
    <definedName name="wrn.COS._.EX._.GEISMAR." hidden="1">{"PAGE 1",#N/A,FALSE,"COS Excluding Geismar";"PAGE 2",#N/A,FALSE,"COS Excluding Geismar";"PAGE 3",#N/A,FALSE,"COS Excluding Geismar"}</definedName>
    <definedName name="wrn.COST._.OF._.SALES." localSheetId="14" hidden="1">{"COST OF SALES",#N/A,FALSE,"C.O.SALES"}</definedName>
    <definedName name="wrn.COST._.OF._.SALES." localSheetId="7" hidden="1">{"COST OF SALES",#N/A,FALSE,"C.O.SALES"}</definedName>
    <definedName name="wrn.COST._.OF._.SALES." localSheetId="25" hidden="1">{"COST OF SALES",#N/A,FALSE,"C.O.SALES"}</definedName>
    <definedName name="wrn.COST._.OF._.SALES." localSheetId="21" hidden="1">{"COST OF SALES",#N/A,FALSE,"C.O.SALES"}</definedName>
    <definedName name="wrn.COST._.OF._.SALES." localSheetId="22" hidden="1">{"COST OF SALES",#N/A,FALSE,"C.O.SALES"}</definedName>
    <definedName name="wrn.COST._.OF._.SALES." localSheetId="19" hidden="1">{"COST OF SALES",#N/A,FALSE,"C.O.SALES"}</definedName>
    <definedName name="wrn.COST._.OF._.SALES." hidden="1">{"COST OF SALES",#N/A,FALSE,"C.O.SALES"}</definedName>
    <definedName name="wrn.Cover." localSheetId="14" hidden="1">{"coverall",#N/A,FALSE,"Definitions";"cover1",#N/A,FALSE,"Definitions";"cover2",#N/A,FALSE,"Definitions";"cover3",#N/A,FALSE,"Definitions";"cover4",#N/A,FALSE,"Definitions";"cover5",#N/A,FALSE,"Definitions";"blank",#N/A,FALSE,"Definitions"}</definedName>
    <definedName name="wrn.Cover." localSheetId="7" hidden="1">{"coverall",#N/A,FALSE,"Definitions";"cover1",#N/A,FALSE,"Definitions";"cover2",#N/A,FALSE,"Definitions";"cover3",#N/A,FALSE,"Definitions";"cover4",#N/A,FALSE,"Definitions";"cover5",#N/A,FALSE,"Definitions";"blank",#N/A,FALSE,"Definitions"}</definedName>
    <definedName name="wrn.Cover." localSheetId="25" hidden="1">{"coverall",#N/A,FALSE,"Definitions";"cover1",#N/A,FALSE,"Definitions";"cover2",#N/A,FALSE,"Definitions";"cover3",#N/A,FALSE,"Definitions";"cover4",#N/A,FALSE,"Definitions";"cover5",#N/A,FALSE,"Definitions";"blank",#N/A,FALSE,"Definitions"}</definedName>
    <definedName name="wrn.Cover." localSheetId="21" hidden="1">{"coverall",#N/A,FALSE,"Definitions";"cover1",#N/A,FALSE,"Definitions";"cover2",#N/A,FALSE,"Definitions";"cover3",#N/A,FALSE,"Definitions";"cover4",#N/A,FALSE,"Definitions";"cover5",#N/A,FALSE,"Definitions";"blank",#N/A,FALSE,"Definitions"}</definedName>
    <definedName name="wrn.Cover." localSheetId="22" hidden="1">{"coverall",#N/A,FALSE,"Definitions";"cover1",#N/A,FALSE,"Definitions";"cover2",#N/A,FALSE,"Definitions";"cover3",#N/A,FALSE,"Definitions";"cover4",#N/A,FALSE,"Definitions";"cover5",#N/A,FALSE,"Definitions";"blank",#N/A,FALSE,"Definitions"}</definedName>
    <definedName name="wrn.Cover." localSheetId="19" hidden="1">{"coverall",#N/A,FALSE,"Definitions";"cover1",#N/A,FALSE,"Definitions";"cover2",#N/A,FALSE,"Definitions";"cover3",#N/A,FALSE,"Definitions";"cover4",#N/A,FALSE,"Definitions";"cover5",#N/A,FALSE,"Definitions";"blank",#N/A,FALSE,"Definitions"}</definedName>
    <definedName name="wrn.Cover." hidden="1">{"coverall",#N/A,FALSE,"Definitions";"cover1",#N/A,FALSE,"Definitions";"cover2",#N/A,FALSE,"Definitions";"cover3",#N/A,FALSE,"Definitions";"cover4",#N/A,FALSE,"Definitions";"cover5",#N/A,FALSE,"Definitions";"blank",#N/A,FALSE,"Definitions"}</definedName>
    <definedName name="wrn.covera" localSheetId="14" hidden="1">{"coverall",#N/A,FALSE,"Definitions";"cover1",#N/A,FALSE,"Definitions";"cover2",#N/A,FALSE,"Definitions";"cover3",#N/A,FALSE,"Definitions";"cover4",#N/A,FALSE,"Definitions";"cover5",#N/A,FALSE,"Definitions";"blank",#N/A,FALSE,"Definitions"}</definedName>
    <definedName name="wrn.covera" localSheetId="7" hidden="1">{"coverall",#N/A,FALSE,"Definitions";"cover1",#N/A,FALSE,"Definitions";"cover2",#N/A,FALSE,"Definitions";"cover3",#N/A,FALSE,"Definitions";"cover4",#N/A,FALSE,"Definitions";"cover5",#N/A,FALSE,"Definitions";"blank",#N/A,FALSE,"Definitions"}</definedName>
    <definedName name="wrn.covera" localSheetId="25" hidden="1">{"coverall",#N/A,FALSE,"Definitions";"cover1",#N/A,FALSE,"Definitions";"cover2",#N/A,FALSE,"Definitions";"cover3",#N/A,FALSE,"Definitions";"cover4",#N/A,FALSE,"Definitions";"cover5",#N/A,FALSE,"Definitions";"blank",#N/A,FALSE,"Definitions"}</definedName>
    <definedName name="wrn.covera" localSheetId="21" hidden="1">{"coverall",#N/A,FALSE,"Definitions";"cover1",#N/A,FALSE,"Definitions";"cover2",#N/A,FALSE,"Definitions";"cover3",#N/A,FALSE,"Definitions";"cover4",#N/A,FALSE,"Definitions";"cover5",#N/A,FALSE,"Definitions";"blank",#N/A,FALSE,"Definitions"}</definedName>
    <definedName name="wrn.covera" localSheetId="22" hidden="1">{"coverall",#N/A,FALSE,"Definitions";"cover1",#N/A,FALSE,"Definitions";"cover2",#N/A,FALSE,"Definitions";"cover3",#N/A,FALSE,"Definitions";"cover4",#N/A,FALSE,"Definitions";"cover5",#N/A,FALSE,"Definitions";"blank",#N/A,FALSE,"Definitions"}</definedName>
    <definedName name="wrn.covera" localSheetId="19" hidden="1">{"coverall",#N/A,FALSE,"Definitions";"cover1",#N/A,FALSE,"Definitions";"cover2",#N/A,FALSE,"Definitions";"cover3",#N/A,FALSE,"Definitions";"cover4",#N/A,FALSE,"Definitions";"cover5",#N/A,FALSE,"Definitions";"blank",#N/A,FALSE,"Definitions"}</definedName>
    <definedName name="wrn.covera" hidden="1">{"coverall",#N/A,FALSE,"Definitions";"cover1",#N/A,FALSE,"Definitions";"cover2",#N/A,FALSE,"Definitions";"cover3",#N/A,FALSE,"Definitions";"cover4",#N/A,FALSE,"Definitions";"cover5",#N/A,FALSE,"Definitions";"blank",#N/A,FALSE,"Definitions"}</definedName>
    <definedName name="wrn.CRT." localSheetId="14" hidden="1">{#N/A,#N/A,TRUE,"Title Sheet";#N/A,#N/A,TRUE,"Contents";#N/A,#N/A,TRUE,"Scenarios";#N/A,#N/A,TRUE,"WACC";#N/A,#N/A,TRUE,"Valuation-PERPETUITY";#N/A,#N/A,TRUE,"IS - Conso";#N/A,#N/A,TRUE,"IS - Conso (US$ '95)";#N/A,#N/A,TRUE,"Cash Flow - Conso";#N/A,#N/A,TRUE,"Cash Flow - Conso (US$'95)";#N/A,#N/A,TRUE,"BS - Conso";#N/A,#N/A,TRUE,"BS - Conso (US$'95)";#N/A,#N/A,TRUE,"Macro Assumptions";#N/A,#N/A,TRUE,"Supply assumptions";#N/A,#N/A,TRUE,"Tariffs-Elasticities (FIXED)";#N/A,#N/A,TRUE,"Fixed - Revenues";#N/A,#N/A,TRUE,"Cellular - Revenues";#N/A,#N/A,TRUE,"Fixed - OPEX";#N/A,#N/A,TRUE,"Cellular - OPEX";#N/A,#N/A,TRUE,"Fixed - CAPEX";#N/A,#N/A,TRUE," mobile - CAPEX ";#N/A,#N/A,TRUE,"Debt ";#N/A,#N/A,TRUE,"Taxes";#N/A,#N/A,TRUE,"Dividends";#N/A,#N/A,TRUE,"Net WC";#N/A,#N/A,TRUE,"Ratios";#N/A,#N/A,TRUE,"Ratios IS-Conso";#N/A,#N/A,TRUE,"Ratios BS - Conso";#N/A,#N/A,TRUE,"Proforma - Fixed";#N/A,#N/A,TRUE,"Proforma- Cellular"}</definedName>
    <definedName name="wrn.CRT." localSheetId="7" hidden="1">{#N/A,#N/A,TRUE,"Title Sheet";#N/A,#N/A,TRUE,"Contents";#N/A,#N/A,TRUE,"Scenarios";#N/A,#N/A,TRUE,"WACC";#N/A,#N/A,TRUE,"Valuation-PERPETUITY";#N/A,#N/A,TRUE,"IS - Conso";#N/A,#N/A,TRUE,"IS - Conso (US$ '95)";#N/A,#N/A,TRUE,"Cash Flow - Conso";#N/A,#N/A,TRUE,"Cash Flow - Conso (US$'95)";#N/A,#N/A,TRUE,"BS - Conso";#N/A,#N/A,TRUE,"BS - Conso (US$'95)";#N/A,#N/A,TRUE,"Macro Assumptions";#N/A,#N/A,TRUE,"Supply assumptions";#N/A,#N/A,TRUE,"Tariffs-Elasticities (FIXED)";#N/A,#N/A,TRUE,"Fixed - Revenues";#N/A,#N/A,TRUE,"Cellular - Revenues";#N/A,#N/A,TRUE,"Fixed - OPEX";#N/A,#N/A,TRUE,"Cellular - OPEX";#N/A,#N/A,TRUE,"Fixed - CAPEX";#N/A,#N/A,TRUE," mobile - CAPEX ";#N/A,#N/A,TRUE,"Debt ";#N/A,#N/A,TRUE,"Taxes";#N/A,#N/A,TRUE,"Dividends";#N/A,#N/A,TRUE,"Net WC";#N/A,#N/A,TRUE,"Ratios";#N/A,#N/A,TRUE,"Ratios IS-Conso";#N/A,#N/A,TRUE,"Ratios BS - Conso";#N/A,#N/A,TRUE,"Proforma - Fixed";#N/A,#N/A,TRUE,"Proforma- Cellular"}</definedName>
    <definedName name="wrn.CRT." localSheetId="25" hidden="1">{#N/A,#N/A,TRUE,"Title Sheet";#N/A,#N/A,TRUE,"Contents";#N/A,#N/A,TRUE,"Scenarios";#N/A,#N/A,TRUE,"WACC";#N/A,#N/A,TRUE,"Valuation-PERPETUITY";#N/A,#N/A,TRUE,"IS - Conso";#N/A,#N/A,TRUE,"IS - Conso (US$ '95)";#N/A,#N/A,TRUE,"Cash Flow - Conso";#N/A,#N/A,TRUE,"Cash Flow - Conso (US$'95)";#N/A,#N/A,TRUE,"BS - Conso";#N/A,#N/A,TRUE,"BS - Conso (US$'95)";#N/A,#N/A,TRUE,"Macro Assumptions";#N/A,#N/A,TRUE,"Supply assumptions";#N/A,#N/A,TRUE,"Tariffs-Elasticities (FIXED)";#N/A,#N/A,TRUE,"Fixed - Revenues";#N/A,#N/A,TRUE,"Cellular - Revenues";#N/A,#N/A,TRUE,"Fixed - OPEX";#N/A,#N/A,TRUE,"Cellular - OPEX";#N/A,#N/A,TRUE,"Fixed - CAPEX";#N/A,#N/A,TRUE," mobile - CAPEX ";#N/A,#N/A,TRUE,"Debt ";#N/A,#N/A,TRUE,"Taxes";#N/A,#N/A,TRUE,"Dividends";#N/A,#N/A,TRUE,"Net WC";#N/A,#N/A,TRUE,"Ratios";#N/A,#N/A,TRUE,"Ratios IS-Conso";#N/A,#N/A,TRUE,"Ratios BS - Conso";#N/A,#N/A,TRUE,"Proforma - Fixed";#N/A,#N/A,TRUE,"Proforma- Cellular"}</definedName>
    <definedName name="wrn.CRT." localSheetId="21" hidden="1">{#N/A,#N/A,TRUE,"Title Sheet";#N/A,#N/A,TRUE,"Contents";#N/A,#N/A,TRUE,"Scenarios";#N/A,#N/A,TRUE,"WACC";#N/A,#N/A,TRUE,"Valuation-PERPETUITY";#N/A,#N/A,TRUE,"IS - Conso";#N/A,#N/A,TRUE,"IS - Conso (US$ '95)";#N/A,#N/A,TRUE,"Cash Flow - Conso";#N/A,#N/A,TRUE,"Cash Flow - Conso (US$'95)";#N/A,#N/A,TRUE,"BS - Conso";#N/A,#N/A,TRUE,"BS - Conso (US$'95)";#N/A,#N/A,TRUE,"Macro Assumptions";#N/A,#N/A,TRUE,"Supply assumptions";#N/A,#N/A,TRUE,"Tariffs-Elasticities (FIXED)";#N/A,#N/A,TRUE,"Fixed - Revenues";#N/A,#N/A,TRUE,"Cellular - Revenues";#N/A,#N/A,TRUE,"Fixed - OPEX";#N/A,#N/A,TRUE,"Cellular - OPEX";#N/A,#N/A,TRUE,"Fixed - CAPEX";#N/A,#N/A,TRUE," mobile - CAPEX ";#N/A,#N/A,TRUE,"Debt ";#N/A,#N/A,TRUE,"Taxes";#N/A,#N/A,TRUE,"Dividends";#N/A,#N/A,TRUE,"Net WC";#N/A,#N/A,TRUE,"Ratios";#N/A,#N/A,TRUE,"Ratios IS-Conso";#N/A,#N/A,TRUE,"Ratios BS - Conso";#N/A,#N/A,TRUE,"Proforma - Fixed";#N/A,#N/A,TRUE,"Proforma- Cellular"}</definedName>
    <definedName name="wrn.CRT." localSheetId="22" hidden="1">{#N/A,#N/A,TRUE,"Title Sheet";#N/A,#N/A,TRUE,"Contents";#N/A,#N/A,TRUE,"Scenarios";#N/A,#N/A,TRUE,"WACC";#N/A,#N/A,TRUE,"Valuation-PERPETUITY";#N/A,#N/A,TRUE,"IS - Conso";#N/A,#N/A,TRUE,"IS - Conso (US$ '95)";#N/A,#N/A,TRUE,"Cash Flow - Conso";#N/A,#N/A,TRUE,"Cash Flow - Conso (US$'95)";#N/A,#N/A,TRUE,"BS - Conso";#N/A,#N/A,TRUE,"BS - Conso (US$'95)";#N/A,#N/A,TRUE,"Macro Assumptions";#N/A,#N/A,TRUE,"Supply assumptions";#N/A,#N/A,TRUE,"Tariffs-Elasticities (FIXED)";#N/A,#N/A,TRUE,"Fixed - Revenues";#N/A,#N/A,TRUE,"Cellular - Revenues";#N/A,#N/A,TRUE,"Fixed - OPEX";#N/A,#N/A,TRUE,"Cellular - OPEX";#N/A,#N/A,TRUE,"Fixed - CAPEX";#N/A,#N/A,TRUE," mobile - CAPEX ";#N/A,#N/A,TRUE,"Debt ";#N/A,#N/A,TRUE,"Taxes";#N/A,#N/A,TRUE,"Dividends";#N/A,#N/A,TRUE,"Net WC";#N/A,#N/A,TRUE,"Ratios";#N/A,#N/A,TRUE,"Ratios IS-Conso";#N/A,#N/A,TRUE,"Ratios BS - Conso";#N/A,#N/A,TRUE,"Proforma - Fixed";#N/A,#N/A,TRUE,"Proforma- Cellular"}</definedName>
    <definedName name="wrn.CRT." localSheetId="19" hidden="1">{#N/A,#N/A,TRUE,"Title Sheet";#N/A,#N/A,TRUE,"Contents";#N/A,#N/A,TRUE,"Scenarios";#N/A,#N/A,TRUE,"WACC";#N/A,#N/A,TRUE,"Valuation-PERPETUITY";#N/A,#N/A,TRUE,"IS - Conso";#N/A,#N/A,TRUE,"IS - Conso (US$ '95)";#N/A,#N/A,TRUE,"Cash Flow - Conso";#N/A,#N/A,TRUE,"Cash Flow - Conso (US$'95)";#N/A,#N/A,TRUE,"BS - Conso";#N/A,#N/A,TRUE,"BS - Conso (US$'95)";#N/A,#N/A,TRUE,"Macro Assumptions";#N/A,#N/A,TRUE,"Supply assumptions";#N/A,#N/A,TRUE,"Tariffs-Elasticities (FIXED)";#N/A,#N/A,TRUE,"Fixed - Revenues";#N/A,#N/A,TRUE,"Cellular - Revenues";#N/A,#N/A,TRUE,"Fixed - OPEX";#N/A,#N/A,TRUE,"Cellular - OPEX";#N/A,#N/A,TRUE,"Fixed - CAPEX";#N/A,#N/A,TRUE," mobile - CAPEX ";#N/A,#N/A,TRUE,"Debt ";#N/A,#N/A,TRUE,"Taxes";#N/A,#N/A,TRUE,"Dividends";#N/A,#N/A,TRUE,"Net WC";#N/A,#N/A,TRUE,"Ratios";#N/A,#N/A,TRUE,"Ratios IS-Conso";#N/A,#N/A,TRUE,"Ratios BS - Conso";#N/A,#N/A,TRUE,"Proforma - Fixed";#N/A,#N/A,TRUE,"Proforma- Cellular"}</definedName>
    <definedName name="wrn.CRT." hidden="1">{#N/A,#N/A,TRUE,"Title Sheet";#N/A,#N/A,TRUE,"Contents";#N/A,#N/A,TRUE,"Scenarios";#N/A,#N/A,TRUE,"WACC";#N/A,#N/A,TRUE,"Valuation-PERPETUITY";#N/A,#N/A,TRUE,"IS - Conso";#N/A,#N/A,TRUE,"IS - Conso (US$ '95)";#N/A,#N/A,TRUE,"Cash Flow - Conso";#N/A,#N/A,TRUE,"Cash Flow - Conso (US$'95)";#N/A,#N/A,TRUE,"BS - Conso";#N/A,#N/A,TRUE,"BS - Conso (US$'95)";#N/A,#N/A,TRUE,"Macro Assumptions";#N/A,#N/A,TRUE,"Supply assumptions";#N/A,#N/A,TRUE,"Tariffs-Elasticities (FIXED)";#N/A,#N/A,TRUE,"Fixed - Revenues";#N/A,#N/A,TRUE,"Cellular - Revenues";#N/A,#N/A,TRUE,"Fixed - OPEX";#N/A,#N/A,TRUE,"Cellular - OPEX";#N/A,#N/A,TRUE,"Fixed - CAPEX";#N/A,#N/A,TRUE," mobile - CAPEX ";#N/A,#N/A,TRUE,"Debt ";#N/A,#N/A,TRUE,"Taxes";#N/A,#N/A,TRUE,"Dividends";#N/A,#N/A,TRUE,"Net WC";#N/A,#N/A,TRUE,"Ratios";#N/A,#N/A,TRUE,"Ratios IS-Conso";#N/A,#N/A,TRUE,"Ratios BS - Conso";#N/A,#N/A,TRUE,"Proforma - Fixed";#N/A,#N/A,TRUE,"Proforma- Cellular"}</definedName>
    <definedName name="wrn.csc." localSheetId="14" hidden="1">{"orixcsc",#N/A,FALSE,"ORIX CSC";"orixcsc2",#N/A,FALSE,"ORIX CSC"}</definedName>
    <definedName name="wrn.csc." localSheetId="7" hidden="1">{"orixcsc",#N/A,FALSE,"ORIX CSC";"orixcsc2",#N/A,FALSE,"ORIX CSC"}</definedName>
    <definedName name="wrn.csc." localSheetId="25" hidden="1">{"orixcsc",#N/A,FALSE,"ORIX CSC";"orixcsc2",#N/A,FALSE,"ORIX CSC"}</definedName>
    <definedName name="wrn.csc." localSheetId="21" hidden="1">{"orixcsc",#N/A,FALSE,"ORIX CSC";"orixcsc2",#N/A,FALSE,"ORIX CSC"}</definedName>
    <definedName name="wrn.csc." localSheetId="22" hidden="1">{"orixcsc",#N/A,FALSE,"ORIX CSC";"orixcsc2",#N/A,FALSE,"ORIX CSC"}</definedName>
    <definedName name="wrn.csc." localSheetId="19" hidden="1">{"orixcsc",#N/A,FALSE,"ORIX CSC";"orixcsc2",#N/A,FALSE,"ORIX CSC"}</definedName>
    <definedName name="wrn.csc." hidden="1">{"orixcsc",#N/A,FALSE,"ORIX CSC";"orixcsc2",#N/A,FALSE,"ORIX CSC"}</definedName>
    <definedName name="wrn.csc2." localSheetId="14" hidden="1">{#N/A,#N/A,FALSE,"ORIX CSC"}</definedName>
    <definedName name="wrn.csc2." localSheetId="7" hidden="1">{#N/A,#N/A,FALSE,"ORIX CSC"}</definedName>
    <definedName name="wrn.csc2." localSheetId="25" hidden="1">{#N/A,#N/A,FALSE,"ORIX CSC"}</definedName>
    <definedName name="wrn.csc2." localSheetId="21" hidden="1">{#N/A,#N/A,FALSE,"ORIX CSC"}</definedName>
    <definedName name="wrn.csc2." localSheetId="22" hidden="1">{#N/A,#N/A,FALSE,"ORIX CSC"}</definedName>
    <definedName name="wrn.csc2." localSheetId="19" hidden="1">{#N/A,#N/A,FALSE,"ORIX CSC"}</definedName>
    <definedName name="wrn.csc2." hidden="1">{#N/A,#N/A,FALSE,"ORIX CSC"}</definedName>
    <definedName name="wrn.CumAndAdj." localSheetId="14"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mAndAdj." localSheetId="7"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mAndAdj." localSheetId="25"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mAndAdj." localSheetId="21"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mAndAdj." localSheetId="22"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mAndAdj." localSheetId="19"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mAndAdj." hidden="1">{"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rrent._.Month._.Current._.Yr._.Only." localSheetId="14" hidden="1">{"Month Summary",#N/A,FALSE,"Summary";"Total Details",#N/A,FALSE,"Current Yr";"Polymers Details",#N/A,FALSE,"Current Yr";"Performance Details",#N/A,FALSE,"Current Yr";"ICD Details",#N/A,FALSE,"Current Yr"}</definedName>
    <definedName name="wrn.Current._.Month._.Current._.Yr._.Only." localSheetId="7" hidden="1">{"Month Summary",#N/A,FALSE,"Summary";"Total Details",#N/A,FALSE,"Current Yr";"Polymers Details",#N/A,FALSE,"Current Yr";"Performance Details",#N/A,FALSE,"Current Yr";"ICD Details",#N/A,FALSE,"Current Yr"}</definedName>
    <definedName name="wrn.Current._.Month._.Current._.Yr._.Only." localSheetId="25" hidden="1">{"Month Summary",#N/A,FALSE,"Summary";"Total Details",#N/A,FALSE,"Current Yr";"Polymers Details",#N/A,FALSE,"Current Yr";"Performance Details",#N/A,FALSE,"Current Yr";"ICD Details",#N/A,FALSE,"Current Yr"}</definedName>
    <definedName name="wrn.Current._.Month._.Current._.Yr._.Only." localSheetId="21" hidden="1">{"Month Summary",#N/A,FALSE,"Summary";"Total Details",#N/A,FALSE,"Current Yr";"Polymers Details",#N/A,FALSE,"Current Yr";"Performance Details",#N/A,FALSE,"Current Yr";"ICD Details",#N/A,FALSE,"Current Yr"}</definedName>
    <definedName name="wrn.Current._.Month._.Current._.Yr._.Only." localSheetId="22" hidden="1">{"Month Summary",#N/A,FALSE,"Summary";"Total Details",#N/A,FALSE,"Current Yr";"Polymers Details",#N/A,FALSE,"Current Yr";"Performance Details",#N/A,FALSE,"Current Yr";"ICD Details",#N/A,FALSE,"Current Yr"}</definedName>
    <definedName name="wrn.Current._.Month._.Current._.Yr._.Only." localSheetId="19" hidden="1">{"Month Summary",#N/A,FALSE,"Summary";"Total Details",#N/A,FALSE,"Current Yr";"Polymers Details",#N/A,FALSE,"Current Yr";"Performance Details",#N/A,FALSE,"Current Yr";"ICD Details",#N/A,FALSE,"Current Yr"}</definedName>
    <definedName name="wrn.Current._.Month._.Current._.Yr._.Only." hidden="1">{"Month Summary",#N/A,FALSE,"Summary";"Total Details",#N/A,FALSE,"Current Yr";"Polymers Details",#N/A,FALSE,"Current Yr";"Performance Details",#N/A,FALSE,"Current Yr";"ICD Details",#N/A,FALSE,"Current Yr"}</definedName>
    <definedName name="wrn.Current._.Month._.Everything." localSheetId="1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Current._.Month._.Everything." localSheetId="7"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Current._.Month._.Everything." localSheetId="25"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Current._.Month._.Everything." localSheetId="2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Current._.Month._.Everything." localSheetId="22"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Current._.Month._.Everything." localSheetId="19"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Current._.Month._.Everything."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d" localSheetId="1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 localSheetId="2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 localSheetId="2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 localSheetId="2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 localSheetId="19"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ata." localSheetId="14" hidden="1">{"apci",#N/A,FALSE,"Chem_CY";"eastman",#N/A,FALSE,"Eastman";"betz",#N/A,FALSE,"Betz";"great lakes",#N/A,FALSE,"Great_Lakes";"hercules",#N/A,FALSE,"Hercules Chem Seg Data";"rohm",#N/A,FALSE,"Rohm";"union carbide",#N/A,FALSE,"Union";"witco",#N/A,FALSE,"Witco"}</definedName>
    <definedName name="wrn.data." localSheetId="7" hidden="1">{"apci",#N/A,FALSE,"Chem_CY";"eastman",#N/A,FALSE,"Eastman";"betz",#N/A,FALSE,"Betz";"great lakes",#N/A,FALSE,"Great_Lakes";"hercules",#N/A,FALSE,"Hercules Chem Seg Data";"rohm",#N/A,FALSE,"Rohm";"union carbide",#N/A,FALSE,"Union";"witco",#N/A,FALSE,"Witco"}</definedName>
    <definedName name="wrn.data." localSheetId="25" hidden="1">{"apci",#N/A,FALSE,"Chem_CY";"eastman",#N/A,FALSE,"Eastman";"betz",#N/A,FALSE,"Betz";"great lakes",#N/A,FALSE,"Great_Lakes";"hercules",#N/A,FALSE,"Hercules Chem Seg Data";"rohm",#N/A,FALSE,"Rohm";"union carbide",#N/A,FALSE,"Union";"witco",#N/A,FALSE,"Witco"}</definedName>
    <definedName name="wrn.data." localSheetId="21" hidden="1">{"apci",#N/A,FALSE,"Chem_CY";"eastman",#N/A,FALSE,"Eastman";"betz",#N/A,FALSE,"Betz";"great lakes",#N/A,FALSE,"Great_Lakes";"hercules",#N/A,FALSE,"Hercules Chem Seg Data";"rohm",#N/A,FALSE,"Rohm";"union carbide",#N/A,FALSE,"Union";"witco",#N/A,FALSE,"Witco"}</definedName>
    <definedName name="wrn.data." localSheetId="22" hidden="1">{"apci",#N/A,FALSE,"Chem_CY";"eastman",#N/A,FALSE,"Eastman";"betz",#N/A,FALSE,"Betz";"great lakes",#N/A,FALSE,"Great_Lakes";"hercules",#N/A,FALSE,"Hercules Chem Seg Data";"rohm",#N/A,FALSE,"Rohm";"union carbide",#N/A,FALSE,"Union";"witco",#N/A,FALSE,"Witco"}</definedName>
    <definedName name="wrn.data." localSheetId="19" hidden="1">{"apci",#N/A,FALSE,"Chem_CY";"eastman",#N/A,FALSE,"Eastman";"betz",#N/A,FALSE,"Betz";"great lakes",#N/A,FALSE,"Great_Lakes";"hercules",#N/A,FALSE,"Hercules Chem Seg Data";"rohm",#N/A,FALSE,"Rohm";"union carbide",#N/A,FALSE,"Union";"witco",#N/A,FALSE,"Witco"}</definedName>
    <definedName name="wrn.data." hidden="1">{"apci",#N/A,FALSE,"Chem_CY";"eastman",#N/A,FALSE,"Eastman";"betz",#N/A,FALSE,"Betz";"great lakes",#N/A,FALSE,"Great_Lakes";"hercules",#N/A,FALSE,"Hercules Chem Seg Data";"rohm",#N/A,FALSE,"Rohm";"union carbide",#N/A,FALSE,"Union";"witco",#N/A,FALSE,"Witco"}</definedName>
    <definedName name="wrn.database." localSheetId="14" hidden="1">{"subs",#N/A,FALSE,"database ";"proportional",#N/A,FALSE,"database "}</definedName>
    <definedName name="wrn.database." localSheetId="7" hidden="1">{"subs",#N/A,FALSE,"database ";"proportional",#N/A,FALSE,"database "}</definedName>
    <definedName name="wrn.database." localSheetId="25" hidden="1">{"subs",#N/A,FALSE,"database ";"proportional",#N/A,FALSE,"database "}</definedName>
    <definedName name="wrn.database." localSheetId="21" hidden="1">{"subs",#N/A,FALSE,"database ";"proportional",#N/A,FALSE,"database "}</definedName>
    <definedName name="wrn.database." localSheetId="22" hidden="1">{"subs",#N/A,FALSE,"database ";"proportional",#N/A,FALSE,"database "}</definedName>
    <definedName name="wrn.database." localSheetId="19" hidden="1">{"subs",#N/A,FALSE,"database ";"proportional",#N/A,FALSE,"database "}</definedName>
    <definedName name="wrn.database." hidden="1">{"subs",#N/A,FALSE,"database ";"proportional",#N/A,FALSE,"database "}</definedName>
    <definedName name="wrn.dcf." localSheetId="14" hidden="1">{"DCF1",#N/A,FALSE,"SIERRA DCF";"MATRIX1",#N/A,FALSE,"SIERRA DCF"}</definedName>
    <definedName name="wrn.dcf." localSheetId="7" hidden="1">{"DCF1",#N/A,FALSE,"SIERRA DCF";"MATRIX1",#N/A,FALSE,"SIERRA DCF"}</definedName>
    <definedName name="wrn.dcf." localSheetId="25" hidden="1">{"DCF1",#N/A,FALSE,"SIERRA DCF";"MATRIX1",#N/A,FALSE,"SIERRA DCF"}</definedName>
    <definedName name="wrn.dcf." localSheetId="21" hidden="1">{"DCF1",#N/A,FALSE,"SIERRA DCF";"MATRIX1",#N/A,FALSE,"SIERRA DCF"}</definedName>
    <definedName name="wrn.dcf." localSheetId="22" hidden="1">{"DCF1",#N/A,FALSE,"SIERRA DCF";"MATRIX1",#N/A,FALSE,"SIERRA DCF"}</definedName>
    <definedName name="wrn.dcf." localSheetId="19" hidden="1">{"DCF1",#N/A,FALSE,"SIERRA DCF";"MATRIX1",#N/A,FALSE,"SIERRA DCF"}</definedName>
    <definedName name="wrn.dcf." hidden="1">{"DCF1",#N/A,FALSE,"SIERRA DCF";"MATRIX1",#N/A,FALSE,"SIERRA DCF"}</definedName>
    <definedName name="wrn.DCF_Terminal_Value_qchm." localSheetId="14" hidden="1">{"qchm_dcf",#N/A,FALSE,"QCHMDCF2";"qchm_terminal",#N/A,FALSE,"QCHMDCF2"}</definedName>
    <definedName name="wrn.DCF_Terminal_Value_qchm." localSheetId="7" hidden="1">{"qchm_dcf",#N/A,FALSE,"QCHMDCF2";"qchm_terminal",#N/A,FALSE,"QCHMDCF2"}</definedName>
    <definedName name="wrn.DCF_Terminal_Value_qchm." localSheetId="25" hidden="1">{"qchm_dcf",#N/A,FALSE,"QCHMDCF2";"qchm_terminal",#N/A,FALSE,"QCHMDCF2"}</definedName>
    <definedName name="wrn.DCF_Terminal_Value_qchm." localSheetId="21" hidden="1">{"qchm_dcf",#N/A,FALSE,"QCHMDCF2";"qchm_terminal",#N/A,FALSE,"QCHMDCF2"}</definedName>
    <definedName name="wrn.DCF_Terminal_Value_qchm." localSheetId="22" hidden="1">{"qchm_dcf",#N/A,FALSE,"QCHMDCF2";"qchm_terminal",#N/A,FALSE,"QCHMDCF2"}</definedName>
    <definedName name="wrn.DCF_Terminal_Value_qchm." localSheetId="19" hidden="1">{"qchm_dcf",#N/A,FALSE,"QCHMDCF2";"qchm_terminal",#N/A,FALSE,"QCHMDCF2"}</definedName>
    <definedName name="wrn.DCF_Terminal_Value_qchm." hidden="1">{"qchm_dcf",#N/A,FALSE,"QCHMDCF2";"qchm_terminal",#N/A,FALSE,"QCHMDCF2"}</definedName>
    <definedName name="WRN.DDD" localSheetId="14" hidden="1">{#N/A,#N/A,FALSE,"TB";#N/A,#N/A,FALSE,"DR";#N/A,#N/A,FALSE,"AR";#N/A,#N/A,FALSE,"PL";#N/A,#N/A,FALSE,"BS";#N/A,#N/A,FALSE,"NOTES";#N/A,#N/A,FALSE,"NOTES (2)";#N/A,#N/A,FALSE,"NOTES (3)";#N/A,#N/A,FALSE,"DPL";#N/A,#N/A,FALSE,"TAXC.INDEX";#N/A,#N/A,FALSE,"Schedule I";#N/A,#N/A,FALSE,"Adjustments"}</definedName>
    <definedName name="WRN.DDD" localSheetId="7" hidden="1">{#N/A,#N/A,FALSE,"TB";#N/A,#N/A,FALSE,"DR";#N/A,#N/A,FALSE,"AR";#N/A,#N/A,FALSE,"PL";#N/A,#N/A,FALSE,"BS";#N/A,#N/A,FALSE,"NOTES";#N/A,#N/A,FALSE,"NOTES (2)";#N/A,#N/A,FALSE,"NOTES (3)";#N/A,#N/A,FALSE,"DPL";#N/A,#N/A,FALSE,"TAXC.INDEX";#N/A,#N/A,FALSE,"Schedule I";#N/A,#N/A,FALSE,"Adjustments"}</definedName>
    <definedName name="WRN.DDD" localSheetId="25" hidden="1">{#N/A,#N/A,FALSE,"TB";#N/A,#N/A,FALSE,"DR";#N/A,#N/A,FALSE,"AR";#N/A,#N/A,FALSE,"PL";#N/A,#N/A,FALSE,"BS";#N/A,#N/A,FALSE,"NOTES";#N/A,#N/A,FALSE,"NOTES (2)";#N/A,#N/A,FALSE,"NOTES (3)";#N/A,#N/A,FALSE,"DPL";#N/A,#N/A,FALSE,"TAXC.INDEX";#N/A,#N/A,FALSE,"Schedule I";#N/A,#N/A,FALSE,"Adjustments"}</definedName>
    <definedName name="WRN.DDD" localSheetId="21" hidden="1">{#N/A,#N/A,FALSE,"TB";#N/A,#N/A,FALSE,"DR";#N/A,#N/A,FALSE,"AR";#N/A,#N/A,FALSE,"PL";#N/A,#N/A,FALSE,"BS";#N/A,#N/A,FALSE,"NOTES";#N/A,#N/A,FALSE,"NOTES (2)";#N/A,#N/A,FALSE,"NOTES (3)";#N/A,#N/A,FALSE,"DPL";#N/A,#N/A,FALSE,"TAXC.INDEX";#N/A,#N/A,FALSE,"Schedule I";#N/A,#N/A,FALSE,"Adjustments"}</definedName>
    <definedName name="WRN.DDD" localSheetId="22" hidden="1">{#N/A,#N/A,FALSE,"TB";#N/A,#N/A,FALSE,"DR";#N/A,#N/A,FALSE,"AR";#N/A,#N/A,FALSE,"PL";#N/A,#N/A,FALSE,"BS";#N/A,#N/A,FALSE,"NOTES";#N/A,#N/A,FALSE,"NOTES (2)";#N/A,#N/A,FALSE,"NOTES (3)";#N/A,#N/A,FALSE,"DPL";#N/A,#N/A,FALSE,"TAXC.INDEX";#N/A,#N/A,FALSE,"Schedule I";#N/A,#N/A,FALSE,"Adjustments"}</definedName>
    <definedName name="WRN.DDD" localSheetId="19" hidden="1">{#N/A,#N/A,FALSE,"TB";#N/A,#N/A,FALSE,"DR";#N/A,#N/A,FALSE,"AR";#N/A,#N/A,FALSE,"PL";#N/A,#N/A,FALSE,"BS";#N/A,#N/A,FALSE,"NOTES";#N/A,#N/A,FALSE,"NOTES (2)";#N/A,#N/A,FALSE,"NOTES (3)";#N/A,#N/A,FALSE,"DPL";#N/A,#N/A,FALSE,"TAXC.INDEX";#N/A,#N/A,FALSE,"Schedule I";#N/A,#N/A,FALSE,"Adjustments"}</definedName>
    <definedName name="WRN.DDD" hidden="1">{#N/A,#N/A,FALSE,"TB";#N/A,#N/A,FALSE,"DR";#N/A,#N/A,FALSE,"AR";#N/A,#N/A,FALSE,"PL";#N/A,#N/A,FALSE,"BS";#N/A,#N/A,FALSE,"NOTES";#N/A,#N/A,FALSE,"NOTES (2)";#N/A,#N/A,FALSE,"NOTES (3)";#N/A,#N/A,FALSE,"DPL";#N/A,#N/A,FALSE,"TAXC.INDEX";#N/A,#N/A,FALSE,"Schedule I";#N/A,#N/A,FALSE,"Adjustments"}</definedName>
    <definedName name="wrn.DDD."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2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1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epmatrix." localSheetId="14" hidden="1">{"depmatrix",#N/A,FALSE,"DECATUR-DIMMIT"}</definedName>
    <definedName name="wrn.depmatrix." localSheetId="7" hidden="1">{"depmatrix",#N/A,FALSE,"DECATUR-DIMMIT"}</definedName>
    <definedName name="wrn.depmatrix." localSheetId="25" hidden="1">{"depmatrix",#N/A,FALSE,"DECATUR-DIMMIT"}</definedName>
    <definedName name="wrn.depmatrix." localSheetId="21" hidden="1">{"depmatrix",#N/A,FALSE,"DECATUR-DIMMIT"}</definedName>
    <definedName name="wrn.depmatrix." localSheetId="22" hidden="1">{"depmatrix",#N/A,FALSE,"DECATUR-DIMMIT"}</definedName>
    <definedName name="wrn.depmatrix." localSheetId="19" hidden="1">{"depmatrix",#N/A,FALSE,"DECATUR-DIMMIT"}</definedName>
    <definedName name="wrn.depmatrix." hidden="1">{"depmatrix",#N/A,FALSE,"DECATUR-DIMMIT"}</definedName>
    <definedName name="wrn.Detail._.Balance._.Sheet." localSheetId="14" hidden="1">{#N/A,#N/A,FALSE,"Detail"}</definedName>
    <definedName name="wrn.Detail._.Balance._.Sheet." localSheetId="7" hidden="1">{#N/A,#N/A,FALSE,"Detail"}</definedName>
    <definedName name="wrn.Detail._.Balance._.Sheet." localSheetId="25" hidden="1">{#N/A,#N/A,FALSE,"Detail"}</definedName>
    <definedName name="wrn.Detail._.Balance._.Sheet." localSheetId="21" hidden="1">{#N/A,#N/A,FALSE,"Detail"}</definedName>
    <definedName name="wrn.Detail._.Balance._.Sheet." localSheetId="22" hidden="1">{#N/A,#N/A,FALSE,"Detail"}</definedName>
    <definedName name="wrn.Detail._.Balance._.Sheet." localSheetId="19" hidden="1">{#N/A,#N/A,FALSE,"Detail"}</definedName>
    <definedName name="wrn.Detail._.Balance._.Sheet." hidden="1">{#N/A,#N/A,FALSE,"Detail"}</definedName>
    <definedName name="wrn.Detail_Projection." localSheetId="14" hidden="1">{#N/A,#N/A,FALSE,"Detail YTD"}</definedName>
    <definedName name="wrn.Detail_Projection." localSheetId="7" hidden="1">{#N/A,#N/A,FALSE,"Detail YTD"}</definedName>
    <definedName name="wrn.Detail_Projection." localSheetId="25" hidden="1">{#N/A,#N/A,FALSE,"Detail YTD"}</definedName>
    <definedName name="wrn.Detail_Projection." localSheetId="21" hidden="1">{#N/A,#N/A,FALSE,"Detail YTD"}</definedName>
    <definedName name="wrn.Detail_Projection." localSheetId="22" hidden="1">{#N/A,#N/A,FALSE,"Detail YTD"}</definedName>
    <definedName name="wrn.Detail_Projection." localSheetId="19" hidden="1">{#N/A,#N/A,FALSE,"Detail YTD"}</definedName>
    <definedName name="wrn.Detail_Projection." hidden="1">{#N/A,#N/A,FALSE,"Detail YTD"}</definedName>
    <definedName name="wrn.diffusion." localSheetId="14"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wrn.diffusion." localSheetId="7"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wrn.diffusion." localSheetId="25"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wrn.diffusion." localSheetId="21"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wrn.diffusion." localSheetId="22"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wrn.diffusion." localSheetId="19"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wrn.diffusion." hidden="1">{"total",#N/A,FALSE,"Total général";"direction",#N/A,FALSE,"Direction";"commercial",#N/A,FALSE,"Commercial";"controle",#N/A,FALSE,"Contrôle";"departement",#N/A,FALSE,"Département";"compta",#N/A,FALSE,"Comptabilité";"info",#N/A,FALSE,"Informatique";"détail",#N/A,FALSE,"Informatique";"person",#N/A,FALSE,"Personnel";"achats",#N/A,FALSE,"Achats";"bureau",#N/A,FALSE,"Bureau d'étude";"develop",#N/A,FALSE,"Développement";"commun",#N/A,FALSE,"Commun";"administr",#N/A,FALSE,"Site administratif";"usine",#N/A,FALSE,"Site usine";"sites",#N/A,FALSE,"Total sites"}</definedName>
    <definedName name="wrn.Display." localSheetId="14" hidden="1">{"pl",#N/A,FALSE,"Display";"cf",#N/A,FALSE,"Display";"pi",#N/A,FALSE,"Display";"top10",#N/A,FALSE,"Display";"compcon",#N/A,FALSE,"Display"}</definedName>
    <definedName name="wrn.Display." localSheetId="7" hidden="1">{"pl",#N/A,FALSE,"Display";"cf",#N/A,FALSE,"Display";"pi",#N/A,FALSE,"Display";"top10",#N/A,FALSE,"Display";"compcon",#N/A,FALSE,"Display"}</definedName>
    <definedName name="wrn.Display." localSheetId="25" hidden="1">{"pl",#N/A,FALSE,"Display";"cf",#N/A,FALSE,"Display";"pi",#N/A,FALSE,"Display";"top10",#N/A,FALSE,"Display";"compcon",#N/A,FALSE,"Display"}</definedName>
    <definedName name="wrn.Display." localSheetId="21" hidden="1">{"pl",#N/A,FALSE,"Display";"cf",#N/A,FALSE,"Display";"pi",#N/A,FALSE,"Display";"top10",#N/A,FALSE,"Display";"compcon",#N/A,FALSE,"Display"}</definedName>
    <definedName name="wrn.Display." localSheetId="22" hidden="1">{"pl",#N/A,FALSE,"Display";"cf",#N/A,FALSE,"Display";"pi",#N/A,FALSE,"Display";"top10",#N/A,FALSE,"Display";"compcon",#N/A,FALSE,"Display"}</definedName>
    <definedName name="wrn.Display." localSheetId="19" hidden="1">{"pl",#N/A,FALSE,"Display";"cf",#N/A,FALSE,"Display";"pi",#N/A,FALSE,"Display";"top10",#N/A,FALSE,"Display";"compcon",#N/A,FALSE,"Display"}</definedName>
    <definedName name="wrn.Display." hidden="1">{"pl",#N/A,FALSE,"Display";"cf",#N/A,FALSE,"Display";"pi",#N/A,FALSE,"Display";"top10",#N/A,FALSE,"Display";"compcon",#N/A,FALSE,"Display"}</definedName>
    <definedName name="wrn.Drucken._.H.C.._.Starck." localSheetId="14" hidden="1">{#N/A,#N/A,FALSE,"Rohstoffnotierungen";#N/A,#N/A,FALSE,"ER HCST Erw. 99";#N/A,#N/A,FALSE,"ER HCST Plan 00";#N/A,#N/A,FALSE,"Umsatz KG";#N/A,#N/A,FALSE,"ER HCST";#N/A,#N/A,FALSE,"EA ST (2)";#N/A,#N/A,FALSE,"EA ST";#N/A,#N/A,FALSE,"EA ST (3)";#N/A,#N/A,FALSE,"EA ST (4)";#N/A,#N/A,FALSE,"KA ST  (2)";#N/A,#N/A,FALSE,"KA ST";#N/A,#N/A,FALSE,"KA ST  (3)";#N/A,#N/A,FALSE,"KA ST (4)"}</definedName>
    <definedName name="wrn.Drucken._.H.C.._.Starck." localSheetId="7" hidden="1">{#N/A,#N/A,FALSE,"Rohstoffnotierungen";#N/A,#N/A,FALSE,"ER HCST Erw. 99";#N/A,#N/A,FALSE,"ER HCST Plan 00";#N/A,#N/A,FALSE,"Umsatz KG";#N/A,#N/A,FALSE,"ER HCST";#N/A,#N/A,FALSE,"EA ST (2)";#N/A,#N/A,FALSE,"EA ST";#N/A,#N/A,FALSE,"EA ST (3)";#N/A,#N/A,FALSE,"EA ST (4)";#N/A,#N/A,FALSE,"KA ST  (2)";#N/A,#N/A,FALSE,"KA ST";#N/A,#N/A,FALSE,"KA ST  (3)";#N/A,#N/A,FALSE,"KA ST (4)"}</definedName>
    <definedName name="wrn.Drucken._.H.C.._.Starck." localSheetId="25" hidden="1">{#N/A,#N/A,FALSE,"Rohstoffnotierungen";#N/A,#N/A,FALSE,"ER HCST Erw. 99";#N/A,#N/A,FALSE,"ER HCST Plan 00";#N/A,#N/A,FALSE,"Umsatz KG";#N/A,#N/A,FALSE,"ER HCST";#N/A,#N/A,FALSE,"EA ST (2)";#N/A,#N/A,FALSE,"EA ST";#N/A,#N/A,FALSE,"EA ST (3)";#N/A,#N/A,FALSE,"EA ST (4)";#N/A,#N/A,FALSE,"KA ST  (2)";#N/A,#N/A,FALSE,"KA ST";#N/A,#N/A,FALSE,"KA ST  (3)";#N/A,#N/A,FALSE,"KA ST (4)"}</definedName>
    <definedName name="wrn.Drucken._.H.C.._.Starck." localSheetId="21" hidden="1">{#N/A,#N/A,FALSE,"Rohstoffnotierungen";#N/A,#N/A,FALSE,"ER HCST Erw. 99";#N/A,#N/A,FALSE,"ER HCST Plan 00";#N/A,#N/A,FALSE,"Umsatz KG";#N/A,#N/A,FALSE,"ER HCST";#N/A,#N/A,FALSE,"EA ST (2)";#N/A,#N/A,FALSE,"EA ST";#N/A,#N/A,FALSE,"EA ST (3)";#N/A,#N/A,FALSE,"EA ST (4)";#N/A,#N/A,FALSE,"KA ST  (2)";#N/A,#N/A,FALSE,"KA ST";#N/A,#N/A,FALSE,"KA ST  (3)";#N/A,#N/A,FALSE,"KA ST (4)"}</definedName>
    <definedName name="wrn.Drucken._.H.C.._.Starck." localSheetId="22" hidden="1">{#N/A,#N/A,FALSE,"Rohstoffnotierungen";#N/A,#N/A,FALSE,"ER HCST Erw. 99";#N/A,#N/A,FALSE,"ER HCST Plan 00";#N/A,#N/A,FALSE,"Umsatz KG";#N/A,#N/A,FALSE,"ER HCST";#N/A,#N/A,FALSE,"EA ST (2)";#N/A,#N/A,FALSE,"EA ST";#N/A,#N/A,FALSE,"EA ST (3)";#N/A,#N/A,FALSE,"EA ST (4)";#N/A,#N/A,FALSE,"KA ST  (2)";#N/A,#N/A,FALSE,"KA ST";#N/A,#N/A,FALSE,"KA ST  (3)";#N/A,#N/A,FALSE,"KA ST (4)"}</definedName>
    <definedName name="wrn.Drucken._.H.C.._.Starck." localSheetId="19" hidden="1">{#N/A,#N/A,FALSE,"Rohstoffnotierungen";#N/A,#N/A,FALSE,"ER HCST Erw. 99";#N/A,#N/A,FALSE,"ER HCST Plan 00";#N/A,#N/A,FALSE,"Umsatz KG";#N/A,#N/A,FALSE,"ER HCST";#N/A,#N/A,FALSE,"EA ST (2)";#N/A,#N/A,FALSE,"EA ST";#N/A,#N/A,FALSE,"EA ST (3)";#N/A,#N/A,FALSE,"EA ST (4)";#N/A,#N/A,FALSE,"KA ST  (2)";#N/A,#N/A,FALSE,"KA ST";#N/A,#N/A,FALSE,"KA ST  (3)";#N/A,#N/A,FALSE,"KA ST (4)"}</definedName>
    <definedName name="wrn.Drucken._.H.C.._.Starck." hidden="1">{#N/A,#N/A,FALSE,"Rohstoffnotierungen";#N/A,#N/A,FALSE,"ER HCST Erw. 99";#N/A,#N/A,FALSE,"ER HCST Plan 00";#N/A,#N/A,FALSE,"Umsatz KG";#N/A,#N/A,FALSE,"ER HCST";#N/A,#N/A,FALSE,"EA ST (2)";#N/A,#N/A,FALSE,"EA ST";#N/A,#N/A,FALSE,"EA ST (3)";#N/A,#N/A,FALSE,"EA ST (4)";#N/A,#N/A,FALSE,"KA ST  (2)";#N/A,#N/A,FALSE,"KA ST";#N/A,#N/A,FALSE,"KA ST  (3)";#N/A,#N/A,FALSE,"KA ST (4)"}</definedName>
    <definedName name="wrn.Earnings._.Model." localSheetId="1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7"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25"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21"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2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9"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conomic._.Value._.Added._.Analysis." localSheetId="14" hidden="1">{"EVA",#N/A,FALSE,"EVA";"WACC",#N/A,FALSE,"WACC"}</definedName>
    <definedName name="wrn.Economic._.Value._.Added._.Analysis." localSheetId="7" hidden="1">{"EVA",#N/A,FALSE,"EVA";"WACC",#N/A,FALSE,"WACC"}</definedName>
    <definedName name="wrn.Economic._.Value._.Added._.Analysis." localSheetId="25" hidden="1">{"EVA",#N/A,FALSE,"EVA";"WACC",#N/A,FALSE,"WACC"}</definedName>
    <definedName name="wrn.Economic._.Value._.Added._.Analysis." localSheetId="21" hidden="1">{"EVA",#N/A,FALSE,"EVA";"WACC",#N/A,FALSE,"WACC"}</definedName>
    <definedName name="wrn.Economic._.Value._.Added._.Analysis." localSheetId="22" hidden="1">{"EVA",#N/A,FALSE,"EVA";"WACC",#N/A,FALSE,"WACC"}</definedName>
    <definedName name="wrn.Economic._.Value._.Added._.Analysis." localSheetId="19" hidden="1">{"EVA",#N/A,FALSE,"EVA";"WACC",#N/A,FALSE,"WACC"}</definedName>
    <definedName name="wrn.Economic._.Value._.Added._.Analysis." hidden="1">{"EVA",#N/A,FALSE,"EVA";"WACC",#N/A,FALSE,"WACC"}</definedName>
    <definedName name="wrn.EES_BUD_ACT_PY." localSheetId="14"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ACT_PY." localSheetId="7"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ACT_PY." localSheetId="25"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ACT_PY." localSheetId="21"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ACT_PY." localSheetId="22"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ACT_PY." localSheetId="19"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ACT_PY." hidden="1">{"ELIM_YTD",#N/A,FALSE,"EES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SNAP_ACT_PY." localSheetId="14"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BUD_SNAP_ACT_PY." localSheetId="7"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BUD_SNAP_ACT_PY." localSheetId="25"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BUD_SNAP_ACT_PY." localSheetId="21"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BUD_SNAP_ACT_PY." localSheetId="22"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BUD_SNAP_ACT_PY." localSheetId="19"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BUD_SNAP_ACT_PY." hidden="1">{"EES_YTD_SNAP",#N/A,FALSE,"EES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CHECK." localSheetId="14"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ES_CHECK." localSheetId="7"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ES_CHECK." localSheetId="25"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ES_CHECK." localSheetId="21"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ES_CHECK." localSheetId="22"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ES_CHECK." localSheetId="19"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ES_CHECK." hidden="1">{"EES_YTD_CHECK",#N/A,FALSE,"EES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IS._.Main._.Switchboard." localSheetId="14" hidden="1">{"EIS Main Switchboard",#N/A,FALSE,"EIS Main Switchboard"}</definedName>
    <definedName name="wrn.EIS._.Main._.Switchboard." localSheetId="7" hidden="1">{"EIS Main Switchboard",#N/A,FALSE,"EIS Main Switchboard"}</definedName>
    <definedName name="wrn.EIS._.Main._.Switchboard." localSheetId="25" hidden="1">{"EIS Main Switchboard",#N/A,FALSE,"EIS Main Switchboard"}</definedName>
    <definedName name="wrn.EIS._.Main._.Switchboard." localSheetId="21" hidden="1">{"EIS Main Switchboard",#N/A,FALSE,"EIS Main Switchboard"}</definedName>
    <definedName name="wrn.EIS._.Main._.Switchboard." localSheetId="22" hidden="1">{"EIS Main Switchboard",#N/A,FALSE,"EIS Main Switchboard"}</definedName>
    <definedName name="wrn.EIS._.Main._.Switchboard." localSheetId="19" hidden="1">{"EIS Main Switchboard",#N/A,FALSE,"EIS Main Switchboard"}</definedName>
    <definedName name="wrn.EIS._.Main._.Switchboard." hidden="1">{"EIS Main Switchboard",#N/A,FALSE,"EIS Main Switchboard"}</definedName>
    <definedName name="wrn.EM." localSheetId="14" hidden="1">{#N/A,#N/A,FALSE,"전제";#N/A,#N/A,FALSE,"표지";#N/A,#N/A,FALSE,"6D16";#N/A,#N/A,FALSE,"6D22";#N/A,#N/A,FALSE,"6D22-T";#N/A,#N/A,FALSE,"Q-DEG";#N/A,#N/A,FALSE,"총손";#N/A,#N/A,FALSE,"대당";#N/A,#N/A,FALSE,"가공비"}</definedName>
    <definedName name="wrn.EM." localSheetId="7" hidden="1">{#N/A,#N/A,FALSE,"전제";#N/A,#N/A,FALSE,"표지";#N/A,#N/A,FALSE,"6D16";#N/A,#N/A,FALSE,"6D22";#N/A,#N/A,FALSE,"6D22-T";#N/A,#N/A,FALSE,"Q-DEG";#N/A,#N/A,FALSE,"총손";#N/A,#N/A,FALSE,"대당";#N/A,#N/A,FALSE,"가공비"}</definedName>
    <definedName name="wrn.EM." localSheetId="25" hidden="1">{#N/A,#N/A,FALSE,"전제";#N/A,#N/A,FALSE,"표지";#N/A,#N/A,FALSE,"6D16";#N/A,#N/A,FALSE,"6D22";#N/A,#N/A,FALSE,"6D22-T";#N/A,#N/A,FALSE,"Q-DEG";#N/A,#N/A,FALSE,"총손";#N/A,#N/A,FALSE,"대당";#N/A,#N/A,FALSE,"가공비"}</definedName>
    <definedName name="wrn.EM." localSheetId="21" hidden="1">{#N/A,#N/A,FALSE,"전제";#N/A,#N/A,FALSE,"표지";#N/A,#N/A,FALSE,"6D16";#N/A,#N/A,FALSE,"6D22";#N/A,#N/A,FALSE,"6D22-T";#N/A,#N/A,FALSE,"Q-DEG";#N/A,#N/A,FALSE,"총손";#N/A,#N/A,FALSE,"대당";#N/A,#N/A,FALSE,"가공비"}</definedName>
    <definedName name="wrn.EM." localSheetId="22" hidden="1">{#N/A,#N/A,FALSE,"전제";#N/A,#N/A,FALSE,"표지";#N/A,#N/A,FALSE,"6D16";#N/A,#N/A,FALSE,"6D22";#N/A,#N/A,FALSE,"6D22-T";#N/A,#N/A,FALSE,"Q-DEG";#N/A,#N/A,FALSE,"총손";#N/A,#N/A,FALSE,"대당";#N/A,#N/A,FALSE,"가공비"}</definedName>
    <definedName name="wrn.EM." localSheetId="19"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Employee._.Efficiency." localSheetId="14" hidden="1">{"Employee Efficiency",#N/A,FALSE,"Benchmarking"}</definedName>
    <definedName name="wrn.Employee._.Efficiency." localSheetId="7" hidden="1">{"Employee Efficiency",#N/A,FALSE,"Benchmarking"}</definedName>
    <definedName name="wrn.Employee._.Efficiency." localSheetId="25" hidden="1">{"Employee Efficiency",#N/A,FALSE,"Benchmarking"}</definedName>
    <definedName name="wrn.Employee._.Efficiency." localSheetId="21" hidden="1">{"Employee Efficiency",#N/A,FALSE,"Benchmarking"}</definedName>
    <definedName name="wrn.Employee._.Efficiency." localSheetId="22" hidden="1">{"Employee Efficiency",#N/A,FALSE,"Benchmarking"}</definedName>
    <definedName name="wrn.Employee._.Efficiency." localSheetId="19" hidden="1">{"Employee Efficiency",#N/A,FALSE,"Benchmarking"}</definedName>
    <definedName name="wrn.Employee._.Efficiency." hidden="1">{"Employee Efficiency",#N/A,FALSE,"Benchmarking"}</definedName>
    <definedName name="wrn.EntitiesWithReclasses." localSheetId="14" hidden="1">{"page1",#N/A,FALSE,"EntitiesWithReclasses";"page2",#N/A,FALSE,"EntitiesWithReclasses";"page3",#N/A,FALSE,"EntitiesWithReclasses";"page4",#N/A,FALSE,"EntitiesWithReclasses";"page5",#N/A,FALSE,"EntitiesWithReclasses";"page6",#N/A,FALSE,"EntitiesWithReclasses"}</definedName>
    <definedName name="wrn.EntitiesWithReclasses." localSheetId="7" hidden="1">{"page1",#N/A,FALSE,"EntitiesWithReclasses";"page2",#N/A,FALSE,"EntitiesWithReclasses";"page3",#N/A,FALSE,"EntitiesWithReclasses";"page4",#N/A,FALSE,"EntitiesWithReclasses";"page5",#N/A,FALSE,"EntitiesWithReclasses";"page6",#N/A,FALSE,"EntitiesWithReclasses"}</definedName>
    <definedName name="wrn.EntitiesWithReclasses." localSheetId="25" hidden="1">{"page1",#N/A,FALSE,"EntitiesWithReclasses";"page2",#N/A,FALSE,"EntitiesWithReclasses";"page3",#N/A,FALSE,"EntitiesWithReclasses";"page4",#N/A,FALSE,"EntitiesWithReclasses";"page5",#N/A,FALSE,"EntitiesWithReclasses";"page6",#N/A,FALSE,"EntitiesWithReclasses"}</definedName>
    <definedName name="wrn.EntitiesWithReclasses." localSheetId="21" hidden="1">{"page1",#N/A,FALSE,"EntitiesWithReclasses";"page2",#N/A,FALSE,"EntitiesWithReclasses";"page3",#N/A,FALSE,"EntitiesWithReclasses";"page4",#N/A,FALSE,"EntitiesWithReclasses";"page5",#N/A,FALSE,"EntitiesWithReclasses";"page6",#N/A,FALSE,"EntitiesWithReclasses"}</definedName>
    <definedName name="wrn.EntitiesWithReclasses." localSheetId="22" hidden="1">{"page1",#N/A,FALSE,"EntitiesWithReclasses";"page2",#N/A,FALSE,"EntitiesWithReclasses";"page3",#N/A,FALSE,"EntitiesWithReclasses";"page4",#N/A,FALSE,"EntitiesWithReclasses";"page5",#N/A,FALSE,"EntitiesWithReclasses";"page6",#N/A,FALSE,"EntitiesWithReclasses"}</definedName>
    <definedName name="wrn.EntitiesWithReclasses." localSheetId="19" hidden="1">{"page1",#N/A,FALSE,"EntitiesWithReclasses";"page2",#N/A,FALSE,"EntitiesWithReclasses";"page3",#N/A,FALSE,"EntitiesWithReclasses";"page4",#N/A,FALSE,"EntitiesWithReclasses";"page5",#N/A,FALSE,"EntitiesWithReclasses";"page6",#N/A,FALSE,"EntitiesWithReclasses"}</definedName>
    <definedName name="wrn.EntitiesWithReclasses." hidden="1">{"page1",#N/A,FALSE,"EntitiesWithReclasses";"page2",#N/A,FALSE,"EntitiesWithReclasses";"page3",#N/A,FALSE,"EntitiesWithReclasses";"page4",#N/A,FALSE,"EntitiesWithReclasses";"page5",#N/A,FALSE,"EntitiesWithReclasses";"page6",#N/A,FALSE,"EntitiesWithReclasses"}</definedName>
    <definedName name="wrn.EO." localSheetId="14" hidden="1">{#N/A,#N/A,TRUE,"TITLE";#N/A,#N/A,TRUE,"Macro assumptions";#N/A,#N/A,TRUE,"Line roll out schedule";#N/A,#N/A,TRUE,"P&amp;L 109";#N/A,#N/A,TRUE,"EO109 BIZ ";#N/A,#N/A,TRUE,"Rev - 109";#N/A,#N/A,TRUE,"Costs-109";#N/A,#N/A,TRUE,"Capex - 109";#N/A,#N/A,TRUE,"Revenue shares"}</definedName>
    <definedName name="wrn.EO." localSheetId="7" hidden="1">{#N/A,#N/A,TRUE,"TITLE";#N/A,#N/A,TRUE,"Macro assumptions";#N/A,#N/A,TRUE,"Line roll out schedule";#N/A,#N/A,TRUE,"P&amp;L 109";#N/A,#N/A,TRUE,"EO109 BIZ ";#N/A,#N/A,TRUE,"Rev - 109";#N/A,#N/A,TRUE,"Costs-109";#N/A,#N/A,TRUE,"Capex - 109";#N/A,#N/A,TRUE,"Revenue shares"}</definedName>
    <definedName name="wrn.EO." localSheetId="25" hidden="1">{#N/A,#N/A,TRUE,"TITLE";#N/A,#N/A,TRUE,"Macro assumptions";#N/A,#N/A,TRUE,"Line roll out schedule";#N/A,#N/A,TRUE,"P&amp;L 109";#N/A,#N/A,TRUE,"EO109 BIZ ";#N/A,#N/A,TRUE,"Rev - 109";#N/A,#N/A,TRUE,"Costs-109";#N/A,#N/A,TRUE,"Capex - 109";#N/A,#N/A,TRUE,"Revenue shares"}</definedName>
    <definedName name="wrn.EO." localSheetId="21" hidden="1">{#N/A,#N/A,TRUE,"TITLE";#N/A,#N/A,TRUE,"Macro assumptions";#N/A,#N/A,TRUE,"Line roll out schedule";#N/A,#N/A,TRUE,"P&amp;L 109";#N/A,#N/A,TRUE,"EO109 BIZ ";#N/A,#N/A,TRUE,"Rev - 109";#N/A,#N/A,TRUE,"Costs-109";#N/A,#N/A,TRUE,"Capex - 109";#N/A,#N/A,TRUE,"Revenue shares"}</definedName>
    <definedName name="wrn.EO." localSheetId="22" hidden="1">{#N/A,#N/A,TRUE,"TITLE";#N/A,#N/A,TRUE,"Macro assumptions";#N/A,#N/A,TRUE,"Line roll out schedule";#N/A,#N/A,TRUE,"P&amp;L 109";#N/A,#N/A,TRUE,"EO109 BIZ ";#N/A,#N/A,TRUE,"Rev - 109";#N/A,#N/A,TRUE,"Costs-109";#N/A,#N/A,TRUE,"Capex - 109";#N/A,#N/A,TRUE,"Revenue shares"}</definedName>
    <definedName name="wrn.EO." localSheetId="19" hidden="1">{#N/A,#N/A,TRUE,"TITLE";#N/A,#N/A,TRUE,"Macro assumptions";#N/A,#N/A,TRUE,"Line roll out schedule";#N/A,#N/A,TRUE,"P&amp;L 109";#N/A,#N/A,TRUE,"EO109 BIZ ";#N/A,#N/A,TRUE,"Rev - 109";#N/A,#N/A,TRUE,"Costs-109";#N/A,#N/A,TRUE,"Capex - 109";#N/A,#N/A,TRUE,"Revenue shares"}</definedName>
    <definedName name="wrn.EO." hidden="1">{#N/A,#N/A,TRUE,"TITLE";#N/A,#N/A,TRUE,"Macro assumptions";#N/A,#N/A,TRUE,"Line roll out schedule";#N/A,#N/A,TRUE,"P&amp;L 109";#N/A,#N/A,TRUE,"EO109 BIZ ";#N/A,#N/A,TRUE,"Rev - 109";#N/A,#N/A,TRUE,"Costs-109";#N/A,#N/A,TRUE,"Capex - 109";#N/A,#N/A,TRUE,"Revenue shares"}</definedName>
    <definedName name="wrn.EPS._.print." localSheetId="14" hidden="1">{"EPS1",#N/A,FALSE,"merger"}</definedName>
    <definedName name="wrn.EPS._.print." localSheetId="7" hidden="1">{"EPS1",#N/A,FALSE,"merger"}</definedName>
    <definedName name="wrn.EPS._.print." localSheetId="25" hidden="1">{"EPS1",#N/A,FALSE,"merger"}</definedName>
    <definedName name="wrn.EPS._.print." localSheetId="21" hidden="1">{"EPS1",#N/A,FALSE,"merger"}</definedName>
    <definedName name="wrn.EPS._.print." localSheetId="22" hidden="1">{"EPS1",#N/A,FALSE,"merger"}</definedName>
    <definedName name="wrn.EPS._.print." localSheetId="19" hidden="1">{"EPS1",#N/A,FALSE,"merger"}</definedName>
    <definedName name="wrn.EPS._.print." hidden="1">{"EPS1",#N/A,FALSE,"merger"}</definedName>
    <definedName name="wrn.Equipment." localSheetId="14" hidden="1">{"PnL",#N/A,FALSE,"Equip P&amp;L";"Responsibility",#N/A,FALSE,"Equip P&amp;L";"Cost Control",#N/A,FALSE,"Equip P&amp;L"}</definedName>
    <definedName name="wrn.Equipment." localSheetId="7" hidden="1">{"PnL",#N/A,FALSE,"Equip P&amp;L";"Responsibility",#N/A,FALSE,"Equip P&amp;L";"Cost Control",#N/A,FALSE,"Equip P&amp;L"}</definedName>
    <definedName name="wrn.Equipment." localSheetId="25" hidden="1">{"PnL",#N/A,FALSE,"Equip P&amp;L";"Responsibility",#N/A,FALSE,"Equip P&amp;L";"Cost Control",#N/A,FALSE,"Equip P&amp;L"}</definedName>
    <definedName name="wrn.Equipment." localSheetId="21" hidden="1">{"PnL",#N/A,FALSE,"Equip P&amp;L";"Responsibility",#N/A,FALSE,"Equip P&amp;L";"Cost Control",#N/A,FALSE,"Equip P&amp;L"}</definedName>
    <definedName name="wrn.Equipment." localSheetId="22" hidden="1">{"PnL",#N/A,FALSE,"Equip P&amp;L";"Responsibility",#N/A,FALSE,"Equip P&amp;L";"Cost Control",#N/A,FALSE,"Equip P&amp;L"}</definedName>
    <definedName name="wrn.Equipment." localSheetId="19" hidden="1">{"PnL",#N/A,FALSE,"Equip P&amp;L";"Responsibility",#N/A,FALSE,"Equip P&amp;L";"Cost Control",#N/A,FALSE,"Equip P&amp;L"}</definedName>
    <definedName name="wrn.Equipment." hidden="1">{"PnL",#N/A,FALSE,"Equip P&amp;L";"Responsibility",#N/A,FALSE,"Equip P&amp;L";"Cost Control",#N/A,FALSE,"Equip P&amp;L"}</definedName>
    <definedName name="wrn.Erläuterungen." localSheetId="14" hidden="1">{#N/A,#N/A,FALSE,"ERLBIL";#N/A,#N/A,FALSE,"ERLGUV"}</definedName>
    <definedName name="wrn.Erläuterungen." localSheetId="7" hidden="1">{#N/A,#N/A,FALSE,"ERLBIL";#N/A,#N/A,FALSE,"ERLGUV"}</definedName>
    <definedName name="wrn.Erläuterungen." localSheetId="25" hidden="1">{#N/A,#N/A,FALSE,"ERLBIL";#N/A,#N/A,FALSE,"ERLGUV"}</definedName>
    <definedName name="wrn.Erläuterungen." localSheetId="21" hidden="1">{#N/A,#N/A,FALSE,"ERLBIL";#N/A,#N/A,FALSE,"ERLGUV"}</definedName>
    <definedName name="wrn.Erläuterungen." localSheetId="22" hidden="1">{#N/A,#N/A,FALSE,"ERLBIL";#N/A,#N/A,FALSE,"ERLGUV"}</definedName>
    <definedName name="wrn.Erläuterungen." localSheetId="19" hidden="1">{#N/A,#N/A,FALSE,"ERLBIL";#N/A,#N/A,FALSE,"ERLGUV"}</definedName>
    <definedName name="wrn.Erläuterungen." hidden="1">{#N/A,#N/A,FALSE,"ERLBIL";#N/A,#N/A,FALSE,"ERLGUV"}</definedName>
    <definedName name="wrn.Europe." localSheetId="14"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7"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25"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21"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22"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localSheetId="19"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localSheetId="14"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localSheetId="7"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localSheetId="25"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localSheetId="21"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localSheetId="22"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localSheetId="19"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ECOS." localSheetId="14" hidden="1">{#N/A,#N/A,FALSE,"-ST.PER1";#N/A,#N/A,FALSE,"-ST.PER2";#N/A,#N/A,FALSE,"+ST.HIS.PER1";#N/A,#N/A,FALSE,"+ST.HIS.PER2";#N/A,#N/A,FALSE,"+ST.STD.PER1";#N/A,#N/A,FALSE,"+ST.STD.PER2"}</definedName>
    <definedName name="wrn.EXECOS." localSheetId="7" hidden="1">{#N/A,#N/A,FALSE,"-ST.PER1";#N/A,#N/A,FALSE,"-ST.PER2";#N/A,#N/A,FALSE,"+ST.HIS.PER1";#N/A,#N/A,FALSE,"+ST.HIS.PER2";#N/A,#N/A,FALSE,"+ST.STD.PER1";#N/A,#N/A,FALSE,"+ST.STD.PER2"}</definedName>
    <definedName name="wrn.EXECOS." localSheetId="25" hidden="1">{#N/A,#N/A,FALSE,"-ST.PER1";#N/A,#N/A,FALSE,"-ST.PER2";#N/A,#N/A,FALSE,"+ST.HIS.PER1";#N/A,#N/A,FALSE,"+ST.HIS.PER2";#N/A,#N/A,FALSE,"+ST.STD.PER1";#N/A,#N/A,FALSE,"+ST.STD.PER2"}</definedName>
    <definedName name="wrn.EXECOS." localSheetId="21" hidden="1">{#N/A,#N/A,FALSE,"-ST.PER1";#N/A,#N/A,FALSE,"-ST.PER2";#N/A,#N/A,FALSE,"+ST.HIS.PER1";#N/A,#N/A,FALSE,"+ST.HIS.PER2";#N/A,#N/A,FALSE,"+ST.STD.PER1";#N/A,#N/A,FALSE,"+ST.STD.PER2"}</definedName>
    <definedName name="wrn.EXECOS." localSheetId="22" hidden="1">{#N/A,#N/A,FALSE,"-ST.PER1";#N/A,#N/A,FALSE,"-ST.PER2";#N/A,#N/A,FALSE,"+ST.HIS.PER1";#N/A,#N/A,FALSE,"+ST.HIS.PER2";#N/A,#N/A,FALSE,"+ST.STD.PER1";#N/A,#N/A,FALSE,"+ST.STD.PER2"}</definedName>
    <definedName name="wrn.EXECOS." localSheetId="19" hidden="1">{#N/A,#N/A,FALSE,"-ST.PER1";#N/A,#N/A,FALSE,"-ST.PER2";#N/A,#N/A,FALSE,"+ST.HIS.PER1";#N/A,#N/A,FALSE,"+ST.HIS.PER2";#N/A,#N/A,FALSE,"+ST.STD.PER1";#N/A,#N/A,FALSE,"+ST.STD.PER2"}</definedName>
    <definedName name="wrn.EXECOS." hidden="1">{#N/A,#N/A,FALSE,"-ST.PER1";#N/A,#N/A,FALSE,"-ST.PER2";#N/A,#N/A,FALSE,"+ST.HIS.PER1";#N/A,#N/A,FALSE,"+ST.HIS.PER2";#N/A,#N/A,FALSE,"+ST.STD.PER1";#N/A,#N/A,FALSE,"+ST.STD.PER2"}</definedName>
    <definedName name="wrn.f.s" localSheetId="14" hidden="1">{#N/A,#N/A,TRUE,"COVER";#N/A,#N/A,TRUE,"DIR";#N/A,#N/A,TRUE,"AUDIT"}</definedName>
    <definedName name="wrn.f.s" localSheetId="7" hidden="1">{#N/A,#N/A,TRUE,"COVER";#N/A,#N/A,TRUE,"DIR";#N/A,#N/A,TRUE,"AUDIT"}</definedName>
    <definedName name="wrn.f.s" localSheetId="25" hidden="1">{#N/A,#N/A,TRUE,"COVER";#N/A,#N/A,TRUE,"DIR";#N/A,#N/A,TRUE,"AUDIT"}</definedName>
    <definedName name="wrn.f.s" localSheetId="21" hidden="1">{#N/A,#N/A,TRUE,"COVER";#N/A,#N/A,TRUE,"DIR";#N/A,#N/A,TRUE,"AUDIT"}</definedName>
    <definedName name="wrn.f.s" localSheetId="22" hidden="1">{#N/A,#N/A,TRUE,"COVER";#N/A,#N/A,TRUE,"DIR";#N/A,#N/A,TRUE,"AUDIT"}</definedName>
    <definedName name="wrn.f.s" localSheetId="19" hidden="1">{#N/A,#N/A,TRUE,"COVER";#N/A,#N/A,TRUE,"DIR";#N/A,#N/A,TRUE,"AUDIT"}</definedName>
    <definedName name="wrn.f.s" hidden="1">{#N/A,#N/A,TRUE,"COVER";#N/A,#N/A,TRUE,"DIR";#N/A,#N/A,TRUE,"AUDIT"}</definedName>
    <definedName name="wrn.F.S.." localSheetId="14" hidden="1">{#N/A,#N/A,TRUE,"COVER";#N/A,#N/A,TRUE,"DIR";#N/A,#N/A,TRUE,"AUDIT"}</definedName>
    <definedName name="wrn.F.S.." localSheetId="7" hidden="1">{#N/A,#N/A,TRUE,"COVER";#N/A,#N/A,TRUE,"DIR";#N/A,#N/A,TRUE,"AUDIT"}</definedName>
    <definedName name="wrn.F.S.." localSheetId="25" hidden="1">{#N/A,#N/A,TRUE,"COVER";#N/A,#N/A,TRUE,"DIR";#N/A,#N/A,TRUE,"AUDIT"}</definedName>
    <definedName name="wrn.F.S.." localSheetId="21" hidden="1">{#N/A,#N/A,TRUE,"COVER";#N/A,#N/A,TRUE,"DIR";#N/A,#N/A,TRUE,"AUDIT"}</definedName>
    <definedName name="wrn.F.S.." localSheetId="22" hidden="1">{#N/A,#N/A,TRUE,"COVER";#N/A,#N/A,TRUE,"DIR";#N/A,#N/A,TRUE,"AUDIT"}</definedName>
    <definedName name="wrn.F.S.." localSheetId="19" hidden="1">{#N/A,#N/A,TRUE,"COVER";#N/A,#N/A,TRUE,"DIR";#N/A,#N/A,TRUE,"AUDIT"}</definedName>
    <definedName name="wrn.F.S.." hidden="1">{#N/A,#N/A,TRUE,"COVER";#N/A,#N/A,TRUE,"DIR";#N/A,#N/A,TRUE,"AUDIT"}</definedName>
    <definedName name="wrn.f.s.2" localSheetId="14" hidden="1">{#N/A,#N/A,TRUE,"COVER";#N/A,#N/A,TRUE,"DIR";#N/A,#N/A,TRUE,"AUDIT"}</definedName>
    <definedName name="wrn.f.s.2" localSheetId="7" hidden="1">{#N/A,#N/A,TRUE,"COVER";#N/A,#N/A,TRUE,"DIR";#N/A,#N/A,TRUE,"AUDIT"}</definedName>
    <definedName name="wrn.f.s.2" localSheetId="25" hidden="1">{#N/A,#N/A,TRUE,"COVER";#N/A,#N/A,TRUE,"DIR";#N/A,#N/A,TRUE,"AUDIT"}</definedName>
    <definedName name="wrn.f.s.2" localSheetId="21" hidden="1">{#N/A,#N/A,TRUE,"COVER";#N/A,#N/A,TRUE,"DIR";#N/A,#N/A,TRUE,"AUDIT"}</definedName>
    <definedName name="wrn.f.s.2" localSheetId="22" hidden="1">{#N/A,#N/A,TRUE,"COVER";#N/A,#N/A,TRUE,"DIR";#N/A,#N/A,TRUE,"AUDIT"}</definedName>
    <definedName name="wrn.f.s.2" localSheetId="19" hidden="1">{#N/A,#N/A,TRUE,"COVER";#N/A,#N/A,TRUE,"DIR";#N/A,#N/A,TRUE,"AUDIT"}</definedName>
    <definedName name="wrn.f.s.2" hidden="1">{#N/A,#N/A,TRUE,"COVER";#N/A,#N/A,TRUE,"DIR";#N/A,#N/A,TRUE,"AUDIT"}</definedName>
    <definedName name="WRN.F.S.S." localSheetId="14" hidden="1">{#N/A,#N/A,TRUE,"COVER";#N/A,#N/A,TRUE,"DIR";#N/A,#N/A,TRUE,"AUDIT"}</definedName>
    <definedName name="WRN.F.S.S." localSheetId="7" hidden="1">{#N/A,#N/A,TRUE,"COVER";#N/A,#N/A,TRUE,"DIR";#N/A,#N/A,TRUE,"AUDIT"}</definedName>
    <definedName name="WRN.F.S.S." localSheetId="25" hidden="1">{#N/A,#N/A,TRUE,"COVER";#N/A,#N/A,TRUE,"DIR";#N/A,#N/A,TRUE,"AUDIT"}</definedName>
    <definedName name="WRN.F.S.S." localSheetId="21" hidden="1">{#N/A,#N/A,TRUE,"COVER";#N/A,#N/A,TRUE,"DIR";#N/A,#N/A,TRUE,"AUDIT"}</definedName>
    <definedName name="WRN.F.S.S." localSheetId="22" hidden="1">{#N/A,#N/A,TRUE,"COVER";#N/A,#N/A,TRUE,"DIR";#N/A,#N/A,TRUE,"AUDIT"}</definedName>
    <definedName name="WRN.F.S.S." localSheetId="19" hidden="1">{#N/A,#N/A,TRUE,"COVER";#N/A,#N/A,TRUE,"DIR";#N/A,#N/A,TRUE,"AUDIT"}</definedName>
    <definedName name="WRN.F.S.S." hidden="1">{#N/A,#N/A,TRUE,"COVER";#N/A,#N/A,TRUE,"DIR";#N/A,#N/A,TRUE,"AUDIT"}</definedName>
    <definedName name="wrn.FA." localSheetId="14" hidden="1">{#N/A,#N/A,FALSE,"a-f&amp;e";#N/A,#N/A,FALSE,"a-land";#N/A,#N/A,FALSE,"pl-deprec";#N/A,#N/A,FALSE,"pl-fa-disposals"}</definedName>
    <definedName name="wrn.FA." localSheetId="7" hidden="1">{#N/A,#N/A,FALSE,"a-f&amp;e";#N/A,#N/A,FALSE,"a-land";#N/A,#N/A,FALSE,"pl-deprec";#N/A,#N/A,FALSE,"pl-fa-disposals"}</definedName>
    <definedName name="wrn.FA." localSheetId="25" hidden="1">{#N/A,#N/A,FALSE,"a-f&amp;e";#N/A,#N/A,FALSE,"a-land";#N/A,#N/A,FALSE,"pl-deprec";#N/A,#N/A,FALSE,"pl-fa-disposals"}</definedName>
    <definedName name="wrn.FA." localSheetId="21" hidden="1">{#N/A,#N/A,FALSE,"a-f&amp;e";#N/A,#N/A,FALSE,"a-land";#N/A,#N/A,FALSE,"pl-deprec";#N/A,#N/A,FALSE,"pl-fa-disposals"}</definedName>
    <definedName name="wrn.FA." localSheetId="22" hidden="1">{#N/A,#N/A,FALSE,"a-f&amp;e";#N/A,#N/A,FALSE,"a-land";#N/A,#N/A,FALSE,"pl-deprec";#N/A,#N/A,FALSE,"pl-fa-disposals"}</definedName>
    <definedName name="wrn.FA." localSheetId="19" hidden="1">{#N/A,#N/A,FALSE,"a-f&amp;e";#N/A,#N/A,FALSE,"a-land";#N/A,#N/A,FALSE,"pl-deprec";#N/A,#N/A,FALSE,"pl-fa-disposals"}</definedName>
    <definedName name="wrn.FA." hidden="1">{#N/A,#N/A,FALSE,"a-f&amp;e";#N/A,#N/A,FALSE,"a-land";#N/A,#N/A,FALSE,"pl-deprec";#N/A,#N/A,FALSE,"pl-fa-disposals"}</definedName>
    <definedName name="wrn.February._.Flash._.Memo." localSheetId="14" hidden="1">{#N/A,#N/A,FALSE,"Memo";#N/A,#N/A,FALSE,"Consolidated";#N/A,#N/A,FALSE,"fX";#N/A,#N/A,FALSE,"FSN-National";#N/A,#N/A,FALSE,"RSN's - % own"}</definedName>
    <definedName name="wrn.February._.Flash._.Memo." localSheetId="7" hidden="1">{#N/A,#N/A,FALSE,"Memo";#N/A,#N/A,FALSE,"Consolidated";#N/A,#N/A,FALSE,"fX";#N/A,#N/A,FALSE,"FSN-National";#N/A,#N/A,FALSE,"RSN's - % own"}</definedName>
    <definedName name="wrn.February._.Flash._.Memo." localSheetId="25" hidden="1">{#N/A,#N/A,FALSE,"Memo";#N/A,#N/A,FALSE,"Consolidated";#N/A,#N/A,FALSE,"fX";#N/A,#N/A,FALSE,"FSN-National";#N/A,#N/A,FALSE,"RSN's - % own"}</definedName>
    <definedName name="wrn.February._.Flash._.Memo." localSheetId="21" hidden="1">{#N/A,#N/A,FALSE,"Memo";#N/A,#N/A,FALSE,"Consolidated";#N/A,#N/A,FALSE,"fX";#N/A,#N/A,FALSE,"FSN-National";#N/A,#N/A,FALSE,"RSN's - % own"}</definedName>
    <definedName name="wrn.February._.Flash._.Memo." localSheetId="22" hidden="1">{#N/A,#N/A,FALSE,"Memo";#N/A,#N/A,FALSE,"Consolidated";#N/A,#N/A,FALSE,"fX";#N/A,#N/A,FALSE,"FSN-National";#N/A,#N/A,FALSE,"RSN's - % own"}</definedName>
    <definedName name="wrn.February._.Flash._.Memo." localSheetId="19" hidden="1">{#N/A,#N/A,FALSE,"Memo";#N/A,#N/A,FALSE,"Consolidated";#N/A,#N/A,FALSE,"fX";#N/A,#N/A,FALSE,"FSN-National";#N/A,#N/A,FALSE,"RSN's - % own"}</definedName>
    <definedName name="wrn.February._.Flash._.Memo." hidden="1">{#N/A,#N/A,FALSE,"Memo";#N/A,#N/A,FALSE,"Consolidated";#N/A,#N/A,FALSE,"fX";#N/A,#N/A,FALSE,"FSN-National";#N/A,#N/A,FALSE,"RSN's - % own"}</definedName>
    <definedName name="wrn.FHUSS." localSheetId="14" hidden="1">{"fhuss",#N/A,FALSE,"FHUSS";"fhmgt",#N/A,FALSE,"FHMGT"}</definedName>
    <definedName name="wrn.FHUSS." localSheetId="7" hidden="1">{"fhuss",#N/A,FALSE,"FHUSS";"fhmgt",#N/A,FALSE,"FHMGT"}</definedName>
    <definedName name="wrn.FHUSS." localSheetId="25" hidden="1">{"fhuss",#N/A,FALSE,"FHUSS";"fhmgt",#N/A,FALSE,"FHMGT"}</definedName>
    <definedName name="wrn.FHUSS." localSheetId="21" hidden="1">{"fhuss",#N/A,FALSE,"FHUSS";"fhmgt",#N/A,FALSE,"FHMGT"}</definedName>
    <definedName name="wrn.FHUSS." localSheetId="22" hidden="1">{"fhuss",#N/A,FALSE,"FHUSS";"fhmgt",#N/A,FALSE,"FHMGT"}</definedName>
    <definedName name="wrn.FHUSS." localSheetId="19" hidden="1">{"fhuss",#N/A,FALSE,"FHUSS";"fhmgt",#N/A,FALSE,"FHMGT"}</definedName>
    <definedName name="wrn.FHUSS." hidden="1">{"fhuss",#N/A,FALSE,"FHUSS";"fhmgt",#N/A,FALSE,"FHMGT"}</definedName>
    <definedName name="wrn.Figaro._.Valuation._.Summary." localSheetId="14" hidden="1">{#N/A,#N/A,TRUE,"Cover";#N/A,#N/A,TRUE,"Graphs BD";#N/A,#N/A,TRUE,"Matrix-BD";#N/A,#N/A,TRUE,"Matrix-BD (2)";#N/A,#N/A,TRUE,"Margin Matrix BD";#N/A,#N/A,TRUE,"P&amp;L BD";#N/A,#N/A,TRUE,"Financials BD"}</definedName>
    <definedName name="wrn.Figaro._.Valuation._.Summary." localSheetId="7" hidden="1">{#N/A,#N/A,TRUE,"Cover";#N/A,#N/A,TRUE,"Graphs BD";#N/A,#N/A,TRUE,"Matrix-BD";#N/A,#N/A,TRUE,"Matrix-BD (2)";#N/A,#N/A,TRUE,"Margin Matrix BD";#N/A,#N/A,TRUE,"P&amp;L BD";#N/A,#N/A,TRUE,"Financials BD"}</definedName>
    <definedName name="wrn.Figaro._.Valuation._.Summary." localSheetId="25" hidden="1">{#N/A,#N/A,TRUE,"Cover";#N/A,#N/A,TRUE,"Graphs BD";#N/A,#N/A,TRUE,"Matrix-BD";#N/A,#N/A,TRUE,"Matrix-BD (2)";#N/A,#N/A,TRUE,"Margin Matrix BD";#N/A,#N/A,TRUE,"P&amp;L BD";#N/A,#N/A,TRUE,"Financials BD"}</definedName>
    <definedName name="wrn.Figaro._.Valuation._.Summary." localSheetId="21" hidden="1">{#N/A,#N/A,TRUE,"Cover";#N/A,#N/A,TRUE,"Graphs BD";#N/A,#N/A,TRUE,"Matrix-BD";#N/A,#N/A,TRUE,"Matrix-BD (2)";#N/A,#N/A,TRUE,"Margin Matrix BD";#N/A,#N/A,TRUE,"P&amp;L BD";#N/A,#N/A,TRUE,"Financials BD"}</definedName>
    <definedName name="wrn.Figaro._.Valuation._.Summary." localSheetId="22" hidden="1">{#N/A,#N/A,TRUE,"Cover";#N/A,#N/A,TRUE,"Graphs BD";#N/A,#N/A,TRUE,"Matrix-BD";#N/A,#N/A,TRUE,"Matrix-BD (2)";#N/A,#N/A,TRUE,"Margin Matrix BD";#N/A,#N/A,TRUE,"P&amp;L BD";#N/A,#N/A,TRUE,"Financials BD"}</definedName>
    <definedName name="wrn.Figaro._.Valuation._.Summary." localSheetId="19" hidden="1">{#N/A,#N/A,TRUE,"Cover";#N/A,#N/A,TRUE,"Graphs BD";#N/A,#N/A,TRUE,"Matrix-BD";#N/A,#N/A,TRUE,"Matrix-BD (2)";#N/A,#N/A,TRUE,"Margin Matrix BD";#N/A,#N/A,TRUE,"P&amp;L BD";#N/A,#N/A,TRUE,"Financials BD"}</definedName>
    <definedName name="wrn.Figaro._.Valuation._.Summary." hidden="1">{#N/A,#N/A,TRUE,"Cover";#N/A,#N/A,TRUE,"Graphs BD";#N/A,#N/A,TRUE,"Matrix-BD";#N/A,#N/A,TRUE,"Matrix-BD (2)";#N/A,#N/A,TRUE,"Margin Matrix BD";#N/A,#N/A,TRUE,"P&amp;L BD";#N/A,#N/A,TRUE,"Financials BD"}</definedName>
    <definedName name="wrn.filecopy." localSheetId="14"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7"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25"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21"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22"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localSheetId="19"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nancial_Reports." localSheetId="14" hidden="1">{#N/A,#N/A,FALSE,"Form1";#N/A,#N/A,FALSE,"Form2";#N/A,#N/A,FALSE,"1c";#N/A,#N/A,FALSE,"1g";#N/A,#N/A,FALSE,"2a";#N/A,#N/A,FALSE,"2d"}</definedName>
    <definedName name="wrn.Financial_Reports." localSheetId="7" hidden="1">{#N/A,#N/A,FALSE,"Form1";#N/A,#N/A,FALSE,"Form2";#N/A,#N/A,FALSE,"1c";#N/A,#N/A,FALSE,"1g";#N/A,#N/A,FALSE,"2a";#N/A,#N/A,FALSE,"2d"}</definedName>
    <definedName name="wrn.Financial_Reports." localSheetId="25" hidden="1">{#N/A,#N/A,FALSE,"Form1";#N/A,#N/A,FALSE,"Form2";#N/A,#N/A,FALSE,"1c";#N/A,#N/A,FALSE,"1g";#N/A,#N/A,FALSE,"2a";#N/A,#N/A,FALSE,"2d"}</definedName>
    <definedName name="wrn.Financial_Reports." localSheetId="21" hidden="1">{#N/A,#N/A,FALSE,"Form1";#N/A,#N/A,FALSE,"Form2";#N/A,#N/A,FALSE,"1c";#N/A,#N/A,FALSE,"1g";#N/A,#N/A,FALSE,"2a";#N/A,#N/A,FALSE,"2d"}</definedName>
    <definedName name="wrn.Financial_Reports." localSheetId="22" hidden="1">{#N/A,#N/A,FALSE,"Form1";#N/A,#N/A,FALSE,"Form2";#N/A,#N/A,FALSE,"1c";#N/A,#N/A,FALSE,"1g";#N/A,#N/A,FALSE,"2a";#N/A,#N/A,FALSE,"2d"}</definedName>
    <definedName name="wrn.Financial_Reports." localSheetId="19" hidden="1">{#N/A,#N/A,FALSE,"Form1";#N/A,#N/A,FALSE,"Form2";#N/A,#N/A,FALSE,"1c";#N/A,#N/A,FALSE,"1g";#N/A,#N/A,FALSE,"2a";#N/A,#N/A,FALSE,"2d"}</definedName>
    <definedName name="wrn.Financial_Reports." hidden="1">{#N/A,#N/A,FALSE,"Form1";#N/A,#N/A,FALSE,"Form2";#N/A,#N/A,FALSE,"1c";#N/A,#N/A,FALSE,"1g";#N/A,#N/A,FALSE,"2a";#N/A,#N/A,FALSE,"2d"}</definedName>
    <definedName name="wrn.Financials._.DCF." localSheetId="14" hidden="1">{"Standard",#N/A,FALSE,"Lab H Inc Stmt";"Standard",#N/A,FALSE,"Lab H Bal Sht";"Standard",#N/A,FALSE,"Lab H CFs";"Standard",#N/A,FALSE,"Lab P Inc Stmt";"Standard",#N/A,FALSE,"Lab P CFs Base";"Standard",#N/A,FALSE,"Lab DCF Base";"Standard",#N/A,FALSE,"DCF Sum"}</definedName>
    <definedName name="wrn.Financials._.DCF." localSheetId="7" hidden="1">{"Standard",#N/A,FALSE,"Lab H Inc Stmt";"Standard",#N/A,FALSE,"Lab H Bal Sht";"Standard",#N/A,FALSE,"Lab H CFs";"Standard",#N/A,FALSE,"Lab P Inc Stmt";"Standard",#N/A,FALSE,"Lab P CFs Base";"Standard",#N/A,FALSE,"Lab DCF Base";"Standard",#N/A,FALSE,"DCF Sum"}</definedName>
    <definedName name="wrn.Financials._.DCF." localSheetId="25" hidden="1">{"Standard",#N/A,FALSE,"Lab H Inc Stmt";"Standard",#N/A,FALSE,"Lab H Bal Sht";"Standard",#N/A,FALSE,"Lab H CFs";"Standard",#N/A,FALSE,"Lab P Inc Stmt";"Standard",#N/A,FALSE,"Lab P CFs Base";"Standard",#N/A,FALSE,"Lab DCF Base";"Standard",#N/A,FALSE,"DCF Sum"}</definedName>
    <definedName name="wrn.Financials._.DCF." localSheetId="21" hidden="1">{"Standard",#N/A,FALSE,"Lab H Inc Stmt";"Standard",#N/A,FALSE,"Lab H Bal Sht";"Standard",#N/A,FALSE,"Lab H CFs";"Standard",#N/A,FALSE,"Lab P Inc Stmt";"Standard",#N/A,FALSE,"Lab P CFs Base";"Standard",#N/A,FALSE,"Lab DCF Base";"Standard",#N/A,FALSE,"DCF Sum"}</definedName>
    <definedName name="wrn.Financials._.DCF." localSheetId="22" hidden="1">{"Standard",#N/A,FALSE,"Lab H Inc Stmt";"Standard",#N/A,FALSE,"Lab H Bal Sht";"Standard",#N/A,FALSE,"Lab H CFs";"Standard",#N/A,FALSE,"Lab P Inc Stmt";"Standard",#N/A,FALSE,"Lab P CFs Base";"Standard",#N/A,FALSE,"Lab DCF Base";"Standard",#N/A,FALSE,"DCF Sum"}</definedName>
    <definedName name="wrn.Financials._.DCF." localSheetId="19" hidden="1">{"Standard",#N/A,FALSE,"Lab H Inc Stmt";"Standard",#N/A,FALSE,"Lab H Bal Sht";"Standard",#N/A,FALSE,"Lab H CFs";"Standard",#N/A,FALSE,"Lab P Inc Stmt";"Standard",#N/A,FALSE,"Lab P CFs Base";"Standard",#N/A,FALSE,"Lab DCF Base";"Standard",#N/A,FALSE,"DCF Sum"}</definedName>
    <definedName name="wrn.Financials._.DCF." hidden="1">{"Standard",#N/A,FALSE,"Lab H Inc Stmt";"Standard",#N/A,FALSE,"Lab H Bal Sht";"Standard",#N/A,FALSE,"Lab H CFs";"Standard",#N/A,FALSE,"Lab P Inc Stmt";"Standard",#N/A,FALSE,"Lab P CFs Base";"Standard",#N/A,FALSE,"Lab DCF Base";"Standard",#N/A,FALSE,"DCF Sum"}</definedName>
    <definedName name="wrn.Financials_long." localSheetId="14" hidden="1">{"IS",#N/A,FALSE,"Financials2 (Expanded)";"bsa",#N/A,FALSE,"Financials2 (Expanded)";"BS",#N/A,FALSE,"Financials2 (Expanded)";"CF",#N/A,FALSE,"Financials2 (Expanded)"}</definedName>
    <definedName name="wrn.Financials_long." localSheetId="7" hidden="1">{"IS",#N/A,FALSE,"Financials2 (Expanded)";"bsa",#N/A,FALSE,"Financials2 (Expanded)";"BS",#N/A,FALSE,"Financials2 (Expanded)";"CF",#N/A,FALSE,"Financials2 (Expanded)"}</definedName>
    <definedName name="wrn.Financials_long." localSheetId="25" hidden="1">{"IS",#N/A,FALSE,"Financials2 (Expanded)";"bsa",#N/A,FALSE,"Financials2 (Expanded)";"BS",#N/A,FALSE,"Financials2 (Expanded)";"CF",#N/A,FALSE,"Financials2 (Expanded)"}</definedName>
    <definedName name="wrn.Financials_long." localSheetId="21" hidden="1">{"IS",#N/A,FALSE,"Financials2 (Expanded)";"bsa",#N/A,FALSE,"Financials2 (Expanded)";"BS",#N/A,FALSE,"Financials2 (Expanded)";"CF",#N/A,FALSE,"Financials2 (Expanded)"}</definedName>
    <definedName name="wrn.Financials_long." localSheetId="22" hidden="1">{"IS",#N/A,FALSE,"Financials2 (Expanded)";"bsa",#N/A,FALSE,"Financials2 (Expanded)";"BS",#N/A,FALSE,"Financials2 (Expanded)";"CF",#N/A,FALSE,"Financials2 (Expanded)"}</definedName>
    <definedName name="wrn.Financials_long." localSheetId="19" hidden="1">{"IS",#N/A,FALSE,"Financials2 (Expanded)";"bsa",#N/A,FALSE,"Financials2 (Expanded)";"BS",#N/A,FALSE,"Financials2 (Expanded)";"CF",#N/A,FALSE,"Financials2 (Expanded)"}</definedName>
    <definedName name="wrn.Financials_long." hidden="1">{"IS",#N/A,FALSE,"Financials2 (Expanded)";"bsa",#N/A,FALSE,"Financials2 (Expanded)";"BS",#N/A,FALSE,"Financials2 (Expanded)";"CF",#N/A,FALSE,"Financials2 (Expanded)"}</definedName>
    <definedName name="wrn.Finanzbedarfsrechnung." localSheetId="14" hidden="1">{#N/A,#N/A,FALSE,"Finanzbedarfsrechnung"}</definedName>
    <definedName name="wrn.Finanzbedarfsrechnung." localSheetId="7" hidden="1">{#N/A,#N/A,FALSE,"Finanzbedarfsrechnung"}</definedName>
    <definedName name="wrn.Finanzbedarfsrechnung." localSheetId="25" hidden="1">{#N/A,#N/A,FALSE,"Finanzbedarfsrechnung"}</definedName>
    <definedName name="wrn.Finanzbedarfsrechnung." localSheetId="21" hidden="1">{#N/A,#N/A,FALSE,"Finanzbedarfsrechnung"}</definedName>
    <definedName name="wrn.Finanzbedarfsrechnung." localSheetId="22" hidden="1">{#N/A,#N/A,FALSE,"Finanzbedarfsrechnung"}</definedName>
    <definedName name="wrn.Finanzbedarfsrechnung." localSheetId="19" hidden="1">{#N/A,#N/A,FALSE,"Finanzbedarfsrechnung"}</definedName>
    <definedName name="wrn.Finanzbedarfsrechnung." hidden="1">{#N/A,#N/A,FALSE,"Finanzbedarfsrechnung"}</definedName>
    <definedName name="wrn.Firmenbuch." localSheetId="14" hidden="1">{#N/A,#N/A,FALSE,"BILANZ";#N/A,#N/A,FALSE,"GUV";#N/A,#N/A,FALSE,"ANLAGEN";#N/A,#N/A,FALSE,"ANHANG";#N/A,#N/A,FALSE,"FB-FORM";#N/A,#N/A,FALSE,"FB-ANTRAG"}</definedName>
    <definedName name="wrn.Firmenbuch." localSheetId="7" hidden="1">{#N/A,#N/A,FALSE,"BILANZ";#N/A,#N/A,FALSE,"GUV";#N/A,#N/A,FALSE,"ANLAGEN";#N/A,#N/A,FALSE,"ANHANG";#N/A,#N/A,FALSE,"FB-FORM";#N/A,#N/A,FALSE,"FB-ANTRAG"}</definedName>
    <definedName name="wrn.Firmenbuch." localSheetId="25" hidden="1">{#N/A,#N/A,FALSE,"BILANZ";#N/A,#N/A,FALSE,"GUV";#N/A,#N/A,FALSE,"ANLAGEN";#N/A,#N/A,FALSE,"ANHANG";#N/A,#N/A,FALSE,"FB-FORM";#N/A,#N/A,FALSE,"FB-ANTRAG"}</definedName>
    <definedName name="wrn.Firmenbuch." localSheetId="21" hidden="1">{#N/A,#N/A,FALSE,"BILANZ";#N/A,#N/A,FALSE,"GUV";#N/A,#N/A,FALSE,"ANLAGEN";#N/A,#N/A,FALSE,"ANHANG";#N/A,#N/A,FALSE,"FB-FORM";#N/A,#N/A,FALSE,"FB-ANTRAG"}</definedName>
    <definedName name="wrn.Firmenbuch." localSheetId="22" hidden="1">{#N/A,#N/A,FALSE,"BILANZ";#N/A,#N/A,FALSE,"GUV";#N/A,#N/A,FALSE,"ANLAGEN";#N/A,#N/A,FALSE,"ANHANG";#N/A,#N/A,FALSE,"FB-FORM";#N/A,#N/A,FALSE,"FB-ANTRAG"}</definedName>
    <definedName name="wrn.Firmenbuch." localSheetId="19" hidden="1">{#N/A,#N/A,FALSE,"BILANZ";#N/A,#N/A,FALSE,"GUV";#N/A,#N/A,FALSE,"ANLAGEN";#N/A,#N/A,FALSE,"ANHANG";#N/A,#N/A,FALSE,"FB-FORM";#N/A,#N/A,FALSE,"FB-ANTRAG"}</definedName>
    <definedName name="wrn.Firmenbuch." hidden="1">{#N/A,#N/A,FALSE,"BILANZ";#N/A,#N/A,FALSE,"GUV";#N/A,#N/A,FALSE,"ANLAGEN";#N/A,#N/A,FALSE,"ANHANG";#N/A,#N/A,FALSE,"FB-FORM";#N/A,#N/A,FALSE,"FB-ANTRAG"}</definedName>
    <definedName name="wrn.FIVE._.YEAR._.PROJECTION." localSheetId="14" hidden="1">{"FIVEYEAR",#N/A,TRUE,"SUMMARY";"FIVEYEAR",#N/A,TRUE,"Ratios";"FIVEYEAR",#N/A,TRUE,"Revenue";"FIVEYEAR",#N/A,TRUE,"DETAIL";"FIVEYEAR",#N/A,TRUE,"Payroll"}</definedName>
    <definedName name="wrn.FIVE._.YEAR._.PROJECTION." localSheetId="7" hidden="1">{"FIVEYEAR",#N/A,TRUE,"SUMMARY";"FIVEYEAR",#N/A,TRUE,"Ratios";"FIVEYEAR",#N/A,TRUE,"Revenue";"FIVEYEAR",#N/A,TRUE,"DETAIL";"FIVEYEAR",#N/A,TRUE,"Payroll"}</definedName>
    <definedName name="wrn.FIVE._.YEAR._.PROJECTION." localSheetId="25" hidden="1">{"FIVEYEAR",#N/A,TRUE,"SUMMARY";"FIVEYEAR",#N/A,TRUE,"Ratios";"FIVEYEAR",#N/A,TRUE,"Revenue";"FIVEYEAR",#N/A,TRUE,"DETAIL";"FIVEYEAR",#N/A,TRUE,"Payroll"}</definedName>
    <definedName name="wrn.FIVE._.YEAR._.PROJECTION." localSheetId="21" hidden="1">{"FIVEYEAR",#N/A,TRUE,"SUMMARY";"FIVEYEAR",#N/A,TRUE,"Ratios";"FIVEYEAR",#N/A,TRUE,"Revenue";"FIVEYEAR",#N/A,TRUE,"DETAIL";"FIVEYEAR",#N/A,TRUE,"Payroll"}</definedName>
    <definedName name="wrn.FIVE._.YEAR._.PROJECTION." localSheetId="22" hidden="1">{"FIVEYEAR",#N/A,TRUE,"SUMMARY";"FIVEYEAR",#N/A,TRUE,"Ratios";"FIVEYEAR",#N/A,TRUE,"Revenue";"FIVEYEAR",#N/A,TRUE,"DETAIL";"FIVEYEAR",#N/A,TRUE,"Payroll"}</definedName>
    <definedName name="wrn.FIVE._.YEAR._.PROJECTION." localSheetId="19" hidden="1">{"FIVEYEAR",#N/A,TRUE,"SUMMARY";"FIVEYEAR",#N/A,TRUE,"Ratios";"FIVEYEAR",#N/A,TRUE,"Revenue";"FIVEYEAR",#N/A,TRUE,"DETAIL";"FIVEYEAR",#N/A,TRUE,"Payroll"}</definedName>
    <definedName name="wrn.FIVE._.YEAR._.PROJECTION." hidden="1">{"FIVEYEAR",#N/A,TRUE,"SUMMARY";"FIVEYEAR",#N/A,TRUE,"Ratios";"FIVEYEAR",#N/A,TRUE,"Revenue";"FIVEYEAR",#N/A,TRUE,"DETAIL";"FIVEYEAR",#N/A,TRUE,"Payroll"}</definedName>
    <definedName name="wrn.FIXED._.ASSETS." localSheetId="1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wrn.FIXED._.ASSETS." localSheetId="7"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wrn.FIXED._.ASSETS." localSheetId="25"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wrn.FIXED._.ASSETS." localSheetId="2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wrn.FIXED._.ASSETS." localSheetId="2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wrn.FIXED._.ASSETS." localSheetId="19"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wrn.FIXED._.ASSETS."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wrn.FIXED._.COST._.BUDGET._.98." localSheetId="14" hidden="1">{#N/A,#N/A,FALSE,"Fix_C Repo (2)";#N/A,#N/A,FALSE,"INDICES&amp;RATES"}</definedName>
    <definedName name="wrn.FIXED._.COST._.BUDGET._.98." localSheetId="7" hidden="1">{#N/A,#N/A,FALSE,"Fix_C Repo (2)";#N/A,#N/A,FALSE,"INDICES&amp;RATES"}</definedName>
    <definedName name="wrn.FIXED._.COST._.BUDGET._.98." localSheetId="25" hidden="1">{#N/A,#N/A,FALSE,"Fix_C Repo (2)";#N/A,#N/A,FALSE,"INDICES&amp;RATES"}</definedName>
    <definedName name="wrn.FIXED._.COST._.BUDGET._.98." localSheetId="21" hidden="1">{#N/A,#N/A,FALSE,"Fix_C Repo (2)";#N/A,#N/A,FALSE,"INDICES&amp;RATES"}</definedName>
    <definedName name="wrn.FIXED._.COST._.BUDGET._.98." localSheetId="22" hidden="1">{#N/A,#N/A,FALSE,"Fix_C Repo (2)";#N/A,#N/A,FALSE,"INDICES&amp;RATES"}</definedName>
    <definedName name="wrn.FIXED._.COST._.BUDGET._.98." localSheetId="19" hidden="1">{#N/A,#N/A,FALSE,"Fix_C Repo (2)";#N/A,#N/A,FALSE,"INDICES&amp;RATES"}</definedName>
    <definedName name="wrn.FIXED._.COST._.BUDGET._.98." hidden="1">{#N/A,#N/A,FALSE,"Fix_C Repo (2)";#N/A,#N/A,FALSE,"INDICES&amp;RATES"}</definedName>
    <definedName name="wrn.forecast." localSheetId="14" hidden="1">{#N/A,#N/A,FALSE,"model"}</definedName>
    <definedName name="wrn.forecast." localSheetId="7" hidden="1">{#N/A,#N/A,FALSE,"model"}</definedName>
    <definedName name="wrn.forecast." localSheetId="25" hidden="1">{#N/A,#N/A,FALSE,"model"}</definedName>
    <definedName name="wrn.forecast." localSheetId="21" hidden="1">{#N/A,#N/A,FALSE,"model"}</definedName>
    <definedName name="wrn.forecast." localSheetId="22" hidden="1">{#N/A,#N/A,FALSE,"model"}</definedName>
    <definedName name="wrn.forecast." localSheetId="19" hidden="1">{#N/A,#N/A,FALSE,"model"}</definedName>
    <definedName name="wrn.forecast." hidden="1">{#N/A,#N/A,FALSE,"model"}</definedName>
    <definedName name="wrn.forecast2" localSheetId="14" hidden="1">{#N/A,#N/A,FALSE,"model"}</definedName>
    <definedName name="wrn.forecast2" localSheetId="7" hidden="1">{#N/A,#N/A,FALSE,"model"}</definedName>
    <definedName name="wrn.forecast2" localSheetId="25" hidden="1">{#N/A,#N/A,FALSE,"model"}</definedName>
    <definedName name="wrn.forecast2" localSheetId="21" hidden="1">{#N/A,#N/A,FALSE,"model"}</definedName>
    <definedName name="wrn.forecast2" localSheetId="22" hidden="1">{#N/A,#N/A,FALSE,"model"}</definedName>
    <definedName name="wrn.forecast2" localSheetId="19" hidden="1">{#N/A,#N/A,FALSE,"model"}</definedName>
    <definedName name="wrn.forecast2" hidden="1">{#N/A,#N/A,FALSE,"model"}</definedName>
    <definedName name="wrn.forecastassumptions." localSheetId="14" hidden="1">{#N/A,#N/A,FALSE,"model"}</definedName>
    <definedName name="wrn.forecastassumptions." localSheetId="7" hidden="1">{#N/A,#N/A,FALSE,"model"}</definedName>
    <definedName name="wrn.forecastassumptions." localSheetId="25" hidden="1">{#N/A,#N/A,FALSE,"model"}</definedName>
    <definedName name="wrn.forecastassumptions." localSheetId="21" hidden="1">{#N/A,#N/A,FALSE,"model"}</definedName>
    <definedName name="wrn.forecastassumptions." localSheetId="22" hidden="1">{#N/A,#N/A,FALSE,"model"}</definedName>
    <definedName name="wrn.forecastassumptions." localSheetId="19" hidden="1">{#N/A,#N/A,FALSE,"model"}</definedName>
    <definedName name="wrn.forecastassumptions." hidden="1">{#N/A,#N/A,FALSE,"model"}</definedName>
    <definedName name="wrn.forecastassumptions2" localSheetId="14" hidden="1">{#N/A,#N/A,FALSE,"model"}</definedName>
    <definedName name="wrn.forecastassumptions2" localSheetId="7" hidden="1">{#N/A,#N/A,FALSE,"model"}</definedName>
    <definedName name="wrn.forecastassumptions2" localSheetId="25" hidden="1">{#N/A,#N/A,FALSE,"model"}</definedName>
    <definedName name="wrn.forecastassumptions2" localSheetId="21" hidden="1">{#N/A,#N/A,FALSE,"model"}</definedName>
    <definedName name="wrn.forecastassumptions2" localSheetId="22" hidden="1">{#N/A,#N/A,FALSE,"model"}</definedName>
    <definedName name="wrn.forecastassumptions2" localSheetId="19" hidden="1">{#N/A,#N/A,FALSE,"model"}</definedName>
    <definedName name="wrn.forecastassumptions2" hidden="1">{#N/A,#N/A,FALSE,"model"}</definedName>
    <definedName name="wrn.forecastROIC." localSheetId="14" hidden="1">{#N/A,#N/A,FALSE,"model"}</definedName>
    <definedName name="wrn.forecastROIC." localSheetId="7" hidden="1">{#N/A,#N/A,FALSE,"model"}</definedName>
    <definedName name="wrn.forecastROIC." localSheetId="25" hidden="1">{#N/A,#N/A,FALSE,"model"}</definedName>
    <definedName name="wrn.forecastROIC." localSheetId="21" hidden="1">{#N/A,#N/A,FALSE,"model"}</definedName>
    <definedName name="wrn.forecastROIC." localSheetId="22" hidden="1">{#N/A,#N/A,FALSE,"model"}</definedName>
    <definedName name="wrn.forecastROIC." localSheetId="19" hidden="1">{#N/A,#N/A,FALSE,"model"}</definedName>
    <definedName name="wrn.forecastROIC." hidden="1">{#N/A,#N/A,FALSE,"model"}</definedName>
    <definedName name="wrn.forecastROIC2" localSheetId="14" hidden="1">{#N/A,#N/A,FALSE,"model"}</definedName>
    <definedName name="wrn.forecastROIC2" localSheetId="7" hidden="1">{#N/A,#N/A,FALSE,"model"}</definedName>
    <definedName name="wrn.forecastROIC2" localSheetId="25" hidden="1">{#N/A,#N/A,FALSE,"model"}</definedName>
    <definedName name="wrn.forecastROIC2" localSheetId="21" hidden="1">{#N/A,#N/A,FALSE,"model"}</definedName>
    <definedName name="wrn.forecastROIC2" localSheetId="22" hidden="1">{#N/A,#N/A,FALSE,"model"}</definedName>
    <definedName name="wrn.forecastROIC2" localSheetId="19" hidden="1">{#N/A,#N/A,FALSE,"model"}</definedName>
    <definedName name="wrn.forecastROIC2" hidden="1">{#N/A,#N/A,FALSE,"model"}</definedName>
    <definedName name="wrn.form." localSheetId="14" hidden="1">{#N/A,#N/A,FALSE,"OffAdvance";#N/A,#N/A,FALSE,"OffExpRprt";#N/A,#N/A,FALSE,"Entertmnt";#N/A,#N/A,FALSE,"Promotion";#N/A,#N/A,FALSE,"Travelling"}</definedName>
    <definedName name="wrn.form." localSheetId="7" hidden="1">{#N/A,#N/A,FALSE,"OffAdvance";#N/A,#N/A,FALSE,"OffExpRprt";#N/A,#N/A,FALSE,"Entertmnt";#N/A,#N/A,FALSE,"Promotion";#N/A,#N/A,FALSE,"Travelling"}</definedName>
    <definedName name="wrn.form." localSheetId="25" hidden="1">{#N/A,#N/A,FALSE,"OffAdvance";#N/A,#N/A,FALSE,"OffExpRprt";#N/A,#N/A,FALSE,"Entertmnt";#N/A,#N/A,FALSE,"Promotion";#N/A,#N/A,FALSE,"Travelling"}</definedName>
    <definedName name="wrn.form." localSheetId="21" hidden="1">{#N/A,#N/A,FALSE,"OffAdvance";#N/A,#N/A,FALSE,"OffExpRprt";#N/A,#N/A,FALSE,"Entertmnt";#N/A,#N/A,FALSE,"Promotion";#N/A,#N/A,FALSE,"Travelling"}</definedName>
    <definedName name="wrn.form." localSheetId="22" hidden="1">{#N/A,#N/A,FALSE,"OffAdvance";#N/A,#N/A,FALSE,"OffExpRprt";#N/A,#N/A,FALSE,"Entertmnt";#N/A,#N/A,FALSE,"Promotion";#N/A,#N/A,FALSE,"Travelling"}</definedName>
    <definedName name="wrn.form." localSheetId="19" hidden="1">{#N/A,#N/A,FALSE,"OffAdvance";#N/A,#N/A,FALSE,"OffExpRprt";#N/A,#N/A,FALSE,"Entertmnt";#N/A,#N/A,FALSE,"Promotion";#N/A,#N/A,FALSE,"Travelling"}</definedName>
    <definedName name="wrn.form." hidden="1">{#N/A,#N/A,FALSE,"OffAdvance";#N/A,#N/A,FALSE,"OffExpRprt";#N/A,#N/A,FALSE,"Entertmnt";#N/A,#N/A,FALSE,"Promotion";#N/A,#N/A,FALSE,"Travelling"}</definedName>
    <definedName name="wrn.FORMA." localSheetId="14" hidden="1">{"page1",#N/A,FALSE,"FORMA";"page2",#N/A,FALSE,"FORMA";"PAGE4",#N/A,FALSE,"FORMA";"PAGE5",#N/A,FALSE,"FORMA";"PAGE6",#N/A,FALSE,"FORMA";"page3",#N/A,FALSE,"FORMA"}</definedName>
    <definedName name="wrn.FORMA." localSheetId="7" hidden="1">{"page1",#N/A,FALSE,"FORMA";"page2",#N/A,FALSE,"FORMA";"PAGE4",#N/A,FALSE,"FORMA";"PAGE5",#N/A,FALSE,"FORMA";"PAGE6",#N/A,FALSE,"FORMA";"page3",#N/A,FALSE,"FORMA"}</definedName>
    <definedName name="wrn.FORMA." localSheetId="25" hidden="1">{"page1",#N/A,FALSE,"FORMA";"page2",#N/A,FALSE,"FORMA";"PAGE4",#N/A,FALSE,"FORMA";"PAGE5",#N/A,FALSE,"FORMA";"PAGE6",#N/A,FALSE,"FORMA";"page3",#N/A,FALSE,"FORMA"}</definedName>
    <definedName name="wrn.FORMA." localSheetId="21" hidden="1">{"page1",#N/A,FALSE,"FORMA";"page2",#N/A,FALSE,"FORMA";"PAGE4",#N/A,FALSE,"FORMA";"PAGE5",#N/A,FALSE,"FORMA";"PAGE6",#N/A,FALSE,"FORMA";"page3",#N/A,FALSE,"FORMA"}</definedName>
    <definedName name="wrn.FORMA." localSheetId="22" hidden="1">{"page1",#N/A,FALSE,"FORMA";"page2",#N/A,FALSE,"FORMA";"PAGE4",#N/A,FALSE,"FORMA";"PAGE5",#N/A,FALSE,"FORMA";"PAGE6",#N/A,FALSE,"FORMA";"page3",#N/A,FALSE,"FORMA"}</definedName>
    <definedName name="wrn.FORMA." localSheetId="19" hidden="1">{"page1",#N/A,FALSE,"FORMA";"page2",#N/A,FALSE,"FORMA";"PAGE4",#N/A,FALSE,"FORMA";"PAGE5",#N/A,FALSE,"FORMA";"PAGE6",#N/A,FALSE,"FORMA";"page3",#N/A,FALSE,"FORMA"}</definedName>
    <definedName name="wrn.FORMA." hidden="1">{"page1",#N/A,FALSE,"FORMA";"page2",#N/A,FALSE,"FORMA";"PAGE4",#N/A,FALSE,"FORMA";"PAGE5",#N/A,FALSE,"FORMA";"PAGE6",#N/A,FALSE,"FORMA";"page3",#N/A,FALSE,"FORMA"}</definedName>
    <definedName name="wrn.Friendly." localSheetId="14" hidden="1">{#N/A,#N/A,TRUE,"Julio";#N/A,#N/A,TRUE,"Agosto";#N/A,#N/A,TRUE,"BHCo";#N/A,#N/A,TRUE,"Abril";#N/A,#N/A,TRUE,"Pro Forma"}</definedName>
    <definedName name="wrn.Friendly." localSheetId="7" hidden="1">{#N/A,#N/A,TRUE,"Julio";#N/A,#N/A,TRUE,"Agosto";#N/A,#N/A,TRUE,"BHCo";#N/A,#N/A,TRUE,"Abril";#N/A,#N/A,TRUE,"Pro Forma"}</definedName>
    <definedName name="wrn.Friendly." localSheetId="25" hidden="1">{#N/A,#N/A,TRUE,"Julio";#N/A,#N/A,TRUE,"Agosto";#N/A,#N/A,TRUE,"BHCo";#N/A,#N/A,TRUE,"Abril";#N/A,#N/A,TRUE,"Pro Forma"}</definedName>
    <definedName name="wrn.Friendly." localSheetId="21" hidden="1">{#N/A,#N/A,TRUE,"Julio";#N/A,#N/A,TRUE,"Agosto";#N/A,#N/A,TRUE,"BHCo";#N/A,#N/A,TRUE,"Abril";#N/A,#N/A,TRUE,"Pro Forma"}</definedName>
    <definedName name="wrn.Friendly." localSheetId="22" hidden="1">{#N/A,#N/A,TRUE,"Julio";#N/A,#N/A,TRUE,"Agosto";#N/A,#N/A,TRUE,"BHCo";#N/A,#N/A,TRUE,"Abril";#N/A,#N/A,TRUE,"Pro Forma"}</definedName>
    <definedName name="wrn.Friendly." localSheetId="19" hidden="1">{#N/A,#N/A,TRUE,"Julio";#N/A,#N/A,TRUE,"Agosto";#N/A,#N/A,TRUE,"BHCo";#N/A,#N/A,TRUE,"Abril";#N/A,#N/A,TRUE,"Pro Forma"}</definedName>
    <definedName name="wrn.Friendly." hidden="1">{#N/A,#N/A,TRUE,"Julio";#N/A,#N/A,TRUE,"Agosto";#N/A,#N/A,TRUE,"BHCo";#N/A,#N/A,TRUE,"Abril";#N/A,#N/A,TRUE,"Pro Forma"}</definedName>
    <definedName name="wrn.full." localSheetId="14" hidden="1">{"vi1",#N/A,FALSE,"Pagcc";"vi2",#N/A,FALSE,"Pagcc";"vi3",#N/A,FALSE,"Pagcc";"vi4",#N/A,FALSE,"Pagcc";"vi5",#N/A,FALSE,"Pagcc";#N/A,#N/A,FALSE,"Contribution"}</definedName>
    <definedName name="wrn.full." localSheetId="7" hidden="1">{"vi1",#N/A,FALSE,"Pagcc";"vi2",#N/A,FALSE,"Pagcc";"vi3",#N/A,FALSE,"Pagcc";"vi4",#N/A,FALSE,"Pagcc";"vi5",#N/A,FALSE,"Pagcc";#N/A,#N/A,FALSE,"Contribution"}</definedName>
    <definedName name="wrn.full." localSheetId="25" hidden="1">{"vi1",#N/A,FALSE,"Pagcc";"vi2",#N/A,FALSE,"Pagcc";"vi3",#N/A,FALSE,"Pagcc";"vi4",#N/A,FALSE,"Pagcc";"vi5",#N/A,FALSE,"Pagcc";#N/A,#N/A,FALSE,"Contribution"}</definedName>
    <definedName name="wrn.full." localSheetId="21" hidden="1">{"vi1",#N/A,FALSE,"Pagcc";"vi2",#N/A,FALSE,"Pagcc";"vi3",#N/A,FALSE,"Pagcc";"vi4",#N/A,FALSE,"Pagcc";"vi5",#N/A,FALSE,"Pagcc";#N/A,#N/A,FALSE,"Contribution"}</definedName>
    <definedName name="wrn.full." localSheetId="22" hidden="1">{"vi1",#N/A,FALSE,"Pagcc";"vi2",#N/A,FALSE,"Pagcc";"vi3",#N/A,FALSE,"Pagcc";"vi4",#N/A,FALSE,"Pagcc";"vi5",#N/A,FALSE,"Pagcc";#N/A,#N/A,FALSE,"Contribution"}</definedName>
    <definedName name="wrn.full." localSheetId="19" hidden="1">{"vi1",#N/A,FALSE,"Pagcc";"vi2",#N/A,FALSE,"Pagcc";"vi3",#N/A,FALSE,"Pagcc";"vi4",#N/A,FALSE,"Pagcc";"vi5",#N/A,FALSE,"Pagcc";#N/A,#N/A,FALSE,"Contribution"}</definedName>
    <definedName name="wrn.full." hidden="1">{"vi1",#N/A,FALSE,"Pagcc";"vi2",#N/A,FALSE,"Pagcc";"vi3",#N/A,FALSE,"Pagcc";"vi4",#N/A,FALSE,"Pagcc";"vi5",#N/A,FALSE,"Pagcc";#N/A,#N/A,FALSE,"Contribution"}</definedName>
    <definedName name="wrn.Full._.Budget._.2003." localSheetId="14" hidden="1">{#N/A,#N/A,TRUE,"Parameters";#N/A,#N/A,TRUE,"KFF";#N/A,#N/A,TRUE,"B1_B4";#N/A,#N/A,TRUE,"Details B1";#N/A,#N/A,TRUE,"Q";#N/A,#N/A,TRUE,"B5";#N/A,#N/A,TRUE,"B6";#N/A,#N/A,TRUE,"B8";#N/A,#N/A,TRUE,"B9";#N/A,#N/A,TRUE,"B11";#N/A,#N/A,TRUE,"Monthly spread"}</definedName>
    <definedName name="wrn.Full._.Budget._.2003." localSheetId="7" hidden="1">{#N/A,#N/A,TRUE,"Parameters";#N/A,#N/A,TRUE,"KFF";#N/A,#N/A,TRUE,"B1_B4";#N/A,#N/A,TRUE,"Details B1";#N/A,#N/A,TRUE,"Q";#N/A,#N/A,TRUE,"B5";#N/A,#N/A,TRUE,"B6";#N/A,#N/A,TRUE,"B8";#N/A,#N/A,TRUE,"B9";#N/A,#N/A,TRUE,"B11";#N/A,#N/A,TRUE,"Monthly spread"}</definedName>
    <definedName name="wrn.Full._.Budget._.2003." localSheetId="25" hidden="1">{#N/A,#N/A,TRUE,"Parameters";#N/A,#N/A,TRUE,"KFF";#N/A,#N/A,TRUE,"B1_B4";#N/A,#N/A,TRUE,"Details B1";#N/A,#N/A,TRUE,"Q";#N/A,#N/A,TRUE,"B5";#N/A,#N/A,TRUE,"B6";#N/A,#N/A,TRUE,"B8";#N/A,#N/A,TRUE,"B9";#N/A,#N/A,TRUE,"B11";#N/A,#N/A,TRUE,"Monthly spread"}</definedName>
    <definedName name="wrn.Full._.Budget._.2003." localSheetId="21" hidden="1">{#N/A,#N/A,TRUE,"Parameters";#N/A,#N/A,TRUE,"KFF";#N/A,#N/A,TRUE,"B1_B4";#N/A,#N/A,TRUE,"Details B1";#N/A,#N/A,TRUE,"Q";#N/A,#N/A,TRUE,"B5";#N/A,#N/A,TRUE,"B6";#N/A,#N/A,TRUE,"B8";#N/A,#N/A,TRUE,"B9";#N/A,#N/A,TRUE,"B11";#N/A,#N/A,TRUE,"Monthly spread"}</definedName>
    <definedName name="wrn.Full._.Budget._.2003." localSheetId="22" hidden="1">{#N/A,#N/A,TRUE,"Parameters";#N/A,#N/A,TRUE,"KFF";#N/A,#N/A,TRUE,"B1_B4";#N/A,#N/A,TRUE,"Details B1";#N/A,#N/A,TRUE,"Q";#N/A,#N/A,TRUE,"B5";#N/A,#N/A,TRUE,"B6";#N/A,#N/A,TRUE,"B8";#N/A,#N/A,TRUE,"B9";#N/A,#N/A,TRUE,"B11";#N/A,#N/A,TRUE,"Monthly spread"}</definedName>
    <definedName name="wrn.Full._.Budget._.2003." localSheetId="19" hidden="1">{#N/A,#N/A,TRUE,"Parameters";#N/A,#N/A,TRUE,"KFF";#N/A,#N/A,TRUE,"B1_B4";#N/A,#N/A,TRUE,"Details B1";#N/A,#N/A,TRUE,"Q";#N/A,#N/A,TRUE,"B5";#N/A,#N/A,TRUE,"B6";#N/A,#N/A,TRUE,"B8";#N/A,#N/A,TRUE,"B9";#N/A,#N/A,TRUE,"B11";#N/A,#N/A,TRUE,"Monthly spread"}</definedName>
    <definedName name="wrn.Full._.Budget._.2003." hidden="1">{#N/A,#N/A,TRUE,"Parameters";#N/A,#N/A,TRUE,"KFF";#N/A,#N/A,TRUE,"B1_B4";#N/A,#N/A,TRUE,"Details B1";#N/A,#N/A,TRUE,"Q";#N/A,#N/A,TRUE,"B5";#N/A,#N/A,TRUE,"B6";#N/A,#N/A,TRUE,"B8";#N/A,#N/A,TRUE,"B9";#N/A,#N/A,TRUE,"B11";#N/A,#N/A,TRUE,"Monthly spread"}</definedName>
    <definedName name="wrn.Full._.Budget._.2004." localSheetId="14" hidden="1">{#N/A,#N/A,TRUE,"Parameters";#N/A,#N/A,TRUE,"KFF";#N/A,#N/A,TRUE,"B1_B4 Restated";#N/A,#N/A,TRUE,"B1_B4";#N/A,#N/A,TRUE,"Details B1";#N/A,#N/A,TRUE,"Q";#N/A,#N/A,TRUE,"B5";#N/A,#N/A,TRUE,"B6";#N/A,#N/A,TRUE,"B8";#N/A,#N/A,TRUE,"B9";#N/A,#N/A,TRUE,"B11";#N/A,#N/A,TRUE,"Monthly spread";#N/A,#N/A,TRUE,"R2003";#N/A,#N/A,TRUE,"R2002"}</definedName>
    <definedName name="wrn.Full._.Budget._.2004." localSheetId="7" hidden="1">{#N/A,#N/A,TRUE,"Parameters";#N/A,#N/A,TRUE,"KFF";#N/A,#N/A,TRUE,"B1_B4 Restated";#N/A,#N/A,TRUE,"B1_B4";#N/A,#N/A,TRUE,"Details B1";#N/A,#N/A,TRUE,"Q";#N/A,#N/A,TRUE,"B5";#N/A,#N/A,TRUE,"B6";#N/A,#N/A,TRUE,"B8";#N/A,#N/A,TRUE,"B9";#N/A,#N/A,TRUE,"B11";#N/A,#N/A,TRUE,"Monthly spread";#N/A,#N/A,TRUE,"R2003";#N/A,#N/A,TRUE,"R2002"}</definedName>
    <definedName name="wrn.Full._.Budget._.2004." localSheetId="25" hidden="1">{#N/A,#N/A,TRUE,"Parameters";#N/A,#N/A,TRUE,"KFF";#N/A,#N/A,TRUE,"B1_B4 Restated";#N/A,#N/A,TRUE,"B1_B4";#N/A,#N/A,TRUE,"Details B1";#N/A,#N/A,TRUE,"Q";#N/A,#N/A,TRUE,"B5";#N/A,#N/A,TRUE,"B6";#N/A,#N/A,TRUE,"B8";#N/A,#N/A,TRUE,"B9";#N/A,#N/A,TRUE,"B11";#N/A,#N/A,TRUE,"Monthly spread";#N/A,#N/A,TRUE,"R2003";#N/A,#N/A,TRUE,"R2002"}</definedName>
    <definedName name="wrn.Full._.Budget._.2004." localSheetId="21" hidden="1">{#N/A,#N/A,TRUE,"Parameters";#N/A,#N/A,TRUE,"KFF";#N/A,#N/A,TRUE,"B1_B4 Restated";#N/A,#N/A,TRUE,"B1_B4";#N/A,#N/A,TRUE,"Details B1";#N/A,#N/A,TRUE,"Q";#N/A,#N/A,TRUE,"B5";#N/A,#N/A,TRUE,"B6";#N/A,#N/A,TRUE,"B8";#N/A,#N/A,TRUE,"B9";#N/A,#N/A,TRUE,"B11";#N/A,#N/A,TRUE,"Monthly spread";#N/A,#N/A,TRUE,"R2003";#N/A,#N/A,TRUE,"R2002"}</definedName>
    <definedName name="wrn.Full._.Budget._.2004." localSheetId="22" hidden="1">{#N/A,#N/A,TRUE,"Parameters";#N/A,#N/A,TRUE,"KFF";#N/A,#N/A,TRUE,"B1_B4 Restated";#N/A,#N/A,TRUE,"B1_B4";#N/A,#N/A,TRUE,"Details B1";#N/A,#N/A,TRUE,"Q";#N/A,#N/A,TRUE,"B5";#N/A,#N/A,TRUE,"B6";#N/A,#N/A,TRUE,"B8";#N/A,#N/A,TRUE,"B9";#N/A,#N/A,TRUE,"B11";#N/A,#N/A,TRUE,"Monthly spread";#N/A,#N/A,TRUE,"R2003";#N/A,#N/A,TRUE,"R2002"}</definedName>
    <definedName name="wrn.Full._.Budget._.2004." localSheetId="19" hidden="1">{#N/A,#N/A,TRUE,"Parameters";#N/A,#N/A,TRUE,"KFF";#N/A,#N/A,TRUE,"B1_B4 Restated";#N/A,#N/A,TRUE,"B1_B4";#N/A,#N/A,TRUE,"Details B1";#N/A,#N/A,TRUE,"Q";#N/A,#N/A,TRUE,"B5";#N/A,#N/A,TRUE,"B6";#N/A,#N/A,TRUE,"B8";#N/A,#N/A,TRUE,"B9";#N/A,#N/A,TRUE,"B11";#N/A,#N/A,TRUE,"Monthly spread";#N/A,#N/A,TRUE,"R2003";#N/A,#N/A,TRUE,"R2002"}</definedName>
    <definedName name="wrn.Full._.Budget._.2004." hidden="1">{#N/A,#N/A,TRUE,"Parameters";#N/A,#N/A,TRUE,"KFF";#N/A,#N/A,TRUE,"B1_B4 Restated";#N/A,#N/A,TRUE,"B1_B4";#N/A,#N/A,TRUE,"Details B1";#N/A,#N/A,TRUE,"Q";#N/A,#N/A,TRUE,"B5";#N/A,#N/A,TRUE,"B6";#N/A,#N/A,TRUE,"B8";#N/A,#N/A,TRUE,"B9";#N/A,#N/A,TRUE,"B11";#N/A,#N/A,TRUE,"Monthly spread";#N/A,#N/A,TRUE,"R2003";#N/A,#N/A,TRUE,"R2002"}</definedName>
    <definedName name="wrn.Full._.model." localSheetId="14" hidden="1">{#N/A,#N/A,TRUE,"Cover sheet";#N/A,#N/A,TRUE,"Summary";#N/A,#N/A,TRUE,"Key Assumptions";#N/A,#N/A,TRUE,"Profit &amp; Loss";#N/A,#N/A,TRUE,"Balance Sheet";#N/A,#N/A,TRUE,"Cashflow";#N/A,#N/A,TRUE,"IRR";#N/A,#N/A,TRUE,"Ratios";#N/A,#N/A,TRUE,"Debt analysis"}</definedName>
    <definedName name="wrn.Full._.model." localSheetId="7" hidden="1">{#N/A,#N/A,TRUE,"Cover sheet";#N/A,#N/A,TRUE,"Summary";#N/A,#N/A,TRUE,"Key Assumptions";#N/A,#N/A,TRUE,"Profit &amp; Loss";#N/A,#N/A,TRUE,"Balance Sheet";#N/A,#N/A,TRUE,"Cashflow";#N/A,#N/A,TRUE,"IRR";#N/A,#N/A,TRUE,"Ratios";#N/A,#N/A,TRUE,"Debt analysis"}</definedName>
    <definedName name="wrn.Full._.model." localSheetId="25" hidden="1">{#N/A,#N/A,TRUE,"Cover sheet";#N/A,#N/A,TRUE,"Summary";#N/A,#N/A,TRUE,"Key Assumptions";#N/A,#N/A,TRUE,"Profit &amp; Loss";#N/A,#N/A,TRUE,"Balance Sheet";#N/A,#N/A,TRUE,"Cashflow";#N/A,#N/A,TRUE,"IRR";#N/A,#N/A,TRUE,"Ratios";#N/A,#N/A,TRUE,"Debt analysis"}</definedName>
    <definedName name="wrn.Full._.model." localSheetId="21" hidden="1">{#N/A,#N/A,TRUE,"Cover sheet";#N/A,#N/A,TRUE,"Summary";#N/A,#N/A,TRUE,"Key Assumptions";#N/A,#N/A,TRUE,"Profit &amp; Loss";#N/A,#N/A,TRUE,"Balance Sheet";#N/A,#N/A,TRUE,"Cashflow";#N/A,#N/A,TRUE,"IRR";#N/A,#N/A,TRUE,"Ratios";#N/A,#N/A,TRUE,"Debt analysis"}</definedName>
    <definedName name="wrn.Full._.model." localSheetId="22" hidden="1">{#N/A,#N/A,TRUE,"Cover sheet";#N/A,#N/A,TRUE,"Summary";#N/A,#N/A,TRUE,"Key Assumptions";#N/A,#N/A,TRUE,"Profit &amp; Loss";#N/A,#N/A,TRUE,"Balance Sheet";#N/A,#N/A,TRUE,"Cashflow";#N/A,#N/A,TRUE,"IRR";#N/A,#N/A,TRUE,"Ratios";#N/A,#N/A,TRUE,"Debt analysis"}</definedName>
    <definedName name="wrn.Full._.model." localSheetId="19" hidden="1">{#N/A,#N/A,TRUE,"Cover sheet";#N/A,#N/A,TRUE,"Summary";#N/A,#N/A,TRUE,"Key Assumptions";#N/A,#N/A,TRUE,"Profit &amp; Loss";#N/A,#N/A,TRUE,"Balance Sheet";#N/A,#N/A,TRUE,"Cashflow";#N/A,#N/A,TRUE,"IRR";#N/A,#N/A,TRUE,"Ratios";#N/A,#N/A,TRUE,"Debt analysis"}</definedName>
    <definedName name="wrn.Full._.model." hidden="1">{#N/A,#N/A,TRUE,"Cover sheet";#N/A,#N/A,TRUE,"Summary";#N/A,#N/A,TRUE,"Key Assumptions";#N/A,#N/A,TRUE,"Profit &amp; Loss";#N/A,#N/A,TRUE,"Balance Sheet";#N/A,#N/A,TRUE,"Cashflow";#N/A,#N/A,TRUE,"IRR";#N/A,#N/A,TRUE,"Ratios";#N/A,#N/A,TRUE,"Debt analysis"}</definedName>
    <definedName name="wrn.Full._.Monty." localSheetId="14"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localSheetId="7"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localSheetId="25"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localSheetId="21"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localSheetId="22"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localSheetId="19" hidden="1">{"ROIC",#N/A,FALSE,"ROIC";"Graphs",#N/A,FALSE,"TY analysis";"fcf",#N/A,FALSE,"FCF";"Matrix_2004",#N/A,FALSE,"MATRIX(2004)";"matrix_2008",#N/A,FALSE,"MATRIX(2008)";"FS_Condensed",#N/A,FALSE,"Financial Statements2";"TAXES",#N/A,FALSE,"Taxes";"DEBT_INVEST",#N/A,FALSE,"Debt&amp;Investment Schedule";"Main_menu",#N/A,FALSE,"Main Menu"}</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Report." localSheetId="14" hidden="1">{"Assumptions",#N/A,FALSE,"Sheet1";"Main Report",#N/A,FALSE,"Sheet1";"Results",#N/A,FALSE,"Sheet1";"Advances",#N/A,FALSE,"Sheet1"}</definedName>
    <definedName name="wrn.Full._.Report." localSheetId="7" hidden="1">{"Assumptions",#N/A,FALSE,"Sheet1";"Main Report",#N/A,FALSE,"Sheet1";"Results",#N/A,FALSE,"Sheet1";"Advances",#N/A,FALSE,"Sheet1"}</definedName>
    <definedName name="wrn.Full._.Report." localSheetId="25" hidden="1">{"Assumptions",#N/A,FALSE,"Sheet1";"Main Report",#N/A,FALSE,"Sheet1";"Results",#N/A,FALSE,"Sheet1";"Advances",#N/A,FALSE,"Sheet1"}</definedName>
    <definedName name="wrn.Full._.Report." localSheetId="21" hidden="1">{"Assumptions",#N/A,FALSE,"Sheet1";"Main Report",#N/A,FALSE,"Sheet1";"Results",#N/A,FALSE,"Sheet1";"Advances",#N/A,FALSE,"Sheet1"}</definedName>
    <definedName name="wrn.Full._.Report." localSheetId="22" hidden="1">{"Assumptions",#N/A,FALSE,"Sheet1";"Main Report",#N/A,FALSE,"Sheet1";"Results",#N/A,FALSE,"Sheet1";"Advances",#N/A,FALSE,"Sheet1"}</definedName>
    <definedName name="wrn.Full._.Report." localSheetId="19" hidden="1">{"Assumptions",#N/A,FALSE,"Sheet1";"Main Report",#N/A,FALSE,"Sheet1";"Results",#N/A,FALSE,"Sheet1";"Advances",#N/A,FALSE,"Sheet1"}</definedName>
    <definedName name="wrn.Full._.Report." hidden="1">{"Assumptions",#N/A,FALSE,"Sheet1";"Main Report",#N/A,FALSE,"Sheet1";"Results",#N/A,FALSE,"Sheet1";"Advances",#N/A,FALSE,"Sheet1"}</definedName>
    <definedName name="wrn.Full._.without._.data." localSheetId="14"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localSheetId="7"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localSheetId="25"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localSheetId="21"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localSheetId="22"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localSheetId="19"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YE._.Pack_without._.upload." localSheetId="14" hidden="1">{#N/A,#N/A,TRUE,"Front Page";#N/A,#N/A,TRUE,"LOR1_3";#N/A,#N/A,TRUE,"M1";#N/A,#N/A,TRUE,"Details M1";#N/A,#N/A,TRUE,"M2";#N/A,#N/A,TRUE,"Details M2";#N/A,#N/A,TRUE,"M3";#N/A,#N/A,TRUE,"Details M3";#N/A,#N/A,TRUE,"Internet";#N/A,#N/A,TRUE,"Employee benefits";#N/A,#N/A,TRUE,"Consultants expenses";#N/A,#N/A,TRUE,"ACQ1_2";#N/A,#N/A,TRUE,"DIV1_2"}</definedName>
    <definedName name="wrn.Full._.YE._.Pack_without._.upload." localSheetId="7" hidden="1">{#N/A,#N/A,TRUE,"Front Page";#N/A,#N/A,TRUE,"LOR1_3";#N/A,#N/A,TRUE,"M1";#N/A,#N/A,TRUE,"Details M1";#N/A,#N/A,TRUE,"M2";#N/A,#N/A,TRUE,"Details M2";#N/A,#N/A,TRUE,"M3";#N/A,#N/A,TRUE,"Details M3";#N/A,#N/A,TRUE,"Internet";#N/A,#N/A,TRUE,"Employee benefits";#N/A,#N/A,TRUE,"Consultants expenses";#N/A,#N/A,TRUE,"ACQ1_2";#N/A,#N/A,TRUE,"DIV1_2"}</definedName>
    <definedName name="wrn.Full._.YE._.Pack_without._.upload." localSheetId="25" hidden="1">{#N/A,#N/A,TRUE,"Front Page";#N/A,#N/A,TRUE,"LOR1_3";#N/A,#N/A,TRUE,"M1";#N/A,#N/A,TRUE,"Details M1";#N/A,#N/A,TRUE,"M2";#N/A,#N/A,TRUE,"Details M2";#N/A,#N/A,TRUE,"M3";#N/A,#N/A,TRUE,"Details M3";#N/A,#N/A,TRUE,"Internet";#N/A,#N/A,TRUE,"Employee benefits";#N/A,#N/A,TRUE,"Consultants expenses";#N/A,#N/A,TRUE,"ACQ1_2";#N/A,#N/A,TRUE,"DIV1_2"}</definedName>
    <definedName name="wrn.Full._.YE._.Pack_without._.upload." localSheetId="21" hidden="1">{#N/A,#N/A,TRUE,"Front Page";#N/A,#N/A,TRUE,"LOR1_3";#N/A,#N/A,TRUE,"M1";#N/A,#N/A,TRUE,"Details M1";#N/A,#N/A,TRUE,"M2";#N/A,#N/A,TRUE,"Details M2";#N/A,#N/A,TRUE,"M3";#N/A,#N/A,TRUE,"Details M3";#N/A,#N/A,TRUE,"Internet";#N/A,#N/A,TRUE,"Employee benefits";#N/A,#N/A,TRUE,"Consultants expenses";#N/A,#N/A,TRUE,"ACQ1_2";#N/A,#N/A,TRUE,"DIV1_2"}</definedName>
    <definedName name="wrn.Full._.YE._.Pack_without._.upload." localSheetId="22" hidden="1">{#N/A,#N/A,TRUE,"Front Page";#N/A,#N/A,TRUE,"LOR1_3";#N/A,#N/A,TRUE,"M1";#N/A,#N/A,TRUE,"Details M1";#N/A,#N/A,TRUE,"M2";#N/A,#N/A,TRUE,"Details M2";#N/A,#N/A,TRUE,"M3";#N/A,#N/A,TRUE,"Details M3";#N/A,#N/A,TRUE,"Internet";#N/A,#N/A,TRUE,"Employee benefits";#N/A,#N/A,TRUE,"Consultants expenses";#N/A,#N/A,TRUE,"ACQ1_2";#N/A,#N/A,TRUE,"DIV1_2"}</definedName>
    <definedName name="wrn.Full._.YE._.Pack_without._.upload." localSheetId="19" hidden="1">{#N/A,#N/A,TRUE,"Front Page";#N/A,#N/A,TRUE,"LOR1_3";#N/A,#N/A,TRUE,"M1";#N/A,#N/A,TRUE,"Details M1";#N/A,#N/A,TRUE,"M2";#N/A,#N/A,TRUE,"Details M2";#N/A,#N/A,TRUE,"M3";#N/A,#N/A,TRUE,"Details M3";#N/A,#N/A,TRUE,"Internet";#N/A,#N/A,TRUE,"Employee benefits";#N/A,#N/A,TRUE,"Consultants expenses";#N/A,#N/A,TRUE,"ACQ1_2";#N/A,#N/A,TRUE,"DIV1_2"}</definedName>
    <definedName name="wrn.Full._.YE._.Pack_without._.upload." hidden="1">{#N/A,#N/A,TRUE,"Front Page";#N/A,#N/A,TRUE,"LOR1_3";#N/A,#N/A,TRUE,"M1";#N/A,#N/A,TRUE,"Details M1";#N/A,#N/A,TRUE,"M2";#N/A,#N/A,TRUE,"Details M2";#N/A,#N/A,TRUE,"M3";#N/A,#N/A,TRUE,"Details M3";#N/A,#N/A,TRUE,"Internet";#N/A,#N/A,TRUE,"Employee benefits";#N/A,#N/A,TRUE,"Consultants expenses";#N/A,#N/A,TRUE,"ACQ1_2";#N/A,#N/A,TRUE,"DIV1_2"}</definedName>
    <definedName name="wrn.FW._.Summary." localSheetId="14"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wrn.FW._.Summary." localSheetId="7"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wrn.FW._.Summary." localSheetId="25"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wrn.FW._.Summary." localSheetId="21"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wrn.FW._.Summary." localSheetId="22"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wrn.FW._.Summary." localSheetId="19"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wrn.FW._.Summary."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wrn.FY00._.Summary." localSheetId="14" hidden="1">{"FY00",#N/A,FALSE,"Sheet1"}</definedName>
    <definedName name="wrn.FY00._.Summary." localSheetId="7" hidden="1">{"FY00",#N/A,FALSE,"Sheet1"}</definedName>
    <definedName name="wrn.FY00._.Summary." localSheetId="25" hidden="1">{"FY00",#N/A,FALSE,"Sheet1"}</definedName>
    <definedName name="wrn.FY00._.Summary." localSheetId="21" hidden="1">{"FY00",#N/A,FALSE,"Sheet1"}</definedName>
    <definedName name="wrn.FY00._.Summary." localSheetId="22" hidden="1">{"FY00",#N/A,FALSE,"Sheet1"}</definedName>
    <definedName name="wrn.FY00._.Summary." localSheetId="19" hidden="1">{"FY00",#N/A,FALSE,"Sheet1"}</definedName>
    <definedName name="wrn.FY00._.Summary." hidden="1">{"FY00",#N/A,FALSE,"Sheet1"}</definedName>
    <definedName name="wrn.FY01._.Target." localSheetId="14" hidden="1">{"FY01 TARGET",#N/A,FALSE,"Sheet1"}</definedName>
    <definedName name="wrn.FY01._.Target." localSheetId="7" hidden="1">{"FY01 TARGET",#N/A,FALSE,"Sheet1"}</definedName>
    <definedName name="wrn.FY01._.Target." localSheetId="25" hidden="1">{"FY01 TARGET",#N/A,FALSE,"Sheet1"}</definedName>
    <definedName name="wrn.FY01._.Target." localSheetId="21" hidden="1">{"FY01 TARGET",#N/A,FALSE,"Sheet1"}</definedName>
    <definedName name="wrn.FY01._.Target." localSheetId="22" hidden="1">{"FY01 TARGET",#N/A,FALSE,"Sheet1"}</definedName>
    <definedName name="wrn.FY01._.Target." localSheetId="19" hidden="1">{"FY01 TARGET",#N/A,FALSE,"Sheet1"}</definedName>
    <definedName name="wrn.FY01._.Target." hidden="1">{"FY01 TARGET",#N/A,FALSE,"Sheet1"}</definedName>
    <definedName name="wrn.FY97SBP." localSheetId="14" hidden="1">{#N/A,#N/A,FALSE,"FY97";#N/A,#N/A,FALSE,"FY98";#N/A,#N/A,FALSE,"FY99";#N/A,#N/A,FALSE,"FY00";#N/A,#N/A,FALSE,"FY01"}</definedName>
    <definedName name="wrn.FY97SBP." localSheetId="7" hidden="1">{#N/A,#N/A,FALSE,"FY97";#N/A,#N/A,FALSE,"FY98";#N/A,#N/A,FALSE,"FY99";#N/A,#N/A,FALSE,"FY00";#N/A,#N/A,FALSE,"FY01"}</definedName>
    <definedName name="wrn.FY97SBP." localSheetId="25" hidden="1">{#N/A,#N/A,FALSE,"FY97";#N/A,#N/A,FALSE,"FY98";#N/A,#N/A,FALSE,"FY99";#N/A,#N/A,FALSE,"FY00";#N/A,#N/A,FALSE,"FY01"}</definedName>
    <definedName name="wrn.FY97SBP." localSheetId="21" hidden="1">{#N/A,#N/A,FALSE,"FY97";#N/A,#N/A,FALSE,"FY98";#N/A,#N/A,FALSE,"FY99";#N/A,#N/A,FALSE,"FY00";#N/A,#N/A,FALSE,"FY01"}</definedName>
    <definedName name="wrn.FY97SBP." localSheetId="22" hidden="1">{#N/A,#N/A,FALSE,"FY97";#N/A,#N/A,FALSE,"FY98";#N/A,#N/A,FALSE,"FY99";#N/A,#N/A,FALSE,"FY00";#N/A,#N/A,FALSE,"FY01"}</definedName>
    <definedName name="wrn.FY97SBP." localSheetId="19" hidden="1">{#N/A,#N/A,FALSE,"FY97";#N/A,#N/A,FALSE,"FY98";#N/A,#N/A,FALSE,"FY99";#N/A,#N/A,FALSE,"FY00";#N/A,#N/A,FALSE,"FY01"}</definedName>
    <definedName name="wrn.FY97SBP." hidden="1">{#N/A,#N/A,FALSE,"FY97";#N/A,#N/A,FALSE,"FY98";#N/A,#N/A,FALSE,"FY99";#N/A,#N/A,FALSE,"FY00";#N/A,#N/A,FALSE,"FY01"}</definedName>
    <definedName name="wrn.GB._.99." localSheetId="14" hidden="1">{#N/A,#N/A,FALSE,"Umsatz 99";#N/A,#N/A,FALSE,"ER 99 "}</definedName>
    <definedName name="wrn.GB._.99." localSheetId="7" hidden="1">{#N/A,#N/A,FALSE,"Umsatz 99";#N/A,#N/A,FALSE,"ER 99 "}</definedName>
    <definedName name="wrn.GB._.99." localSheetId="25" hidden="1">{#N/A,#N/A,FALSE,"Umsatz 99";#N/A,#N/A,FALSE,"ER 99 "}</definedName>
    <definedName name="wrn.GB._.99." localSheetId="21" hidden="1">{#N/A,#N/A,FALSE,"Umsatz 99";#N/A,#N/A,FALSE,"ER 99 "}</definedName>
    <definedName name="wrn.GB._.99." localSheetId="22" hidden="1">{#N/A,#N/A,FALSE,"Umsatz 99";#N/A,#N/A,FALSE,"ER 99 "}</definedName>
    <definedName name="wrn.GB._.99." localSheetId="19" hidden="1">{#N/A,#N/A,FALSE,"Umsatz 99";#N/A,#N/A,FALSE,"ER 99 "}</definedName>
    <definedName name="wrn.GB._.99." hidden="1">{#N/A,#N/A,FALSE,"Umsatz 99";#N/A,#N/A,FALSE,"ER 99 "}</definedName>
    <definedName name="wrn.GB._.CH." localSheetId="14" hidden="1">{#N/A,#N/A,FALSE,"Umsatz CH";#N/A,#N/A,FALSE,"ER CH";#N/A,#N/A,FALSE,"EA CH (2) ";#N/A,#N/A,FALSE,"EA CH";#N/A,#N/A,FALSE,"EA CH (3) ";#N/A,#N/A,FALSE,"EA CH (4)";#N/A,#N/A,FALSE,"KA CH";#N/A,#N/A,FALSE,"KA CH  (2)";#N/A,#N/A,FALSE,"KA CH  (3)";#N/A,#N/A,FALSE,"KA CH (4)"}</definedName>
    <definedName name="wrn.GB._.CH." localSheetId="7" hidden="1">{#N/A,#N/A,FALSE,"Umsatz CH";#N/A,#N/A,FALSE,"ER CH";#N/A,#N/A,FALSE,"EA CH (2) ";#N/A,#N/A,FALSE,"EA CH";#N/A,#N/A,FALSE,"EA CH (3) ";#N/A,#N/A,FALSE,"EA CH (4)";#N/A,#N/A,FALSE,"KA CH";#N/A,#N/A,FALSE,"KA CH  (2)";#N/A,#N/A,FALSE,"KA CH  (3)";#N/A,#N/A,FALSE,"KA CH (4)"}</definedName>
    <definedName name="wrn.GB._.CH." localSheetId="25" hidden="1">{#N/A,#N/A,FALSE,"Umsatz CH";#N/A,#N/A,FALSE,"ER CH";#N/A,#N/A,FALSE,"EA CH (2) ";#N/A,#N/A,FALSE,"EA CH";#N/A,#N/A,FALSE,"EA CH (3) ";#N/A,#N/A,FALSE,"EA CH (4)";#N/A,#N/A,FALSE,"KA CH";#N/A,#N/A,FALSE,"KA CH  (2)";#N/A,#N/A,FALSE,"KA CH  (3)";#N/A,#N/A,FALSE,"KA CH (4)"}</definedName>
    <definedName name="wrn.GB._.CH." localSheetId="21" hidden="1">{#N/A,#N/A,FALSE,"Umsatz CH";#N/A,#N/A,FALSE,"ER CH";#N/A,#N/A,FALSE,"EA CH (2) ";#N/A,#N/A,FALSE,"EA CH";#N/A,#N/A,FALSE,"EA CH (3) ";#N/A,#N/A,FALSE,"EA CH (4)";#N/A,#N/A,FALSE,"KA CH";#N/A,#N/A,FALSE,"KA CH  (2)";#N/A,#N/A,FALSE,"KA CH  (3)";#N/A,#N/A,FALSE,"KA CH (4)"}</definedName>
    <definedName name="wrn.GB._.CH." localSheetId="22" hidden="1">{#N/A,#N/A,FALSE,"Umsatz CH";#N/A,#N/A,FALSE,"ER CH";#N/A,#N/A,FALSE,"EA CH (2) ";#N/A,#N/A,FALSE,"EA CH";#N/A,#N/A,FALSE,"EA CH (3) ";#N/A,#N/A,FALSE,"EA CH (4)";#N/A,#N/A,FALSE,"KA CH";#N/A,#N/A,FALSE,"KA CH  (2)";#N/A,#N/A,FALSE,"KA CH  (3)";#N/A,#N/A,FALSE,"KA CH (4)"}</definedName>
    <definedName name="wrn.GB._.CH." localSheetId="19" hidden="1">{#N/A,#N/A,FALSE,"Umsatz CH";#N/A,#N/A,FALSE,"ER CH";#N/A,#N/A,FALSE,"EA CH (2) ";#N/A,#N/A,FALSE,"EA CH";#N/A,#N/A,FALSE,"EA CH (3) ";#N/A,#N/A,FALSE,"EA CH (4)";#N/A,#N/A,FALSE,"KA CH";#N/A,#N/A,FALSE,"KA CH  (2)";#N/A,#N/A,FALSE,"KA CH  (3)";#N/A,#N/A,FALSE,"KA CH (4)"}</definedName>
    <definedName name="wrn.GB._.CH." hidden="1">{#N/A,#N/A,FALSE,"Umsatz CH";#N/A,#N/A,FALSE,"ER CH";#N/A,#N/A,FALSE,"EA CH (2) ";#N/A,#N/A,FALSE,"EA CH";#N/A,#N/A,FALSE,"EA CH (3) ";#N/A,#N/A,FALSE,"EA CH (4)";#N/A,#N/A,FALSE,"KA CH";#N/A,#N/A,FALSE,"KA CH  (2)";#N/A,#N/A,FALSE,"KA CH  (3)";#N/A,#N/A,FALSE,"KA CH (4)"}</definedName>
    <definedName name="wrn.GB._.EO." localSheetId="14" hidden="1">{#N/A,#N/A,FALSE,"Umsatz EO BP";#N/A,#N/A,FALSE,"Umsatz EO OP";#N/A,#N/A,FALSE,"ER EO BP";#N/A,#N/A,FALSE,"ER EO OP";#N/A,#N/A,FALSE,"EA EO (2)";#N/A,#N/A,FALSE,"EA EO";#N/A,#N/A,FALSE,"EA EO (3)";#N/A,#N/A,FALSE,"EA EO (4)";#N/A,#N/A,FALSE,"KA EO  (2)";#N/A,#N/A,FALSE,"KA EO";#N/A,#N/A,FALSE,"KA EO  (3)";#N/A,#N/A,FALSE,"KA EO (4)"}</definedName>
    <definedName name="wrn.GB._.EO." localSheetId="7" hidden="1">{#N/A,#N/A,FALSE,"Umsatz EO BP";#N/A,#N/A,FALSE,"Umsatz EO OP";#N/A,#N/A,FALSE,"ER EO BP";#N/A,#N/A,FALSE,"ER EO OP";#N/A,#N/A,FALSE,"EA EO (2)";#N/A,#N/A,FALSE,"EA EO";#N/A,#N/A,FALSE,"EA EO (3)";#N/A,#N/A,FALSE,"EA EO (4)";#N/A,#N/A,FALSE,"KA EO  (2)";#N/A,#N/A,FALSE,"KA EO";#N/A,#N/A,FALSE,"KA EO  (3)";#N/A,#N/A,FALSE,"KA EO (4)"}</definedName>
    <definedName name="wrn.GB._.EO." localSheetId="25" hidden="1">{#N/A,#N/A,FALSE,"Umsatz EO BP";#N/A,#N/A,FALSE,"Umsatz EO OP";#N/A,#N/A,FALSE,"ER EO BP";#N/A,#N/A,FALSE,"ER EO OP";#N/A,#N/A,FALSE,"EA EO (2)";#N/A,#N/A,FALSE,"EA EO";#N/A,#N/A,FALSE,"EA EO (3)";#N/A,#N/A,FALSE,"EA EO (4)";#N/A,#N/A,FALSE,"KA EO  (2)";#N/A,#N/A,FALSE,"KA EO";#N/A,#N/A,FALSE,"KA EO  (3)";#N/A,#N/A,FALSE,"KA EO (4)"}</definedName>
    <definedName name="wrn.GB._.EO." localSheetId="21" hidden="1">{#N/A,#N/A,FALSE,"Umsatz EO BP";#N/A,#N/A,FALSE,"Umsatz EO OP";#N/A,#N/A,FALSE,"ER EO BP";#N/A,#N/A,FALSE,"ER EO OP";#N/A,#N/A,FALSE,"EA EO (2)";#N/A,#N/A,FALSE,"EA EO";#N/A,#N/A,FALSE,"EA EO (3)";#N/A,#N/A,FALSE,"EA EO (4)";#N/A,#N/A,FALSE,"KA EO  (2)";#N/A,#N/A,FALSE,"KA EO";#N/A,#N/A,FALSE,"KA EO  (3)";#N/A,#N/A,FALSE,"KA EO (4)"}</definedName>
    <definedName name="wrn.GB._.EO." localSheetId="22" hidden="1">{#N/A,#N/A,FALSE,"Umsatz EO BP";#N/A,#N/A,FALSE,"Umsatz EO OP";#N/A,#N/A,FALSE,"ER EO BP";#N/A,#N/A,FALSE,"ER EO OP";#N/A,#N/A,FALSE,"EA EO (2)";#N/A,#N/A,FALSE,"EA EO";#N/A,#N/A,FALSE,"EA EO (3)";#N/A,#N/A,FALSE,"EA EO (4)";#N/A,#N/A,FALSE,"KA EO  (2)";#N/A,#N/A,FALSE,"KA EO";#N/A,#N/A,FALSE,"KA EO  (3)";#N/A,#N/A,FALSE,"KA EO (4)"}</definedName>
    <definedName name="wrn.GB._.EO." localSheetId="19" hidden="1">{#N/A,#N/A,FALSE,"Umsatz EO BP";#N/A,#N/A,FALSE,"Umsatz EO OP";#N/A,#N/A,FALSE,"ER EO BP";#N/A,#N/A,FALSE,"ER EO OP";#N/A,#N/A,FALSE,"EA EO (2)";#N/A,#N/A,FALSE,"EA EO";#N/A,#N/A,FALSE,"EA EO (3)";#N/A,#N/A,FALSE,"EA EO (4)";#N/A,#N/A,FALSE,"KA EO  (2)";#N/A,#N/A,FALSE,"KA EO";#N/A,#N/A,FALSE,"KA EO  (3)";#N/A,#N/A,FALSE,"KA EO (4)"}</definedName>
    <definedName name="wrn.GB._.EO." hidden="1">{#N/A,#N/A,FALSE,"Umsatz EO BP";#N/A,#N/A,FALSE,"Umsatz EO OP";#N/A,#N/A,FALSE,"ER EO BP";#N/A,#N/A,FALSE,"ER EO OP";#N/A,#N/A,FALSE,"EA EO (2)";#N/A,#N/A,FALSE,"EA EO";#N/A,#N/A,FALSE,"EA EO (3)";#N/A,#N/A,FALSE,"EA EO (4)";#N/A,#N/A,FALSE,"KA EO  (2)";#N/A,#N/A,FALSE,"KA EO";#N/A,#N/A,FALSE,"KA EO  (3)";#N/A,#N/A,FALSE,"KA EO (4)"}</definedName>
    <definedName name="wrn.GB._.HM." localSheetId="14" hidden="1">{#N/A,#N/A,FALSE,"Umsatz HM";#N/A,#N/A,FALSE,"ER HM";#N/A,#N/A,FALSE,"EA HM  (2)";#N/A,#N/A,FALSE,"EA HM ";#N/A,#N/A,FALSE,"EA HM  (4)";#N/A,#N/A,FALSE,"EA HM  (3)";#N/A,#N/A,FALSE,"KA HM  (2)";#N/A,#N/A,FALSE,"KA HM";#N/A,#N/A,FALSE,"KA HM  (3)";#N/A,#N/A,FALSE,"KA HM (4)"}</definedName>
    <definedName name="wrn.GB._.HM." localSheetId="7" hidden="1">{#N/A,#N/A,FALSE,"Umsatz HM";#N/A,#N/A,FALSE,"ER HM";#N/A,#N/A,FALSE,"EA HM  (2)";#N/A,#N/A,FALSE,"EA HM ";#N/A,#N/A,FALSE,"EA HM  (4)";#N/A,#N/A,FALSE,"EA HM  (3)";#N/A,#N/A,FALSE,"KA HM  (2)";#N/A,#N/A,FALSE,"KA HM";#N/A,#N/A,FALSE,"KA HM  (3)";#N/A,#N/A,FALSE,"KA HM (4)"}</definedName>
    <definedName name="wrn.GB._.HM." localSheetId="25" hidden="1">{#N/A,#N/A,FALSE,"Umsatz HM";#N/A,#N/A,FALSE,"ER HM";#N/A,#N/A,FALSE,"EA HM  (2)";#N/A,#N/A,FALSE,"EA HM ";#N/A,#N/A,FALSE,"EA HM  (4)";#N/A,#N/A,FALSE,"EA HM  (3)";#N/A,#N/A,FALSE,"KA HM  (2)";#N/A,#N/A,FALSE,"KA HM";#N/A,#N/A,FALSE,"KA HM  (3)";#N/A,#N/A,FALSE,"KA HM (4)"}</definedName>
    <definedName name="wrn.GB._.HM." localSheetId="21" hidden="1">{#N/A,#N/A,FALSE,"Umsatz HM";#N/A,#N/A,FALSE,"ER HM";#N/A,#N/A,FALSE,"EA HM  (2)";#N/A,#N/A,FALSE,"EA HM ";#N/A,#N/A,FALSE,"EA HM  (4)";#N/A,#N/A,FALSE,"EA HM  (3)";#N/A,#N/A,FALSE,"KA HM  (2)";#N/A,#N/A,FALSE,"KA HM";#N/A,#N/A,FALSE,"KA HM  (3)";#N/A,#N/A,FALSE,"KA HM (4)"}</definedName>
    <definedName name="wrn.GB._.HM." localSheetId="22" hidden="1">{#N/A,#N/A,FALSE,"Umsatz HM";#N/A,#N/A,FALSE,"ER HM";#N/A,#N/A,FALSE,"EA HM  (2)";#N/A,#N/A,FALSE,"EA HM ";#N/A,#N/A,FALSE,"EA HM  (4)";#N/A,#N/A,FALSE,"EA HM  (3)";#N/A,#N/A,FALSE,"KA HM  (2)";#N/A,#N/A,FALSE,"KA HM";#N/A,#N/A,FALSE,"KA HM  (3)";#N/A,#N/A,FALSE,"KA HM (4)"}</definedName>
    <definedName name="wrn.GB._.HM." localSheetId="19" hidden="1">{#N/A,#N/A,FALSE,"Umsatz HM";#N/A,#N/A,FALSE,"ER HM";#N/A,#N/A,FALSE,"EA HM  (2)";#N/A,#N/A,FALSE,"EA HM ";#N/A,#N/A,FALSE,"EA HM  (4)";#N/A,#N/A,FALSE,"EA HM  (3)";#N/A,#N/A,FALSE,"KA HM  (2)";#N/A,#N/A,FALSE,"KA HM";#N/A,#N/A,FALSE,"KA HM  (3)";#N/A,#N/A,FALSE,"KA HM (4)"}</definedName>
    <definedName name="wrn.GB._.HM." hidden="1">{#N/A,#N/A,FALSE,"Umsatz HM";#N/A,#N/A,FALSE,"ER HM";#N/A,#N/A,FALSE,"EA HM  (2)";#N/A,#N/A,FALSE,"EA HM ";#N/A,#N/A,FALSE,"EA HM  (4)";#N/A,#N/A,FALSE,"EA HM  (3)";#N/A,#N/A,FALSE,"KA HM  (2)";#N/A,#N/A,FALSE,"KA HM";#N/A,#N/A,FALSE,"KA HM  (3)";#N/A,#N/A,FALSE,"KA HM (4)"}</definedName>
    <definedName name="wrn.GB._.OK." localSheetId="14" hidden="1">{#N/A,#N/A,FALSE,"Umsatz OK";#N/A,#N/A,FALSE,"ER OK ";#N/A,#N/A,FALSE,"EA OK (2)";#N/A,#N/A,FALSE,"EA OK";#N/A,#N/A,FALSE,"EA OK (3)";#N/A,#N/A,FALSE,"EA OK (4)";#N/A,#N/A,FALSE,"KA OK  (2)";#N/A,#N/A,FALSE,"KA OK";#N/A,#N/A,FALSE,"KA OK  (3)";#N/A,#N/A,FALSE,"KA OK (4)"}</definedName>
    <definedName name="wrn.GB._.OK." localSheetId="7" hidden="1">{#N/A,#N/A,FALSE,"Umsatz OK";#N/A,#N/A,FALSE,"ER OK ";#N/A,#N/A,FALSE,"EA OK (2)";#N/A,#N/A,FALSE,"EA OK";#N/A,#N/A,FALSE,"EA OK (3)";#N/A,#N/A,FALSE,"EA OK (4)";#N/A,#N/A,FALSE,"KA OK  (2)";#N/A,#N/A,FALSE,"KA OK";#N/A,#N/A,FALSE,"KA OK  (3)";#N/A,#N/A,FALSE,"KA OK (4)"}</definedName>
    <definedName name="wrn.GB._.OK." localSheetId="25" hidden="1">{#N/A,#N/A,FALSE,"Umsatz OK";#N/A,#N/A,FALSE,"ER OK ";#N/A,#N/A,FALSE,"EA OK (2)";#N/A,#N/A,FALSE,"EA OK";#N/A,#N/A,FALSE,"EA OK (3)";#N/A,#N/A,FALSE,"EA OK (4)";#N/A,#N/A,FALSE,"KA OK  (2)";#N/A,#N/A,FALSE,"KA OK";#N/A,#N/A,FALSE,"KA OK  (3)";#N/A,#N/A,FALSE,"KA OK (4)"}</definedName>
    <definedName name="wrn.GB._.OK." localSheetId="21" hidden="1">{#N/A,#N/A,FALSE,"Umsatz OK";#N/A,#N/A,FALSE,"ER OK ";#N/A,#N/A,FALSE,"EA OK (2)";#N/A,#N/A,FALSE,"EA OK";#N/A,#N/A,FALSE,"EA OK (3)";#N/A,#N/A,FALSE,"EA OK (4)";#N/A,#N/A,FALSE,"KA OK  (2)";#N/A,#N/A,FALSE,"KA OK";#N/A,#N/A,FALSE,"KA OK  (3)";#N/A,#N/A,FALSE,"KA OK (4)"}</definedName>
    <definedName name="wrn.GB._.OK." localSheetId="22" hidden="1">{#N/A,#N/A,FALSE,"Umsatz OK";#N/A,#N/A,FALSE,"ER OK ";#N/A,#N/A,FALSE,"EA OK (2)";#N/A,#N/A,FALSE,"EA OK";#N/A,#N/A,FALSE,"EA OK (3)";#N/A,#N/A,FALSE,"EA OK (4)";#N/A,#N/A,FALSE,"KA OK  (2)";#N/A,#N/A,FALSE,"KA OK";#N/A,#N/A,FALSE,"KA OK  (3)";#N/A,#N/A,FALSE,"KA OK (4)"}</definedName>
    <definedName name="wrn.GB._.OK." localSheetId="19" hidden="1">{#N/A,#N/A,FALSE,"Umsatz OK";#N/A,#N/A,FALSE,"ER OK ";#N/A,#N/A,FALSE,"EA OK (2)";#N/A,#N/A,FALSE,"EA OK";#N/A,#N/A,FALSE,"EA OK (3)";#N/A,#N/A,FALSE,"EA OK (4)";#N/A,#N/A,FALSE,"KA OK  (2)";#N/A,#N/A,FALSE,"KA OK";#N/A,#N/A,FALSE,"KA OK  (3)";#N/A,#N/A,FALSE,"KA OK (4)"}</definedName>
    <definedName name="wrn.GB._.OK." hidden="1">{#N/A,#N/A,FALSE,"Umsatz OK";#N/A,#N/A,FALSE,"ER OK ";#N/A,#N/A,FALSE,"EA OK (2)";#N/A,#N/A,FALSE,"EA OK";#N/A,#N/A,FALSE,"EA OK (3)";#N/A,#N/A,FALSE,"EA OK (4)";#N/A,#N/A,FALSE,"KA OK  (2)";#N/A,#N/A,FALSE,"KA OK";#N/A,#N/A,FALSE,"KA OK  (3)";#N/A,#N/A,FALSE,"KA OK (4)"}</definedName>
    <definedName name="wrn.gb._hm." localSheetId="14" hidden="1">{#N/A,#N/A,FALSE,"Umsatz CH";#N/A,#N/A,FALSE,"ER CH";#N/A,#N/A,FALSE,"EA CH (2) ";#N/A,#N/A,FALSE,"EA CH";#N/A,#N/A,FALSE,"EA CH (3) ";#N/A,#N/A,FALSE,"EA CH (4)";#N/A,#N/A,FALSE,"KA CH";#N/A,#N/A,FALSE,"KA CH  (2)";#N/A,#N/A,FALSE,"KA CH  (3)";#N/A,#N/A,FALSE,"KA CH (4)"}</definedName>
    <definedName name="wrn.gb._hm." localSheetId="7" hidden="1">{#N/A,#N/A,FALSE,"Umsatz CH";#N/A,#N/A,FALSE,"ER CH";#N/A,#N/A,FALSE,"EA CH (2) ";#N/A,#N/A,FALSE,"EA CH";#N/A,#N/A,FALSE,"EA CH (3) ";#N/A,#N/A,FALSE,"EA CH (4)";#N/A,#N/A,FALSE,"KA CH";#N/A,#N/A,FALSE,"KA CH  (2)";#N/A,#N/A,FALSE,"KA CH  (3)";#N/A,#N/A,FALSE,"KA CH (4)"}</definedName>
    <definedName name="wrn.gb._hm." localSheetId="25" hidden="1">{#N/A,#N/A,FALSE,"Umsatz CH";#N/A,#N/A,FALSE,"ER CH";#N/A,#N/A,FALSE,"EA CH (2) ";#N/A,#N/A,FALSE,"EA CH";#N/A,#N/A,FALSE,"EA CH (3) ";#N/A,#N/A,FALSE,"EA CH (4)";#N/A,#N/A,FALSE,"KA CH";#N/A,#N/A,FALSE,"KA CH  (2)";#N/A,#N/A,FALSE,"KA CH  (3)";#N/A,#N/A,FALSE,"KA CH (4)"}</definedName>
    <definedName name="wrn.gb._hm." localSheetId="21" hidden="1">{#N/A,#N/A,FALSE,"Umsatz CH";#N/A,#N/A,FALSE,"ER CH";#N/A,#N/A,FALSE,"EA CH (2) ";#N/A,#N/A,FALSE,"EA CH";#N/A,#N/A,FALSE,"EA CH (3) ";#N/A,#N/A,FALSE,"EA CH (4)";#N/A,#N/A,FALSE,"KA CH";#N/A,#N/A,FALSE,"KA CH  (2)";#N/A,#N/A,FALSE,"KA CH  (3)";#N/A,#N/A,FALSE,"KA CH (4)"}</definedName>
    <definedName name="wrn.gb._hm." localSheetId="22" hidden="1">{#N/A,#N/A,FALSE,"Umsatz CH";#N/A,#N/A,FALSE,"ER CH";#N/A,#N/A,FALSE,"EA CH (2) ";#N/A,#N/A,FALSE,"EA CH";#N/A,#N/A,FALSE,"EA CH (3) ";#N/A,#N/A,FALSE,"EA CH (4)";#N/A,#N/A,FALSE,"KA CH";#N/A,#N/A,FALSE,"KA CH  (2)";#N/A,#N/A,FALSE,"KA CH  (3)";#N/A,#N/A,FALSE,"KA CH (4)"}</definedName>
    <definedName name="wrn.gb._hm." localSheetId="19" hidden="1">{#N/A,#N/A,FALSE,"Umsatz CH";#N/A,#N/A,FALSE,"ER CH";#N/A,#N/A,FALSE,"EA CH (2) ";#N/A,#N/A,FALSE,"EA CH";#N/A,#N/A,FALSE,"EA CH (3) ";#N/A,#N/A,FALSE,"EA CH (4)";#N/A,#N/A,FALSE,"KA CH";#N/A,#N/A,FALSE,"KA CH  (2)";#N/A,#N/A,FALSE,"KA CH  (3)";#N/A,#N/A,FALSE,"KA CH (4)"}</definedName>
    <definedName name="wrn.gb._hm." hidden="1">{#N/A,#N/A,FALSE,"Umsatz CH";#N/A,#N/A,FALSE,"ER CH";#N/A,#N/A,FALSE,"EA CH (2) ";#N/A,#N/A,FALSE,"EA CH";#N/A,#N/A,FALSE,"EA CH (3) ";#N/A,#N/A,FALSE,"EA CH (4)";#N/A,#N/A,FALSE,"KA CH";#N/A,#N/A,FALSE,"KA CH  (2)";#N/A,#N/A,FALSE,"KA CH  (3)";#N/A,#N/A,FALSE,"KA CH (4)"}</definedName>
    <definedName name="wrn.gb_lll" localSheetId="14" hidden="1">{#N/A,#N/A,FALSE,"Umsatz CH";#N/A,#N/A,FALSE,"ER CH";#N/A,#N/A,FALSE,"EA CH (2) ";#N/A,#N/A,FALSE,"EA CH";#N/A,#N/A,FALSE,"EA CH (3) ";#N/A,#N/A,FALSE,"EA CH (4)";#N/A,#N/A,FALSE,"KA CH";#N/A,#N/A,FALSE,"KA CH  (2)";#N/A,#N/A,FALSE,"KA CH  (3)";#N/A,#N/A,FALSE,"KA CH (4)"}</definedName>
    <definedName name="wrn.gb_lll" localSheetId="7" hidden="1">{#N/A,#N/A,FALSE,"Umsatz CH";#N/A,#N/A,FALSE,"ER CH";#N/A,#N/A,FALSE,"EA CH (2) ";#N/A,#N/A,FALSE,"EA CH";#N/A,#N/A,FALSE,"EA CH (3) ";#N/A,#N/A,FALSE,"EA CH (4)";#N/A,#N/A,FALSE,"KA CH";#N/A,#N/A,FALSE,"KA CH  (2)";#N/A,#N/A,FALSE,"KA CH  (3)";#N/A,#N/A,FALSE,"KA CH (4)"}</definedName>
    <definedName name="wrn.gb_lll" localSheetId="25" hidden="1">{#N/A,#N/A,FALSE,"Umsatz CH";#N/A,#N/A,FALSE,"ER CH";#N/A,#N/A,FALSE,"EA CH (2) ";#N/A,#N/A,FALSE,"EA CH";#N/A,#N/A,FALSE,"EA CH (3) ";#N/A,#N/A,FALSE,"EA CH (4)";#N/A,#N/A,FALSE,"KA CH";#N/A,#N/A,FALSE,"KA CH  (2)";#N/A,#N/A,FALSE,"KA CH  (3)";#N/A,#N/A,FALSE,"KA CH (4)"}</definedName>
    <definedName name="wrn.gb_lll" localSheetId="21" hidden="1">{#N/A,#N/A,FALSE,"Umsatz CH";#N/A,#N/A,FALSE,"ER CH";#N/A,#N/A,FALSE,"EA CH (2) ";#N/A,#N/A,FALSE,"EA CH";#N/A,#N/A,FALSE,"EA CH (3) ";#N/A,#N/A,FALSE,"EA CH (4)";#N/A,#N/A,FALSE,"KA CH";#N/A,#N/A,FALSE,"KA CH  (2)";#N/A,#N/A,FALSE,"KA CH  (3)";#N/A,#N/A,FALSE,"KA CH (4)"}</definedName>
    <definedName name="wrn.gb_lll" localSheetId="22" hidden="1">{#N/A,#N/A,FALSE,"Umsatz CH";#N/A,#N/A,FALSE,"ER CH";#N/A,#N/A,FALSE,"EA CH (2) ";#N/A,#N/A,FALSE,"EA CH";#N/A,#N/A,FALSE,"EA CH (3) ";#N/A,#N/A,FALSE,"EA CH (4)";#N/A,#N/A,FALSE,"KA CH";#N/A,#N/A,FALSE,"KA CH  (2)";#N/A,#N/A,FALSE,"KA CH  (3)";#N/A,#N/A,FALSE,"KA CH (4)"}</definedName>
    <definedName name="wrn.gb_lll" localSheetId="19" hidden="1">{#N/A,#N/A,FALSE,"Umsatz CH";#N/A,#N/A,FALSE,"ER CH";#N/A,#N/A,FALSE,"EA CH (2) ";#N/A,#N/A,FALSE,"EA CH";#N/A,#N/A,FALSE,"EA CH (3) ";#N/A,#N/A,FALSE,"EA CH (4)";#N/A,#N/A,FALSE,"KA CH";#N/A,#N/A,FALSE,"KA CH  (2)";#N/A,#N/A,FALSE,"KA CH  (3)";#N/A,#N/A,FALSE,"KA CH (4)"}</definedName>
    <definedName name="wrn.gb_lll" hidden="1">{#N/A,#N/A,FALSE,"Umsatz CH";#N/A,#N/A,FALSE,"ER CH";#N/A,#N/A,FALSE,"EA CH (2) ";#N/A,#N/A,FALSE,"EA CH";#N/A,#N/A,FALSE,"EA CH (3) ";#N/A,#N/A,FALSE,"EA CH (4)";#N/A,#N/A,FALSE,"KA CH";#N/A,#N/A,FALSE,"KA CH  (2)";#N/A,#N/A,FALSE,"KA CH  (3)";#N/A,#N/A,FALSE,"KA CH (4)"}</definedName>
    <definedName name="wrn.General._.OTC." localSheetId="14" hidden="1">{#N/A,#N/A,FALSE,"Title Page (3)";#N/A,#N/A,FALSE,"YTD - OTC";#N/A,#N/A,FALSE,"MTH - OTC"}</definedName>
    <definedName name="wrn.General._.OTC." localSheetId="7" hidden="1">{#N/A,#N/A,FALSE,"Title Page (3)";#N/A,#N/A,FALSE,"YTD - OTC";#N/A,#N/A,FALSE,"MTH - OTC"}</definedName>
    <definedName name="wrn.General._.OTC." localSheetId="25" hidden="1">{#N/A,#N/A,FALSE,"Title Page (3)";#N/A,#N/A,FALSE,"YTD - OTC";#N/A,#N/A,FALSE,"MTH - OTC"}</definedName>
    <definedName name="wrn.General._.OTC." localSheetId="21" hidden="1">{#N/A,#N/A,FALSE,"Title Page (3)";#N/A,#N/A,FALSE,"YTD - OTC";#N/A,#N/A,FALSE,"MTH - OTC"}</definedName>
    <definedName name="wrn.General._.OTC." localSheetId="22" hidden="1">{#N/A,#N/A,FALSE,"Title Page (3)";#N/A,#N/A,FALSE,"YTD - OTC";#N/A,#N/A,FALSE,"MTH - OTC"}</definedName>
    <definedName name="wrn.General._.OTC." localSheetId="19" hidden="1">{#N/A,#N/A,FALSE,"Title Page (3)";#N/A,#N/A,FALSE,"YTD - OTC";#N/A,#N/A,FALSE,"MTH - OTC"}</definedName>
    <definedName name="wrn.General._.OTC." hidden="1">{#N/A,#N/A,FALSE,"Title Page (3)";#N/A,#N/A,FALSE,"YTD - OTC";#N/A,#N/A,FALSE,"MTH - OTC"}</definedName>
    <definedName name="wrn.General._.Pharm." localSheetId="14" hidden="1">{#N/A,#N/A,FALSE,"Title Page (2)";#N/A,#N/A,FALSE,"YTD - Pharm";#N/A,#N/A,FALSE,"MTH - Pharm"}</definedName>
    <definedName name="wrn.General._.Pharm." localSheetId="7" hidden="1">{#N/A,#N/A,FALSE,"Title Page (2)";#N/A,#N/A,FALSE,"YTD - Pharm";#N/A,#N/A,FALSE,"MTH - Pharm"}</definedName>
    <definedName name="wrn.General._.Pharm." localSheetId="25" hidden="1">{#N/A,#N/A,FALSE,"Title Page (2)";#N/A,#N/A,FALSE,"YTD - Pharm";#N/A,#N/A,FALSE,"MTH - Pharm"}</definedName>
    <definedName name="wrn.General._.Pharm." localSheetId="21" hidden="1">{#N/A,#N/A,FALSE,"Title Page (2)";#N/A,#N/A,FALSE,"YTD - Pharm";#N/A,#N/A,FALSE,"MTH - Pharm"}</definedName>
    <definedName name="wrn.General._.Pharm." localSheetId="22" hidden="1">{#N/A,#N/A,FALSE,"Title Page (2)";#N/A,#N/A,FALSE,"YTD - Pharm";#N/A,#N/A,FALSE,"MTH - Pharm"}</definedName>
    <definedName name="wrn.General._.Pharm." localSheetId="19" hidden="1">{#N/A,#N/A,FALSE,"Title Page (2)";#N/A,#N/A,FALSE,"YTD - Pharm";#N/A,#N/A,FALSE,"MTH - Pharm"}</definedName>
    <definedName name="wrn.General._.Pharm." hidden="1">{#N/A,#N/A,FALSE,"Title Page (2)";#N/A,#N/A,FALSE,"YTD - Pharm";#N/A,#N/A,FALSE,"MTH - Pharm"}</definedName>
    <definedName name="wrn.General._.Total." localSheetId="14" hidden="1">{#N/A,#N/A,FALSE,"Title Page (4)";#N/A,#N/A,FALSE,"YTD - Total";#N/A,#N/A,FALSE,"MTH - Total"}</definedName>
    <definedName name="wrn.General._.Total." localSheetId="7" hidden="1">{#N/A,#N/A,FALSE,"Title Page (4)";#N/A,#N/A,FALSE,"YTD - Total";#N/A,#N/A,FALSE,"MTH - Total"}</definedName>
    <definedName name="wrn.General._.Total." localSheetId="25" hidden="1">{#N/A,#N/A,FALSE,"Title Page (4)";#N/A,#N/A,FALSE,"YTD - Total";#N/A,#N/A,FALSE,"MTH - Total"}</definedName>
    <definedName name="wrn.General._.Total." localSheetId="21" hidden="1">{#N/A,#N/A,FALSE,"Title Page (4)";#N/A,#N/A,FALSE,"YTD - Total";#N/A,#N/A,FALSE,"MTH - Total"}</definedName>
    <definedName name="wrn.General._.Total." localSheetId="22" hidden="1">{#N/A,#N/A,FALSE,"Title Page (4)";#N/A,#N/A,FALSE,"YTD - Total";#N/A,#N/A,FALSE,"MTH - Total"}</definedName>
    <definedName name="wrn.General._.Total." localSheetId="19" hidden="1">{#N/A,#N/A,FALSE,"Title Page (4)";#N/A,#N/A,FALSE,"YTD - Total";#N/A,#N/A,FALSE,"MTH - Total"}</definedName>
    <definedName name="wrn.General._.Total." hidden="1">{#N/A,#N/A,FALSE,"Title Page (4)";#N/A,#N/A,FALSE,"YTD - Total";#N/A,#N/A,FALSE,"MTH - Total"}</definedName>
    <definedName name="wrn.Global._.CompCo." localSheetId="14" hidden="1">{"Outputs",#N/A,TRUE,"North America";"Outputs",#N/A,TRUE,"Europe";"Outputs",#N/A,TRUE,"Asia Pacific";"Outputs",#N/A,TRUE,"Latin America";"Outputs",#N/A,TRUE,"Wireless"}</definedName>
    <definedName name="wrn.Global._.CompCo." localSheetId="7" hidden="1">{"Outputs",#N/A,TRUE,"North America";"Outputs",#N/A,TRUE,"Europe";"Outputs",#N/A,TRUE,"Asia Pacific";"Outputs",#N/A,TRUE,"Latin America";"Outputs",#N/A,TRUE,"Wireless"}</definedName>
    <definedName name="wrn.Global._.CompCo." localSheetId="25" hidden="1">{"Outputs",#N/A,TRUE,"North America";"Outputs",#N/A,TRUE,"Europe";"Outputs",#N/A,TRUE,"Asia Pacific";"Outputs",#N/A,TRUE,"Latin America";"Outputs",#N/A,TRUE,"Wireless"}</definedName>
    <definedName name="wrn.Global._.CompCo." localSheetId="21" hidden="1">{"Outputs",#N/A,TRUE,"North America";"Outputs",#N/A,TRUE,"Europe";"Outputs",#N/A,TRUE,"Asia Pacific";"Outputs",#N/A,TRUE,"Latin America";"Outputs",#N/A,TRUE,"Wireless"}</definedName>
    <definedName name="wrn.Global._.CompCo." localSheetId="22" hidden="1">{"Outputs",#N/A,TRUE,"North America";"Outputs",#N/A,TRUE,"Europe";"Outputs",#N/A,TRUE,"Asia Pacific";"Outputs",#N/A,TRUE,"Latin America";"Outputs",#N/A,TRUE,"Wireless"}</definedName>
    <definedName name="wrn.Global._.CompCo." localSheetId="19" hidden="1">{"Outputs",#N/A,TRUE,"North America";"Outputs",#N/A,TRUE,"Europe";"Outputs",#N/A,TRUE,"Asia Pacific";"Outputs",#N/A,TRUE,"Latin America";"Outputs",#N/A,TRUE,"Wireless"}</definedName>
    <definedName name="wrn.Global._.CompCo." hidden="1">{"Outputs",#N/A,TRUE,"North America";"Outputs",#N/A,TRUE,"Europe";"Outputs",#N/A,TRUE,"Asia Pacific";"Outputs",#N/A,TRUE,"Latin America";"Outputs",#N/A,TRUE,"Wireless"}</definedName>
    <definedName name="wrn.GRAPHS." localSheetId="14" hidden="1">{#N/A,#N/A,FALSE,"ACQ_GRAPHS";#N/A,#N/A,FALSE,"T_1 GRAPHS";#N/A,#N/A,FALSE,"T_2 GRAPHS";#N/A,#N/A,FALSE,"COMB_GRAPHS"}</definedName>
    <definedName name="wrn.GRAPHS." localSheetId="7" hidden="1">{#N/A,#N/A,FALSE,"ACQ_GRAPHS";#N/A,#N/A,FALSE,"T_1 GRAPHS";#N/A,#N/A,FALSE,"T_2 GRAPHS";#N/A,#N/A,FALSE,"COMB_GRAPHS"}</definedName>
    <definedName name="wrn.GRAPHS." localSheetId="25" hidden="1">{#N/A,#N/A,FALSE,"ACQ_GRAPHS";#N/A,#N/A,FALSE,"T_1 GRAPHS";#N/A,#N/A,FALSE,"T_2 GRAPHS";#N/A,#N/A,FALSE,"COMB_GRAPHS"}</definedName>
    <definedName name="wrn.GRAPHS." localSheetId="21" hidden="1">{#N/A,#N/A,FALSE,"ACQ_GRAPHS";#N/A,#N/A,FALSE,"T_1 GRAPHS";#N/A,#N/A,FALSE,"T_2 GRAPHS";#N/A,#N/A,FALSE,"COMB_GRAPHS"}</definedName>
    <definedName name="wrn.GRAPHS." localSheetId="22" hidden="1">{#N/A,#N/A,FALSE,"ACQ_GRAPHS";#N/A,#N/A,FALSE,"T_1 GRAPHS";#N/A,#N/A,FALSE,"T_2 GRAPHS";#N/A,#N/A,FALSE,"COMB_GRAPHS"}</definedName>
    <definedName name="wrn.GRAPHS." localSheetId="19" hidden="1">{#N/A,#N/A,FALSE,"ACQ_GRAPHS";#N/A,#N/A,FALSE,"T_1 GRAPHS";#N/A,#N/A,FALSE,"T_2 GRAPHS";#N/A,#N/A,FALSE,"COMB_GRAPHS"}</definedName>
    <definedName name="wrn.GRAPHS." hidden="1">{#N/A,#N/A,FALSE,"ACQ_GRAPHS";#N/A,#N/A,FALSE,"T_1 GRAPHS";#N/A,#N/A,FALSE,"T_2 GRAPHS";#N/A,#N/A,FALSE,"COMB_GRAPHS"}</definedName>
    <definedName name="wrn.GROUP." localSheetId="14" hidden="1">{"grppl",#N/A,FALSE,"Group";"grpbs",#N/A,FALSE,"Group";"grpcf",#N/A,FALSE,"Group"}</definedName>
    <definedName name="wrn.GROUP." localSheetId="7" hidden="1">{"grppl",#N/A,FALSE,"Group";"grpbs",#N/A,FALSE,"Group";"grpcf",#N/A,FALSE,"Group"}</definedName>
    <definedName name="wrn.GROUP." localSheetId="25" hidden="1">{"grppl",#N/A,FALSE,"Group";"grpbs",#N/A,FALSE,"Group";"grpcf",#N/A,FALSE,"Group"}</definedName>
    <definedName name="wrn.GROUP." localSheetId="21" hidden="1">{"grppl",#N/A,FALSE,"Group";"grpbs",#N/A,FALSE,"Group";"grpcf",#N/A,FALSE,"Group"}</definedName>
    <definedName name="wrn.GROUP." localSheetId="22" hidden="1">{"grppl",#N/A,FALSE,"Group";"grpbs",#N/A,FALSE,"Group";"grpcf",#N/A,FALSE,"Group"}</definedName>
    <definedName name="wrn.GROUP." localSheetId="19" hidden="1">{"grppl",#N/A,FALSE,"Group";"grpbs",#N/A,FALSE,"Group";"grpcf",#N/A,FALSE,"Group"}</definedName>
    <definedName name="wrn.GROUP." hidden="1">{"grppl",#N/A,FALSE,"Group";"grpbs",#N/A,FALSE,"Group";"grpcf",#N/A,FALSE,"Group"}</definedName>
    <definedName name="wrn.gti._.qtrly._.stats." localSheetId="14" hidden="1">{"GTI monthly IS",#N/A,FALSE,"gti";#N/A,#N/A,FALSE,"gti"}</definedName>
    <definedName name="wrn.gti._.qtrly._.stats." localSheetId="7" hidden="1">{"GTI monthly IS",#N/A,FALSE,"gti";#N/A,#N/A,FALSE,"gti"}</definedName>
    <definedName name="wrn.gti._.qtrly._.stats." localSheetId="25" hidden="1">{"GTI monthly IS",#N/A,FALSE,"gti";#N/A,#N/A,FALSE,"gti"}</definedName>
    <definedName name="wrn.gti._.qtrly._.stats." localSheetId="21" hidden="1">{"GTI monthly IS",#N/A,FALSE,"gti";#N/A,#N/A,FALSE,"gti"}</definedName>
    <definedName name="wrn.gti._.qtrly._.stats." localSheetId="22" hidden="1">{"GTI monthly IS",#N/A,FALSE,"gti";#N/A,#N/A,FALSE,"gti"}</definedName>
    <definedName name="wrn.gti._.qtrly._.stats." localSheetId="19" hidden="1">{"GTI monthly IS",#N/A,FALSE,"gti";#N/A,#N/A,FALSE,"gti"}</definedName>
    <definedName name="wrn.gti._.qtrly._.stats." hidden="1">{"GTI monthly IS",#N/A,FALSE,"gti";#N/A,#N/A,FALSE,"gti"}</definedName>
    <definedName name="wrn.GuV." localSheetId="14" hidden="1">{#N/A,#N/A,FALSE,"Layout GuV"}</definedName>
    <definedName name="wrn.GuV." localSheetId="7" hidden="1">{#N/A,#N/A,FALSE,"Layout GuV"}</definedName>
    <definedName name="wrn.GuV." localSheetId="25" hidden="1">{#N/A,#N/A,FALSE,"Layout GuV"}</definedName>
    <definedName name="wrn.GuV." localSheetId="21" hidden="1">{#N/A,#N/A,FALSE,"Layout GuV"}</definedName>
    <definedName name="wrn.GuV." localSheetId="22" hidden="1">{#N/A,#N/A,FALSE,"Layout GuV"}</definedName>
    <definedName name="wrn.GuV." localSheetId="19" hidden="1">{#N/A,#N/A,FALSE,"Layout GuV"}</definedName>
    <definedName name="wrn.GuV." hidden="1">{#N/A,#N/A,FALSE,"Layout GuV"}</definedName>
    <definedName name="wrn.HAMMOND." localSheetId="14"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 localSheetId="7"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 localSheetId="25"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 localSheetId="21"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 localSheetId="22"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 localSheetId="19"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rtcliffe." localSheetId="14" hidden="1">{"pl",#N/A,FALSE,"Hcliffe";"cf",#N/A,FALSE,"Hcliffe";"pi",#N/A,FALSE,"Hcliffe";"top10",#N/A,FALSE,"Hcliffe";"compcon",#N/A,FALSE,"Hcliffe"}</definedName>
    <definedName name="wrn.Hartcliffe." localSheetId="7" hidden="1">{"pl",#N/A,FALSE,"Hcliffe";"cf",#N/A,FALSE,"Hcliffe";"pi",#N/A,FALSE,"Hcliffe";"top10",#N/A,FALSE,"Hcliffe";"compcon",#N/A,FALSE,"Hcliffe"}</definedName>
    <definedName name="wrn.Hartcliffe." localSheetId="25" hidden="1">{"pl",#N/A,FALSE,"Hcliffe";"cf",#N/A,FALSE,"Hcliffe";"pi",#N/A,FALSE,"Hcliffe";"top10",#N/A,FALSE,"Hcliffe";"compcon",#N/A,FALSE,"Hcliffe"}</definedName>
    <definedName name="wrn.Hartcliffe." localSheetId="21" hidden="1">{"pl",#N/A,FALSE,"Hcliffe";"cf",#N/A,FALSE,"Hcliffe";"pi",#N/A,FALSE,"Hcliffe";"top10",#N/A,FALSE,"Hcliffe";"compcon",#N/A,FALSE,"Hcliffe"}</definedName>
    <definedName name="wrn.Hartcliffe." localSheetId="22" hidden="1">{"pl",#N/A,FALSE,"Hcliffe";"cf",#N/A,FALSE,"Hcliffe";"pi",#N/A,FALSE,"Hcliffe";"top10",#N/A,FALSE,"Hcliffe";"compcon",#N/A,FALSE,"Hcliffe"}</definedName>
    <definedName name="wrn.Hartcliffe." localSheetId="19" hidden="1">{"pl",#N/A,FALSE,"Hcliffe";"cf",#N/A,FALSE,"Hcliffe";"pi",#N/A,FALSE,"Hcliffe";"top10",#N/A,FALSE,"Hcliffe";"compcon",#N/A,FALSE,"Hcliffe"}</definedName>
    <definedName name="wrn.Hartcliffe." hidden="1">{"pl",#N/A,FALSE,"Hcliffe";"cf",#N/A,FALSE,"Hcliffe";"pi",#N/A,FALSE,"Hcliffe";"top10",#N/A,FALSE,"Hcliffe";"compcon",#N/A,FALSE,"Hcliffe"}</definedName>
    <definedName name="wrn.Headcount." localSheetId="14" hidden="1">{#N/A,#N/A,FALSE,"Headcount_PCS ";#N/A,#N/A,FALSE,"Headcount CIG";#N/A,#N/A,FALSE,"Headcount iDEN";#N/A,#N/A,FALSE,"JAG PLANT TREND"}</definedName>
    <definedName name="wrn.Headcount." localSheetId="7" hidden="1">{#N/A,#N/A,FALSE,"Headcount_PCS ";#N/A,#N/A,FALSE,"Headcount CIG";#N/A,#N/A,FALSE,"Headcount iDEN";#N/A,#N/A,FALSE,"JAG PLANT TREND"}</definedName>
    <definedName name="wrn.Headcount." localSheetId="25" hidden="1">{#N/A,#N/A,FALSE,"Headcount_PCS ";#N/A,#N/A,FALSE,"Headcount CIG";#N/A,#N/A,FALSE,"Headcount iDEN";#N/A,#N/A,FALSE,"JAG PLANT TREND"}</definedName>
    <definedName name="wrn.Headcount." localSheetId="21" hidden="1">{#N/A,#N/A,FALSE,"Headcount_PCS ";#N/A,#N/A,FALSE,"Headcount CIG";#N/A,#N/A,FALSE,"Headcount iDEN";#N/A,#N/A,FALSE,"JAG PLANT TREND"}</definedName>
    <definedName name="wrn.Headcount." localSheetId="22" hidden="1">{#N/A,#N/A,FALSE,"Headcount_PCS ";#N/A,#N/A,FALSE,"Headcount CIG";#N/A,#N/A,FALSE,"Headcount iDEN";#N/A,#N/A,FALSE,"JAG PLANT TREND"}</definedName>
    <definedName name="wrn.Headcount." localSheetId="19" hidden="1">{#N/A,#N/A,FALSE,"Headcount_PCS ";#N/A,#N/A,FALSE,"Headcount CIG";#N/A,#N/A,FALSE,"Headcount iDEN";#N/A,#N/A,FALSE,"JAG PLANT TREND"}</definedName>
    <definedName name="wrn.Headcount." hidden="1">{#N/A,#N/A,FALSE,"Headcount_PCS ";#N/A,#N/A,FALSE,"Headcount CIG";#N/A,#N/A,FALSE,"Headcount iDEN";#N/A,#N/A,FALSE,"JAG PLANT TREND"}</definedName>
    <definedName name="wrn.Headoff." localSheetId="14" hidden="1">{"empnos",#N/A,FALSE,"Headoff"}</definedName>
    <definedName name="wrn.Headoff." localSheetId="7" hidden="1">{"empnos",#N/A,FALSE,"Headoff"}</definedName>
    <definedName name="wrn.Headoff." localSheetId="25" hidden="1">{"empnos",#N/A,FALSE,"Headoff"}</definedName>
    <definedName name="wrn.Headoff." localSheetId="21" hidden="1">{"empnos",#N/A,FALSE,"Headoff"}</definedName>
    <definedName name="wrn.Headoff." localSheetId="22" hidden="1">{"empnos",#N/A,FALSE,"Headoff"}</definedName>
    <definedName name="wrn.Headoff." localSheetId="19" hidden="1">{"empnos",#N/A,FALSE,"Headoff"}</definedName>
    <definedName name="wrn.Headoff." hidden="1">{"empnos",#N/A,FALSE,"Headoff"}</definedName>
    <definedName name="wrn.HELIUM._.PRICING." localSheetId="14" hidden="1">{"HELIUM PRICING",#N/A,FALSE,"HELIUM"}</definedName>
    <definedName name="wrn.HELIUM._.PRICING." localSheetId="7" hidden="1">{"HELIUM PRICING",#N/A,FALSE,"HELIUM"}</definedName>
    <definedName name="wrn.HELIUM._.PRICING." localSheetId="25" hidden="1">{"HELIUM PRICING",#N/A,FALSE,"HELIUM"}</definedName>
    <definedName name="wrn.HELIUM._.PRICING." localSheetId="21" hidden="1">{"HELIUM PRICING",#N/A,FALSE,"HELIUM"}</definedName>
    <definedName name="wrn.HELIUM._.PRICING." localSheetId="22" hidden="1">{"HELIUM PRICING",#N/A,FALSE,"HELIUM"}</definedName>
    <definedName name="wrn.HELIUM._.PRICING." localSheetId="19" hidden="1">{"HELIUM PRICING",#N/A,FALSE,"HELIUM"}</definedName>
    <definedName name="wrn.HELIUM._.PRICING." hidden="1">{"HELIUM PRICING",#N/A,FALSE,"HELIUM"}</definedName>
    <definedName name="wrn.HELIUM._.REVENUE." localSheetId="14" hidden="1">{"HELIUM REVENUE",#N/A,FALSE,"HELIUM"}</definedName>
    <definedName name="wrn.HELIUM._.REVENUE." localSheetId="7" hidden="1">{"HELIUM REVENUE",#N/A,FALSE,"HELIUM"}</definedName>
    <definedName name="wrn.HELIUM._.REVENUE." localSheetId="25" hidden="1">{"HELIUM REVENUE",#N/A,FALSE,"HELIUM"}</definedName>
    <definedName name="wrn.HELIUM._.REVENUE." localSheetId="21" hidden="1">{"HELIUM REVENUE",#N/A,FALSE,"HELIUM"}</definedName>
    <definedName name="wrn.HELIUM._.REVENUE." localSheetId="22" hidden="1">{"HELIUM REVENUE",#N/A,FALSE,"HELIUM"}</definedName>
    <definedName name="wrn.HELIUM._.REVENUE." localSheetId="19" hidden="1">{"HELIUM REVENUE",#N/A,FALSE,"HELIUM"}</definedName>
    <definedName name="wrn.HELIUM._.REVENUE." hidden="1">{"HELIUM REVENUE",#N/A,FALSE,"HELIUM"}</definedName>
    <definedName name="wrn.HELIUM._.VOLUME." localSheetId="14" hidden="1">{"HELIUM VOLUME",#N/A,FALSE,"HELIUM"}</definedName>
    <definedName name="wrn.HELIUM._.VOLUME." localSheetId="7" hidden="1">{"HELIUM VOLUME",#N/A,FALSE,"HELIUM"}</definedName>
    <definedName name="wrn.HELIUM._.VOLUME." localSheetId="25" hidden="1">{"HELIUM VOLUME",#N/A,FALSE,"HELIUM"}</definedName>
    <definedName name="wrn.HELIUM._.VOLUME." localSheetId="21" hidden="1">{"HELIUM VOLUME",#N/A,FALSE,"HELIUM"}</definedName>
    <definedName name="wrn.HELIUM._.VOLUME." localSheetId="22" hidden="1">{"HELIUM VOLUME",#N/A,FALSE,"HELIUM"}</definedName>
    <definedName name="wrn.HELIUM._.VOLUME." localSheetId="19" hidden="1">{"HELIUM VOLUME",#N/A,FALSE,"HELIUM"}</definedName>
    <definedName name="wrn.HELIUM._.VOLUME." hidden="1">{"HELIUM VOLUME",#N/A,FALSE,"HELIUM"}</definedName>
    <definedName name="wrn.HEW." localSheetId="14" hidden="1">{#N/A,#N/A,FALSE,"Cover";#N/A,#N/A,FALSE,"Sensit";#N/A,#N/A,FALSE,"HEW";#N/A,#N/A,FALSE,"Bilanz";#N/A,#N/A,FALSE,"Aufbringung";#N/A,#N/A,FALSE,"Absatz";#N/A,#N/A,FALSE,"Durchleitung";#N/A,#N/A,FALSE,"Konzession";#N/A,#N/A,FALSE,"Personal";#N/A,#N/A,FALSE,"WC ";#N/A,#N/A,FALSE,"Capex Deprec ";#N/A,#N/A,FALSE,"Steuern";#N/A,#N/A,FALSE," Rente";#N/A,#N/A,FALSE," EBITDA"}</definedName>
    <definedName name="wrn.HEW." localSheetId="7" hidden="1">{#N/A,#N/A,FALSE,"Cover";#N/A,#N/A,FALSE,"Sensit";#N/A,#N/A,FALSE,"HEW";#N/A,#N/A,FALSE,"Bilanz";#N/A,#N/A,FALSE,"Aufbringung";#N/A,#N/A,FALSE,"Absatz";#N/A,#N/A,FALSE,"Durchleitung";#N/A,#N/A,FALSE,"Konzession";#N/A,#N/A,FALSE,"Personal";#N/A,#N/A,FALSE,"WC ";#N/A,#N/A,FALSE,"Capex Deprec ";#N/A,#N/A,FALSE,"Steuern";#N/A,#N/A,FALSE," Rente";#N/A,#N/A,FALSE," EBITDA"}</definedName>
    <definedName name="wrn.HEW." localSheetId="25" hidden="1">{#N/A,#N/A,FALSE,"Cover";#N/A,#N/A,FALSE,"Sensit";#N/A,#N/A,FALSE,"HEW";#N/A,#N/A,FALSE,"Bilanz";#N/A,#N/A,FALSE,"Aufbringung";#N/A,#N/A,FALSE,"Absatz";#N/A,#N/A,FALSE,"Durchleitung";#N/A,#N/A,FALSE,"Konzession";#N/A,#N/A,FALSE,"Personal";#N/A,#N/A,FALSE,"WC ";#N/A,#N/A,FALSE,"Capex Deprec ";#N/A,#N/A,FALSE,"Steuern";#N/A,#N/A,FALSE," Rente";#N/A,#N/A,FALSE," EBITDA"}</definedName>
    <definedName name="wrn.HEW." localSheetId="21" hidden="1">{#N/A,#N/A,FALSE,"Cover";#N/A,#N/A,FALSE,"Sensit";#N/A,#N/A,FALSE,"HEW";#N/A,#N/A,FALSE,"Bilanz";#N/A,#N/A,FALSE,"Aufbringung";#N/A,#N/A,FALSE,"Absatz";#N/A,#N/A,FALSE,"Durchleitung";#N/A,#N/A,FALSE,"Konzession";#N/A,#N/A,FALSE,"Personal";#N/A,#N/A,FALSE,"WC ";#N/A,#N/A,FALSE,"Capex Deprec ";#N/A,#N/A,FALSE,"Steuern";#N/A,#N/A,FALSE," Rente";#N/A,#N/A,FALSE," EBITDA"}</definedName>
    <definedName name="wrn.HEW." localSheetId="22" hidden="1">{#N/A,#N/A,FALSE,"Cover";#N/A,#N/A,FALSE,"Sensit";#N/A,#N/A,FALSE,"HEW";#N/A,#N/A,FALSE,"Bilanz";#N/A,#N/A,FALSE,"Aufbringung";#N/A,#N/A,FALSE,"Absatz";#N/A,#N/A,FALSE,"Durchleitung";#N/A,#N/A,FALSE,"Konzession";#N/A,#N/A,FALSE,"Personal";#N/A,#N/A,FALSE,"WC ";#N/A,#N/A,FALSE,"Capex Deprec ";#N/A,#N/A,FALSE,"Steuern";#N/A,#N/A,FALSE," Rente";#N/A,#N/A,FALSE," EBITDA"}</definedName>
    <definedName name="wrn.HEW." localSheetId="19" hidden="1">{#N/A,#N/A,FALSE,"Cover";#N/A,#N/A,FALSE,"Sensit";#N/A,#N/A,FALSE,"HEW";#N/A,#N/A,FALSE,"Bilanz";#N/A,#N/A,FALSE,"Aufbringung";#N/A,#N/A,FALSE,"Absatz";#N/A,#N/A,FALSE,"Durchleitung";#N/A,#N/A,FALSE,"Konzession";#N/A,#N/A,FALSE,"Personal";#N/A,#N/A,FALSE,"WC ";#N/A,#N/A,FALSE,"Capex Deprec ";#N/A,#N/A,FALSE,"Steuern";#N/A,#N/A,FALSE," Rente";#N/A,#N/A,FALSE," EBITDA"}</definedName>
    <definedName name="wrn.HEW." hidden="1">{#N/A,#N/A,FALSE,"Cover";#N/A,#N/A,FALSE,"Sensit";#N/A,#N/A,FALSE,"HEW";#N/A,#N/A,FALSE,"Bilanz";#N/A,#N/A,FALSE,"Aufbringung";#N/A,#N/A,FALSE,"Absatz";#N/A,#N/A,FALSE,"Durchleitung";#N/A,#N/A,FALSE,"Konzession";#N/A,#N/A,FALSE,"Personal";#N/A,#N/A,FALSE,"WC ";#N/A,#N/A,FALSE,"Capex Deprec ";#N/A,#N/A,FALSE,"Steuern";#N/A,#N/A,FALSE," Rente";#N/A,#N/A,FALSE," EBITDA"}</definedName>
    <definedName name="wrn.HGW." localSheetId="14" hidden="1">{#N/A,#N/A,FALSE,"Cover";#N/A,#N/A,FALSE,"Gas";#N/A,#N/A,FALSE,"Umsatz";#N/A,#N/A,FALSE,"Kosten";#N/A,#N/A,FALSE,"Capex Deprec";#N/A,#N/A,FALSE,"WC";#N/A,#N/A,FALSE,"Rückstellungen";#N/A,#N/A,FALSE,"Rente";#N/A,#N/A,FALSE,"EBITDA"}</definedName>
    <definedName name="wrn.HGW." localSheetId="7" hidden="1">{#N/A,#N/A,FALSE,"Cover";#N/A,#N/A,FALSE,"Gas";#N/A,#N/A,FALSE,"Umsatz";#N/A,#N/A,FALSE,"Kosten";#N/A,#N/A,FALSE,"Capex Deprec";#N/A,#N/A,FALSE,"WC";#N/A,#N/A,FALSE,"Rückstellungen";#N/A,#N/A,FALSE,"Rente";#N/A,#N/A,FALSE,"EBITDA"}</definedName>
    <definedName name="wrn.HGW." localSheetId="25" hidden="1">{#N/A,#N/A,FALSE,"Cover";#N/A,#N/A,FALSE,"Gas";#N/A,#N/A,FALSE,"Umsatz";#N/A,#N/A,FALSE,"Kosten";#N/A,#N/A,FALSE,"Capex Deprec";#N/A,#N/A,FALSE,"WC";#N/A,#N/A,FALSE,"Rückstellungen";#N/A,#N/A,FALSE,"Rente";#N/A,#N/A,FALSE,"EBITDA"}</definedName>
    <definedName name="wrn.HGW." localSheetId="21" hidden="1">{#N/A,#N/A,FALSE,"Cover";#N/A,#N/A,FALSE,"Gas";#N/A,#N/A,FALSE,"Umsatz";#N/A,#N/A,FALSE,"Kosten";#N/A,#N/A,FALSE,"Capex Deprec";#N/A,#N/A,FALSE,"WC";#N/A,#N/A,FALSE,"Rückstellungen";#N/A,#N/A,FALSE,"Rente";#N/A,#N/A,FALSE,"EBITDA"}</definedName>
    <definedName name="wrn.HGW." localSheetId="22" hidden="1">{#N/A,#N/A,FALSE,"Cover";#N/A,#N/A,FALSE,"Gas";#N/A,#N/A,FALSE,"Umsatz";#N/A,#N/A,FALSE,"Kosten";#N/A,#N/A,FALSE,"Capex Deprec";#N/A,#N/A,FALSE,"WC";#N/A,#N/A,FALSE,"Rückstellungen";#N/A,#N/A,FALSE,"Rente";#N/A,#N/A,FALSE,"EBITDA"}</definedName>
    <definedName name="wrn.HGW." localSheetId="19" hidden="1">{#N/A,#N/A,FALSE,"Cover";#N/A,#N/A,FALSE,"Gas";#N/A,#N/A,FALSE,"Umsatz";#N/A,#N/A,FALSE,"Kosten";#N/A,#N/A,FALSE,"Capex Deprec";#N/A,#N/A,FALSE,"WC";#N/A,#N/A,FALSE,"Rückstellungen";#N/A,#N/A,FALSE,"Rente";#N/A,#N/A,FALSE,"EBITDA"}</definedName>
    <definedName name="wrn.HGW." hidden="1">{#N/A,#N/A,FALSE,"Cover";#N/A,#N/A,FALSE,"Gas";#N/A,#N/A,FALSE,"Umsatz";#N/A,#N/A,FALSE,"Kosten";#N/A,#N/A,FALSE,"Capex Deprec";#N/A,#N/A,FALSE,"WC";#N/A,#N/A,FALSE,"Rückstellungen";#N/A,#N/A,FALSE,"Rente";#N/A,#N/A,FALSE,"EBITDA"}</definedName>
    <definedName name="wrn.history." localSheetId="14" hidden="1">{#N/A,#N/A,FALSE,"model"}</definedName>
    <definedName name="wrn.history." localSheetId="7" hidden="1">{#N/A,#N/A,FALSE,"model"}</definedName>
    <definedName name="wrn.history." localSheetId="25" hidden="1">{#N/A,#N/A,FALSE,"model"}</definedName>
    <definedName name="wrn.history." localSheetId="21" hidden="1">{#N/A,#N/A,FALSE,"model"}</definedName>
    <definedName name="wrn.history." localSheetId="22" hidden="1">{#N/A,#N/A,FALSE,"model"}</definedName>
    <definedName name="wrn.history." localSheetId="19" hidden="1">{#N/A,#N/A,FALSE,"model"}</definedName>
    <definedName name="wrn.history." hidden="1">{#N/A,#N/A,FALSE,"model"}</definedName>
    <definedName name="wrn.history2" localSheetId="14" hidden="1">{#N/A,#N/A,FALSE,"model"}</definedName>
    <definedName name="wrn.history2" localSheetId="7" hidden="1">{#N/A,#N/A,FALSE,"model"}</definedName>
    <definedName name="wrn.history2" localSheetId="25" hidden="1">{#N/A,#N/A,FALSE,"model"}</definedName>
    <definedName name="wrn.history2" localSheetId="21" hidden="1">{#N/A,#N/A,FALSE,"model"}</definedName>
    <definedName name="wrn.history2" localSheetId="22" hidden="1">{#N/A,#N/A,FALSE,"model"}</definedName>
    <definedName name="wrn.history2" localSheetId="19" hidden="1">{#N/A,#N/A,FALSE,"model"}</definedName>
    <definedName name="wrn.history2" hidden="1">{#N/A,#N/A,FALSE,"model"}</definedName>
    <definedName name="wrn.histROIC." localSheetId="14" hidden="1">{#N/A,#N/A,FALSE,"model"}</definedName>
    <definedName name="wrn.histROIC." localSheetId="7" hidden="1">{#N/A,#N/A,FALSE,"model"}</definedName>
    <definedName name="wrn.histROIC." localSheetId="25" hidden="1">{#N/A,#N/A,FALSE,"model"}</definedName>
    <definedName name="wrn.histROIC." localSheetId="21" hidden="1">{#N/A,#N/A,FALSE,"model"}</definedName>
    <definedName name="wrn.histROIC." localSheetId="22" hidden="1">{#N/A,#N/A,FALSE,"model"}</definedName>
    <definedName name="wrn.histROIC." localSheetId="19" hidden="1">{#N/A,#N/A,FALSE,"model"}</definedName>
    <definedName name="wrn.histROIC." hidden="1">{#N/A,#N/A,FALSE,"model"}</definedName>
    <definedName name="wrn.histROIC2" localSheetId="14" hidden="1">{#N/A,#N/A,FALSE,"model"}</definedName>
    <definedName name="wrn.histROIC2" localSheetId="7" hidden="1">{#N/A,#N/A,FALSE,"model"}</definedName>
    <definedName name="wrn.histROIC2" localSheetId="25" hidden="1">{#N/A,#N/A,FALSE,"model"}</definedName>
    <definedName name="wrn.histROIC2" localSheetId="21" hidden="1">{#N/A,#N/A,FALSE,"model"}</definedName>
    <definedName name="wrn.histROIC2" localSheetId="22" hidden="1">{#N/A,#N/A,FALSE,"model"}</definedName>
    <definedName name="wrn.histROIC2" localSheetId="19" hidden="1">{#N/A,#N/A,FALSE,"model"}</definedName>
    <definedName name="wrn.histROIC2" hidden="1">{#N/A,#N/A,FALSE,"model"}</definedName>
    <definedName name="wrn.Hoja._.de._.garantías." localSheetId="14" hidden="1">{#N/A,#N/A,FALSE,"Garantias";"hoja",#N/A,FALSE,"Garantias"}</definedName>
    <definedName name="wrn.Hoja._.de._.garantías." localSheetId="7" hidden="1">{#N/A,#N/A,FALSE,"Garantias";"hoja",#N/A,FALSE,"Garantias"}</definedName>
    <definedName name="wrn.Hoja._.de._.garantías." localSheetId="25" hidden="1">{#N/A,#N/A,FALSE,"Garantias";"hoja",#N/A,FALSE,"Garantias"}</definedName>
    <definedName name="wrn.Hoja._.de._.garantías." localSheetId="21" hidden="1">{#N/A,#N/A,FALSE,"Garantias";"hoja",#N/A,FALSE,"Garantias"}</definedName>
    <definedName name="wrn.Hoja._.de._.garantías." localSheetId="22" hidden="1">{#N/A,#N/A,FALSE,"Garantias";"hoja",#N/A,FALSE,"Garantias"}</definedName>
    <definedName name="wrn.Hoja._.de._.garantías." localSheetId="19" hidden="1">{#N/A,#N/A,FALSE,"Garantias";"hoja",#N/A,FALSE,"Garantias"}</definedName>
    <definedName name="wrn.Hoja._.de._.garantías." hidden="1">{#N/A,#N/A,FALSE,"Garantias";"hoja",#N/A,FALSE,"Garantias"}</definedName>
    <definedName name="wrn.hse." localSheetId="14" hidden="1">{#N/A,#N/A,TRUE,"Sum";#N/A,#N/A,TRUE,"CGScm";#N/A,#N/A,TRUE,"RHL";#N/A,#N/A,TRUE,"EHL";#N/A,#N/A,TRUE,"%CGS";#N/A,#N/A,TRUE,"BS";#N/A,#N/A,TRUE,"CCcm";#N/A,#N/A,TRUE,"Sub Data";#N/A,#N/A,TRUE,"Ad Rev";#N/A,#N/A,TRUE,"Apr Prod";#N/A,#N/A,TRUE,"Prod";#N/A,#N/A,TRUE,"HC";#N/A,#N/A,TRUE,"Cap";#N/A,#N/A,TRUE,"CGSfy";#N/A,#N/A,TRUE,"CCfy";#N/A,#N/A,TRUE,"Sum";#N/A,#N/A,TRUE,"Sum";#N/A,#N/A,TRUE,"P&amp;L "}</definedName>
    <definedName name="wrn.hse." localSheetId="7" hidden="1">{#N/A,#N/A,TRUE,"Sum";#N/A,#N/A,TRUE,"CGScm";#N/A,#N/A,TRUE,"RHL";#N/A,#N/A,TRUE,"EHL";#N/A,#N/A,TRUE,"%CGS";#N/A,#N/A,TRUE,"BS";#N/A,#N/A,TRUE,"CCcm";#N/A,#N/A,TRUE,"Sub Data";#N/A,#N/A,TRUE,"Ad Rev";#N/A,#N/A,TRUE,"Apr Prod";#N/A,#N/A,TRUE,"Prod";#N/A,#N/A,TRUE,"HC";#N/A,#N/A,TRUE,"Cap";#N/A,#N/A,TRUE,"CGSfy";#N/A,#N/A,TRUE,"CCfy";#N/A,#N/A,TRUE,"Sum";#N/A,#N/A,TRUE,"Sum";#N/A,#N/A,TRUE,"P&amp;L "}</definedName>
    <definedName name="wrn.hse." localSheetId="25" hidden="1">{#N/A,#N/A,TRUE,"Sum";#N/A,#N/A,TRUE,"CGScm";#N/A,#N/A,TRUE,"RHL";#N/A,#N/A,TRUE,"EHL";#N/A,#N/A,TRUE,"%CGS";#N/A,#N/A,TRUE,"BS";#N/A,#N/A,TRUE,"CCcm";#N/A,#N/A,TRUE,"Sub Data";#N/A,#N/A,TRUE,"Ad Rev";#N/A,#N/A,TRUE,"Apr Prod";#N/A,#N/A,TRUE,"Prod";#N/A,#N/A,TRUE,"HC";#N/A,#N/A,TRUE,"Cap";#N/A,#N/A,TRUE,"CGSfy";#N/A,#N/A,TRUE,"CCfy";#N/A,#N/A,TRUE,"Sum";#N/A,#N/A,TRUE,"Sum";#N/A,#N/A,TRUE,"P&amp;L "}</definedName>
    <definedName name="wrn.hse." localSheetId="21" hidden="1">{#N/A,#N/A,TRUE,"Sum";#N/A,#N/A,TRUE,"CGScm";#N/A,#N/A,TRUE,"RHL";#N/A,#N/A,TRUE,"EHL";#N/A,#N/A,TRUE,"%CGS";#N/A,#N/A,TRUE,"BS";#N/A,#N/A,TRUE,"CCcm";#N/A,#N/A,TRUE,"Sub Data";#N/A,#N/A,TRUE,"Ad Rev";#N/A,#N/A,TRUE,"Apr Prod";#N/A,#N/A,TRUE,"Prod";#N/A,#N/A,TRUE,"HC";#N/A,#N/A,TRUE,"Cap";#N/A,#N/A,TRUE,"CGSfy";#N/A,#N/A,TRUE,"CCfy";#N/A,#N/A,TRUE,"Sum";#N/A,#N/A,TRUE,"Sum";#N/A,#N/A,TRUE,"P&amp;L "}</definedName>
    <definedName name="wrn.hse." localSheetId="22" hidden="1">{#N/A,#N/A,TRUE,"Sum";#N/A,#N/A,TRUE,"CGScm";#N/A,#N/A,TRUE,"RHL";#N/A,#N/A,TRUE,"EHL";#N/A,#N/A,TRUE,"%CGS";#N/A,#N/A,TRUE,"BS";#N/A,#N/A,TRUE,"CCcm";#N/A,#N/A,TRUE,"Sub Data";#N/A,#N/A,TRUE,"Ad Rev";#N/A,#N/A,TRUE,"Apr Prod";#N/A,#N/A,TRUE,"Prod";#N/A,#N/A,TRUE,"HC";#N/A,#N/A,TRUE,"Cap";#N/A,#N/A,TRUE,"CGSfy";#N/A,#N/A,TRUE,"CCfy";#N/A,#N/A,TRUE,"Sum";#N/A,#N/A,TRUE,"Sum";#N/A,#N/A,TRUE,"P&amp;L "}</definedName>
    <definedName name="wrn.hse." localSheetId="19" hidden="1">{#N/A,#N/A,TRUE,"Sum";#N/A,#N/A,TRUE,"CGScm";#N/A,#N/A,TRUE,"RHL";#N/A,#N/A,TRUE,"EHL";#N/A,#N/A,TRUE,"%CGS";#N/A,#N/A,TRUE,"BS";#N/A,#N/A,TRUE,"CCcm";#N/A,#N/A,TRUE,"Sub Data";#N/A,#N/A,TRUE,"Ad Rev";#N/A,#N/A,TRUE,"Apr Prod";#N/A,#N/A,TRUE,"Prod";#N/A,#N/A,TRUE,"HC";#N/A,#N/A,TRUE,"Cap";#N/A,#N/A,TRUE,"CGSfy";#N/A,#N/A,TRUE,"CCfy";#N/A,#N/A,TRUE,"Sum";#N/A,#N/A,TRUE,"Sum";#N/A,#N/A,TRUE,"P&amp;L "}</definedName>
    <definedName name="wrn.hse." hidden="1">{#N/A,#N/A,TRUE,"Sum";#N/A,#N/A,TRUE,"CGScm";#N/A,#N/A,TRUE,"RHL";#N/A,#N/A,TRUE,"EHL";#N/A,#N/A,TRUE,"%CGS";#N/A,#N/A,TRUE,"BS";#N/A,#N/A,TRUE,"CCcm";#N/A,#N/A,TRUE,"Sub Data";#N/A,#N/A,TRUE,"Ad Rev";#N/A,#N/A,TRUE,"Apr Prod";#N/A,#N/A,TRUE,"Prod";#N/A,#N/A,TRUE,"HC";#N/A,#N/A,TRUE,"Cap";#N/A,#N/A,TRUE,"CGSfy";#N/A,#N/A,TRUE,"CCfy";#N/A,#N/A,TRUE,"Sum";#N/A,#N/A,TRUE,"Sum";#N/A,#N/A,TRUE,"P&amp;L "}</definedName>
    <definedName name="wrn.ICD." localSheetId="14" hidden="1">{"ICD Details",#N/A,FALSE,"Current Yr";"ICD Details",#N/A,FALSE,"Budget";"ICD Details",#N/A,FALSE,"Prior Year"}</definedName>
    <definedName name="wrn.ICD." localSheetId="7" hidden="1">{"ICD Details",#N/A,FALSE,"Current Yr";"ICD Details",#N/A,FALSE,"Budget";"ICD Details",#N/A,FALSE,"Prior Year"}</definedName>
    <definedName name="wrn.ICD." localSheetId="25" hidden="1">{"ICD Details",#N/A,FALSE,"Current Yr";"ICD Details",#N/A,FALSE,"Budget";"ICD Details",#N/A,FALSE,"Prior Year"}</definedName>
    <definedName name="wrn.ICD." localSheetId="21" hidden="1">{"ICD Details",#N/A,FALSE,"Current Yr";"ICD Details",#N/A,FALSE,"Budget";"ICD Details",#N/A,FALSE,"Prior Year"}</definedName>
    <definedName name="wrn.ICD." localSheetId="22" hidden="1">{"ICD Details",#N/A,FALSE,"Current Yr";"ICD Details",#N/A,FALSE,"Budget";"ICD Details",#N/A,FALSE,"Prior Year"}</definedName>
    <definedName name="wrn.ICD." localSheetId="19" hidden="1">{"ICD Details",#N/A,FALSE,"Current Yr";"ICD Details",#N/A,FALSE,"Budget";"ICD Details",#N/A,FALSE,"Prior Year"}</definedName>
    <definedName name="wrn.ICD." hidden="1">{"ICD Details",#N/A,FALSE,"Current Yr";"ICD Details",#N/A,FALSE,"Budget";"ICD Details",#N/A,FALSE,"Prior Year"}</definedName>
    <definedName name="wrn.ICD._.Balance._.Sheet." localSheetId="14" hidden="1">{#N/A,"ICD",FALSE,"BSHIST.XLS";#N/A,"DMU",FALSE,"BSHIST.XLS";#N/A,"METHYL",FALSE,"BSHIST.XLS";#N/A,"HIGHER",FALSE,"BSHIST.XLS";#N/A,"SPEC",FALSE,"BSHIST.XLS";#N/A,"DERIV",FALSE,"BSHIST.XLS";#N/A,"AMM",FALSE,"BSHIST.XLS";#N/A,"CVT",FALSE,"BSHIST.XLS";#N/A,"MEOH",FALSE,"BSHIST.XLS";#N/A,"PINTER",FALSE,"BSHIST.XLS";#N/A,"NEWVEN",FALSE,"BSHIST.XLS"}</definedName>
    <definedName name="wrn.ICD._.Balance._.Sheet." localSheetId="7" hidden="1">{#N/A,"ICD",FALSE,"BSHIST.XLS";#N/A,"DMU",FALSE,"BSHIST.XLS";#N/A,"METHYL",FALSE,"BSHIST.XLS";#N/A,"HIGHER",FALSE,"BSHIST.XLS";#N/A,"SPEC",FALSE,"BSHIST.XLS";#N/A,"DERIV",FALSE,"BSHIST.XLS";#N/A,"AMM",FALSE,"BSHIST.XLS";#N/A,"CVT",FALSE,"BSHIST.XLS";#N/A,"MEOH",FALSE,"BSHIST.XLS";#N/A,"PINTER",FALSE,"BSHIST.XLS";#N/A,"NEWVEN",FALSE,"BSHIST.XLS"}</definedName>
    <definedName name="wrn.ICD._.Balance._.Sheet." localSheetId="25" hidden="1">{#N/A,"ICD",FALSE,"BSHIST.XLS";#N/A,"DMU",FALSE,"BSHIST.XLS";#N/A,"METHYL",FALSE,"BSHIST.XLS";#N/A,"HIGHER",FALSE,"BSHIST.XLS";#N/A,"SPEC",FALSE,"BSHIST.XLS";#N/A,"DERIV",FALSE,"BSHIST.XLS";#N/A,"AMM",FALSE,"BSHIST.XLS";#N/A,"CVT",FALSE,"BSHIST.XLS";#N/A,"MEOH",FALSE,"BSHIST.XLS";#N/A,"PINTER",FALSE,"BSHIST.XLS";#N/A,"NEWVEN",FALSE,"BSHIST.XLS"}</definedName>
    <definedName name="wrn.ICD._.Balance._.Sheet." localSheetId="21" hidden="1">{#N/A,"ICD",FALSE,"BSHIST.XLS";#N/A,"DMU",FALSE,"BSHIST.XLS";#N/A,"METHYL",FALSE,"BSHIST.XLS";#N/A,"HIGHER",FALSE,"BSHIST.XLS";#N/A,"SPEC",FALSE,"BSHIST.XLS";#N/A,"DERIV",FALSE,"BSHIST.XLS";#N/A,"AMM",FALSE,"BSHIST.XLS";#N/A,"CVT",FALSE,"BSHIST.XLS";#N/A,"MEOH",FALSE,"BSHIST.XLS";#N/A,"PINTER",FALSE,"BSHIST.XLS";#N/A,"NEWVEN",FALSE,"BSHIST.XLS"}</definedName>
    <definedName name="wrn.ICD._.Balance._.Sheet." localSheetId="22" hidden="1">{#N/A,"ICD",FALSE,"BSHIST.XLS";#N/A,"DMU",FALSE,"BSHIST.XLS";#N/A,"METHYL",FALSE,"BSHIST.XLS";#N/A,"HIGHER",FALSE,"BSHIST.XLS";#N/A,"SPEC",FALSE,"BSHIST.XLS";#N/A,"DERIV",FALSE,"BSHIST.XLS";#N/A,"AMM",FALSE,"BSHIST.XLS";#N/A,"CVT",FALSE,"BSHIST.XLS";#N/A,"MEOH",FALSE,"BSHIST.XLS";#N/A,"PINTER",FALSE,"BSHIST.XLS";#N/A,"NEWVEN",FALSE,"BSHIST.XLS"}</definedName>
    <definedName name="wrn.ICD._.Balance._.Sheet." localSheetId="19" hidden="1">{#N/A,"ICD",FALSE,"BSHIST.XLS";#N/A,"DMU",FALSE,"BSHIST.XLS";#N/A,"METHYL",FALSE,"BSHIST.XLS";#N/A,"HIGHER",FALSE,"BSHIST.XLS";#N/A,"SPEC",FALSE,"BSHIST.XLS";#N/A,"DERIV",FALSE,"BSHIST.XLS";#N/A,"AMM",FALSE,"BSHIST.XLS";#N/A,"CVT",FALSE,"BSHIST.XLS";#N/A,"MEOH",FALSE,"BSHIST.XLS";#N/A,"PINTER",FALSE,"BSHIST.XLS";#N/A,"NEWVEN",FALSE,"BSHIST.XLS"}</definedName>
    <definedName name="wrn.ICD._.Balance._.Sheet." hidden="1">{#N/A,"ICD",FALSE,"BSHIST.XLS";#N/A,"DMU",FALSE,"BSHIST.XLS";#N/A,"METHYL",FALSE,"BSHIST.XLS";#N/A,"HIGHER",FALSE,"BSHIST.XLS";#N/A,"SPEC",FALSE,"BSHIST.XLS";#N/A,"DERIV",FALSE,"BSHIST.XLS";#N/A,"AMM",FALSE,"BSHIST.XLS";#N/A,"CVT",FALSE,"BSHIST.XLS";#N/A,"MEOH",FALSE,"BSHIST.XLS";#N/A,"PINTER",FALSE,"BSHIST.XLS";#N/A,"NEWVEN",FALSE,"BSHIST.XLS"}</definedName>
    <definedName name="wrn.IDEN." localSheetId="14"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wrn.IDEN." localSheetId="7"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wrn.IDEN." localSheetId="25"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wrn.IDEN." localSheetId="21"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wrn.IDEN." localSheetId="22"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wrn.IDEN." localSheetId="19"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wrn.IDEN." hidden="1">{#N/A,#N/A,FALSE,"Cover";#N/A,#N/A,FALSE,"Comments IDEN";#N/A,#N/A,FALSE,"BS IDEN";#N/A,#N/A,FALSE,"P&amp;L IDEN";#N/A,#N/A,FALSE,"Cash Flow IDEN";#N/A,#N/A,FALSE,"MBR IDEN";#N/A,#N/A,FALSE,"Headcount - IDEN";#N/A,#N/A,FALSE,"FAB UN IDEN";#N/A,#N/A,FALSE,"IDEN MFG";#N/A,#N/A,FALSE,"IDEN 6-Up Charts  ";#N/A,#N/A,FALSE,"IDEN Inventory";#N/A,#N/A,FALSE,"FM iDEN";#N/A,#N/A,FALSE,"NSAD IDEN";#N/A,#N/A,FALSE,"Capital Expenditures"}</definedName>
    <definedName name="wrn.iDEN._.Back._.up._.Files." localSheetId="14" hidden="1">{#N/A,#N/A,FALSE,"BACK UP Balance FDM";#N/A,#N/A,FALSE,"BACK UP ASP nsad"}</definedName>
    <definedName name="wrn.iDEN._.Back._.up._.Files." localSheetId="7" hidden="1">{#N/A,#N/A,FALSE,"BACK UP Balance FDM";#N/A,#N/A,FALSE,"BACK UP ASP nsad"}</definedName>
    <definedName name="wrn.iDEN._.Back._.up._.Files." localSheetId="25" hidden="1">{#N/A,#N/A,FALSE,"BACK UP Balance FDM";#N/A,#N/A,FALSE,"BACK UP ASP nsad"}</definedName>
    <definedName name="wrn.iDEN._.Back._.up._.Files." localSheetId="21" hidden="1">{#N/A,#N/A,FALSE,"BACK UP Balance FDM";#N/A,#N/A,FALSE,"BACK UP ASP nsad"}</definedName>
    <definedName name="wrn.iDEN._.Back._.up._.Files." localSheetId="22" hidden="1">{#N/A,#N/A,FALSE,"BACK UP Balance FDM";#N/A,#N/A,FALSE,"BACK UP ASP nsad"}</definedName>
    <definedName name="wrn.iDEN._.Back._.up._.Files." localSheetId="19" hidden="1">{#N/A,#N/A,FALSE,"BACK UP Balance FDM";#N/A,#N/A,FALSE,"BACK UP ASP nsad"}</definedName>
    <definedName name="wrn.iDEN._.Back._.up._.Files." hidden="1">{#N/A,#N/A,FALSE,"BACK UP Balance FDM";#N/A,#N/A,FALSE,"BACK UP ASP nsad"}</definedName>
    <definedName name="wrn.ilya." localSheetId="14" hidden="1">{#N/A,#N/A,TRUE,"Staff cost as % of revenue";#N/A,#N/A,TRUE,"Depreciation as % of sales";#N/A,#N/A,TRUE,"Employee cost";#N/A,#N/A,TRUE,"Traffic per line";#N/A,#N/A,TRUE,"Lines per employee"}</definedName>
    <definedName name="wrn.ilya." localSheetId="7" hidden="1">{#N/A,#N/A,TRUE,"Staff cost as % of revenue";#N/A,#N/A,TRUE,"Depreciation as % of sales";#N/A,#N/A,TRUE,"Employee cost";#N/A,#N/A,TRUE,"Traffic per line";#N/A,#N/A,TRUE,"Lines per employee"}</definedName>
    <definedName name="wrn.ilya." localSheetId="25" hidden="1">{#N/A,#N/A,TRUE,"Staff cost as % of revenue";#N/A,#N/A,TRUE,"Depreciation as % of sales";#N/A,#N/A,TRUE,"Employee cost";#N/A,#N/A,TRUE,"Traffic per line";#N/A,#N/A,TRUE,"Lines per employee"}</definedName>
    <definedName name="wrn.ilya." localSheetId="21" hidden="1">{#N/A,#N/A,TRUE,"Staff cost as % of revenue";#N/A,#N/A,TRUE,"Depreciation as % of sales";#N/A,#N/A,TRUE,"Employee cost";#N/A,#N/A,TRUE,"Traffic per line";#N/A,#N/A,TRUE,"Lines per employee"}</definedName>
    <definedName name="wrn.ilya." localSheetId="22" hidden="1">{#N/A,#N/A,TRUE,"Staff cost as % of revenue";#N/A,#N/A,TRUE,"Depreciation as % of sales";#N/A,#N/A,TRUE,"Employee cost";#N/A,#N/A,TRUE,"Traffic per line";#N/A,#N/A,TRUE,"Lines per employee"}</definedName>
    <definedName name="wrn.ilya." localSheetId="19" hidden="1">{#N/A,#N/A,TRUE,"Staff cost as % of revenue";#N/A,#N/A,TRUE,"Depreciation as % of sales";#N/A,#N/A,TRUE,"Employee cost";#N/A,#N/A,TRUE,"Traffic per line";#N/A,#N/A,TRUE,"Lines per employee"}</definedName>
    <definedName name="wrn.ilya." hidden="1">{#N/A,#N/A,TRUE,"Staff cost as % of revenue";#N/A,#N/A,TRUE,"Depreciation as % of sales";#N/A,#N/A,TRUE,"Employee cost";#N/A,#N/A,TRUE,"Traffic per line";#N/A,#N/A,TRUE,"Lines per employee"}</definedName>
    <definedName name="wrn.ilya1." localSheetId="14" hidden="1">{#N/A,#N/A,TRUE,"Staff cost as % of revenue";#N/A,#N/A,TRUE,"Depreciation as % of sales";#N/A,#N/A,TRUE,"Employee cost";#N/A,#N/A,TRUE,"Traffic per line";#N/A,#N/A,TRUE,"Lines per employee"}</definedName>
    <definedName name="wrn.ilya1." localSheetId="7" hidden="1">{#N/A,#N/A,TRUE,"Staff cost as % of revenue";#N/A,#N/A,TRUE,"Depreciation as % of sales";#N/A,#N/A,TRUE,"Employee cost";#N/A,#N/A,TRUE,"Traffic per line";#N/A,#N/A,TRUE,"Lines per employee"}</definedName>
    <definedName name="wrn.ilya1." localSheetId="25" hidden="1">{#N/A,#N/A,TRUE,"Staff cost as % of revenue";#N/A,#N/A,TRUE,"Depreciation as % of sales";#N/A,#N/A,TRUE,"Employee cost";#N/A,#N/A,TRUE,"Traffic per line";#N/A,#N/A,TRUE,"Lines per employee"}</definedName>
    <definedName name="wrn.ilya1." localSheetId="21" hidden="1">{#N/A,#N/A,TRUE,"Staff cost as % of revenue";#N/A,#N/A,TRUE,"Depreciation as % of sales";#N/A,#N/A,TRUE,"Employee cost";#N/A,#N/A,TRUE,"Traffic per line";#N/A,#N/A,TRUE,"Lines per employee"}</definedName>
    <definedName name="wrn.ilya1." localSheetId="22" hidden="1">{#N/A,#N/A,TRUE,"Staff cost as % of revenue";#N/A,#N/A,TRUE,"Depreciation as % of sales";#N/A,#N/A,TRUE,"Employee cost";#N/A,#N/A,TRUE,"Traffic per line";#N/A,#N/A,TRUE,"Lines per employee"}</definedName>
    <definedName name="wrn.ilya1." localSheetId="19" hidden="1">{#N/A,#N/A,TRUE,"Staff cost as % of revenue";#N/A,#N/A,TRUE,"Depreciation as % of sales";#N/A,#N/A,TRUE,"Employee cost";#N/A,#N/A,TRUE,"Traffic per line";#N/A,#N/A,TRUE,"Lines per employee"}</definedName>
    <definedName name="wrn.ilya1." hidden="1">{#N/A,#N/A,TRUE,"Staff cost as % of revenue";#N/A,#N/A,TRUE,"Depreciation as % of sales";#N/A,#N/A,TRUE,"Employee cost";#N/A,#N/A,TRUE,"Traffic per line";#N/A,#N/A,TRUE,"Lines per employee"}</definedName>
    <definedName name="wrn.Import._.figures." localSheetId="14" hidden="1">{"reports",#N/A,FALSE,"Balance Sheet"}</definedName>
    <definedName name="wrn.Import._.figures." localSheetId="7" hidden="1">{"reports",#N/A,FALSE,"Balance Sheet"}</definedName>
    <definedName name="wrn.Import._.figures." localSheetId="25" hidden="1">{"reports",#N/A,FALSE,"Balance Sheet"}</definedName>
    <definedName name="wrn.Import._.figures." localSheetId="21" hidden="1">{"reports",#N/A,FALSE,"Balance Sheet"}</definedName>
    <definedName name="wrn.Import._.figures." localSheetId="22" hidden="1">{"reports",#N/A,FALSE,"Balance Sheet"}</definedName>
    <definedName name="wrn.Import._.figures." localSheetId="19" hidden="1">{"reports",#N/A,FALSE,"Balance Sheet"}</definedName>
    <definedName name="wrn.Import._.figures." hidden="1">{"reports",#N/A,FALSE,"Balance Sheet"}</definedName>
    <definedName name="wrn.income." localSheetId="14" hidden="1">{#N/A,#N/A,FALSE,"summary";#N/A,#N/A,FALSE,"Totalmo";#N/A,#N/A,FALSE,"other revenue";#N/A,#N/A,FALSE,"corpmgmtalloc";#N/A,#N/A,FALSE,"corpmgmtamnt"}</definedName>
    <definedName name="wrn.income." localSheetId="7" hidden="1">{#N/A,#N/A,FALSE,"summary";#N/A,#N/A,FALSE,"Totalmo";#N/A,#N/A,FALSE,"other revenue";#N/A,#N/A,FALSE,"corpmgmtalloc";#N/A,#N/A,FALSE,"corpmgmtamnt"}</definedName>
    <definedName name="wrn.income." localSheetId="25" hidden="1">{#N/A,#N/A,FALSE,"summary";#N/A,#N/A,FALSE,"Totalmo";#N/A,#N/A,FALSE,"other revenue";#N/A,#N/A,FALSE,"corpmgmtalloc";#N/A,#N/A,FALSE,"corpmgmtamnt"}</definedName>
    <definedName name="wrn.income." localSheetId="21" hidden="1">{#N/A,#N/A,FALSE,"summary";#N/A,#N/A,FALSE,"Totalmo";#N/A,#N/A,FALSE,"other revenue";#N/A,#N/A,FALSE,"corpmgmtalloc";#N/A,#N/A,FALSE,"corpmgmtamnt"}</definedName>
    <definedName name="wrn.income." localSheetId="22" hidden="1">{#N/A,#N/A,FALSE,"summary";#N/A,#N/A,FALSE,"Totalmo";#N/A,#N/A,FALSE,"other revenue";#N/A,#N/A,FALSE,"corpmgmtalloc";#N/A,#N/A,FALSE,"corpmgmtamnt"}</definedName>
    <definedName name="wrn.income." localSheetId="19" hidden="1">{#N/A,#N/A,FALSE,"summary";#N/A,#N/A,FALSE,"Totalmo";#N/A,#N/A,FALSE,"other revenue";#N/A,#N/A,FALSE,"corpmgmtalloc";#N/A,#N/A,FALSE,"corpmgmtamnt"}</definedName>
    <definedName name="wrn.income." hidden="1">{#N/A,#N/A,FALSE,"summary";#N/A,#N/A,FALSE,"Totalmo";#N/A,#N/A,FALSE,"other revenue";#N/A,#N/A,FALSE,"corpmgmtalloc";#N/A,#N/A,FALSE,"corpmgmtamnt"}</definedName>
    <definedName name="wrn.Income._.Statement." localSheetId="14" hidden="1">{"% Growth",#N/A,FALSE,"Income Statement";"% of GDAR",#N/A,FALSE,"Income Statement"}</definedName>
    <definedName name="wrn.Income._.Statement." localSheetId="7" hidden="1">{"% Growth",#N/A,FALSE,"Income Statement";"% of GDAR",#N/A,FALSE,"Income Statement"}</definedName>
    <definedName name="wrn.Income._.Statement." localSheetId="25" hidden="1">{"% Growth",#N/A,FALSE,"Income Statement";"% of GDAR",#N/A,FALSE,"Income Statement"}</definedName>
    <definedName name="wrn.Income._.Statement." localSheetId="21" hidden="1">{"% Growth",#N/A,FALSE,"Income Statement";"% of GDAR",#N/A,FALSE,"Income Statement"}</definedName>
    <definedName name="wrn.Income._.Statement." localSheetId="22" hidden="1">{"% Growth",#N/A,FALSE,"Income Statement";"% of GDAR",#N/A,FALSE,"Income Statement"}</definedName>
    <definedName name="wrn.Income._.Statement." localSheetId="19" hidden="1">{"% Growth",#N/A,FALSE,"Income Statement";"% of GDAR",#N/A,FALSE,"Income Statement"}</definedName>
    <definedName name="wrn.Income._.Statement." hidden="1">{"% Growth",#N/A,FALSE,"Income Statement";"% of GDAR",#N/A,FALSE,"Income Statement"}</definedName>
    <definedName name="wrn.incomestmt." localSheetId="14"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comestmt." localSheetId="7"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comestmt." localSheetId="25"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comestmt." localSheetId="21"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comestmt." localSheetId="22"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comestmt." localSheetId="19"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comestmt." hidden="1">{"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DEPS." localSheetId="14" hidden="1">{"page1",#N/A,FALSE,"TIND_CC1";"page2",#N/A,FALSE,"TIND_CC1";"page3",#N/A,FALSE,"TIND_CC1";"page4",#N/A,FALSE,"TIND_CC1";"page5",#N/A,FALSE,"TIND_CC1"}</definedName>
    <definedName name="wrn.INDEPS." localSheetId="7" hidden="1">{"page1",#N/A,FALSE,"TIND_CC1";"page2",#N/A,FALSE,"TIND_CC1";"page3",#N/A,FALSE,"TIND_CC1";"page4",#N/A,FALSE,"TIND_CC1";"page5",#N/A,FALSE,"TIND_CC1"}</definedName>
    <definedName name="wrn.INDEPS." localSheetId="25" hidden="1">{"page1",#N/A,FALSE,"TIND_CC1";"page2",#N/A,FALSE,"TIND_CC1";"page3",#N/A,FALSE,"TIND_CC1";"page4",#N/A,FALSE,"TIND_CC1";"page5",#N/A,FALSE,"TIND_CC1"}</definedName>
    <definedName name="wrn.INDEPS." localSheetId="21" hidden="1">{"page1",#N/A,FALSE,"TIND_CC1";"page2",#N/A,FALSE,"TIND_CC1";"page3",#N/A,FALSE,"TIND_CC1";"page4",#N/A,FALSE,"TIND_CC1";"page5",#N/A,FALSE,"TIND_CC1"}</definedName>
    <definedName name="wrn.INDEPS." localSheetId="22" hidden="1">{"page1",#N/A,FALSE,"TIND_CC1";"page2",#N/A,FALSE,"TIND_CC1";"page3",#N/A,FALSE,"TIND_CC1";"page4",#N/A,FALSE,"TIND_CC1";"page5",#N/A,FALSE,"TIND_CC1"}</definedName>
    <definedName name="wrn.INDEPS." localSheetId="19" hidden="1">{"page1",#N/A,FALSE,"TIND_CC1";"page2",#N/A,FALSE,"TIND_CC1";"page3",#N/A,FALSE,"TIND_CC1";"page4",#N/A,FALSE,"TIND_CC1";"page5",#N/A,FALSE,"TIND_CC1"}</definedName>
    <definedName name="wrn.INDEPS." hidden="1">{"page1",#N/A,FALSE,"TIND_CC1";"page2",#N/A,FALSE,"TIND_CC1";"page3",#N/A,FALSE,"TIND_CC1";"page4",#N/A,FALSE,"TIND_CC1";"page5",#N/A,FALSE,"TIND_CC1"}</definedName>
    <definedName name="wrn.Infectious._.Diseases." localSheetId="14" hidden="1">{#N/A,#N/A,FALSE,"Anti";#N/A,#N/A,FALSE,"Cefa";#N/A,#N/A,FALSE,"Ceph";#N/A,#N/A,FALSE,"Cefp";#N/A,#N/A,FALSE,"Cefe";#N/A,#N/A,FALSE,"Pens";#N/A,#N/A,FALSE,"Ampi";#N/A,#N/A,FALSE,"Amox";#N/A,#N/A,FALSE,"Isox";#N/A,#N/A,FALSE,"Aztr";#N/A,#N/A,FALSE,"Videx";#N/A,#N/A,FALSE,"Zerit"}</definedName>
    <definedName name="wrn.Infectious._.Diseases." localSheetId="7" hidden="1">{#N/A,#N/A,FALSE,"Anti";#N/A,#N/A,FALSE,"Cefa";#N/A,#N/A,FALSE,"Ceph";#N/A,#N/A,FALSE,"Cefp";#N/A,#N/A,FALSE,"Cefe";#N/A,#N/A,FALSE,"Pens";#N/A,#N/A,FALSE,"Ampi";#N/A,#N/A,FALSE,"Amox";#N/A,#N/A,FALSE,"Isox";#N/A,#N/A,FALSE,"Aztr";#N/A,#N/A,FALSE,"Videx";#N/A,#N/A,FALSE,"Zerit"}</definedName>
    <definedName name="wrn.Infectious._.Diseases." localSheetId="25" hidden="1">{#N/A,#N/A,FALSE,"Anti";#N/A,#N/A,FALSE,"Cefa";#N/A,#N/A,FALSE,"Ceph";#N/A,#N/A,FALSE,"Cefp";#N/A,#N/A,FALSE,"Cefe";#N/A,#N/A,FALSE,"Pens";#N/A,#N/A,FALSE,"Ampi";#N/A,#N/A,FALSE,"Amox";#N/A,#N/A,FALSE,"Isox";#N/A,#N/A,FALSE,"Aztr";#N/A,#N/A,FALSE,"Videx";#N/A,#N/A,FALSE,"Zerit"}</definedName>
    <definedName name="wrn.Infectious._.Diseases." localSheetId="21" hidden="1">{#N/A,#N/A,FALSE,"Anti";#N/A,#N/A,FALSE,"Cefa";#N/A,#N/A,FALSE,"Ceph";#N/A,#N/A,FALSE,"Cefp";#N/A,#N/A,FALSE,"Cefe";#N/A,#N/A,FALSE,"Pens";#N/A,#N/A,FALSE,"Ampi";#N/A,#N/A,FALSE,"Amox";#N/A,#N/A,FALSE,"Isox";#N/A,#N/A,FALSE,"Aztr";#N/A,#N/A,FALSE,"Videx";#N/A,#N/A,FALSE,"Zerit"}</definedName>
    <definedName name="wrn.Infectious._.Diseases." localSheetId="22" hidden="1">{#N/A,#N/A,FALSE,"Anti";#N/A,#N/A,FALSE,"Cefa";#N/A,#N/A,FALSE,"Ceph";#N/A,#N/A,FALSE,"Cefp";#N/A,#N/A,FALSE,"Cefe";#N/A,#N/A,FALSE,"Pens";#N/A,#N/A,FALSE,"Ampi";#N/A,#N/A,FALSE,"Amox";#N/A,#N/A,FALSE,"Isox";#N/A,#N/A,FALSE,"Aztr";#N/A,#N/A,FALSE,"Videx";#N/A,#N/A,FALSE,"Zerit"}</definedName>
    <definedName name="wrn.Infectious._.Diseases." localSheetId="19" hidden="1">{#N/A,#N/A,FALSE,"Anti";#N/A,#N/A,FALSE,"Cefa";#N/A,#N/A,FALSE,"Ceph";#N/A,#N/A,FALSE,"Cefp";#N/A,#N/A,FALSE,"Cefe";#N/A,#N/A,FALSE,"Pens";#N/A,#N/A,FALSE,"Ampi";#N/A,#N/A,FALSE,"Amox";#N/A,#N/A,FALSE,"Isox";#N/A,#N/A,FALSE,"Aztr";#N/A,#N/A,FALSE,"Videx";#N/A,#N/A,FALSE,"Zerit"}</definedName>
    <definedName name="wrn.Infectious._.Diseases." hidden="1">{#N/A,#N/A,FALSE,"Anti";#N/A,#N/A,FALSE,"Cefa";#N/A,#N/A,FALSE,"Ceph";#N/A,#N/A,FALSE,"Cefp";#N/A,#N/A,FALSE,"Cefe";#N/A,#N/A,FALSE,"Pens";#N/A,#N/A,FALSE,"Ampi";#N/A,#N/A,FALSE,"Amox";#N/A,#N/A,FALSE,"Isox";#N/A,#N/A,FALSE,"Aztr";#N/A,#N/A,FALSE,"Videx";#N/A,#N/A,FALSE,"Zerit"}</definedName>
    <definedName name="wrn.Informes." localSheetId="14" hidden="1">{#N/A,#N/A,FALSE,"CN Oficial RESUMIDA EXCanon";#N/A,#N/A,FALSE,"CN Oficial";#N/A,#N/A,FALSE,"CA Oficial";#N/A,#N/A,FALSE,"PLANTILLA";#N/A,#N/A,FALSE,"BAL";#N/A,#N/A,FALSE,"PT_Finanzas";#N/A,#N/A,FALSE,"INVERSIONES BIEN"}</definedName>
    <definedName name="wrn.Informes." localSheetId="7" hidden="1">{#N/A,#N/A,FALSE,"CN Oficial RESUMIDA EXCanon";#N/A,#N/A,FALSE,"CN Oficial";#N/A,#N/A,FALSE,"CA Oficial";#N/A,#N/A,FALSE,"PLANTILLA";#N/A,#N/A,FALSE,"BAL";#N/A,#N/A,FALSE,"PT_Finanzas";#N/A,#N/A,FALSE,"INVERSIONES BIEN"}</definedName>
    <definedName name="wrn.Informes." localSheetId="25" hidden="1">{#N/A,#N/A,FALSE,"CN Oficial RESUMIDA EXCanon";#N/A,#N/A,FALSE,"CN Oficial";#N/A,#N/A,FALSE,"CA Oficial";#N/A,#N/A,FALSE,"PLANTILLA";#N/A,#N/A,FALSE,"BAL";#N/A,#N/A,FALSE,"PT_Finanzas";#N/A,#N/A,FALSE,"INVERSIONES BIEN"}</definedName>
    <definedName name="wrn.Informes." localSheetId="21" hidden="1">{#N/A,#N/A,FALSE,"CN Oficial RESUMIDA EXCanon";#N/A,#N/A,FALSE,"CN Oficial";#N/A,#N/A,FALSE,"CA Oficial";#N/A,#N/A,FALSE,"PLANTILLA";#N/A,#N/A,FALSE,"BAL";#N/A,#N/A,FALSE,"PT_Finanzas";#N/A,#N/A,FALSE,"INVERSIONES BIEN"}</definedName>
    <definedName name="wrn.Informes." localSheetId="22" hidden="1">{#N/A,#N/A,FALSE,"CN Oficial RESUMIDA EXCanon";#N/A,#N/A,FALSE,"CN Oficial";#N/A,#N/A,FALSE,"CA Oficial";#N/A,#N/A,FALSE,"PLANTILLA";#N/A,#N/A,FALSE,"BAL";#N/A,#N/A,FALSE,"PT_Finanzas";#N/A,#N/A,FALSE,"INVERSIONES BIEN"}</definedName>
    <definedName name="wrn.Informes." localSheetId="19" hidden="1">{#N/A,#N/A,FALSE,"CN Oficial RESUMIDA EXCanon";#N/A,#N/A,FALSE,"CN Oficial";#N/A,#N/A,FALSE,"CA Oficial";#N/A,#N/A,FALSE,"PLANTILLA";#N/A,#N/A,FALSE,"BAL";#N/A,#N/A,FALSE,"PT_Finanzas";#N/A,#N/A,FALSE,"INVERSIONES BIEN"}</definedName>
    <definedName name="wrn.Informes." hidden="1">{#N/A,#N/A,FALSE,"CN Oficial RESUMIDA EXCanon";#N/A,#N/A,FALSE,"CN Oficial";#N/A,#N/A,FALSE,"CA Oficial";#N/A,#N/A,FALSE,"PLANTILLA";#N/A,#N/A,FALSE,"BAL";#N/A,#N/A,FALSE,"PT_Finanzas";#N/A,#N/A,FALSE,"INVERSIONES BIEN"}</definedName>
    <definedName name="wrn.input._.and._.output." localSheetId="14"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7"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25"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21"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22" hidden="1">{"EBITDA",#N/A,TRUE,"P&amp;L Net of Disc Ops";"output net of disc ops",#N/A,TRUE,"Revenue";"input",#N/A,TRUE,"Revenue";"output",#N/A,TRUE,"DC";"Input",#N/A,TRUE,"DC";"MTN and MCN",#N/A,TRUE,"Margin";"output detail line items",#N/A,TRUE,"SGA";"personnel by year",#N/A,TRUE,"Payroll";#N/A,#N/A,TRUE,"CapEx"}</definedName>
    <definedName name="wrn.input._.and._.output." localSheetId="19" hidden="1">{"EBITDA",#N/A,TRUE,"P&amp;L Net of Disc Ops";"output net of disc ops",#N/A,TRUE,"Revenue";"input",#N/A,TRUE,"Revenue";"output",#N/A,TRUE,"DC";"Input",#N/A,TRUE,"DC";"MTN and MCN",#N/A,TRUE,"Margin";"output detail line items",#N/A,TRUE,"SGA";"personnel by year",#N/A,TRUE,"Payroll";#N/A,#N/A,TRUE,"CapEx"}</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puts." localSheetId="14" hidden="1">{"Inputs",#N/A,TRUE,"North America";"Inputs",#N/A,TRUE,"Europe";"Inputs",#N/A,TRUE,"Asia Pacific";"Inputs",#N/A,TRUE,"Latin America";"Inputs",#N/A,TRUE,"Wireless"}</definedName>
    <definedName name="wrn.Inputs." localSheetId="7" hidden="1">{"Inputs",#N/A,TRUE,"North America";"Inputs",#N/A,TRUE,"Europe";"Inputs",#N/A,TRUE,"Asia Pacific";"Inputs",#N/A,TRUE,"Latin America";"Inputs",#N/A,TRUE,"Wireless"}</definedName>
    <definedName name="wrn.Inputs." localSheetId="25" hidden="1">{"Inputs",#N/A,TRUE,"North America";"Inputs",#N/A,TRUE,"Europe";"Inputs",#N/A,TRUE,"Asia Pacific";"Inputs",#N/A,TRUE,"Latin America";"Inputs",#N/A,TRUE,"Wireless"}</definedName>
    <definedName name="wrn.Inputs." localSheetId="21" hidden="1">{"Inputs",#N/A,TRUE,"North America";"Inputs",#N/A,TRUE,"Europe";"Inputs",#N/A,TRUE,"Asia Pacific";"Inputs",#N/A,TRUE,"Latin America";"Inputs",#N/A,TRUE,"Wireless"}</definedName>
    <definedName name="wrn.Inputs." localSheetId="22" hidden="1">{"Inputs",#N/A,TRUE,"North America";"Inputs",#N/A,TRUE,"Europe";"Inputs",#N/A,TRUE,"Asia Pacific";"Inputs",#N/A,TRUE,"Latin America";"Inputs",#N/A,TRUE,"Wireless"}</definedName>
    <definedName name="wrn.Inputs." localSheetId="19" hidden="1">{"Inputs",#N/A,TRUE,"North America";"Inputs",#N/A,TRUE,"Europe";"Inputs",#N/A,TRUE,"Asia Pacific";"Inputs",#N/A,TRUE,"Latin America";"Inputs",#N/A,TRUE,"Wireless"}</definedName>
    <definedName name="wrn.Inputs." hidden="1">{"Inputs",#N/A,TRUE,"North America";"Inputs",#N/A,TRUE,"Europe";"Inputs",#N/A,TRUE,"Asia Pacific";"Inputs",#N/A,TRUE,"Latin America";"Inputs",#N/A,TRUE,"Wireless"}</definedName>
    <definedName name="wrn.Inputs._.outputs." localSheetId="14" hidden="1">{"key inputs",#N/A,FALSE,"Key Inputs";"key outputs",#N/A,FALSE,"Outputs";"Other inputs",#N/A,FALSE,"Other Inputs";"cashflow",#N/A,FALSE,"Statemnts"}</definedName>
    <definedName name="wrn.Inputs._.outputs." localSheetId="7" hidden="1">{"key inputs",#N/A,FALSE,"Key Inputs";"key outputs",#N/A,FALSE,"Outputs";"Other inputs",#N/A,FALSE,"Other Inputs";"cashflow",#N/A,FALSE,"Statemnts"}</definedName>
    <definedName name="wrn.Inputs._.outputs." localSheetId="25" hidden="1">{"key inputs",#N/A,FALSE,"Key Inputs";"key outputs",#N/A,FALSE,"Outputs";"Other inputs",#N/A,FALSE,"Other Inputs";"cashflow",#N/A,FALSE,"Statemnts"}</definedName>
    <definedName name="wrn.Inputs._.outputs." localSheetId="21" hidden="1">{"key inputs",#N/A,FALSE,"Key Inputs";"key outputs",#N/A,FALSE,"Outputs";"Other inputs",#N/A,FALSE,"Other Inputs";"cashflow",#N/A,FALSE,"Statemnts"}</definedName>
    <definedName name="wrn.Inputs._.outputs." localSheetId="22" hidden="1">{"key inputs",#N/A,FALSE,"Key Inputs";"key outputs",#N/A,FALSE,"Outputs";"Other inputs",#N/A,FALSE,"Other Inputs";"cashflow",#N/A,FALSE,"Statemnts"}</definedName>
    <definedName name="wrn.Inputs._.outputs." localSheetId="19" hidden="1">{"key inputs",#N/A,FALSE,"Key Inputs";"key outputs",#N/A,FALSE,"Outputs";"Other inputs",#N/A,FALSE,"Other Inputs";"cashflow",#N/A,FALSE,"Statemnts"}</definedName>
    <definedName name="wrn.Inputs._.outputs." hidden="1">{"key inputs",#N/A,FALSE,"Key Inputs";"key outputs",#N/A,FALSE,"Outputs";"Other inputs",#N/A,FALSE,"Other Inputs";"cashflow",#N/A,FALSE,"Statemnts"}</definedName>
    <definedName name="wrn.international." localSheetId="14" hidden="1">{"sweden",#N/A,FALSE,"Sweden";"germany",#N/A,FALSE,"Germany";"portugal",#N/A,FALSE,"Portugal";"belgium",#N/A,FALSE,"Belgium";"japan",#N/A,FALSE,"Japan ";"italy",#N/A,FALSE,"Italy";"spain",#N/A,FALSE,"Spain";"korea",#N/A,FALSE,"Korea"}</definedName>
    <definedName name="wrn.international." localSheetId="7" hidden="1">{"sweden",#N/A,FALSE,"Sweden";"germany",#N/A,FALSE,"Germany";"portugal",#N/A,FALSE,"Portugal";"belgium",#N/A,FALSE,"Belgium";"japan",#N/A,FALSE,"Japan ";"italy",#N/A,FALSE,"Italy";"spain",#N/A,FALSE,"Spain";"korea",#N/A,FALSE,"Korea"}</definedName>
    <definedName name="wrn.international." localSheetId="25" hidden="1">{"sweden",#N/A,FALSE,"Sweden";"germany",#N/A,FALSE,"Germany";"portugal",#N/A,FALSE,"Portugal";"belgium",#N/A,FALSE,"Belgium";"japan",#N/A,FALSE,"Japan ";"italy",#N/A,FALSE,"Italy";"spain",#N/A,FALSE,"Spain";"korea",#N/A,FALSE,"Korea"}</definedName>
    <definedName name="wrn.international." localSheetId="21" hidden="1">{"sweden",#N/A,FALSE,"Sweden";"germany",#N/A,FALSE,"Germany";"portugal",#N/A,FALSE,"Portugal";"belgium",#N/A,FALSE,"Belgium";"japan",#N/A,FALSE,"Japan ";"italy",#N/A,FALSE,"Italy";"spain",#N/A,FALSE,"Spain";"korea",#N/A,FALSE,"Korea"}</definedName>
    <definedName name="wrn.international." localSheetId="22" hidden="1">{"sweden",#N/A,FALSE,"Sweden";"germany",#N/A,FALSE,"Germany";"portugal",#N/A,FALSE,"Portugal";"belgium",#N/A,FALSE,"Belgium";"japan",#N/A,FALSE,"Japan ";"italy",#N/A,FALSE,"Italy";"spain",#N/A,FALSE,"Spain";"korea",#N/A,FALSE,"Korea"}</definedName>
    <definedName name="wrn.international." localSheetId="19" hidden="1">{"sweden",#N/A,FALSE,"Sweden";"germany",#N/A,FALSE,"Germany";"portugal",#N/A,FALSE,"Portugal";"belgium",#N/A,FALSE,"Belgium";"japan",#N/A,FALSE,"Japan ";"italy",#N/A,FALSE,"Italy";"spain",#N/A,FALSE,"Spain";"korea",#N/A,FALSE,"Korea"}</definedName>
    <definedName name="wrn.international." hidden="1">{"sweden",#N/A,FALSE,"Sweden";"germany",#N/A,FALSE,"Germany";"portugal",#N/A,FALSE,"Portugal";"belgium",#N/A,FALSE,"Belgium";"japan",#N/A,FALSE,"Japan ";"italy",#N/A,FALSE,"Italy";"spain",#N/A,FALSE,"Spain";"korea",#N/A,FALSE,"Korea"}</definedName>
    <definedName name="wrn.ISRAEL." localSheetId="14" hidden="1">{#N/A,#N/A,FALSE,"TECH CENTRE RXDU66";#N/A,#N/A,FALSE,"ASU VAAX66";#N/A,#N/A,FALSE,"TCM VAKX66"}</definedName>
    <definedName name="wrn.ISRAEL." localSheetId="7" hidden="1">{#N/A,#N/A,FALSE,"TECH CENTRE RXDU66";#N/A,#N/A,FALSE,"ASU VAAX66";#N/A,#N/A,FALSE,"TCM VAKX66"}</definedName>
    <definedName name="wrn.ISRAEL." localSheetId="25" hidden="1">{#N/A,#N/A,FALSE,"TECH CENTRE RXDU66";#N/A,#N/A,FALSE,"ASU VAAX66";#N/A,#N/A,FALSE,"TCM VAKX66"}</definedName>
    <definedName name="wrn.ISRAEL." localSheetId="21" hidden="1">{#N/A,#N/A,FALSE,"TECH CENTRE RXDU66";#N/A,#N/A,FALSE,"ASU VAAX66";#N/A,#N/A,FALSE,"TCM VAKX66"}</definedName>
    <definedName name="wrn.ISRAEL." localSheetId="22" hidden="1">{#N/A,#N/A,FALSE,"TECH CENTRE RXDU66";#N/A,#N/A,FALSE,"ASU VAAX66";#N/A,#N/A,FALSE,"TCM VAKX66"}</definedName>
    <definedName name="wrn.ISRAEL." localSheetId="19" hidden="1">{#N/A,#N/A,FALSE,"TECH CENTRE RXDU66";#N/A,#N/A,FALSE,"ASU VAAX66";#N/A,#N/A,FALSE,"TCM VAKX66"}</definedName>
    <definedName name="wrn.ISRAEL." hidden="1">{#N/A,#N/A,FALSE,"TECH CENTRE RXDU66";#N/A,#N/A,FALSE,"ASU VAAX66";#N/A,#N/A,FALSE,"TCM VAKX66"}</definedName>
    <definedName name="wrn.iv." localSheetId="14" hidden="1">{#N/A,#N/A,FALSE,"late version";#N/A,#N/A,FALSE,"Sheet3"}</definedName>
    <definedName name="wrn.iv." localSheetId="7" hidden="1">{#N/A,#N/A,FALSE,"late version";#N/A,#N/A,FALSE,"Sheet3"}</definedName>
    <definedName name="wrn.iv." localSheetId="25" hidden="1">{#N/A,#N/A,FALSE,"late version";#N/A,#N/A,FALSE,"Sheet3"}</definedName>
    <definedName name="wrn.iv." localSheetId="21" hidden="1">{#N/A,#N/A,FALSE,"late version";#N/A,#N/A,FALSE,"Sheet3"}</definedName>
    <definedName name="wrn.iv." localSheetId="22" hidden="1">{#N/A,#N/A,FALSE,"late version";#N/A,#N/A,FALSE,"Sheet3"}</definedName>
    <definedName name="wrn.iv." localSheetId="19" hidden="1">{#N/A,#N/A,FALSE,"late version";#N/A,#N/A,FALSE,"Sheet3"}</definedName>
    <definedName name="wrn.iv." hidden="1">{#N/A,#N/A,FALSE,"late version";#N/A,#N/A,FALSE,"Sheet3"}</definedName>
    <definedName name="wrn.JA." localSheetId="14" hidden="1">{#N/A,#N/A,FALSE,"BILANZ";#N/A,#N/A,FALSE,"GUV";#N/A,#N/A,FALSE,"ANLAGEN";#N/A,#N/A,FALSE,"ANHANG"}</definedName>
    <definedName name="wrn.JA." localSheetId="7" hidden="1">{#N/A,#N/A,FALSE,"BILANZ";#N/A,#N/A,FALSE,"GUV";#N/A,#N/A,FALSE,"ANLAGEN";#N/A,#N/A,FALSE,"ANHANG"}</definedName>
    <definedName name="wrn.JA." localSheetId="25" hidden="1">{#N/A,#N/A,FALSE,"BILANZ";#N/A,#N/A,FALSE,"GUV";#N/A,#N/A,FALSE,"ANLAGEN";#N/A,#N/A,FALSE,"ANHANG"}</definedName>
    <definedName name="wrn.JA." localSheetId="21" hidden="1">{#N/A,#N/A,FALSE,"BILANZ";#N/A,#N/A,FALSE,"GUV";#N/A,#N/A,FALSE,"ANLAGEN";#N/A,#N/A,FALSE,"ANHANG"}</definedName>
    <definedName name="wrn.JA." localSheetId="22" hidden="1">{#N/A,#N/A,FALSE,"BILANZ";#N/A,#N/A,FALSE,"GUV";#N/A,#N/A,FALSE,"ANLAGEN";#N/A,#N/A,FALSE,"ANHANG"}</definedName>
    <definedName name="wrn.JA." localSheetId="19" hidden="1">{#N/A,#N/A,FALSE,"BILANZ";#N/A,#N/A,FALSE,"GUV";#N/A,#N/A,FALSE,"ANLAGEN";#N/A,#N/A,FALSE,"ANHANG"}</definedName>
    <definedName name="wrn.JA." hidden="1">{#N/A,#N/A,FALSE,"BILANZ";#N/A,#N/A,FALSE,"GUV";#N/A,#N/A,FALSE,"ANLAGEN";#N/A,#N/A,FALSE,"ANHANG"}</definedName>
    <definedName name="wrn.JShellReport." localSheetId="14" hidden="1">{#N/A,#N/A,FALSE,"REGIONAL CONS P&amp;L 98 f vs 99 b";#N/A,#N/A,FALSE,"REGIONAL CONS P&amp;L 99 f vs 99 b";#N/A,#N/A,FALSE,"100%-98 Fcst";#N/A,#N/A,FALSE,"JV%-98 Fcst";#N/A,#N/A,FALSE,"100%-99 Fcst";#N/A,#N/A,FALSE,"JV%-99 Fcst";#N/A,#N/A,FALSE,"1999 Budget";#N/A,#N/A,FALSE,"99 Bud vs 98 Fcst";#N/A,#N/A,FALSE,"99 Bud vs 99 Fcst";#N/A,#N/A,FALSE,"1999 Budget per Sub"}</definedName>
    <definedName name="wrn.JShellReport." localSheetId="7" hidden="1">{#N/A,#N/A,FALSE,"REGIONAL CONS P&amp;L 98 f vs 99 b";#N/A,#N/A,FALSE,"REGIONAL CONS P&amp;L 99 f vs 99 b";#N/A,#N/A,FALSE,"100%-98 Fcst";#N/A,#N/A,FALSE,"JV%-98 Fcst";#N/A,#N/A,FALSE,"100%-99 Fcst";#N/A,#N/A,FALSE,"JV%-99 Fcst";#N/A,#N/A,FALSE,"1999 Budget";#N/A,#N/A,FALSE,"99 Bud vs 98 Fcst";#N/A,#N/A,FALSE,"99 Bud vs 99 Fcst";#N/A,#N/A,FALSE,"1999 Budget per Sub"}</definedName>
    <definedName name="wrn.JShellReport." localSheetId="25" hidden="1">{#N/A,#N/A,FALSE,"REGIONAL CONS P&amp;L 98 f vs 99 b";#N/A,#N/A,FALSE,"REGIONAL CONS P&amp;L 99 f vs 99 b";#N/A,#N/A,FALSE,"100%-98 Fcst";#N/A,#N/A,FALSE,"JV%-98 Fcst";#N/A,#N/A,FALSE,"100%-99 Fcst";#N/A,#N/A,FALSE,"JV%-99 Fcst";#N/A,#N/A,FALSE,"1999 Budget";#N/A,#N/A,FALSE,"99 Bud vs 98 Fcst";#N/A,#N/A,FALSE,"99 Bud vs 99 Fcst";#N/A,#N/A,FALSE,"1999 Budget per Sub"}</definedName>
    <definedName name="wrn.JShellReport." localSheetId="21" hidden="1">{#N/A,#N/A,FALSE,"REGIONAL CONS P&amp;L 98 f vs 99 b";#N/A,#N/A,FALSE,"REGIONAL CONS P&amp;L 99 f vs 99 b";#N/A,#N/A,FALSE,"100%-98 Fcst";#N/A,#N/A,FALSE,"JV%-98 Fcst";#N/A,#N/A,FALSE,"100%-99 Fcst";#N/A,#N/A,FALSE,"JV%-99 Fcst";#N/A,#N/A,FALSE,"1999 Budget";#N/A,#N/A,FALSE,"99 Bud vs 98 Fcst";#N/A,#N/A,FALSE,"99 Bud vs 99 Fcst";#N/A,#N/A,FALSE,"1999 Budget per Sub"}</definedName>
    <definedName name="wrn.JShellReport." localSheetId="22" hidden="1">{#N/A,#N/A,FALSE,"REGIONAL CONS P&amp;L 98 f vs 99 b";#N/A,#N/A,FALSE,"REGIONAL CONS P&amp;L 99 f vs 99 b";#N/A,#N/A,FALSE,"100%-98 Fcst";#N/A,#N/A,FALSE,"JV%-98 Fcst";#N/A,#N/A,FALSE,"100%-99 Fcst";#N/A,#N/A,FALSE,"JV%-99 Fcst";#N/A,#N/A,FALSE,"1999 Budget";#N/A,#N/A,FALSE,"99 Bud vs 98 Fcst";#N/A,#N/A,FALSE,"99 Bud vs 99 Fcst";#N/A,#N/A,FALSE,"1999 Budget per Sub"}</definedName>
    <definedName name="wrn.JShellReport." localSheetId="19" hidden="1">{#N/A,#N/A,FALSE,"REGIONAL CONS P&amp;L 98 f vs 99 b";#N/A,#N/A,FALSE,"REGIONAL CONS P&amp;L 99 f vs 99 b";#N/A,#N/A,FALSE,"100%-98 Fcst";#N/A,#N/A,FALSE,"JV%-98 Fcst";#N/A,#N/A,FALSE,"100%-99 Fcst";#N/A,#N/A,FALSE,"JV%-99 Fcst";#N/A,#N/A,FALSE,"1999 Budget";#N/A,#N/A,FALSE,"99 Bud vs 98 Fcst";#N/A,#N/A,FALSE,"99 Bud vs 99 Fcst";#N/A,#N/A,FALSE,"1999 Budget per Sub"}</definedName>
    <definedName name="wrn.JShellReport." hidden="1">{#N/A,#N/A,FALSE,"REGIONAL CONS P&amp;L 98 f vs 99 b";#N/A,#N/A,FALSE,"REGIONAL CONS P&amp;L 99 f vs 99 b";#N/A,#N/A,FALSE,"100%-98 Fcst";#N/A,#N/A,FALSE,"JV%-98 Fcst";#N/A,#N/A,FALSE,"100%-99 Fcst";#N/A,#N/A,FALSE,"JV%-99 Fcst";#N/A,#N/A,FALSE,"1999 Budget";#N/A,#N/A,FALSE,"99 Bud vs 98 Fcst";#N/A,#N/A,FALSE,"99 Bud vs 99 Fcst";#N/A,#N/A,FALSE,"1999 Budget per Sub"}</definedName>
    <definedName name="wrn.KBL." localSheetId="14" hidden="1">{#N/A,#N/A,FALSE,"Cov";#N/A,#N/A,FALSE,"Sum";#N/A,#N/A,FALSE,"P&amp;L";#N/A,#N/A,FALSE,"HL";#N/A,#N/A,FALSE,"Bal";#N/A,#N/A,FALSE,"CCcm";#N/A,#N/A,FALSE,"ProdCM";#N/A,#N/A,FALSE,"Cap"}</definedName>
    <definedName name="wrn.KBL." localSheetId="7" hidden="1">{#N/A,#N/A,FALSE,"Cov";#N/A,#N/A,FALSE,"Sum";#N/A,#N/A,FALSE,"P&amp;L";#N/A,#N/A,FALSE,"HL";#N/A,#N/A,FALSE,"Bal";#N/A,#N/A,FALSE,"CCcm";#N/A,#N/A,FALSE,"ProdCM";#N/A,#N/A,FALSE,"Cap"}</definedName>
    <definedName name="wrn.KBL." localSheetId="25" hidden="1">{#N/A,#N/A,FALSE,"Cov";#N/A,#N/A,FALSE,"Sum";#N/A,#N/A,FALSE,"P&amp;L";#N/A,#N/A,FALSE,"HL";#N/A,#N/A,FALSE,"Bal";#N/A,#N/A,FALSE,"CCcm";#N/A,#N/A,FALSE,"ProdCM";#N/A,#N/A,FALSE,"Cap"}</definedName>
    <definedName name="wrn.KBL." localSheetId="21" hidden="1">{#N/A,#N/A,FALSE,"Cov";#N/A,#N/A,FALSE,"Sum";#N/A,#N/A,FALSE,"P&amp;L";#N/A,#N/A,FALSE,"HL";#N/A,#N/A,FALSE,"Bal";#N/A,#N/A,FALSE,"CCcm";#N/A,#N/A,FALSE,"ProdCM";#N/A,#N/A,FALSE,"Cap"}</definedName>
    <definedName name="wrn.KBL." localSheetId="22" hidden="1">{#N/A,#N/A,FALSE,"Cov";#N/A,#N/A,FALSE,"Sum";#N/A,#N/A,FALSE,"P&amp;L";#N/A,#N/A,FALSE,"HL";#N/A,#N/A,FALSE,"Bal";#N/A,#N/A,FALSE,"CCcm";#N/A,#N/A,FALSE,"ProdCM";#N/A,#N/A,FALSE,"Cap"}</definedName>
    <definedName name="wrn.KBL." localSheetId="19" hidden="1">{#N/A,#N/A,FALSE,"Cov";#N/A,#N/A,FALSE,"Sum";#N/A,#N/A,FALSE,"P&amp;L";#N/A,#N/A,FALSE,"HL";#N/A,#N/A,FALSE,"Bal";#N/A,#N/A,FALSE,"CCcm";#N/A,#N/A,FALSE,"ProdCM";#N/A,#N/A,FALSE,"Cap"}</definedName>
    <definedName name="wrn.KBL." hidden="1">{#N/A,#N/A,FALSE,"Cov";#N/A,#N/A,FALSE,"Sum";#N/A,#N/A,FALSE,"P&amp;L";#N/A,#N/A,FALSE,"HL";#N/A,#N/A,FALSE,"Bal";#N/A,#N/A,FALSE,"CCcm";#N/A,#N/A,FALSE,"ProdCM";#N/A,#N/A,FALSE,"Cap"}</definedName>
    <definedName name="wrn.Key._.Financial._.Analysis." localSheetId="14" hidden="1">{#N/A,#N/A,TRUE,"Monthly Analysis"}</definedName>
    <definedName name="wrn.Key._.Financial._.Analysis." localSheetId="7" hidden="1">{#N/A,#N/A,TRUE,"Monthly Analysis"}</definedName>
    <definedName name="wrn.Key._.Financial._.Analysis." localSheetId="25" hidden="1">{#N/A,#N/A,TRUE,"Monthly Analysis"}</definedName>
    <definedName name="wrn.Key._.Financial._.Analysis." localSheetId="21" hidden="1">{#N/A,#N/A,TRUE,"Monthly Analysis"}</definedName>
    <definedName name="wrn.Key._.Financial._.Analysis." localSheetId="22" hidden="1">{#N/A,#N/A,TRUE,"Monthly Analysis"}</definedName>
    <definedName name="wrn.Key._.Financial._.Analysis." localSheetId="19" hidden="1">{#N/A,#N/A,TRUE,"Monthly Analysis"}</definedName>
    <definedName name="wrn.Key._.Financial._.Analysis." hidden="1">{#N/A,#N/A,TRUE,"Monthly Analysis"}</definedName>
    <definedName name="wrn.KKW." localSheetId="14" hidden="1">{#N/A,#N/A,FALSE,"Cover";#N/A,#N/A,FALSE,"KKW Sum";#N/A,#N/A,FALSE,"KKW Basisdaten";#N/A,#N/A,FALSE,"DEPRKKW";#N/A,#N/A,FALSE,"Krü";#N/A,#N/A,FALSE,"Bru";#N/A,#N/A,FALSE,"Bro";#N/A,#N/A,FALSE,"Sta"}</definedName>
    <definedName name="wrn.KKW." localSheetId="7" hidden="1">{#N/A,#N/A,FALSE,"Cover";#N/A,#N/A,FALSE,"KKW Sum";#N/A,#N/A,FALSE,"KKW Basisdaten";#N/A,#N/A,FALSE,"DEPRKKW";#N/A,#N/A,FALSE,"Krü";#N/A,#N/A,FALSE,"Bru";#N/A,#N/A,FALSE,"Bro";#N/A,#N/A,FALSE,"Sta"}</definedName>
    <definedName name="wrn.KKW." localSheetId="25" hidden="1">{#N/A,#N/A,FALSE,"Cover";#N/A,#N/A,FALSE,"KKW Sum";#N/A,#N/A,FALSE,"KKW Basisdaten";#N/A,#N/A,FALSE,"DEPRKKW";#N/A,#N/A,FALSE,"Krü";#N/A,#N/A,FALSE,"Bru";#N/A,#N/A,FALSE,"Bro";#N/A,#N/A,FALSE,"Sta"}</definedName>
    <definedName name="wrn.KKW." localSheetId="21" hidden="1">{#N/A,#N/A,FALSE,"Cover";#N/A,#N/A,FALSE,"KKW Sum";#N/A,#N/A,FALSE,"KKW Basisdaten";#N/A,#N/A,FALSE,"DEPRKKW";#N/A,#N/A,FALSE,"Krü";#N/A,#N/A,FALSE,"Bru";#N/A,#N/A,FALSE,"Bro";#N/A,#N/A,FALSE,"Sta"}</definedName>
    <definedName name="wrn.KKW." localSheetId="22" hidden="1">{#N/A,#N/A,FALSE,"Cover";#N/A,#N/A,FALSE,"KKW Sum";#N/A,#N/A,FALSE,"KKW Basisdaten";#N/A,#N/A,FALSE,"DEPRKKW";#N/A,#N/A,FALSE,"Krü";#N/A,#N/A,FALSE,"Bru";#N/A,#N/A,FALSE,"Bro";#N/A,#N/A,FALSE,"Sta"}</definedName>
    <definedName name="wrn.KKW." localSheetId="19" hidden="1">{#N/A,#N/A,FALSE,"Cover";#N/A,#N/A,FALSE,"KKW Sum";#N/A,#N/A,FALSE,"KKW Basisdaten";#N/A,#N/A,FALSE,"DEPRKKW";#N/A,#N/A,FALSE,"Krü";#N/A,#N/A,FALSE,"Bru";#N/A,#N/A,FALSE,"Bro";#N/A,#N/A,FALSE,"Sta"}</definedName>
    <definedName name="wrn.KKW." hidden="1">{#N/A,#N/A,FALSE,"Cover";#N/A,#N/A,FALSE,"KKW Sum";#N/A,#N/A,FALSE,"KKW Basisdaten";#N/A,#N/A,FALSE,"DEPRKKW";#N/A,#N/A,FALSE,"Krü";#N/A,#N/A,FALSE,"Bru";#N/A,#N/A,FALSE,"Bro";#N/A,#N/A,FALSE,"Sta"}</definedName>
    <definedName name="wrn.Komplettausdruck." localSheetId="14" hidden="1">{#N/A,#N/A,FALSE,"Layout Aktiva";#N/A,#N/A,FALSE,"Layout Passiva";#N/A,#N/A,FALSE,"Layout GuV";#N/A,#N/A,FALSE,"Layout Cash Flow";#N/A,#N/A,FALSE,"Mittelherkunft";#N/A,#N/A,FALSE,"Mittelverwendung";#N/A,#N/A,FALSE,"Finanzbedarfsrechnung"}</definedName>
    <definedName name="wrn.Komplettausdruck." localSheetId="7" hidden="1">{#N/A,#N/A,FALSE,"Layout Aktiva";#N/A,#N/A,FALSE,"Layout Passiva";#N/A,#N/A,FALSE,"Layout GuV";#N/A,#N/A,FALSE,"Layout Cash Flow";#N/A,#N/A,FALSE,"Mittelherkunft";#N/A,#N/A,FALSE,"Mittelverwendung";#N/A,#N/A,FALSE,"Finanzbedarfsrechnung"}</definedName>
    <definedName name="wrn.Komplettausdruck." localSheetId="25" hidden="1">{#N/A,#N/A,FALSE,"Layout Aktiva";#N/A,#N/A,FALSE,"Layout Passiva";#N/A,#N/A,FALSE,"Layout GuV";#N/A,#N/A,FALSE,"Layout Cash Flow";#N/A,#N/A,FALSE,"Mittelherkunft";#N/A,#N/A,FALSE,"Mittelverwendung";#N/A,#N/A,FALSE,"Finanzbedarfsrechnung"}</definedName>
    <definedName name="wrn.Komplettausdruck." localSheetId="21" hidden="1">{#N/A,#N/A,FALSE,"Layout Aktiva";#N/A,#N/A,FALSE,"Layout Passiva";#N/A,#N/A,FALSE,"Layout GuV";#N/A,#N/A,FALSE,"Layout Cash Flow";#N/A,#N/A,FALSE,"Mittelherkunft";#N/A,#N/A,FALSE,"Mittelverwendung";#N/A,#N/A,FALSE,"Finanzbedarfsrechnung"}</definedName>
    <definedName name="wrn.Komplettausdruck." localSheetId="22" hidden="1">{#N/A,#N/A,FALSE,"Layout Aktiva";#N/A,#N/A,FALSE,"Layout Passiva";#N/A,#N/A,FALSE,"Layout GuV";#N/A,#N/A,FALSE,"Layout Cash Flow";#N/A,#N/A,FALSE,"Mittelherkunft";#N/A,#N/A,FALSE,"Mittelverwendung";#N/A,#N/A,FALSE,"Finanzbedarfsrechnung"}</definedName>
    <definedName name="wrn.Komplettausdruck." localSheetId="19" hidden="1">{#N/A,#N/A,FALSE,"Layout Aktiva";#N/A,#N/A,FALSE,"Layout Passiva";#N/A,#N/A,FALSE,"Layout GuV";#N/A,#N/A,FALSE,"Layout Cash Flow";#N/A,#N/A,FALSE,"Mittelherkunft";#N/A,#N/A,FALSE,"Mittelverwendung";#N/A,#N/A,FALSE,"Finanzbedarfsrechnung"}</definedName>
    <definedName name="wrn.Komplettausdruck." hidden="1">{#N/A,#N/A,FALSE,"Layout Aktiva";#N/A,#N/A,FALSE,"Layout Passiva";#N/A,#N/A,FALSE,"Layout GuV";#N/A,#N/A,FALSE,"Layout Cash Flow";#N/A,#N/A,FALSE,"Mittelherkunft";#N/A,#N/A,FALSE,"Mittelverwendung";#N/A,#N/A,FALSE,"Finanzbedarfsrechnung"}</definedName>
    <definedName name="wrn.KYTD._.Sales._.Only." localSheetId="14" hidden="1">{"YTD_WOUT_forecase (CC:61 only)",#N/A,FALSE,"KYTD Sales [CC61 only]"}</definedName>
    <definedName name="wrn.KYTD._.Sales._.Only." localSheetId="7" hidden="1">{"YTD_WOUT_forecase (CC:61 only)",#N/A,FALSE,"KYTD Sales [CC61 only]"}</definedName>
    <definedName name="wrn.KYTD._.Sales._.Only." localSheetId="25" hidden="1">{"YTD_WOUT_forecase (CC:61 only)",#N/A,FALSE,"KYTD Sales [CC61 only]"}</definedName>
    <definedName name="wrn.KYTD._.Sales._.Only." localSheetId="21" hidden="1">{"YTD_WOUT_forecase (CC:61 only)",#N/A,FALSE,"KYTD Sales [CC61 only]"}</definedName>
    <definedName name="wrn.KYTD._.Sales._.Only." localSheetId="22" hidden="1">{"YTD_WOUT_forecase (CC:61 only)",#N/A,FALSE,"KYTD Sales [CC61 only]"}</definedName>
    <definedName name="wrn.KYTD._.Sales._.Only." localSheetId="19" hidden="1">{"YTD_WOUT_forecase (CC:61 only)",#N/A,FALSE,"KYTD Sales [CC61 only]"}</definedName>
    <definedName name="wrn.KYTD._.Sales._.Only." hidden="1">{"YTD_WOUT_forecase (CC:61 only)",#N/A,FALSE,"KYTD Sales [CC61 only]"}</definedName>
    <definedName name="wrn.KYTD._.Service._.Only." localSheetId="14" hidden="1">{"YTD_KD_WITHOUT_Forecast (KYTD Svice [cc62 only])",#N/A,FALSE,"KYTD Svice [cc62 only]"}</definedName>
    <definedName name="wrn.KYTD._.Service._.Only." localSheetId="7" hidden="1">{"YTD_KD_WITHOUT_Forecast (KYTD Svice [cc62 only])",#N/A,FALSE,"KYTD Svice [cc62 only]"}</definedName>
    <definedName name="wrn.KYTD._.Service._.Only." localSheetId="25" hidden="1">{"YTD_KD_WITHOUT_Forecast (KYTD Svice [cc62 only])",#N/A,FALSE,"KYTD Svice [cc62 only]"}</definedName>
    <definedName name="wrn.KYTD._.Service._.Only." localSheetId="21" hidden="1">{"YTD_KD_WITHOUT_Forecast (KYTD Svice [cc62 only])",#N/A,FALSE,"KYTD Svice [cc62 only]"}</definedName>
    <definedName name="wrn.KYTD._.Service._.Only." localSheetId="22" hidden="1">{"YTD_KD_WITHOUT_Forecast (KYTD Svice [cc62 only])",#N/A,FALSE,"KYTD Svice [cc62 only]"}</definedName>
    <definedName name="wrn.KYTD._.Service._.Only." localSheetId="19" hidden="1">{"YTD_KD_WITHOUT_Forecast (KYTD Svice [cc62 only])",#N/A,FALSE,"KYTD Svice [cc62 only]"}</definedName>
    <definedName name="wrn.KYTD._.Service._.Only." hidden="1">{"YTD_KD_WITHOUT_Forecast (KYTD Svice [cc62 only])",#N/A,FALSE,"KYTD Svice [cc62 only]"}</definedName>
    <definedName name="wrn.KYTD._.SMT._.TOTAL." localSheetId="14" hidden="1">{"YTD_KD_WITHOUT_Forecast",#N/A,FALSE,"KYTD PL EA TOTAL"}</definedName>
    <definedName name="wrn.KYTD._.SMT._.TOTAL." localSheetId="7" hidden="1">{"YTD_KD_WITHOUT_Forecast",#N/A,FALSE,"KYTD PL EA TOTAL"}</definedName>
    <definedName name="wrn.KYTD._.SMT._.TOTAL." localSheetId="25" hidden="1">{"YTD_KD_WITHOUT_Forecast",#N/A,FALSE,"KYTD PL EA TOTAL"}</definedName>
    <definedName name="wrn.KYTD._.SMT._.TOTAL." localSheetId="21" hidden="1">{"YTD_KD_WITHOUT_Forecast",#N/A,FALSE,"KYTD PL EA TOTAL"}</definedName>
    <definedName name="wrn.KYTD._.SMT._.TOTAL." localSheetId="22" hidden="1">{"YTD_KD_WITHOUT_Forecast",#N/A,FALSE,"KYTD PL EA TOTAL"}</definedName>
    <definedName name="wrn.KYTD._.SMT._.TOTAL." localSheetId="19" hidden="1">{"YTD_KD_WITHOUT_Forecast",#N/A,FALSE,"KYTD PL EA TOTAL"}</definedName>
    <definedName name="wrn.KYTD._.SMT._.TOTAL." hidden="1">{"YTD_KD_WITHOUT_Forecast",#N/A,FALSE,"KYTD PL EA TOTAL"}</definedName>
    <definedName name="wrn.KYTD_Sales_W_Forecast." localSheetId="14" hidden="1">{"YTD_KD_W_Forecast (KYTD Sales [CC61 only])",#N/A,FALSE,"KYTD Sales [CC61 only]"}</definedName>
    <definedName name="wrn.KYTD_Sales_W_Forecast." localSheetId="7" hidden="1">{"YTD_KD_W_Forecast (KYTD Sales [CC61 only])",#N/A,FALSE,"KYTD Sales [CC61 only]"}</definedName>
    <definedName name="wrn.KYTD_Sales_W_Forecast." localSheetId="25" hidden="1">{"YTD_KD_W_Forecast (KYTD Sales [CC61 only])",#N/A,FALSE,"KYTD Sales [CC61 only]"}</definedName>
    <definedName name="wrn.KYTD_Sales_W_Forecast." localSheetId="21" hidden="1">{"YTD_KD_W_Forecast (KYTD Sales [CC61 only])",#N/A,FALSE,"KYTD Sales [CC61 only]"}</definedName>
    <definedName name="wrn.KYTD_Sales_W_Forecast." localSheetId="22" hidden="1">{"YTD_KD_W_Forecast (KYTD Sales [CC61 only])",#N/A,FALSE,"KYTD Sales [CC61 only]"}</definedName>
    <definedName name="wrn.KYTD_Sales_W_Forecast." localSheetId="19" hidden="1">{"YTD_KD_W_Forecast (KYTD Sales [CC61 only])",#N/A,FALSE,"KYTD Sales [CC61 only]"}</definedName>
    <definedName name="wrn.KYTD_Sales_W_Forecast." hidden="1">{"YTD_KD_W_Forecast (KYTD Sales [CC61 only])",#N/A,FALSE,"KYTD Sales [CC61 only]"}</definedName>
    <definedName name="wrn.KYTD_Service_W_Forecast." localSheetId="14" hidden="1">{"YTD_KD_W_Forecast (KYTD Svice [cc62 only])",#N/A,FALSE,"KYTD Svice [cc62 only]"}</definedName>
    <definedName name="wrn.KYTD_Service_W_Forecast." localSheetId="7" hidden="1">{"YTD_KD_W_Forecast (KYTD Svice [cc62 only])",#N/A,FALSE,"KYTD Svice [cc62 only]"}</definedName>
    <definedName name="wrn.KYTD_Service_W_Forecast." localSheetId="25" hidden="1">{"YTD_KD_W_Forecast (KYTD Svice [cc62 only])",#N/A,FALSE,"KYTD Svice [cc62 only]"}</definedName>
    <definedName name="wrn.KYTD_Service_W_Forecast." localSheetId="21" hidden="1">{"YTD_KD_W_Forecast (KYTD Svice [cc62 only])",#N/A,FALSE,"KYTD Svice [cc62 only]"}</definedName>
    <definedName name="wrn.KYTD_Service_W_Forecast." localSheetId="22" hidden="1">{"YTD_KD_W_Forecast (KYTD Svice [cc62 only])",#N/A,FALSE,"KYTD Svice [cc62 only]"}</definedName>
    <definedName name="wrn.KYTD_Service_W_Forecast." localSheetId="19" hidden="1">{"YTD_KD_W_Forecast (KYTD Svice [cc62 only])",#N/A,FALSE,"KYTD Svice [cc62 only]"}</definedName>
    <definedName name="wrn.KYTD_Service_W_Forecast." hidden="1">{"YTD_KD_W_Forecast (KYTD Svice [cc62 only])",#N/A,FALSE,"KYTD Svice [cc62 only]"}</definedName>
    <definedName name="wrn.KYTD_TOTAL_W_Forecast." localSheetId="14" hidden="1">{"YTD_KD_W_forecast",#N/A,FALSE,"KYTD PL EA TOTAL"}</definedName>
    <definedName name="wrn.KYTD_TOTAL_W_Forecast." localSheetId="7" hidden="1">{"YTD_KD_W_forecast",#N/A,FALSE,"KYTD PL EA TOTAL"}</definedName>
    <definedName name="wrn.KYTD_TOTAL_W_Forecast." localSheetId="25" hidden="1">{"YTD_KD_W_forecast",#N/A,FALSE,"KYTD PL EA TOTAL"}</definedName>
    <definedName name="wrn.KYTD_TOTAL_W_Forecast." localSheetId="21" hidden="1">{"YTD_KD_W_forecast",#N/A,FALSE,"KYTD PL EA TOTAL"}</definedName>
    <definedName name="wrn.KYTD_TOTAL_W_Forecast." localSheetId="22" hidden="1">{"YTD_KD_W_forecast",#N/A,FALSE,"KYTD PL EA TOTAL"}</definedName>
    <definedName name="wrn.KYTD_TOTAL_W_Forecast." localSheetId="19" hidden="1">{"YTD_KD_W_forecast",#N/A,FALSE,"KYTD PL EA TOTAL"}</definedName>
    <definedName name="wrn.KYTD_TOTAL_W_Forecast." hidden="1">{"YTD_KD_W_forecast",#N/A,FALSE,"KYTD PL EA TOTAL"}</definedName>
    <definedName name="wrn.LA._.SA." localSheetId="14" hidden="1">{"PnL",#N/A,FALSE,"Gas LA SA P&amp;L";"Responsibility",#N/A,FALSE,"Gas LA SA P&amp;L";"Cost Control",#N/A,FALSE,"Gas LA SA P&amp;L";"Program List",#N/A,FALSE,"Gas LA SA P&amp;L"}</definedName>
    <definedName name="wrn.LA._.SA." localSheetId="7" hidden="1">{"PnL",#N/A,FALSE,"Gas LA SA P&amp;L";"Responsibility",#N/A,FALSE,"Gas LA SA P&amp;L";"Cost Control",#N/A,FALSE,"Gas LA SA P&amp;L";"Program List",#N/A,FALSE,"Gas LA SA P&amp;L"}</definedName>
    <definedName name="wrn.LA._.SA." localSheetId="25" hidden="1">{"PnL",#N/A,FALSE,"Gas LA SA P&amp;L";"Responsibility",#N/A,FALSE,"Gas LA SA P&amp;L";"Cost Control",#N/A,FALSE,"Gas LA SA P&amp;L";"Program List",#N/A,FALSE,"Gas LA SA P&amp;L"}</definedName>
    <definedName name="wrn.LA._.SA." localSheetId="21" hidden="1">{"PnL",#N/A,FALSE,"Gas LA SA P&amp;L";"Responsibility",#N/A,FALSE,"Gas LA SA P&amp;L";"Cost Control",#N/A,FALSE,"Gas LA SA P&amp;L";"Program List",#N/A,FALSE,"Gas LA SA P&amp;L"}</definedName>
    <definedName name="wrn.LA._.SA." localSheetId="22" hidden="1">{"PnL",#N/A,FALSE,"Gas LA SA P&amp;L";"Responsibility",#N/A,FALSE,"Gas LA SA P&amp;L";"Cost Control",#N/A,FALSE,"Gas LA SA P&amp;L";"Program List",#N/A,FALSE,"Gas LA SA P&amp;L"}</definedName>
    <definedName name="wrn.LA._.SA." localSheetId="19" hidden="1">{"PnL",#N/A,FALSE,"Gas LA SA P&amp;L";"Responsibility",#N/A,FALSE,"Gas LA SA P&amp;L";"Cost Control",#N/A,FALSE,"Gas LA SA P&amp;L";"Program List",#N/A,FALSE,"Gas LA SA P&amp;L"}</definedName>
    <definedName name="wrn.LA._.SA." hidden="1">{"PnL",#N/A,FALSE,"Gas LA SA P&amp;L";"Responsibility",#N/A,FALSE,"Gas LA SA P&amp;L";"Cost Control",#N/A,FALSE,"Gas LA SA P&amp;L";"Program List",#N/A,FALSE,"Gas LA SA P&amp;L"}</definedName>
    <definedName name="wrn.Letter._.of._.representation." localSheetId="14" hidden="1">{#N/A,#N/A,FALSE,"LRP1_3"}</definedName>
    <definedName name="wrn.Letter._.of._.representation." localSheetId="7" hidden="1">{#N/A,#N/A,FALSE,"LRP1_3"}</definedName>
    <definedName name="wrn.Letter._.of._.representation." localSheetId="25" hidden="1">{#N/A,#N/A,FALSE,"LRP1_3"}</definedName>
    <definedName name="wrn.Letter._.of._.representation." localSheetId="21" hidden="1">{#N/A,#N/A,FALSE,"LRP1_3"}</definedName>
    <definedName name="wrn.Letter._.of._.representation." localSheetId="22" hidden="1">{#N/A,#N/A,FALSE,"LRP1_3"}</definedName>
    <definedName name="wrn.Letter._.of._.representation." localSheetId="19" hidden="1">{#N/A,#N/A,FALSE,"LRP1_3"}</definedName>
    <definedName name="wrn.Letter._.of._.representation." hidden="1">{#N/A,#N/A,FALSE,"LRP1_3"}</definedName>
    <definedName name="wrn.Line._.Efficiency." localSheetId="14" hidden="1">{"Line Efficiency",#N/A,FALSE,"Benchmarking"}</definedName>
    <definedName name="wrn.Line._.Efficiency." localSheetId="7" hidden="1">{"Line Efficiency",#N/A,FALSE,"Benchmarking"}</definedName>
    <definedName name="wrn.Line._.Efficiency." localSheetId="25" hidden="1">{"Line Efficiency",#N/A,FALSE,"Benchmarking"}</definedName>
    <definedName name="wrn.Line._.Efficiency." localSheetId="21" hidden="1">{"Line Efficiency",#N/A,FALSE,"Benchmarking"}</definedName>
    <definedName name="wrn.Line._.Efficiency." localSheetId="22" hidden="1">{"Line Efficiency",#N/A,FALSE,"Benchmarking"}</definedName>
    <definedName name="wrn.Line._.Efficiency." localSheetId="19" hidden="1">{"Line Efficiency",#N/A,FALSE,"Benchmarking"}</definedName>
    <definedName name="wrn.Line._.Efficiency." hidden="1">{"Line Efficiency",#N/A,FALSE,"Benchmarking"}</definedName>
    <definedName name="wrn.LJD._.Review._.1." localSheetId="14" hidden="1">{"LJD 1",#N/A,FALSE,"Master";"LJD 2",#N/A,FALSE,"Sheet2";"LJD 3",#N/A,FALSE,"Sheet1";"LJD 4",#N/A,FALSE,"Sheet3";"LJD 5",#N/A,FALSE,"Sheet4"}</definedName>
    <definedName name="wrn.LJD._.Review._.1." localSheetId="7" hidden="1">{"LJD 1",#N/A,FALSE,"Master";"LJD 2",#N/A,FALSE,"Sheet2";"LJD 3",#N/A,FALSE,"Sheet1";"LJD 4",#N/A,FALSE,"Sheet3";"LJD 5",#N/A,FALSE,"Sheet4"}</definedName>
    <definedName name="wrn.LJD._.Review._.1." localSheetId="25" hidden="1">{"LJD 1",#N/A,FALSE,"Master";"LJD 2",#N/A,FALSE,"Sheet2";"LJD 3",#N/A,FALSE,"Sheet1";"LJD 4",#N/A,FALSE,"Sheet3";"LJD 5",#N/A,FALSE,"Sheet4"}</definedName>
    <definedName name="wrn.LJD._.Review._.1." localSheetId="21" hidden="1">{"LJD 1",#N/A,FALSE,"Master";"LJD 2",#N/A,FALSE,"Sheet2";"LJD 3",#N/A,FALSE,"Sheet1";"LJD 4",#N/A,FALSE,"Sheet3";"LJD 5",#N/A,FALSE,"Sheet4"}</definedName>
    <definedName name="wrn.LJD._.Review._.1." localSheetId="22" hidden="1">{"LJD 1",#N/A,FALSE,"Master";"LJD 2",#N/A,FALSE,"Sheet2";"LJD 3",#N/A,FALSE,"Sheet1";"LJD 4",#N/A,FALSE,"Sheet3";"LJD 5",#N/A,FALSE,"Sheet4"}</definedName>
    <definedName name="wrn.LJD._.Review._.1." localSheetId="19" hidden="1">{"LJD 1",#N/A,FALSE,"Master";"LJD 2",#N/A,FALSE,"Sheet2";"LJD 3",#N/A,FALSE,"Sheet1";"LJD 4",#N/A,FALSE,"Sheet3";"LJD 5",#N/A,FALSE,"Sheet4"}</definedName>
    <definedName name="wrn.LJD._.Review._.1." hidden="1">{"LJD 1",#N/A,FALSE,"Master";"LJD 2",#N/A,FALSE,"Sheet2";"LJD 3",#N/A,FALSE,"Sheet1";"LJD 4",#N/A,FALSE,"Sheet3";"LJD 5",#N/A,FALSE,"Sheet4"}</definedName>
    <definedName name="wrn.Loans." localSheetId="14" hidden="1">{"Summary report",#N/A,FALSE,"BBH";"Details - chart",#N/A,FALSE,"BBH"}</definedName>
    <definedName name="wrn.Loans." localSheetId="7" hidden="1">{"Summary report",#N/A,FALSE,"BBH";"Details - chart",#N/A,FALSE,"BBH"}</definedName>
    <definedName name="wrn.Loans." localSheetId="25" hidden="1">{"Summary report",#N/A,FALSE,"BBH";"Details - chart",#N/A,FALSE,"BBH"}</definedName>
    <definedName name="wrn.Loans." localSheetId="21" hidden="1">{"Summary report",#N/A,FALSE,"BBH";"Details - chart",#N/A,FALSE,"BBH"}</definedName>
    <definedName name="wrn.Loans." localSheetId="22" hidden="1">{"Summary report",#N/A,FALSE,"BBH";"Details - chart",#N/A,FALSE,"BBH"}</definedName>
    <definedName name="wrn.Loans." localSheetId="19" hidden="1">{"Summary report",#N/A,FALSE,"BBH";"Details - chart",#N/A,FALSE,"BBH"}</definedName>
    <definedName name="wrn.Loans." hidden="1">{"Summary report",#N/A,FALSE,"BBH";"Details - chart",#N/A,FALSE,"BBH"}</definedName>
    <definedName name="wrn.LPNL." localSheetId="14" hidden="1">{"LPNL1",#N/A,FALSE,"EntitiesWithReclasses";"LPNL2",#N/A,FALSE,"EntitiesWithReclasses";"LPNL3",#N/A,FALSE,"EntitiesWithReclasses"}</definedName>
    <definedName name="wrn.LPNL." localSheetId="7" hidden="1">{"LPNL1",#N/A,FALSE,"EntitiesWithReclasses";"LPNL2",#N/A,FALSE,"EntitiesWithReclasses";"LPNL3",#N/A,FALSE,"EntitiesWithReclasses"}</definedName>
    <definedName name="wrn.LPNL." localSheetId="25" hidden="1">{"LPNL1",#N/A,FALSE,"EntitiesWithReclasses";"LPNL2",#N/A,FALSE,"EntitiesWithReclasses";"LPNL3",#N/A,FALSE,"EntitiesWithReclasses"}</definedName>
    <definedName name="wrn.LPNL." localSheetId="21" hidden="1">{"LPNL1",#N/A,FALSE,"EntitiesWithReclasses";"LPNL2",#N/A,FALSE,"EntitiesWithReclasses";"LPNL3",#N/A,FALSE,"EntitiesWithReclasses"}</definedName>
    <definedName name="wrn.LPNL." localSheetId="22" hidden="1">{"LPNL1",#N/A,FALSE,"EntitiesWithReclasses";"LPNL2",#N/A,FALSE,"EntitiesWithReclasses";"LPNL3",#N/A,FALSE,"EntitiesWithReclasses"}</definedName>
    <definedName name="wrn.LPNL." localSheetId="19" hidden="1">{"LPNL1",#N/A,FALSE,"EntitiesWithReclasses";"LPNL2",#N/A,FALSE,"EntitiesWithReclasses";"LPNL3",#N/A,FALSE,"EntitiesWithReclasses"}</definedName>
    <definedName name="wrn.LPNL." hidden="1">{"LPNL1",#N/A,FALSE,"EntitiesWithReclasses";"LPNL2",#N/A,FALSE,"EntitiesWithReclasses";"LPNL3",#N/A,FALSE,"EntitiesWithReclasses"}</definedName>
    <definedName name="wrn.LS._.Sales." localSheetId="14" hidden="1">{#N/A,#N/A,FALSE,"Cov";#N/A,#N/A,FALSE,"Sum";#N/A,#N/A,FALSE,"P&amp;L";#N/A,#N/A,FALSE,"HL";#N/A,#N/A,FALSE,"Bal";#N/A,#N/A,FALSE,"CCcm";#N/A,#N/A,FALSE,"HC";#N/A,#N/A,FALSE,"Cap";#N/A,#N/A,FALSE,"P&amp;L (2)";#N/A,#N/A,FALSE,"P&amp;L (3)"}</definedName>
    <definedName name="wrn.LS._.Sales." localSheetId="7" hidden="1">{#N/A,#N/A,FALSE,"Cov";#N/A,#N/A,FALSE,"Sum";#N/A,#N/A,FALSE,"P&amp;L";#N/A,#N/A,FALSE,"HL";#N/A,#N/A,FALSE,"Bal";#N/A,#N/A,FALSE,"CCcm";#N/A,#N/A,FALSE,"HC";#N/A,#N/A,FALSE,"Cap";#N/A,#N/A,FALSE,"P&amp;L (2)";#N/A,#N/A,FALSE,"P&amp;L (3)"}</definedName>
    <definedName name="wrn.LS._.Sales." localSheetId="25" hidden="1">{#N/A,#N/A,FALSE,"Cov";#N/A,#N/A,FALSE,"Sum";#N/A,#N/A,FALSE,"P&amp;L";#N/A,#N/A,FALSE,"HL";#N/A,#N/A,FALSE,"Bal";#N/A,#N/A,FALSE,"CCcm";#N/A,#N/A,FALSE,"HC";#N/A,#N/A,FALSE,"Cap";#N/A,#N/A,FALSE,"P&amp;L (2)";#N/A,#N/A,FALSE,"P&amp;L (3)"}</definedName>
    <definedName name="wrn.LS._.Sales." localSheetId="21" hidden="1">{#N/A,#N/A,FALSE,"Cov";#N/A,#N/A,FALSE,"Sum";#N/A,#N/A,FALSE,"P&amp;L";#N/A,#N/A,FALSE,"HL";#N/A,#N/A,FALSE,"Bal";#N/A,#N/A,FALSE,"CCcm";#N/A,#N/A,FALSE,"HC";#N/A,#N/A,FALSE,"Cap";#N/A,#N/A,FALSE,"P&amp;L (2)";#N/A,#N/A,FALSE,"P&amp;L (3)"}</definedName>
    <definedName name="wrn.LS._.Sales." localSheetId="22" hidden="1">{#N/A,#N/A,FALSE,"Cov";#N/A,#N/A,FALSE,"Sum";#N/A,#N/A,FALSE,"P&amp;L";#N/A,#N/A,FALSE,"HL";#N/A,#N/A,FALSE,"Bal";#N/A,#N/A,FALSE,"CCcm";#N/A,#N/A,FALSE,"HC";#N/A,#N/A,FALSE,"Cap";#N/A,#N/A,FALSE,"P&amp;L (2)";#N/A,#N/A,FALSE,"P&amp;L (3)"}</definedName>
    <definedName name="wrn.LS._.Sales." localSheetId="19" hidden="1">{#N/A,#N/A,FALSE,"Cov";#N/A,#N/A,FALSE,"Sum";#N/A,#N/A,FALSE,"P&amp;L";#N/A,#N/A,FALSE,"HL";#N/A,#N/A,FALSE,"Bal";#N/A,#N/A,FALSE,"CCcm";#N/A,#N/A,FALSE,"HC";#N/A,#N/A,FALSE,"Cap";#N/A,#N/A,FALSE,"P&amp;L (2)";#N/A,#N/A,FALSE,"P&amp;L (3)"}</definedName>
    <definedName name="wrn.LS._.Sales." hidden="1">{#N/A,#N/A,FALSE,"Cov";#N/A,#N/A,FALSE,"Sum";#N/A,#N/A,FALSE,"P&amp;L";#N/A,#N/A,FALSE,"HL";#N/A,#N/A,FALSE,"Bal";#N/A,#N/A,FALSE,"CCcm";#N/A,#N/A,FALSE,"HC";#N/A,#N/A,FALSE,"Cap";#N/A,#N/A,FALSE,"P&amp;L (2)";#N/A,#N/A,FALSE,"P&amp;L (3)"}</definedName>
    <definedName name="wrn.LUP._.04._.Vertrieb." localSheetId="14" hidden="1">{#N/A,#N/A,FALSE,"V3 Stab-Geb Index";#N/A,#N/A,FALSE,"Vertrieb";#N/A,#N/A,FALSE,"V Daten";#N/A,#N/A,FALSE,"V-Z-Index";#N/A,#N/A,FALSE,"V-1 Daten";#N/A,#N/A,FALSE,"V-1 Index";#N/A,#N/A,FALSE,"V-2 Index";#N/A,#N/A,FALSE,"V-3 Daten";#N/A,#N/A,FALSE,"V3 Stab-Geb Index";#N/A,#N/A,FALSE,"V-3 VG's Index";#N/A,#N/A,FALSE,"V-4 Index";#N/A,#N/A,FALSE,"V-5 Index"}</definedName>
    <definedName name="wrn.LUP._.04._.Vertrieb." localSheetId="7" hidden="1">{#N/A,#N/A,FALSE,"V3 Stab-Geb Index";#N/A,#N/A,FALSE,"Vertrieb";#N/A,#N/A,FALSE,"V Daten";#N/A,#N/A,FALSE,"V-Z-Index";#N/A,#N/A,FALSE,"V-1 Daten";#N/A,#N/A,FALSE,"V-1 Index";#N/A,#N/A,FALSE,"V-2 Index";#N/A,#N/A,FALSE,"V-3 Daten";#N/A,#N/A,FALSE,"V3 Stab-Geb Index";#N/A,#N/A,FALSE,"V-3 VG's Index";#N/A,#N/A,FALSE,"V-4 Index";#N/A,#N/A,FALSE,"V-5 Index"}</definedName>
    <definedName name="wrn.LUP._.04._.Vertrieb." localSheetId="25" hidden="1">{#N/A,#N/A,FALSE,"V3 Stab-Geb Index";#N/A,#N/A,FALSE,"Vertrieb";#N/A,#N/A,FALSE,"V Daten";#N/A,#N/A,FALSE,"V-Z-Index";#N/A,#N/A,FALSE,"V-1 Daten";#N/A,#N/A,FALSE,"V-1 Index";#N/A,#N/A,FALSE,"V-2 Index";#N/A,#N/A,FALSE,"V-3 Daten";#N/A,#N/A,FALSE,"V3 Stab-Geb Index";#N/A,#N/A,FALSE,"V-3 VG's Index";#N/A,#N/A,FALSE,"V-4 Index";#N/A,#N/A,FALSE,"V-5 Index"}</definedName>
    <definedName name="wrn.LUP._.04._.Vertrieb." localSheetId="21" hidden="1">{#N/A,#N/A,FALSE,"V3 Stab-Geb Index";#N/A,#N/A,FALSE,"Vertrieb";#N/A,#N/A,FALSE,"V Daten";#N/A,#N/A,FALSE,"V-Z-Index";#N/A,#N/A,FALSE,"V-1 Daten";#N/A,#N/A,FALSE,"V-1 Index";#N/A,#N/A,FALSE,"V-2 Index";#N/A,#N/A,FALSE,"V-3 Daten";#N/A,#N/A,FALSE,"V3 Stab-Geb Index";#N/A,#N/A,FALSE,"V-3 VG's Index";#N/A,#N/A,FALSE,"V-4 Index";#N/A,#N/A,FALSE,"V-5 Index"}</definedName>
    <definedName name="wrn.LUP._.04._.Vertrieb." localSheetId="22" hidden="1">{#N/A,#N/A,FALSE,"V3 Stab-Geb Index";#N/A,#N/A,FALSE,"Vertrieb";#N/A,#N/A,FALSE,"V Daten";#N/A,#N/A,FALSE,"V-Z-Index";#N/A,#N/A,FALSE,"V-1 Daten";#N/A,#N/A,FALSE,"V-1 Index";#N/A,#N/A,FALSE,"V-2 Index";#N/A,#N/A,FALSE,"V-3 Daten";#N/A,#N/A,FALSE,"V3 Stab-Geb Index";#N/A,#N/A,FALSE,"V-3 VG's Index";#N/A,#N/A,FALSE,"V-4 Index";#N/A,#N/A,FALSE,"V-5 Index"}</definedName>
    <definedName name="wrn.LUP._.04._.Vertrieb." localSheetId="19" hidden="1">{#N/A,#N/A,FALSE,"V3 Stab-Geb Index";#N/A,#N/A,FALSE,"Vertrieb";#N/A,#N/A,FALSE,"V Daten";#N/A,#N/A,FALSE,"V-Z-Index";#N/A,#N/A,FALSE,"V-1 Daten";#N/A,#N/A,FALSE,"V-1 Index";#N/A,#N/A,FALSE,"V-2 Index";#N/A,#N/A,FALSE,"V-3 Daten";#N/A,#N/A,FALSE,"V3 Stab-Geb Index";#N/A,#N/A,FALSE,"V-3 VG's Index";#N/A,#N/A,FALSE,"V-4 Index";#N/A,#N/A,FALSE,"V-5 Index"}</definedName>
    <definedName name="wrn.LUP._.04._.Vertrieb." hidden="1">{#N/A,#N/A,FALSE,"V3 Stab-Geb Index";#N/A,#N/A,FALSE,"Vertrieb";#N/A,#N/A,FALSE,"V Daten";#N/A,#N/A,FALSE,"V-Z-Index";#N/A,#N/A,FALSE,"V-1 Daten";#N/A,#N/A,FALSE,"V-1 Index";#N/A,#N/A,FALSE,"V-2 Index";#N/A,#N/A,FALSE,"V-3 Daten";#N/A,#N/A,FALSE,"V3 Stab-Geb Index";#N/A,#N/A,FALSE,"V-3 VG's Index";#N/A,#N/A,FALSE,"V-4 Index";#N/A,#N/A,FALSE,"V-5 Index"}</definedName>
    <definedName name="wrn.m" localSheetId="14" hidden="1">{"M6Print",#N/A,FALSE,"M6";"M6_1Print",#N/A,FALSE,"M6_1";"M6_2Print",#N/A,FALSE,"M6_2"}</definedName>
    <definedName name="wrn.m" localSheetId="7" hidden="1">{"M6Print",#N/A,FALSE,"M6";"M6_1Print",#N/A,FALSE,"M6_1";"M6_2Print",#N/A,FALSE,"M6_2"}</definedName>
    <definedName name="wrn.m" localSheetId="25" hidden="1">{"M6Print",#N/A,FALSE,"M6";"M6_1Print",#N/A,FALSE,"M6_1";"M6_2Print",#N/A,FALSE,"M6_2"}</definedName>
    <definedName name="wrn.m" localSheetId="21" hidden="1">{"M6Print",#N/A,FALSE,"M6";"M6_1Print",#N/A,FALSE,"M6_1";"M6_2Print",#N/A,FALSE,"M6_2"}</definedName>
    <definedName name="wrn.m" localSheetId="22" hidden="1">{"M6Print",#N/A,FALSE,"M6";"M6_1Print",#N/A,FALSE,"M6_1";"M6_2Print",#N/A,FALSE,"M6_2"}</definedName>
    <definedName name="wrn.m" localSheetId="19" hidden="1">{"M6Print",#N/A,FALSE,"M6";"M6_1Print",#N/A,FALSE,"M6_1";"M6_2Print",#N/A,FALSE,"M6_2"}</definedName>
    <definedName name="wrn.m" hidden="1">{"M6Print",#N/A,FALSE,"M6";"M6_1Print",#N/A,FALSE,"M6_1";"M6_2Print",#N/A,FALSE,"M6_2"}</definedName>
    <definedName name="wrn.M1._.Operating._.Statement." localSheetId="14" hidden="1">{"M1Print",#N/A,FALSE,"M1"}</definedName>
    <definedName name="wrn.M1._.Operating._.Statement." localSheetId="7" hidden="1">{"M1Print",#N/A,FALSE,"M1"}</definedName>
    <definedName name="wrn.M1._.Operating._.Statement." localSheetId="25" hidden="1">{"M1Print",#N/A,FALSE,"M1"}</definedName>
    <definedName name="wrn.M1._.Operating._.Statement." localSheetId="21" hidden="1">{"M1Print",#N/A,FALSE,"M1"}</definedName>
    <definedName name="wrn.M1._.Operating._.Statement." localSheetId="22" hidden="1">{"M1Print",#N/A,FALSE,"M1"}</definedName>
    <definedName name="wrn.M1._.Operating._.Statement." localSheetId="19" hidden="1">{"M1Print",#N/A,FALSE,"M1"}</definedName>
    <definedName name="wrn.M1._.Operating._.Statement." hidden="1">{"M1Print",#N/A,FALSE,"M1"}</definedName>
    <definedName name="wrn.M1s._.Statistics." localSheetId="14" hidden="1">{"M1sPrint",#N/A,FALSE,"M1s"}</definedName>
    <definedName name="wrn.M1s._.Statistics." localSheetId="7" hidden="1">{"M1sPrint",#N/A,FALSE,"M1s"}</definedName>
    <definedName name="wrn.M1s._.Statistics." localSheetId="25" hidden="1">{"M1sPrint",#N/A,FALSE,"M1s"}</definedName>
    <definedName name="wrn.M1s._.Statistics." localSheetId="21" hidden="1">{"M1sPrint",#N/A,FALSE,"M1s"}</definedName>
    <definedName name="wrn.M1s._.Statistics." localSheetId="22" hidden="1">{"M1sPrint",#N/A,FALSE,"M1s"}</definedName>
    <definedName name="wrn.M1s._.Statistics." localSheetId="19" hidden="1">{"M1sPrint",#N/A,FALSE,"M1s"}</definedName>
    <definedName name="wrn.M1s._.Statistics." hidden="1">{"M1sPrint",#N/A,FALSE,"M1s"}</definedName>
    <definedName name="wrn.M2._.Balance._.Sheet." localSheetId="14" hidden="1">{"M2Print",#N/A,FALSE,"M2"}</definedName>
    <definedName name="wrn.M2._.Balance._.Sheet." localSheetId="7" hidden="1">{"M2Print",#N/A,FALSE,"M2"}</definedName>
    <definedName name="wrn.M2._.Balance._.Sheet." localSheetId="25" hidden="1">{"M2Print",#N/A,FALSE,"M2"}</definedName>
    <definedName name="wrn.M2._.Balance._.Sheet." localSheetId="21" hidden="1">{"M2Print",#N/A,FALSE,"M2"}</definedName>
    <definedName name="wrn.M2._.Balance._.Sheet." localSheetId="22" hidden="1">{"M2Print",#N/A,FALSE,"M2"}</definedName>
    <definedName name="wrn.M2._.Balance._.Sheet." localSheetId="19" hidden="1">{"M2Print",#N/A,FALSE,"M2"}</definedName>
    <definedName name="wrn.M2._.Balance._.Sheet." hidden="1">{"M2Print",#N/A,FALSE,"M2"}</definedName>
    <definedName name="wrn.M2a._.Cashflow." localSheetId="14" hidden="1">{"M2aPrint",#N/A,FALSE,"M2a"}</definedName>
    <definedName name="wrn.M2a._.Cashflow." localSheetId="7" hidden="1">{"M2aPrint",#N/A,FALSE,"M2a"}</definedName>
    <definedName name="wrn.M2a._.Cashflow." localSheetId="25" hidden="1">{"M2aPrint",#N/A,FALSE,"M2a"}</definedName>
    <definedName name="wrn.M2a._.Cashflow." localSheetId="21" hidden="1">{"M2aPrint",#N/A,FALSE,"M2a"}</definedName>
    <definedName name="wrn.M2a._.Cashflow." localSheetId="22" hidden="1">{"M2aPrint",#N/A,FALSE,"M2a"}</definedName>
    <definedName name="wrn.M2a._.Cashflow." localSheetId="19" hidden="1">{"M2aPrint",#N/A,FALSE,"M2a"}</definedName>
    <definedName name="wrn.M2a._.Cashflow." hidden="1">{"M2aPrint",#N/A,FALSE,"M2a"}</definedName>
    <definedName name="wrn.M4._.Inventories." localSheetId="14" hidden="1">{"M4Print",#N/A,FALSE,"M4"}</definedName>
    <definedName name="wrn.M4._.Inventories." localSheetId="7" hidden="1">{"M4Print",#N/A,FALSE,"M4"}</definedName>
    <definedName name="wrn.M4._.Inventories." localSheetId="25" hidden="1">{"M4Print",#N/A,FALSE,"M4"}</definedName>
    <definedName name="wrn.M4._.Inventories." localSheetId="21" hidden="1">{"M4Print",#N/A,FALSE,"M4"}</definedName>
    <definedName name="wrn.M4._.Inventories." localSheetId="22" hidden="1">{"M4Print",#N/A,FALSE,"M4"}</definedName>
    <definedName name="wrn.M4._.Inventories." localSheetId="19" hidden="1">{"M4Print",#N/A,FALSE,"M4"}</definedName>
    <definedName name="wrn.M4._.Inventories." hidden="1">{"M4Print",#N/A,FALSE,"M4"}</definedName>
    <definedName name="wrn.M5._.Flash._.and._.Forecast." localSheetId="14" hidden="1">{"M5Print",#N/A,FALSE,"M5"}</definedName>
    <definedName name="wrn.M5._.Flash._.and._.Forecast." localSheetId="7" hidden="1">{"M5Print",#N/A,FALSE,"M5"}</definedName>
    <definedName name="wrn.M5._.Flash._.and._.Forecast." localSheetId="25" hidden="1">{"M5Print",#N/A,FALSE,"M5"}</definedName>
    <definedName name="wrn.M5._.Flash._.and._.Forecast." localSheetId="21" hidden="1">{"M5Print",#N/A,FALSE,"M5"}</definedName>
    <definedName name="wrn.M5._.Flash._.and._.Forecast." localSheetId="22" hidden="1">{"M5Print",#N/A,FALSE,"M5"}</definedName>
    <definedName name="wrn.M5._.Flash._.and._.Forecast." localSheetId="19" hidden="1">{"M5Print",#N/A,FALSE,"M5"}</definedName>
    <definedName name="wrn.M5._.Flash._.and._.Forecast." hidden="1">{"M5Print",#N/A,FALSE,"M5"}</definedName>
    <definedName name="wrn.M6._.Management._.Summary." localSheetId="14" hidden="1">{"M6Print",#N/A,FALSE,"M6";"M6_1Print",#N/A,FALSE,"M6_1";"M6_2Print",#N/A,FALSE,"M6_2"}</definedName>
    <definedName name="wrn.M6._.Management._.Summary." localSheetId="7" hidden="1">{"M6Print",#N/A,FALSE,"M6";"M6_1Print",#N/A,FALSE,"M6_1";"M6_2Print",#N/A,FALSE,"M6_2"}</definedName>
    <definedName name="wrn.M6._.Management._.Summary." localSheetId="25" hidden="1">{"M6Print",#N/A,FALSE,"M6";"M6_1Print",#N/A,FALSE,"M6_1";"M6_2Print",#N/A,FALSE,"M6_2"}</definedName>
    <definedName name="wrn.M6._.Management._.Summary." localSheetId="21" hidden="1">{"M6Print",#N/A,FALSE,"M6";"M6_1Print",#N/A,FALSE,"M6_1";"M6_2Print",#N/A,FALSE,"M6_2"}</definedName>
    <definedName name="wrn.M6._.Management._.Summary." localSheetId="22" hidden="1">{"M6Print",#N/A,FALSE,"M6";"M6_1Print",#N/A,FALSE,"M6_1";"M6_2Print",#N/A,FALSE,"M6_2"}</definedName>
    <definedName name="wrn.M6._.Management._.Summary." localSheetId="19" hidden="1">{"M6Print",#N/A,FALSE,"M6";"M6_1Print",#N/A,FALSE,"M6_1";"M6_2Print",#N/A,FALSE,"M6_2"}</definedName>
    <definedName name="wrn.M6._.Management._.Summary." hidden="1">{"M6Print",#N/A,FALSE,"M6";"M6_1Print",#N/A,FALSE,"M6_1";"M6_2Print",#N/A,FALSE,"M6_2"}</definedName>
    <definedName name="wrn.M7._.Financial._.Controllers._.report." localSheetId="14" hidden="1">{"M7_1Print",#N/A,TRUE,"M7_1";"M7_2Print",#N/A,TRUE,"M7_2"}</definedName>
    <definedName name="wrn.M7._.Financial._.Controllers._.report." localSheetId="7" hidden="1">{"M7_1Print",#N/A,TRUE,"M7_1";"M7_2Print",#N/A,TRUE,"M7_2"}</definedName>
    <definedName name="wrn.M7._.Financial._.Controllers._.report." localSheetId="25" hidden="1">{"M7_1Print",#N/A,TRUE,"M7_1";"M7_2Print",#N/A,TRUE,"M7_2"}</definedName>
    <definedName name="wrn.M7._.Financial._.Controllers._.report." localSheetId="21" hidden="1">{"M7_1Print",#N/A,TRUE,"M7_1";"M7_2Print",#N/A,TRUE,"M7_2"}</definedName>
    <definedName name="wrn.M7._.Financial._.Controllers._.report." localSheetId="22" hidden="1">{"M7_1Print",#N/A,TRUE,"M7_1";"M7_2Print",#N/A,TRUE,"M7_2"}</definedName>
    <definedName name="wrn.M7._.Financial._.Controllers._.report." localSheetId="19" hidden="1">{"M7_1Print",#N/A,TRUE,"M7_1";"M7_2Print",#N/A,TRUE,"M7_2"}</definedName>
    <definedName name="wrn.M7._.Financial._.Controllers._.report." hidden="1">{"M7_1Print",#N/A,TRUE,"M7_1";"M7_2Print",#N/A,TRUE,"M7_2"}</definedName>
    <definedName name="wrn.Ma" localSheetId="14" hidden="1">{"M2aPrint",#N/A,FALSE,"M2a"}</definedName>
    <definedName name="wrn.Ma" localSheetId="7" hidden="1">{"M2aPrint",#N/A,FALSE,"M2a"}</definedName>
    <definedName name="wrn.Ma" localSheetId="25" hidden="1">{"M2aPrint",#N/A,FALSE,"M2a"}</definedName>
    <definedName name="wrn.Ma" localSheetId="21" hidden="1">{"M2aPrint",#N/A,FALSE,"M2a"}</definedName>
    <definedName name="wrn.Ma" localSheetId="22" hidden="1">{"M2aPrint",#N/A,FALSE,"M2a"}</definedName>
    <definedName name="wrn.Ma" localSheetId="19" hidden="1">{"M2aPrint",#N/A,FALSE,"M2a"}</definedName>
    <definedName name="wrn.Ma" hidden="1">{"M2aPrint",#N/A,FALSE,"M2a"}</definedName>
    <definedName name="wrn.MANAGEMENT._.COSTS." localSheetId="14" hidden="1">{"MANAGEMENT COSTS",#N/A,FALSE,"C.CENTRE"}</definedName>
    <definedName name="wrn.MANAGEMENT._.COSTS." localSheetId="7" hidden="1">{"MANAGEMENT COSTS",#N/A,FALSE,"C.CENTRE"}</definedName>
    <definedName name="wrn.MANAGEMENT._.COSTS." localSheetId="25" hidden="1">{"MANAGEMENT COSTS",#N/A,FALSE,"C.CENTRE"}</definedName>
    <definedName name="wrn.MANAGEMENT._.COSTS." localSheetId="21" hidden="1">{"MANAGEMENT COSTS",#N/A,FALSE,"C.CENTRE"}</definedName>
    <definedName name="wrn.MANAGEMENT._.COSTS." localSheetId="22" hidden="1">{"MANAGEMENT COSTS",#N/A,FALSE,"C.CENTRE"}</definedName>
    <definedName name="wrn.MANAGEMENT._.COSTS." localSheetId="19" hidden="1">{"MANAGEMENT COSTS",#N/A,FALSE,"C.CENTRE"}</definedName>
    <definedName name="wrn.MANAGEMENT._.COSTS." hidden="1">{"MANAGEMENT COSTS",#N/A,FALSE,"C.CENTRE"}</definedName>
    <definedName name="wrn.Manuf." localSheetId="14" hidden="1">{"manpl",#N/A,FALSE,"MANUF";"mancf",#N/A,FALSE,"MANUF";"manpi",#N/A,FALSE,"MANUF"}</definedName>
    <definedName name="wrn.Manuf." localSheetId="7" hidden="1">{"manpl",#N/A,FALSE,"MANUF";"mancf",#N/A,FALSE,"MANUF";"manpi",#N/A,FALSE,"MANUF"}</definedName>
    <definedName name="wrn.Manuf." localSheetId="25" hidden="1">{"manpl",#N/A,FALSE,"MANUF";"mancf",#N/A,FALSE,"MANUF";"manpi",#N/A,FALSE,"MANUF"}</definedName>
    <definedName name="wrn.Manuf." localSheetId="21" hidden="1">{"manpl",#N/A,FALSE,"MANUF";"mancf",#N/A,FALSE,"MANUF";"manpi",#N/A,FALSE,"MANUF"}</definedName>
    <definedName name="wrn.Manuf." localSheetId="22" hidden="1">{"manpl",#N/A,FALSE,"MANUF";"mancf",#N/A,FALSE,"MANUF";"manpi",#N/A,FALSE,"MANUF"}</definedName>
    <definedName name="wrn.Manuf." localSheetId="19" hidden="1">{"manpl",#N/A,FALSE,"MANUF";"mancf",#N/A,FALSE,"MANUF";"manpi",#N/A,FALSE,"MANUF"}</definedName>
    <definedName name="wrn.Manuf." hidden="1">{"manpl",#N/A,FALSE,"MANUF";"mancf",#N/A,FALSE,"MANUF";"manpi",#N/A,FALSE,"MANUF"}</definedName>
    <definedName name="wrn.MBRS." localSheetId="14" hidden="1">{#N/A,#N/A,FALSE,"MBR PCS";#N/A,#N/A,FALSE,"MBR CIG";#N/A,#N/A,FALSE,"MBR iDEN";#N/A,#N/A,FALSE,"MBR_FWT";#N/A,#N/A,FALSE,"MBR TOTAL"}</definedName>
    <definedName name="wrn.MBRS." localSheetId="7" hidden="1">{#N/A,#N/A,FALSE,"MBR PCS";#N/A,#N/A,FALSE,"MBR CIG";#N/A,#N/A,FALSE,"MBR iDEN";#N/A,#N/A,FALSE,"MBR_FWT";#N/A,#N/A,FALSE,"MBR TOTAL"}</definedName>
    <definedName name="wrn.MBRS." localSheetId="25" hidden="1">{#N/A,#N/A,FALSE,"MBR PCS";#N/A,#N/A,FALSE,"MBR CIG";#N/A,#N/A,FALSE,"MBR iDEN";#N/A,#N/A,FALSE,"MBR_FWT";#N/A,#N/A,FALSE,"MBR TOTAL"}</definedName>
    <definedName name="wrn.MBRS." localSheetId="21" hidden="1">{#N/A,#N/A,FALSE,"MBR PCS";#N/A,#N/A,FALSE,"MBR CIG";#N/A,#N/A,FALSE,"MBR iDEN";#N/A,#N/A,FALSE,"MBR_FWT";#N/A,#N/A,FALSE,"MBR TOTAL"}</definedName>
    <definedName name="wrn.MBRS." localSheetId="22" hidden="1">{#N/A,#N/A,FALSE,"MBR PCS";#N/A,#N/A,FALSE,"MBR CIG";#N/A,#N/A,FALSE,"MBR iDEN";#N/A,#N/A,FALSE,"MBR_FWT";#N/A,#N/A,FALSE,"MBR TOTAL"}</definedName>
    <definedName name="wrn.MBRS." localSheetId="19" hidden="1">{#N/A,#N/A,FALSE,"MBR PCS";#N/A,#N/A,FALSE,"MBR CIG";#N/A,#N/A,FALSE,"MBR iDEN";#N/A,#N/A,FALSE,"MBR_FWT";#N/A,#N/A,FALSE,"MBR TOTAL"}</definedName>
    <definedName name="wrn.MBRS." hidden="1">{#N/A,#N/A,FALSE,"MBR PCS";#N/A,#N/A,FALSE,"MBR CIG";#N/A,#N/A,FALSE,"MBR iDEN";#N/A,#N/A,FALSE,"MBR_FWT";#N/A,#N/A,FALSE,"MBR TOTAL"}</definedName>
    <definedName name="wrn.merger._.BS._.print." localSheetId="14" hidden="1">{"merger2",#N/A,FALSE,"merger"}</definedName>
    <definedName name="wrn.merger._.BS._.print." localSheetId="7" hidden="1">{"merger2",#N/A,FALSE,"merger"}</definedName>
    <definedName name="wrn.merger._.BS._.print." localSheetId="25" hidden="1">{"merger2",#N/A,FALSE,"merger"}</definedName>
    <definedName name="wrn.merger._.BS._.print." localSheetId="21" hidden="1">{"merger2",#N/A,FALSE,"merger"}</definedName>
    <definedName name="wrn.merger._.BS._.print." localSheetId="22" hidden="1">{"merger2",#N/A,FALSE,"merger"}</definedName>
    <definedName name="wrn.merger._.BS._.print." localSheetId="19" hidden="1">{"merger2",#N/A,FALSE,"merger"}</definedName>
    <definedName name="wrn.merger._.BS._.print." hidden="1">{"merger2",#N/A,FALSE,"merger"}</definedName>
    <definedName name="wrn.Metal._.Systems." localSheetId="14" hidden="1">{"pl",#N/A,FALSE,"MetalSys";"cf",#N/A,FALSE,"MetalSys";"pi",#N/A,FALSE,"MetalSys";"top10",#N/A,FALSE,"MetalSys";"compcon",#N/A,FALSE,"MetalSys"}</definedName>
    <definedName name="wrn.Metal._.Systems." localSheetId="7" hidden="1">{"pl",#N/A,FALSE,"MetalSys";"cf",#N/A,FALSE,"MetalSys";"pi",#N/A,FALSE,"MetalSys";"top10",#N/A,FALSE,"MetalSys";"compcon",#N/A,FALSE,"MetalSys"}</definedName>
    <definedName name="wrn.Metal._.Systems." localSheetId="25" hidden="1">{"pl",#N/A,FALSE,"MetalSys";"cf",#N/A,FALSE,"MetalSys";"pi",#N/A,FALSE,"MetalSys";"top10",#N/A,FALSE,"MetalSys";"compcon",#N/A,FALSE,"MetalSys"}</definedName>
    <definedName name="wrn.Metal._.Systems." localSheetId="21" hidden="1">{"pl",#N/A,FALSE,"MetalSys";"cf",#N/A,FALSE,"MetalSys";"pi",#N/A,FALSE,"MetalSys";"top10",#N/A,FALSE,"MetalSys";"compcon",#N/A,FALSE,"MetalSys"}</definedName>
    <definedName name="wrn.Metal._.Systems." localSheetId="22" hidden="1">{"pl",#N/A,FALSE,"MetalSys";"cf",#N/A,FALSE,"MetalSys";"pi",#N/A,FALSE,"MetalSys";"top10",#N/A,FALSE,"MetalSys";"compcon",#N/A,FALSE,"MetalSys"}</definedName>
    <definedName name="wrn.Metal._.Systems." localSheetId="19" hidden="1">{"pl",#N/A,FALSE,"MetalSys";"cf",#N/A,FALSE,"MetalSys";"pi",#N/A,FALSE,"MetalSys";"top10",#N/A,FALSE,"MetalSys";"compcon",#N/A,FALSE,"MetalSys"}</definedName>
    <definedName name="wrn.Metal._.Systems." hidden="1">{"pl",#N/A,FALSE,"MetalSys";"cf",#N/A,FALSE,"MetalSys";"pi",#N/A,FALSE,"MetalSys";"top10",#N/A,FALSE,"MetalSys";"compcon",#N/A,FALSE,"MetalSys"}</definedName>
    <definedName name="wrn.MF._.commentary._.on._.variance." localSheetId="14" hidden="1">{"Commentary",#N/A,FALSE,"May"}</definedName>
    <definedName name="wrn.MF._.commentary._.on._.variance." localSheetId="7" hidden="1">{"Commentary",#N/A,FALSE,"May"}</definedName>
    <definedName name="wrn.MF._.commentary._.on._.variance." localSheetId="25" hidden="1">{"Commentary",#N/A,FALSE,"May"}</definedName>
    <definedName name="wrn.MF._.commentary._.on._.variance." localSheetId="21" hidden="1">{"Commentary",#N/A,FALSE,"May"}</definedName>
    <definedName name="wrn.MF._.commentary._.on._.variance." localSheetId="22" hidden="1">{"Commentary",#N/A,FALSE,"May"}</definedName>
    <definedName name="wrn.MF._.commentary._.on._.variance." localSheetId="19" hidden="1">{"Commentary",#N/A,FALSE,"May"}</definedName>
    <definedName name="wrn.MF._.commentary._.on._.variance." hidden="1">{"Commentary",#N/A,FALSE,"May"}</definedName>
    <definedName name="wrn.MF._.with._.BA._.detail." localSheetId="14" hidden="1">{"BA detail",#N/A,FALSE,"Q3YTD "}</definedName>
    <definedName name="wrn.MF._.with._.BA._.detail." localSheetId="7" hidden="1">{"BA detail",#N/A,FALSE,"Q3YTD "}</definedName>
    <definedName name="wrn.MF._.with._.BA._.detail." localSheetId="25" hidden="1">{"BA detail",#N/A,FALSE,"Q3YTD "}</definedName>
    <definedName name="wrn.MF._.with._.BA._.detail." localSheetId="21" hidden="1">{"BA detail",#N/A,FALSE,"Q3YTD "}</definedName>
    <definedName name="wrn.MF._.with._.BA._.detail." localSheetId="22" hidden="1">{"BA detail",#N/A,FALSE,"Q3YTD "}</definedName>
    <definedName name="wrn.MF._.with._.BA._.detail." localSheetId="19" hidden="1">{"BA detail",#N/A,FALSE,"Q3YTD "}</definedName>
    <definedName name="wrn.MF._.with._.BA._.detail." hidden="1">{"BA detail",#N/A,FALSE,"Q3YTD "}</definedName>
    <definedName name="wrn.MIS._.Report._.for._.Sept01." localSheetId="14" hidden="1">{"YTD Profitability",#N/A,FALSE,"Dash Board";"Manpower-Sept",#N/A,FALSE,"Dash Board";"Consolidated-Q2",#N/A,FALSE,"Dash Board"}</definedName>
    <definedName name="wrn.MIS._.Report._.for._.Sept01." localSheetId="7" hidden="1">{"YTD Profitability",#N/A,FALSE,"Dash Board";"Manpower-Sept",#N/A,FALSE,"Dash Board";"Consolidated-Q2",#N/A,FALSE,"Dash Board"}</definedName>
    <definedName name="wrn.MIS._.Report._.for._.Sept01." localSheetId="25" hidden="1">{"YTD Profitability",#N/A,FALSE,"Dash Board";"Manpower-Sept",#N/A,FALSE,"Dash Board";"Consolidated-Q2",#N/A,FALSE,"Dash Board"}</definedName>
    <definedName name="wrn.MIS._.Report._.for._.Sept01." localSheetId="21" hidden="1">{"YTD Profitability",#N/A,FALSE,"Dash Board";"Manpower-Sept",#N/A,FALSE,"Dash Board";"Consolidated-Q2",#N/A,FALSE,"Dash Board"}</definedName>
    <definedName name="wrn.MIS._.Report._.for._.Sept01." localSheetId="22" hidden="1">{"YTD Profitability",#N/A,FALSE,"Dash Board";"Manpower-Sept",#N/A,FALSE,"Dash Board";"Consolidated-Q2",#N/A,FALSE,"Dash Board"}</definedName>
    <definedName name="wrn.MIS._.Report._.for._.Sept01." localSheetId="19" hidden="1">{"YTD Profitability",#N/A,FALSE,"Dash Board";"Manpower-Sept",#N/A,FALSE,"Dash Board";"Consolidated-Q2",#N/A,FALSE,"Dash Board"}</definedName>
    <definedName name="wrn.MIS._.Report._.for._.Sept01." hidden="1">{"YTD Profitability",#N/A,FALSE,"Dash Board";"Manpower-Sept",#N/A,FALSE,"Dash Board";"Consolidated-Q2",#N/A,FALSE,"Dash Board"}</definedName>
    <definedName name="wrn.Modelprint." localSheetId="14" hidden="1">{#N/A,#N/A,FALSE,"Annual";#N/A,#N/A,FALSE,"Quarterly";#N/A,#N/A,FALSE,"Monthly";#N/A,#N/A,FALSE,"Graphs";#N/A,#N/A,FALSE,"Client Metrics";#N/A,#N/A,FALSE,"Model Drivers";#N/A,#N/A,FALSE,"Balance Sheet";#N/A,#N/A,FALSE,"Cash Flow";#N/A,#N/A,FALSE,"Monthly BS";#N/A,#N/A,FALSE,"Monthly CF";#N/A,#N/A,FALSE,"Wireless Devices";#N/A,#N/A,FALSE,"Service Management";#N/A,#N/A,FALSE,"Handhelds";#N/A,#N/A,FALSE,"Wirless Enablement,Messaging";#N/A,#N/A,FALSE,"UC";#N/A,#N/A,FALSE,"Op Expenses";#N/A,#N/A,FALSE,"InPhonic";#N/A,#N/A,FALSE,"Simplexity";#N/A,#N/A,FALSE,"Reason";#N/A,#N/A,FALSE,"Headcount";#N/A,#N/A,FALSE,"CF Assumptions"}</definedName>
    <definedName name="wrn.Modelprint." localSheetId="7" hidden="1">{#N/A,#N/A,FALSE,"Annual";#N/A,#N/A,FALSE,"Quarterly";#N/A,#N/A,FALSE,"Monthly";#N/A,#N/A,FALSE,"Graphs";#N/A,#N/A,FALSE,"Client Metrics";#N/A,#N/A,FALSE,"Model Drivers";#N/A,#N/A,FALSE,"Balance Sheet";#N/A,#N/A,FALSE,"Cash Flow";#N/A,#N/A,FALSE,"Monthly BS";#N/A,#N/A,FALSE,"Monthly CF";#N/A,#N/A,FALSE,"Wireless Devices";#N/A,#N/A,FALSE,"Service Management";#N/A,#N/A,FALSE,"Handhelds";#N/A,#N/A,FALSE,"Wirless Enablement,Messaging";#N/A,#N/A,FALSE,"UC";#N/A,#N/A,FALSE,"Op Expenses";#N/A,#N/A,FALSE,"InPhonic";#N/A,#N/A,FALSE,"Simplexity";#N/A,#N/A,FALSE,"Reason";#N/A,#N/A,FALSE,"Headcount";#N/A,#N/A,FALSE,"CF Assumptions"}</definedName>
    <definedName name="wrn.Modelprint." localSheetId="25" hidden="1">{#N/A,#N/A,FALSE,"Annual";#N/A,#N/A,FALSE,"Quarterly";#N/A,#N/A,FALSE,"Monthly";#N/A,#N/A,FALSE,"Graphs";#N/A,#N/A,FALSE,"Client Metrics";#N/A,#N/A,FALSE,"Model Drivers";#N/A,#N/A,FALSE,"Balance Sheet";#N/A,#N/A,FALSE,"Cash Flow";#N/A,#N/A,FALSE,"Monthly BS";#N/A,#N/A,FALSE,"Monthly CF";#N/A,#N/A,FALSE,"Wireless Devices";#N/A,#N/A,FALSE,"Service Management";#N/A,#N/A,FALSE,"Handhelds";#N/A,#N/A,FALSE,"Wirless Enablement,Messaging";#N/A,#N/A,FALSE,"UC";#N/A,#N/A,FALSE,"Op Expenses";#N/A,#N/A,FALSE,"InPhonic";#N/A,#N/A,FALSE,"Simplexity";#N/A,#N/A,FALSE,"Reason";#N/A,#N/A,FALSE,"Headcount";#N/A,#N/A,FALSE,"CF Assumptions"}</definedName>
    <definedName name="wrn.Modelprint." localSheetId="21" hidden="1">{#N/A,#N/A,FALSE,"Annual";#N/A,#N/A,FALSE,"Quarterly";#N/A,#N/A,FALSE,"Monthly";#N/A,#N/A,FALSE,"Graphs";#N/A,#N/A,FALSE,"Client Metrics";#N/A,#N/A,FALSE,"Model Drivers";#N/A,#N/A,FALSE,"Balance Sheet";#N/A,#N/A,FALSE,"Cash Flow";#N/A,#N/A,FALSE,"Monthly BS";#N/A,#N/A,FALSE,"Monthly CF";#N/A,#N/A,FALSE,"Wireless Devices";#N/A,#N/A,FALSE,"Service Management";#N/A,#N/A,FALSE,"Handhelds";#N/A,#N/A,FALSE,"Wirless Enablement,Messaging";#N/A,#N/A,FALSE,"UC";#N/A,#N/A,FALSE,"Op Expenses";#N/A,#N/A,FALSE,"InPhonic";#N/A,#N/A,FALSE,"Simplexity";#N/A,#N/A,FALSE,"Reason";#N/A,#N/A,FALSE,"Headcount";#N/A,#N/A,FALSE,"CF Assumptions"}</definedName>
    <definedName name="wrn.Modelprint." localSheetId="22" hidden="1">{#N/A,#N/A,FALSE,"Annual";#N/A,#N/A,FALSE,"Quarterly";#N/A,#N/A,FALSE,"Monthly";#N/A,#N/A,FALSE,"Graphs";#N/A,#N/A,FALSE,"Client Metrics";#N/A,#N/A,FALSE,"Model Drivers";#N/A,#N/A,FALSE,"Balance Sheet";#N/A,#N/A,FALSE,"Cash Flow";#N/A,#N/A,FALSE,"Monthly BS";#N/A,#N/A,FALSE,"Monthly CF";#N/A,#N/A,FALSE,"Wireless Devices";#N/A,#N/A,FALSE,"Service Management";#N/A,#N/A,FALSE,"Handhelds";#N/A,#N/A,FALSE,"Wirless Enablement,Messaging";#N/A,#N/A,FALSE,"UC";#N/A,#N/A,FALSE,"Op Expenses";#N/A,#N/A,FALSE,"InPhonic";#N/A,#N/A,FALSE,"Simplexity";#N/A,#N/A,FALSE,"Reason";#N/A,#N/A,FALSE,"Headcount";#N/A,#N/A,FALSE,"CF Assumptions"}</definedName>
    <definedName name="wrn.Modelprint." localSheetId="19" hidden="1">{#N/A,#N/A,FALSE,"Annual";#N/A,#N/A,FALSE,"Quarterly";#N/A,#N/A,FALSE,"Monthly";#N/A,#N/A,FALSE,"Graphs";#N/A,#N/A,FALSE,"Client Metrics";#N/A,#N/A,FALSE,"Model Drivers";#N/A,#N/A,FALSE,"Balance Sheet";#N/A,#N/A,FALSE,"Cash Flow";#N/A,#N/A,FALSE,"Monthly BS";#N/A,#N/A,FALSE,"Monthly CF";#N/A,#N/A,FALSE,"Wireless Devices";#N/A,#N/A,FALSE,"Service Management";#N/A,#N/A,FALSE,"Handhelds";#N/A,#N/A,FALSE,"Wirless Enablement,Messaging";#N/A,#N/A,FALSE,"UC";#N/A,#N/A,FALSE,"Op Expenses";#N/A,#N/A,FALSE,"InPhonic";#N/A,#N/A,FALSE,"Simplexity";#N/A,#N/A,FALSE,"Reason";#N/A,#N/A,FALSE,"Headcount";#N/A,#N/A,FALSE,"CF Assumptions"}</definedName>
    <definedName name="wrn.Modelprint." hidden="1">{#N/A,#N/A,FALSE,"Annual";#N/A,#N/A,FALSE,"Quarterly";#N/A,#N/A,FALSE,"Monthly";#N/A,#N/A,FALSE,"Graphs";#N/A,#N/A,FALSE,"Client Metrics";#N/A,#N/A,FALSE,"Model Drivers";#N/A,#N/A,FALSE,"Balance Sheet";#N/A,#N/A,FALSE,"Cash Flow";#N/A,#N/A,FALSE,"Monthly BS";#N/A,#N/A,FALSE,"Monthly CF";#N/A,#N/A,FALSE,"Wireless Devices";#N/A,#N/A,FALSE,"Service Management";#N/A,#N/A,FALSE,"Handhelds";#N/A,#N/A,FALSE,"Wirless Enablement,Messaging";#N/A,#N/A,FALSE,"UC";#N/A,#N/A,FALSE,"Op Expenses";#N/A,#N/A,FALSE,"InPhonic";#N/A,#N/A,FALSE,"Simplexity";#N/A,#N/A,FALSE,"Reason";#N/A,#N/A,FALSE,"Headcount";#N/A,#N/A,FALSE,"CF Assumptions"}</definedName>
    <definedName name="wrn.Monatsbericht." localSheetId="14" hidden="1">{#N/A,#N/A,FALSE,"Sum";#N/A,#N/A,FALSE,"Com";#N/A,#N/A,FALSE,"AB-Marge";#N/A,#N/A,FALSE,"P&amp;L";#N/A,#N/A,FALSE,"ProdTot";#N/A,#N/A,FALSE,"Exp";#N/A,#N/A,FALSE,"NonOp";#N/A,#N/A,FALSE,"ServicePC";#N/A,#N/A,FALSE,"Pers";#N/A,#N/A,FALSE,"Pers-MAN";#N/A,#N/A,FALSE,"Ratio1";#N/A,#N/A,FALSE,"FinPlanAct";#N/A,#N/A,FALSE,"FinPlanFC";#N/A,#N/A,FALSE,"FinPlan";#N/A,#N/A,FALSE,"StandLim"}</definedName>
    <definedName name="wrn.Monatsbericht." localSheetId="7" hidden="1">{#N/A,#N/A,FALSE,"Sum";#N/A,#N/A,FALSE,"Com";#N/A,#N/A,FALSE,"AB-Marge";#N/A,#N/A,FALSE,"P&amp;L";#N/A,#N/A,FALSE,"ProdTot";#N/A,#N/A,FALSE,"Exp";#N/A,#N/A,FALSE,"NonOp";#N/A,#N/A,FALSE,"ServicePC";#N/A,#N/A,FALSE,"Pers";#N/A,#N/A,FALSE,"Pers-MAN";#N/A,#N/A,FALSE,"Ratio1";#N/A,#N/A,FALSE,"FinPlanAct";#N/A,#N/A,FALSE,"FinPlanFC";#N/A,#N/A,FALSE,"FinPlan";#N/A,#N/A,FALSE,"StandLim"}</definedName>
    <definedName name="wrn.Monatsbericht." localSheetId="25" hidden="1">{#N/A,#N/A,FALSE,"Sum";#N/A,#N/A,FALSE,"Com";#N/A,#N/A,FALSE,"AB-Marge";#N/A,#N/A,FALSE,"P&amp;L";#N/A,#N/A,FALSE,"ProdTot";#N/A,#N/A,FALSE,"Exp";#N/A,#N/A,FALSE,"NonOp";#N/A,#N/A,FALSE,"ServicePC";#N/A,#N/A,FALSE,"Pers";#N/A,#N/A,FALSE,"Pers-MAN";#N/A,#N/A,FALSE,"Ratio1";#N/A,#N/A,FALSE,"FinPlanAct";#N/A,#N/A,FALSE,"FinPlanFC";#N/A,#N/A,FALSE,"FinPlan";#N/A,#N/A,FALSE,"StandLim"}</definedName>
    <definedName name="wrn.Monatsbericht." localSheetId="21" hidden="1">{#N/A,#N/A,FALSE,"Sum";#N/A,#N/A,FALSE,"Com";#N/A,#N/A,FALSE,"AB-Marge";#N/A,#N/A,FALSE,"P&amp;L";#N/A,#N/A,FALSE,"ProdTot";#N/A,#N/A,FALSE,"Exp";#N/A,#N/A,FALSE,"NonOp";#N/A,#N/A,FALSE,"ServicePC";#N/A,#N/A,FALSE,"Pers";#N/A,#N/A,FALSE,"Pers-MAN";#N/A,#N/A,FALSE,"Ratio1";#N/A,#N/A,FALSE,"FinPlanAct";#N/A,#N/A,FALSE,"FinPlanFC";#N/A,#N/A,FALSE,"FinPlan";#N/A,#N/A,FALSE,"StandLim"}</definedName>
    <definedName name="wrn.Monatsbericht." localSheetId="22" hidden="1">{#N/A,#N/A,FALSE,"Sum";#N/A,#N/A,FALSE,"Com";#N/A,#N/A,FALSE,"AB-Marge";#N/A,#N/A,FALSE,"P&amp;L";#N/A,#N/A,FALSE,"ProdTot";#N/A,#N/A,FALSE,"Exp";#N/A,#N/A,FALSE,"NonOp";#N/A,#N/A,FALSE,"ServicePC";#N/A,#N/A,FALSE,"Pers";#N/A,#N/A,FALSE,"Pers-MAN";#N/A,#N/A,FALSE,"Ratio1";#N/A,#N/A,FALSE,"FinPlanAct";#N/A,#N/A,FALSE,"FinPlanFC";#N/A,#N/A,FALSE,"FinPlan";#N/A,#N/A,FALSE,"StandLim"}</definedName>
    <definedName name="wrn.Monatsbericht." localSheetId="19" hidden="1">{#N/A,#N/A,FALSE,"Sum";#N/A,#N/A,FALSE,"Com";#N/A,#N/A,FALSE,"AB-Marge";#N/A,#N/A,FALSE,"P&amp;L";#N/A,#N/A,FALSE,"ProdTot";#N/A,#N/A,FALSE,"Exp";#N/A,#N/A,FALSE,"NonOp";#N/A,#N/A,FALSE,"ServicePC";#N/A,#N/A,FALSE,"Pers";#N/A,#N/A,FALSE,"Pers-MAN";#N/A,#N/A,FALSE,"Ratio1";#N/A,#N/A,FALSE,"FinPlanAct";#N/A,#N/A,FALSE,"FinPlanFC";#N/A,#N/A,FALSE,"FinPlan";#N/A,#N/A,FALSE,"StandLim"}</definedName>
    <definedName name="wrn.Monatsbericht." hidden="1">{#N/A,#N/A,FALSE,"Sum";#N/A,#N/A,FALSE,"Com";#N/A,#N/A,FALSE,"AB-Marge";#N/A,#N/A,FALSE,"P&amp;L";#N/A,#N/A,FALSE,"ProdTot";#N/A,#N/A,FALSE,"Exp";#N/A,#N/A,FALSE,"NonOp";#N/A,#N/A,FALSE,"ServicePC";#N/A,#N/A,FALSE,"Pers";#N/A,#N/A,FALSE,"Pers-MAN";#N/A,#N/A,FALSE,"Ratio1";#N/A,#N/A,FALSE,"FinPlanAct";#N/A,#N/A,FALSE,"FinPlanFC";#N/A,#N/A,FALSE,"FinPlan";#N/A,#N/A,FALSE,"StandLim"}</definedName>
    <definedName name="wrn.MONTH._.END._.SPREADS." localSheetId="14" hidden="1">{#N/A,#N/A,FALSE,"Verify at a Glance";#N/A,#N/A,FALSE,"CARMS VS. STAR";#N/A,#N/A,FALSE,"Intel-US";#N/A,#N/A,FALSE,"Intel-PR";#N/A,#N/A,FALSE,"Intel-MISC-6";#N/A,#N/A,FALSE,"Intel-DPA-7";#N/A,#N/A,FALSE,"Intel-IRE";#N/A,#N/A,FALSE,"Intel-HK";#N/A,#N/A,FALSE,"DAILY INPUT";#N/A,#N/A,FALSE,"P5 HK Cash List"}</definedName>
    <definedName name="wrn.MONTH._.END._.SPREADS." localSheetId="7" hidden="1">{#N/A,#N/A,FALSE,"Verify at a Glance";#N/A,#N/A,FALSE,"CARMS VS. STAR";#N/A,#N/A,FALSE,"Intel-US";#N/A,#N/A,FALSE,"Intel-PR";#N/A,#N/A,FALSE,"Intel-MISC-6";#N/A,#N/A,FALSE,"Intel-DPA-7";#N/A,#N/A,FALSE,"Intel-IRE";#N/A,#N/A,FALSE,"Intel-HK";#N/A,#N/A,FALSE,"DAILY INPUT";#N/A,#N/A,FALSE,"P5 HK Cash List"}</definedName>
    <definedName name="wrn.MONTH._.END._.SPREADS." localSheetId="25" hidden="1">{#N/A,#N/A,FALSE,"Verify at a Glance";#N/A,#N/A,FALSE,"CARMS VS. STAR";#N/A,#N/A,FALSE,"Intel-US";#N/A,#N/A,FALSE,"Intel-PR";#N/A,#N/A,FALSE,"Intel-MISC-6";#N/A,#N/A,FALSE,"Intel-DPA-7";#N/A,#N/A,FALSE,"Intel-IRE";#N/A,#N/A,FALSE,"Intel-HK";#N/A,#N/A,FALSE,"DAILY INPUT";#N/A,#N/A,FALSE,"P5 HK Cash List"}</definedName>
    <definedName name="wrn.MONTH._.END._.SPREADS." localSheetId="21" hidden="1">{#N/A,#N/A,FALSE,"Verify at a Glance";#N/A,#N/A,FALSE,"CARMS VS. STAR";#N/A,#N/A,FALSE,"Intel-US";#N/A,#N/A,FALSE,"Intel-PR";#N/A,#N/A,FALSE,"Intel-MISC-6";#N/A,#N/A,FALSE,"Intel-DPA-7";#N/A,#N/A,FALSE,"Intel-IRE";#N/A,#N/A,FALSE,"Intel-HK";#N/A,#N/A,FALSE,"DAILY INPUT";#N/A,#N/A,FALSE,"P5 HK Cash List"}</definedName>
    <definedName name="wrn.MONTH._.END._.SPREADS." localSheetId="22" hidden="1">{#N/A,#N/A,FALSE,"Verify at a Glance";#N/A,#N/A,FALSE,"CARMS VS. STAR";#N/A,#N/A,FALSE,"Intel-US";#N/A,#N/A,FALSE,"Intel-PR";#N/A,#N/A,FALSE,"Intel-MISC-6";#N/A,#N/A,FALSE,"Intel-DPA-7";#N/A,#N/A,FALSE,"Intel-IRE";#N/A,#N/A,FALSE,"Intel-HK";#N/A,#N/A,FALSE,"DAILY INPUT";#N/A,#N/A,FALSE,"P5 HK Cash List"}</definedName>
    <definedName name="wrn.MONTH._.END._.SPREADS." localSheetId="19" hidden="1">{#N/A,#N/A,FALSE,"Verify at a Glance";#N/A,#N/A,FALSE,"CARMS VS. STAR";#N/A,#N/A,FALSE,"Intel-US";#N/A,#N/A,FALSE,"Intel-PR";#N/A,#N/A,FALSE,"Intel-MISC-6";#N/A,#N/A,FALSE,"Intel-DPA-7";#N/A,#N/A,FALSE,"Intel-IRE";#N/A,#N/A,FALSE,"Intel-HK";#N/A,#N/A,FALSE,"DAILY INPUT";#N/A,#N/A,FALSE,"P5 HK Cash List"}</definedName>
    <definedName name="wrn.MONTH._.END._.SPREADS." hidden="1">{#N/A,#N/A,FALSE,"Verify at a Glance";#N/A,#N/A,FALSE,"CARMS VS. STAR";#N/A,#N/A,FALSE,"Intel-US";#N/A,#N/A,FALSE,"Intel-PR";#N/A,#N/A,FALSE,"Intel-MISC-6";#N/A,#N/A,FALSE,"Intel-DPA-7";#N/A,#N/A,FALSE,"Intel-IRE";#N/A,#N/A,FALSE,"Intel-HK";#N/A,#N/A,FALSE,"DAILY INPUT";#N/A,#N/A,FALSE,"P5 HK Cash List"}</definedName>
    <definedName name="wrn.Monthly._.PL._.Act._.Vs._.Fcst._.YTD." localSheetId="14" hidden="1">{"Act Vs Fcst YTD",#N/A,TRUE,"Monthly PL"}</definedName>
    <definedName name="wrn.Monthly._.PL._.Act._.Vs._.Fcst._.YTD." localSheetId="7" hidden="1">{"Act Vs Fcst YTD",#N/A,TRUE,"Monthly PL"}</definedName>
    <definedName name="wrn.Monthly._.PL._.Act._.Vs._.Fcst._.YTD." localSheetId="25" hidden="1">{"Act Vs Fcst YTD",#N/A,TRUE,"Monthly PL"}</definedName>
    <definedName name="wrn.Monthly._.PL._.Act._.Vs._.Fcst._.YTD." localSheetId="21" hidden="1">{"Act Vs Fcst YTD",#N/A,TRUE,"Monthly PL"}</definedName>
    <definedName name="wrn.Monthly._.PL._.Act._.Vs._.Fcst._.YTD." localSheetId="22" hidden="1">{"Act Vs Fcst YTD",#N/A,TRUE,"Monthly PL"}</definedName>
    <definedName name="wrn.Monthly._.PL._.Act._.Vs._.Fcst._.YTD." localSheetId="19" hidden="1">{"Act Vs Fcst YTD",#N/A,TRUE,"Monthly PL"}</definedName>
    <definedName name="wrn.Monthly._.PL._.Act._.Vs._.Fcst._.YTD." hidden="1">{"Act Vs Fcst YTD",#N/A,TRUE,"Monthly PL"}</definedName>
    <definedName name="wrn.Monthly._.Report." localSheetId="14" hidden="1">{#N/A,#N/A,FALSE,"Summary";#N/A,#N/A,FALSE,"PCR Total";#N/A,#N/A,FALSE,"PCR IMT";#N/A,#N/A,FALSE,"PCR BMF";#N/A,#N/A,FALSE,"PCR BKU";#N/A,#N/A,FALSE,"PCR BMT";#N/A,#N/A,FALSE,"PCR BFB";#N/A,#N/A,FALSE,"PCR BWM";#N/A,#N/A,FALSE,"PCR Hesta";#N/A,#N/A,FALSE,"PCR EXT";#N/A,#N/A,FALSE,"PCR FST";#N/A,#N/A,FALSE,"PCR BGE";#N/A,#N/A,FALSE,"PCR BGL";#N/A,#N/A,FALSE,"PCR Others";#N/A,#N/A,FALSE,"Margin";#N/A,#N/A,FALSE,"Exp Total";#N/A,#N/A,FALSE,"Exp Sales";#N/A,#N/A,FALSE,"Exp Service";#N/A,#N/A,FALSE,"Exp Admin";#N/A,#N/A,FALSE,"Nonop";#N/A,#N/A,FALSE,"ServPC";#N/A,#N/A,FALSE,"Assets";#N/A,#N/A,FALSE,"Liab";#N/A,#N/A,FALSE,"Balance";#N/A,#N/A,FALSE,"Per";#N/A,#N/A,FALSE,"MAN Per";#N/A,#N/A,FALSE,"PCR Service";#N/A,#N/A,FALSE,"Exp Analysis";#N/A,#N/A,FALSE,"Liquidity";#N/A,#N/A,FALSE,"Stock SC";#N/A,#N/A,FALSE,"Stock PC"}</definedName>
    <definedName name="wrn.Monthly._.Report." localSheetId="7" hidden="1">{#N/A,#N/A,FALSE,"Summary";#N/A,#N/A,FALSE,"PCR Total";#N/A,#N/A,FALSE,"PCR IMT";#N/A,#N/A,FALSE,"PCR BMF";#N/A,#N/A,FALSE,"PCR BKU";#N/A,#N/A,FALSE,"PCR BMT";#N/A,#N/A,FALSE,"PCR BFB";#N/A,#N/A,FALSE,"PCR BWM";#N/A,#N/A,FALSE,"PCR Hesta";#N/A,#N/A,FALSE,"PCR EXT";#N/A,#N/A,FALSE,"PCR FST";#N/A,#N/A,FALSE,"PCR BGE";#N/A,#N/A,FALSE,"PCR BGL";#N/A,#N/A,FALSE,"PCR Others";#N/A,#N/A,FALSE,"Margin";#N/A,#N/A,FALSE,"Exp Total";#N/A,#N/A,FALSE,"Exp Sales";#N/A,#N/A,FALSE,"Exp Service";#N/A,#N/A,FALSE,"Exp Admin";#N/A,#N/A,FALSE,"Nonop";#N/A,#N/A,FALSE,"ServPC";#N/A,#N/A,FALSE,"Assets";#N/A,#N/A,FALSE,"Liab";#N/A,#N/A,FALSE,"Balance";#N/A,#N/A,FALSE,"Per";#N/A,#N/A,FALSE,"MAN Per";#N/A,#N/A,FALSE,"PCR Service";#N/A,#N/A,FALSE,"Exp Analysis";#N/A,#N/A,FALSE,"Liquidity";#N/A,#N/A,FALSE,"Stock SC";#N/A,#N/A,FALSE,"Stock PC"}</definedName>
    <definedName name="wrn.Monthly._.Report." localSheetId="25" hidden="1">{#N/A,#N/A,FALSE,"Summary";#N/A,#N/A,FALSE,"PCR Total";#N/A,#N/A,FALSE,"PCR IMT";#N/A,#N/A,FALSE,"PCR BMF";#N/A,#N/A,FALSE,"PCR BKU";#N/A,#N/A,FALSE,"PCR BMT";#N/A,#N/A,FALSE,"PCR BFB";#N/A,#N/A,FALSE,"PCR BWM";#N/A,#N/A,FALSE,"PCR Hesta";#N/A,#N/A,FALSE,"PCR EXT";#N/A,#N/A,FALSE,"PCR FST";#N/A,#N/A,FALSE,"PCR BGE";#N/A,#N/A,FALSE,"PCR BGL";#N/A,#N/A,FALSE,"PCR Others";#N/A,#N/A,FALSE,"Margin";#N/A,#N/A,FALSE,"Exp Total";#N/A,#N/A,FALSE,"Exp Sales";#N/A,#N/A,FALSE,"Exp Service";#N/A,#N/A,FALSE,"Exp Admin";#N/A,#N/A,FALSE,"Nonop";#N/A,#N/A,FALSE,"ServPC";#N/A,#N/A,FALSE,"Assets";#N/A,#N/A,FALSE,"Liab";#N/A,#N/A,FALSE,"Balance";#N/A,#N/A,FALSE,"Per";#N/A,#N/A,FALSE,"MAN Per";#N/A,#N/A,FALSE,"PCR Service";#N/A,#N/A,FALSE,"Exp Analysis";#N/A,#N/A,FALSE,"Liquidity";#N/A,#N/A,FALSE,"Stock SC";#N/A,#N/A,FALSE,"Stock PC"}</definedName>
    <definedName name="wrn.Monthly._.Report." localSheetId="21" hidden="1">{#N/A,#N/A,FALSE,"Summary";#N/A,#N/A,FALSE,"PCR Total";#N/A,#N/A,FALSE,"PCR IMT";#N/A,#N/A,FALSE,"PCR BMF";#N/A,#N/A,FALSE,"PCR BKU";#N/A,#N/A,FALSE,"PCR BMT";#N/A,#N/A,FALSE,"PCR BFB";#N/A,#N/A,FALSE,"PCR BWM";#N/A,#N/A,FALSE,"PCR Hesta";#N/A,#N/A,FALSE,"PCR EXT";#N/A,#N/A,FALSE,"PCR FST";#N/A,#N/A,FALSE,"PCR BGE";#N/A,#N/A,FALSE,"PCR BGL";#N/A,#N/A,FALSE,"PCR Others";#N/A,#N/A,FALSE,"Margin";#N/A,#N/A,FALSE,"Exp Total";#N/A,#N/A,FALSE,"Exp Sales";#N/A,#N/A,FALSE,"Exp Service";#N/A,#N/A,FALSE,"Exp Admin";#N/A,#N/A,FALSE,"Nonop";#N/A,#N/A,FALSE,"ServPC";#N/A,#N/A,FALSE,"Assets";#N/A,#N/A,FALSE,"Liab";#N/A,#N/A,FALSE,"Balance";#N/A,#N/A,FALSE,"Per";#N/A,#N/A,FALSE,"MAN Per";#N/A,#N/A,FALSE,"PCR Service";#N/A,#N/A,FALSE,"Exp Analysis";#N/A,#N/A,FALSE,"Liquidity";#N/A,#N/A,FALSE,"Stock SC";#N/A,#N/A,FALSE,"Stock PC"}</definedName>
    <definedName name="wrn.Monthly._.Report." localSheetId="22" hidden="1">{#N/A,#N/A,FALSE,"Summary";#N/A,#N/A,FALSE,"PCR Total";#N/A,#N/A,FALSE,"PCR IMT";#N/A,#N/A,FALSE,"PCR BMF";#N/A,#N/A,FALSE,"PCR BKU";#N/A,#N/A,FALSE,"PCR BMT";#N/A,#N/A,FALSE,"PCR BFB";#N/A,#N/A,FALSE,"PCR BWM";#N/A,#N/A,FALSE,"PCR Hesta";#N/A,#N/A,FALSE,"PCR EXT";#N/A,#N/A,FALSE,"PCR FST";#N/A,#N/A,FALSE,"PCR BGE";#N/A,#N/A,FALSE,"PCR BGL";#N/A,#N/A,FALSE,"PCR Others";#N/A,#N/A,FALSE,"Margin";#N/A,#N/A,FALSE,"Exp Total";#N/A,#N/A,FALSE,"Exp Sales";#N/A,#N/A,FALSE,"Exp Service";#N/A,#N/A,FALSE,"Exp Admin";#N/A,#N/A,FALSE,"Nonop";#N/A,#N/A,FALSE,"ServPC";#N/A,#N/A,FALSE,"Assets";#N/A,#N/A,FALSE,"Liab";#N/A,#N/A,FALSE,"Balance";#N/A,#N/A,FALSE,"Per";#N/A,#N/A,FALSE,"MAN Per";#N/A,#N/A,FALSE,"PCR Service";#N/A,#N/A,FALSE,"Exp Analysis";#N/A,#N/A,FALSE,"Liquidity";#N/A,#N/A,FALSE,"Stock SC";#N/A,#N/A,FALSE,"Stock PC"}</definedName>
    <definedName name="wrn.Monthly._.Report." localSheetId="19" hidden="1">{#N/A,#N/A,FALSE,"Summary";#N/A,#N/A,FALSE,"PCR Total";#N/A,#N/A,FALSE,"PCR IMT";#N/A,#N/A,FALSE,"PCR BMF";#N/A,#N/A,FALSE,"PCR BKU";#N/A,#N/A,FALSE,"PCR BMT";#N/A,#N/A,FALSE,"PCR BFB";#N/A,#N/A,FALSE,"PCR BWM";#N/A,#N/A,FALSE,"PCR Hesta";#N/A,#N/A,FALSE,"PCR EXT";#N/A,#N/A,FALSE,"PCR FST";#N/A,#N/A,FALSE,"PCR BGE";#N/A,#N/A,FALSE,"PCR BGL";#N/A,#N/A,FALSE,"PCR Others";#N/A,#N/A,FALSE,"Margin";#N/A,#N/A,FALSE,"Exp Total";#N/A,#N/A,FALSE,"Exp Sales";#N/A,#N/A,FALSE,"Exp Service";#N/A,#N/A,FALSE,"Exp Admin";#N/A,#N/A,FALSE,"Nonop";#N/A,#N/A,FALSE,"ServPC";#N/A,#N/A,FALSE,"Assets";#N/A,#N/A,FALSE,"Liab";#N/A,#N/A,FALSE,"Balance";#N/A,#N/A,FALSE,"Per";#N/A,#N/A,FALSE,"MAN Per";#N/A,#N/A,FALSE,"PCR Service";#N/A,#N/A,FALSE,"Exp Analysis";#N/A,#N/A,FALSE,"Liquidity";#N/A,#N/A,FALSE,"Stock SC";#N/A,#N/A,FALSE,"Stock PC"}</definedName>
    <definedName name="wrn.Monthly._.Report." hidden="1">{#N/A,#N/A,FALSE,"Summary";#N/A,#N/A,FALSE,"PCR Total";#N/A,#N/A,FALSE,"PCR IMT";#N/A,#N/A,FALSE,"PCR BMF";#N/A,#N/A,FALSE,"PCR BKU";#N/A,#N/A,FALSE,"PCR BMT";#N/A,#N/A,FALSE,"PCR BFB";#N/A,#N/A,FALSE,"PCR BWM";#N/A,#N/A,FALSE,"PCR Hesta";#N/A,#N/A,FALSE,"PCR EXT";#N/A,#N/A,FALSE,"PCR FST";#N/A,#N/A,FALSE,"PCR BGE";#N/A,#N/A,FALSE,"PCR BGL";#N/A,#N/A,FALSE,"PCR Others";#N/A,#N/A,FALSE,"Margin";#N/A,#N/A,FALSE,"Exp Total";#N/A,#N/A,FALSE,"Exp Sales";#N/A,#N/A,FALSE,"Exp Service";#N/A,#N/A,FALSE,"Exp Admin";#N/A,#N/A,FALSE,"Nonop";#N/A,#N/A,FALSE,"ServPC";#N/A,#N/A,FALSE,"Assets";#N/A,#N/A,FALSE,"Liab";#N/A,#N/A,FALSE,"Balance";#N/A,#N/A,FALSE,"Per";#N/A,#N/A,FALSE,"MAN Per";#N/A,#N/A,FALSE,"PCR Service";#N/A,#N/A,FALSE,"Exp Analysis";#N/A,#N/A,FALSE,"Liquidity";#N/A,#N/A,FALSE,"Stock SC";#N/A,#N/A,FALSE,"Stock PC"}</definedName>
    <definedName name="wrn.MTHLYGP." localSheetId="14" hidden="1">{"TXO2N2_GP",#N/A,FALSE,"MTHLYGP";"TXH2_GP",#N/A,FALSE,"MTHLYGP";"LOUIS_GP",#N/A,FALSE,"MTHLYGP";"H2_GP",#N/A,FALSE,"MTHLYGP";"O2N2_GP",#N/A,FALSE,"MTHLYGP";"PACKAGE_GP",#N/A,FALSE,"MTHLYGP";"OTHER_GP",#N/A,FALSE,"MTHLYGP"}</definedName>
    <definedName name="wrn.MTHLYGP." localSheetId="7" hidden="1">{"TXO2N2_GP",#N/A,FALSE,"MTHLYGP";"TXH2_GP",#N/A,FALSE,"MTHLYGP";"LOUIS_GP",#N/A,FALSE,"MTHLYGP";"H2_GP",#N/A,FALSE,"MTHLYGP";"O2N2_GP",#N/A,FALSE,"MTHLYGP";"PACKAGE_GP",#N/A,FALSE,"MTHLYGP";"OTHER_GP",#N/A,FALSE,"MTHLYGP"}</definedName>
    <definedName name="wrn.MTHLYGP." localSheetId="25" hidden="1">{"TXO2N2_GP",#N/A,FALSE,"MTHLYGP";"TXH2_GP",#N/A,FALSE,"MTHLYGP";"LOUIS_GP",#N/A,FALSE,"MTHLYGP";"H2_GP",#N/A,FALSE,"MTHLYGP";"O2N2_GP",#N/A,FALSE,"MTHLYGP";"PACKAGE_GP",#N/A,FALSE,"MTHLYGP";"OTHER_GP",#N/A,FALSE,"MTHLYGP"}</definedName>
    <definedName name="wrn.MTHLYGP." localSheetId="21" hidden="1">{"TXO2N2_GP",#N/A,FALSE,"MTHLYGP";"TXH2_GP",#N/A,FALSE,"MTHLYGP";"LOUIS_GP",#N/A,FALSE,"MTHLYGP";"H2_GP",#N/A,FALSE,"MTHLYGP";"O2N2_GP",#N/A,FALSE,"MTHLYGP";"PACKAGE_GP",#N/A,FALSE,"MTHLYGP";"OTHER_GP",#N/A,FALSE,"MTHLYGP"}</definedName>
    <definedName name="wrn.MTHLYGP." localSheetId="22" hidden="1">{"TXO2N2_GP",#N/A,FALSE,"MTHLYGP";"TXH2_GP",#N/A,FALSE,"MTHLYGP";"LOUIS_GP",#N/A,FALSE,"MTHLYGP";"H2_GP",#N/A,FALSE,"MTHLYGP";"O2N2_GP",#N/A,FALSE,"MTHLYGP";"PACKAGE_GP",#N/A,FALSE,"MTHLYGP";"OTHER_GP",#N/A,FALSE,"MTHLYGP"}</definedName>
    <definedName name="wrn.MTHLYGP." localSheetId="19" hidden="1">{"TXO2N2_GP",#N/A,FALSE,"MTHLYGP";"TXH2_GP",#N/A,FALSE,"MTHLYGP";"LOUIS_GP",#N/A,FALSE,"MTHLYGP";"H2_GP",#N/A,FALSE,"MTHLYGP";"O2N2_GP",#N/A,FALSE,"MTHLYGP";"PACKAGE_GP",#N/A,FALSE,"MTHLYGP";"OTHER_GP",#N/A,FALSE,"MTHLYGP"}</definedName>
    <definedName name="wrn.MTHLYGP." hidden="1">{"TXO2N2_GP",#N/A,FALSE,"MTHLYGP";"TXH2_GP",#N/A,FALSE,"MTHLYGP";"LOUIS_GP",#N/A,FALSE,"MTHLYGP";"H2_GP",#N/A,FALSE,"MTHLYGP";"O2N2_GP",#N/A,FALSE,"MTHLYGP";"PACKAGE_GP",#N/A,FALSE,"MTHLYGP";"OTHER_GP",#N/A,FALSE,"MTHLYGP"}</definedName>
    <definedName name="wrn.MTHLYSLES." localSheetId="14" hidden="1">{"TXO2N2_SLS",#N/A,FALSE,"MTHLYSLES";"TXH2_SLS",#N/A,FALSE,"MTHLYSLES";"LOUIS_SLS",#N/A,FALSE,"MTHLYSLES";"H2_SLS",#N/A,FALSE,"MTHLYSLES";"O2N2_SLS",#N/A,FALSE,"MTHLYSLES";"PACKAGE_SLS",#N/A,FALSE,"MTHLYSLES"}</definedName>
    <definedName name="wrn.MTHLYSLES." localSheetId="7" hidden="1">{"TXO2N2_SLS",#N/A,FALSE,"MTHLYSLES";"TXH2_SLS",#N/A,FALSE,"MTHLYSLES";"LOUIS_SLS",#N/A,FALSE,"MTHLYSLES";"H2_SLS",#N/A,FALSE,"MTHLYSLES";"O2N2_SLS",#N/A,FALSE,"MTHLYSLES";"PACKAGE_SLS",#N/A,FALSE,"MTHLYSLES"}</definedName>
    <definedName name="wrn.MTHLYSLES." localSheetId="25" hidden="1">{"TXO2N2_SLS",#N/A,FALSE,"MTHLYSLES";"TXH2_SLS",#N/A,FALSE,"MTHLYSLES";"LOUIS_SLS",#N/A,FALSE,"MTHLYSLES";"H2_SLS",#N/A,FALSE,"MTHLYSLES";"O2N2_SLS",#N/A,FALSE,"MTHLYSLES";"PACKAGE_SLS",#N/A,FALSE,"MTHLYSLES"}</definedName>
    <definedName name="wrn.MTHLYSLES." localSheetId="21" hidden="1">{"TXO2N2_SLS",#N/A,FALSE,"MTHLYSLES";"TXH2_SLS",#N/A,FALSE,"MTHLYSLES";"LOUIS_SLS",#N/A,FALSE,"MTHLYSLES";"H2_SLS",#N/A,FALSE,"MTHLYSLES";"O2N2_SLS",#N/A,FALSE,"MTHLYSLES";"PACKAGE_SLS",#N/A,FALSE,"MTHLYSLES"}</definedName>
    <definedName name="wrn.MTHLYSLES." localSheetId="22" hidden="1">{"TXO2N2_SLS",#N/A,FALSE,"MTHLYSLES";"TXH2_SLS",#N/A,FALSE,"MTHLYSLES";"LOUIS_SLS",#N/A,FALSE,"MTHLYSLES";"H2_SLS",#N/A,FALSE,"MTHLYSLES";"O2N2_SLS",#N/A,FALSE,"MTHLYSLES";"PACKAGE_SLS",#N/A,FALSE,"MTHLYSLES"}</definedName>
    <definedName name="wrn.MTHLYSLES." localSheetId="19" hidden="1">{"TXO2N2_SLS",#N/A,FALSE,"MTHLYSLES";"TXH2_SLS",#N/A,FALSE,"MTHLYSLES";"LOUIS_SLS",#N/A,FALSE,"MTHLYSLES";"H2_SLS",#N/A,FALSE,"MTHLYSLES";"O2N2_SLS",#N/A,FALSE,"MTHLYSLES";"PACKAGE_SLS",#N/A,FALSE,"MTHLYSLES"}</definedName>
    <definedName name="wrn.MTHLYSLES." hidden="1">{"TXO2N2_SLS",#N/A,FALSE,"MTHLYSLES";"TXH2_SLS",#N/A,FALSE,"MTHLYSLES";"LOUIS_SLS",#N/A,FALSE,"MTHLYSLES";"H2_SLS",#N/A,FALSE,"MTHLYSLES";"O2N2_SLS",#N/A,FALSE,"MTHLYSLES";"PACKAGE_SLS",#N/A,FALSE,"MTHLYSLES"}</definedName>
    <definedName name="wrn.MTHYLYVOL." localSheetId="14" hidden="1">{"TEXO2N2_VOL",#N/A,FALSE,"MTHLYVOL";"TEXH2_VOL",#N/A,FALSE,"MTHLYVOL";"LOUIS_VOL",#N/A,FALSE,"MTHLYVOL";"H2_VOL",#N/A,FALSE,"MTHLYVOL";"O2N2_VOL",#N/A,FALSE,"MTHLYVOL";"PACKAGE_VOL",#N/A,FALSE,"MTHLYVOL"}</definedName>
    <definedName name="wrn.MTHYLYVOL." localSheetId="7" hidden="1">{"TEXO2N2_VOL",#N/A,FALSE,"MTHLYVOL";"TEXH2_VOL",#N/A,FALSE,"MTHLYVOL";"LOUIS_VOL",#N/A,FALSE,"MTHLYVOL";"H2_VOL",#N/A,FALSE,"MTHLYVOL";"O2N2_VOL",#N/A,FALSE,"MTHLYVOL";"PACKAGE_VOL",#N/A,FALSE,"MTHLYVOL"}</definedName>
    <definedName name="wrn.MTHYLYVOL." localSheetId="25" hidden="1">{"TEXO2N2_VOL",#N/A,FALSE,"MTHLYVOL";"TEXH2_VOL",#N/A,FALSE,"MTHLYVOL";"LOUIS_VOL",#N/A,FALSE,"MTHLYVOL";"H2_VOL",#N/A,FALSE,"MTHLYVOL";"O2N2_VOL",#N/A,FALSE,"MTHLYVOL";"PACKAGE_VOL",#N/A,FALSE,"MTHLYVOL"}</definedName>
    <definedName name="wrn.MTHYLYVOL." localSheetId="21" hidden="1">{"TEXO2N2_VOL",#N/A,FALSE,"MTHLYVOL";"TEXH2_VOL",#N/A,FALSE,"MTHLYVOL";"LOUIS_VOL",#N/A,FALSE,"MTHLYVOL";"H2_VOL",#N/A,FALSE,"MTHLYVOL";"O2N2_VOL",#N/A,FALSE,"MTHLYVOL";"PACKAGE_VOL",#N/A,FALSE,"MTHLYVOL"}</definedName>
    <definedName name="wrn.MTHYLYVOL." localSheetId="22" hidden="1">{"TEXO2N2_VOL",#N/A,FALSE,"MTHLYVOL";"TEXH2_VOL",#N/A,FALSE,"MTHLYVOL";"LOUIS_VOL",#N/A,FALSE,"MTHLYVOL";"H2_VOL",#N/A,FALSE,"MTHLYVOL";"O2N2_VOL",#N/A,FALSE,"MTHLYVOL";"PACKAGE_VOL",#N/A,FALSE,"MTHLYVOL"}</definedName>
    <definedName name="wrn.MTHYLYVOL." localSheetId="19" hidden="1">{"TEXO2N2_VOL",#N/A,FALSE,"MTHLYVOL";"TEXH2_VOL",#N/A,FALSE,"MTHLYVOL";"LOUIS_VOL",#N/A,FALSE,"MTHLYVOL";"H2_VOL",#N/A,FALSE,"MTHLYVOL";"O2N2_VOL",#N/A,FALSE,"MTHLYVOL";"PACKAGE_VOL",#N/A,FALSE,"MTHLYVOL"}</definedName>
    <definedName name="wrn.MTHYLYVOL." hidden="1">{"TEXO2N2_VOL",#N/A,FALSE,"MTHLYVOL";"TEXH2_VOL",#N/A,FALSE,"MTHLYVOL";"LOUIS_VOL",#N/A,FALSE,"MTHLYVOL";"H2_VOL",#N/A,FALSE,"MTHLYVOL";"O2N2_VOL",#N/A,FALSE,"MTHLYVOL";"PACKAGE_VOL",#N/A,FALSE,"MTHLYVOL"}</definedName>
    <definedName name="wrn.mw." localSheetId="14" hidden="1">{#N/A,#N/A,FALSE,"Cov";#N/A,#N/A,FALSE,"Sum";#N/A,#N/A,FALSE,"P&amp;L";#N/A,#N/A,FALSE,"Bal";#N/A,#N/A,FALSE,"CCcm";#N/A,#N/A,FALSE,"Cap";#N/A,#N/A,FALSE,"ProdCM";#N/A,#N/A,FALSE,"P&amp;L "}</definedName>
    <definedName name="wrn.mw." localSheetId="7" hidden="1">{#N/A,#N/A,FALSE,"Cov";#N/A,#N/A,FALSE,"Sum";#N/A,#N/A,FALSE,"P&amp;L";#N/A,#N/A,FALSE,"Bal";#N/A,#N/A,FALSE,"CCcm";#N/A,#N/A,FALSE,"Cap";#N/A,#N/A,FALSE,"ProdCM";#N/A,#N/A,FALSE,"P&amp;L "}</definedName>
    <definedName name="wrn.mw." localSheetId="25" hidden="1">{#N/A,#N/A,FALSE,"Cov";#N/A,#N/A,FALSE,"Sum";#N/A,#N/A,FALSE,"P&amp;L";#N/A,#N/A,FALSE,"Bal";#N/A,#N/A,FALSE,"CCcm";#N/A,#N/A,FALSE,"Cap";#N/A,#N/A,FALSE,"ProdCM";#N/A,#N/A,FALSE,"P&amp;L "}</definedName>
    <definedName name="wrn.mw." localSheetId="21" hidden="1">{#N/A,#N/A,FALSE,"Cov";#N/A,#N/A,FALSE,"Sum";#N/A,#N/A,FALSE,"P&amp;L";#N/A,#N/A,FALSE,"Bal";#N/A,#N/A,FALSE,"CCcm";#N/A,#N/A,FALSE,"Cap";#N/A,#N/A,FALSE,"ProdCM";#N/A,#N/A,FALSE,"P&amp;L "}</definedName>
    <definedName name="wrn.mw." localSheetId="22" hidden="1">{#N/A,#N/A,FALSE,"Cov";#N/A,#N/A,FALSE,"Sum";#N/A,#N/A,FALSE,"P&amp;L";#N/A,#N/A,FALSE,"Bal";#N/A,#N/A,FALSE,"CCcm";#N/A,#N/A,FALSE,"Cap";#N/A,#N/A,FALSE,"ProdCM";#N/A,#N/A,FALSE,"P&amp;L "}</definedName>
    <definedName name="wrn.mw." localSheetId="19" hidden="1">{#N/A,#N/A,FALSE,"Cov";#N/A,#N/A,FALSE,"Sum";#N/A,#N/A,FALSE,"P&amp;L";#N/A,#N/A,FALSE,"Bal";#N/A,#N/A,FALSE,"CCcm";#N/A,#N/A,FALSE,"Cap";#N/A,#N/A,FALSE,"ProdCM";#N/A,#N/A,FALSE,"P&amp;L "}</definedName>
    <definedName name="wrn.mw." hidden="1">{#N/A,#N/A,FALSE,"Cov";#N/A,#N/A,FALSE,"Sum";#N/A,#N/A,FALSE,"P&amp;L";#N/A,#N/A,FALSE,"Bal";#N/A,#N/A,FALSE,"CCcm";#N/A,#N/A,FALSE,"Cap";#N/A,#N/A,FALSE,"ProdCM";#N/A,#N/A,FALSE,"P&amp;L "}</definedName>
    <definedName name="wrn.mwflash." localSheetId="14" hidden="1">{#N/A,#N/A,FALSE,"NEW YTD Flash (2)";#N/A,#N/A,FALSE,"New Flash (2)";#N/A,#N/A,FALSE,"New Flash (fiscal";#N/A,#N/A,FALSE,"PSMW";#N/A,#N/A,FALSE,"PSMW (fiscal)";#N/A,#N/A,FALSE,"PSMW (fiscal)"}</definedName>
    <definedName name="wrn.mwflash." localSheetId="7" hidden="1">{#N/A,#N/A,FALSE,"NEW YTD Flash (2)";#N/A,#N/A,FALSE,"New Flash (2)";#N/A,#N/A,FALSE,"New Flash (fiscal";#N/A,#N/A,FALSE,"PSMW";#N/A,#N/A,FALSE,"PSMW (fiscal)";#N/A,#N/A,FALSE,"PSMW (fiscal)"}</definedName>
    <definedName name="wrn.mwflash." localSheetId="25" hidden="1">{#N/A,#N/A,FALSE,"NEW YTD Flash (2)";#N/A,#N/A,FALSE,"New Flash (2)";#N/A,#N/A,FALSE,"New Flash (fiscal";#N/A,#N/A,FALSE,"PSMW";#N/A,#N/A,FALSE,"PSMW (fiscal)";#N/A,#N/A,FALSE,"PSMW (fiscal)"}</definedName>
    <definedName name="wrn.mwflash." localSheetId="21" hidden="1">{#N/A,#N/A,FALSE,"NEW YTD Flash (2)";#N/A,#N/A,FALSE,"New Flash (2)";#N/A,#N/A,FALSE,"New Flash (fiscal";#N/A,#N/A,FALSE,"PSMW";#N/A,#N/A,FALSE,"PSMW (fiscal)";#N/A,#N/A,FALSE,"PSMW (fiscal)"}</definedName>
    <definedName name="wrn.mwflash." localSheetId="22" hidden="1">{#N/A,#N/A,FALSE,"NEW YTD Flash (2)";#N/A,#N/A,FALSE,"New Flash (2)";#N/A,#N/A,FALSE,"New Flash (fiscal";#N/A,#N/A,FALSE,"PSMW";#N/A,#N/A,FALSE,"PSMW (fiscal)";#N/A,#N/A,FALSE,"PSMW (fiscal)"}</definedName>
    <definedName name="wrn.mwflash." localSheetId="19" hidden="1">{#N/A,#N/A,FALSE,"NEW YTD Flash (2)";#N/A,#N/A,FALSE,"New Flash (2)";#N/A,#N/A,FALSE,"New Flash (fiscal";#N/A,#N/A,FALSE,"PSMW";#N/A,#N/A,FALSE,"PSMW (fiscal)";#N/A,#N/A,FALSE,"PSMW (fiscal)"}</definedName>
    <definedName name="wrn.mwflash." hidden="1">{#N/A,#N/A,FALSE,"NEW YTD Flash (2)";#N/A,#N/A,FALSE,"New Flash (2)";#N/A,#N/A,FALSE,"New Flash (fiscal";#N/A,#N/A,FALSE,"PSMW";#N/A,#N/A,FALSE,"PSMW (fiscal)";#N/A,#N/A,FALSE,"PSMW (fiscal)"}</definedName>
    <definedName name="wrn.net96PTC1" localSheetId="14" hidden="1">{#N/A,#N/A,FALSE,"TAXC.INDEX";#N/A,#N/A,FALSE,"Schedule I";#N/A,#N/A,FALSE,"Schedule  II";#N/A,#N/A,FALSE,"Schedule III";#N/A,#N/A,FALSE,"Schedule IV";#N/A,#N/A,FALSE,"Schedule IV (Cont'd)";#N/A,#N/A,FALSE,"Schedule V";#N/A,#N/A,FALSE,"Schedule VI";#N/A,#N/A,FALSE,"Schedule VII"}</definedName>
    <definedName name="wrn.net96PTC1" localSheetId="7" hidden="1">{#N/A,#N/A,FALSE,"TAXC.INDEX";#N/A,#N/A,FALSE,"Schedule I";#N/A,#N/A,FALSE,"Schedule  II";#N/A,#N/A,FALSE,"Schedule III";#N/A,#N/A,FALSE,"Schedule IV";#N/A,#N/A,FALSE,"Schedule IV (Cont'd)";#N/A,#N/A,FALSE,"Schedule V";#N/A,#N/A,FALSE,"Schedule VI";#N/A,#N/A,FALSE,"Schedule VII"}</definedName>
    <definedName name="wrn.net96PTC1" localSheetId="25" hidden="1">{#N/A,#N/A,FALSE,"TAXC.INDEX";#N/A,#N/A,FALSE,"Schedule I";#N/A,#N/A,FALSE,"Schedule  II";#N/A,#N/A,FALSE,"Schedule III";#N/A,#N/A,FALSE,"Schedule IV";#N/A,#N/A,FALSE,"Schedule IV (Cont'd)";#N/A,#N/A,FALSE,"Schedule V";#N/A,#N/A,FALSE,"Schedule VI";#N/A,#N/A,FALSE,"Schedule VII"}</definedName>
    <definedName name="wrn.net96PTC1" localSheetId="21" hidden="1">{#N/A,#N/A,FALSE,"TAXC.INDEX";#N/A,#N/A,FALSE,"Schedule I";#N/A,#N/A,FALSE,"Schedule  II";#N/A,#N/A,FALSE,"Schedule III";#N/A,#N/A,FALSE,"Schedule IV";#N/A,#N/A,FALSE,"Schedule IV (Cont'd)";#N/A,#N/A,FALSE,"Schedule V";#N/A,#N/A,FALSE,"Schedule VI";#N/A,#N/A,FALSE,"Schedule VII"}</definedName>
    <definedName name="wrn.net96PTC1" localSheetId="22" hidden="1">{#N/A,#N/A,FALSE,"TAXC.INDEX";#N/A,#N/A,FALSE,"Schedule I";#N/A,#N/A,FALSE,"Schedule  II";#N/A,#N/A,FALSE,"Schedule III";#N/A,#N/A,FALSE,"Schedule IV";#N/A,#N/A,FALSE,"Schedule IV (Cont'd)";#N/A,#N/A,FALSE,"Schedule V";#N/A,#N/A,FALSE,"Schedule VI";#N/A,#N/A,FALSE,"Schedule VII"}</definedName>
    <definedName name="wrn.net96PTC1" localSheetId="19" hidden="1">{#N/A,#N/A,FALSE,"TAXC.INDEX";#N/A,#N/A,FALSE,"Schedule I";#N/A,#N/A,FALSE,"Schedule  II";#N/A,#N/A,FALSE,"Schedule III";#N/A,#N/A,FALSE,"Schedule IV";#N/A,#N/A,FALSE,"Schedule IV (Cont'd)";#N/A,#N/A,FALSE,"Schedule V";#N/A,#N/A,FALSE,"Schedule VI";#N/A,#N/A,FALSE,"Schedule VII"}</definedName>
    <definedName name="wrn.net96PTC1" hidden="1">{#N/A,#N/A,FALSE,"TAXC.INDEX";#N/A,#N/A,FALSE,"Schedule I";#N/A,#N/A,FALSE,"Schedule  II";#N/A,#N/A,FALSE,"Schedule III";#N/A,#N/A,FALSE,"Schedule IV";#N/A,#N/A,FALSE,"Schedule IV (Cont'd)";#N/A,#N/A,FALSE,"Schedule V";#N/A,#N/A,FALSE,"Schedule VI";#N/A,#N/A,FALSE,"Schedule VII"}</definedName>
    <definedName name="wrn.new" localSheetId="14">{#N/A,#N/A,FALSE,"Aging Summary";#N/A,#N/A,FALSE,"Ratio Analysis";#N/A,#N/A,FALSE,"Test 120 Day Accts";#N/A,#N/A,FALSE,"Tickmarks"}</definedName>
    <definedName name="wrn.new" localSheetId="7">{#N/A,#N/A,FALSE,"Aging Summary";#N/A,#N/A,FALSE,"Ratio Analysis";#N/A,#N/A,FALSE,"Test 120 Day Accts";#N/A,#N/A,FALSE,"Tickmarks"}</definedName>
    <definedName name="wrn.new" localSheetId="25">{#N/A,#N/A,FALSE,"Aging Summary";#N/A,#N/A,FALSE,"Ratio Analysis";#N/A,#N/A,FALSE,"Test 120 Day Accts";#N/A,#N/A,FALSE,"Tickmarks"}</definedName>
    <definedName name="wrn.new" localSheetId="21">{#N/A,#N/A,FALSE,"Aging Summary";#N/A,#N/A,FALSE,"Ratio Analysis";#N/A,#N/A,FALSE,"Test 120 Day Accts";#N/A,#N/A,FALSE,"Tickmarks"}</definedName>
    <definedName name="wrn.new" localSheetId="22">{#N/A,#N/A,FALSE,"Aging Summary";#N/A,#N/A,FALSE,"Ratio Analysis";#N/A,#N/A,FALSE,"Test 120 Day Accts";#N/A,#N/A,FALSE,"Tickmarks"}</definedName>
    <definedName name="wrn.new" localSheetId="19">{#N/A,#N/A,FALSE,"Aging Summary";#N/A,#N/A,FALSE,"Ratio Analysis";#N/A,#N/A,FALSE,"Test 120 Day Accts";#N/A,#N/A,FALSE,"Tickmarks"}</definedName>
    <definedName name="wrn.new">{#N/A,#N/A,FALSE,"Aging Summary";#N/A,#N/A,FALSE,"Ratio Analysis";#N/A,#N/A,FALSE,"Test 120 Day Accts";#N/A,#N/A,FALSE,"Tickmarks"}</definedName>
    <definedName name="WRN.NEW.96FFS" localSheetId="14" hidden="1">{#N/A,#N/A,FALSE,"CONTENTS";#N/A,#N/A,FALSE,"DR";#N/A,#N/A,FALSE,"PL";#N/A,#N/A,FALSE,"BS";#N/A,#N/A,FALSE,"Cash Flow";#N/A,#N/A,FALSE,"NOTES";#N/A,#N/A,FALSE,"NOTES (FA)";#N/A,#N/A,FALSE,"Notes(3)";#N/A,#N/A,FALSE,"NOTES (4)";#N/A,#N/A,FALSE,"DP&amp;L";#N/A,#N/A,FALSE,"EXPENSES";#N/A,#N/A,FALSE,"EXPENSES-1"}</definedName>
    <definedName name="WRN.NEW.96FFS" localSheetId="7" hidden="1">{#N/A,#N/A,FALSE,"CONTENTS";#N/A,#N/A,FALSE,"DR";#N/A,#N/A,FALSE,"PL";#N/A,#N/A,FALSE,"BS";#N/A,#N/A,FALSE,"Cash Flow";#N/A,#N/A,FALSE,"NOTES";#N/A,#N/A,FALSE,"NOTES (FA)";#N/A,#N/A,FALSE,"Notes(3)";#N/A,#N/A,FALSE,"NOTES (4)";#N/A,#N/A,FALSE,"DP&amp;L";#N/A,#N/A,FALSE,"EXPENSES";#N/A,#N/A,FALSE,"EXPENSES-1"}</definedName>
    <definedName name="WRN.NEW.96FFS" localSheetId="25" hidden="1">{#N/A,#N/A,FALSE,"CONTENTS";#N/A,#N/A,FALSE,"DR";#N/A,#N/A,FALSE,"PL";#N/A,#N/A,FALSE,"BS";#N/A,#N/A,FALSE,"Cash Flow";#N/A,#N/A,FALSE,"NOTES";#N/A,#N/A,FALSE,"NOTES (FA)";#N/A,#N/A,FALSE,"Notes(3)";#N/A,#N/A,FALSE,"NOTES (4)";#N/A,#N/A,FALSE,"DP&amp;L";#N/A,#N/A,FALSE,"EXPENSES";#N/A,#N/A,FALSE,"EXPENSES-1"}</definedName>
    <definedName name="WRN.NEW.96FFS" localSheetId="21" hidden="1">{#N/A,#N/A,FALSE,"CONTENTS";#N/A,#N/A,FALSE,"DR";#N/A,#N/A,FALSE,"PL";#N/A,#N/A,FALSE,"BS";#N/A,#N/A,FALSE,"Cash Flow";#N/A,#N/A,FALSE,"NOTES";#N/A,#N/A,FALSE,"NOTES (FA)";#N/A,#N/A,FALSE,"Notes(3)";#N/A,#N/A,FALSE,"NOTES (4)";#N/A,#N/A,FALSE,"DP&amp;L";#N/A,#N/A,FALSE,"EXPENSES";#N/A,#N/A,FALSE,"EXPENSES-1"}</definedName>
    <definedName name="WRN.NEW.96FFS" localSheetId="22" hidden="1">{#N/A,#N/A,FALSE,"CONTENTS";#N/A,#N/A,FALSE,"DR";#N/A,#N/A,FALSE,"PL";#N/A,#N/A,FALSE,"BS";#N/A,#N/A,FALSE,"Cash Flow";#N/A,#N/A,FALSE,"NOTES";#N/A,#N/A,FALSE,"NOTES (FA)";#N/A,#N/A,FALSE,"Notes(3)";#N/A,#N/A,FALSE,"NOTES (4)";#N/A,#N/A,FALSE,"DP&amp;L";#N/A,#N/A,FALSE,"EXPENSES";#N/A,#N/A,FALSE,"EXPENSES-1"}</definedName>
    <definedName name="WRN.NEW.96FFS" localSheetId="19" hidden="1">{#N/A,#N/A,FALSE,"CONTENTS";#N/A,#N/A,FALSE,"DR";#N/A,#N/A,FALSE,"PL";#N/A,#N/A,FALSE,"BS";#N/A,#N/A,FALSE,"Cash Flow";#N/A,#N/A,FALSE,"NOTES";#N/A,#N/A,FALSE,"NOTES (FA)";#N/A,#N/A,FALSE,"Notes(3)";#N/A,#N/A,FALSE,"NOTES (4)";#N/A,#N/A,FALSE,"DP&amp;L";#N/A,#N/A,FALSE,"EXPENSES";#N/A,#N/A,FALSE,"EXPENSES-1"}</definedName>
    <definedName name="WRN.NEW.96FFS" hidden="1">{#N/A,#N/A,FALSE,"CONTENTS";#N/A,#N/A,FALSE,"DR";#N/A,#N/A,FALSE,"PL";#N/A,#N/A,FALSE,"BS";#N/A,#N/A,FALSE,"Cash Flow";#N/A,#N/A,FALSE,"NOTES";#N/A,#N/A,FALSE,"NOTES (FA)";#N/A,#N/A,FALSE,"Notes(3)";#N/A,#N/A,FALSE,"NOTES (4)";#N/A,#N/A,FALSE,"DP&amp;L";#N/A,#N/A,FALSE,"EXPENSES";#N/A,#N/A,FALSE,"EXPENSES-1"}</definedName>
    <definedName name="wrn.new96FA" localSheetId="14" hidden="1">{#N/A,#N/A,FALSE,"CONTENTS";#N/A,#N/A,FALSE,"DR";#N/A,#N/A,FALSE,"PL";#N/A,#N/A,FALSE,"BS";#N/A,#N/A,FALSE,"Cash Flow";#N/A,#N/A,FALSE,"NOTES";#N/A,#N/A,FALSE,"NOTES (FA)";#N/A,#N/A,FALSE,"Notes(3)";#N/A,#N/A,FALSE,"NOTES (4)";#N/A,#N/A,FALSE,"DP&amp;L";#N/A,#N/A,FALSE,"EXPENSES";#N/A,#N/A,FALSE,"EXPENSES-1"}</definedName>
    <definedName name="wrn.new96FA" localSheetId="7" hidden="1">{#N/A,#N/A,FALSE,"CONTENTS";#N/A,#N/A,FALSE,"DR";#N/A,#N/A,FALSE,"PL";#N/A,#N/A,FALSE,"BS";#N/A,#N/A,FALSE,"Cash Flow";#N/A,#N/A,FALSE,"NOTES";#N/A,#N/A,FALSE,"NOTES (FA)";#N/A,#N/A,FALSE,"Notes(3)";#N/A,#N/A,FALSE,"NOTES (4)";#N/A,#N/A,FALSE,"DP&amp;L";#N/A,#N/A,FALSE,"EXPENSES";#N/A,#N/A,FALSE,"EXPENSES-1"}</definedName>
    <definedName name="wrn.new96FA" localSheetId="25" hidden="1">{#N/A,#N/A,FALSE,"CONTENTS";#N/A,#N/A,FALSE,"DR";#N/A,#N/A,FALSE,"PL";#N/A,#N/A,FALSE,"BS";#N/A,#N/A,FALSE,"Cash Flow";#N/A,#N/A,FALSE,"NOTES";#N/A,#N/A,FALSE,"NOTES (FA)";#N/A,#N/A,FALSE,"Notes(3)";#N/A,#N/A,FALSE,"NOTES (4)";#N/A,#N/A,FALSE,"DP&amp;L";#N/A,#N/A,FALSE,"EXPENSES";#N/A,#N/A,FALSE,"EXPENSES-1"}</definedName>
    <definedName name="wrn.new96FA" localSheetId="21" hidden="1">{#N/A,#N/A,FALSE,"CONTENTS";#N/A,#N/A,FALSE,"DR";#N/A,#N/A,FALSE,"PL";#N/A,#N/A,FALSE,"BS";#N/A,#N/A,FALSE,"Cash Flow";#N/A,#N/A,FALSE,"NOTES";#N/A,#N/A,FALSE,"NOTES (FA)";#N/A,#N/A,FALSE,"Notes(3)";#N/A,#N/A,FALSE,"NOTES (4)";#N/A,#N/A,FALSE,"DP&amp;L";#N/A,#N/A,FALSE,"EXPENSES";#N/A,#N/A,FALSE,"EXPENSES-1"}</definedName>
    <definedName name="wrn.new96FA" localSheetId="22" hidden="1">{#N/A,#N/A,FALSE,"CONTENTS";#N/A,#N/A,FALSE,"DR";#N/A,#N/A,FALSE,"PL";#N/A,#N/A,FALSE,"BS";#N/A,#N/A,FALSE,"Cash Flow";#N/A,#N/A,FALSE,"NOTES";#N/A,#N/A,FALSE,"NOTES (FA)";#N/A,#N/A,FALSE,"Notes(3)";#N/A,#N/A,FALSE,"NOTES (4)";#N/A,#N/A,FALSE,"DP&amp;L";#N/A,#N/A,FALSE,"EXPENSES";#N/A,#N/A,FALSE,"EXPENSES-1"}</definedName>
    <definedName name="wrn.new96FA" localSheetId="19" hidden="1">{#N/A,#N/A,FALSE,"CONTENTS";#N/A,#N/A,FALSE,"DR";#N/A,#N/A,FALSE,"PL";#N/A,#N/A,FALSE,"BS";#N/A,#N/A,FALSE,"Cash Flow";#N/A,#N/A,FALSE,"NOTES";#N/A,#N/A,FALSE,"NOTES (FA)";#N/A,#N/A,FALSE,"Notes(3)";#N/A,#N/A,FALSE,"NOTES (4)";#N/A,#N/A,FALSE,"DP&amp;L";#N/A,#N/A,FALSE,"EXPENSES";#N/A,#N/A,FALSE,"EXPENSES-1"}</definedName>
    <definedName name="wrn.new96FA" hidden="1">{#N/A,#N/A,FALSE,"CONTENTS";#N/A,#N/A,FALSE,"DR";#N/A,#N/A,FALSE,"PL";#N/A,#N/A,FALSE,"BS";#N/A,#N/A,FALSE,"Cash Flow";#N/A,#N/A,FALSE,"NOTES";#N/A,#N/A,FALSE,"NOTES (FA)";#N/A,#N/A,FALSE,"Notes(3)";#N/A,#N/A,FALSE,"NOTES (4)";#N/A,#N/A,FALSE,"DP&amp;L";#N/A,#N/A,FALSE,"EXPENSES";#N/A,#N/A,FALSE,"EXPENSES-1"}</definedName>
    <definedName name="wrn.new96FS." localSheetId="14" hidden="1">{#N/A,#N/A,FALSE,"CONTENTS";#N/A,#N/A,FALSE,"DR";#N/A,#N/A,FALSE,"PL";#N/A,#N/A,FALSE,"BS";#N/A,#N/A,FALSE,"Cash Flow";#N/A,#N/A,FALSE,"NOTES";#N/A,#N/A,FALSE,"NOTES (FA)";#N/A,#N/A,FALSE,"Notes(3)";#N/A,#N/A,FALSE,"NOTES (4)";#N/A,#N/A,FALSE,"DP&amp;L";#N/A,#N/A,FALSE,"EXPENSES";#N/A,#N/A,FALSE,"EXPENSES-1"}</definedName>
    <definedName name="wrn.new96FS." localSheetId="7" hidden="1">{#N/A,#N/A,FALSE,"CONTENTS";#N/A,#N/A,FALSE,"DR";#N/A,#N/A,FALSE,"PL";#N/A,#N/A,FALSE,"BS";#N/A,#N/A,FALSE,"Cash Flow";#N/A,#N/A,FALSE,"NOTES";#N/A,#N/A,FALSE,"NOTES (FA)";#N/A,#N/A,FALSE,"Notes(3)";#N/A,#N/A,FALSE,"NOTES (4)";#N/A,#N/A,FALSE,"DP&amp;L";#N/A,#N/A,FALSE,"EXPENSES";#N/A,#N/A,FALSE,"EXPENSES-1"}</definedName>
    <definedName name="wrn.new96FS." localSheetId="25" hidden="1">{#N/A,#N/A,FALSE,"CONTENTS";#N/A,#N/A,FALSE,"DR";#N/A,#N/A,FALSE,"PL";#N/A,#N/A,FALSE,"BS";#N/A,#N/A,FALSE,"Cash Flow";#N/A,#N/A,FALSE,"NOTES";#N/A,#N/A,FALSE,"NOTES (FA)";#N/A,#N/A,FALSE,"Notes(3)";#N/A,#N/A,FALSE,"NOTES (4)";#N/A,#N/A,FALSE,"DP&amp;L";#N/A,#N/A,FALSE,"EXPENSES";#N/A,#N/A,FALSE,"EXPENSES-1"}</definedName>
    <definedName name="wrn.new96FS." localSheetId="21" hidden="1">{#N/A,#N/A,FALSE,"CONTENTS";#N/A,#N/A,FALSE,"DR";#N/A,#N/A,FALSE,"PL";#N/A,#N/A,FALSE,"BS";#N/A,#N/A,FALSE,"Cash Flow";#N/A,#N/A,FALSE,"NOTES";#N/A,#N/A,FALSE,"NOTES (FA)";#N/A,#N/A,FALSE,"Notes(3)";#N/A,#N/A,FALSE,"NOTES (4)";#N/A,#N/A,FALSE,"DP&amp;L";#N/A,#N/A,FALSE,"EXPENSES";#N/A,#N/A,FALSE,"EXPENSES-1"}</definedName>
    <definedName name="wrn.new96FS." localSheetId="22" hidden="1">{#N/A,#N/A,FALSE,"CONTENTS";#N/A,#N/A,FALSE,"DR";#N/A,#N/A,FALSE,"PL";#N/A,#N/A,FALSE,"BS";#N/A,#N/A,FALSE,"Cash Flow";#N/A,#N/A,FALSE,"NOTES";#N/A,#N/A,FALSE,"NOTES (FA)";#N/A,#N/A,FALSE,"Notes(3)";#N/A,#N/A,FALSE,"NOTES (4)";#N/A,#N/A,FALSE,"DP&amp;L";#N/A,#N/A,FALSE,"EXPENSES";#N/A,#N/A,FALSE,"EXPENSES-1"}</definedName>
    <definedName name="wrn.new96FS." localSheetId="19" hidden="1">{#N/A,#N/A,FALSE,"CONTENTS";#N/A,#N/A,FALSE,"DR";#N/A,#N/A,FALSE,"PL";#N/A,#N/A,FALSE,"BS";#N/A,#N/A,FALSE,"Cash Flow";#N/A,#N/A,FALSE,"NOTES";#N/A,#N/A,FALSE,"NOTES (FA)";#N/A,#N/A,FALSE,"Notes(3)";#N/A,#N/A,FALSE,"NOTES (4)";#N/A,#N/A,FALSE,"DP&amp;L";#N/A,#N/A,FALSE,"EXPENSES";#N/A,#N/A,FALSE,"EXPENSES-1"}</definedName>
    <definedName name="wrn.new96FS." hidden="1">{#N/A,#N/A,FALSE,"CONTENTS";#N/A,#N/A,FALSE,"DR";#N/A,#N/A,FALSE,"PL";#N/A,#N/A,FALSE,"BS";#N/A,#N/A,FALSE,"Cash Flow";#N/A,#N/A,FALSE,"NOTES";#N/A,#N/A,FALSE,"NOTES (FA)";#N/A,#N/A,FALSE,"Notes(3)";#N/A,#N/A,FALSE,"NOTES (4)";#N/A,#N/A,FALSE,"DP&amp;L";#N/A,#N/A,FALSE,"EXPENSES";#N/A,#N/A,FALSE,"EXPENSES-1"}</definedName>
    <definedName name="wrn.new96FS1" localSheetId="14" hidden="1">{#N/A,#N/A,FALSE,"CONTENTS";#N/A,#N/A,FALSE,"DR";#N/A,#N/A,FALSE,"PL";#N/A,#N/A,FALSE,"BS";#N/A,#N/A,FALSE,"Cash Flow";#N/A,#N/A,FALSE,"NOTES";#N/A,#N/A,FALSE,"NOTES (FA)";#N/A,#N/A,FALSE,"Notes(3)";#N/A,#N/A,FALSE,"NOTES (4)";#N/A,#N/A,FALSE,"DP&amp;L";#N/A,#N/A,FALSE,"EXPENSES";#N/A,#N/A,FALSE,"EXPENSES-1"}</definedName>
    <definedName name="wrn.new96FS1" localSheetId="7" hidden="1">{#N/A,#N/A,FALSE,"CONTENTS";#N/A,#N/A,FALSE,"DR";#N/A,#N/A,FALSE,"PL";#N/A,#N/A,FALSE,"BS";#N/A,#N/A,FALSE,"Cash Flow";#N/A,#N/A,FALSE,"NOTES";#N/A,#N/A,FALSE,"NOTES (FA)";#N/A,#N/A,FALSE,"Notes(3)";#N/A,#N/A,FALSE,"NOTES (4)";#N/A,#N/A,FALSE,"DP&amp;L";#N/A,#N/A,FALSE,"EXPENSES";#N/A,#N/A,FALSE,"EXPENSES-1"}</definedName>
    <definedName name="wrn.new96FS1" localSheetId="25" hidden="1">{#N/A,#N/A,FALSE,"CONTENTS";#N/A,#N/A,FALSE,"DR";#N/A,#N/A,FALSE,"PL";#N/A,#N/A,FALSE,"BS";#N/A,#N/A,FALSE,"Cash Flow";#N/A,#N/A,FALSE,"NOTES";#N/A,#N/A,FALSE,"NOTES (FA)";#N/A,#N/A,FALSE,"Notes(3)";#N/A,#N/A,FALSE,"NOTES (4)";#N/A,#N/A,FALSE,"DP&amp;L";#N/A,#N/A,FALSE,"EXPENSES";#N/A,#N/A,FALSE,"EXPENSES-1"}</definedName>
    <definedName name="wrn.new96FS1" localSheetId="21" hidden="1">{#N/A,#N/A,FALSE,"CONTENTS";#N/A,#N/A,FALSE,"DR";#N/A,#N/A,FALSE,"PL";#N/A,#N/A,FALSE,"BS";#N/A,#N/A,FALSE,"Cash Flow";#N/A,#N/A,FALSE,"NOTES";#N/A,#N/A,FALSE,"NOTES (FA)";#N/A,#N/A,FALSE,"Notes(3)";#N/A,#N/A,FALSE,"NOTES (4)";#N/A,#N/A,FALSE,"DP&amp;L";#N/A,#N/A,FALSE,"EXPENSES";#N/A,#N/A,FALSE,"EXPENSES-1"}</definedName>
    <definedName name="wrn.new96FS1" localSheetId="22" hidden="1">{#N/A,#N/A,FALSE,"CONTENTS";#N/A,#N/A,FALSE,"DR";#N/A,#N/A,FALSE,"PL";#N/A,#N/A,FALSE,"BS";#N/A,#N/A,FALSE,"Cash Flow";#N/A,#N/A,FALSE,"NOTES";#N/A,#N/A,FALSE,"NOTES (FA)";#N/A,#N/A,FALSE,"Notes(3)";#N/A,#N/A,FALSE,"NOTES (4)";#N/A,#N/A,FALSE,"DP&amp;L";#N/A,#N/A,FALSE,"EXPENSES";#N/A,#N/A,FALSE,"EXPENSES-1"}</definedName>
    <definedName name="wrn.new96FS1" localSheetId="19" hidden="1">{#N/A,#N/A,FALSE,"CONTENTS";#N/A,#N/A,FALSE,"DR";#N/A,#N/A,FALSE,"PL";#N/A,#N/A,FALSE,"BS";#N/A,#N/A,FALSE,"Cash Flow";#N/A,#N/A,FALSE,"NOTES";#N/A,#N/A,FALSE,"NOTES (FA)";#N/A,#N/A,FALSE,"Notes(3)";#N/A,#N/A,FALSE,"NOTES (4)";#N/A,#N/A,FALSE,"DP&amp;L";#N/A,#N/A,FALSE,"EXPENSES";#N/A,#N/A,FALSE,"EXPENSES-1"}</definedName>
    <definedName name="wrn.new96FS1" hidden="1">{#N/A,#N/A,FALSE,"CONTENTS";#N/A,#N/A,FALSE,"DR";#N/A,#N/A,FALSE,"PL";#N/A,#N/A,FALSE,"BS";#N/A,#N/A,FALSE,"Cash Flow";#N/A,#N/A,FALSE,"NOTES";#N/A,#N/A,FALSE,"NOTES (FA)";#N/A,#N/A,FALSE,"Notes(3)";#N/A,#N/A,FALSE,"NOTES (4)";#N/A,#N/A,FALSE,"DP&amp;L";#N/A,#N/A,FALSE,"EXPENSES";#N/A,#N/A,FALSE,"EXPENSES-1"}</definedName>
    <definedName name="wrn.new96PTC." localSheetId="14" hidden="1">{#N/A,#N/A,FALSE,"TAXC.INDEX";#N/A,#N/A,FALSE,"Schedule I";#N/A,#N/A,FALSE,"Schedule  II";#N/A,#N/A,FALSE,"Schedule III";#N/A,#N/A,FALSE,"Schedule IV";#N/A,#N/A,FALSE,"Schedule IV (Cont'd)";#N/A,#N/A,FALSE,"Schedule V";#N/A,#N/A,FALSE,"Schedule VI";#N/A,#N/A,FALSE,"Schedule VII"}</definedName>
    <definedName name="wrn.new96PTC." localSheetId="7" hidden="1">{#N/A,#N/A,FALSE,"TAXC.INDEX";#N/A,#N/A,FALSE,"Schedule I";#N/A,#N/A,FALSE,"Schedule  II";#N/A,#N/A,FALSE,"Schedule III";#N/A,#N/A,FALSE,"Schedule IV";#N/A,#N/A,FALSE,"Schedule IV (Cont'd)";#N/A,#N/A,FALSE,"Schedule V";#N/A,#N/A,FALSE,"Schedule VI";#N/A,#N/A,FALSE,"Schedule VII"}</definedName>
    <definedName name="wrn.new96PTC." localSheetId="25" hidden="1">{#N/A,#N/A,FALSE,"TAXC.INDEX";#N/A,#N/A,FALSE,"Schedule I";#N/A,#N/A,FALSE,"Schedule  II";#N/A,#N/A,FALSE,"Schedule III";#N/A,#N/A,FALSE,"Schedule IV";#N/A,#N/A,FALSE,"Schedule IV (Cont'd)";#N/A,#N/A,FALSE,"Schedule V";#N/A,#N/A,FALSE,"Schedule VI";#N/A,#N/A,FALSE,"Schedule VII"}</definedName>
    <definedName name="wrn.new96PTC." localSheetId="21" hidden="1">{#N/A,#N/A,FALSE,"TAXC.INDEX";#N/A,#N/A,FALSE,"Schedule I";#N/A,#N/A,FALSE,"Schedule  II";#N/A,#N/A,FALSE,"Schedule III";#N/A,#N/A,FALSE,"Schedule IV";#N/A,#N/A,FALSE,"Schedule IV (Cont'd)";#N/A,#N/A,FALSE,"Schedule V";#N/A,#N/A,FALSE,"Schedule VI";#N/A,#N/A,FALSE,"Schedule VII"}</definedName>
    <definedName name="wrn.new96PTC." localSheetId="22" hidden="1">{#N/A,#N/A,FALSE,"TAXC.INDEX";#N/A,#N/A,FALSE,"Schedule I";#N/A,#N/A,FALSE,"Schedule  II";#N/A,#N/A,FALSE,"Schedule III";#N/A,#N/A,FALSE,"Schedule IV";#N/A,#N/A,FALSE,"Schedule IV (Cont'd)";#N/A,#N/A,FALSE,"Schedule V";#N/A,#N/A,FALSE,"Schedule VI";#N/A,#N/A,FALSE,"Schedule VII"}</definedName>
    <definedName name="wrn.new96PTC." localSheetId="19" hidden="1">{#N/A,#N/A,FALSE,"TAXC.INDEX";#N/A,#N/A,FALSE,"Schedule I";#N/A,#N/A,FALSE,"Schedule  II";#N/A,#N/A,FALSE,"Schedule III";#N/A,#N/A,FALSE,"Schedule IV";#N/A,#N/A,FALSE,"Schedule IV (Cont'd)";#N/A,#N/A,FALSE,"Schedule V";#N/A,#N/A,FALSE,"Schedule VI";#N/A,#N/A,FALSE,"Schedule VII"}</definedName>
    <definedName name="wrn.new96PTC." hidden="1">{#N/A,#N/A,FALSE,"TAXC.INDEX";#N/A,#N/A,FALSE,"Schedule I";#N/A,#N/A,FALSE,"Schedule  II";#N/A,#N/A,FALSE,"Schedule III";#N/A,#N/A,FALSE,"Schedule IV";#N/A,#N/A,FALSE,"Schedule IV (Cont'd)";#N/A,#N/A,FALSE,"Schedule V";#N/A,#N/A,FALSE,"Schedule VI";#N/A,#N/A,FALSE,"Schedule VII"}</definedName>
    <definedName name="WRN.NEW96PTT" localSheetId="14" hidden="1">{#N/A,#N/A,FALSE,"TAXC.INDEX";#N/A,#N/A,FALSE,"Schedule I";#N/A,#N/A,FALSE,"Schedule  II";#N/A,#N/A,FALSE,"Schedule III";#N/A,#N/A,FALSE,"Schedule IV";#N/A,#N/A,FALSE,"Schedule IV (Cont'd)";#N/A,#N/A,FALSE,"Schedule V";#N/A,#N/A,FALSE,"Schedule VI";#N/A,#N/A,FALSE,"Schedule VII"}</definedName>
    <definedName name="WRN.NEW96PTT" localSheetId="7" hidden="1">{#N/A,#N/A,FALSE,"TAXC.INDEX";#N/A,#N/A,FALSE,"Schedule I";#N/A,#N/A,FALSE,"Schedule  II";#N/A,#N/A,FALSE,"Schedule III";#N/A,#N/A,FALSE,"Schedule IV";#N/A,#N/A,FALSE,"Schedule IV (Cont'd)";#N/A,#N/A,FALSE,"Schedule V";#N/A,#N/A,FALSE,"Schedule VI";#N/A,#N/A,FALSE,"Schedule VII"}</definedName>
    <definedName name="WRN.NEW96PTT" localSheetId="25" hidden="1">{#N/A,#N/A,FALSE,"TAXC.INDEX";#N/A,#N/A,FALSE,"Schedule I";#N/A,#N/A,FALSE,"Schedule  II";#N/A,#N/A,FALSE,"Schedule III";#N/A,#N/A,FALSE,"Schedule IV";#N/A,#N/A,FALSE,"Schedule IV (Cont'd)";#N/A,#N/A,FALSE,"Schedule V";#N/A,#N/A,FALSE,"Schedule VI";#N/A,#N/A,FALSE,"Schedule VII"}</definedName>
    <definedName name="WRN.NEW96PTT" localSheetId="21" hidden="1">{#N/A,#N/A,FALSE,"TAXC.INDEX";#N/A,#N/A,FALSE,"Schedule I";#N/A,#N/A,FALSE,"Schedule  II";#N/A,#N/A,FALSE,"Schedule III";#N/A,#N/A,FALSE,"Schedule IV";#N/A,#N/A,FALSE,"Schedule IV (Cont'd)";#N/A,#N/A,FALSE,"Schedule V";#N/A,#N/A,FALSE,"Schedule VI";#N/A,#N/A,FALSE,"Schedule VII"}</definedName>
    <definedName name="WRN.NEW96PTT" localSheetId="22" hidden="1">{#N/A,#N/A,FALSE,"TAXC.INDEX";#N/A,#N/A,FALSE,"Schedule I";#N/A,#N/A,FALSE,"Schedule  II";#N/A,#N/A,FALSE,"Schedule III";#N/A,#N/A,FALSE,"Schedule IV";#N/A,#N/A,FALSE,"Schedule IV (Cont'd)";#N/A,#N/A,FALSE,"Schedule V";#N/A,#N/A,FALSE,"Schedule VI";#N/A,#N/A,FALSE,"Schedule VII"}</definedName>
    <definedName name="WRN.NEW96PTT" localSheetId="19" hidden="1">{#N/A,#N/A,FALSE,"TAXC.INDEX";#N/A,#N/A,FALSE,"Schedule I";#N/A,#N/A,FALSE,"Schedule  II";#N/A,#N/A,FALSE,"Schedule III";#N/A,#N/A,FALSE,"Schedule IV";#N/A,#N/A,FALSE,"Schedule IV (Cont'd)";#N/A,#N/A,FALSE,"Schedule V";#N/A,#N/A,FALSE,"Schedule VI";#N/A,#N/A,FALSE,"Schedule VII"}</definedName>
    <definedName name="WRN.NEW96PTT" hidden="1">{#N/A,#N/A,FALSE,"TAXC.INDEX";#N/A,#N/A,FALSE,"Schedule I";#N/A,#N/A,FALSE,"Schedule  II";#N/A,#N/A,FALSE,"Schedule III";#N/A,#N/A,FALSE,"Schedule IV";#N/A,#N/A,FALSE,"Schedule IV (Cont'd)";#N/A,#N/A,FALSE,"Schedule V";#N/A,#N/A,FALSE,"Schedule VI";#N/A,#N/A,FALSE,"Schedule VII"}</definedName>
    <definedName name="wrn.NewRept.xls." localSheetId="14" hidden="1">{#N/A,#N/A,TRUE,"Sheet1";#N/A,#N/A,TRUE,"Sheet2";#N/A,#N/A,TRUE,"Sheet3";#N/A,#N/A,TRUE,"Sheet4";#N/A,#N/A,TRUE,"Sheet5";#N/A,#N/A,TRUE,"Sheet6";#N/A,#N/A,TRUE,"Sheet7"}</definedName>
    <definedName name="wrn.NewRept.xls." localSheetId="7" hidden="1">{#N/A,#N/A,TRUE,"Sheet1";#N/A,#N/A,TRUE,"Sheet2";#N/A,#N/A,TRUE,"Sheet3";#N/A,#N/A,TRUE,"Sheet4";#N/A,#N/A,TRUE,"Sheet5";#N/A,#N/A,TRUE,"Sheet6";#N/A,#N/A,TRUE,"Sheet7"}</definedName>
    <definedName name="wrn.NewRept.xls." localSheetId="25" hidden="1">{#N/A,#N/A,TRUE,"Sheet1";#N/A,#N/A,TRUE,"Sheet2";#N/A,#N/A,TRUE,"Sheet3";#N/A,#N/A,TRUE,"Sheet4";#N/A,#N/A,TRUE,"Sheet5";#N/A,#N/A,TRUE,"Sheet6";#N/A,#N/A,TRUE,"Sheet7"}</definedName>
    <definedName name="wrn.NewRept.xls." localSheetId="21" hidden="1">{#N/A,#N/A,TRUE,"Sheet1";#N/A,#N/A,TRUE,"Sheet2";#N/A,#N/A,TRUE,"Sheet3";#N/A,#N/A,TRUE,"Sheet4";#N/A,#N/A,TRUE,"Sheet5";#N/A,#N/A,TRUE,"Sheet6";#N/A,#N/A,TRUE,"Sheet7"}</definedName>
    <definedName name="wrn.NewRept.xls." localSheetId="22" hidden="1">{#N/A,#N/A,TRUE,"Sheet1";#N/A,#N/A,TRUE,"Sheet2";#N/A,#N/A,TRUE,"Sheet3";#N/A,#N/A,TRUE,"Sheet4";#N/A,#N/A,TRUE,"Sheet5";#N/A,#N/A,TRUE,"Sheet6";#N/A,#N/A,TRUE,"Sheet7"}</definedName>
    <definedName name="wrn.NewRept.xls." localSheetId="19" hidden="1">{#N/A,#N/A,TRUE,"Sheet1";#N/A,#N/A,TRUE,"Sheet2";#N/A,#N/A,TRUE,"Sheet3";#N/A,#N/A,TRUE,"Sheet4";#N/A,#N/A,TRUE,"Sheet5";#N/A,#N/A,TRUE,"Sheet6";#N/A,#N/A,TRUE,"Sheet7"}</definedName>
    <definedName name="wrn.NewRept.xls." hidden="1">{#N/A,#N/A,TRUE,"Sheet1";#N/A,#N/A,TRUE,"Sheet2";#N/A,#N/A,TRUE,"Sheet3";#N/A,#N/A,TRUE,"Sheet4";#N/A,#N/A,TRUE,"Sheet5";#N/A,#N/A,TRUE,"Sheet6";#N/A,#N/A,TRUE,"Sheet7"}</definedName>
    <definedName name="wrn.Nico." localSheetId="14" hidden="1">{#N/A,#N/A,TRUE,"Cover";#N/A,#N/A,TRUE,"Transaction Summary";#N/A,#N/A,TRUE,"Earnings Impact";#N/A,#N/A,TRUE,"accretion dilution"}</definedName>
    <definedName name="wrn.Nico." localSheetId="7" hidden="1">{#N/A,#N/A,TRUE,"Cover";#N/A,#N/A,TRUE,"Transaction Summary";#N/A,#N/A,TRUE,"Earnings Impact";#N/A,#N/A,TRUE,"accretion dilution"}</definedName>
    <definedName name="wrn.Nico." localSheetId="25" hidden="1">{#N/A,#N/A,TRUE,"Cover";#N/A,#N/A,TRUE,"Transaction Summary";#N/A,#N/A,TRUE,"Earnings Impact";#N/A,#N/A,TRUE,"accretion dilution"}</definedName>
    <definedName name="wrn.Nico." localSheetId="21" hidden="1">{#N/A,#N/A,TRUE,"Cover";#N/A,#N/A,TRUE,"Transaction Summary";#N/A,#N/A,TRUE,"Earnings Impact";#N/A,#N/A,TRUE,"accretion dilution"}</definedName>
    <definedName name="wrn.Nico." localSheetId="22" hidden="1">{#N/A,#N/A,TRUE,"Cover";#N/A,#N/A,TRUE,"Transaction Summary";#N/A,#N/A,TRUE,"Earnings Impact";#N/A,#N/A,TRUE,"accretion dilution"}</definedName>
    <definedName name="wrn.Nico." localSheetId="19" hidden="1">{#N/A,#N/A,TRUE,"Cover";#N/A,#N/A,TRUE,"Transaction Summary";#N/A,#N/A,TRUE,"Earnings Impact";#N/A,#N/A,TRUE,"accretion dilution"}</definedName>
    <definedName name="wrn.Nico." hidden="1">{#N/A,#N/A,TRUE,"Cover";#N/A,#N/A,TRUE,"Transaction Summary";#N/A,#N/A,TRUE,"Earnings Impact";#N/A,#N/A,TRUE,"accretion dilution"}</definedName>
    <definedName name="wrn.Non._.Div._.Balance._.Sheet." localSheetId="14" hidden="1">{#N/A,"NONDV",FALSE,"BSHIST.XLS"}</definedName>
    <definedName name="wrn.Non._.Div._.Balance._.Sheet." localSheetId="7" hidden="1">{#N/A,"NONDV",FALSE,"BSHIST.XLS"}</definedName>
    <definedName name="wrn.Non._.Div._.Balance._.Sheet." localSheetId="25" hidden="1">{#N/A,"NONDV",FALSE,"BSHIST.XLS"}</definedName>
    <definedName name="wrn.Non._.Div._.Balance._.Sheet." localSheetId="21" hidden="1">{#N/A,"NONDV",FALSE,"BSHIST.XLS"}</definedName>
    <definedName name="wrn.Non._.Div._.Balance._.Sheet." localSheetId="22" hidden="1">{#N/A,"NONDV",FALSE,"BSHIST.XLS"}</definedName>
    <definedName name="wrn.Non._.Div._.Balance._.Sheet." localSheetId="19" hidden="1">{#N/A,"NONDV",FALSE,"BSHIST.XLS"}</definedName>
    <definedName name="wrn.Non._.Div._.Balance._.Sheet." hidden="1">{#N/A,"NONDV",FALSE,"BSHIST.XLS"}</definedName>
    <definedName name="wrn.Normal." localSheetId="14" hidden="1">{#N/A,#N/A,FALSE,"Market Values I";#N/A,#N/A,FALSE,"Market Values II";#N/A,#N/A,FALSE,"DT Shareholding";#N/A,#N/A,FALSE,"Purchase of Sprint1";#N/A,#N/A,FALSE,"Purchase of Sprint2";#N/A,#N/A,FALSE,"Financial Impact1";#N/A,#N/A,FALSE,"Financial Impact2";#N/A,#N/A,FALSE,"Financial Impact3";#N/A,#N/A,FALSE,"Flowback"}</definedName>
    <definedName name="wrn.Normal." localSheetId="7" hidden="1">{#N/A,#N/A,FALSE,"Market Values I";#N/A,#N/A,FALSE,"Market Values II";#N/A,#N/A,FALSE,"DT Shareholding";#N/A,#N/A,FALSE,"Purchase of Sprint1";#N/A,#N/A,FALSE,"Purchase of Sprint2";#N/A,#N/A,FALSE,"Financial Impact1";#N/A,#N/A,FALSE,"Financial Impact2";#N/A,#N/A,FALSE,"Financial Impact3";#N/A,#N/A,FALSE,"Flowback"}</definedName>
    <definedName name="wrn.Normal." localSheetId="25" hidden="1">{#N/A,#N/A,FALSE,"Market Values I";#N/A,#N/A,FALSE,"Market Values II";#N/A,#N/A,FALSE,"DT Shareholding";#N/A,#N/A,FALSE,"Purchase of Sprint1";#N/A,#N/A,FALSE,"Purchase of Sprint2";#N/A,#N/A,FALSE,"Financial Impact1";#N/A,#N/A,FALSE,"Financial Impact2";#N/A,#N/A,FALSE,"Financial Impact3";#N/A,#N/A,FALSE,"Flowback"}</definedName>
    <definedName name="wrn.Normal." localSheetId="21" hidden="1">{#N/A,#N/A,FALSE,"Market Values I";#N/A,#N/A,FALSE,"Market Values II";#N/A,#N/A,FALSE,"DT Shareholding";#N/A,#N/A,FALSE,"Purchase of Sprint1";#N/A,#N/A,FALSE,"Purchase of Sprint2";#N/A,#N/A,FALSE,"Financial Impact1";#N/A,#N/A,FALSE,"Financial Impact2";#N/A,#N/A,FALSE,"Financial Impact3";#N/A,#N/A,FALSE,"Flowback"}</definedName>
    <definedName name="wrn.Normal." localSheetId="22" hidden="1">{#N/A,#N/A,FALSE,"Market Values I";#N/A,#N/A,FALSE,"Market Values II";#N/A,#N/A,FALSE,"DT Shareholding";#N/A,#N/A,FALSE,"Purchase of Sprint1";#N/A,#N/A,FALSE,"Purchase of Sprint2";#N/A,#N/A,FALSE,"Financial Impact1";#N/A,#N/A,FALSE,"Financial Impact2";#N/A,#N/A,FALSE,"Financial Impact3";#N/A,#N/A,FALSE,"Flowback"}</definedName>
    <definedName name="wrn.Normal." localSheetId="19" hidden="1">{#N/A,#N/A,FALSE,"Market Values I";#N/A,#N/A,FALSE,"Market Values II";#N/A,#N/A,FALSE,"DT Shareholding";#N/A,#N/A,FALSE,"Purchase of Sprint1";#N/A,#N/A,FALSE,"Purchase of Sprint2";#N/A,#N/A,FALSE,"Financial Impact1";#N/A,#N/A,FALSE,"Financial Impact2";#N/A,#N/A,FALSE,"Financial Impact3";#N/A,#N/A,FALSE,"Flowback"}</definedName>
    <definedName name="wrn.Normal." hidden="1">{#N/A,#N/A,FALSE,"Market Values I";#N/A,#N/A,FALSE,"Market Values II";#N/A,#N/A,FALSE,"DT Shareholding";#N/A,#N/A,FALSE,"Purchase of Sprint1";#N/A,#N/A,FALSE,"Purchase of Sprint2";#N/A,#N/A,FALSE,"Financial Impact1";#N/A,#N/A,FALSE,"Financial Impact2";#N/A,#N/A,FALSE,"Financial Impact3";#N/A,#N/A,FALSE,"Flowback"}</definedName>
    <definedName name="wrn.North._.America." localSheetId="14" hidden="1">{"PnL",#N/A,FALSE,"Gas NA P&amp;L";"Responsibility",#N/A,FALSE,"Gas NA P&amp;L";"Cost Control",#N/A,FALSE,"Gas NA P&amp;L";"Program List",#N/A,FALSE,"Gas NA P&amp;L"}</definedName>
    <definedName name="wrn.North._.America." localSheetId="7" hidden="1">{"PnL",#N/A,FALSE,"Gas NA P&amp;L";"Responsibility",#N/A,FALSE,"Gas NA P&amp;L";"Cost Control",#N/A,FALSE,"Gas NA P&amp;L";"Program List",#N/A,FALSE,"Gas NA P&amp;L"}</definedName>
    <definedName name="wrn.North._.America." localSheetId="25" hidden="1">{"PnL",#N/A,FALSE,"Gas NA P&amp;L";"Responsibility",#N/A,FALSE,"Gas NA P&amp;L";"Cost Control",#N/A,FALSE,"Gas NA P&amp;L";"Program List",#N/A,FALSE,"Gas NA P&amp;L"}</definedName>
    <definedName name="wrn.North._.America." localSheetId="21" hidden="1">{"PnL",#N/A,FALSE,"Gas NA P&amp;L";"Responsibility",#N/A,FALSE,"Gas NA P&amp;L";"Cost Control",#N/A,FALSE,"Gas NA P&amp;L";"Program List",#N/A,FALSE,"Gas NA P&amp;L"}</definedName>
    <definedName name="wrn.North._.America." localSheetId="22" hidden="1">{"PnL",#N/A,FALSE,"Gas NA P&amp;L";"Responsibility",#N/A,FALSE,"Gas NA P&amp;L";"Cost Control",#N/A,FALSE,"Gas NA P&amp;L";"Program List",#N/A,FALSE,"Gas NA P&amp;L"}</definedName>
    <definedName name="wrn.North._.America." localSheetId="19" hidden="1">{"PnL",#N/A,FALSE,"Gas NA P&amp;L";"Responsibility",#N/A,FALSE,"Gas NA P&amp;L";"Cost Control",#N/A,FALSE,"Gas NA P&amp;L";"Program List",#N/A,FALSE,"Gas NA P&amp;L"}</definedName>
    <definedName name="wrn.North._.America." hidden="1">{"PnL",#N/A,FALSE,"Gas NA P&amp;L";"Responsibility",#N/A,FALSE,"Gas NA P&amp;L";"Cost Control",#N/A,FALSE,"Gas NA P&amp;L";"Program List",#N/A,FALSE,"Gas NA P&amp;L"}</definedName>
    <definedName name="wrn.NSS." localSheetId="14"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NSS." localSheetId="7"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NSS." localSheetId="25"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NSS." localSheetId="21"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NSS." localSheetId="22"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NSS." localSheetId="19"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NSS."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ntfinance." localSheetId="14" hidden="1">{"Rate",#N/A,TRUE,"SUMMARY";"Ratios",#N/A,TRUE,"Ratios";"BUDGETREVENUE",#N/A,TRUE,"Revenue";"TOTALS",#N/A,TRUE,"DETAIL"}</definedName>
    <definedName name="wrn.ntfinance." localSheetId="7" hidden="1">{"Rate",#N/A,TRUE,"SUMMARY";"Ratios",#N/A,TRUE,"Ratios";"BUDGETREVENUE",#N/A,TRUE,"Revenue";"TOTALS",#N/A,TRUE,"DETAIL"}</definedName>
    <definedName name="wrn.ntfinance." localSheetId="25" hidden="1">{"Rate",#N/A,TRUE,"SUMMARY";"Ratios",#N/A,TRUE,"Ratios";"BUDGETREVENUE",#N/A,TRUE,"Revenue";"TOTALS",#N/A,TRUE,"DETAIL"}</definedName>
    <definedName name="wrn.ntfinance." localSheetId="21" hidden="1">{"Rate",#N/A,TRUE,"SUMMARY";"Ratios",#N/A,TRUE,"Ratios";"BUDGETREVENUE",#N/A,TRUE,"Revenue";"TOTALS",#N/A,TRUE,"DETAIL"}</definedName>
    <definedName name="wrn.ntfinance." localSheetId="22" hidden="1">{"Rate",#N/A,TRUE,"SUMMARY";"Ratios",#N/A,TRUE,"Ratios";"BUDGETREVENUE",#N/A,TRUE,"Revenue";"TOTALS",#N/A,TRUE,"DETAIL"}</definedName>
    <definedName name="wrn.ntfinance." localSheetId="19" hidden="1">{"Rate",#N/A,TRUE,"SUMMARY";"Ratios",#N/A,TRUE,"Ratios";"BUDGETREVENUE",#N/A,TRUE,"Revenue";"TOTALS",#N/A,TRUE,"DETAIL"}</definedName>
    <definedName name="wrn.ntfinance." hidden="1">{"Rate",#N/A,TRUE,"SUMMARY";"Ratios",#N/A,TRUE,"Ratios";"BUDGETREVENUE",#N/A,TRUE,"Revenue";"TOTALS",#N/A,TRUE,"DETAIL"}</definedName>
    <definedName name="wrn.NW." localSheetId="14" hidden="1">{#N/A,#N/A,TRUE,"96 BUD - 95 BUD";#N/A,#N/A,TRUE,"96 BUD - 95 FORECAST";#N/A,#N/A,TRUE,"SUMMARY P&amp;L";#N/A,#N/A,TRUE,"INCOME STATEMENT";#N/A,#N/A,TRUE,"CASH FLOW";#N/A,#N/A,TRUE,"SUB REVENUE";#N/A,#N/A,TRUE,"AD REVENUE";#N/A,#N/A,TRUE,"OTHER REVENUE";#N/A,#N/A,TRUE,"RIGHTS";#N/A,#N/A,TRUE,"MUSIC FEES";#N/A,#N/A,TRUE,"G&amp;A EXPENSE";#N/A,#N/A,TRUE,"G&amp;A EXPL.";#N/A,#N/A,TRUE,"PROGRAMMING";#N/A,#N/A,TRUE,"PROGRAMMING EXPL";#N/A,#N/A,TRUE,"EVENT SUMMARY";#N/A,#N/A,TRUE,"PRODUCTION";#N/A,#N/A,TRUE,"PRODUCTION SUPPORT";#N/A,#N/A,TRUE,"PRODUCTION EXPL.";#N/A,#N/A,TRUE,"DISTRIBUTION";#N/A,#N/A,TRUE,"DISTRIBUTION EXPL";#N/A,#N/A,TRUE,"NW OPS";#N/A,#N/A,TRUE,"NW OPS EXPL";#N/A,#N/A,TRUE,"CREATIVE";#N/A,#N/A,TRUE,"CREATIVE EXPL";#N/A,#N/A,TRUE,"MARKETING";#N/A,#N/A,TRUE,"MARKETING EXPL.";#N/A,#N/A,TRUE,"AD SALES";#N/A,#N/A,TRUE,"AD SALES EXPL.";#N/A,#N/A,TRUE,"PPV";#N/A,#N/A,TRUE,"PPV EXPL.";#N/A,#N/A,TRUE,"PRIME FEE";#N/A,#N/A,TRUE,"DEPRECIATION";#N/A,#N/A,TRUE,"CAPITAL ";#N/A,#N/A,TRUE,"AFF. FILE";#N/A,#N/A,TRUE,"PAYROLL"}</definedName>
    <definedName name="wrn.NW." localSheetId="7" hidden="1">{#N/A,#N/A,TRUE,"96 BUD - 95 BUD";#N/A,#N/A,TRUE,"96 BUD - 95 FORECAST";#N/A,#N/A,TRUE,"SUMMARY P&amp;L";#N/A,#N/A,TRUE,"INCOME STATEMENT";#N/A,#N/A,TRUE,"CASH FLOW";#N/A,#N/A,TRUE,"SUB REVENUE";#N/A,#N/A,TRUE,"AD REVENUE";#N/A,#N/A,TRUE,"OTHER REVENUE";#N/A,#N/A,TRUE,"RIGHTS";#N/A,#N/A,TRUE,"MUSIC FEES";#N/A,#N/A,TRUE,"G&amp;A EXPENSE";#N/A,#N/A,TRUE,"G&amp;A EXPL.";#N/A,#N/A,TRUE,"PROGRAMMING";#N/A,#N/A,TRUE,"PROGRAMMING EXPL";#N/A,#N/A,TRUE,"EVENT SUMMARY";#N/A,#N/A,TRUE,"PRODUCTION";#N/A,#N/A,TRUE,"PRODUCTION SUPPORT";#N/A,#N/A,TRUE,"PRODUCTION EXPL.";#N/A,#N/A,TRUE,"DISTRIBUTION";#N/A,#N/A,TRUE,"DISTRIBUTION EXPL";#N/A,#N/A,TRUE,"NW OPS";#N/A,#N/A,TRUE,"NW OPS EXPL";#N/A,#N/A,TRUE,"CREATIVE";#N/A,#N/A,TRUE,"CREATIVE EXPL";#N/A,#N/A,TRUE,"MARKETING";#N/A,#N/A,TRUE,"MARKETING EXPL.";#N/A,#N/A,TRUE,"AD SALES";#N/A,#N/A,TRUE,"AD SALES EXPL.";#N/A,#N/A,TRUE,"PPV";#N/A,#N/A,TRUE,"PPV EXPL.";#N/A,#N/A,TRUE,"PRIME FEE";#N/A,#N/A,TRUE,"DEPRECIATION";#N/A,#N/A,TRUE,"CAPITAL ";#N/A,#N/A,TRUE,"AFF. FILE";#N/A,#N/A,TRUE,"PAYROLL"}</definedName>
    <definedName name="wrn.NW." localSheetId="25" hidden="1">{#N/A,#N/A,TRUE,"96 BUD - 95 BUD";#N/A,#N/A,TRUE,"96 BUD - 95 FORECAST";#N/A,#N/A,TRUE,"SUMMARY P&amp;L";#N/A,#N/A,TRUE,"INCOME STATEMENT";#N/A,#N/A,TRUE,"CASH FLOW";#N/A,#N/A,TRUE,"SUB REVENUE";#N/A,#N/A,TRUE,"AD REVENUE";#N/A,#N/A,TRUE,"OTHER REVENUE";#N/A,#N/A,TRUE,"RIGHTS";#N/A,#N/A,TRUE,"MUSIC FEES";#N/A,#N/A,TRUE,"G&amp;A EXPENSE";#N/A,#N/A,TRUE,"G&amp;A EXPL.";#N/A,#N/A,TRUE,"PROGRAMMING";#N/A,#N/A,TRUE,"PROGRAMMING EXPL";#N/A,#N/A,TRUE,"EVENT SUMMARY";#N/A,#N/A,TRUE,"PRODUCTION";#N/A,#N/A,TRUE,"PRODUCTION SUPPORT";#N/A,#N/A,TRUE,"PRODUCTION EXPL.";#N/A,#N/A,TRUE,"DISTRIBUTION";#N/A,#N/A,TRUE,"DISTRIBUTION EXPL";#N/A,#N/A,TRUE,"NW OPS";#N/A,#N/A,TRUE,"NW OPS EXPL";#N/A,#N/A,TRUE,"CREATIVE";#N/A,#N/A,TRUE,"CREATIVE EXPL";#N/A,#N/A,TRUE,"MARKETING";#N/A,#N/A,TRUE,"MARKETING EXPL.";#N/A,#N/A,TRUE,"AD SALES";#N/A,#N/A,TRUE,"AD SALES EXPL.";#N/A,#N/A,TRUE,"PPV";#N/A,#N/A,TRUE,"PPV EXPL.";#N/A,#N/A,TRUE,"PRIME FEE";#N/A,#N/A,TRUE,"DEPRECIATION";#N/A,#N/A,TRUE,"CAPITAL ";#N/A,#N/A,TRUE,"AFF. FILE";#N/A,#N/A,TRUE,"PAYROLL"}</definedName>
    <definedName name="wrn.NW." localSheetId="21" hidden="1">{#N/A,#N/A,TRUE,"96 BUD - 95 BUD";#N/A,#N/A,TRUE,"96 BUD - 95 FORECAST";#N/A,#N/A,TRUE,"SUMMARY P&amp;L";#N/A,#N/A,TRUE,"INCOME STATEMENT";#N/A,#N/A,TRUE,"CASH FLOW";#N/A,#N/A,TRUE,"SUB REVENUE";#N/A,#N/A,TRUE,"AD REVENUE";#N/A,#N/A,TRUE,"OTHER REVENUE";#N/A,#N/A,TRUE,"RIGHTS";#N/A,#N/A,TRUE,"MUSIC FEES";#N/A,#N/A,TRUE,"G&amp;A EXPENSE";#N/A,#N/A,TRUE,"G&amp;A EXPL.";#N/A,#N/A,TRUE,"PROGRAMMING";#N/A,#N/A,TRUE,"PROGRAMMING EXPL";#N/A,#N/A,TRUE,"EVENT SUMMARY";#N/A,#N/A,TRUE,"PRODUCTION";#N/A,#N/A,TRUE,"PRODUCTION SUPPORT";#N/A,#N/A,TRUE,"PRODUCTION EXPL.";#N/A,#N/A,TRUE,"DISTRIBUTION";#N/A,#N/A,TRUE,"DISTRIBUTION EXPL";#N/A,#N/A,TRUE,"NW OPS";#N/A,#N/A,TRUE,"NW OPS EXPL";#N/A,#N/A,TRUE,"CREATIVE";#N/A,#N/A,TRUE,"CREATIVE EXPL";#N/A,#N/A,TRUE,"MARKETING";#N/A,#N/A,TRUE,"MARKETING EXPL.";#N/A,#N/A,TRUE,"AD SALES";#N/A,#N/A,TRUE,"AD SALES EXPL.";#N/A,#N/A,TRUE,"PPV";#N/A,#N/A,TRUE,"PPV EXPL.";#N/A,#N/A,TRUE,"PRIME FEE";#N/A,#N/A,TRUE,"DEPRECIATION";#N/A,#N/A,TRUE,"CAPITAL ";#N/A,#N/A,TRUE,"AFF. FILE";#N/A,#N/A,TRUE,"PAYROLL"}</definedName>
    <definedName name="wrn.NW." localSheetId="22" hidden="1">{#N/A,#N/A,TRUE,"96 BUD - 95 BUD";#N/A,#N/A,TRUE,"96 BUD - 95 FORECAST";#N/A,#N/A,TRUE,"SUMMARY P&amp;L";#N/A,#N/A,TRUE,"INCOME STATEMENT";#N/A,#N/A,TRUE,"CASH FLOW";#N/A,#N/A,TRUE,"SUB REVENUE";#N/A,#N/A,TRUE,"AD REVENUE";#N/A,#N/A,TRUE,"OTHER REVENUE";#N/A,#N/A,TRUE,"RIGHTS";#N/A,#N/A,TRUE,"MUSIC FEES";#N/A,#N/A,TRUE,"G&amp;A EXPENSE";#N/A,#N/A,TRUE,"G&amp;A EXPL.";#N/A,#N/A,TRUE,"PROGRAMMING";#N/A,#N/A,TRUE,"PROGRAMMING EXPL";#N/A,#N/A,TRUE,"EVENT SUMMARY";#N/A,#N/A,TRUE,"PRODUCTION";#N/A,#N/A,TRUE,"PRODUCTION SUPPORT";#N/A,#N/A,TRUE,"PRODUCTION EXPL.";#N/A,#N/A,TRUE,"DISTRIBUTION";#N/A,#N/A,TRUE,"DISTRIBUTION EXPL";#N/A,#N/A,TRUE,"NW OPS";#N/A,#N/A,TRUE,"NW OPS EXPL";#N/A,#N/A,TRUE,"CREATIVE";#N/A,#N/A,TRUE,"CREATIVE EXPL";#N/A,#N/A,TRUE,"MARKETING";#N/A,#N/A,TRUE,"MARKETING EXPL.";#N/A,#N/A,TRUE,"AD SALES";#N/A,#N/A,TRUE,"AD SALES EXPL.";#N/A,#N/A,TRUE,"PPV";#N/A,#N/A,TRUE,"PPV EXPL.";#N/A,#N/A,TRUE,"PRIME FEE";#N/A,#N/A,TRUE,"DEPRECIATION";#N/A,#N/A,TRUE,"CAPITAL ";#N/A,#N/A,TRUE,"AFF. FILE";#N/A,#N/A,TRUE,"PAYROLL"}</definedName>
    <definedName name="wrn.NW." localSheetId="19" hidden="1">{#N/A,#N/A,TRUE,"96 BUD - 95 BUD";#N/A,#N/A,TRUE,"96 BUD - 95 FORECAST";#N/A,#N/A,TRUE,"SUMMARY P&amp;L";#N/A,#N/A,TRUE,"INCOME STATEMENT";#N/A,#N/A,TRUE,"CASH FLOW";#N/A,#N/A,TRUE,"SUB REVENUE";#N/A,#N/A,TRUE,"AD REVENUE";#N/A,#N/A,TRUE,"OTHER REVENUE";#N/A,#N/A,TRUE,"RIGHTS";#N/A,#N/A,TRUE,"MUSIC FEES";#N/A,#N/A,TRUE,"G&amp;A EXPENSE";#N/A,#N/A,TRUE,"G&amp;A EXPL.";#N/A,#N/A,TRUE,"PROGRAMMING";#N/A,#N/A,TRUE,"PROGRAMMING EXPL";#N/A,#N/A,TRUE,"EVENT SUMMARY";#N/A,#N/A,TRUE,"PRODUCTION";#N/A,#N/A,TRUE,"PRODUCTION SUPPORT";#N/A,#N/A,TRUE,"PRODUCTION EXPL.";#N/A,#N/A,TRUE,"DISTRIBUTION";#N/A,#N/A,TRUE,"DISTRIBUTION EXPL";#N/A,#N/A,TRUE,"NW OPS";#N/A,#N/A,TRUE,"NW OPS EXPL";#N/A,#N/A,TRUE,"CREATIVE";#N/A,#N/A,TRUE,"CREATIVE EXPL";#N/A,#N/A,TRUE,"MARKETING";#N/A,#N/A,TRUE,"MARKETING EXPL.";#N/A,#N/A,TRUE,"AD SALES";#N/A,#N/A,TRUE,"AD SALES EXPL.";#N/A,#N/A,TRUE,"PPV";#N/A,#N/A,TRUE,"PPV EXPL.";#N/A,#N/A,TRUE,"PRIME FEE";#N/A,#N/A,TRUE,"DEPRECIATION";#N/A,#N/A,TRUE,"CAPITAL ";#N/A,#N/A,TRUE,"AFF. FILE";#N/A,#N/A,TRUE,"PAYROLL"}</definedName>
    <definedName name="wrn.NW." hidden="1">{#N/A,#N/A,TRUE,"96 BUD - 95 BUD";#N/A,#N/A,TRUE,"96 BUD - 95 FORECAST";#N/A,#N/A,TRUE,"SUMMARY P&amp;L";#N/A,#N/A,TRUE,"INCOME STATEMENT";#N/A,#N/A,TRUE,"CASH FLOW";#N/A,#N/A,TRUE,"SUB REVENUE";#N/A,#N/A,TRUE,"AD REVENUE";#N/A,#N/A,TRUE,"OTHER REVENUE";#N/A,#N/A,TRUE,"RIGHTS";#N/A,#N/A,TRUE,"MUSIC FEES";#N/A,#N/A,TRUE,"G&amp;A EXPENSE";#N/A,#N/A,TRUE,"G&amp;A EXPL.";#N/A,#N/A,TRUE,"PROGRAMMING";#N/A,#N/A,TRUE,"PROGRAMMING EXPL";#N/A,#N/A,TRUE,"EVENT SUMMARY";#N/A,#N/A,TRUE,"PRODUCTION";#N/A,#N/A,TRUE,"PRODUCTION SUPPORT";#N/A,#N/A,TRUE,"PRODUCTION EXPL.";#N/A,#N/A,TRUE,"DISTRIBUTION";#N/A,#N/A,TRUE,"DISTRIBUTION EXPL";#N/A,#N/A,TRUE,"NW OPS";#N/A,#N/A,TRUE,"NW OPS EXPL";#N/A,#N/A,TRUE,"CREATIVE";#N/A,#N/A,TRUE,"CREATIVE EXPL";#N/A,#N/A,TRUE,"MARKETING";#N/A,#N/A,TRUE,"MARKETING EXPL.";#N/A,#N/A,TRUE,"AD SALES";#N/A,#N/A,TRUE,"AD SALES EXPL.";#N/A,#N/A,TRUE,"PPV";#N/A,#N/A,TRUE,"PPV EXPL.";#N/A,#N/A,TRUE,"PRIME FEE";#N/A,#N/A,TRUE,"DEPRECIATION";#N/A,#N/A,TRUE,"CAPITAL ";#N/A,#N/A,TRUE,"AFF. FILE";#N/A,#N/A,TRUE,"PAYROLL"}</definedName>
    <definedName name="wrn.oct_res_comm." localSheetId="14" hidden="1">{"oct_res_comm",#N/A,FALSE,"VarToBud"}</definedName>
    <definedName name="wrn.oct_res_comm." localSheetId="7" hidden="1">{"oct_res_comm",#N/A,FALSE,"VarToBud"}</definedName>
    <definedName name="wrn.oct_res_comm." localSheetId="25" hidden="1">{"oct_res_comm",#N/A,FALSE,"VarToBud"}</definedName>
    <definedName name="wrn.oct_res_comm." localSheetId="21" hidden="1">{"oct_res_comm",#N/A,FALSE,"VarToBud"}</definedName>
    <definedName name="wrn.oct_res_comm." localSheetId="22" hidden="1">{"oct_res_comm",#N/A,FALSE,"VarToBud"}</definedName>
    <definedName name="wrn.oct_res_comm." localSheetId="19" hidden="1">{"oct_res_comm",#N/A,FALSE,"VarToBud"}</definedName>
    <definedName name="wrn.oct_res_comm." hidden="1">{"oct_res_comm",#N/A,FALSE,"VarToBud"}</definedName>
    <definedName name="wrn.Office." localSheetId="14" hidden="1">{#N/A,#N/A,FALSE,"OffAdvance";#N/A,#N/A,FALSE,"OffExpRprt";#N/A,#N/A,FALSE,"Travelling";#N/A,#N/A,FALSE,"Entertmnt";#N/A,#N/A,FALSE,"Promotion"}</definedName>
    <definedName name="wrn.Office." localSheetId="7" hidden="1">{#N/A,#N/A,FALSE,"OffAdvance";#N/A,#N/A,FALSE,"OffExpRprt";#N/A,#N/A,FALSE,"Travelling";#N/A,#N/A,FALSE,"Entertmnt";#N/A,#N/A,FALSE,"Promotion"}</definedName>
    <definedName name="wrn.Office." localSheetId="25" hidden="1">{#N/A,#N/A,FALSE,"OffAdvance";#N/A,#N/A,FALSE,"OffExpRprt";#N/A,#N/A,FALSE,"Travelling";#N/A,#N/A,FALSE,"Entertmnt";#N/A,#N/A,FALSE,"Promotion"}</definedName>
    <definedName name="wrn.Office." localSheetId="21" hidden="1">{#N/A,#N/A,FALSE,"OffAdvance";#N/A,#N/A,FALSE,"OffExpRprt";#N/A,#N/A,FALSE,"Travelling";#N/A,#N/A,FALSE,"Entertmnt";#N/A,#N/A,FALSE,"Promotion"}</definedName>
    <definedName name="wrn.Office." localSheetId="22" hidden="1">{#N/A,#N/A,FALSE,"OffAdvance";#N/A,#N/A,FALSE,"OffExpRprt";#N/A,#N/A,FALSE,"Travelling";#N/A,#N/A,FALSE,"Entertmnt";#N/A,#N/A,FALSE,"Promotion"}</definedName>
    <definedName name="wrn.Office." localSheetId="19" hidden="1">{#N/A,#N/A,FALSE,"OffAdvance";#N/A,#N/A,FALSE,"OffExpRprt";#N/A,#N/A,FALSE,"Travelling";#N/A,#N/A,FALSE,"Entertmnt";#N/A,#N/A,FALSE,"Promotion"}</definedName>
    <definedName name="wrn.Office." hidden="1">{#N/A,#N/A,FALSE,"OffAdvance";#N/A,#N/A,FALSE,"OffExpRprt";#N/A,#N/A,FALSE,"Travelling";#N/A,#N/A,FALSE,"Entertmnt";#N/A,#N/A,FALSE,"Promotion"}</definedName>
    <definedName name="wrn.Oncology." localSheetId="14" hidden="1">{#N/A,#N/A,FALSE,"Onco";#N/A,#N/A,FALSE,"Taxol";#N/A,#N/A,FALSE,"UFT";#N/A,#N/A,FALSE,"Carb"}</definedName>
    <definedName name="wrn.Oncology." localSheetId="7" hidden="1">{#N/A,#N/A,FALSE,"Onco";#N/A,#N/A,FALSE,"Taxol";#N/A,#N/A,FALSE,"UFT";#N/A,#N/A,FALSE,"Carb"}</definedName>
    <definedName name="wrn.Oncology." localSheetId="25" hidden="1">{#N/A,#N/A,FALSE,"Onco";#N/A,#N/A,FALSE,"Taxol";#N/A,#N/A,FALSE,"UFT";#N/A,#N/A,FALSE,"Carb"}</definedName>
    <definedName name="wrn.Oncology." localSheetId="21" hidden="1">{#N/A,#N/A,FALSE,"Onco";#N/A,#N/A,FALSE,"Taxol";#N/A,#N/A,FALSE,"UFT";#N/A,#N/A,FALSE,"Carb"}</definedName>
    <definedName name="wrn.Oncology." localSheetId="22" hidden="1">{#N/A,#N/A,FALSE,"Onco";#N/A,#N/A,FALSE,"Taxol";#N/A,#N/A,FALSE,"UFT";#N/A,#N/A,FALSE,"Carb"}</definedName>
    <definedName name="wrn.Oncology." localSheetId="19" hidden="1">{#N/A,#N/A,FALSE,"Onco";#N/A,#N/A,FALSE,"Taxol";#N/A,#N/A,FALSE,"UFT";#N/A,#N/A,FALSE,"Carb"}</definedName>
    <definedName name="wrn.Oncology." hidden="1">{#N/A,#N/A,FALSE,"Onco";#N/A,#N/A,FALSE,"Taxol";#N/A,#N/A,FALSE,"UFT";#N/A,#N/A,FALSE,"Carb"}</definedName>
    <definedName name="wrn.Ordered._.packet." localSheetId="14"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rdered._.packet." localSheetId="7"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rdered._.packet." localSheetId="25"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rdered._.packet." localSheetId="21"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rdered._.packet." localSheetId="22"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rdered._.packet." localSheetId="19"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rdered._.packet." hidden="1">{"PnL",#N/A,FALSE,"Total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TC._.Market._.Report." localSheetId="14" hidden="1">{#N/A,#N/A,FALSE,"Sales Graph";#N/A,#N/A,FALSE,"BUC Graph";#N/A,#N/A,FALSE,"P&amp;L - YTD"}</definedName>
    <definedName name="wrn.OTC._.Market._.Report." localSheetId="7" hidden="1">{#N/A,#N/A,FALSE,"Sales Graph";#N/A,#N/A,FALSE,"BUC Graph";#N/A,#N/A,FALSE,"P&amp;L - YTD"}</definedName>
    <definedName name="wrn.OTC._.Market._.Report." localSheetId="25" hidden="1">{#N/A,#N/A,FALSE,"Sales Graph";#N/A,#N/A,FALSE,"BUC Graph";#N/A,#N/A,FALSE,"P&amp;L - YTD"}</definedName>
    <definedName name="wrn.OTC._.Market._.Report." localSheetId="21" hidden="1">{#N/A,#N/A,FALSE,"Sales Graph";#N/A,#N/A,FALSE,"BUC Graph";#N/A,#N/A,FALSE,"P&amp;L - YTD"}</definedName>
    <definedName name="wrn.OTC._.Market._.Report." localSheetId="22" hidden="1">{#N/A,#N/A,FALSE,"Sales Graph";#N/A,#N/A,FALSE,"BUC Graph";#N/A,#N/A,FALSE,"P&amp;L - YTD"}</definedName>
    <definedName name="wrn.OTC._.Market._.Report." localSheetId="19" hidden="1">{#N/A,#N/A,FALSE,"Sales Graph";#N/A,#N/A,FALSE,"BUC Graph";#N/A,#N/A,FALSE,"P&amp;L - YTD"}</definedName>
    <definedName name="wrn.OTC._.Market._.Report." hidden="1">{#N/A,#N/A,FALSE,"Sales Graph";#N/A,#N/A,FALSE,"BUC Graph";#N/A,#N/A,FALSE,"P&amp;L - YTD"}</definedName>
    <definedName name="wrn.OTHER._.ADMIN._.COSTS." localSheetId="14" hidden="1">{"OTHER ADMIN COSTS",#N/A,FALSE,"C.CENTRE"}</definedName>
    <definedName name="wrn.OTHER._.ADMIN._.COSTS." localSheetId="7" hidden="1">{"OTHER ADMIN COSTS",#N/A,FALSE,"C.CENTRE"}</definedName>
    <definedName name="wrn.OTHER._.ADMIN._.COSTS." localSheetId="25" hidden="1">{"OTHER ADMIN COSTS",#N/A,FALSE,"C.CENTRE"}</definedName>
    <definedName name="wrn.OTHER._.ADMIN._.COSTS." localSheetId="21" hidden="1">{"OTHER ADMIN COSTS",#N/A,FALSE,"C.CENTRE"}</definedName>
    <definedName name="wrn.OTHER._.ADMIN._.COSTS." localSheetId="22" hidden="1">{"OTHER ADMIN COSTS",#N/A,FALSE,"C.CENTRE"}</definedName>
    <definedName name="wrn.OTHER._.ADMIN._.COSTS." localSheetId="19" hidden="1">{"OTHER ADMIN COSTS",#N/A,FALSE,"C.CENTRE"}</definedName>
    <definedName name="wrn.OTHER._.ADMIN._.COSTS." hidden="1">{"OTHER ADMIN COSTS",#N/A,FALSE,"C.CENTRE"}</definedName>
    <definedName name="wrn.Other._.Pharm." localSheetId="14" hidden="1">{#N/A,#N/A,FALSE,"Other";#N/A,#N/A,FALSE,"Ace";#N/A,#N/A,FALSE,"Derm"}</definedName>
    <definedName name="wrn.Other._.Pharm." localSheetId="7" hidden="1">{#N/A,#N/A,FALSE,"Other";#N/A,#N/A,FALSE,"Ace";#N/A,#N/A,FALSE,"Derm"}</definedName>
    <definedName name="wrn.Other._.Pharm." localSheetId="25" hidden="1">{#N/A,#N/A,FALSE,"Other";#N/A,#N/A,FALSE,"Ace";#N/A,#N/A,FALSE,"Derm"}</definedName>
    <definedName name="wrn.Other._.Pharm." localSheetId="21" hidden="1">{#N/A,#N/A,FALSE,"Other";#N/A,#N/A,FALSE,"Ace";#N/A,#N/A,FALSE,"Derm"}</definedName>
    <definedName name="wrn.Other._.Pharm." localSheetId="22" hidden="1">{#N/A,#N/A,FALSE,"Other";#N/A,#N/A,FALSE,"Ace";#N/A,#N/A,FALSE,"Derm"}</definedName>
    <definedName name="wrn.Other._.Pharm." localSheetId="19" hidden="1">{#N/A,#N/A,FALSE,"Other";#N/A,#N/A,FALSE,"Ace";#N/A,#N/A,FALSE,"Derm"}</definedName>
    <definedName name="wrn.Other._.Pharm." hidden="1">{#N/A,#N/A,FALSE,"Other";#N/A,#N/A,FALSE,"Ace";#N/A,#N/A,FALSE,"Derm"}</definedName>
    <definedName name="wrn.OTHER._.REVENUE." localSheetId="14" hidden="1">{"OTHER REVENUE",#N/A,FALSE,"OTHERS"}</definedName>
    <definedName name="wrn.OTHER._.REVENUE." localSheetId="7" hidden="1">{"OTHER REVENUE",#N/A,FALSE,"OTHERS"}</definedName>
    <definedName name="wrn.OTHER._.REVENUE." localSheetId="25" hidden="1">{"OTHER REVENUE",#N/A,FALSE,"OTHERS"}</definedName>
    <definedName name="wrn.OTHER._.REVENUE." localSheetId="21" hidden="1">{"OTHER REVENUE",#N/A,FALSE,"OTHERS"}</definedName>
    <definedName name="wrn.OTHER._.REVENUE." localSheetId="22" hidden="1">{"OTHER REVENUE",#N/A,FALSE,"OTHERS"}</definedName>
    <definedName name="wrn.OTHER._.REVENUE." localSheetId="19" hidden="1">{"OTHER REVENUE",#N/A,FALSE,"OTHERS"}</definedName>
    <definedName name="wrn.OTHER._.REVENUE." hidden="1">{"OTHER REVENUE",#N/A,FALSE,"OTHERS"}</definedName>
    <definedName name="wrn.output." localSheetId="14"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wrn.output." localSheetId="7"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wrn.output." localSheetId="25"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wrn.output." localSheetId="21"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wrn.output." localSheetId="22"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wrn.output." localSheetId="19"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wrn.output."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wrn.Output._.pages." localSheetId="14" hidden="1">{#N/A,#N/A,FALSE,"Cover sheet";#N/A,#N/A,FALSE,"Assumptions";#N/A,#N/A,FALSE,"KPI summary";#N/A,#N/A,FALSE,"GROUP (2005-6)";#N/A,#N/A,FALSE,"GROUP (2006-7)";#N/A,#N/A,FALSE,"GROUP (2007-8)"}</definedName>
    <definedName name="wrn.Output._.pages." localSheetId="7" hidden="1">{#N/A,#N/A,FALSE,"Cover sheet";#N/A,#N/A,FALSE,"Assumptions";#N/A,#N/A,FALSE,"KPI summary";#N/A,#N/A,FALSE,"GROUP (2005-6)";#N/A,#N/A,FALSE,"GROUP (2006-7)";#N/A,#N/A,FALSE,"GROUP (2007-8)"}</definedName>
    <definedName name="wrn.Output._.pages." localSheetId="25" hidden="1">{#N/A,#N/A,FALSE,"Cover sheet";#N/A,#N/A,FALSE,"Assumptions";#N/A,#N/A,FALSE,"KPI summary";#N/A,#N/A,FALSE,"GROUP (2005-6)";#N/A,#N/A,FALSE,"GROUP (2006-7)";#N/A,#N/A,FALSE,"GROUP (2007-8)"}</definedName>
    <definedName name="wrn.Output._.pages." localSheetId="21" hidden="1">{#N/A,#N/A,FALSE,"Cover sheet";#N/A,#N/A,FALSE,"Assumptions";#N/A,#N/A,FALSE,"KPI summary";#N/A,#N/A,FALSE,"GROUP (2005-6)";#N/A,#N/A,FALSE,"GROUP (2006-7)";#N/A,#N/A,FALSE,"GROUP (2007-8)"}</definedName>
    <definedName name="wrn.Output._.pages." localSheetId="22" hidden="1">{#N/A,#N/A,FALSE,"Cover sheet";#N/A,#N/A,FALSE,"Assumptions";#N/A,#N/A,FALSE,"KPI summary";#N/A,#N/A,FALSE,"GROUP (2005-6)";#N/A,#N/A,FALSE,"GROUP (2006-7)";#N/A,#N/A,FALSE,"GROUP (2007-8)"}</definedName>
    <definedName name="wrn.Output._.pages." localSheetId="19" hidden="1">{#N/A,#N/A,FALSE,"Cover sheet";#N/A,#N/A,FALSE,"Assumptions";#N/A,#N/A,FALSE,"KPI summary";#N/A,#N/A,FALSE,"GROUP (2005-6)";#N/A,#N/A,FALSE,"GROUP (2006-7)";#N/A,#N/A,FALSE,"GROUP (2007-8)"}</definedName>
    <definedName name="wrn.Output._.pages." hidden="1">{#N/A,#N/A,FALSE,"Cover sheet";#N/A,#N/A,FALSE,"Assumptions";#N/A,#N/A,FALSE,"KPI summary";#N/A,#N/A,FALSE,"GROUP (2005-6)";#N/A,#N/A,FALSE,"GROUP (2006-7)";#N/A,#N/A,FALSE,"GROUP (2007-8)"}</definedName>
    <definedName name="wrn.Outputs." localSheetId="14" hidden="1">{#N/A,#N/A,TRUE,"Cover";#N/A,#N/A,TRUE,"Output 1";#N/A,#N/A,TRUE,"Output 2";#N/A,#N/A,TRUE,"Output 3";#N/A,#N/A,TRUE,"Output 4";#N/A,#N/A,TRUE,"Output 5";#N/A,#N/A,TRUE,"Output Occ graph ";#N/A,#N/A,TRUE,"Output - Basket";#N/A,#N/A,TRUE,"P&amp;L";#N/A,#N/A,TRUE,"CFS";#N/A,#N/A,TRUE,"Covenants";#N/A,#N/A,TRUE,"Ques List"}</definedName>
    <definedName name="wrn.Outputs." localSheetId="7" hidden="1">{#N/A,#N/A,TRUE,"Cover";#N/A,#N/A,TRUE,"Output 1";#N/A,#N/A,TRUE,"Output 2";#N/A,#N/A,TRUE,"Output 3";#N/A,#N/A,TRUE,"Output 4";#N/A,#N/A,TRUE,"Output 5";#N/A,#N/A,TRUE,"Output Occ graph ";#N/A,#N/A,TRUE,"Output - Basket";#N/A,#N/A,TRUE,"P&amp;L";#N/A,#N/A,TRUE,"CFS";#N/A,#N/A,TRUE,"Covenants";#N/A,#N/A,TRUE,"Ques List"}</definedName>
    <definedName name="wrn.Outputs." localSheetId="25" hidden="1">{#N/A,#N/A,TRUE,"Cover";#N/A,#N/A,TRUE,"Output 1";#N/A,#N/A,TRUE,"Output 2";#N/A,#N/A,TRUE,"Output 3";#N/A,#N/A,TRUE,"Output 4";#N/A,#N/A,TRUE,"Output 5";#N/A,#N/A,TRUE,"Output Occ graph ";#N/A,#N/A,TRUE,"Output - Basket";#N/A,#N/A,TRUE,"P&amp;L";#N/A,#N/A,TRUE,"CFS";#N/A,#N/A,TRUE,"Covenants";#N/A,#N/A,TRUE,"Ques List"}</definedName>
    <definedName name="wrn.Outputs." localSheetId="21" hidden="1">{#N/A,#N/A,TRUE,"Cover";#N/A,#N/A,TRUE,"Output 1";#N/A,#N/A,TRUE,"Output 2";#N/A,#N/A,TRUE,"Output 3";#N/A,#N/A,TRUE,"Output 4";#N/A,#N/A,TRUE,"Output 5";#N/A,#N/A,TRUE,"Output Occ graph ";#N/A,#N/A,TRUE,"Output - Basket";#N/A,#N/A,TRUE,"P&amp;L";#N/A,#N/A,TRUE,"CFS";#N/A,#N/A,TRUE,"Covenants";#N/A,#N/A,TRUE,"Ques List"}</definedName>
    <definedName name="wrn.Outputs." localSheetId="22" hidden="1">{#N/A,#N/A,TRUE,"Cover";#N/A,#N/A,TRUE,"Output 1";#N/A,#N/A,TRUE,"Output 2";#N/A,#N/A,TRUE,"Output 3";#N/A,#N/A,TRUE,"Output 4";#N/A,#N/A,TRUE,"Output 5";#N/A,#N/A,TRUE,"Output Occ graph ";#N/A,#N/A,TRUE,"Output - Basket";#N/A,#N/A,TRUE,"P&amp;L";#N/A,#N/A,TRUE,"CFS";#N/A,#N/A,TRUE,"Covenants";#N/A,#N/A,TRUE,"Ques List"}</definedName>
    <definedName name="wrn.Outputs." localSheetId="19" hidden="1">{#N/A,#N/A,TRUE,"Cover";#N/A,#N/A,TRUE,"Output 1";#N/A,#N/A,TRUE,"Output 2";#N/A,#N/A,TRUE,"Output 3";#N/A,#N/A,TRUE,"Output 4";#N/A,#N/A,TRUE,"Output 5";#N/A,#N/A,TRUE,"Output Occ graph ";#N/A,#N/A,TRUE,"Output - Basket";#N/A,#N/A,TRUE,"P&amp;L";#N/A,#N/A,TRUE,"CFS";#N/A,#N/A,TRUE,"Covenants";#N/A,#N/A,TRUE,"Ques List"}</definedName>
    <definedName name="wrn.Outputs." hidden="1">{#N/A,#N/A,TRUE,"Cover";#N/A,#N/A,TRUE,"Output 1";#N/A,#N/A,TRUE,"Output 2";#N/A,#N/A,TRUE,"Output 3";#N/A,#N/A,TRUE,"Output 4";#N/A,#N/A,TRUE,"Output 5";#N/A,#N/A,TRUE,"Output Occ graph ";#N/A,#N/A,TRUE,"Output - Basket";#N/A,#N/A,TRUE,"P&amp;L";#N/A,#N/A,TRUE,"CFS";#N/A,#N/A,TRUE,"Covenants";#N/A,#N/A,TRUE,"Ques List"}</definedName>
    <definedName name="wrn.p" localSheetId="14" hidden="1">{#N/A,#N/A,FALSE,"1";#N/A,#N/A,FALSE,"2";#N/A,#N/A,FALSE,"16 - 17";#N/A,#N/A,FALSE,"18 - 19";#N/A,#N/A,FALSE,"26";#N/A,#N/A,FALSE,"27";#N/A,#N/A,FALSE,"28"}</definedName>
    <definedName name="wrn.p" localSheetId="7" hidden="1">{#N/A,#N/A,FALSE,"1";#N/A,#N/A,FALSE,"2";#N/A,#N/A,FALSE,"16 - 17";#N/A,#N/A,FALSE,"18 - 19";#N/A,#N/A,FALSE,"26";#N/A,#N/A,FALSE,"27";#N/A,#N/A,FALSE,"28"}</definedName>
    <definedName name="wrn.p" localSheetId="25" hidden="1">{#N/A,#N/A,FALSE,"1";#N/A,#N/A,FALSE,"2";#N/A,#N/A,FALSE,"16 - 17";#N/A,#N/A,FALSE,"18 - 19";#N/A,#N/A,FALSE,"26";#N/A,#N/A,FALSE,"27";#N/A,#N/A,FALSE,"28"}</definedName>
    <definedName name="wrn.p" localSheetId="21" hidden="1">{#N/A,#N/A,FALSE,"1";#N/A,#N/A,FALSE,"2";#N/A,#N/A,FALSE,"16 - 17";#N/A,#N/A,FALSE,"18 - 19";#N/A,#N/A,FALSE,"26";#N/A,#N/A,FALSE,"27";#N/A,#N/A,FALSE,"28"}</definedName>
    <definedName name="wrn.p" localSheetId="22" hidden="1">{#N/A,#N/A,FALSE,"1";#N/A,#N/A,FALSE,"2";#N/A,#N/A,FALSE,"16 - 17";#N/A,#N/A,FALSE,"18 - 19";#N/A,#N/A,FALSE,"26";#N/A,#N/A,FALSE,"27";#N/A,#N/A,FALSE,"28"}</definedName>
    <definedName name="wrn.p" localSheetId="19" hidden="1">{#N/A,#N/A,FALSE,"1";#N/A,#N/A,FALSE,"2";#N/A,#N/A,FALSE,"16 - 17";#N/A,#N/A,FALSE,"18 - 19";#N/A,#N/A,FALSE,"26";#N/A,#N/A,FALSE,"27";#N/A,#N/A,FALSE,"28"}</definedName>
    <definedName name="wrn.p" hidden="1">{#N/A,#N/A,FALSE,"1";#N/A,#N/A,FALSE,"2";#N/A,#N/A,FALSE,"16 - 17";#N/A,#N/A,FALSE,"18 - 19";#N/A,#N/A,FALSE,"26";#N/A,#N/A,FALSE,"27";#N/A,#N/A,FALSE,"28"}</definedName>
    <definedName name="wrn.paging." localSheetId="14" hidden="1">{"paging",#N/A,TRUE,"TITLE";#N/A,#N/A,TRUE,"Paging subs";#N/A,#N/A,TRUE,"P&amp;L - Paging";#N/A,#N/A,TRUE,"Rev &amp; Usage Assump - Paging";#N/A,#N/A,TRUE,"Cost - Paging";"paging",#N/A,TRUE,"Capex "}</definedName>
    <definedName name="wrn.paging." localSheetId="7" hidden="1">{"paging",#N/A,TRUE,"TITLE";#N/A,#N/A,TRUE,"Paging subs";#N/A,#N/A,TRUE,"P&amp;L - Paging";#N/A,#N/A,TRUE,"Rev &amp; Usage Assump - Paging";#N/A,#N/A,TRUE,"Cost - Paging";"paging",#N/A,TRUE,"Capex "}</definedName>
    <definedName name="wrn.paging." localSheetId="25" hidden="1">{"paging",#N/A,TRUE,"TITLE";#N/A,#N/A,TRUE,"Paging subs";#N/A,#N/A,TRUE,"P&amp;L - Paging";#N/A,#N/A,TRUE,"Rev &amp; Usage Assump - Paging";#N/A,#N/A,TRUE,"Cost - Paging";"paging",#N/A,TRUE,"Capex "}</definedName>
    <definedName name="wrn.paging." localSheetId="21" hidden="1">{"paging",#N/A,TRUE,"TITLE";#N/A,#N/A,TRUE,"Paging subs";#N/A,#N/A,TRUE,"P&amp;L - Paging";#N/A,#N/A,TRUE,"Rev &amp; Usage Assump - Paging";#N/A,#N/A,TRUE,"Cost - Paging";"paging",#N/A,TRUE,"Capex "}</definedName>
    <definedName name="wrn.paging." localSheetId="22" hidden="1">{"paging",#N/A,TRUE,"TITLE";#N/A,#N/A,TRUE,"Paging subs";#N/A,#N/A,TRUE,"P&amp;L - Paging";#N/A,#N/A,TRUE,"Rev &amp; Usage Assump - Paging";#N/A,#N/A,TRUE,"Cost - Paging";"paging",#N/A,TRUE,"Capex "}</definedName>
    <definedName name="wrn.paging." localSheetId="19" hidden="1">{"paging",#N/A,TRUE,"TITLE";#N/A,#N/A,TRUE,"Paging subs";#N/A,#N/A,TRUE,"P&amp;L - Paging";#N/A,#N/A,TRUE,"Rev &amp; Usage Assump - Paging";#N/A,#N/A,TRUE,"Cost - Paging";"paging",#N/A,TRUE,"Capex "}</definedName>
    <definedName name="wrn.paging." hidden="1">{"paging",#N/A,TRUE,"TITLE";#N/A,#N/A,TRUE,"Paging subs";#N/A,#N/A,TRUE,"P&amp;L - Paging";#N/A,#N/A,TRUE,"Rev &amp; Usage Assump - Paging";#N/A,#N/A,TRUE,"Cost - Paging";"paging",#N/A,TRUE,"Capex "}</definedName>
    <definedName name="wrn.Paging._.Compco." localSheetId="14" hidden="1">{"financials",#N/A,TRUE,"6_30_96";"footnotes",#N/A,TRUE,"6_30_96";"valuation",#N/A,TRUE,"6_30_96"}</definedName>
    <definedName name="wrn.Paging._.Compco." localSheetId="7" hidden="1">{"financials",#N/A,TRUE,"6_30_96";"footnotes",#N/A,TRUE,"6_30_96";"valuation",#N/A,TRUE,"6_30_96"}</definedName>
    <definedName name="wrn.Paging._.Compco." localSheetId="25" hidden="1">{"financials",#N/A,TRUE,"6_30_96";"footnotes",#N/A,TRUE,"6_30_96";"valuation",#N/A,TRUE,"6_30_96"}</definedName>
    <definedName name="wrn.Paging._.Compco." localSheetId="21" hidden="1">{"financials",#N/A,TRUE,"6_30_96";"footnotes",#N/A,TRUE,"6_30_96";"valuation",#N/A,TRUE,"6_30_96"}</definedName>
    <definedName name="wrn.Paging._.Compco." localSheetId="22" hidden="1">{"financials",#N/A,TRUE,"6_30_96";"footnotes",#N/A,TRUE,"6_30_96";"valuation",#N/A,TRUE,"6_30_96"}</definedName>
    <definedName name="wrn.Paging._.Compco." localSheetId="19" hidden="1">{"financials",#N/A,TRUE,"6_30_96";"footnotes",#N/A,TRUE,"6_30_96";"valuation",#N/A,TRUE,"6_30_96"}</definedName>
    <definedName name="wrn.Paging._.Compco." hidden="1">{"financials",#N/A,TRUE,"6_30_96";"footnotes",#N/A,TRUE,"6_30_96";"valuation",#N/A,TRUE,"6_30_96"}</definedName>
    <definedName name="wrn.PandL_Summary." localSheetId="14" hidden="1">{#N/A,#N/A,FALSE,"Summary"}</definedName>
    <definedName name="wrn.PandL_Summary." localSheetId="7" hidden="1">{#N/A,#N/A,FALSE,"Summary"}</definedName>
    <definedName name="wrn.PandL_Summary." localSheetId="25" hidden="1">{#N/A,#N/A,FALSE,"Summary"}</definedName>
    <definedName name="wrn.PandL_Summary." localSheetId="21" hidden="1">{#N/A,#N/A,FALSE,"Summary"}</definedName>
    <definedName name="wrn.PandL_Summary." localSheetId="22" hidden="1">{#N/A,#N/A,FALSE,"Summary"}</definedName>
    <definedName name="wrn.PandL_Summary." localSheetId="19" hidden="1">{#N/A,#N/A,FALSE,"Summary"}</definedName>
    <definedName name="wrn.PandL_Summary." hidden="1">{#N/A,#N/A,FALSE,"Summary"}</definedName>
    <definedName name="wrn.PandLs." localSheetId="14"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andLs." localSheetId="7"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andLs." localSheetId="25"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andLs." localSheetId="21"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andLs." localSheetId="22"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andLs." localSheetId="19"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andLs." hidden="1">{"Plants",#N/A,FALSE,"Plants";"Summary",#N/A,FALSE,"Summary";"Calvert",#N/A,FALSE,"Calvert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ARTLIST." localSheetId="14" hidden="1">{#N/A,#N/A,FALSE,"MD";#N/A,#N/A,FALSE,"AL";#N/A,#N/A,FALSE,"PR";#N/A,#N/A,FALSE,"RU";#N/A,#N/A,FALSE,"SP";#N/A,#N/A,FALSE,"Z"}</definedName>
    <definedName name="wrn.PARTLIST." localSheetId="7" hidden="1">{#N/A,#N/A,FALSE,"MD";#N/A,#N/A,FALSE,"AL";#N/A,#N/A,FALSE,"PR";#N/A,#N/A,FALSE,"RU";#N/A,#N/A,FALSE,"SP";#N/A,#N/A,FALSE,"Z"}</definedName>
    <definedName name="wrn.PARTLIST." localSheetId="25" hidden="1">{#N/A,#N/A,FALSE,"MD";#N/A,#N/A,FALSE,"AL";#N/A,#N/A,FALSE,"PR";#N/A,#N/A,FALSE,"RU";#N/A,#N/A,FALSE,"SP";#N/A,#N/A,FALSE,"Z"}</definedName>
    <definedName name="wrn.PARTLIST." localSheetId="21" hidden="1">{#N/A,#N/A,FALSE,"MD";#N/A,#N/A,FALSE,"AL";#N/A,#N/A,FALSE,"PR";#N/A,#N/A,FALSE,"RU";#N/A,#N/A,FALSE,"SP";#N/A,#N/A,FALSE,"Z"}</definedName>
    <definedName name="wrn.PARTLIST." localSheetId="22" hidden="1">{#N/A,#N/A,FALSE,"MD";#N/A,#N/A,FALSE,"AL";#N/A,#N/A,FALSE,"PR";#N/A,#N/A,FALSE,"RU";#N/A,#N/A,FALSE,"SP";#N/A,#N/A,FALSE,"Z"}</definedName>
    <definedName name="wrn.PARTLIST." localSheetId="19" hidden="1">{#N/A,#N/A,FALSE,"MD";#N/A,#N/A,FALSE,"AL";#N/A,#N/A,FALSE,"PR";#N/A,#N/A,FALSE,"RU";#N/A,#N/A,FALSE,"SP";#N/A,#N/A,FALSE,"Z"}</definedName>
    <definedName name="wrn.PARTLIST." hidden="1">{#N/A,#N/A,FALSE,"MD";#N/A,#N/A,FALSE,"AL";#N/A,#N/A,FALSE,"PR";#N/A,#N/A,FALSE,"RU";#N/A,#N/A,FALSE,"SP";#N/A,#N/A,FALSE,"Z"}</definedName>
    <definedName name="wrn.PARTNERSHIP." localSheetId="14" hidden="1">{#N/A,#N/A,FALSE,"BALANCE SHEET";#N/A,#N/A,FALSE,"PL ACCOUNT";#N/A,#N/A,FALSE,"FIXED ASSETS";#N/A,#N/A,FALSE,"HP (V)";#N/A,#N/A,FALSE,"TAX COMP";#N/A,#N/A,FALSE,"W&amp;T";#N/A,#N/A,FALSE,"RECONCILE"}</definedName>
    <definedName name="wrn.PARTNERSHIP." localSheetId="7" hidden="1">{#N/A,#N/A,FALSE,"BALANCE SHEET";#N/A,#N/A,FALSE,"PL ACCOUNT";#N/A,#N/A,FALSE,"FIXED ASSETS";#N/A,#N/A,FALSE,"HP (V)";#N/A,#N/A,FALSE,"TAX COMP";#N/A,#N/A,FALSE,"W&amp;T";#N/A,#N/A,FALSE,"RECONCILE"}</definedName>
    <definedName name="wrn.PARTNERSHIP." localSheetId="25" hidden="1">{#N/A,#N/A,FALSE,"BALANCE SHEET";#N/A,#N/A,FALSE,"PL ACCOUNT";#N/A,#N/A,FALSE,"FIXED ASSETS";#N/A,#N/A,FALSE,"HP (V)";#N/A,#N/A,FALSE,"TAX COMP";#N/A,#N/A,FALSE,"W&amp;T";#N/A,#N/A,FALSE,"RECONCILE"}</definedName>
    <definedName name="wrn.PARTNERSHIP." localSheetId="21" hidden="1">{#N/A,#N/A,FALSE,"BALANCE SHEET";#N/A,#N/A,FALSE,"PL ACCOUNT";#N/A,#N/A,FALSE,"FIXED ASSETS";#N/A,#N/A,FALSE,"HP (V)";#N/A,#N/A,FALSE,"TAX COMP";#N/A,#N/A,FALSE,"W&amp;T";#N/A,#N/A,FALSE,"RECONCILE"}</definedName>
    <definedName name="wrn.PARTNERSHIP." localSheetId="22" hidden="1">{#N/A,#N/A,FALSE,"BALANCE SHEET";#N/A,#N/A,FALSE,"PL ACCOUNT";#N/A,#N/A,FALSE,"FIXED ASSETS";#N/A,#N/A,FALSE,"HP (V)";#N/A,#N/A,FALSE,"TAX COMP";#N/A,#N/A,FALSE,"W&amp;T";#N/A,#N/A,FALSE,"RECONCILE"}</definedName>
    <definedName name="wrn.PARTNERSHIP." localSheetId="19" hidden="1">{#N/A,#N/A,FALSE,"BALANCE SHEET";#N/A,#N/A,FALSE,"PL ACCOUNT";#N/A,#N/A,FALSE,"FIXED ASSETS";#N/A,#N/A,FALSE,"HP (V)";#N/A,#N/A,FALSE,"TAX COMP";#N/A,#N/A,FALSE,"W&amp;T";#N/A,#N/A,FALSE,"RECONCILE"}</definedName>
    <definedName name="wrn.PARTNERSHIP." hidden="1">{#N/A,#N/A,FALSE,"BALANCE SHEET";#N/A,#N/A,FALSE,"PL ACCOUNT";#N/A,#N/A,FALSE,"FIXED ASSETS";#N/A,#N/A,FALSE,"HP (V)";#N/A,#N/A,FALSE,"TAX COMP";#N/A,#N/A,FALSE,"W&amp;T";#N/A,#N/A,FALSE,"RECONCILE"}</definedName>
    <definedName name="wrn.PBIT_DEV." localSheetId="14" hidden="1">{"QTR_ACT",#N/A,FALSE,"PROP_PBIT_DEV_Q3";"QTR_BUD",#N/A,FALSE,"PROP_PBIT_DEV_Q3";"YTD_BUD",#N/A,FALSE,"PROP_PBIT_DEV_Q3";"YTD_ACT",#N/A,FALSE,"PROP_PBIT_DEV_Q3";"FY95 SNAP3",#N/A,FALSE,"PROP_PBIT_DEV_Q3";"FY95_BUD",#N/A,FALSE,"PROP_PBIT_DEV_Q3";"FY96_BUD",#N/A,FALSE,"PROP_PBIT_DEV_Q3"}</definedName>
    <definedName name="wrn.PBIT_DEV." localSheetId="7" hidden="1">{"QTR_ACT",#N/A,FALSE,"PROP_PBIT_DEV_Q3";"QTR_BUD",#N/A,FALSE,"PROP_PBIT_DEV_Q3";"YTD_BUD",#N/A,FALSE,"PROP_PBIT_DEV_Q3";"YTD_ACT",#N/A,FALSE,"PROP_PBIT_DEV_Q3";"FY95 SNAP3",#N/A,FALSE,"PROP_PBIT_DEV_Q3";"FY95_BUD",#N/A,FALSE,"PROP_PBIT_DEV_Q3";"FY96_BUD",#N/A,FALSE,"PROP_PBIT_DEV_Q3"}</definedName>
    <definedName name="wrn.PBIT_DEV." localSheetId="25" hidden="1">{"QTR_ACT",#N/A,FALSE,"PROP_PBIT_DEV_Q3";"QTR_BUD",#N/A,FALSE,"PROP_PBIT_DEV_Q3";"YTD_BUD",#N/A,FALSE,"PROP_PBIT_DEV_Q3";"YTD_ACT",#N/A,FALSE,"PROP_PBIT_DEV_Q3";"FY95 SNAP3",#N/A,FALSE,"PROP_PBIT_DEV_Q3";"FY95_BUD",#N/A,FALSE,"PROP_PBIT_DEV_Q3";"FY96_BUD",#N/A,FALSE,"PROP_PBIT_DEV_Q3"}</definedName>
    <definedName name="wrn.PBIT_DEV." localSheetId="21" hidden="1">{"QTR_ACT",#N/A,FALSE,"PROP_PBIT_DEV_Q3";"QTR_BUD",#N/A,FALSE,"PROP_PBIT_DEV_Q3";"YTD_BUD",#N/A,FALSE,"PROP_PBIT_DEV_Q3";"YTD_ACT",#N/A,FALSE,"PROP_PBIT_DEV_Q3";"FY95 SNAP3",#N/A,FALSE,"PROP_PBIT_DEV_Q3";"FY95_BUD",#N/A,FALSE,"PROP_PBIT_DEV_Q3";"FY96_BUD",#N/A,FALSE,"PROP_PBIT_DEV_Q3"}</definedName>
    <definedName name="wrn.PBIT_DEV." localSheetId="22" hidden="1">{"QTR_ACT",#N/A,FALSE,"PROP_PBIT_DEV_Q3";"QTR_BUD",#N/A,FALSE,"PROP_PBIT_DEV_Q3";"YTD_BUD",#N/A,FALSE,"PROP_PBIT_DEV_Q3";"YTD_ACT",#N/A,FALSE,"PROP_PBIT_DEV_Q3";"FY95 SNAP3",#N/A,FALSE,"PROP_PBIT_DEV_Q3";"FY95_BUD",#N/A,FALSE,"PROP_PBIT_DEV_Q3";"FY96_BUD",#N/A,FALSE,"PROP_PBIT_DEV_Q3"}</definedName>
    <definedName name="wrn.PBIT_DEV." localSheetId="19" hidden="1">{"QTR_ACT",#N/A,FALSE,"PROP_PBIT_DEV_Q3";"QTR_BUD",#N/A,FALSE,"PROP_PBIT_DEV_Q3";"YTD_BUD",#N/A,FALSE,"PROP_PBIT_DEV_Q3";"YTD_ACT",#N/A,FALSE,"PROP_PBIT_DEV_Q3";"FY95 SNAP3",#N/A,FALSE,"PROP_PBIT_DEV_Q3";"FY95_BUD",#N/A,FALSE,"PROP_PBIT_DEV_Q3";"FY96_BUD",#N/A,FALSE,"PROP_PBIT_DEV_Q3"}</definedName>
    <definedName name="wrn.PBIT_DEV." hidden="1">{"QTR_ACT",#N/A,FALSE,"PROP_PBIT_DEV_Q3";"QTR_BUD",#N/A,FALSE,"PROP_PBIT_DEV_Q3";"YTD_BUD",#N/A,FALSE,"PROP_PBIT_DEV_Q3";"YTD_ACT",#N/A,FALSE,"PROP_PBIT_DEV_Q3";"FY95 SNAP3",#N/A,FALSE,"PROP_PBIT_DEV_Q3";"FY95_BUD",#N/A,FALSE,"PROP_PBIT_DEV_Q3";"FY96_BUD",#N/A,FALSE,"PROP_PBIT_DEV_Q3"}</definedName>
    <definedName name="wrn.PCS." localSheetId="14"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PCS." localSheetId="7"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PCS." localSheetId="25"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PCS." localSheetId="21"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PCS." localSheetId="22"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PCS." localSheetId="19"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PCS."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PCS_CSG_PPG." localSheetId="14"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wrn.PCS_CSG_PPG." localSheetId="7"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wrn.PCS_CSG_PPG." localSheetId="25"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wrn.PCS_CSG_PPG." localSheetId="21"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wrn.PCS_CSG_PPG." localSheetId="22"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wrn.PCS_CSG_PPG." localSheetId="19"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wrn.PCS_CSG_PPG." hidden="1">{#N/A,#N/A,FALSE,"Cover";#N/A,#N/A,FALSE,"Comments CSS";#N/A,#N/A,FALSE,"Comments PPG";#N/A,#N/A,FALSE,"BS CSS";#N/A,#N/A,FALSE,"P&amp;L CSS";#N/A,#N/A,FALSE,"BS PPG";#N/A,#N/A,FALSE,"P&amp;L PPG";#N/A,#N/A,FALSE,"Cash Flow CSS";#N/A,#N/A,FALSE,"Cash Flow PPG";#N/A,#N/A,FALSE,"MBR CSS";#N/A,#N/A,FALSE,"MBR PPG";#N/A,#N/A,FALSE,"Headcount - CSS";#N/A,#N/A,FALSE,"Headcount - PPG";#N/A,#N/A,FALSE,"FAB UN CSS";#N/A,#N/A,FALSE,"FAB UN PPG";#N/A,#N/A,FALSE,"CSS MFG";#N/A,#N/A,FALSE,"CSS Distr ";#N/A,#N/A,FALSE,"CSS 6-Up Charts";#N/A,#N/A,FALSE,"PPG MFG";#N/A,#N/A,FALSE,"PPG 6-Up Charts ";#N/A,#N/A,FALSE,"CSS Inventory";#N/A,#N/A,FALSE,"PPG Inventory";#N/A,#N/A,FALSE,"FM CSS";#N/A,#N/A,FALSE,"NSAD ASP CSS";#N/A,#N/A,FALSE,"Capital Expenditures";#N/A,#N/A,FALSE,"R&amp;D  Report"}</definedName>
    <definedName name="wrn.Pending._.AC." localSheetId="14" hidden="1">{#N/A,#N/A,FALSE,"3410599";#N/A,#N/A,FALSE,"34106";#N/A,#N/A,FALSE,"34903";#N/A,#N/A,FALSE,"4450999";#N/A,#N/A,FALSE,"44901"}</definedName>
    <definedName name="wrn.Pending._.AC." localSheetId="7" hidden="1">{#N/A,#N/A,FALSE,"3410599";#N/A,#N/A,FALSE,"34106";#N/A,#N/A,FALSE,"34903";#N/A,#N/A,FALSE,"4450999";#N/A,#N/A,FALSE,"44901"}</definedName>
    <definedName name="wrn.Pending._.AC." localSheetId="25" hidden="1">{#N/A,#N/A,FALSE,"3410599";#N/A,#N/A,FALSE,"34106";#N/A,#N/A,FALSE,"34903";#N/A,#N/A,FALSE,"4450999";#N/A,#N/A,FALSE,"44901"}</definedName>
    <definedName name="wrn.Pending._.AC." localSheetId="21" hidden="1">{#N/A,#N/A,FALSE,"3410599";#N/A,#N/A,FALSE,"34106";#N/A,#N/A,FALSE,"34903";#N/A,#N/A,FALSE,"4450999";#N/A,#N/A,FALSE,"44901"}</definedName>
    <definedName name="wrn.Pending._.AC." localSheetId="22" hidden="1">{#N/A,#N/A,FALSE,"3410599";#N/A,#N/A,FALSE,"34106";#N/A,#N/A,FALSE,"34903";#N/A,#N/A,FALSE,"4450999";#N/A,#N/A,FALSE,"44901"}</definedName>
    <definedName name="wrn.Pending._.AC." localSheetId="19" hidden="1">{#N/A,#N/A,FALSE,"3410599";#N/A,#N/A,FALSE,"34106";#N/A,#N/A,FALSE,"34903";#N/A,#N/A,FALSE,"4450999";#N/A,#N/A,FALSE,"44901"}</definedName>
    <definedName name="wrn.Pending._.AC." hidden="1">{#N/A,#N/A,FALSE,"3410599";#N/A,#N/A,FALSE,"34106";#N/A,#N/A,FALSE,"34903";#N/A,#N/A,FALSE,"4450999";#N/A,#N/A,FALSE,"44901"}</definedName>
    <definedName name="wrn.Performance." localSheetId="14" hidden="1">{"Performance Details",#N/A,FALSE,"Current Yr";"Performance Details",#N/A,FALSE,"Budget";"Performance Details",#N/A,FALSE,"Prior Year"}</definedName>
    <definedName name="wrn.Performance." localSheetId="7" hidden="1">{"Performance Details",#N/A,FALSE,"Current Yr";"Performance Details",#N/A,FALSE,"Budget";"Performance Details",#N/A,FALSE,"Prior Year"}</definedName>
    <definedName name="wrn.Performance." localSheetId="25" hidden="1">{"Performance Details",#N/A,FALSE,"Current Yr";"Performance Details",#N/A,FALSE,"Budget";"Performance Details",#N/A,FALSE,"Prior Year"}</definedName>
    <definedName name="wrn.Performance." localSheetId="21" hidden="1">{"Performance Details",#N/A,FALSE,"Current Yr";"Performance Details",#N/A,FALSE,"Budget";"Performance Details",#N/A,FALSE,"Prior Year"}</definedName>
    <definedName name="wrn.Performance." localSheetId="22" hidden="1">{"Performance Details",#N/A,FALSE,"Current Yr";"Performance Details",#N/A,FALSE,"Budget";"Performance Details",#N/A,FALSE,"Prior Year"}</definedName>
    <definedName name="wrn.Performance." localSheetId="19" hidden="1">{"Performance Details",#N/A,FALSE,"Current Yr";"Performance Details",#N/A,FALSE,"Budget";"Performance Details",#N/A,FALSE,"Prior Year"}</definedName>
    <definedName name="wrn.Performance." hidden="1">{"Performance Details",#N/A,FALSE,"Current Yr";"Performance Details",#N/A,FALSE,"Budget";"Performance Details",#N/A,FALSE,"Prior Year"}</definedName>
    <definedName name="wrn.PEWC1." localSheetId="14" hidden="1">{"Graphic",#N/A,TRUE,"Graphic"}</definedName>
    <definedName name="wrn.PEWC1." localSheetId="7" hidden="1">{"Graphic",#N/A,TRUE,"Graphic"}</definedName>
    <definedName name="wrn.PEWC1." localSheetId="25" hidden="1">{"Graphic",#N/A,TRUE,"Graphic"}</definedName>
    <definedName name="wrn.PEWC1." localSheetId="21" hidden="1">{"Graphic",#N/A,TRUE,"Graphic"}</definedName>
    <definedName name="wrn.PEWC1." localSheetId="22" hidden="1">{"Graphic",#N/A,TRUE,"Graphic"}</definedName>
    <definedName name="wrn.PEWC1." localSheetId="19" hidden="1">{"Graphic",#N/A,TRUE,"Graphic"}</definedName>
    <definedName name="wrn.PEWC1." hidden="1">{"Graphic",#N/A,TRUE,"Graphic"}</definedName>
    <definedName name="wrn.PFDBalance._.Sheet." localSheetId="14" hidden="1">{#N/A,"PURPER",FALSE,"BSHIST.XLS";#N/A,"PURADD",FALSE,"BSHIST.XLS";#N/A,"PURSPP",FALSE,"BSHIST.XLS";#N/A,"CTGIND",FALSE,"BSHIST.XLS";#N/A,"ANCHOR",FALSE,"BSHIST.XLS";#N/A,"SPADD",FALSE,"BSHIST.XLS"}</definedName>
    <definedName name="wrn.PFDBalance._.Sheet." localSheetId="7" hidden="1">{#N/A,"PURPER",FALSE,"BSHIST.XLS";#N/A,"PURADD",FALSE,"BSHIST.XLS";#N/A,"PURSPP",FALSE,"BSHIST.XLS";#N/A,"CTGIND",FALSE,"BSHIST.XLS";#N/A,"ANCHOR",FALSE,"BSHIST.XLS";#N/A,"SPADD",FALSE,"BSHIST.XLS"}</definedName>
    <definedName name="wrn.PFDBalance._.Sheet." localSheetId="25" hidden="1">{#N/A,"PURPER",FALSE,"BSHIST.XLS";#N/A,"PURADD",FALSE,"BSHIST.XLS";#N/A,"PURSPP",FALSE,"BSHIST.XLS";#N/A,"CTGIND",FALSE,"BSHIST.XLS";#N/A,"ANCHOR",FALSE,"BSHIST.XLS";#N/A,"SPADD",FALSE,"BSHIST.XLS"}</definedName>
    <definedName name="wrn.PFDBalance._.Sheet." localSheetId="21" hidden="1">{#N/A,"PURPER",FALSE,"BSHIST.XLS";#N/A,"PURADD",FALSE,"BSHIST.XLS";#N/A,"PURSPP",FALSE,"BSHIST.XLS";#N/A,"CTGIND",FALSE,"BSHIST.XLS";#N/A,"ANCHOR",FALSE,"BSHIST.XLS";#N/A,"SPADD",FALSE,"BSHIST.XLS"}</definedName>
    <definedName name="wrn.PFDBalance._.Sheet." localSheetId="22" hidden="1">{#N/A,"PURPER",FALSE,"BSHIST.XLS";#N/A,"PURADD",FALSE,"BSHIST.XLS";#N/A,"PURSPP",FALSE,"BSHIST.XLS";#N/A,"CTGIND",FALSE,"BSHIST.XLS";#N/A,"ANCHOR",FALSE,"BSHIST.XLS";#N/A,"SPADD",FALSE,"BSHIST.XLS"}</definedName>
    <definedName name="wrn.PFDBalance._.Sheet." localSheetId="19" hidden="1">{#N/A,"PURPER",FALSE,"BSHIST.XLS";#N/A,"PURADD",FALSE,"BSHIST.XLS";#N/A,"PURSPP",FALSE,"BSHIST.XLS";#N/A,"CTGIND",FALSE,"BSHIST.XLS";#N/A,"ANCHOR",FALSE,"BSHIST.XLS";#N/A,"SPADD",FALSE,"BSHIST.XLS"}</definedName>
    <definedName name="wrn.PFDBalance._.Sheet." hidden="1">{#N/A,"PURPER",FALSE,"BSHIST.XLS";#N/A,"PURADD",FALSE,"BSHIST.XLS";#N/A,"PURSPP",FALSE,"BSHIST.XLS";#N/A,"CTGIND",FALSE,"BSHIST.XLS";#N/A,"ANCHOR",FALSE,"BSHIST.XLS";#N/A,"SPADD",FALSE,"BSHIST.XLS"}</definedName>
    <definedName name="wrn.Pharm._.Market._.Report." localSheetId="14" hidden="1">{#N/A,#N/A,FALSE,"Sales Graph";#N/A,#N/A,FALSE,"PSBM";#N/A,#N/A,FALSE,"BUC Graph";#N/A,#N/A,FALSE,"P&amp;L - YTD"}</definedName>
    <definedName name="wrn.Pharm._.Market._.Report." localSheetId="7" hidden="1">{#N/A,#N/A,FALSE,"Sales Graph";#N/A,#N/A,FALSE,"PSBM";#N/A,#N/A,FALSE,"BUC Graph";#N/A,#N/A,FALSE,"P&amp;L - YTD"}</definedName>
    <definedName name="wrn.Pharm._.Market._.Report." localSheetId="25" hidden="1">{#N/A,#N/A,FALSE,"Sales Graph";#N/A,#N/A,FALSE,"PSBM";#N/A,#N/A,FALSE,"BUC Graph";#N/A,#N/A,FALSE,"P&amp;L - YTD"}</definedName>
    <definedName name="wrn.Pharm._.Market._.Report." localSheetId="21" hidden="1">{#N/A,#N/A,FALSE,"Sales Graph";#N/A,#N/A,FALSE,"PSBM";#N/A,#N/A,FALSE,"BUC Graph";#N/A,#N/A,FALSE,"P&amp;L - YTD"}</definedName>
    <definedName name="wrn.Pharm._.Market._.Report." localSheetId="22" hidden="1">{#N/A,#N/A,FALSE,"Sales Graph";#N/A,#N/A,FALSE,"PSBM";#N/A,#N/A,FALSE,"BUC Graph";#N/A,#N/A,FALSE,"P&amp;L - YTD"}</definedName>
    <definedName name="wrn.Pharm._.Market._.Report." localSheetId="19" hidden="1">{#N/A,#N/A,FALSE,"Sales Graph";#N/A,#N/A,FALSE,"PSBM";#N/A,#N/A,FALSE,"BUC Graph";#N/A,#N/A,FALSE,"P&amp;L - YTD"}</definedName>
    <definedName name="wrn.Pharm._.Market._.Report." hidden="1">{#N/A,#N/A,FALSE,"Sales Graph";#N/A,#N/A,FALSE,"PSBM";#N/A,#N/A,FALSE,"BUC Graph";#N/A,#N/A,FALSE,"P&amp;L - YTD"}</definedName>
    <definedName name="wrn.Pharmaceuticals." localSheetId="14"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 localSheetId="7"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 localSheetId="25"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 localSheetId="2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 localSheetId="22"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 localSheetId="19"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L." localSheetId="14" hidden="1">{#N/A,#N/A,FALSE,"TOTAL";#N/A,#N/A,FALSE,"RETAIL";#N/A,#N/A,FALSE,"SHOPS";#N/A,#N/A,FALSE,"PANUNEE";#N/A,#N/A,FALSE,"CTLLP";#N/A,#N/A,FALSE,"CTLPK";#N/A,#N/A,FALSE,"SIAM";#N/A,#N/A,FALSE,"MALLBKP";#N/A,#N/A,FALSE,"EMP";#N/A,#N/A,FALSE,"GRAND";#N/A,#N/A,FALSE,"PATPONG";#N/A,#N/A,FALSE,"SILOM";#N/A,#N/A,FALSE,"RAMA3";#N/A,#N/A,FALSE,"MAJOR";#N/A,#N/A,FALSE,"RCD";#N/A,#N/A,FALSE,"HO";#N/A,#N/A,FALSE,"Sheet1";#N/A,#N/A,FALSE,"WAT"}</definedName>
    <definedName name="wrn.PL." localSheetId="7" hidden="1">{#N/A,#N/A,FALSE,"TOTAL";#N/A,#N/A,FALSE,"RETAIL";#N/A,#N/A,FALSE,"SHOPS";#N/A,#N/A,FALSE,"PANUNEE";#N/A,#N/A,FALSE,"CTLLP";#N/A,#N/A,FALSE,"CTLPK";#N/A,#N/A,FALSE,"SIAM";#N/A,#N/A,FALSE,"MALLBKP";#N/A,#N/A,FALSE,"EMP";#N/A,#N/A,FALSE,"GRAND";#N/A,#N/A,FALSE,"PATPONG";#N/A,#N/A,FALSE,"SILOM";#N/A,#N/A,FALSE,"RAMA3";#N/A,#N/A,FALSE,"MAJOR";#N/A,#N/A,FALSE,"RCD";#N/A,#N/A,FALSE,"HO";#N/A,#N/A,FALSE,"Sheet1";#N/A,#N/A,FALSE,"WAT"}</definedName>
    <definedName name="wrn.PL." localSheetId="25" hidden="1">{#N/A,#N/A,FALSE,"TOTAL";#N/A,#N/A,FALSE,"RETAIL";#N/A,#N/A,FALSE,"SHOPS";#N/A,#N/A,FALSE,"PANUNEE";#N/A,#N/A,FALSE,"CTLLP";#N/A,#N/A,FALSE,"CTLPK";#N/A,#N/A,FALSE,"SIAM";#N/A,#N/A,FALSE,"MALLBKP";#N/A,#N/A,FALSE,"EMP";#N/A,#N/A,FALSE,"GRAND";#N/A,#N/A,FALSE,"PATPONG";#N/A,#N/A,FALSE,"SILOM";#N/A,#N/A,FALSE,"RAMA3";#N/A,#N/A,FALSE,"MAJOR";#N/A,#N/A,FALSE,"RCD";#N/A,#N/A,FALSE,"HO";#N/A,#N/A,FALSE,"Sheet1";#N/A,#N/A,FALSE,"WAT"}</definedName>
    <definedName name="wrn.PL." localSheetId="21" hidden="1">{#N/A,#N/A,FALSE,"TOTAL";#N/A,#N/A,FALSE,"RETAIL";#N/A,#N/A,FALSE,"SHOPS";#N/A,#N/A,FALSE,"PANUNEE";#N/A,#N/A,FALSE,"CTLLP";#N/A,#N/A,FALSE,"CTLPK";#N/A,#N/A,FALSE,"SIAM";#N/A,#N/A,FALSE,"MALLBKP";#N/A,#N/A,FALSE,"EMP";#N/A,#N/A,FALSE,"GRAND";#N/A,#N/A,FALSE,"PATPONG";#N/A,#N/A,FALSE,"SILOM";#N/A,#N/A,FALSE,"RAMA3";#N/A,#N/A,FALSE,"MAJOR";#N/A,#N/A,FALSE,"RCD";#N/A,#N/A,FALSE,"HO";#N/A,#N/A,FALSE,"Sheet1";#N/A,#N/A,FALSE,"WAT"}</definedName>
    <definedName name="wrn.PL." localSheetId="22" hidden="1">{#N/A,#N/A,FALSE,"TOTAL";#N/A,#N/A,FALSE,"RETAIL";#N/A,#N/A,FALSE,"SHOPS";#N/A,#N/A,FALSE,"PANUNEE";#N/A,#N/A,FALSE,"CTLLP";#N/A,#N/A,FALSE,"CTLPK";#N/A,#N/A,FALSE,"SIAM";#N/A,#N/A,FALSE,"MALLBKP";#N/A,#N/A,FALSE,"EMP";#N/A,#N/A,FALSE,"GRAND";#N/A,#N/A,FALSE,"PATPONG";#N/A,#N/A,FALSE,"SILOM";#N/A,#N/A,FALSE,"RAMA3";#N/A,#N/A,FALSE,"MAJOR";#N/A,#N/A,FALSE,"RCD";#N/A,#N/A,FALSE,"HO";#N/A,#N/A,FALSE,"Sheet1";#N/A,#N/A,FALSE,"WAT"}</definedName>
    <definedName name="wrn.PL." localSheetId="19" hidden="1">{#N/A,#N/A,FALSE,"TOTAL";#N/A,#N/A,FALSE,"RETAIL";#N/A,#N/A,FALSE,"SHOPS";#N/A,#N/A,FALSE,"PANUNEE";#N/A,#N/A,FALSE,"CTLLP";#N/A,#N/A,FALSE,"CTLPK";#N/A,#N/A,FALSE,"SIAM";#N/A,#N/A,FALSE,"MALLBKP";#N/A,#N/A,FALSE,"EMP";#N/A,#N/A,FALSE,"GRAND";#N/A,#N/A,FALSE,"PATPONG";#N/A,#N/A,FALSE,"SILOM";#N/A,#N/A,FALSE,"RAMA3";#N/A,#N/A,FALSE,"MAJOR";#N/A,#N/A,FALSE,"RCD";#N/A,#N/A,FALSE,"HO";#N/A,#N/A,FALSE,"Sheet1";#N/A,#N/A,FALSE,"WAT"}</definedName>
    <definedName name="wrn.PL." hidden="1">{#N/A,#N/A,FALSE,"TOTAL";#N/A,#N/A,FALSE,"RETAIL";#N/A,#N/A,FALSE,"SHOPS";#N/A,#N/A,FALSE,"PANUNEE";#N/A,#N/A,FALSE,"CTLLP";#N/A,#N/A,FALSE,"CTLPK";#N/A,#N/A,FALSE,"SIAM";#N/A,#N/A,FALSE,"MALLBKP";#N/A,#N/A,FALSE,"EMP";#N/A,#N/A,FALSE,"GRAND";#N/A,#N/A,FALSE,"PATPONG";#N/A,#N/A,FALSE,"SILOM";#N/A,#N/A,FALSE,"RAMA3";#N/A,#N/A,FALSE,"MAJOR";#N/A,#N/A,FALSE,"RCD";#N/A,#N/A,FALSE,"HO";#N/A,#N/A,FALSE,"Sheet1";#N/A,#N/A,FALSE,"WAT"}</definedName>
    <definedName name="wrn.PL_SCHEDULE." localSheetId="14"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wrn.PL_SCHEDULE." localSheetId="7"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wrn.PL_SCHEDULE." localSheetId="25"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wrn.PL_SCHEDULE." localSheetId="21"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wrn.PL_SCHEDULE." localSheetId="22"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wrn.PL_SCHEDULE." localSheetId="19"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wrn.PL_SCHEDULE." hidden="1">{#N/A,#N/A,FALSE,"pl-baddebts";#N/A,#N/A,FALSE,"pl-comm";#N/A,#N/A,FALSE,"pl-deprec";#N/A,#N/A,FALSE,"pl-donations";#N/A,#N/A,FALSE,"pl-exchange";#N/A,#N/A,FALSE,"pl-entertain";#N/A,#N/A,FALSE,"pl-fa-disposals";#N/A,#N/A,FALSE,"pl-interest";#N/A,#N/A,FALSE,"pl-int-analysis";#N/A,#N/A,FALSE,"pl-interest-dir";#N/A,#N/A,FALSE,"pl-intercom";#N/A,#N/A,FALSE,"pl-legal";#N/A,#N/A,FALSE,"pl-man+comm";#N/A,#N/A,FALSE,"pl-motor";#N/A,#N/A,FALSE,"pl-pfund";#N/A,#N/A,FALSE,"pl-quota";#N/A,#N/A,FALSE,"pl-rates";#N/A,#N/A,FALSE,"pl-rent-income";#N/A,#N/A,FALSE,"pl-rent";#N/A,#N/A,FALSE,"pl-r&amp;m";#N/A,#N/A,FALSE,"pl-salary";#N/A,#N/A,FALSE,"pl-subcon";#N/A,#N/A,FALSE,"pl-trips"}</definedName>
    <definedName name="wrn.PL1._.print." localSheetId="14" hidden="1">{"PL11",#N/A,FALSE,"input"}</definedName>
    <definedName name="wrn.PL1._.print." localSheetId="7" hidden="1">{"PL11",#N/A,FALSE,"input"}</definedName>
    <definedName name="wrn.PL1._.print." localSheetId="25" hidden="1">{"PL11",#N/A,FALSE,"input"}</definedName>
    <definedName name="wrn.PL1._.print." localSheetId="21" hidden="1">{"PL11",#N/A,FALSE,"input"}</definedName>
    <definedName name="wrn.PL1._.print." localSheetId="22" hidden="1">{"PL11",#N/A,FALSE,"input"}</definedName>
    <definedName name="wrn.PL1._.print." localSheetId="19" hidden="1">{"PL11",#N/A,FALSE,"input"}</definedName>
    <definedName name="wrn.PL1._.print." hidden="1">{"PL11",#N/A,FALSE,"input"}</definedName>
    <definedName name="wrn.PLANSALESAMT." localSheetId="14" hidden="1">{"PLAN 1999-1",#N/A,FALSE,"Sheet4";"PLAN 1999-2",#N/A,FALSE,"Sheet4";"PLAN 2000-1",#N/A,FALSE,"Sheet4";"PLAN 2000-2",#N/A,FALSE,"Sheet4"}</definedName>
    <definedName name="wrn.PLANSALESAMT." localSheetId="7" hidden="1">{"PLAN 1999-1",#N/A,FALSE,"Sheet4";"PLAN 1999-2",#N/A,FALSE,"Sheet4";"PLAN 2000-1",#N/A,FALSE,"Sheet4";"PLAN 2000-2",#N/A,FALSE,"Sheet4"}</definedName>
    <definedName name="wrn.PLANSALESAMT." localSheetId="25" hidden="1">{"PLAN 1999-1",#N/A,FALSE,"Sheet4";"PLAN 1999-2",#N/A,FALSE,"Sheet4";"PLAN 2000-1",#N/A,FALSE,"Sheet4";"PLAN 2000-2",#N/A,FALSE,"Sheet4"}</definedName>
    <definedName name="wrn.PLANSALESAMT." localSheetId="21" hidden="1">{"PLAN 1999-1",#N/A,FALSE,"Sheet4";"PLAN 1999-2",#N/A,FALSE,"Sheet4";"PLAN 2000-1",#N/A,FALSE,"Sheet4";"PLAN 2000-2",#N/A,FALSE,"Sheet4"}</definedName>
    <definedName name="wrn.PLANSALESAMT." localSheetId="22" hidden="1">{"PLAN 1999-1",#N/A,FALSE,"Sheet4";"PLAN 1999-2",#N/A,FALSE,"Sheet4";"PLAN 2000-1",#N/A,FALSE,"Sheet4";"PLAN 2000-2",#N/A,FALSE,"Sheet4"}</definedName>
    <definedName name="wrn.PLANSALESAMT." localSheetId="19" hidden="1">{"PLAN 1999-1",#N/A,FALSE,"Sheet4";"PLAN 1999-2",#N/A,FALSE,"Sheet4";"PLAN 2000-1",#N/A,FALSE,"Sheet4";"PLAN 2000-2",#N/A,FALSE,"Sheet4"}</definedName>
    <definedName name="wrn.PLANSALESAMT." hidden="1">{"PLAN 1999-1",#N/A,FALSE,"Sheet4";"PLAN 1999-2",#N/A,FALSE,"Sheet4";"PLAN 2000-1",#N/A,FALSE,"Sheet4";"PLAN 2000-2",#N/A,FALSE,"Sheet4"}</definedName>
    <definedName name="wrn.PLANSALESmts." localSheetId="14" hidden="1">{"PLAN 1999-1",#N/A,FALSE,"Sheet3";"PLAN 1999-2",#N/A,FALSE,"Sheet3";"PLAN 2000-1",#N/A,FALSE,"Sheet3";"PLAN 2000-2",#N/A,FALSE,"Sheet3"}</definedName>
    <definedName name="wrn.PLANSALESmts." localSheetId="7" hidden="1">{"PLAN 1999-1",#N/A,FALSE,"Sheet3";"PLAN 1999-2",#N/A,FALSE,"Sheet3";"PLAN 2000-1",#N/A,FALSE,"Sheet3";"PLAN 2000-2",#N/A,FALSE,"Sheet3"}</definedName>
    <definedName name="wrn.PLANSALESmts." localSheetId="25" hidden="1">{"PLAN 1999-1",#N/A,FALSE,"Sheet3";"PLAN 1999-2",#N/A,FALSE,"Sheet3";"PLAN 2000-1",#N/A,FALSE,"Sheet3";"PLAN 2000-2",#N/A,FALSE,"Sheet3"}</definedName>
    <definedName name="wrn.PLANSALESmts." localSheetId="21" hidden="1">{"PLAN 1999-1",#N/A,FALSE,"Sheet3";"PLAN 1999-2",#N/A,FALSE,"Sheet3";"PLAN 2000-1",#N/A,FALSE,"Sheet3";"PLAN 2000-2",#N/A,FALSE,"Sheet3"}</definedName>
    <definedName name="wrn.PLANSALESmts." localSheetId="22" hidden="1">{"PLAN 1999-1",#N/A,FALSE,"Sheet3";"PLAN 1999-2",#N/A,FALSE,"Sheet3";"PLAN 2000-1",#N/A,FALSE,"Sheet3";"PLAN 2000-2",#N/A,FALSE,"Sheet3"}</definedName>
    <definedName name="wrn.PLANSALESmts." localSheetId="19" hidden="1">{"PLAN 1999-1",#N/A,FALSE,"Sheet3";"PLAN 1999-2",#N/A,FALSE,"Sheet3";"PLAN 2000-1",#N/A,FALSE,"Sheet3";"PLAN 2000-2",#N/A,FALSE,"Sheet3"}</definedName>
    <definedName name="wrn.PLANSALESmts." hidden="1">{"PLAN 1999-1",#N/A,FALSE,"Sheet3";"PLAN 1999-2",#N/A,FALSE,"Sheet3";"PLAN 2000-1",#N/A,FALSE,"Sheet3";"PLAN 2000-2",#N/A,FALSE,"Sheet3"}</definedName>
    <definedName name="wrn.planungsvorlage." localSheetId="14" hidden="1">{"Umsatz_Planvergl",#N/A,FALSE,"I."}</definedName>
    <definedName name="wrn.planungsvorlage." localSheetId="7" hidden="1">{"Umsatz_Planvergl",#N/A,FALSE,"I."}</definedName>
    <definedName name="wrn.planungsvorlage." localSheetId="25" hidden="1">{"Umsatz_Planvergl",#N/A,FALSE,"I."}</definedName>
    <definedName name="wrn.planungsvorlage." localSheetId="21" hidden="1">{"Umsatz_Planvergl",#N/A,FALSE,"I."}</definedName>
    <definedName name="wrn.planungsvorlage." localSheetId="22" hidden="1">{"Umsatz_Planvergl",#N/A,FALSE,"I."}</definedName>
    <definedName name="wrn.planungsvorlage." localSheetId="19" hidden="1">{"Umsatz_Planvergl",#N/A,FALSE,"I."}</definedName>
    <definedName name="wrn.planungsvorlage." hidden="1">{"Umsatz_Planvergl",#N/A,FALSE,"I."}</definedName>
    <definedName name="wrn.plbscf." localSheetId="14" hidden="1">{"p_l",#N/A,FALSE,"Summary Accounts"}</definedName>
    <definedName name="wrn.plbscf." localSheetId="7" hidden="1">{"p_l",#N/A,FALSE,"Summary Accounts"}</definedName>
    <definedName name="wrn.plbscf." localSheetId="25" hidden="1">{"p_l",#N/A,FALSE,"Summary Accounts"}</definedName>
    <definedName name="wrn.plbscf." localSheetId="21" hidden="1">{"p_l",#N/A,FALSE,"Summary Accounts"}</definedName>
    <definedName name="wrn.plbscf." localSheetId="22" hidden="1">{"p_l",#N/A,FALSE,"Summary Accounts"}</definedName>
    <definedName name="wrn.plbscf." localSheetId="19" hidden="1">{"p_l",#N/A,FALSE,"Summary Accounts"}</definedName>
    <definedName name="wrn.plbscf." hidden="1">{"p_l",#N/A,FALSE,"Summary Accounts"}</definedName>
    <definedName name="wrn.PMW._.Gruppe._.00_99." localSheetId="14" hidden="1">{#N/A,#N/A,FALSE,"PMW Gruppe 00_99";#N/A,#N/A,FALSE,"PMW KG 00_99";#N/A,#N/A,FALSE,"PMW Inc. 00_99";#N/A,#N/A,FALSE,"PMW VTECH 00_99";#N/A,#N/A,FALSE,"PMW Thail. 00_99";#N/A,#N/A,FALSE,"PMW Canada 00_99";#N/A,#N/A,FALSE,"Währungsabw. 00_99"}</definedName>
    <definedName name="wrn.PMW._.Gruppe._.00_99." localSheetId="7" hidden="1">{#N/A,#N/A,FALSE,"PMW Gruppe 00_99";#N/A,#N/A,FALSE,"PMW KG 00_99";#N/A,#N/A,FALSE,"PMW Inc. 00_99";#N/A,#N/A,FALSE,"PMW VTECH 00_99";#N/A,#N/A,FALSE,"PMW Thail. 00_99";#N/A,#N/A,FALSE,"PMW Canada 00_99";#N/A,#N/A,FALSE,"Währungsabw. 00_99"}</definedName>
    <definedName name="wrn.PMW._.Gruppe._.00_99." localSheetId="25" hidden="1">{#N/A,#N/A,FALSE,"PMW Gruppe 00_99";#N/A,#N/A,FALSE,"PMW KG 00_99";#N/A,#N/A,FALSE,"PMW Inc. 00_99";#N/A,#N/A,FALSE,"PMW VTECH 00_99";#N/A,#N/A,FALSE,"PMW Thail. 00_99";#N/A,#N/A,FALSE,"PMW Canada 00_99";#N/A,#N/A,FALSE,"Währungsabw. 00_99"}</definedName>
    <definedName name="wrn.PMW._.Gruppe._.00_99." localSheetId="21" hidden="1">{#N/A,#N/A,FALSE,"PMW Gruppe 00_99";#N/A,#N/A,FALSE,"PMW KG 00_99";#N/A,#N/A,FALSE,"PMW Inc. 00_99";#N/A,#N/A,FALSE,"PMW VTECH 00_99";#N/A,#N/A,FALSE,"PMW Thail. 00_99";#N/A,#N/A,FALSE,"PMW Canada 00_99";#N/A,#N/A,FALSE,"Währungsabw. 00_99"}</definedName>
    <definedName name="wrn.PMW._.Gruppe._.00_99." localSheetId="22" hidden="1">{#N/A,#N/A,FALSE,"PMW Gruppe 00_99";#N/A,#N/A,FALSE,"PMW KG 00_99";#N/A,#N/A,FALSE,"PMW Inc. 00_99";#N/A,#N/A,FALSE,"PMW VTECH 00_99";#N/A,#N/A,FALSE,"PMW Thail. 00_99";#N/A,#N/A,FALSE,"PMW Canada 00_99";#N/A,#N/A,FALSE,"Währungsabw. 00_99"}</definedName>
    <definedName name="wrn.PMW._.Gruppe._.00_99." localSheetId="19" hidden="1">{#N/A,#N/A,FALSE,"PMW Gruppe 00_99";#N/A,#N/A,FALSE,"PMW KG 00_99";#N/A,#N/A,FALSE,"PMW Inc. 00_99";#N/A,#N/A,FALSE,"PMW VTECH 00_99";#N/A,#N/A,FALSE,"PMW Thail. 00_99";#N/A,#N/A,FALSE,"PMW Canada 00_99";#N/A,#N/A,FALSE,"Währungsabw. 00_99"}</definedName>
    <definedName name="wrn.PMW._.Gruppe._.00_99." hidden="1">{#N/A,#N/A,FALSE,"PMW Gruppe 00_99";#N/A,#N/A,FALSE,"PMW KG 00_99";#N/A,#N/A,FALSE,"PMW Inc. 00_99";#N/A,#N/A,FALSE,"PMW VTECH 00_99";#N/A,#N/A,FALSE,"PMW Thail. 00_99";#N/A,#N/A,FALSE,"PMW Canada 00_99";#N/A,#N/A,FALSE,"Währungsabw. 00_99"}</definedName>
    <definedName name="wrn.PMW._.Gruppe._.99_98n." localSheetId="14" hidden="1">{#N/A,#N/A,FALSE,"PMW Gruppe 99_98";#N/A,#N/A,FALSE,"PMW KG 98_99";#N/A,#N/A,FALSE,"PMW Inc. 99_98";#N/A,#N/A,FALSE,"PMW VTECH 99_98";#N/A,#N/A,FALSE,"PMW Thail. 99_98";#N/A,#N/A,FALSE,"PMW Canada 99_98";#N/A,#N/A,FALSE,"Währungsabw. 99_98"}</definedName>
    <definedName name="wrn.PMW._.Gruppe._.99_98n." localSheetId="7" hidden="1">{#N/A,#N/A,FALSE,"PMW Gruppe 99_98";#N/A,#N/A,FALSE,"PMW KG 98_99";#N/A,#N/A,FALSE,"PMW Inc. 99_98";#N/A,#N/A,FALSE,"PMW VTECH 99_98";#N/A,#N/A,FALSE,"PMW Thail. 99_98";#N/A,#N/A,FALSE,"PMW Canada 99_98";#N/A,#N/A,FALSE,"Währungsabw. 99_98"}</definedName>
    <definedName name="wrn.PMW._.Gruppe._.99_98n." localSheetId="25" hidden="1">{#N/A,#N/A,FALSE,"PMW Gruppe 99_98";#N/A,#N/A,FALSE,"PMW KG 98_99";#N/A,#N/A,FALSE,"PMW Inc. 99_98";#N/A,#N/A,FALSE,"PMW VTECH 99_98";#N/A,#N/A,FALSE,"PMW Thail. 99_98";#N/A,#N/A,FALSE,"PMW Canada 99_98";#N/A,#N/A,FALSE,"Währungsabw. 99_98"}</definedName>
    <definedName name="wrn.PMW._.Gruppe._.99_98n." localSheetId="21" hidden="1">{#N/A,#N/A,FALSE,"PMW Gruppe 99_98";#N/A,#N/A,FALSE,"PMW KG 98_99";#N/A,#N/A,FALSE,"PMW Inc. 99_98";#N/A,#N/A,FALSE,"PMW VTECH 99_98";#N/A,#N/A,FALSE,"PMW Thail. 99_98";#N/A,#N/A,FALSE,"PMW Canada 99_98";#N/A,#N/A,FALSE,"Währungsabw. 99_98"}</definedName>
    <definedName name="wrn.PMW._.Gruppe._.99_98n." localSheetId="22" hidden="1">{#N/A,#N/A,FALSE,"PMW Gruppe 99_98";#N/A,#N/A,FALSE,"PMW KG 98_99";#N/A,#N/A,FALSE,"PMW Inc. 99_98";#N/A,#N/A,FALSE,"PMW VTECH 99_98";#N/A,#N/A,FALSE,"PMW Thail. 99_98";#N/A,#N/A,FALSE,"PMW Canada 99_98";#N/A,#N/A,FALSE,"Währungsabw. 99_98"}</definedName>
    <definedName name="wrn.PMW._.Gruppe._.99_98n." localSheetId="19" hidden="1">{#N/A,#N/A,FALSE,"PMW Gruppe 99_98";#N/A,#N/A,FALSE,"PMW KG 98_99";#N/A,#N/A,FALSE,"PMW Inc. 99_98";#N/A,#N/A,FALSE,"PMW VTECH 99_98";#N/A,#N/A,FALSE,"PMW Thail. 99_98";#N/A,#N/A,FALSE,"PMW Canada 99_98";#N/A,#N/A,FALSE,"Währungsabw. 99_98"}</definedName>
    <definedName name="wrn.PMW._.Gruppe._.99_98n." hidden="1">{#N/A,#N/A,FALSE,"PMW Gruppe 99_98";#N/A,#N/A,FALSE,"PMW KG 98_99";#N/A,#N/A,FALSE,"PMW Inc. 99_98";#N/A,#N/A,FALSE,"PMW VTECH 99_98";#N/A,#N/A,FALSE,"PMW Thail. 99_98";#N/A,#N/A,FALSE,"PMW Canada 99_98";#N/A,#N/A,FALSE,"Währungsabw. 99_98"}</definedName>
    <definedName name="wrn.Polymers." localSheetId="14" hidden="1">{"Polymers Details",#N/A,FALSE,"Current Yr";"Polymer Details",#N/A,FALSE,"Budget";"Polymer Details",#N/A,FALSE,"Prior Year"}</definedName>
    <definedName name="wrn.Polymers." localSheetId="7" hidden="1">{"Polymers Details",#N/A,FALSE,"Current Yr";"Polymer Details",#N/A,FALSE,"Budget";"Polymer Details",#N/A,FALSE,"Prior Year"}</definedName>
    <definedName name="wrn.Polymers." localSheetId="25" hidden="1">{"Polymers Details",#N/A,FALSE,"Current Yr";"Polymer Details",#N/A,FALSE,"Budget";"Polymer Details",#N/A,FALSE,"Prior Year"}</definedName>
    <definedName name="wrn.Polymers." localSheetId="21" hidden="1">{"Polymers Details",#N/A,FALSE,"Current Yr";"Polymer Details",#N/A,FALSE,"Budget";"Polymer Details",#N/A,FALSE,"Prior Year"}</definedName>
    <definedName name="wrn.Polymers." localSheetId="22" hidden="1">{"Polymers Details",#N/A,FALSE,"Current Yr";"Polymer Details",#N/A,FALSE,"Budget";"Polymer Details",#N/A,FALSE,"Prior Year"}</definedName>
    <definedName name="wrn.Polymers." localSheetId="19" hidden="1">{"Polymers Details",#N/A,FALSE,"Current Yr";"Polymer Details",#N/A,FALSE,"Budget";"Polymer Details",#N/A,FALSE,"Prior Year"}</definedName>
    <definedName name="wrn.Polymers." hidden="1">{"Polymers Details",#N/A,FALSE,"Current Yr";"Polymer Details",#N/A,FALSE,"Budget";"Polymer Details",#N/A,FALSE,"Prior Year"}</definedName>
    <definedName name="wrn.Polymers._.Balance._.Sheet." localSheetId="14" hidden="1">{#N/A,"POLY",FALSE,"BSHIST.XLS";#N/A,"EMUL",FALSE,"BSHIST.XLS";#N/A,"PVOH",FALSE,"BSHIST.XLS";#N/A,"ACET",FALSE,"BSHIST.XLS"}</definedName>
    <definedName name="wrn.Polymers._.Balance._.Sheet." localSheetId="7" hidden="1">{#N/A,"POLY",FALSE,"BSHIST.XLS";#N/A,"EMUL",FALSE,"BSHIST.XLS";#N/A,"PVOH",FALSE,"BSHIST.XLS";#N/A,"ACET",FALSE,"BSHIST.XLS"}</definedName>
    <definedName name="wrn.Polymers._.Balance._.Sheet." localSheetId="25" hidden="1">{#N/A,"POLY",FALSE,"BSHIST.XLS";#N/A,"EMUL",FALSE,"BSHIST.XLS";#N/A,"PVOH",FALSE,"BSHIST.XLS";#N/A,"ACET",FALSE,"BSHIST.XLS"}</definedName>
    <definedName name="wrn.Polymers._.Balance._.Sheet." localSheetId="21" hidden="1">{#N/A,"POLY",FALSE,"BSHIST.XLS";#N/A,"EMUL",FALSE,"BSHIST.XLS";#N/A,"PVOH",FALSE,"BSHIST.XLS";#N/A,"ACET",FALSE,"BSHIST.XLS"}</definedName>
    <definedName name="wrn.Polymers._.Balance._.Sheet." localSheetId="22" hidden="1">{#N/A,"POLY",FALSE,"BSHIST.XLS";#N/A,"EMUL",FALSE,"BSHIST.XLS";#N/A,"PVOH",FALSE,"BSHIST.XLS";#N/A,"ACET",FALSE,"BSHIST.XLS"}</definedName>
    <definedName name="wrn.Polymers._.Balance._.Sheet." localSheetId="19" hidden="1">{#N/A,"POLY",FALSE,"BSHIST.XLS";#N/A,"EMUL",FALSE,"BSHIST.XLS";#N/A,"PVOH",FALSE,"BSHIST.XLS";#N/A,"ACET",FALSE,"BSHIST.XLS"}</definedName>
    <definedName name="wrn.Polymers._.Balance._.Sheet." hidden="1">{#N/A,"POLY",FALSE,"BSHIST.XLS";#N/A,"EMUL",FALSE,"BSHIST.XLS";#N/A,"PVOH",FALSE,"BSHIST.XLS";#N/A,"ACET",FALSE,"BSHIST.XLS"}</definedName>
    <definedName name="wrn.polzela." localSheetId="14" hidden="1">{#N/A,#N/A,FALSE,"zbirni izpis";#N/A,#N/A,FALSE,"a13";#N/A,#N/A,FALSE,"a31";#N/A,#N/A,FALSE,"a41";#N/A,#N/A,FALSE,"a42";#N/A,#N/A,FALSE,"b12";#N/A,#N/A,FALSE,"c11";#N/A,#N/A,FALSE,"c12";#N/A,#N/A,FALSE,"c21";#N/A,#N/A,FALSE,"c31";#N/A,#N/A,FALSE,"d11";#N/A,#N/A,FALSE,"d21";#N/A,#N/A,FALSE,"d22"}</definedName>
    <definedName name="wrn.polzela." localSheetId="7" hidden="1">{#N/A,#N/A,FALSE,"zbirni izpis";#N/A,#N/A,FALSE,"a13";#N/A,#N/A,FALSE,"a31";#N/A,#N/A,FALSE,"a41";#N/A,#N/A,FALSE,"a42";#N/A,#N/A,FALSE,"b12";#N/A,#N/A,FALSE,"c11";#N/A,#N/A,FALSE,"c12";#N/A,#N/A,FALSE,"c21";#N/A,#N/A,FALSE,"c31";#N/A,#N/A,FALSE,"d11";#N/A,#N/A,FALSE,"d21";#N/A,#N/A,FALSE,"d22"}</definedName>
    <definedName name="wrn.polzela." localSheetId="25" hidden="1">{#N/A,#N/A,FALSE,"zbirni izpis";#N/A,#N/A,FALSE,"a13";#N/A,#N/A,FALSE,"a31";#N/A,#N/A,FALSE,"a41";#N/A,#N/A,FALSE,"a42";#N/A,#N/A,FALSE,"b12";#N/A,#N/A,FALSE,"c11";#N/A,#N/A,FALSE,"c12";#N/A,#N/A,FALSE,"c21";#N/A,#N/A,FALSE,"c31";#N/A,#N/A,FALSE,"d11";#N/A,#N/A,FALSE,"d21";#N/A,#N/A,FALSE,"d22"}</definedName>
    <definedName name="wrn.polzela." localSheetId="21" hidden="1">{#N/A,#N/A,FALSE,"zbirni izpis";#N/A,#N/A,FALSE,"a13";#N/A,#N/A,FALSE,"a31";#N/A,#N/A,FALSE,"a41";#N/A,#N/A,FALSE,"a42";#N/A,#N/A,FALSE,"b12";#N/A,#N/A,FALSE,"c11";#N/A,#N/A,FALSE,"c12";#N/A,#N/A,FALSE,"c21";#N/A,#N/A,FALSE,"c31";#N/A,#N/A,FALSE,"d11";#N/A,#N/A,FALSE,"d21";#N/A,#N/A,FALSE,"d22"}</definedName>
    <definedName name="wrn.polzela." localSheetId="22" hidden="1">{#N/A,#N/A,FALSE,"zbirni izpis";#N/A,#N/A,FALSE,"a13";#N/A,#N/A,FALSE,"a31";#N/A,#N/A,FALSE,"a41";#N/A,#N/A,FALSE,"a42";#N/A,#N/A,FALSE,"b12";#N/A,#N/A,FALSE,"c11";#N/A,#N/A,FALSE,"c12";#N/A,#N/A,FALSE,"c21";#N/A,#N/A,FALSE,"c31";#N/A,#N/A,FALSE,"d11";#N/A,#N/A,FALSE,"d21";#N/A,#N/A,FALSE,"d22"}</definedName>
    <definedName name="wrn.polzela." localSheetId="19" hidden="1">{#N/A,#N/A,FALSE,"zbirni izpis";#N/A,#N/A,FALSE,"a13";#N/A,#N/A,FALSE,"a31";#N/A,#N/A,FALSE,"a41";#N/A,#N/A,FALSE,"a42";#N/A,#N/A,FALSE,"b12";#N/A,#N/A,FALSE,"c11";#N/A,#N/A,FALSE,"c12";#N/A,#N/A,FALSE,"c21";#N/A,#N/A,FALSE,"c31";#N/A,#N/A,FALSE,"d11";#N/A,#N/A,FALSE,"d21";#N/A,#N/A,FALSE,"d22"}</definedName>
    <definedName name="wrn.polzela." hidden="1">{#N/A,#N/A,FALSE,"zbirni izpis";#N/A,#N/A,FALSE,"a13";#N/A,#N/A,FALSE,"a31";#N/A,#N/A,FALSE,"a41";#N/A,#N/A,FALSE,"a42";#N/A,#N/A,FALSE,"b12";#N/A,#N/A,FALSE,"c11";#N/A,#N/A,FALSE,"c12";#N/A,#N/A,FALSE,"c21";#N/A,#N/A,FALSE,"c31";#N/A,#N/A,FALSE,"d11";#N/A,#N/A,FALSE,"d21";#N/A,#N/A,FALSE,"d22"}</definedName>
    <definedName name="wrn.ppp" localSheetId="14" hidden="1">{#N/A,#N/A,FALSE,"1";#N/A,#N/A,FALSE,"2";#N/A,#N/A,FALSE,"16 - 17";#N/A,#N/A,FALSE,"18 - 19";#N/A,#N/A,FALSE,"26";#N/A,#N/A,FALSE,"27";#N/A,#N/A,FALSE,"28"}</definedName>
    <definedName name="wrn.ppp" localSheetId="7" hidden="1">{#N/A,#N/A,FALSE,"1";#N/A,#N/A,FALSE,"2";#N/A,#N/A,FALSE,"16 - 17";#N/A,#N/A,FALSE,"18 - 19";#N/A,#N/A,FALSE,"26";#N/A,#N/A,FALSE,"27";#N/A,#N/A,FALSE,"28"}</definedName>
    <definedName name="wrn.ppp" localSheetId="25" hidden="1">{#N/A,#N/A,FALSE,"1";#N/A,#N/A,FALSE,"2";#N/A,#N/A,FALSE,"16 - 17";#N/A,#N/A,FALSE,"18 - 19";#N/A,#N/A,FALSE,"26";#N/A,#N/A,FALSE,"27";#N/A,#N/A,FALSE,"28"}</definedName>
    <definedName name="wrn.ppp" localSheetId="21" hidden="1">{#N/A,#N/A,FALSE,"1";#N/A,#N/A,FALSE,"2";#N/A,#N/A,FALSE,"16 - 17";#N/A,#N/A,FALSE,"18 - 19";#N/A,#N/A,FALSE,"26";#N/A,#N/A,FALSE,"27";#N/A,#N/A,FALSE,"28"}</definedName>
    <definedName name="wrn.ppp" localSheetId="22" hidden="1">{#N/A,#N/A,FALSE,"1";#N/A,#N/A,FALSE,"2";#N/A,#N/A,FALSE,"16 - 17";#N/A,#N/A,FALSE,"18 - 19";#N/A,#N/A,FALSE,"26";#N/A,#N/A,FALSE,"27";#N/A,#N/A,FALSE,"28"}</definedName>
    <definedName name="wrn.ppp" localSheetId="19" hidden="1">{#N/A,#N/A,FALSE,"1";#N/A,#N/A,FALSE,"2";#N/A,#N/A,FALSE,"16 - 17";#N/A,#N/A,FALSE,"18 - 19";#N/A,#N/A,FALSE,"26";#N/A,#N/A,FALSE,"27";#N/A,#N/A,FALSE,"28"}</definedName>
    <definedName name="wrn.ppp" hidden="1">{#N/A,#N/A,FALSE,"1";#N/A,#N/A,FALSE,"2";#N/A,#N/A,FALSE,"16 - 17";#N/A,#N/A,FALSE,"18 - 19";#N/A,#N/A,FALSE,"26";#N/A,#N/A,FALSE,"27";#N/A,#N/A,FALSE,"28"}</definedName>
    <definedName name="wrn.Presentation." localSheetId="14"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 localSheetId="7"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 localSheetId="25"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 localSheetId="21"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 localSheetId="22"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 localSheetId="19"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1" localSheetId="14"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1" localSheetId="7"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1" localSheetId="25"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1" localSheetId="21"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1" localSheetId="22"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1" localSheetId="19"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1"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ice_Effect." localSheetId="14" hidden="1">{"Comp_of_Price_Effect",#N/A,FALSE,"QTRDPVAR"}</definedName>
    <definedName name="wrn.Price_Effect." localSheetId="7" hidden="1">{"Comp_of_Price_Effect",#N/A,FALSE,"QTRDPVAR"}</definedName>
    <definedName name="wrn.Price_Effect." localSheetId="25" hidden="1">{"Comp_of_Price_Effect",#N/A,FALSE,"QTRDPVAR"}</definedName>
    <definedName name="wrn.Price_Effect." localSheetId="21" hidden="1">{"Comp_of_Price_Effect",#N/A,FALSE,"QTRDPVAR"}</definedName>
    <definedName name="wrn.Price_Effect." localSheetId="22" hidden="1">{"Comp_of_Price_Effect",#N/A,FALSE,"QTRDPVAR"}</definedName>
    <definedName name="wrn.Price_Effect." localSheetId="19" hidden="1">{"Comp_of_Price_Effect",#N/A,FALSE,"QTRDPVAR"}</definedName>
    <definedName name="wrn.Price_Effect." hidden="1">{"Comp_of_Price_Effect",#N/A,FALSE,"QTRDPVAR"}</definedName>
    <definedName name="wrn.PrimeCo." localSheetId="14" hidden="1">{"print 1",#N/A,FALSE,"PrimeCo PCS";"print 2",#N/A,FALSE,"PrimeCo PCS";"valuation",#N/A,FALSE,"PrimeCo PCS"}</definedName>
    <definedName name="wrn.PrimeCo." localSheetId="7" hidden="1">{"print 1",#N/A,FALSE,"PrimeCo PCS";"print 2",#N/A,FALSE,"PrimeCo PCS";"valuation",#N/A,FALSE,"PrimeCo PCS"}</definedName>
    <definedName name="wrn.PrimeCo." localSheetId="25" hidden="1">{"print 1",#N/A,FALSE,"PrimeCo PCS";"print 2",#N/A,FALSE,"PrimeCo PCS";"valuation",#N/A,FALSE,"PrimeCo PCS"}</definedName>
    <definedName name="wrn.PrimeCo." localSheetId="21" hidden="1">{"print 1",#N/A,FALSE,"PrimeCo PCS";"print 2",#N/A,FALSE,"PrimeCo PCS";"valuation",#N/A,FALSE,"PrimeCo PCS"}</definedName>
    <definedName name="wrn.PrimeCo." localSheetId="22" hidden="1">{"print 1",#N/A,FALSE,"PrimeCo PCS";"print 2",#N/A,FALSE,"PrimeCo PCS";"valuation",#N/A,FALSE,"PrimeCo PCS"}</definedName>
    <definedName name="wrn.PrimeCo." localSheetId="19" hidden="1">{"print 1",#N/A,FALSE,"PrimeCo PCS";"print 2",#N/A,FALSE,"PrimeCo PCS";"valuation",#N/A,FALSE,"PrimeCo PCS"}</definedName>
    <definedName name="wrn.PrimeCo." hidden="1">{"print 1",#N/A,FALSE,"PrimeCo PCS";"print 2",#N/A,FALSE,"PrimeCo PCS";"valuation",#N/A,FALSE,"PrimeCo PCS"}</definedName>
    <definedName name="wrn.prin2._.all." localSheetId="14" hidden="1">{#N/A,#N/A,FALSE,"Pharm";#N/A,#N/A,FALSE,"WWCM"}</definedName>
    <definedName name="wrn.prin2._.all." localSheetId="7" hidden="1">{#N/A,#N/A,FALSE,"Pharm";#N/A,#N/A,FALSE,"WWCM"}</definedName>
    <definedName name="wrn.prin2._.all." localSheetId="25" hidden="1">{#N/A,#N/A,FALSE,"Pharm";#N/A,#N/A,FALSE,"WWCM"}</definedName>
    <definedName name="wrn.prin2._.all." localSheetId="21" hidden="1">{#N/A,#N/A,FALSE,"Pharm";#N/A,#N/A,FALSE,"WWCM"}</definedName>
    <definedName name="wrn.prin2._.all." localSheetId="22" hidden="1">{#N/A,#N/A,FALSE,"Pharm";#N/A,#N/A,FALSE,"WWCM"}</definedName>
    <definedName name="wrn.prin2._.all." localSheetId="19" hidden="1">{#N/A,#N/A,FALSE,"Pharm";#N/A,#N/A,FALSE,"WWCM"}</definedName>
    <definedName name="wrn.prin2._.all." hidden="1">{#N/A,#N/A,FALSE,"Pharm";#N/A,#N/A,FALSE,"WWCM"}</definedName>
    <definedName name="wrn.prin3" localSheetId="14" hidden="1">{#N/A,#N/A,FALSE,"Pharm";#N/A,#N/A,FALSE,"WWCM"}</definedName>
    <definedName name="wrn.prin3" localSheetId="7" hidden="1">{#N/A,#N/A,FALSE,"Pharm";#N/A,#N/A,FALSE,"WWCM"}</definedName>
    <definedName name="wrn.prin3" localSheetId="25" hidden="1">{#N/A,#N/A,FALSE,"Pharm";#N/A,#N/A,FALSE,"WWCM"}</definedName>
    <definedName name="wrn.prin3" localSheetId="21" hidden="1">{#N/A,#N/A,FALSE,"Pharm";#N/A,#N/A,FALSE,"WWCM"}</definedName>
    <definedName name="wrn.prin3" localSheetId="22" hidden="1">{#N/A,#N/A,FALSE,"Pharm";#N/A,#N/A,FALSE,"WWCM"}</definedName>
    <definedName name="wrn.prin3" localSheetId="19" hidden="1">{#N/A,#N/A,FALSE,"Pharm";#N/A,#N/A,FALSE,"WWCM"}</definedName>
    <definedName name="wrn.prin3" hidden="1">{#N/A,#N/A,FALSE,"Pharm";#N/A,#N/A,FALSE,"WWCM"}</definedName>
    <definedName name="wrn.print" localSheetId="14" hidden="1">{#N/A,#N/A,FALSE,"Pharm";#N/A,#N/A,FALSE,"WWCM"}</definedName>
    <definedName name="wrn.print" localSheetId="7" hidden="1">{#N/A,#N/A,FALSE,"Pharm";#N/A,#N/A,FALSE,"WWCM"}</definedName>
    <definedName name="wrn.print" localSheetId="25" hidden="1">{#N/A,#N/A,FALSE,"Pharm";#N/A,#N/A,FALSE,"WWCM"}</definedName>
    <definedName name="wrn.print" localSheetId="21" hidden="1">{#N/A,#N/A,FALSE,"Pharm";#N/A,#N/A,FALSE,"WWCM"}</definedName>
    <definedName name="wrn.print" localSheetId="22" hidden="1">{#N/A,#N/A,FALSE,"Pharm";#N/A,#N/A,FALSE,"WWCM"}</definedName>
    <definedName name="wrn.print" localSheetId="19" hidden="1">{#N/A,#N/A,FALSE,"Pharm";#N/A,#N/A,FALSE,"WWCM"}</definedName>
    <definedName name="wrn.print" hidden="1">{#N/A,#N/A,FALSE,"Pharm";#N/A,#N/A,FALSE,"WWCM"}</definedName>
    <definedName name="wrn.Print." localSheetId="14" hidden="1">{"vi1",#N/A,FALSE,"Financial Statements";"vi2",#N/A,FALSE,"Financial Statements";#N/A,#N/A,FALSE,"DCF"}</definedName>
    <definedName name="wrn.Print." localSheetId="7" hidden="1">{"vi1",#N/A,FALSE,"Financial Statements";"vi2",#N/A,FALSE,"Financial Statements";#N/A,#N/A,FALSE,"DCF"}</definedName>
    <definedName name="wrn.Print." localSheetId="25" hidden="1">{"vi1",#N/A,FALSE,"Financial Statements";"vi2",#N/A,FALSE,"Financial Statements";#N/A,#N/A,FALSE,"DCF"}</definedName>
    <definedName name="wrn.Print." localSheetId="21" hidden="1">{"vi1",#N/A,FALSE,"Financial Statements";"vi2",#N/A,FALSE,"Financial Statements";#N/A,#N/A,FALSE,"DCF"}</definedName>
    <definedName name="wrn.Print." localSheetId="22" hidden="1">{"vi1",#N/A,FALSE,"Financial Statements";"vi2",#N/A,FALSE,"Financial Statements";#N/A,#N/A,FALSE,"DCF"}</definedName>
    <definedName name="wrn.Print." localSheetId="19" hidden="1">{"vi1",#N/A,FALSE,"Financial Statements";"vi2",#N/A,FALSE,"Financial Statements";#N/A,#N/A,FALSE,"DCF"}</definedName>
    <definedName name="wrn.Print." hidden="1">{"vi1",#N/A,FALSE,"Financial Statements";"vi2",#N/A,FALSE,"Financial Statements";#N/A,#N/A,FALSE,"DCF"}</definedName>
    <definedName name="wrn.PRINT._.ALL." localSheetId="14" hidden="1">{#N/A,#N/A,FALSE,"A1-NDC-CDC-SPLX";#N/A,#N/A,FALSE,"A2-NDC-CDC-AST";#N/A,#N/A,FALSE,"A3-CS-PCS-SPLX";#N/A,#N/A,FALSE,"A4-ANAVAR";#N/A,#N/A,FALSE,"A5-CS-PCS-SPLX"}</definedName>
    <definedName name="wrn.PRINT._.ALL." localSheetId="7" hidden="1">{#N/A,#N/A,FALSE,"A1-NDC-CDC-SPLX";#N/A,#N/A,FALSE,"A2-NDC-CDC-AST";#N/A,#N/A,FALSE,"A3-CS-PCS-SPLX";#N/A,#N/A,FALSE,"A4-ANAVAR";#N/A,#N/A,FALSE,"A5-CS-PCS-SPLX"}</definedName>
    <definedName name="wrn.PRINT._.ALL." localSheetId="25" hidden="1">{#N/A,#N/A,FALSE,"A1-NDC-CDC-SPLX";#N/A,#N/A,FALSE,"A2-NDC-CDC-AST";#N/A,#N/A,FALSE,"A3-CS-PCS-SPLX";#N/A,#N/A,FALSE,"A4-ANAVAR";#N/A,#N/A,FALSE,"A5-CS-PCS-SPLX"}</definedName>
    <definedName name="wrn.PRINT._.ALL." localSheetId="21" hidden="1">{#N/A,#N/A,FALSE,"A1-NDC-CDC-SPLX";#N/A,#N/A,FALSE,"A2-NDC-CDC-AST";#N/A,#N/A,FALSE,"A3-CS-PCS-SPLX";#N/A,#N/A,FALSE,"A4-ANAVAR";#N/A,#N/A,FALSE,"A5-CS-PCS-SPLX"}</definedName>
    <definedName name="wrn.PRINT._.ALL." localSheetId="22" hidden="1">{#N/A,#N/A,FALSE,"A1-NDC-CDC-SPLX";#N/A,#N/A,FALSE,"A2-NDC-CDC-AST";#N/A,#N/A,FALSE,"A3-CS-PCS-SPLX";#N/A,#N/A,FALSE,"A4-ANAVAR";#N/A,#N/A,FALSE,"A5-CS-PCS-SPLX"}</definedName>
    <definedName name="wrn.PRINT._.ALL." localSheetId="19" hidden="1">{#N/A,#N/A,FALSE,"A1-NDC-CDC-SPLX";#N/A,#N/A,FALSE,"A2-NDC-CDC-AST";#N/A,#N/A,FALSE,"A3-CS-PCS-SPLX";#N/A,#N/A,FALSE,"A4-ANAVAR";#N/A,#N/A,FALSE,"A5-CS-PCS-SPLX"}</definedName>
    <definedName name="wrn.PRINT._.ALL." hidden="1">{#N/A,#N/A,FALSE,"A1-NDC-CDC-SPLX";#N/A,#N/A,FALSE,"A2-NDC-CDC-AST";#N/A,#N/A,FALSE,"A3-CS-PCS-SPLX";#N/A,#N/A,FALSE,"A4-ANAVAR";#N/A,#N/A,FALSE,"A5-CS-PCS-SPLX"}</definedName>
    <definedName name="wrn.Print._.all._.GLI._.Reports." localSheetId="14" hidden="1">{"GLI-Income Statement",#N/A,FALSE,"gli";"GLI - Balance Sheet Wksht",#N/A,FALSE,"gli";"GLI-Cash Flow",#N/A,FALSE,"gli";"GLI Qtrly Stats",#N/A,FALSE,"gli"}</definedName>
    <definedName name="wrn.Print._.all._.GLI._.Reports." localSheetId="7" hidden="1">{"GLI-Income Statement",#N/A,FALSE,"gli";"GLI - Balance Sheet Wksht",#N/A,FALSE,"gli";"GLI-Cash Flow",#N/A,FALSE,"gli";"GLI Qtrly Stats",#N/A,FALSE,"gli"}</definedName>
    <definedName name="wrn.Print._.all._.GLI._.Reports." localSheetId="25" hidden="1">{"GLI-Income Statement",#N/A,FALSE,"gli";"GLI - Balance Sheet Wksht",#N/A,FALSE,"gli";"GLI-Cash Flow",#N/A,FALSE,"gli";"GLI Qtrly Stats",#N/A,FALSE,"gli"}</definedName>
    <definedName name="wrn.Print._.all._.GLI._.Reports." localSheetId="21" hidden="1">{"GLI-Income Statement",#N/A,FALSE,"gli";"GLI - Balance Sheet Wksht",#N/A,FALSE,"gli";"GLI-Cash Flow",#N/A,FALSE,"gli";"GLI Qtrly Stats",#N/A,FALSE,"gli"}</definedName>
    <definedName name="wrn.Print._.all._.GLI._.Reports." localSheetId="22" hidden="1">{"GLI-Income Statement",#N/A,FALSE,"gli";"GLI - Balance Sheet Wksht",#N/A,FALSE,"gli";"GLI-Cash Flow",#N/A,FALSE,"gli";"GLI Qtrly Stats",#N/A,FALSE,"gli"}</definedName>
    <definedName name="wrn.Print._.all._.GLI._.Reports." localSheetId="19" hidden="1">{"GLI-Income Statement",#N/A,FALSE,"gli";"GLI - Balance Sheet Wksht",#N/A,FALSE,"gli";"GLI-Cash Flow",#N/A,FALSE,"gli";"GLI Qtrly Stats",#N/A,FALSE,"gli"}</definedName>
    <definedName name="wrn.Print._.all._.GLI._.Reports." hidden="1">{"GLI-Income Statement",#N/A,FALSE,"gli";"GLI - Balance Sheet Wksht",#N/A,FALSE,"gli";"GLI-Cash Flow",#N/A,FALSE,"gli";"GLI Qtrly Stats",#N/A,FALSE,"gli"}</definedName>
    <definedName name="wrn.Print._.All._.Schedules." localSheetId="14" hidden="1">{"SchA1",#N/A,FALSE,"Schedules";"SchA2",#N/A,FALSE,"Schedules";"SchB1",#N/A,FALSE,"Schedules";"SchB2",#N/A,FALSE,"Schedules";"SchC1",#N/A,FALSE,"Schedules";"SchC2",#N/A,FALSE,"Schedules";"SchD1",#N/A,FALSE,"Schedules";"SchD2",#N/A,FALSE,"Schedules";"SchE1",#N/A,FALSE,"Schedules";"SchE2",#N/A,FALSE,"Schedules";"SchF1",#N/A,FALSE,"Schedules";"SchF2",#N/A,FALSE,"Schedules";"SchG1",#N/A,FALSE,"Schedules";"SchG2",#N/A,FALSE,"Schedules";"SchH1",#N/A,FALSE,"Schedules";"SchH2",#N/A,FALSE,"Schedules";"SchI1",#N/A,FALSE,"Schedules";"SchI2",#N/A,FALSE,"Schedules";"SchJ1",#N/A,FALSE,"Schedules";"SchJ2",#N/A,FALSE,"Schedules";"SchK1",#N/A,FALSE,"Schedules";"SchK2",#N/A,FALSE,"Schedules";"SchL1",#N/A,FALSE,"Schedules";"SchL2",#N/A,FALSE,"Schedules";"SchM1",#N/A,FALSE,"Schedules";"SchM2",#N/A,FALSE,"Schedules";"SchN1",#N/A,FALSE,"Schedules"}</definedName>
    <definedName name="wrn.Print._.All._.Schedules." localSheetId="7" hidden="1">{"SchA1",#N/A,FALSE,"Schedules";"SchA2",#N/A,FALSE,"Schedules";"SchB1",#N/A,FALSE,"Schedules";"SchB2",#N/A,FALSE,"Schedules";"SchC1",#N/A,FALSE,"Schedules";"SchC2",#N/A,FALSE,"Schedules";"SchD1",#N/A,FALSE,"Schedules";"SchD2",#N/A,FALSE,"Schedules";"SchE1",#N/A,FALSE,"Schedules";"SchE2",#N/A,FALSE,"Schedules";"SchF1",#N/A,FALSE,"Schedules";"SchF2",#N/A,FALSE,"Schedules";"SchG1",#N/A,FALSE,"Schedules";"SchG2",#N/A,FALSE,"Schedules";"SchH1",#N/A,FALSE,"Schedules";"SchH2",#N/A,FALSE,"Schedules";"SchI1",#N/A,FALSE,"Schedules";"SchI2",#N/A,FALSE,"Schedules";"SchJ1",#N/A,FALSE,"Schedules";"SchJ2",#N/A,FALSE,"Schedules";"SchK1",#N/A,FALSE,"Schedules";"SchK2",#N/A,FALSE,"Schedules";"SchL1",#N/A,FALSE,"Schedules";"SchL2",#N/A,FALSE,"Schedules";"SchM1",#N/A,FALSE,"Schedules";"SchM2",#N/A,FALSE,"Schedules";"SchN1",#N/A,FALSE,"Schedules"}</definedName>
    <definedName name="wrn.Print._.All._.Schedules." localSheetId="25" hidden="1">{"SchA1",#N/A,FALSE,"Schedules";"SchA2",#N/A,FALSE,"Schedules";"SchB1",#N/A,FALSE,"Schedules";"SchB2",#N/A,FALSE,"Schedules";"SchC1",#N/A,FALSE,"Schedules";"SchC2",#N/A,FALSE,"Schedules";"SchD1",#N/A,FALSE,"Schedules";"SchD2",#N/A,FALSE,"Schedules";"SchE1",#N/A,FALSE,"Schedules";"SchE2",#N/A,FALSE,"Schedules";"SchF1",#N/A,FALSE,"Schedules";"SchF2",#N/A,FALSE,"Schedules";"SchG1",#N/A,FALSE,"Schedules";"SchG2",#N/A,FALSE,"Schedules";"SchH1",#N/A,FALSE,"Schedules";"SchH2",#N/A,FALSE,"Schedules";"SchI1",#N/A,FALSE,"Schedules";"SchI2",#N/A,FALSE,"Schedules";"SchJ1",#N/A,FALSE,"Schedules";"SchJ2",#N/A,FALSE,"Schedules";"SchK1",#N/A,FALSE,"Schedules";"SchK2",#N/A,FALSE,"Schedules";"SchL1",#N/A,FALSE,"Schedules";"SchL2",#N/A,FALSE,"Schedules";"SchM1",#N/A,FALSE,"Schedules";"SchM2",#N/A,FALSE,"Schedules";"SchN1",#N/A,FALSE,"Schedules"}</definedName>
    <definedName name="wrn.Print._.All._.Schedules." localSheetId="21" hidden="1">{"SchA1",#N/A,FALSE,"Schedules";"SchA2",#N/A,FALSE,"Schedules";"SchB1",#N/A,FALSE,"Schedules";"SchB2",#N/A,FALSE,"Schedules";"SchC1",#N/A,FALSE,"Schedules";"SchC2",#N/A,FALSE,"Schedules";"SchD1",#N/A,FALSE,"Schedules";"SchD2",#N/A,FALSE,"Schedules";"SchE1",#N/A,FALSE,"Schedules";"SchE2",#N/A,FALSE,"Schedules";"SchF1",#N/A,FALSE,"Schedules";"SchF2",#N/A,FALSE,"Schedules";"SchG1",#N/A,FALSE,"Schedules";"SchG2",#N/A,FALSE,"Schedules";"SchH1",#N/A,FALSE,"Schedules";"SchH2",#N/A,FALSE,"Schedules";"SchI1",#N/A,FALSE,"Schedules";"SchI2",#N/A,FALSE,"Schedules";"SchJ1",#N/A,FALSE,"Schedules";"SchJ2",#N/A,FALSE,"Schedules";"SchK1",#N/A,FALSE,"Schedules";"SchK2",#N/A,FALSE,"Schedules";"SchL1",#N/A,FALSE,"Schedules";"SchL2",#N/A,FALSE,"Schedules";"SchM1",#N/A,FALSE,"Schedules";"SchM2",#N/A,FALSE,"Schedules";"SchN1",#N/A,FALSE,"Schedules"}</definedName>
    <definedName name="wrn.Print._.All._.Schedules." localSheetId="22" hidden="1">{"SchA1",#N/A,FALSE,"Schedules";"SchA2",#N/A,FALSE,"Schedules";"SchB1",#N/A,FALSE,"Schedules";"SchB2",#N/A,FALSE,"Schedules";"SchC1",#N/A,FALSE,"Schedules";"SchC2",#N/A,FALSE,"Schedules";"SchD1",#N/A,FALSE,"Schedules";"SchD2",#N/A,FALSE,"Schedules";"SchE1",#N/A,FALSE,"Schedules";"SchE2",#N/A,FALSE,"Schedules";"SchF1",#N/A,FALSE,"Schedules";"SchF2",#N/A,FALSE,"Schedules";"SchG1",#N/A,FALSE,"Schedules";"SchG2",#N/A,FALSE,"Schedules";"SchH1",#N/A,FALSE,"Schedules";"SchH2",#N/A,FALSE,"Schedules";"SchI1",#N/A,FALSE,"Schedules";"SchI2",#N/A,FALSE,"Schedules";"SchJ1",#N/A,FALSE,"Schedules";"SchJ2",#N/A,FALSE,"Schedules";"SchK1",#N/A,FALSE,"Schedules";"SchK2",#N/A,FALSE,"Schedules";"SchL1",#N/A,FALSE,"Schedules";"SchL2",#N/A,FALSE,"Schedules";"SchM1",#N/A,FALSE,"Schedules";"SchM2",#N/A,FALSE,"Schedules";"SchN1",#N/A,FALSE,"Schedules"}</definedName>
    <definedName name="wrn.Print._.All._.Schedules." localSheetId="19" hidden="1">{"SchA1",#N/A,FALSE,"Schedules";"SchA2",#N/A,FALSE,"Schedules";"SchB1",#N/A,FALSE,"Schedules";"SchB2",#N/A,FALSE,"Schedules";"SchC1",#N/A,FALSE,"Schedules";"SchC2",#N/A,FALSE,"Schedules";"SchD1",#N/A,FALSE,"Schedules";"SchD2",#N/A,FALSE,"Schedules";"SchE1",#N/A,FALSE,"Schedules";"SchE2",#N/A,FALSE,"Schedules";"SchF1",#N/A,FALSE,"Schedules";"SchF2",#N/A,FALSE,"Schedules";"SchG1",#N/A,FALSE,"Schedules";"SchG2",#N/A,FALSE,"Schedules";"SchH1",#N/A,FALSE,"Schedules";"SchH2",#N/A,FALSE,"Schedules";"SchI1",#N/A,FALSE,"Schedules";"SchI2",#N/A,FALSE,"Schedules";"SchJ1",#N/A,FALSE,"Schedules";"SchJ2",#N/A,FALSE,"Schedules";"SchK1",#N/A,FALSE,"Schedules";"SchK2",#N/A,FALSE,"Schedules";"SchL1",#N/A,FALSE,"Schedules";"SchL2",#N/A,FALSE,"Schedules";"SchM1",#N/A,FALSE,"Schedules";"SchM2",#N/A,FALSE,"Schedules";"SchN1",#N/A,FALSE,"Schedules"}</definedName>
    <definedName name="wrn.Print._.All._.Schedules." hidden="1">{"SchA1",#N/A,FALSE,"Schedules";"SchA2",#N/A,FALSE,"Schedules";"SchB1",#N/A,FALSE,"Schedules";"SchB2",#N/A,FALSE,"Schedules";"SchC1",#N/A,FALSE,"Schedules";"SchC2",#N/A,FALSE,"Schedules";"SchD1",#N/A,FALSE,"Schedules";"SchD2",#N/A,FALSE,"Schedules";"SchE1",#N/A,FALSE,"Schedules";"SchE2",#N/A,FALSE,"Schedules";"SchF1",#N/A,FALSE,"Schedules";"SchF2",#N/A,FALSE,"Schedules";"SchG1",#N/A,FALSE,"Schedules";"SchG2",#N/A,FALSE,"Schedules";"SchH1",#N/A,FALSE,"Schedules";"SchH2",#N/A,FALSE,"Schedules";"SchI1",#N/A,FALSE,"Schedules";"SchI2",#N/A,FALSE,"Schedules";"SchJ1",#N/A,FALSE,"Schedules";"SchJ2",#N/A,FALSE,"Schedules";"SchK1",#N/A,FALSE,"Schedules";"SchK2",#N/A,FALSE,"Schedules";"SchL1",#N/A,FALSE,"Schedules";"SchL2",#N/A,FALSE,"Schedules";"SchM1",#N/A,FALSE,"Schedules";"SchM2",#N/A,FALSE,"Schedules";"SchN1",#N/A,FALSE,"Schedules"}</definedName>
    <definedName name="wrn.PRINT._.ALL.2" localSheetId="14" hidden="1">{#N/A,#N/A,FALSE,"Pharm";#N/A,#N/A,FALSE,"WWCM"}</definedName>
    <definedName name="wrn.PRINT._.ALL.2" localSheetId="7" hidden="1">{#N/A,#N/A,FALSE,"Pharm";#N/A,#N/A,FALSE,"WWCM"}</definedName>
    <definedName name="wrn.PRINT._.ALL.2" localSheetId="25" hidden="1">{#N/A,#N/A,FALSE,"Pharm";#N/A,#N/A,FALSE,"WWCM"}</definedName>
    <definedName name="wrn.PRINT._.ALL.2" localSheetId="21" hidden="1">{#N/A,#N/A,FALSE,"Pharm";#N/A,#N/A,FALSE,"WWCM"}</definedName>
    <definedName name="wrn.PRINT._.ALL.2" localSheetId="22" hidden="1">{#N/A,#N/A,FALSE,"Pharm";#N/A,#N/A,FALSE,"WWCM"}</definedName>
    <definedName name="wrn.PRINT._.ALL.2" localSheetId="19" hidden="1">{#N/A,#N/A,FALSE,"Pharm";#N/A,#N/A,FALSE,"WWCM"}</definedName>
    <definedName name="wrn.PRINT._.ALL.2" hidden="1">{#N/A,#N/A,FALSE,"Pharm";#N/A,#N/A,FALSE,"WWCM"}</definedName>
    <definedName name="wrn.print._.all2" localSheetId="14" hidden="1">{#N/A,#N/A,FALSE,"Pharm";#N/A,#N/A,FALSE,"WWCM"}</definedName>
    <definedName name="wrn.print._.all2" localSheetId="7" hidden="1">{#N/A,#N/A,FALSE,"Pharm";#N/A,#N/A,FALSE,"WWCM"}</definedName>
    <definedName name="wrn.print._.all2" localSheetId="25" hidden="1">{#N/A,#N/A,FALSE,"Pharm";#N/A,#N/A,FALSE,"WWCM"}</definedName>
    <definedName name="wrn.print._.all2" localSheetId="21" hidden="1">{#N/A,#N/A,FALSE,"Pharm";#N/A,#N/A,FALSE,"WWCM"}</definedName>
    <definedName name="wrn.print._.all2" localSheetId="22" hidden="1">{#N/A,#N/A,FALSE,"Pharm";#N/A,#N/A,FALSE,"WWCM"}</definedName>
    <definedName name="wrn.print._.all2" localSheetId="19" hidden="1">{#N/A,#N/A,FALSE,"Pharm";#N/A,#N/A,FALSE,"WWCM"}</definedName>
    <definedName name="wrn.print._.all2" hidden="1">{#N/A,#N/A,FALSE,"Pharm";#N/A,#N/A,FALSE,"WWCM"}</definedName>
    <definedName name="wrn.Print._.Out." localSheetId="14" hidden="1">{#N/A,#N/A,FALSE,"Summary";#N/A,#N/A,FALSE,"PCR Total";#N/A,#N/A,FALSE,"PCR IMT";#N/A,#N/A,FALSE,"PCR BMF";#N/A,#N/A,FALSE,"PCR BKU";#N/A,#N/A,FALSE,"PCR BMT";#N/A,#N/A,FALSE,"PCR EXT";#N/A,#N/A,FALSE,"PCR FST";#N/A,#N/A,FALSE,"PCR Others";#N/A,#N/A,FALSE,"Exp Total";#N/A,#N/A,FALSE,"Nonop";#N/A,#N/A,FALSE,"Per";#N/A,#N/A,FALSE,"PCR Service";#N/A,#N/A,FALSE,"Exp Analysis"}</definedName>
    <definedName name="wrn.Print._.Out." localSheetId="7" hidden="1">{#N/A,#N/A,FALSE,"Summary";#N/A,#N/A,FALSE,"PCR Total";#N/A,#N/A,FALSE,"PCR IMT";#N/A,#N/A,FALSE,"PCR BMF";#N/A,#N/A,FALSE,"PCR BKU";#N/A,#N/A,FALSE,"PCR BMT";#N/A,#N/A,FALSE,"PCR EXT";#N/A,#N/A,FALSE,"PCR FST";#N/A,#N/A,FALSE,"PCR Others";#N/A,#N/A,FALSE,"Exp Total";#N/A,#N/A,FALSE,"Nonop";#N/A,#N/A,FALSE,"Per";#N/A,#N/A,FALSE,"PCR Service";#N/A,#N/A,FALSE,"Exp Analysis"}</definedName>
    <definedName name="wrn.Print._.Out." localSheetId="25" hidden="1">{#N/A,#N/A,FALSE,"Summary";#N/A,#N/A,FALSE,"PCR Total";#N/A,#N/A,FALSE,"PCR IMT";#N/A,#N/A,FALSE,"PCR BMF";#N/A,#N/A,FALSE,"PCR BKU";#N/A,#N/A,FALSE,"PCR BMT";#N/A,#N/A,FALSE,"PCR EXT";#N/A,#N/A,FALSE,"PCR FST";#N/A,#N/A,FALSE,"PCR Others";#N/A,#N/A,FALSE,"Exp Total";#N/A,#N/A,FALSE,"Nonop";#N/A,#N/A,FALSE,"Per";#N/A,#N/A,FALSE,"PCR Service";#N/A,#N/A,FALSE,"Exp Analysis"}</definedName>
    <definedName name="wrn.Print._.Out." localSheetId="21" hidden="1">{#N/A,#N/A,FALSE,"Summary";#N/A,#N/A,FALSE,"PCR Total";#N/A,#N/A,FALSE,"PCR IMT";#N/A,#N/A,FALSE,"PCR BMF";#N/A,#N/A,FALSE,"PCR BKU";#N/A,#N/A,FALSE,"PCR BMT";#N/A,#N/A,FALSE,"PCR EXT";#N/A,#N/A,FALSE,"PCR FST";#N/A,#N/A,FALSE,"PCR Others";#N/A,#N/A,FALSE,"Exp Total";#N/A,#N/A,FALSE,"Nonop";#N/A,#N/A,FALSE,"Per";#N/A,#N/A,FALSE,"PCR Service";#N/A,#N/A,FALSE,"Exp Analysis"}</definedName>
    <definedName name="wrn.Print._.Out." localSheetId="22" hidden="1">{#N/A,#N/A,FALSE,"Summary";#N/A,#N/A,FALSE,"PCR Total";#N/A,#N/A,FALSE,"PCR IMT";#N/A,#N/A,FALSE,"PCR BMF";#N/A,#N/A,FALSE,"PCR BKU";#N/A,#N/A,FALSE,"PCR BMT";#N/A,#N/A,FALSE,"PCR EXT";#N/A,#N/A,FALSE,"PCR FST";#N/A,#N/A,FALSE,"PCR Others";#N/A,#N/A,FALSE,"Exp Total";#N/A,#N/A,FALSE,"Nonop";#N/A,#N/A,FALSE,"Per";#N/A,#N/A,FALSE,"PCR Service";#N/A,#N/A,FALSE,"Exp Analysis"}</definedName>
    <definedName name="wrn.Print._.Out." localSheetId="19" hidden="1">{#N/A,#N/A,FALSE,"Summary";#N/A,#N/A,FALSE,"PCR Total";#N/A,#N/A,FALSE,"PCR IMT";#N/A,#N/A,FALSE,"PCR BMF";#N/A,#N/A,FALSE,"PCR BKU";#N/A,#N/A,FALSE,"PCR BMT";#N/A,#N/A,FALSE,"PCR EXT";#N/A,#N/A,FALSE,"PCR FST";#N/A,#N/A,FALSE,"PCR Others";#N/A,#N/A,FALSE,"Exp Total";#N/A,#N/A,FALSE,"Nonop";#N/A,#N/A,FALSE,"Per";#N/A,#N/A,FALSE,"PCR Service";#N/A,#N/A,FALSE,"Exp Analysis"}</definedName>
    <definedName name="wrn.Print._.Out." hidden="1">{#N/A,#N/A,FALSE,"Summary";#N/A,#N/A,FALSE,"PCR Total";#N/A,#N/A,FALSE,"PCR IMT";#N/A,#N/A,FALSE,"PCR BMF";#N/A,#N/A,FALSE,"PCR BKU";#N/A,#N/A,FALSE,"PCR BMT";#N/A,#N/A,FALSE,"PCR EXT";#N/A,#N/A,FALSE,"PCR FST";#N/A,#N/A,FALSE,"PCR Others";#N/A,#N/A,FALSE,"Exp Total";#N/A,#N/A,FALSE,"Nonop";#N/A,#N/A,FALSE,"Per";#N/A,#N/A,FALSE,"PCR Service";#N/A,#N/A,FALSE,"Exp Analysis"}</definedName>
    <definedName name="wrn.print._.pages." localSheetId="14" hidden="1">{#N/A,#N/A,FALSE,"Spain MKT";#N/A,#N/A,FALSE,"Assumptions";#N/A,#N/A,FALSE,"Adve";#N/A,#N/A,FALSE,"E-Commerce";#N/A,#N/A,FALSE,"Opex";#N/A,#N/A,FALSE,"P&amp;L";#N/A,#N/A,FALSE,"FCF &amp; DCF"}</definedName>
    <definedName name="wrn.print._.pages." localSheetId="7" hidden="1">{#N/A,#N/A,FALSE,"Spain MKT";#N/A,#N/A,FALSE,"Assumptions";#N/A,#N/A,FALSE,"Adve";#N/A,#N/A,FALSE,"E-Commerce";#N/A,#N/A,FALSE,"Opex";#N/A,#N/A,FALSE,"P&amp;L";#N/A,#N/A,FALSE,"FCF &amp; DCF"}</definedName>
    <definedName name="wrn.print._.pages." localSheetId="25" hidden="1">{#N/A,#N/A,FALSE,"Spain MKT";#N/A,#N/A,FALSE,"Assumptions";#N/A,#N/A,FALSE,"Adve";#N/A,#N/A,FALSE,"E-Commerce";#N/A,#N/A,FALSE,"Opex";#N/A,#N/A,FALSE,"P&amp;L";#N/A,#N/A,FALSE,"FCF &amp; DCF"}</definedName>
    <definedName name="wrn.print._.pages." localSheetId="21" hidden="1">{#N/A,#N/A,FALSE,"Spain MKT";#N/A,#N/A,FALSE,"Assumptions";#N/A,#N/A,FALSE,"Adve";#N/A,#N/A,FALSE,"E-Commerce";#N/A,#N/A,FALSE,"Opex";#N/A,#N/A,FALSE,"P&amp;L";#N/A,#N/A,FALSE,"FCF &amp; DCF"}</definedName>
    <definedName name="wrn.print._.pages." localSheetId="22" hidden="1">{#N/A,#N/A,FALSE,"Spain MKT";#N/A,#N/A,FALSE,"Assumptions";#N/A,#N/A,FALSE,"Adve";#N/A,#N/A,FALSE,"E-Commerce";#N/A,#N/A,FALSE,"Opex";#N/A,#N/A,FALSE,"P&amp;L";#N/A,#N/A,FALSE,"FCF &amp; DCF"}</definedName>
    <definedName name="wrn.print._.pages." localSheetId="19" hidden="1">{#N/A,#N/A,FALSE,"Spain MKT";#N/A,#N/A,FALSE,"Assumptions";#N/A,#N/A,FALSE,"Adve";#N/A,#N/A,FALSE,"E-Commerce";#N/A,#N/A,FALSE,"Opex";#N/A,#N/A,FALSE,"P&amp;L";#N/A,#N/A,FALSE,"FCF &amp; DCF"}</definedName>
    <definedName name="wrn.print._.pages." hidden="1">{#N/A,#N/A,FALSE,"Spain MKT";#N/A,#N/A,FALSE,"Assumptions";#N/A,#N/A,FALSE,"Adve";#N/A,#N/A,FALSE,"E-Commerce";#N/A,#N/A,FALSE,"Opex";#N/A,#N/A,FALSE,"P&amp;L";#N/A,#N/A,FALSE,"FCF &amp; DCF"}</definedName>
    <definedName name="wrn.print._.pages2." localSheetId="14" hidden="1">{#N/A,#N/A,FALSE,"Spain MKT";#N/A,#N/A,FALSE,"Assumptions";#N/A,#N/A,FALSE,"Adve";#N/A,#N/A,FALSE,"E-Commerce";#N/A,#N/A,FALSE,"Opex";#N/A,#N/A,FALSE,"P&amp;L";#N/A,#N/A,FALSE,"FCF &amp; DCF"}</definedName>
    <definedName name="wrn.print._.pages2." localSheetId="7" hidden="1">{#N/A,#N/A,FALSE,"Spain MKT";#N/A,#N/A,FALSE,"Assumptions";#N/A,#N/A,FALSE,"Adve";#N/A,#N/A,FALSE,"E-Commerce";#N/A,#N/A,FALSE,"Opex";#N/A,#N/A,FALSE,"P&amp;L";#N/A,#N/A,FALSE,"FCF &amp; DCF"}</definedName>
    <definedName name="wrn.print._.pages2." localSheetId="25" hidden="1">{#N/A,#N/A,FALSE,"Spain MKT";#N/A,#N/A,FALSE,"Assumptions";#N/A,#N/A,FALSE,"Adve";#N/A,#N/A,FALSE,"E-Commerce";#N/A,#N/A,FALSE,"Opex";#N/A,#N/A,FALSE,"P&amp;L";#N/A,#N/A,FALSE,"FCF &amp; DCF"}</definedName>
    <definedName name="wrn.print._.pages2." localSheetId="21" hidden="1">{#N/A,#N/A,FALSE,"Spain MKT";#N/A,#N/A,FALSE,"Assumptions";#N/A,#N/A,FALSE,"Adve";#N/A,#N/A,FALSE,"E-Commerce";#N/A,#N/A,FALSE,"Opex";#N/A,#N/A,FALSE,"P&amp;L";#N/A,#N/A,FALSE,"FCF &amp; DCF"}</definedName>
    <definedName name="wrn.print._.pages2." localSheetId="22" hidden="1">{#N/A,#N/A,FALSE,"Spain MKT";#N/A,#N/A,FALSE,"Assumptions";#N/A,#N/A,FALSE,"Adve";#N/A,#N/A,FALSE,"E-Commerce";#N/A,#N/A,FALSE,"Opex";#N/A,#N/A,FALSE,"P&amp;L";#N/A,#N/A,FALSE,"FCF &amp; DCF"}</definedName>
    <definedName name="wrn.print._.pages2." localSheetId="19" hidden="1">{#N/A,#N/A,FALSE,"Spain MKT";#N/A,#N/A,FALSE,"Assumptions";#N/A,#N/A,FALSE,"Adve";#N/A,#N/A,FALSE,"E-Commerce";#N/A,#N/A,FALSE,"Opex";#N/A,#N/A,FALSE,"P&amp;L";#N/A,#N/A,FALSE,"FCF &amp; DCF"}</definedName>
    <definedName name="wrn.print._.pages2." hidden="1">{#N/A,#N/A,FALSE,"Spain MKT";#N/A,#N/A,FALSE,"Assumptions";#N/A,#N/A,FALSE,"Adve";#N/A,#N/A,FALSE,"E-Commerce";#N/A,#N/A,FALSE,"Opex";#N/A,#N/A,FALSE,"P&amp;L";#N/A,#N/A,FALSE,"FCF &amp; DCF"}</definedName>
    <definedName name="wrn.Print._.SchA." localSheetId="14" hidden="1">{"SchA1",#N/A,FALSE,"Schedules";"SchA2",#N/A,FALSE,"Schedules"}</definedName>
    <definedName name="wrn.Print._.SchA." localSheetId="7" hidden="1">{"SchA1",#N/A,FALSE,"Schedules";"SchA2",#N/A,FALSE,"Schedules"}</definedName>
    <definedName name="wrn.Print._.SchA." localSheetId="25" hidden="1">{"SchA1",#N/A,FALSE,"Schedules";"SchA2",#N/A,FALSE,"Schedules"}</definedName>
    <definedName name="wrn.Print._.SchA." localSheetId="21" hidden="1">{"SchA1",#N/A,FALSE,"Schedules";"SchA2",#N/A,FALSE,"Schedules"}</definedName>
    <definedName name="wrn.Print._.SchA." localSheetId="22" hidden="1">{"SchA1",#N/A,FALSE,"Schedules";"SchA2",#N/A,FALSE,"Schedules"}</definedName>
    <definedName name="wrn.Print._.SchA." localSheetId="19" hidden="1">{"SchA1",#N/A,FALSE,"Schedules";"SchA2",#N/A,FALSE,"Schedules"}</definedName>
    <definedName name="wrn.Print._.SchA." hidden="1">{"SchA1",#N/A,FALSE,"Schedules";"SchA2",#N/A,FALSE,"Schedules"}</definedName>
    <definedName name="wrn.Print._.SchB." localSheetId="14" hidden="1">{"SchB1",#N/A,FALSE,"Schedules";"SchB2",#N/A,FALSE,"Schedules"}</definedName>
    <definedName name="wrn.Print._.SchB." localSheetId="7" hidden="1">{"SchB1",#N/A,FALSE,"Schedules";"SchB2",#N/A,FALSE,"Schedules"}</definedName>
    <definedName name="wrn.Print._.SchB." localSheetId="25" hidden="1">{"SchB1",#N/A,FALSE,"Schedules";"SchB2",#N/A,FALSE,"Schedules"}</definedName>
    <definedName name="wrn.Print._.SchB." localSheetId="21" hidden="1">{"SchB1",#N/A,FALSE,"Schedules";"SchB2",#N/A,FALSE,"Schedules"}</definedName>
    <definedName name="wrn.Print._.SchB." localSheetId="22" hidden="1">{"SchB1",#N/A,FALSE,"Schedules";"SchB2",#N/A,FALSE,"Schedules"}</definedName>
    <definedName name="wrn.Print._.SchB." localSheetId="19" hidden="1">{"SchB1",#N/A,FALSE,"Schedules";"SchB2",#N/A,FALSE,"Schedules"}</definedName>
    <definedName name="wrn.Print._.SchB." hidden="1">{"SchB1",#N/A,FALSE,"Schedules";"SchB2",#N/A,FALSE,"Schedules"}</definedName>
    <definedName name="wrn.Print._.SchC." localSheetId="14" hidden="1">{"SchC1",#N/A,FALSE,"Schedules";"SchC2",#N/A,FALSE,"Schedules"}</definedName>
    <definedName name="wrn.Print._.SchC." localSheetId="7" hidden="1">{"SchC1",#N/A,FALSE,"Schedules";"SchC2",#N/A,FALSE,"Schedules"}</definedName>
    <definedName name="wrn.Print._.SchC." localSheetId="25" hidden="1">{"SchC1",#N/A,FALSE,"Schedules";"SchC2",#N/A,FALSE,"Schedules"}</definedName>
    <definedName name="wrn.Print._.SchC." localSheetId="21" hidden="1">{"SchC1",#N/A,FALSE,"Schedules";"SchC2",#N/A,FALSE,"Schedules"}</definedName>
    <definedName name="wrn.Print._.SchC." localSheetId="22" hidden="1">{"SchC1",#N/A,FALSE,"Schedules";"SchC2",#N/A,FALSE,"Schedules"}</definedName>
    <definedName name="wrn.Print._.SchC." localSheetId="19" hidden="1">{"SchC1",#N/A,FALSE,"Schedules";"SchC2",#N/A,FALSE,"Schedules"}</definedName>
    <definedName name="wrn.Print._.SchC." hidden="1">{"SchC1",#N/A,FALSE,"Schedules";"SchC2",#N/A,FALSE,"Schedules"}</definedName>
    <definedName name="wrn.Print._.SchD." localSheetId="14" hidden="1">{"SchD1",#N/A,FALSE,"Schedules";"SchD2",#N/A,FALSE,"Schedules"}</definedName>
    <definedName name="wrn.Print._.SchD." localSheetId="7" hidden="1">{"SchD1",#N/A,FALSE,"Schedules";"SchD2",#N/A,FALSE,"Schedules"}</definedName>
    <definedName name="wrn.Print._.SchD." localSheetId="25" hidden="1">{"SchD1",#N/A,FALSE,"Schedules";"SchD2",#N/A,FALSE,"Schedules"}</definedName>
    <definedName name="wrn.Print._.SchD." localSheetId="21" hidden="1">{"SchD1",#N/A,FALSE,"Schedules";"SchD2",#N/A,FALSE,"Schedules"}</definedName>
    <definedName name="wrn.Print._.SchD." localSheetId="22" hidden="1">{"SchD1",#N/A,FALSE,"Schedules";"SchD2",#N/A,FALSE,"Schedules"}</definedName>
    <definedName name="wrn.Print._.SchD." localSheetId="19" hidden="1">{"SchD1",#N/A,FALSE,"Schedules";"SchD2",#N/A,FALSE,"Schedules"}</definedName>
    <definedName name="wrn.Print._.SchD." hidden="1">{"SchD1",#N/A,FALSE,"Schedules";"SchD2",#N/A,FALSE,"Schedules"}</definedName>
    <definedName name="wrn.Print._.SchE." localSheetId="14" hidden="1">{"SchE1",#N/A,FALSE,"Schedules";"SchE2",#N/A,FALSE,"Schedules"}</definedName>
    <definedName name="wrn.Print._.SchE." localSheetId="7" hidden="1">{"SchE1",#N/A,FALSE,"Schedules";"SchE2",#N/A,FALSE,"Schedules"}</definedName>
    <definedName name="wrn.Print._.SchE." localSheetId="25" hidden="1">{"SchE1",#N/A,FALSE,"Schedules";"SchE2",#N/A,FALSE,"Schedules"}</definedName>
    <definedName name="wrn.Print._.SchE." localSheetId="21" hidden="1">{"SchE1",#N/A,FALSE,"Schedules";"SchE2",#N/A,FALSE,"Schedules"}</definedName>
    <definedName name="wrn.Print._.SchE." localSheetId="22" hidden="1">{"SchE1",#N/A,FALSE,"Schedules";"SchE2",#N/A,FALSE,"Schedules"}</definedName>
    <definedName name="wrn.Print._.SchE." localSheetId="19" hidden="1">{"SchE1",#N/A,FALSE,"Schedules";"SchE2",#N/A,FALSE,"Schedules"}</definedName>
    <definedName name="wrn.Print._.SchE." hidden="1">{"SchE1",#N/A,FALSE,"Schedules";"SchE2",#N/A,FALSE,"Schedules"}</definedName>
    <definedName name="wrn.Print._.SchF." localSheetId="14" hidden="1">{"SchF1",#N/A,FALSE,"Schedules";"SchF2",#N/A,FALSE,"Schedules"}</definedName>
    <definedName name="wrn.Print._.SchF." localSheetId="7" hidden="1">{"SchF1",#N/A,FALSE,"Schedules";"SchF2",#N/A,FALSE,"Schedules"}</definedName>
    <definedName name="wrn.Print._.SchF." localSheetId="25" hidden="1">{"SchF1",#N/A,FALSE,"Schedules";"SchF2",#N/A,FALSE,"Schedules"}</definedName>
    <definedName name="wrn.Print._.SchF." localSheetId="21" hidden="1">{"SchF1",#N/A,FALSE,"Schedules";"SchF2",#N/A,FALSE,"Schedules"}</definedName>
    <definedName name="wrn.Print._.SchF." localSheetId="22" hidden="1">{"SchF1",#N/A,FALSE,"Schedules";"SchF2",#N/A,FALSE,"Schedules"}</definedName>
    <definedName name="wrn.Print._.SchF." localSheetId="19" hidden="1">{"SchF1",#N/A,FALSE,"Schedules";"SchF2",#N/A,FALSE,"Schedules"}</definedName>
    <definedName name="wrn.Print._.SchF." hidden="1">{"SchF1",#N/A,FALSE,"Schedules";"SchF2",#N/A,FALSE,"Schedules"}</definedName>
    <definedName name="wrn.Print._.SchG." localSheetId="14" hidden="1">{"SchG1",#N/A,FALSE,"Schedules";"SchG2",#N/A,FALSE,"Schedules"}</definedName>
    <definedName name="wrn.Print._.SchG." localSheetId="7" hidden="1">{"SchG1",#N/A,FALSE,"Schedules";"SchG2",#N/A,FALSE,"Schedules"}</definedName>
    <definedName name="wrn.Print._.SchG." localSheetId="25" hidden="1">{"SchG1",#N/A,FALSE,"Schedules";"SchG2",#N/A,FALSE,"Schedules"}</definedName>
    <definedName name="wrn.Print._.SchG." localSheetId="21" hidden="1">{"SchG1",#N/A,FALSE,"Schedules";"SchG2",#N/A,FALSE,"Schedules"}</definedName>
    <definedName name="wrn.Print._.SchG." localSheetId="22" hidden="1">{"SchG1",#N/A,FALSE,"Schedules";"SchG2",#N/A,FALSE,"Schedules"}</definedName>
    <definedName name="wrn.Print._.SchG." localSheetId="19" hidden="1">{"SchG1",#N/A,FALSE,"Schedules";"SchG2",#N/A,FALSE,"Schedules"}</definedName>
    <definedName name="wrn.Print._.SchG." hidden="1">{"SchG1",#N/A,FALSE,"Schedules";"SchG2",#N/A,FALSE,"Schedules"}</definedName>
    <definedName name="wrn.Print._.SchH." localSheetId="14" hidden="1">{"SchH1",#N/A,FALSE,"Schedules";"SchH2",#N/A,FALSE,"Schedules"}</definedName>
    <definedName name="wrn.Print._.SchH." localSheetId="7" hidden="1">{"SchH1",#N/A,FALSE,"Schedules";"SchH2",#N/A,FALSE,"Schedules"}</definedName>
    <definedName name="wrn.Print._.SchH." localSheetId="25" hidden="1">{"SchH1",#N/A,FALSE,"Schedules";"SchH2",#N/A,FALSE,"Schedules"}</definedName>
    <definedName name="wrn.Print._.SchH." localSheetId="21" hidden="1">{"SchH1",#N/A,FALSE,"Schedules";"SchH2",#N/A,FALSE,"Schedules"}</definedName>
    <definedName name="wrn.Print._.SchH." localSheetId="22" hidden="1">{"SchH1",#N/A,FALSE,"Schedules";"SchH2",#N/A,FALSE,"Schedules"}</definedName>
    <definedName name="wrn.Print._.SchH." localSheetId="19" hidden="1">{"SchH1",#N/A,FALSE,"Schedules";"SchH2",#N/A,FALSE,"Schedules"}</definedName>
    <definedName name="wrn.Print._.SchH." hidden="1">{"SchH1",#N/A,FALSE,"Schedules";"SchH2",#N/A,FALSE,"Schedules"}</definedName>
    <definedName name="wrn.Print._.SchI." localSheetId="14" hidden="1">{"SchI1",#N/A,FALSE,"Schedules";"SchI2",#N/A,FALSE,"Schedules"}</definedName>
    <definedName name="wrn.Print._.SchI." localSheetId="7" hidden="1">{"SchI1",#N/A,FALSE,"Schedules";"SchI2",#N/A,FALSE,"Schedules"}</definedName>
    <definedName name="wrn.Print._.SchI." localSheetId="25" hidden="1">{"SchI1",#N/A,FALSE,"Schedules";"SchI2",#N/A,FALSE,"Schedules"}</definedName>
    <definedName name="wrn.Print._.SchI." localSheetId="21" hidden="1">{"SchI1",#N/A,FALSE,"Schedules";"SchI2",#N/A,FALSE,"Schedules"}</definedName>
    <definedName name="wrn.Print._.SchI." localSheetId="22" hidden="1">{"SchI1",#N/A,FALSE,"Schedules";"SchI2",#N/A,FALSE,"Schedules"}</definedName>
    <definedName name="wrn.Print._.SchI." localSheetId="19" hidden="1">{"SchI1",#N/A,FALSE,"Schedules";"SchI2",#N/A,FALSE,"Schedules"}</definedName>
    <definedName name="wrn.Print._.SchI." hidden="1">{"SchI1",#N/A,FALSE,"Schedules";"SchI2",#N/A,FALSE,"Schedules"}</definedName>
    <definedName name="wrn.Print._.SchJ." localSheetId="14" hidden="1">{"SchJ1",#N/A,FALSE,"Schedules";"SchJ2",#N/A,FALSE,"Schedules"}</definedName>
    <definedName name="wrn.Print._.SchJ." localSheetId="7" hidden="1">{"SchJ1",#N/A,FALSE,"Schedules";"SchJ2",#N/A,FALSE,"Schedules"}</definedName>
    <definedName name="wrn.Print._.SchJ." localSheetId="25" hidden="1">{"SchJ1",#N/A,FALSE,"Schedules";"SchJ2",#N/A,FALSE,"Schedules"}</definedName>
    <definedName name="wrn.Print._.SchJ." localSheetId="21" hidden="1">{"SchJ1",#N/A,FALSE,"Schedules";"SchJ2",#N/A,FALSE,"Schedules"}</definedName>
    <definedName name="wrn.Print._.SchJ." localSheetId="22" hidden="1">{"SchJ1",#N/A,FALSE,"Schedules";"SchJ2",#N/A,FALSE,"Schedules"}</definedName>
    <definedName name="wrn.Print._.SchJ." localSheetId="19" hidden="1">{"SchJ1",#N/A,FALSE,"Schedules";"SchJ2",#N/A,FALSE,"Schedules"}</definedName>
    <definedName name="wrn.Print._.SchJ." hidden="1">{"SchJ1",#N/A,FALSE,"Schedules";"SchJ2",#N/A,FALSE,"Schedules"}</definedName>
    <definedName name="wrn.Print._.SchK." localSheetId="14" hidden="1">{"SchK1",#N/A,FALSE,"Schedules";"SchK2",#N/A,FALSE,"Schedules"}</definedName>
    <definedName name="wrn.Print._.SchK." localSheetId="7" hidden="1">{"SchK1",#N/A,FALSE,"Schedules";"SchK2",#N/A,FALSE,"Schedules"}</definedName>
    <definedName name="wrn.Print._.SchK." localSheetId="25" hidden="1">{"SchK1",#N/A,FALSE,"Schedules";"SchK2",#N/A,FALSE,"Schedules"}</definedName>
    <definedName name="wrn.Print._.SchK." localSheetId="21" hidden="1">{"SchK1",#N/A,FALSE,"Schedules";"SchK2",#N/A,FALSE,"Schedules"}</definedName>
    <definedName name="wrn.Print._.SchK." localSheetId="22" hidden="1">{"SchK1",#N/A,FALSE,"Schedules";"SchK2",#N/A,FALSE,"Schedules"}</definedName>
    <definedName name="wrn.Print._.SchK." localSheetId="19" hidden="1">{"SchK1",#N/A,FALSE,"Schedules";"SchK2",#N/A,FALSE,"Schedules"}</definedName>
    <definedName name="wrn.Print._.SchK." hidden="1">{"SchK1",#N/A,FALSE,"Schedules";"SchK2",#N/A,FALSE,"Schedules"}</definedName>
    <definedName name="wrn.Print._.SchL." localSheetId="14" hidden="1">{"SchL1",#N/A,FALSE,"Schedules";"SchL2",#N/A,FALSE,"Schedules"}</definedName>
    <definedName name="wrn.Print._.SchL." localSheetId="7" hidden="1">{"SchL1",#N/A,FALSE,"Schedules";"SchL2",#N/A,FALSE,"Schedules"}</definedName>
    <definedName name="wrn.Print._.SchL." localSheetId="25" hidden="1">{"SchL1",#N/A,FALSE,"Schedules";"SchL2",#N/A,FALSE,"Schedules"}</definedName>
    <definedName name="wrn.Print._.SchL." localSheetId="21" hidden="1">{"SchL1",#N/A,FALSE,"Schedules";"SchL2",#N/A,FALSE,"Schedules"}</definedName>
    <definedName name="wrn.Print._.SchL." localSheetId="22" hidden="1">{"SchL1",#N/A,FALSE,"Schedules";"SchL2",#N/A,FALSE,"Schedules"}</definedName>
    <definedName name="wrn.Print._.SchL." localSheetId="19" hidden="1">{"SchL1",#N/A,FALSE,"Schedules";"SchL2",#N/A,FALSE,"Schedules"}</definedName>
    <definedName name="wrn.Print._.SchL." hidden="1">{"SchL1",#N/A,FALSE,"Schedules";"SchL2",#N/A,FALSE,"Schedules"}</definedName>
    <definedName name="wrn.Print._.SchM." localSheetId="14" hidden="1">{"SchM1",#N/A,FALSE,"Schedules";"SchM2",#N/A,FALSE,"Schedules"}</definedName>
    <definedName name="wrn.Print._.SchM." localSheetId="7" hidden="1">{"SchM1",#N/A,FALSE,"Schedules";"SchM2",#N/A,FALSE,"Schedules"}</definedName>
    <definedName name="wrn.Print._.SchM." localSheetId="25" hidden="1">{"SchM1",#N/A,FALSE,"Schedules";"SchM2",#N/A,FALSE,"Schedules"}</definedName>
    <definedName name="wrn.Print._.SchM." localSheetId="21" hidden="1">{"SchM1",#N/A,FALSE,"Schedules";"SchM2",#N/A,FALSE,"Schedules"}</definedName>
    <definedName name="wrn.Print._.SchM." localSheetId="22" hidden="1">{"SchM1",#N/A,FALSE,"Schedules";"SchM2",#N/A,FALSE,"Schedules"}</definedName>
    <definedName name="wrn.Print._.SchM." localSheetId="19" hidden="1">{"SchM1",#N/A,FALSE,"Schedules";"SchM2",#N/A,FALSE,"Schedules"}</definedName>
    <definedName name="wrn.Print._.SchM." hidden="1">{"SchM1",#N/A,FALSE,"Schedules";"SchM2",#N/A,FALSE,"Schedules"}</definedName>
    <definedName name="wrn.Print._.SchN." localSheetId="14" hidden="1">{"SchN1",#N/A,FALSE,"Schedules"}</definedName>
    <definedName name="wrn.Print._.SchN." localSheetId="7" hidden="1">{"SchN1",#N/A,FALSE,"Schedules"}</definedName>
    <definedName name="wrn.Print._.SchN." localSheetId="25" hidden="1">{"SchN1",#N/A,FALSE,"Schedules"}</definedName>
    <definedName name="wrn.Print._.SchN." localSheetId="21" hidden="1">{"SchN1",#N/A,FALSE,"Schedules"}</definedName>
    <definedName name="wrn.Print._.SchN." localSheetId="22" hidden="1">{"SchN1",#N/A,FALSE,"Schedules"}</definedName>
    <definedName name="wrn.Print._.SchN." localSheetId="19" hidden="1">{"SchN1",#N/A,FALSE,"Schedules"}</definedName>
    <definedName name="wrn.Print._.SchN." hidden="1">{"SchN1",#N/A,FALSE,"Schedules"}</definedName>
    <definedName name="wrn.Print._.SchO." localSheetId="14" hidden="1">{"SchO1",#N/A,FALSE,"Schedules"}</definedName>
    <definedName name="wrn.Print._.SchO." localSheetId="7" hidden="1">{"SchO1",#N/A,FALSE,"Schedules"}</definedName>
    <definedName name="wrn.Print._.SchO." localSheetId="25" hidden="1">{"SchO1",#N/A,FALSE,"Schedules"}</definedName>
    <definedName name="wrn.Print._.SchO." localSheetId="21" hidden="1">{"SchO1",#N/A,FALSE,"Schedules"}</definedName>
    <definedName name="wrn.Print._.SchO." localSheetId="22" hidden="1">{"SchO1",#N/A,FALSE,"Schedules"}</definedName>
    <definedName name="wrn.Print._.SchO." localSheetId="19" hidden="1">{"SchO1",#N/A,FALSE,"Schedules"}</definedName>
    <definedName name="wrn.Print._.SchO." hidden="1">{"SchO1",#N/A,FALSE,"Schedules"}</definedName>
    <definedName name="wrn.print._.standalone." localSheetId="14" hidden="1">{"standalone1",#N/A,FALSE,"DCFBase";"standalone2",#N/A,FALSE,"DCFBase"}</definedName>
    <definedName name="wrn.print._.standalone." localSheetId="7" hidden="1">{"standalone1",#N/A,FALSE,"DCFBase";"standalone2",#N/A,FALSE,"DCFBase"}</definedName>
    <definedName name="wrn.print._.standalone." localSheetId="25" hidden="1">{"standalone1",#N/A,FALSE,"DCFBase";"standalone2",#N/A,FALSE,"DCFBase"}</definedName>
    <definedName name="wrn.print._.standalone." localSheetId="21" hidden="1">{"standalone1",#N/A,FALSE,"DCFBase";"standalone2",#N/A,FALSE,"DCFBase"}</definedName>
    <definedName name="wrn.print._.standalone." localSheetId="22" hidden="1">{"standalone1",#N/A,FALSE,"DCFBase";"standalone2",#N/A,FALSE,"DCFBase"}</definedName>
    <definedName name="wrn.print._.standalone." localSheetId="19" hidden="1">{"standalone1",#N/A,FALSE,"DCFBase";"standalone2",#N/A,FALSE,"DCFBase"}</definedName>
    <definedName name="wrn.print._.standalone." hidden="1">{"standalone1",#N/A,FALSE,"DCFBase";"standalone2",#N/A,FALSE,"DCFBase"}</definedName>
    <definedName name="wrn.Print._.Summary." localSheetId="14" hidden="1">{"Summ1",#N/A,FALSE,"Summary"}</definedName>
    <definedName name="wrn.Print._.Summary." localSheetId="7" hidden="1">{"Summ1",#N/A,FALSE,"Summary"}</definedName>
    <definedName name="wrn.Print._.Summary." localSheetId="25" hidden="1">{"Summ1",#N/A,FALSE,"Summary"}</definedName>
    <definedName name="wrn.Print._.Summary." localSheetId="21" hidden="1">{"Summ1",#N/A,FALSE,"Summary"}</definedName>
    <definedName name="wrn.Print._.Summary." localSheetId="22" hidden="1">{"Summ1",#N/A,FALSE,"Summary"}</definedName>
    <definedName name="wrn.Print._.Summary." localSheetId="19" hidden="1">{"Summ1",#N/A,FALSE,"Summary"}</definedName>
    <definedName name="wrn.Print._.Summary." hidden="1">{"Summ1",#N/A,FALSE,"Summary"}</definedName>
    <definedName name="wrn.print._all1." localSheetId="14" hidden="1">{#N/A,#N/A,FALSE,"Pharm";#N/A,#N/A,FALSE,"WWCM"}</definedName>
    <definedName name="wrn.print._all1." localSheetId="7" hidden="1">{#N/A,#N/A,FALSE,"Pharm";#N/A,#N/A,FALSE,"WWCM"}</definedName>
    <definedName name="wrn.print._all1." localSheetId="25" hidden="1">{#N/A,#N/A,FALSE,"Pharm";#N/A,#N/A,FALSE,"WWCM"}</definedName>
    <definedName name="wrn.print._all1." localSheetId="21" hidden="1">{#N/A,#N/A,FALSE,"Pharm";#N/A,#N/A,FALSE,"WWCM"}</definedName>
    <definedName name="wrn.print._all1." localSheetId="22" hidden="1">{#N/A,#N/A,FALSE,"Pharm";#N/A,#N/A,FALSE,"WWCM"}</definedName>
    <definedName name="wrn.print._all1." localSheetId="19" hidden="1">{#N/A,#N/A,FALSE,"Pharm";#N/A,#N/A,FALSE,"WWCM"}</definedName>
    <definedName name="wrn.print._all1." hidden="1">{#N/A,#N/A,FALSE,"Pharm";#N/A,#N/A,FALSE,"WWCM"}</definedName>
    <definedName name="wrn.Print_all." localSheetId="14" hidden="1">{"APF",#N/A,FALSE,"Bfc98-1";"APG",#N/A,FALSE,"Bfc98-1";"APND",#N/A,FALSE,"Bfc98-1";"APSA",#N/A,FALSE,"Bfc98-1";"lhy",#N/A,FALSE,"Bfc98-1";"PEC",#N/A,FALSE,"Bfc98-1"}</definedName>
    <definedName name="wrn.Print_all." localSheetId="7" hidden="1">{"APF",#N/A,FALSE,"Bfc98-1";"APG",#N/A,FALSE,"Bfc98-1";"APND",#N/A,FALSE,"Bfc98-1";"APSA",#N/A,FALSE,"Bfc98-1";"lhy",#N/A,FALSE,"Bfc98-1";"PEC",#N/A,FALSE,"Bfc98-1"}</definedName>
    <definedName name="wrn.Print_all." localSheetId="25" hidden="1">{"APF",#N/A,FALSE,"Bfc98-1";"APG",#N/A,FALSE,"Bfc98-1";"APND",#N/A,FALSE,"Bfc98-1";"APSA",#N/A,FALSE,"Bfc98-1";"lhy",#N/A,FALSE,"Bfc98-1";"PEC",#N/A,FALSE,"Bfc98-1"}</definedName>
    <definedName name="wrn.Print_all." localSheetId="21" hidden="1">{"APF",#N/A,FALSE,"Bfc98-1";"APG",#N/A,FALSE,"Bfc98-1";"APND",#N/A,FALSE,"Bfc98-1";"APSA",#N/A,FALSE,"Bfc98-1";"lhy",#N/A,FALSE,"Bfc98-1";"PEC",#N/A,FALSE,"Bfc98-1"}</definedName>
    <definedName name="wrn.Print_all." localSheetId="22" hidden="1">{"APF",#N/A,FALSE,"Bfc98-1";"APG",#N/A,FALSE,"Bfc98-1";"APND",#N/A,FALSE,"Bfc98-1";"APSA",#N/A,FALSE,"Bfc98-1";"lhy",#N/A,FALSE,"Bfc98-1";"PEC",#N/A,FALSE,"Bfc98-1"}</definedName>
    <definedName name="wrn.Print_all." localSheetId="19" hidden="1">{"APF",#N/A,FALSE,"Bfc98-1";"APG",#N/A,FALSE,"Bfc98-1";"APND",#N/A,FALSE,"Bfc98-1";"APSA",#N/A,FALSE,"Bfc98-1";"lhy",#N/A,FALSE,"Bfc98-1";"PEC",#N/A,FALSE,"Bfc98-1"}</definedName>
    <definedName name="wrn.Print_all." hidden="1">{"APF",#N/A,FALSE,"Bfc98-1";"APG",#N/A,FALSE,"Bfc98-1";"APND",#N/A,FALSE,"Bfc98-1";"APSA",#N/A,FALSE,"Bfc98-1";"lhy",#N/A,FALSE,"Bfc98-1";"PEC",#N/A,FALSE,"Bfc98-1"}</definedName>
    <definedName name="wrn.Print_model." localSheetId="14"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localSheetId="7"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localSheetId="25"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localSheetId="21"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localSheetId="22"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localSheetId="19"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1." localSheetId="14" hidden="1">{"Title",#N/A,FALSE,"Title";"Info",#N/A,FALSE,"Title";"Contents",#N/A,FALSE,"Title";"Sec.1",#N/A,FALSE,"Title";"Output1",#N/A,FALSE,"Output";"Sec.2",#N/A,FALSE,"Title";"Graph1",#N/A,FALSE,"Output";"Graph2",#N/A,FALSE,"Output";"Sec.3",#N/A,FALSE,"Title";"Gap1",#N/A,FALSE,"Output";"Sec.4",#N/A,FALSE,"Title";"Model_all",#N/A,FALSE,"Autostrade S.p.A."}</definedName>
    <definedName name="wrn.Print1." localSheetId="7" hidden="1">{"Title",#N/A,FALSE,"Title";"Info",#N/A,FALSE,"Title";"Contents",#N/A,FALSE,"Title";"Sec.1",#N/A,FALSE,"Title";"Output1",#N/A,FALSE,"Output";"Sec.2",#N/A,FALSE,"Title";"Graph1",#N/A,FALSE,"Output";"Graph2",#N/A,FALSE,"Output";"Sec.3",#N/A,FALSE,"Title";"Gap1",#N/A,FALSE,"Output";"Sec.4",#N/A,FALSE,"Title";"Model_all",#N/A,FALSE,"Autostrade S.p.A."}</definedName>
    <definedName name="wrn.Print1." localSheetId="25" hidden="1">{"Title",#N/A,FALSE,"Title";"Info",#N/A,FALSE,"Title";"Contents",#N/A,FALSE,"Title";"Sec.1",#N/A,FALSE,"Title";"Output1",#N/A,FALSE,"Output";"Sec.2",#N/A,FALSE,"Title";"Graph1",#N/A,FALSE,"Output";"Graph2",#N/A,FALSE,"Output";"Sec.3",#N/A,FALSE,"Title";"Gap1",#N/A,FALSE,"Output";"Sec.4",#N/A,FALSE,"Title";"Model_all",#N/A,FALSE,"Autostrade S.p.A."}</definedName>
    <definedName name="wrn.Print1." localSheetId="21" hidden="1">{"Title",#N/A,FALSE,"Title";"Info",#N/A,FALSE,"Title";"Contents",#N/A,FALSE,"Title";"Sec.1",#N/A,FALSE,"Title";"Output1",#N/A,FALSE,"Output";"Sec.2",#N/A,FALSE,"Title";"Graph1",#N/A,FALSE,"Output";"Graph2",#N/A,FALSE,"Output";"Sec.3",#N/A,FALSE,"Title";"Gap1",#N/A,FALSE,"Output";"Sec.4",#N/A,FALSE,"Title";"Model_all",#N/A,FALSE,"Autostrade S.p.A."}</definedName>
    <definedName name="wrn.Print1." localSheetId="22" hidden="1">{"Title",#N/A,FALSE,"Title";"Info",#N/A,FALSE,"Title";"Contents",#N/A,FALSE,"Title";"Sec.1",#N/A,FALSE,"Title";"Output1",#N/A,FALSE,"Output";"Sec.2",#N/A,FALSE,"Title";"Graph1",#N/A,FALSE,"Output";"Graph2",#N/A,FALSE,"Output";"Sec.3",#N/A,FALSE,"Title";"Gap1",#N/A,FALSE,"Output";"Sec.4",#N/A,FALSE,"Title";"Model_all",#N/A,FALSE,"Autostrade S.p.A."}</definedName>
    <definedName name="wrn.Print1." localSheetId="19" hidden="1">{"Title",#N/A,FALSE,"Title";"Info",#N/A,FALSE,"Title";"Contents",#N/A,FALSE,"Title";"Sec.1",#N/A,FALSE,"Title";"Output1",#N/A,FALSE,"Output";"Sec.2",#N/A,FALSE,"Title";"Graph1",#N/A,FALSE,"Output";"Graph2",#N/A,FALSE,"Output";"Sec.3",#N/A,FALSE,"Title";"Gap1",#N/A,FALSE,"Output";"Sec.4",#N/A,FALSE,"Title";"Model_all",#N/A,FALSE,"Autostrade S.p.A."}</definedName>
    <definedName name="wrn.Print1." hidden="1">{"Title",#N/A,FALSE,"Title";"Info",#N/A,FALSE,"Title";"Contents",#N/A,FALSE,"Title";"Sec.1",#N/A,FALSE,"Title";"Output1",#N/A,FALSE,"Output";"Sec.2",#N/A,FALSE,"Title";"Graph1",#N/A,FALSE,"Output";"Graph2",#N/A,FALSE,"Output";"Sec.3",#N/A,FALSE,"Title";"Gap1",#N/A,FALSE,"Output";"Sec.4",#N/A,FALSE,"Title";"Model_all",#N/A,FALSE,"Autostrade S.p.A."}</definedName>
    <definedName name="wrn.print2" localSheetId="14" hidden="1">{#N/A,#N/A,FALSE,"Pharm";#N/A,#N/A,FALSE,"WWCM"}</definedName>
    <definedName name="wrn.print2" localSheetId="7" hidden="1">{#N/A,#N/A,FALSE,"Pharm";#N/A,#N/A,FALSE,"WWCM"}</definedName>
    <definedName name="wrn.print2" localSheetId="25" hidden="1">{#N/A,#N/A,FALSE,"Pharm";#N/A,#N/A,FALSE,"WWCM"}</definedName>
    <definedName name="wrn.print2" localSheetId="21" hidden="1">{#N/A,#N/A,FALSE,"Pharm";#N/A,#N/A,FALSE,"WWCM"}</definedName>
    <definedName name="wrn.print2" localSheetId="22" hidden="1">{#N/A,#N/A,FALSE,"Pharm";#N/A,#N/A,FALSE,"WWCM"}</definedName>
    <definedName name="wrn.print2" localSheetId="19" hidden="1">{#N/A,#N/A,FALSE,"Pharm";#N/A,#N/A,FALSE,"WWCM"}</definedName>
    <definedName name="wrn.print2" hidden="1">{#N/A,#N/A,FALSE,"Pharm";#N/A,#N/A,FALSE,"WWCM"}</definedName>
    <definedName name="wrn.PrintAll." localSheetId="14" hidden="1">{#N/A,#N/A,TRUE,"Summary";#N/A,#N/A,TRUE,"IS";#N/A,#N/A,TRUE,"Adj";#N/A,#N/A,TRUE,"BS";#N/A,#N/A,TRUE,"CF";#N/A,#N/A,TRUE,"Debt";#N/A,#N/A,TRUE,"IRR"}</definedName>
    <definedName name="wrn.PrintAll." localSheetId="7" hidden="1">{#N/A,#N/A,TRUE,"Summary";#N/A,#N/A,TRUE,"IS";#N/A,#N/A,TRUE,"Adj";#N/A,#N/A,TRUE,"BS";#N/A,#N/A,TRUE,"CF";#N/A,#N/A,TRUE,"Debt";#N/A,#N/A,TRUE,"IRR"}</definedName>
    <definedName name="wrn.PrintAll." localSheetId="25" hidden="1">{#N/A,#N/A,TRUE,"Summary";#N/A,#N/A,TRUE,"IS";#N/A,#N/A,TRUE,"Adj";#N/A,#N/A,TRUE,"BS";#N/A,#N/A,TRUE,"CF";#N/A,#N/A,TRUE,"Debt";#N/A,#N/A,TRUE,"IRR"}</definedName>
    <definedName name="wrn.PrintAll." localSheetId="21" hidden="1">{#N/A,#N/A,TRUE,"Summary";#N/A,#N/A,TRUE,"IS";#N/A,#N/A,TRUE,"Adj";#N/A,#N/A,TRUE,"BS";#N/A,#N/A,TRUE,"CF";#N/A,#N/A,TRUE,"Debt";#N/A,#N/A,TRUE,"IRR"}</definedName>
    <definedName name="wrn.PrintAll." localSheetId="22" hidden="1">{#N/A,#N/A,TRUE,"Summary";#N/A,#N/A,TRUE,"IS";#N/A,#N/A,TRUE,"Adj";#N/A,#N/A,TRUE,"BS";#N/A,#N/A,TRUE,"CF";#N/A,#N/A,TRUE,"Debt";#N/A,#N/A,TRUE,"IRR"}</definedName>
    <definedName name="wrn.PrintAll." localSheetId="19" hidden="1">{#N/A,#N/A,TRUE,"Summary";#N/A,#N/A,TRUE,"IS";#N/A,#N/A,TRUE,"Adj";#N/A,#N/A,TRUE,"BS";#N/A,#N/A,TRUE,"CF";#N/A,#N/A,TRUE,"Debt";#N/A,#N/A,TRUE,"IRR"}</definedName>
    <definedName name="wrn.PrintAll." hidden="1">{#N/A,#N/A,TRUE,"Summary";#N/A,#N/A,TRUE,"IS";#N/A,#N/A,TRUE,"Adj";#N/A,#N/A,TRUE,"BS";#N/A,#N/A,TRUE,"CF";#N/A,#N/A,TRUE,"Debt";#N/A,#N/A,TRUE,"IRR"}</definedName>
    <definedName name="wrn.Printing._.Report." localSheetId="14"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wrn.Printing._.Report." localSheetId="7"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wrn.Printing._.Report." localSheetId="25"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wrn.Printing._.Report." localSheetId="21"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wrn.Printing._.Report." localSheetId="22"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wrn.Printing._.Report." localSheetId="19"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wrn.Printing._.Report." hidden="1">{"Assumptions",#N/A,FALSE,"Assumptions";"Sensitivities1",#N/A,FALSE,"Sensitivities";"Sensitivities2",#N/A,FALSE,"Sensitivities";"Sensitivities3",#N/A,FALSE,"Sensitivities";"Bidder",#N/A,FALSE,"Bidder";"Annualised_Target",#N/A,FALSE,"Target";"Target",#N/A,FALSE,"Target";"Summary",#N/A,FALSE,"Summary";"Historic",#N/A,FALSE,"Hist";"Current",#N/A,FALSE,"Curr";"Prospective",#N/A,FALSE,"Prosp"}</definedName>
    <definedName name="wrn.PRODUCTION._.COSTS." localSheetId="14" hidden="1">{"PRODUCTION COSTS",#N/A,FALSE,"C.CENTRE"}</definedName>
    <definedName name="wrn.PRODUCTION._.COSTS." localSheetId="7" hidden="1">{"PRODUCTION COSTS",#N/A,FALSE,"C.CENTRE"}</definedName>
    <definedName name="wrn.PRODUCTION._.COSTS." localSheetId="25" hidden="1">{"PRODUCTION COSTS",#N/A,FALSE,"C.CENTRE"}</definedName>
    <definedName name="wrn.PRODUCTION._.COSTS." localSheetId="21" hidden="1">{"PRODUCTION COSTS",#N/A,FALSE,"C.CENTRE"}</definedName>
    <definedName name="wrn.PRODUCTION._.COSTS." localSheetId="22" hidden="1">{"PRODUCTION COSTS",#N/A,FALSE,"C.CENTRE"}</definedName>
    <definedName name="wrn.PRODUCTION._.COSTS." localSheetId="19" hidden="1">{"PRODUCTION COSTS",#N/A,FALSE,"C.CENTRE"}</definedName>
    <definedName name="wrn.PRODUCTION._.COSTS." hidden="1">{"PRODUCTION COSTS",#N/A,FALSE,"C.CENTRE"}</definedName>
    <definedName name="wrn.products" localSheetId="14" hidden="1">{#N/A,#N/A,FALSE,"1";#N/A,#N/A,FALSE,"2";#N/A,#N/A,FALSE,"16 - 17";#N/A,#N/A,FALSE,"18 - 19";#N/A,#N/A,FALSE,"26";#N/A,#N/A,FALSE,"27";#N/A,#N/A,FALSE,"28"}</definedName>
    <definedName name="wrn.products" localSheetId="7" hidden="1">{#N/A,#N/A,FALSE,"1";#N/A,#N/A,FALSE,"2";#N/A,#N/A,FALSE,"16 - 17";#N/A,#N/A,FALSE,"18 - 19";#N/A,#N/A,FALSE,"26";#N/A,#N/A,FALSE,"27";#N/A,#N/A,FALSE,"28"}</definedName>
    <definedName name="wrn.products" localSheetId="25" hidden="1">{#N/A,#N/A,FALSE,"1";#N/A,#N/A,FALSE,"2";#N/A,#N/A,FALSE,"16 - 17";#N/A,#N/A,FALSE,"18 - 19";#N/A,#N/A,FALSE,"26";#N/A,#N/A,FALSE,"27";#N/A,#N/A,FALSE,"28"}</definedName>
    <definedName name="wrn.products" localSheetId="21" hidden="1">{#N/A,#N/A,FALSE,"1";#N/A,#N/A,FALSE,"2";#N/A,#N/A,FALSE,"16 - 17";#N/A,#N/A,FALSE,"18 - 19";#N/A,#N/A,FALSE,"26";#N/A,#N/A,FALSE,"27";#N/A,#N/A,FALSE,"28"}</definedName>
    <definedName name="wrn.products" localSheetId="22" hidden="1">{#N/A,#N/A,FALSE,"1";#N/A,#N/A,FALSE,"2";#N/A,#N/A,FALSE,"16 - 17";#N/A,#N/A,FALSE,"18 - 19";#N/A,#N/A,FALSE,"26";#N/A,#N/A,FALSE,"27";#N/A,#N/A,FALSE,"28"}</definedName>
    <definedName name="wrn.products" localSheetId="19" hidden="1">{#N/A,#N/A,FALSE,"1";#N/A,#N/A,FALSE,"2";#N/A,#N/A,FALSE,"16 - 17";#N/A,#N/A,FALSE,"18 - 19";#N/A,#N/A,FALSE,"26";#N/A,#N/A,FALSE,"27";#N/A,#N/A,FALSE,"28"}</definedName>
    <definedName name="wrn.products" hidden="1">{#N/A,#N/A,FALSE,"1";#N/A,#N/A,FALSE,"2";#N/A,#N/A,FALSE,"16 - 17";#N/A,#N/A,FALSE,"18 - 19";#N/A,#N/A,FALSE,"26";#N/A,#N/A,FALSE,"27";#N/A,#N/A,FALSE,"28"}</definedName>
    <definedName name="wrn.Products." localSheetId="14" hidden="1">{#N/A,#N/A,FALSE,"1";#N/A,#N/A,FALSE,"2";#N/A,#N/A,FALSE,"16 - 17";#N/A,#N/A,FALSE,"18 - 19";#N/A,#N/A,FALSE,"26";#N/A,#N/A,FALSE,"27";#N/A,#N/A,FALSE,"28"}</definedName>
    <definedName name="wrn.Products." localSheetId="7" hidden="1">{#N/A,#N/A,FALSE,"1";#N/A,#N/A,FALSE,"2";#N/A,#N/A,FALSE,"16 - 17";#N/A,#N/A,FALSE,"18 - 19";#N/A,#N/A,FALSE,"26";#N/A,#N/A,FALSE,"27";#N/A,#N/A,FALSE,"28"}</definedName>
    <definedName name="wrn.Products." localSheetId="25" hidden="1">{#N/A,#N/A,FALSE,"1";#N/A,#N/A,FALSE,"2";#N/A,#N/A,FALSE,"16 - 17";#N/A,#N/A,FALSE,"18 - 19";#N/A,#N/A,FALSE,"26";#N/A,#N/A,FALSE,"27";#N/A,#N/A,FALSE,"28"}</definedName>
    <definedName name="wrn.Products." localSheetId="21" hidden="1">{#N/A,#N/A,FALSE,"1";#N/A,#N/A,FALSE,"2";#N/A,#N/A,FALSE,"16 - 17";#N/A,#N/A,FALSE,"18 - 19";#N/A,#N/A,FALSE,"26";#N/A,#N/A,FALSE,"27";#N/A,#N/A,FALSE,"28"}</definedName>
    <definedName name="wrn.Products." localSheetId="22" hidden="1">{#N/A,#N/A,FALSE,"1";#N/A,#N/A,FALSE,"2";#N/A,#N/A,FALSE,"16 - 17";#N/A,#N/A,FALSE,"18 - 19";#N/A,#N/A,FALSE,"26";#N/A,#N/A,FALSE,"27";#N/A,#N/A,FALSE,"28"}</definedName>
    <definedName name="wrn.Products." localSheetId="19" hidden="1">{#N/A,#N/A,FALSE,"1";#N/A,#N/A,FALSE,"2";#N/A,#N/A,FALSE,"16 - 17";#N/A,#N/A,FALSE,"18 - 19";#N/A,#N/A,FALSE,"26";#N/A,#N/A,FALSE,"27";#N/A,#N/A,FALSE,"28"}</definedName>
    <definedName name="wrn.Products." hidden="1">{#N/A,#N/A,FALSE,"1";#N/A,#N/A,FALSE,"2";#N/A,#N/A,FALSE,"16 - 17";#N/A,#N/A,FALSE,"18 - 19";#N/A,#N/A,FALSE,"26";#N/A,#N/A,FALSE,"27";#N/A,#N/A,FALSE,"28"}</definedName>
    <definedName name="wrn.Profile." localSheetId="14" hidden="1">{"Profile",#N/A,FALSE,"BXS"}</definedName>
    <definedName name="wrn.Profile." localSheetId="7" hidden="1">{"Profile",#N/A,FALSE,"BXS"}</definedName>
    <definedName name="wrn.Profile." localSheetId="25" hidden="1">{"Profile",#N/A,FALSE,"BXS"}</definedName>
    <definedName name="wrn.Profile." localSheetId="21" hidden="1">{"Profile",#N/A,FALSE,"BXS"}</definedName>
    <definedName name="wrn.Profile." localSheetId="22" hidden="1">{"Profile",#N/A,FALSE,"BXS"}</definedName>
    <definedName name="wrn.Profile." localSheetId="19" hidden="1">{"Profile",#N/A,FALSE,"BXS"}</definedName>
    <definedName name="wrn.Profile." hidden="1">{"Profile",#N/A,FALSE,"BXS"}</definedName>
    <definedName name="wrn.Profit._.and._.Loss." localSheetId="14" hidden="1">{#N/A,#N/A,FALSE,"Start";#N/A,#N/A,FALSE,"Coversheet";"Index1",#N/A,FALSE,"Index";"Index2",#N/A,FALSE,"Index";#N/A,#N/A,FALSE,"Comment";#N/A,#N/A,FALSE,"Market";#N/A,#N/A,FALSE,"Basis";#N/A,#N/A,FALSE,"OrdSl";#N/A,#N/A,FALSE,"IcOrd-Plan";#N/A,#N/A,FALSE,"IcOrd-Mon";#N/A,#N/A,FALSE,"IcSal-Plan";#N/A,#N/A,FALSE,"IcSal-Mon";#N/A,#N/A,FALSE,"Sum-Plan";#N/A,#N/A,FALSE,"Sum-Mon";#N/A,#N/A,FALSE,"Total-Plan";#N/A,#N/A,FALSE,"Total-Mon";#N/A,#N/A,FALSE,"IMT-Plan";#N/A,#N/A,FALSE,"IMT-Mon";#N/A,#N/A,FALSE,"BMF-Plan";#N/A,#N/A,FALSE,"BMF-Mon";#N/A,#N/A,FALSE,"BKU-Plan";#N/A,#N/A,FALSE,"BKU-Mon";#N/A,#N/A,FALSE,"BMT-Plan";#N/A,#N/A,FALSE,"BMT-Mon";#N/A,#N/A,FALSE,"BFB-Plan";#N/A,#N/A,FALSE,"BFB-Mon";#N/A,#N/A,FALSE,"Hesta-Plan";#N/A,#N/A,FALSE,"Hesta-Mon";#N/A,#N/A,FALSE,"EXT-Plan";#N/A,#N/A,FALSE,"EXT-Mon";#N/A,#N/A,FALSE,"FST-Plan";#N/A,#N/A,FALSE,"FST-Mon";#N/A,#N/A,FALSE,"Others-Plan";#N/A,#N/A,FALSE,"Others-Mon";#N/A,#N/A,FALSE,"Exp-Plan";#N/A,#N/A,FALSE,"Exp-Mon";#N/A,#N/A,FALSE,"Sales-Plan";#N/A,#N/A,FALSE,"Sales-Mon";#N/A,#N/A,FALSE,"Service-Plan";#N/A,#N/A,FALSE,"Service-Mon";#N/A,#N/A,FALSE,"Admin-Plan";#N/A,#N/A,FALSE,"Admin-Mon";#N/A,#N/A,FALSE,"Nonop-Plan";#N/A,#N/A,FALSE,"Nonop-Mon";#N/A,#N/A,FALSE,"ServPC-Plan";#N/A,#N/A,FALSE,"ServPC-Mon";#N/A,#N/A,FALSE,"VarPLFC";#N/A,#N/A,FALSE,"VarFCPL";#N/A,#N/A,FALSE,"VarPLAIM"}</definedName>
    <definedName name="wrn.Profit._.and._.Loss." localSheetId="7" hidden="1">{#N/A,#N/A,FALSE,"Start";#N/A,#N/A,FALSE,"Coversheet";"Index1",#N/A,FALSE,"Index";"Index2",#N/A,FALSE,"Index";#N/A,#N/A,FALSE,"Comment";#N/A,#N/A,FALSE,"Market";#N/A,#N/A,FALSE,"Basis";#N/A,#N/A,FALSE,"OrdSl";#N/A,#N/A,FALSE,"IcOrd-Plan";#N/A,#N/A,FALSE,"IcOrd-Mon";#N/A,#N/A,FALSE,"IcSal-Plan";#N/A,#N/A,FALSE,"IcSal-Mon";#N/A,#N/A,FALSE,"Sum-Plan";#N/A,#N/A,FALSE,"Sum-Mon";#N/A,#N/A,FALSE,"Total-Plan";#N/A,#N/A,FALSE,"Total-Mon";#N/A,#N/A,FALSE,"IMT-Plan";#N/A,#N/A,FALSE,"IMT-Mon";#N/A,#N/A,FALSE,"BMF-Plan";#N/A,#N/A,FALSE,"BMF-Mon";#N/A,#N/A,FALSE,"BKU-Plan";#N/A,#N/A,FALSE,"BKU-Mon";#N/A,#N/A,FALSE,"BMT-Plan";#N/A,#N/A,FALSE,"BMT-Mon";#N/A,#N/A,FALSE,"BFB-Plan";#N/A,#N/A,FALSE,"BFB-Mon";#N/A,#N/A,FALSE,"Hesta-Plan";#N/A,#N/A,FALSE,"Hesta-Mon";#N/A,#N/A,FALSE,"EXT-Plan";#N/A,#N/A,FALSE,"EXT-Mon";#N/A,#N/A,FALSE,"FST-Plan";#N/A,#N/A,FALSE,"FST-Mon";#N/A,#N/A,FALSE,"Others-Plan";#N/A,#N/A,FALSE,"Others-Mon";#N/A,#N/A,FALSE,"Exp-Plan";#N/A,#N/A,FALSE,"Exp-Mon";#N/A,#N/A,FALSE,"Sales-Plan";#N/A,#N/A,FALSE,"Sales-Mon";#N/A,#N/A,FALSE,"Service-Plan";#N/A,#N/A,FALSE,"Service-Mon";#N/A,#N/A,FALSE,"Admin-Plan";#N/A,#N/A,FALSE,"Admin-Mon";#N/A,#N/A,FALSE,"Nonop-Plan";#N/A,#N/A,FALSE,"Nonop-Mon";#N/A,#N/A,FALSE,"ServPC-Plan";#N/A,#N/A,FALSE,"ServPC-Mon";#N/A,#N/A,FALSE,"VarPLFC";#N/A,#N/A,FALSE,"VarFCPL";#N/A,#N/A,FALSE,"VarPLAIM"}</definedName>
    <definedName name="wrn.Profit._.and._.Loss." localSheetId="25" hidden="1">{#N/A,#N/A,FALSE,"Start";#N/A,#N/A,FALSE,"Coversheet";"Index1",#N/A,FALSE,"Index";"Index2",#N/A,FALSE,"Index";#N/A,#N/A,FALSE,"Comment";#N/A,#N/A,FALSE,"Market";#N/A,#N/A,FALSE,"Basis";#N/A,#N/A,FALSE,"OrdSl";#N/A,#N/A,FALSE,"IcOrd-Plan";#N/A,#N/A,FALSE,"IcOrd-Mon";#N/A,#N/A,FALSE,"IcSal-Plan";#N/A,#N/A,FALSE,"IcSal-Mon";#N/A,#N/A,FALSE,"Sum-Plan";#N/A,#N/A,FALSE,"Sum-Mon";#N/A,#N/A,FALSE,"Total-Plan";#N/A,#N/A,FALSE,"Total-Mon";#N/A,#N/A,FALSE,"IMT-Plan";#N/A,#N/A,FALSE,"IMT-Mon";#N/A,#N/A,FALSE,"BMF-Plan";#N/A,#N/A,FALSE,"BMF-Mon";#N/A,#N/A,FALSE,"BKU-Plan";#N/A,#N/A,FALSE,"BKU-Mon";#N/A,#N/A,FALSE,"BMT-Plan";#N/A,#N/A,FALSE,"BMT-Mon";#N/A,#N/A,FALSE,"BFB-Plan";#N/A,#N/A,FALSE,"BFB-Mon";#N/A,#N/A,FALSE,"Hesta-Plan";#N/A,#N/A,FALSE,"Hesta-Mon";#N/A,#N/A,FALSE,"EXT-Plan";#N/A,#N/A,FALSE,"EXT-Mon";#N/A,#N/A,FALSE,"FST-Plan";#N/A,#N/A,FALSE,"FST-Mon";#N/A,#N/A,FALSE,"Others-Plan";#N/A,#N/A,FALSE,"Others-Mon";#N/A,#N/A,FALSE,"Exp-Plan";#N/A,#N/A,FALSE,"Exp-Mon";#N/A,#N/A,FALSE,"Sales-Plan";#N/A,#N/A,FALSE,"Sales-Mon";#N/A,#N/A,FALSE,"Service-Plan";#N/A,#N/A,FALSE,"Service-Mon";#N/A,#N/A,FALSE,"Admin-Plan";#N/A,#N/A,FALSE,"Admin-Mon";#N/A,#N/A,FALSE,"Nonop-Plan";#N/A,#N/A,FALSE,"Nonop-Mon";#N/A,#N/A,FALSE,"ServPC-Plan";#N/A,#N/A,FALSE,"ServPC-Mon";#N/A,#N/A,FALSE,"VarPLFC";#N/A,#N/A,FALSE,"VarFCPL";#N/A,#N/A,FALSE,"VarPLAIM"}</definedName>
    <definedName name="wrn.Profit._.and._.Loss." localSheetId="21" hidden="1">{#N/A,#N/A,FALSE,"Start";#N/A,#N/A,FALSE,"Coversheet";"Index1",#N/A,FALSE,"Index";"Index2",#N/A,FALSE,"Index";#N/A,#N/A,FALSE,"Comment";#N/A,#N/A,FALSE,"Market";#N/A,#N/A,FALSE,"Basis";#N/A,#N/A,FALSE,"OrdSl";#N/A,#N/A,FALSE,"IcOrd-Plan";#N/A,#N/A,FALSE,"IcOrd-Mon";#N/A,#N/A,FALSE,"IcSal-Plan";#N/A,#N/A,FALSE,"IcSal-Mon";#N/A,#N/A,FALSE,"Sum-Plan";#N/A,#N/A,FALSE,"Sum-Mon";#N/A,#N/A,FALSE,"Total-Plan";#N/A,#N/A,FALSE,"Total-Mon";#N/A,#N/A,FALSE,"IMT-Plan";#N/A,#N/A,FALSE,"IMT-Mon";#N/A,#N/A,FALSE,"BMF-Plan";#N/A,#N/A,FALSE,"BMF-Mon";#N/A,#N/A,FALSE,"BKU-Plan";#N/A,#N/A,FALSE,"BKU-Mon";#N/A,#N/A,FALSE,"BMT-Plan";#N/A,#N/A,FALSE,"BMT-Mon";#N/A,#N/A,FALSE,"BFB-Plan";#N/A,#N/A,FALSE,"BFB-Mon";#N/A,#N/A,FALSE,"Hesta-Plan";#N/A,#N/A,FALSE,"Hesta-Mon";#N/A,#N/A,FALSE,"EXT-Plan";#N/A,#N/A,FALSE,"EXT-Mon";#N/A,#N/A,FALSE,"FST-Plan";#N/A,#N/A,FALSE,"FST-Mon";#N/A,#N/A,FALSE,"Others-Plan";#N/A,#N/A,FALSE,"Others-Mon";#N/A,#N/A,FALSE,"Exp-Plan";#N/A,#N/A,FALSE,"Exp-Mon";#N/A,#N/A,FALSE,"Sales-Plan";#N/A,#N/A,FALSE,"Sales-Mon";#N/A,#N/A,FALSE,"Service-Plan";#N/A,#N/A,FALSE,"Service-Mon";#N/A,#N/A,FALSE,"Admin-Plan";#N/A,#N/A,FALSE,"Admin-Mon";#N/A,#N/A,FALSE,"Nonop-Plan";#N/A,#N/A,FALSE,"Nonop-Mon";#N/A,#N/A,FALSE,"ServPC-Plan";#N/A,#N/A,FALSE,"ServPC-Mon";#N/A,#N/A,FALSE,"VarPLFC";#N/A,#N/A,FALSE,"VarFCPL";#N/A,#N/A,FALSE,"VarPLAIM"}</definedName>
    <definedName name="wrn.Profit._.and._.Loss." localSheetId="22" hidden="1">{#N/A,#N/A,FALSE,"Start";#N/A,#N/A,FALSE,"Coversheet";"Index1",#N/A,FALSE,"Index";"Index2",#N/A,FALSE,"Index";#N/A,#N/A,FALSE,"Comment";#N/A,#N/A,FALSE,"Market";#N/A,#N/A,FALSE,"Basis";#N/A,#N/A,FALSE,"OrdSl";#N/A,#N/A,FALSE,"IcOrd-Plan";#N/A,#N/A,FALSE,"IcOrd-Mon";#N/A,#N/A,FALSE,"IcSal-Plan";#N/A,#N/A,FALSE,"IcSal-Mon";#N/A,#N/A,FALSE,"Sum-Plan";#N/A,#N/A,FALSE,"Sum-Mon";#N/A,#N/A,FALSE,"Total-Plan";#N/A,#N/A,FALSE,"Total-Mon";#N/A,#N/A,FALSE,"IMT-Plan";#N/A,#N/A,FALSE,"IMT-Mon";#N/A,#N/A,FALSE,"BMF-Plan";#N/A,#N/A,FALSE,"BMF-Mon";#N/A,#N/A,FALSE,"BKU-Plan";#N/A,#N/A,FALSE,"BKU-Mon";#N/A,#N/A,FALSE,"BMT-Plan";#N/A,#N/A,FALSE,"BMT-Mon";#N/A,#N/A,FALSE,"BFB-Plan";#N/A,#N/A,FALSE,"BFB-Mon";#N/A,#N/A,FALSE,"Hesta-Plan";#N/A,#N/A,FALSE,"Hesta-Mon";#N/A,#N/A,FALSE,"EXT-Plan";#N/A,#N/A,FALSE,"EXT-Mon";#N/A,#N/A,FALSE,"FST-Plan";#N/A,#N/A,FALSE,"FST-Mon";#N/A,#N/A,FALSE,"Others-Plan";#N/A,#N/A,FALSE,"Others-Mon";#N/A,#N/A,FALSE,"Exp-Plan";#N/A,#N/A,FALSE,"Exp-Mon";#N/A,#N/A,FALSE,"Sales-Plan";#N/A,#N/A,FALSE,"Sales-Mon";#N/A,#N/A,FALSE,"Service-Plan";#N/A,#N/A,FALSE,"Service-Mon";#N/A,#N/A,FALSE,"Admin-Plan";#N/A,#N/A,FALSE,"Admin-Mon";#N/A,#N/A,FALSE,"Nonop-Plan";#N/A,#N/A,FALSE,"Nonop-Mon";#N/A,#N/A,FALSE,"ServPC-Plan";#N/A,#N/A,FALSE,"ServPC-Mon";#N/A,#N/A,FALSE,"VarPLFC";#N/A,#N/A,FALSE,"VarFCPL";#N/A,#N/A,FALSE,"VarPLAIM"}</definedName>
    <definedName name="wrn.Profit._.and._.Loss." localSheetId="19" hidden="1">{#N/A,#N/A,FALSE,"Start";#N/A,#N/A,FALSE,"Coversheet";"Index1",#N/A,FALSE,"Index";"Index2",#N/A,FALSE,"Index";#N/A,#N/A,FALSE,"Comment";#N/A,#N/A,FALSE,"Market";#N/A,#N/A,FALSE,"Basis";#N/A,#N/A,FALSE,"OrdSl";#N/A,#N/A,FALSE,"IcOrd-Plan";#N/A,#N/A,FALSE,"IcOrd-Mon";#N/A,#N/A,FALSE,"IcSal-Plan";#N/A,#N/A,FALSE,"IcSal-Mon";#N/A,#N/A,FALSE,"Sum-Plan";#N/A,#N/A,FALSE,"Sum-Mon";#N/A,#N/A,FALSE,"Total-Plan";#N/A,#N/A,FALSE,"Total-Mon";#N/A,#N/A,FALSE,"IMT-Plan";#N/A,#N/A,FALSE,"IMT-Mon";#N/A,#N/A,FALSE,"BMF-Plan";#N/A,#N/A,FALSE,"BMF-Mon";#N/A,#N/A,FALSE,"BKU-Plan";#N/A,#N/A,FALSE,"BKU-Mon";#N/A,#N/A,FALSE,"BMT-Plan";#N/A,#N/A,FALSE,"BMT-Mon";#N/A,#N/A,FALSE,"BFB-Plan";#N/A,#N/A,FALSE,"BFB-Mon";#N/A,#N/A,FALSE,"Hesta-Plan";#N/A,#N/A,FALSE,"Hesta-Mon";#N/A,#N/A,FALSE,"EXT-Plan";#N/A,#N/A,FALSE,"EXT-Mon";#N/A,#N/A,FALSE,"FST-Plan";#N/A,#N/A,FALSE,"FST-Mon";#N/A,#N/A,FALSE,"Others-Plan";#N/A,#N/A,FALSE,"Others-Mon";#N/A,#N/A,FALSE,"Exp-Plan";#N/A,#N/A,FALSE,"Exp-Mon";#N/A,#N/A,FALSE,"Sales-Plan";#N/A,#N/A,FALSE,"Sales-Mon";#N/A,#N/A,FALSE,"Service-Plan";#N/A,#N/A,FALSE,"Service-Mon";#N/A,#N/A,FALSE,"Admin-Plan";#N/A,#N/A,FALSE,"Admin-Mon";#N/A,#N/A,FALSE,"Nonop-Plan";#N/A,#N/A,FALSE,"Nonop-Mon";#N/A,#N/A,FALSE,"ServPC-Plan";#N/A,#N/A,FALSE,"ServPC-Mon";#N/A,#N/A,FALSE,"VarPLFC";#N/A,#N/A,FALSE,"VarFCPL";#N/A,#N/A,FALSE,"VarPLAIM"}</definedName>
    <definedName name="wrn.Profit._.and._.Loss." hidden="1">{#N/A,#N/A,FALSE,"Start";#N/A,#N/A,FALSE,"Coversheet";"Index1",#N/A,FALSE,"Index";"Index2",#N/A,FALSE,"Index";#N/A,#N/A,FALSE,"Comment";#N/A,#N/A,FALSE,"Market";#N/A,#N/A,FALSE,"Basis";#N/A,#N/A,FALSE,"OrdSl";#N/A,#N/A,FALSE,"IcOrd-Plan";#N/A,#N/A,FALSE,"IcOrd-Mon";#N/A,#N/A,FALSE,"IcSal-Plan";#N/A,#N/A,FALSE,"IcSal-Mon";#N/A,#N/A,FALSE,"Sum-Plan";#N/A,#N/A,FALSE,"Sum-Mon";#N/A,#N/A,FALSE,"Total-Plan";#N/A,#N/A,FALSE,"Total-Mon";#N/A,#N/A,FALSE,"IMT-Plan";#N/A,#N/A,FALSE,"IMT-Mon";#N/A,#N/A,FALSE,"BMF-Plan";#N/A,#N/A,FALSE,"BMF-Mon";#N/A,#N/A,FALSE,"BKU-Plan";#N/A,#N/A,FALSE,"BKU-Mon";#N/A,#N/A,FALSE,"BMT-Plan";#N/A,#N/A,FALSE,"BMT-Mon";#N/A,#N/A,FALSE,"BFB-Plan";#N/A,#N/A,FALSE,"BFB-Mon";#N/A,#N/A,FALSE,"Hesta-Plan";#N/A,#N/A,FALSE,"Hesta-Mon";#N/A,#N/A,FALSE,"EXT-Plan";#N/A,#N/A,FALSE,"EXT-Mon";#N/A,#N/A,FALSE,"FST-Plan";#N/A,#N/A,FALSE,"FST-Mon";#N/A,#N/A,FALSE,"Others-Plan";#N/A,#N/A,FALSE,"Others-Mon";#N/A,#N/A,FALSE,"Exp-Plan";#N/A,#N/A,FALSE,"Exp-Mon";#N/A,#N/A,FALSE,"Sales-Plan";#N/A,#N/A,FALSE,"Sales-Mon";#N/A,#N/A,FALSE,"Service-Plan";#N/A,#N/A,FALSE,"Service-Mon";#N/A,#N/A,FALSE,"Admin-Plan";#N/A,#N/A,FALSE,"Admin-Mon";#N/A,#N/A,FALSE,"Nonop-Plan";#N/A,#N/A,FALSE,"Nonop-Mon";#N/A,#N/A,FALSE,"ServPC-Plan";#N/A,#N/A,FALSE,"ServPC-Mon";#N/A,#N/A,FALSE,"VarPLFC";#N/A,#N/A,FALSE,"VarFCPL";#N/A,#N/A,FALSE,"VarPLAIM"}</definedName>
    <definedName name="wrn.PROFIT._.LOSS._.AC." localSheetId="14" hidden="1">{"PROFIT LOSS AC",#N/A,FALSE,"P&amp;L FY97"}</definedName>
    <definedName name="wrn.PROFIT._.LOSS._.AC." localSheetId="7" hidden="1">{"PROFIT LOSS AC",#N/A,FALSE,"P&amp;L FY97"}</definedName>
    <definedName name="wrn.PROFIT._.LOSS._.AC." localSheetId="25" hidden="1">{"PROFIT LOSS AC",#N/A,FALSE,"P&amp;L FY97"}</definedName>
    <definedName name="wrn.PROFIT._.LOSS._.AC." localSheetId="21" hidden="1">{"PROFIT LOSS AC",#N/A,FALSE,"P&amp;L FY97"}</definedName>
    <definedName name="wrn.PROFIT._.LOSS._.AC." localSheetId="22" hidden="1">{"PROFIT LOSS AC",#N/A,FALSE,"P&amp;L FY97"}</definedName>
    <definedName name="wrn.PROFIT._.LOSS._.AC." localSheetId="19" hidden="1">{"PROFIT LOSS AC",#N/A,FALSE,"P&amp;L FY97"}</definedName>
    <definedName name="wrn.PROFIT._.LOSS._.AC." hidden="1">{"PROFIT LOSS AC",#N/A,FALSE,"P&amp;L FY97"}</definedName>
    <definedName name="wrn.Profit._.Report." localSheetId="14" hidden="1">{"NA",#N/A,TRUE,"Details BL1,2,4";"EA",#N/A,TRUE,"Details BL1,2,4"}</definedName>
    <definedName name="wrn.Profit._.Report." localSheetId="7" hidden="1">{"NA",#N/A,TRUE,"Details BL1,2,4";"EA",#N/A,TRUE,"Details BL1,2,4"}</definedName>
    <definedName name="wrn.Profit._.Report." localSheetId="25" hidden="1">{"NA",#N/A,TRUE,"Details BL1,2,4";"EA",#N/A,TRUE,"Details BL1,2,4"}</definedName>
    <definedName name="wrn.Profit._.Report." localSheetId="21" hidden="1">{"NA",#N/A,TRUE,"Details BL1,2,4";"EA",#N/A,TRUE,"Details BL1,2,4"}</definedName>
    <definedName name="wrn.Profit._.Report." localSheetId="22" hidden="1">{"NA",#N/A,TRUE,"Details BL1,2,4";"EA",#N/A,TRUE,"Details BL1,2,4"}</definedName>
    <definedName name="wrn.Profit._.Report." localSheetId="19" hidden="1">{"NA",#N/A,TRUE,"Details BL1,2,4";"EA",#N/A,TRUE,"Details BL1,2,4"}</definedName>
    <definedName name="wrn.Profit._.Report." hidden="1">{"NA",#N/A,TRUE,"Details BL1,2,4";"EA",#N/A,TRUE,"Details BL1,2,4"}</definedName>
    <definedName name="wrn.Proforma." localSheetId="14" hidden="1">{"icd","icd",FALSE,"PROFORMA.XLS";"poly","poly",FALSE,"PROFORMA.XLS";"purper","purper",FALSE,"PROFORMA.XLS";"tchem","tchem",FALSE,"PROFORMA.XLS"}</definedName>
    <definedName name="wrn.Proforma." localSheetId="7" hidden="1">{"icd","icd",FALSE,"PROFORMA.XLS";"poly","poly",FALSE,"PROFORMA.XLS";"purper","purper",FALSE,"PROFORMA.XLS";"tchem","tchem",FALSE,"PROFORMA.XLS"}</definedName>
    <definedName name="wrn.Proforma." localSheetId="25" hidden="1">{"icd","icd",FALSE,"PROFORMA.XLS";"poly","poly",FALSE,"PROFORMA.XLS";"purper","purper",FALSE,"PROFORMA.XLS";"tchem","tchem",FALSE,"PROFORMA.XLS"}</definedName>
    <definedName name="wrn.Proforma." localSheetId="21" hidden="1">{"icd","icd",FALSE,"PROFORMA.XLS";"poly","poly",FALSE,"PROFORMA.XLS";"purper","purper",FALSE,"PROFORMA.XLS";"tchem","tchem",FALSE,"PROFORMA.XLS"}</definedName>
    <definedName name="wrn.Proforma." localSheetId="22" hidden="1">{"icd","icd",FALSE,"PROFORMA.XLS";"poly","poly",FALSE,"PROFORMA.XLS";"purper","purper",FALSE,"PROFORMA.XLS";"tchem","tchem",FALSE,"PROFORMA.XLS"}</definedName>
    <definedName name="wrn.Proforma." localSheetId="19" hidden="1">{"icd","icd",FALSE,"PROFORMA.XLS";"poly","poly",FALSE,"PROFORMA.XLS";"purper","purper",FALSE,"PROFORMA.XLS";"tchem","tchem",FALSE,"PROFORMA.XLS"}</definedName>
    <definedName name="wrn.Proforma." hidden="1">{"icd","icd",FALSE,"PROFORMA.XLS";"poly","poly",FALSE,"PROFORMA.XLS";"purper","purper",FALSE,"PROFORMA.XLS";"tchem","tchem",FALSE,"PROFORMA.XLS"}</definedName>
    <definedName name="wrn.PROFORMA._.CHECK._.BY._.DIVISION." localSheetId="14" hidden="1">{"PROFORMA CHECK BY DIVISION",#N/A,FALSE,"BSALLNOW.XLS"}</definedName>
    <definedName name="wrn.PROFORMA._.CHECK._.BY._.DIVISION." localSheetId="7" hidden="1">{"PROFORMA CHECK BY DIVISION",#N/A,FALSE,"BSALLNOW.XLS"}</definedName>
    <definedName name="wrn.PROFORMA._.CHECK._.BY._.DIVISION." localSheetId="25" hidden="1">{"PROFORMA CHECK BY DIVISION",#N/A,FALSE,"BSALLNOW.XLS"}</definedName>
    <definedName name="wrn.PROFORMA._.CHECK._.BY._.DIVISION." localSheetId="21" hidden="1">{"PROFORMA CHECK BY DIVISION",#N/A,FALSE,"BSALLNOW.XLS"}</definedName>
    <definedName name="wrn.PROFORMA._.CHECK._.BY._.DIVISION." localSheetId="22" hidden="1">{"PROFORMA CHECK BY DIVISION",#N/A,FALSE,"BSALLNOW.XLS"}</definedName>
    <definedName name="wrn.PROFORMA._.CHECK._.BY._.DIVISION." localSheetId="19" hidden="1">{"PROFORMA CHECK BY DIVISION",#N/A,FALSE,"BSALLNOW.XLS"}</definedName>
    <definedName name="wrn.PROFORMA._.CHECK._.BY._.DIVISION." hidden="1">{"PROFORMA CHECK BY DIVISION",#N/A,FALSE,"BSALLNOW.XLS"}</definedName>
    <definedName name="wrn.Programming." localSheetId="14" hidden="1">{#N/A,#N/A,FALSE,"progsum";#N/A,#N/A,FALSE,"progothrev";#N/A,#N/A,FALSE,"production";#N/A,#N/A,FALSE,"rights"}</definedName>
    <definedName name="wrn.Programming." localSheetId="7" hidden="1">{#N/A,#N/A,FALSE,"progsum";#N/A,#N/A,FALSE,"progothrev";#N/A,#N/A,FALSE,"production";#N/A,#N/A,FALSE,"rights"}</definedName>
    <definedName name="wrn.Programming." localSheetId="25" hidden="1">{#N/A,#N/A,FALSE,"progsum";#N/A,#N/A,FALSE,"progothrev";#N/A,#N/A,FALSE,"production";#N/A,#N/A,FALSE,"rights"}</definedName>
    <definedName name="wrn.Programming." localSheetId="21" hidden="1">{#N/A,#N/A,FALSE,"progsum";#N/A,#N/A,FALSE,"progothrev";#N/A,#N/A,FALSE,"production";#N/A,#N/A,FALSE,"rights"}</definedName>
    <definedName name="wrn.Programming." localSheetId="22" hidden="1">{#N/A,#N/A,FALSE,"progsum";#N/A,#N/A,FALSE,"progothrev";#N/A,#N/A,FALSE,"production";#N/A,#N/A,FALSE,"rights"}</definedName>
    <definedName name="wrn.Programming." localSheetId="19" hidden="1">{#N/A,#N/A,FALSE,"progsum";#N/A,#N/A,FALSE,"progothrev";#N/A,#N/A,FALSE,"production";#N/A,#N/A,FALSE,"rights"}</definedName>
    <definedName name="wrn.Programming." hidden="1">{#N/A,#N/A,FALSE,"progsum";#N/A,#N/A,FALSE,"progothrev";#N/A,#N/A,FALSE,"production";#N/A,#N/A,FALSE,"rights"}</definedName>
    <definedName name="wrn.Project._.Summary." localSheetId="14" hidden="1">{"Summary",#N/A,FALSE,"MICMULT";"Income Statement",#N/A,FALSE,"MICMULT";"Cash Flows",#N/A,FALSE,"MICMULT"}</definedName>
    <definedName name="wrn.Project._.Summary." localSheetId="7" hidden="1">{"Summary",#N/A,FALSE,"MICMULT";"Income Statement",#N/A,FALSE,"MICMULT";"Cash Flows",#N/A,FALSE,"MICMULT"}</definedName>
    <definedName name="wrn.Project._.Summary." localSheetId="25" hidden="1">{"Summary",#N/A,FALSE,"MICMULT";"Income Statement",#N/A,FALSE,"MICMULT";"Cash Flows",#N/A,FALSE,"MICMULT"}</definedName>
    <definedName name="wrn.Project._.Summary." localSheetId="21" hidden="1">{"Summary",#N/A,FALSE,"MICMULT";"Income Statement",#N/A,FALSE,"MICMULT";"Cash Flows",#N/A,FALSE,"MICMULT"}</definedName>
    <definedName name="wrn.Project._.Summary." localSheetId="22" hidden="1">{"Summary",#N/A,FALSE,"MICMULT";"Income Statement",#N/A,FALSE,"MICMULT";"Cash Flows",#N/A,FALSE,"MICMULT"}</definedName>
    <definedName name="wrn.Project._.Summary." localSheetId="19" hidden="1">{"Summary",#N/A,FALSE,"MICMULT";"Income Statement",#N/A,FALSE,"MICMULT";"Cash Flows",#N/A,FALSE,"MICMULT"}</definedName>
    <definedName name="wrn.Project._.Summary." hidden="1">{"Summary",#N/A,FALSE,"MICMULT";"Income Statement",#N/A,FALSE,"MICMULT";"Cash Flows",#N/A,FALSE,"MICMULT"}</definedName>
    <definedName name="wrn.pror" localSheetId="14" hidden="1">{#N/A,#N/A,FALSE,"Pharm";#N/A,#N/A,FALSE,"WWCM"}</definedName>
    <definedName name="wrn.pror" localSheetId="7" hidden="1">{#N/A,#N/A,FALSE,"Pharm";#N/A,#N/A,FALSE,"WWCM"}</definedName>
    <definedName name="wrn.pror" localSheetId="25" hidden="1">{#N/A,#N/A,FALSE,"Pharm";#N/A,#N/A,FALSE,"WWCM"}</definedName>
    <definedName name="wrn.pror" localSheetId="21" hidden="1">{#N/A,#N/A,FALSE,"Pharm";#N/A,#N/A,FALSE,"WWCM"}</definedName>
    <definedName name="wrn.pror" localSheetId="22" hidden="1">{#N/A,#N/A,FALSE,"Pharm";#N/A,#N/A,FALSE,"WWCM"}</definedName>
    <definedName name="wrn.pror" localSheetId="19" hidden="1">{#N/A,#N/A,FALSE,"Pharm";#N/A,#N/A,FALSE,"WWCM"}</definedName>
    <definedName name="wrn.pror" hidden="1">{#N/A,#N/A,FALSE,"Pharm";#N/A,#N/A,FALSE,"WWCM"}</definedName>
    <definedName name="wrn.pswest." localSheetId="14" hidden="1">{#N/A,#N/A,FALSE,"Cov";#N/A,#N/A,FALSE,"Sum";#N/A,#N/A,FALSE,"P&amp;L";#N/A,#N/A,FALSE,"HL";#N/A,#N/A,FALSE,"Bal";#N/A,#N/A,FALSE,"CCcm";#N/A,#N/A,FALSE,"HC";#N/A,#N/A,FALSE,"Cap";#N/A,#N/A,FALSE,"ProdCM";#N/A,#N/A,FALSE,"PSWEST-MONTH";#N/A,#N/A,FALSE,"PSWEST-YTD"}</definedName>
    <definedName name="wrn.pswest." localSheetId="7" hidden="1">{#N/A,#N/A,FALSE,"Cov";#N/A,#N/A,FALSE,"Sum";#N/A,#N/A,FALSE,"P&amp;L";#N/A,#N/A,FALSE,"HL";#N/A,#N/A,FALSE,"Bal";#N/A,#N/A,FALSE,"CCcm";#N/A,#N/A,FALSE,"HC";#N/A,#N/A,FALSE,"Cap";#N/A,#N/A,FALSE,"ProdCM";#N/A,#N/A,FALSE,"PSWEST-MONTH";#N/A,#N/A,FALSE,"PSWEST-YTD"}</definedName>
    <definedName name="wrn.pswest." localSheetId="25" hidden="1">{#N/A,#N/A,FALSE,"Cov";#N/A,#N/A,FALSE,"Sum";#N/A,#N/A,FALSE,"P&amp;L";#N/A,#N/A,FALSE,"HL";#N/A,#N/A,FALSE,"Bal";#N/A,#N/A,FALSE,"CCcm";#N/A,#N/A,FALSE,"HC";#N/A,#N/A,FALSE,"Cap";#N/A,#N/A,FALSE,"ProdCM";#N/A,#N/A,FALSE,"PSWEST-MONTH";#N/A,#N/A,FALSE,"PSWEST-YTD"}</definedName>
    <definedName name="wrn.pswest." localSheetId="21" hidden="1">{#N/A,#N/A,FALSE,"Cov";#N/A,#N/A,FALSE,"Sum";#N/A,#N/A,FALSE,"P&amp;L";#N/A,#N/A,FALSE,"HL";#N/A,#N/A,FALSE,"Bal";#N/A,#N/A,FALSE,"CCcm";#N/A,#N/A,FALSE,"HC";#N/A,#N/A,FALSE,"Cap";#N/A,#N/A,FALSE,"ProdCM";#N/A,#N/A,FALSE,"PSWEST-MONTH";#N/A,#N/A,FALSE,"PSWEST-YTD"}</definedName>
    <definedName name="wrn.pswest." localSheetId="22" hidden="1">{#N/A,#N/A,FALSE,"Cov";#N/A,#N/A,FALSE,"Sum";#N/A,#N/A,FALSE,"P&amp;L";#N/A,#N/A,FALSE,"HL";#N/A,#N/A,FALSE,"Bal";#N/A,#N/A,FALSE,"CCcm";#N/A,#N/A,FALSE,"HC";#N/A,#N/A,FALSE,"Cap";#N/A,#N/A,FALSE,"ProdCM";#N/A,#N/A,FALSE,"PSWEST-MONTH";#N/A,#N/A,FALSE,"PSWEST-YTD"}</definedName>
    <definedName name="wrn.pswest." localSheetId="19" hidden="1">{#N/A,#N/A,FALSE,"Cov";#N/A,#N/A,FALSE,"Sum";#N/A,#N/A,FALSE,"P&amp;L";#N/A,#N/A,FALSE,"HL";#N/A,#N/A,FALSE,"Bal";#N/A,#N/A,FALSE,"CCcm";#N/A,#N/A,FALSE,"HC";#N/A,#N/A,FALSE,"Cap";#N/A,#N/A,FALSE,"ProdCM";#N/A,#N/A,FALSE,"PSWEST-MONTH";#N/A,#N/A,FALSE,"PSWEST-YTD"}</definedName>
    <definedName name="wrn.pswest." hidden="1">{#N/A,#N/A,FALSE,"Cov";#N/A,#N/A,FALSE,"Sum";#N/A,#N/A,FALSE,"P&amp;L";#N/A,#N/A,FALSE,"HL";#N/A,#N/A,FALSE,"Bal";#N/A,#N/A,FALSE,"CCcm";#N/A,#N/A,FALSE,"HC";#N/A,#N/A,FALSE,"Cap";#N/A,#N/A,FALSE,"ProdCM";#N/A,#N/A,FALSE,"PSWEST-MONTH";#N/A,#N/A,FALSE,"PSWEST-YTD"}</definedName>
    <definedName name="wrn.PUCSPADD." localSheetId="14" hidden="1">{#N/A,"PURCHM",FALSE,"Business Analysis";#N/A,"SPADD",FALSE,"Business Analysis"}</definedName>
    <definedName name="wrn.PUCSPADD." localSheetId="7" hidden="1">{#N/A,"PURCHM",FALSE,"Business Analysis";#N/A,"SPADD",FALSE,"Business Analysis"}</definedName>
    <definedName name="wrn.PUCSPADD." localSheetId="25" hidden="1">{#N/A,"PURCHM",FALSE,"Business Analysis";#N/A,"SPADD",FALSE,"Business Analysis"}</definedName>
    <definedName name="wrn.PUCSPADD." localSheetId="21" hidden="1">{#N/A,"PURCHM",FALSE,"Business Analysis";#N/A,"SPADD",FALSE,"Business Analysis"}</definedName>
    <definedName name="wrn.PUCSPADD." localSheetId="22" hidden="1">{#N/A,"PURCHM",FALSE,"Business Analysis";#N/A,"SPADD",FALSE,"Business Analysis"}</definedName>
    <definedName name="wrn.PUCSPADD." localSheetId="19" hidden="1">{#N/A,"PURCHM",FALSE,"Business Analysis";#N/A,"SPADD",FALSE,"Business Analysis"}</definedName>
    <definedName name="wrn.PUCSPADD." hidden="1">{#N/A,"PURCHM",FALSE,"Business Analysis";#N/A,"SPADD",FALSE,"Business Analysis"}</definedName>
    <definedName name="wrn.PUCSPADD.2" localSheetId="14" hidden="1">{#N/A,"PURCHM",FALSE,"Business Analysis";#N/A,"SPADD",FALSE,"Business Analysis"}</definedName>
    <definedName name="wrn.PUCSPADD.2" localSheetId="7" hidden="1">{#N/A,"PURCHM",FALSE,"Business Analysis";#N/A,"SPADD",FALSE,"Business Analysis"}</definedName>
    <definedName name="wrn.PUCSPADD.2" localSheetId="25" hidden="1">{#N/A,"PURCHM",FALSE,"Business Analysis";#N/A,"SPADD",FALSE,"Business Analysis"}</definedName>
    <definedName name="wrn.PUCSPADD.2" localSheetId="21" hidden="1">{#N/A,"PURCHM",FALSE,"Business Analysis";#N/A,"SPADD",FALSE,"Business Analysis"}</definedName>
    <definedName name="wrn.PUCSPADD.2" localSheetId="22" hidden="1">{#N/A,"PURCHM",FALSE,"Business Analysis";#N/A,"SPADD",FALSE,"Business Analysis"}</definedName>
    <definedName name="wrn.PUCSPADD.2" localSheetId="19" hidden="1">{#N/A,"PURCHM",FALSE,"Business Analysis";#N/A,"SPADD",FALSE,"Business Analysis"}</definedName>
    <definedName name="wrn.PUCSPADD.2" hidden="1">{#N/A,"PURCHM",FALSE,"Business Analysis";#N/A,"SPADD",FALSE,"Business Analysis"}</definedName>
    <definedName name="wrn.pucspadd1" localSheetId="14" hidden="1">{#N/A,"PURCHM",FALSE,"Business Analysis";#N/A,"SPADD",FALSE,"Business Analysis"}</definedName>
    <definedName name="wrn.pucspadd1" localSheetId="7" hidden="1">{#N/A,"PURCHM",FALSE,"Business Analysis";#N/A,"SPADD",FALSE,"Business Analysis"}</definedName>
    <definedName name="wrn.pucspadd1" localSheetId="25" hidden="1">{#N/A,"PURCHM",FALSE,"Business Analysis";#N/A,"SPADD",FALSE,"Business Analysis"}</definedName>
    <definedName name="wrn.pucspadd1" localSheetId="21" hidden="1">{#N/A,"PURCHM",FALSE,"Business Analysis";#N/A,"SPADD",FALSE,"Business Analysis"}</definedName>
    <definedName name="wrn.pucspadd1" localSheetId="22" hidden="1">{#N/A,"PURCHM",FALSE,"Business Analysis";#N/A,"SPADD",FALSE,"Business Analysis"}</definedName>
    <definedName name="wrn.pucspadd1" localSheetId="19" hidden="1">{#N/A,"PURCHM",FALSE,"Business Analysis";#N/A,"SPADD",FALSE,"Business Analysis"}</definedName>
    <definedName name="wrn.pucspadd1" hidden="1">{#N/A,"PURCHM",FALSE,"Business Analysis";#N/A,"SPADD",FALSE,"Business Analysis"}</definedName>
    <definedName name="wrn.pucspadd10" localSheetId="14" hidden="1">{#N/A,"PURCHM",FALSE,"Business Analysis";#N/A,"SPADD",FALSE,"Business Analysis"}</definedName>
    <definedName name="wrn.pucspadd10" localSheetId="7" hidden="1">{#N/A,"PURCHM",FALSE,"Business Analysis";#N/A,"SPADD",FALSE,"Business Analysis"}</definedName>
    <definedName name="wrn.pucspadd10" localSheetId="25" hidden="1">{#N/A,"PURCHM",FALSE,"Business Analysis";#N/A,"SPADD",FALSE,"Business Analysis"}</definedName>
    <definedName name="wrn.pucspadd10" localSheetId="21" hidden="1">{#N/A,"PURCHM",FALSE,"Business Analysis";#N/A,"SPADD",FALSE,"Business Analysis"}</definedName>
    <definedName name="wrn.pucspadd10" localSheetId="22" hidden="1">{#N/A,"PURCHM",FALSE,"Business Analysis";#N/A,"SPADD",FALSE,"Business Analysis"}</definedName>
    <definedName name="wrn.pucspadd10" localSheetId="19" hidden="1">{#N/A,"PURCHM",FALSE,"Business Analysis";#N/A,"SPADD",FALSE,"Business Analysis"}</definedName>
    <definedName name="wrn.pucspadd10" hidden="1">{#N/A,"PURCHM",FALSE,"Business Analysis";#N/A,"SPADD",FALSE,"Business Analysis"}</definedName>
    <definedName name="wrn.pucspadd102" localSheetId="14" hidden="1">{#N/A,"PURCHM",FALSE,"Business Analysis";#N/A,"SPADD",FALSE,"Business Analysis"}</definedName>
    <definedName name="wrn.pucspadd102" localSheetId="7" hidden="1">{#N/A,"PURCHM",FALSE,"Business Analysis";#N/A,"SPADD",FALSE,"Business Analysis"}</definedName>
    <definedName name="wrn.pucspadd102" localSheetId="25" hidden="1">{#N/A,"PURCHM",FALSE,"Business Analysis";#N/A,"SPADD",FALSE,"Business Analysis"}</definedName>
    <definedName name="wrn.pucspadd102" localSheetId="21" hidden="1">{#N/A,"PURCHM",FALSE,"Business Analysis";#N/A,"SPADD",FALSE,"Business Analysis"}</definedName>
    <definedName name="wrn.pucspadd102" localSheetId="22" hidden="1">{#N/A,"PURCHM",FALSE,"Business Analysis";#N/A,"SPADD",FALSE,"Business Analysis"}</definedName>
    <definedName name="wrn.pucspadd102" localSheetId="19" hidden="1">{#N/A,"PURCHM",FALSE,"Business Analysis";#N/A,"SPADD",FALSE,"Business Analysis"}</definedName>
    <definedName name="wrn.pucspadd102" hidden="1">{#N/A,"PURCHM",FALSE,"Business Analysis";#N/A,"SPADD",FALSE,"Business Analysis"}</definedName>
    <definedName name="wrn.pucspadd11" localSheetId="14" hidden="1">{#N/A,"PURCHM",FALSE,"Business Analysis";#N/A,"SPADD",FALSE,"Business Analysis"}</definedName>
    <definedName name="wrn.pucspadd11" localSheetId="7" hidden="1">{#N/A,"PURCHM",FALSE,"Business Analysis";#N/A,"SPADD",FALSE,"Business Analysis"}</definedName>
    <definedName name="wrn.pucspadd11" localSheetId="25" hidden="1">{#N/A,"PURCHM",FALSE,"Business Analysis";#N/A,"SPADD",FALSE,"Business Analysis"}</definedName>
    <definedName name="wrn.pucspadd11" localSheetId="21" hidden="1">{#N/A,"PURCHM",FALSE,"Business Analysis";#N/A,"SPADD",FALSE,"Business Analysis"}</definedName>
    <definedName name="wrn.pucspadd11" localSheetId="22" hidden="1">{#N/A,"PURCHM",FALSE,"Business Analysis";#N/A,"SPADD",FALSE,"Business Analysis"}</definedName>
    <definedName name="wrn.pucspadd11" localSheetId="19" hidden="1">{#N/A,"PURCHM",FALSE,"Business Analysis";#N/A,"SPADD",FALSE,"Business Analysis"}</definedName>
    <definedName name="wrn.pucspadd11" hidden="1">{#N/A,"PURCHM",FALSE,"Business Analysis";#N/A,"SPADD",FALSE,"Business Analysis"}</definedName>
    <definedName name="wrn.pucspadd12" localSheetId="14" hidden="1">{#N/A,"PURCHM",FALSE,"Business Analysis";#N/A,"SPADD",FALSE,"Business Analysis"}</definedName>
    <definedName name="wrn.pucspadd12" localSheetId="7" hidden="1">{#N/A,"PURCHM",FALSE,"Business Analysis";#N/A,"SPADD",FALSE,"Business Analysis"}</definedName>
    <definedName name="wrn.pucspadd12" localSheetId="25" hidden="1">{#N/A,"PURCHM",FALSE,"Business Analysis";#N/A,"SPADD",FALSE,"Business Analysis"}</definedName>
    <definedName name="wrn.pucspadd12" localSheetId="21" hidden="1">{#N/A,"PURCHM",FALSE,"Business Analysis";#N/A,"SPADD",FALSE,"Business Analysis"}</definedName>
    <definedName name="wrn.pucspadd12" localSheetId="22" hidden="1">{#N/A,"PURCHM",FALSE,"Business Analysis";#N/A,"SPADD",FALSE,"Business Analysis"}</definedName>
    <definedName name="wrn.pucspadd12" localSheetId="19" hidden="1">{#N/A,"PURCHM",FALSE,"Business Analysis";#N/A,"SPADD",FALSE,"Business Analysis"}</definedName>
    <definedName name="wrn.pucspadd12" hidden="1">{#N/A,"PURCHM",FALSE,"Business Analysis";#N/A,"SPADD",FALSE,"Business Analysis"}</definedName>
    <definedName name="wrn.pucspadd31" localSheetId="14" hidden="1">{#N/A,"PURCHM",FALSE,"Business Analysis";#N/A,"SPADD",FALSE,"Business Analysis"}</definedName>
    <definedName name="wrn.pucspadd31" localSheetId="7" hidden="1">{#N/A,"PURCHM",FALSE,"Business Analysis";#N/A,"SPADD",FALSE,"Business Analysis"}</definedName>
    <definedName name="wrn.pucspadd31" localSheetId="25" hidden="1">{#N/A,"PURCHM",FALSE,"Business Analysis";#N/A,"SPADD",FALSE,"Business Analysis"}</definedName>
    <definedName name="wrn.pucspadd31" localSheetId="21" hidden="1">{#N/A,"PURCHM",FALSE,"Business Analysis";#N/A,"SPADD",FALSE,"Business Analysis"}</definedName>
    <definedName name="wrn.pucspadd31" localSheetId="22" hidden="1">{#N/A,"PURCHM",FALSE,"Business Analysis";#N/A,"SPADD",FALSE,"Business Analysis"}</definedName>
    <definedName name="wrn.pucspadd31" localSheetId="19" hidden="1">{#N/A,"PURCHM",FALSE,"Business Analysis";#N/A,"SPADD",FALSE,"Business Analysis"}</definedName>
    <definedName name="wrn.pucspadd31" hidden="1">{#N/A,"PURCHM",FALSE,"Business Analysis";#N/A,"SPADD",FALSE,"Business Analysis"}</definedName>
    <definedName name="wrn.Pucspadd34" localSheetId="14" hidden="1">{#N/A,"PURCHM",FALSE,"Business Analysis";#N/A,"SPADD",FALSE,"Business Analysis"}</definedName>
    <definedName name="wrn.Pucspadd34" localSheetId="7" hidden="1">{#N/A,"PURCHM",FALSE,"Business Analysis";#N/A,"SPADD",FALSE,"Business Analysis"}</definedName>
    <definedName name="wrn.Pucspadd34" localSheetId="25" hidden="1">{#N/A,"PURCHM",FALSE,"Business Analysis";#N/A,"SPADD",FALSE,"Business Analysis"}</definedName>
    <definedName name="wrn.Pucspadd34" localSheetId="21" hidden="1">{#N/A,"PURCHM",FALSE,"Business Analysis";#N/A,"SPADD",FALSE,"Business Analysis"}</definedName>
    <definedName name="wrn.Pucspadd34" localSheetId="22" hidden="1">{#N/A,"PURCHM",FALSE,"Business Analysis";#N/A,"SPADD",FALSE,"Business Analysis"}</definedName>
    <definedName name="wrn.Pucspadd34" localSheetId="19" hidden="1">{#N/A,"PURCHM",FALSE,"Business Analysis";#N/A,"SPADD",FALSE,"Business Analysis"}</definedName>
    <definedName name="wrn.Pucspadd34" hidden="1">{#N/A,"PURCHM",FALSE,"Business Analysis";#N/A,"SPADD",FALSE,"Business Analysis"}</definedName>
    <definedName name="wrn.PUCSPADD35" localSheetId="14" hidden="1">{#N/A,"PURCHM",FALSE,"Business Analysis";#N/A,"SPADD",FALSE,"Business Analysis"}</definedName>
    <definedName name="wrn.PUCSPADD35" localSheetId="7" hidden="1">{#N/A,"PURCHM",FALSE,"Business Analysis";#N/A,"SPADD",FALSE,"Business Analysis"}</definedName>
    <definedName name="wrn.PUCSPADD35" localSheetId="25" hidden="1">{#N/A,"PURCHM",FALSE,"Business Analysis";#N/A,"SPADD",FALSE,"Business Analysis"}</definedName>
    <definedName name="wrn.PUCSPADD35" localSheetId="21" hidden="1">{#N/A,"PURCHM",FALSE,"Business Analysis";#N/A,"SPADD",FALSE,"Business Analysis"}</definedName>
    <definedName name="wrn.PUCSPADD35" localSheetId="22" hidden="1">{#N/A,"PURCHM",FALSE,"Business Analysis";#N/A,"SPADD",FALSE,"Business Analysis"}</definedName>
    <definedName name="wrn.PUCSPADD35" localSheetId="19" hidden="1">{#N/A,"PURCHM",FALSE,"Business Analysis";#N/A,"SPADD",FALSE,"Business Analysis"}</definedName>
    <definedName name="wrn.PUCSPADD35" hidden="1">{#N/A,"PURCHM",FALSE,"Business Analysis";#N/A,"SPADD",FALSE,"Business Analysis"}</definedName>
    <definedName name="wrn.Pulp." localSheetId="14" hidden="1">{"Pulp Production",#N/A,FALSE,"Pulp";"Pulp Earnings",#N/A,FALSE,"Pulp"}</definedName>
    <definedName name="wrn.Pulp." localSheetId="7" hidden="1">{"Pulp Production",#N/A,FALSE,"Pulp";"Pulp Earnings",#N/A,FALSE,"Pulp"}</definedName>
    <definedName name="wrn.Pulp." localSheetId="25" hidden="1">{"Pulp Production",#N/A,FALSE,"Pulp";"Pulp Earnings",#N/A,FALSE,"Pulp"}</definedName>
    <definedName name="wrn.Pulp." localSheetId="21" hidden="1">{"Pulp Production",#N/A,FALSE,"Pulp";"Pulp Earnings",#N/A,FALSE,"Pulp"}</definedName>
    <definedName name="wrn.Pulp." localSheetId="22" hidden="1">{"Pulp Production",#N/A,FALSE,"Pulp";"Pulp Earnings",#N/A,FALSE,"Pulp"}</definedName>
    <definedName name="wrn.Pulp." localSheetId="19" hidden="1">{"Pulp Production",#N/A,FALSE,"Pulp";"Pulp Earnings",#N/A,FALSE,"Pulp"}</definedName>
    <definedName name="wrn.Pulp." hidden="1">{"Pulp Production",#N/A,FALSE,"Pulp";"Pulp Earnings",#N/A,FALSE,"Pulp"}</definedName>
    <definedName name="wrn.Qrtly._.Grp._.Consol." localSheetId="14" hidden="1">{"QTRLYGrpConsol",#N/A,FALSE,"Grp Consol"}</definedName>
    <definedName name="wrn.Qrtly._.Grp._.Consol." localSheetId="7" hidden="1">{"QTRLYGrpConsol",#N/A,FALSE,"Grp Consol"}</definedName>
    <definedName name="wrn.Qrtly._.Grp._.Consol." localSheetId="25" hidden="1">{"QTRLYGrpConsol",#N/A,FALSE,"Grp Consol"}</definedName>
    <definedName name="wrn.Qrtly._.Grp._.Consol." localSheetId="21" hidden="1">{"QTRLYGrpConsol",#N/A,FALSE,"Grp Consol"}</definedName>
    <definedName name="wrn.Qrtly._.Grp._.Consol." localSheetId="22" hidden="1">{"QTRLYGrpConsol",#N/A,FALSE,"Grp Consol"}</definedName>
    <definedName name="wrn.Qrtly._.Grp._.Consol." localSheetId="19" hidden="1">{"QTRLYGrpConsol",#N/A,FALSE,"Grp Consol"}</definedName>
    <definedName name="wrn.Qrtly._.Grp._.Consol." hidden="1">{"QTRLYGrpConsol",#N/A,FALSE,"Grp Consol"}</definedName>
    <definedName name="wrn.Qrtly._.International." localSheetId="14" hidden="1">{"QTRLYInternational",#N/A,FALSE,"International"}</definedName>
    <definedName name="wrn.Qrtly._.International." localSheetId="7" hidden="1">{"QTRLYInternational",#N/A,FALSE,"International"}</definedName>
    <definedName name="wrn.Qrtly._.International." localSheetId="25" hidden="1">{"QTRLYInternational",#N/A,FALSE,"International"}</definedName>
    <definedName name="wrn.Qrtly._.International." localSheetId="21" hidden="1">{"QTRLYInternational",#N/A,FALSE,"International"}</definedName>
    <definedName name="wrn.Qrtly._.International." localSheetId="22" hidden="1">{"QTRLYInternational",#N/A,FALSE,"International"}</definedName>
    <definedName name="wrn.Qrtly._.International." localSheetId="19" hidden="1">{"QTRLYInternational",#N/A,FALSE,"International"}</definedName>
    <definedName name="wrn.Qrtly._.International." hidden="1">{"QTRLYInternational",#N/A,FALSE,"International"}</definedName>
    <definedName name="wrn.QTD." localSheetId="14" hidden="1">{"QTD",#N/A,FALSE,"SUM"}</definedName>
    <definedName name="wrn.QTD." localSheetId="7" hidden="1">{"QTD",#N/A,FALSE,"SUM"}</definedName>
    <definedName name="wrn.QTD." localSheetId="25" hidden="1">{"QTD",#N/A,FALSE,"SUM"}</definedName>
    <definedName name="wrn.QTD." localSheetId="21" hidden="1">{"QTD",#N/A,FALSE,"SUM"}</definedName>
    <definedName name="wrn.QTD." localSheetId="22" hidden="1">{"QTD",#N/A,FALSE,"SUM"}</definedName>
    <definedName name="wrn.QTD." localSheetId="19" hidden="1">{"QTD",#N/A,FALSE,"SUM"}</definedName>
    <definedName name="wrn.QTD." hidden="1">{"QTD",#N/A,FALSE,"SUM"}</definedName>
    <definedName name="wrn.QTD_ALL." localSheetId="14" hidden="1">{"QTD_LPO2N2",#N/A,FALSE,"QTD";"QTD_HYCO",#N/A,FALSE,"QTD";"QTD_LOUISIANA",#N/A,FALSE,"QTD";"QTD_GENERALH2",#N/A,FALSE,"QTD";"QTD_PACKAGE",#N/A,FALSE,"QTD";"QTD_PRS",#N/A,FALSE,"QTD";"QTD_OTHER",#N/A,FALSE,"QTD"}</definedName>
    <definedName name="wrn.QTD_ALL." localSheetId="7" hidden="1">{"QTD_LPO2N2",#N/A,FALSE,"QTD";"QTD_HYCO",#N/A,FALSE,"QTD";"QTD_LOUISIANA",#N/A,FALSE,"QTD";"QTD_GENERALH2",#N/A,FALSE,"QTD";"QTD_PACKAGE",#N/A,FALSE,"QTD";"QTD_PRS",#N/A,FALSE,"QTD";"QTD_OTHER",#N/A,FALSE,"QTD"}</definedName>
    <definedName name="wrn.QTD_ALL." localSheetId="25" hidden="1">{"QTD_LPO2N2",#N/A,FALSE,"QTD";"QTD_HYCO",#N/A,FALSE,"QTD";"QTD_LOUISIANA",#N/A,FALSE,"QTD";"QTD_GENERALH2",#N/A,FALSE,"QTD";"QTD_PACKAGE",#N/A,FALSE,"QTD";"QTD_PRS",#N/A,FALSE,"QTD";"QTD_OTHER",#N/A,FALSE,"QTD"}</definedName>
    <definedName name="wrn.QTD_ALL." localSheetId="21" hidden="1">{"QTD_LPO2N2",#N/A,FALSE,"QTD";"QTD_HYCO",#N/A,FALSE,"QTD";"QTD_LOUISIANA",#N/A,FALSE,"QTD";"QTD_GENERALH2",#N/A,FALSE,"QTD";"QTD_PACKAGE",#N/A,FALSE,"QTD";"QTD_PRS",#N/A,FALSE,"QTD";"QTD_OTHER",#N/A,FALSE,"QTD"}</definedName>
    <definedName name="wrn.QTD_ALL." localSheetId="22" hidden="1">{"QTD_LPO2N2",#N/A,FALSE,"QTD";"QTD_HYCO",#N/A,FALSE,"QTD";"QTD_LOUISIANA",#N/A,FALSE,"QTD";"QTD_GENERALH2",#N/A,FALSE,"QTD";"QTD_PACKAGE",#N/A,FALSE,"QTD";"QTD_PRS",#N/A,FALSE,"QTD";"QTD_OTHER",#N/A,FALSE,"QTD"}</definedName>
    <definedName name="wrn.QTD_ALL." localSheetId="19" hidden="1">{"QTD_LPO2N2",#N/A,FALSE,"QTD";"QTD_HYCO",#N/A,FALSE,"QTD";"QTD_LOUISIANA",#N/A,FALSE,"QTD";"QTD_GENERALH2",#N/A,FALSE,"QTD";"QTD_PACKAGE",#N/A,FALSE,"QTD";"QTD_PRS",#N/A,FALSE,"QTD";"QTD_OTHER",#N/A,FALSE,"QTD"}</definedName>
    <definedName name="wrn.QTD_ALL." hidden="1">{"QTD_LPO2N2",#N/A,FALSE,"QTD";"QTD_HYCO",#N/A,FALSE,"QTD";"QTD_LOUISIANA",#N/A,FALSE,"QTD";"QTD_GENERALH2",#N/A,FALSE,"QTD";"QTD_PACKAGE",#N/A,FALSE,"QTD";"QTD_PRS",#N/A,FALSE,"QTD";"QTD_OTHER",#N/A,FALSE,"QTD"}</definedName>
    <definedName name="wrn.QTD_GENERAL._.H2." localSheetId="14" hidden="1">{"QTD_GENERALH2",#N/A,FALSE,"QTD"}</definedName>
    <definedName name="wrn.QTD_GENERAL._.H2." localSheetId="7" hidden="1">{"QTD_GENERALH2",#N/A,FALSE,"QTD"}</definedName>
    <definedName name="wrn.QTD_GENERAL._.H2." localSheetId="25" hidden="1">{"QTD_GENERALH2",#N/A,FALSE,"QTD"}</definedName>
    <definedName name="wrn.QTD_GENERAL._.H2." localSheetId="21" hidden="1">{"QTD_GENERALH2",#N/A,FALSE,"QTD"}</definedName>
    <definedName name="wrn.QTD_GENERAL._.H2." localSheetId="22" hidden="1">{"QTD_GENERALH2",#N/A,FALSE,"QTD"}</definedName>
    <definedName name="wrn.QTD_GENERAL._.H2." localSheetId="19" hidden="1">{"QTD_GENERALH2",#N/A,FALSE,"QTD"}</definedName>
    <definedName name="wrn.QTD_GENERAL._.H2." hidden="1">{"QTD_GENERALH2",#N/A,FALSE,"QTD"}</definedName>
    <definedName name="wrn.QTD_HYCO." localSheetId="14" hidden="1">{"QTD_HYCO",#N/A,FALSE,"QTD"}</definedName>
    <definedName name="wrn.QTD_HYCO." localSheetId="7" hidden="1">{"QTD_HYCO",#N/A,FALSE,"QTD"}</definedName>
    <definedName name="wrn.QTD_HYCO." localSheetId="25" hidden="1">{"QTD_HYCO",#N/A,FALSE,"QTD"}</definedName>
    <definedName name="wrn.QTD_HYCO." localSheetId="21" hidden="1">{"QTD_HYCO",#N/A,FALSE,"QTD"}</definedName>
    <definedName name="wrn.QTD_HYCO." localSheetId="22" hidden="1">{"QTD_HYCO",#N/A,FALSE,"QTD"}</definedName>
    <definedName name="wrn.QTD_HYCO." localSheetId="19" hidden="1">{"QTD_HYCO",#N/A,FALSE,"QTD"}</definedName>
    <definedName name="wrn.QTD_HYCO." hidden="1">{"QTD_HYCO",#N/A,FALSE,"QTD"}</definedName>
    <definedName name="wrn.QTD_LOUISIANA." localSheetId="14" hidden="1">{"QTD_LOUISIANA",#N/A,FALSE,"QTD"}</definedName>
    <definedName name="wrn.QTD_LOUISIANA." localSheetId="7" hidden="1">{"QTD_LOUISIANA",#N/A,FALSE,"QTD"}</definedName>
    <definedName name="wrn.QTD_LOUISIANA." localSheetId="25" hidden="1">{"QTD_LOUISIANA",#N/A,FALSE,"QTD"}</definedName>
    <definedName name="wrn.QTD_LOUISIANA." localSheetId="21" hidden="1">{"QTD_LOUISIANA",#N/A,FALSE,"QTD"}</definedName>
    <definedName name="wrn.QTD_LOUISIANA." localSheetId="22" hidden="1">{"QTD_LOUISIANA",#N/A,FALSE,"QTD"}</definedName>
    <definedName name="wrn.QTD_LOUISIANA." localSheetId="19" hidden="1">{"QTD_LOUISIANA",#N/A,FALSE,"QTD"}</definedName>
    <definedName name="wrn.QTD_LOUISIANA." hidden="1">{"QTD_LOUISIANA",#N/A,FALSE,"QTD"}</definedName>
    <definedName name="wrn.QTD_LPTEO2N2." localSheetId="14" hidden="1">{"QTD_LPO2N2",#N/A,FALSE,"QTD"}</definedName>
    <definedName name="wrn.QTD_LPTEO2N2." localSheetId="7" hidden="1">{"QTD_LPO2N2",#N/A,FALSE,"QTD"}</definedName>
    <definedName name="wrn.QTD_LPTEO2N2." localSheetId="25" hidden="1">{"QTD_LPO2N2",#N/A,FALSE,"QTD"}</definedName>
    <definedName name="wrn.QTD_LPTEO2N2." localSheetId="21" hidden="1">{"QTD_LPO2N2",#N/A,FALSE,"QTD"}</definedName>
    <definedName name="wrn.QTD_LPTEO2N2." localSheetId="22" hidden="1">{"QTD_LPO2N2",#N/A,FALSE,"QTD"}</definedName>
    <definedName name="wrn.QTD_LPTEO2N2." localSheetId="19" hidden="1">{"QTD_LPO2N2",#N/A,FALSE,"QTD"}</definedName>
    <definedName name="wrn.QTD_LPTEO2N2." hidden="1">{"QTD_LPO2N2",#N/A,FALSE,"QTD"}</definedName>
    <definedName name="wrn.QTD_OTHER." localSheetId="14" hidden="1">{"QTD_OTHER",#N/A,FALSE,"QTD"}</definedName>
    <definedName name="wrn.QTD_OTHER." localSheetId="7" hidden="1">{"QTD_OTHER",#N/A,FALSE,"QTD"}</definedName>
    <definedName name="wrn.QTD_OTHER." localSheetId="25" hidden="1">{"QTD_OTHER",#N/A,FALSE,"QTD"}</definedName>
    <definedName name="wrn.QTD_OTHER." localSheetId="21" hidden="1">{"QTD_OTHER",#N/A,FALSE,"QTD"}</definedName>
    <definedName name="wrn.QTD_OTHER." localSheetId="22" hidden="1">{"QTD_OTHER",#N/A,FALSE,"QTD"}</definedName>
    <definedName name="wrn.QTD_OTHER." localSheetId="19" hidden="1">{"QTD_OTHER",#N/A,FALSE,"QTD"}</definedName>
    <definedName name="wrn.QTD_OTHER." hidden="1">{"QTD_OTHER",#N/A,FALSE,"QTD"}</definedName>
    <definedName name="wrn.QTD_PACKAGE." localSheetId="14" hidden="1">{"QTD_PACKAGE",#N/A,FALSE,"QTD"}</definedName>
    <definedName name="wrn.QTD_PACKAGE." localSheetId="7" hidden="1">{"QTD_PACKAGE",#N/A,FALSE,"QTD"}</definedName>
    <definedName name="wrn.QTD_PACKAGE." localSheetId="25" hidden="1">{"QTD_PACKAGE",#N/A,FALSE,"QTD"}</definedName>
    <definedName name="wrn.QTD_PACKAGE." localSheetId="21" hidden="1">{"QTD_PACKAGE",#N/A,FALSE,"QTD"}</definedName>
    <definedName name="wrn.QTD_PACKAGE." localSheetId="22" hidden="1">{"QTD_PACKAGE",#N/A,FALSE,"QTD"}</definedName>
    <definedName name="wrn.QTD_PACKAGE." localSheetId="19" hidden="1">{"QTD_PACKAGE",#N/A,FALSE,"QTD"}</definedName>
    <definedName name="wrn.QTD_PACKAGE." hidden="1">{"QTD_PACKAGE",#N/A,FALSE,"QTD"}</definedName>
    <definedName name="wrn.QTD_PRS." localSheetId="14" hidden="1">{"QTD_PRS",#N/A,FALSE,"QTD"}</definedName>
    <definedName name="wrn.QTD_PRS." localSheetId="7" hidden="1">{"QTD_PRS",#N/A,FALSE,"QTD"}</definedName>
    <definedName name="wrn.QTD_PRS." localSheetId="25" hidden="1">{"QTD_PRS",#N/A,FALSE,"QTD"}</definedName>
    <definedName name="wrn.QTD_PRS." localSheetId="21" hidden="1">{"QTD_PRS",#N/A,FALSE,"QTD"}</definedName>
    <definedName name="wrn.QTD_PRS." localSheetId="22" hidden="1">{"QTD_PRS",#N/A,FALSE,"QTD"}</definedName>
    <definedName name="wrn.QTD_PRS." localSheetId="19" hidden="1">{"QTD_PRS",#N/A,FALSE,"QTD"}</definedName>
    <definedName name="wrn.QTD_PRS." hidden="1">{"QTD_PRS",#N/A,FALSE,"QTD"}</definedName>
    <definedName name="wrn.Qtrly._.Corporate." localSheetId="14" hidden="1">{"QTRLYCorporate",#N/A,FALSE,"Corporate"}</definedName>
    <definedName name="wrn.Qtrly._.Corporate." localSheetId="7" hidden="1">{"QTRLYCorporate",#N/A,FALSE,"Corporate"}</definedName>
    <definedName name="wrn.Qtrly._.Corporate." localSheetId="25" hidden="1">{"QTRLYCorporate",#N/A,FALSE,"Corporate"}</definedName>
    <definedName name="wrn.Qtrly._.Corporate." localSheetId="21" hidden="1">{"QTRLYCorporate",#N/A,FALSE,"Corporate"}</definedName>
    <definedName name="wrn.Qtrly._.Corporate." localSheetId="22" hidden="1">{"QTRLYCorporate",#N/A,FALSE,"Corporate"}</definedName>
    <definedName name="wrn.Qtrly._.Corporate." localSheetId="19" hidden="1">{"QTRLYCorporate",#N/A,FALSE,"Corporate"}</definedName>
    <definedName name="wrn.Qtrly._.Corporate." hidden="1">{"QTRLYCorporate",#N/A,FALSE,"Corporate"}</definedName>
    <definedName name="wrn.Qtrly._.Funding." localSheetId="14" hidden="1">{"QTRLYFunding",#N/A,FALSE,"Funding"}</definedName>
    <definedName name="wrn.Qtrly._.Funding." localSheetId="7" hidden="1">{"QTRLYFunding",#N/A,FALSE,"Funding"}</definedName>
    <definedName name="wrn.Qtrly._.Funding." localSheetId="25" hidden="1">{"QTRLYFunding",#N/A,FALSE,"Funding"}</definedName>
    <definedName name="wrn.Qtrly._.Funding." localSheetId="21" hidden="1">{"QTRLYFunding",#N/A,FALSE,"Funding"}</definedName>
    <definedName name="wrn.Qtrly._.Funding." localSheetId="22" hidden="1">{"QTRLYFunding",#N/A,FALSE,"Funding"}</definedName>
    <definedName name="wrn.Qtrly._.Funding." localSheetId="19" hidden="1">{"QTRLYFunding",#N/A,FALSE,"Funding"}</definedName>
    <definedName name="wrn.Qtrly._.Funding." hidden="1">{"QTRLYFunding",#N/A,FALSE,"Funding"}</definedName>
    <definedName name="wrn.Qtrly._.Grp._.Adjustments." localSheetId="14" hidden="1">{"QTRLYGrpAdj",#N/A,FALSE,"Grp Adj"}</definedName>
    <definedName name="wrn.Qtrly._.Grp._.Adjustments." localSheetId="7" hidden="1">{"QTRLYGrpAdj",#N/A,FALSE,"Grp Adj"}</definedName>
    <definedName name="wrn.Qtrly._.Grp._.Adjustments." localSheetId="25" hidden="1">{"QTRLYGrpAdj",#N/A,FALSE,"Grp Adj"}</definedName>
    <definedName name="wrn.Qtrly._.Grp._.Adjustments." localSheetId="21" hidden="1">{"QTRLYGrpAdj",#N/A,FALSE,"Grp Adj"}</definedName>
    <definedName name="wrn.Qtrly._.Grp._.Adjustments." localSheetId="22" hidden="1">{"QTRLYGrpAdj",#N/A,FALSE,"Grp Adj"}</definedName>
    <definedName name="wrn.Qtrly._.Grp._.Adjustments." localSheetId="19" hidden="1">{"QTRLYGrpAdj",#N/A,FALSE,"Grp Adj"}</definedName>
    <definedName name="wrn.Qtrly._.Grp._.Adjustments." hidden="1">{"QTRLYGrpAdj",#N/A,FALSE,"Grp Adj"}</definedName>
    <definedName name="wrn.Qtrly._.HTUK." localSheetId="14" hidden="1">{"QTRLYHTUK",#N/A,FALSE,"HTUK"}</definedName>
    <definedName name="wrn.Qtrly._.HTUK." localSheetId="7" hidden="1">{"QTRLYHTUK",#N/A,FALSE,"HTUK"}</definedName>
    <definedName name="wrn.Qtrly._.HTUK." localSheetId="25" hidden="1">{"QTRLYHTUK",#N/A,FALSE,"HTUK"}</definedName>
    <definedName name="wrn.Qtrly._.HTUK." localSheetId="21" hidden="1">{"QTRLYHTUK",#N/A,FALSE,"HTUK"}</definedName>
    <definedName name="wrn.Qtrly._.HTUK." localSheetId="22" hidden="1">{"QTRLYHTUK",#N/A,FALSE,"HTUK"}</definedName>
    <definedName name="wrn.Qtrly._.HTUK." localSheetId="19" hidden="1">{"QTRLYHTUK",#N/A,FALSE,"HTUK"}</definedName>
    <definedName name="wrn.Qtrly._.HTUK." hidden="1">{"QTRLYHTUK",#N/A,FALSE,"HTUK"}</definedName>
    <definedName name="wrn.Qtrly._.OIDL." localSheetId="14" hidden="1">{"QTRLYOIDL",#N/A,FALSE,"OIDL"}</definedName>
    <definedName name="wrn.Qtrly._.OIDL." localSheetId="7" hidden="1">{"QTRLYOIDL",#N/A,FALSE,"OIDL"}</definedName>
    <definedName name="wrn.Qtrly._.OIDL." localSheetId="25" hidden="1">{"QTRLYOIDL",#N/A,FALSE,"OIDL"}</definedName>
    <definedName name="wrn.Qtrly._.OIDL." localSheetId="21" hidden="1">{"QTRLYOIDL",#N/A,FALSE,"OIDL"}</definedName>
    <definedName name="wrn.Qtrly._.OIDL." localSheetId="22" hidden="1">{"QTRLYOIDL",#N/A,FALSE,"OIDL"}</definedName>
    <definedName name="wrn.Qtrly._.OIDL." localSheetId="19" hidden="1">{"QTRLYOIDL",#N/A,FALSE,"OIDL"}</definedName>
    <definedName name="wrn.Qtrly._.OIDL." hidden="1">{"QTRLYOIDL",#N/A,FALSE,"OIDL"}</definedName>
    <definedName name="wrn.Qtrly._.Trust." localSheetId="14" hidden="1">{"QTRLYTrust",#N/A,FALSE,"Trust"}</definedName>
    <definedName name="wrn.Qtrly._.Trust." localSheetId="7" hidden="1">{"QTRLYTrust",#N/A,FALSE,"Trust"}</definedName>
    <definedName name="wrn.Qtrly._.Trust." localSheetId="25" hidden="1">{"QTRLYTrust",#N/A,FALSE,"Trust"}</definedName>
    <definedName name="wrn.Qtrly._.Trust." localSheetId="21" hidden="1">{"QTRLYTrust",#N/A,FALSE,"Trust"}</definedName>
    <definedName name="wrn.Qtrly._.Trust." localSheetId="22" hidden="1">{"QTRLYTrust",#N/A,FALSE,"Trust"}</definedName>
    <definedName name="wrn.Qtrly._.Trust." localSheetId="19" hidden="1">{"QTRLYTrust",#N/A,FALSE,"Trust"}</definedName>
    <definedName name="wrn.Qtrly._.Trust." hidden="1">{"QTRLYTrust",#N/A,FALSE,"Trust"}</definedName>
    <definedName name="wrn.quarterly." localSheetId="14" hidden="1">{"Calenquart",#N/A,FALSE,"Remedy-model";"fiscquarter",#N/A,FALSE,"Remedy-model"}</definedName>
    <definedName name="wrn.quarterly." localSheetId="7" hidden="1">{"Calenquart",#N/A,FALSE,"Remedy-model";"fiscquarter",#N/A,FALSE,"Remedy-model"}</definedName>
    <definedName name="wrn.quarterly." localSheetId="25" hidden="1">{"Calenquart",#N/A,FALSE,"Remedy-model";"fiscquarter",#N/A,FALSE,"Remedy-model"}</definedName>
    <definedName name="wrn.quarterly." localSheetId="21" hidden="1">{"Calenquart",#N/A,FALSE,"Remedy-model";"fiscquarter",#N/A,FALSE,"Remedy-model"}</definedName>
    <definedName name="wrn.quarterly." localSheetId="22" hidden="1">{"Calenquart",#N/A,FALSE,"Remedy-model";"fiscquarter",#N/A,FALSE,"Remedy-model"}</definedName>
    <definedName name="wrn.quarterly." localSheetId="19" hidden="1">{"Calenquart",#N/A,FALSE,"Remedy-model";"fiscquarter",#N/A,FALSE,"Remedy-model"}</definedName>
    <definedName name="wrn.quarterly." hidden="1">{"Calenquart",#N/A,FALSE,"Remedy-model";"fiscquarter",#N/A,FALSE,"Remedy-model"}</definedName>
    <definedName name="wrn.Quarterly._.Income._.Statement." localSheetId="14" hidden="1">{#N/A,#N/A,FALSE,"earnings"}</definedName>
    <definedName name="wrn.Quarterly._.Income._.Statement." localSheetId="7" hidden="1">{#N/A,#N/A,FALSE,"earnings"}</definedName>
    <definedName name="wrn.Quarterly._.Income._.Statement." localSheetId="25" hidden="1">{#N/A,#N/A,FALSE,"earnings"}</definedName>
    <definedName name="wrn.Quarterly._.Income._.Statement." localSheetId="21" hidden="1">{#N/A,#N/A,FALSE,"earnings"}</definedName>
    <definedName name="wrn.Quarterly._.Income._.Statement." localSheetId="22" hidden="1">{#N/A,#N/A,FALSE,"earnings"}</definedName>
    <definedName name="wrn.Quarterly._.Income._.Statement." localSheetId="19" hidden="1">{#N/A,#N/A,FALSE,"earnings"}</definedName>
    <definedName name="wrn.Quarterly._.Income._.Statement." hidden="1">{#N/A,#N/A,FALSE,"earnings"}</definedName>
    <definedName name="wrn.Quarterly._.report." localSheetId="14" hidden="1">{#N/A,#N/A,TRUE,"PARAMETERS";#N/A,#N/A,TRUE,"M1";#N/A,#N/A,TRUE,"DETAILS M1";#N/A,#N/A,TRUE,"M2";#N/A,#N/A,TRUE,"DETAILS M2";#N/A,#N/A,TRUE,"M3";#N/A,#N/A,TRUE,"DETAILS M3";#N/A,#N/A,TRUE,"M4";#N/A,#N/A,TRUE,"M5";#N/A,#N/A,TRUE,"Q6";#N/A,#N/A,TRUE,"Q7";#N/A,#N/A,TRUE,"M9";#N/A,#N/A,TRUE,"M11";#N/A,#N/A,TRUE,"Q13";#N/A,#N/A,TRUE,"KFF Quarter"}</definedName>
    <definedName name="wrn.Quarterly._.report." localSheetId="7" hidden="1">{#N/A,#N/A,TRUE,"PARAMETERS";#N/A,#N/A,TRUE,"M1";#N/A,#N/A,TRUE,"DETAILS M1";#N/A,#N/A,TRUE,"M2";#N/A,#N/A,TRUE,"DETAILS M2";#N/A,#N/A,TRUE,"M3";#N/A,#N/A,TRUE,"DETAILS M3";#N/A,#N/A,TRUE,"M4";#N/A,#N/A,TRUE,"M5";#N/A,#N/A,TRUE,"Q6";#N/A,#N/A,TRUE,"Q7";#N/A,#N/A,TRUE,"M9";#N/A,#N/A,TRUE,"M11";#N/A,#N/A,TRUE,"Q13";#N/A,#N/A,TRUE,"KFF Quarter"}</definedName>
    <definedName name="wrn.Quarterly._.report." localSheetId="25" hidden="1">{#N/A,#N/A,TRUE,"PARAMETERS";#N/A,#N/A,TRUE,"M1";#N/A,#N/A,TRUE,"DETAILS M1";#N/A,#N/A,TRUE,"M2";#N/A,#N/A,TRUE,"DETAILS M2";#N/A,#N/A,TRUE,"M3";#N/A,#N/A,TRUE,"DETAILS M3";#N/A,#N/A,TRUE,"M4";#N/A,#N/A,TRUE,"M5";#N/A,#N/A,TRUE,"Q6";#N/A,#N/A,TRUE,"Q7";#N/A,#N/A,TRUE,"M9";#N/A,#N/A,TRUE,"M11";#N/A,#N/A,TRUE,"Q13";#N/A,#N/A,TRUE,"KFF Quarter"}</definedName>
    <definedName name="wrn.Quarterly._.report." localSheetId="21" hidden="1">{#N/A,#N/A,TRUE,"PARAMETERS";#N/A,#N/A,TRUE,"M1";#N/A,#N/A,TRUE,"DETAILS M1";#N/A,#N/A,TRUE,"M2";#N/A,#N/A,TRUE,"DETAILS M2";#N/A,#N/A,TRUE,"M3";#N/A,#N/A,TRUE,"DETAILS M3";#N/A,#N/A,TRUE,"M4";#N/A,#N/A,TRUE,"M5";#N/A,#N/A,TRUE,"Q6";#N/A,#N/A,TRUE,"Q7";#N/A,#N/A,TRUE,"M9";#N/A,#N/A,TRUE,"M11";#N/A,#N/A,TRUE,"Q13";#N/A,#N/A,TRUE,"KFF Quarter"}</definedName>
    <definedName name="wrn.Quarterly._.report." localSheetId="22" hidden="1">{#N/A,#N/A,TRUE,"PARAMETERS";#N/A,#N/A,TRUE,"M1";#N/A,#N/A,TRUE,"DETAILS M1";#N/A,#N/A,TRUE,"M2";#N/A,#N/A,TRUE,"DETAILS M2";#N/A,#N/A,TRUE,"M3";#N/A,#N/A,TRUE,"DETAILS M3";#N/A,#N/A,TRUE,"M4";#N/A,#N/A,TRUE,"M5";#N/A,#N/A,TRUE,"Q6";#N/A,#N/A,TRUE,"Q7";#N/A,#N/A,TRUE,"M9";#N/A,#N/A,TRUE,"M11";#N/A,#N/A,TRUE,"Q13";#N/A,#N/A,TRUE,"KFF Quarter"}</definedName>
    <definedName name="wrn.Quarterly._.report." localSheetId="19" hidden="1">{#N/A,#N/A,TRUE,"PARAMETERS";#N/A,#N/A,TRUE,"M1";#N/A,#N/A,TRUE,"DETAILS M1";#N/A,#N/A,TRUE,"M2";#N/A,#N/A,TRUE,"DETAILS M2";#N/A,#N/A,TRUE,"M3";#N/A,#N/A,TRUE,"DETAILS M3";#N/A,#N/A,TRUE,"M4";#N/A,#N/A,TRUE,"M5";#N/A,#N/A,TRUE,"Q6";#N/A,#N/A,TRUE,"Q7";#N/A,#N/A,TRUE,"M9";#N/A,#N/A,TRUE,"M11";#N/A,#N/A,TRUE,"Q13";#N/A,#N/A,TRUE,"KFF Quarter"}</definedName>
    <definedName name="wrn.Quarterly._.report." hidden="1">{#N/A,#N/A,TRUE,"PARAMETERS";#N/A,#N/A,TRUE,"M1";#N/A,#N/A,TRUE,"DETAILS M1";#N/A,#N/A,TRUE,"M2";#N/A,#N/A,TRUE,"DETAILS M2";#N/A,#N/A,TRUE,"M3";#N/A,#N/A,TRUE,"DETAILS M3";#N/A,#N/A,TRUE,"M4";#N/A,#N/A,TRUE,"M5";#N/A,#N/A,TRUE,"Q6";#N/A,#N/A,TRUE,"Q7";#N/A,#N/A,TRUE,"M9";#N/A,#N/A,TRUE,"M11";#N/A,#N/A,TRUE,"Q13";#N/A,#N/A,TRUE,"KFF Quarter"}</definedName>
    <definedName name="wrn.quarterly._.report1" localSheetId="14" hidden="1">{#N/A,#N/A,TRUE,"PARAMETERS";#N/A,#N/A,TRUE,"M1";#N/A,#N/A,TRUE,"DETAILS M1";#N/A,#N/A,TRUE,"M2";#N/A,#N/A,TRUE,"DETAILS M2";#N/A,#N/A,TRUE,"M3";#N/A,#N/A,TRUE,"DETAILS M3";#N/A,#N/A,TRUE,"M4";#N/A,#N/A,TRUE,"M5";#N/A,#N/A,TRUE,"Q6";#N/A,#N/A,TRUE,"Q7";#N/A,#N/A,TRUE,"M9";#N/A,#N/A,TRUE,"M11";#N/A,#N/A,TRUE,"Q13";#N/A,#N/A,TRUE,"KFF Quarter"}</definedName>
    <definedName name="wrn.quarterly._.report1" localSheetId="7" hidden="1">{#N/A,#N/A,TRUE,"PARAMETERS";#N/A,#N/A,TRUE,"M1";#N/A,#N/A,TRUE,"DETAILS M1";#N/A,#N/A,TRUE,"M2";#N/A,#N/A,TRUE,"DETAILS M2";#N/A,#N/A,TRUE,"M3";#N/A,#N/A,TRUE,"DETAILS M3";#N/A,#N/A,TRUE,"M4";#N/A,#N/A,TRUE,"M5";#N/A,#N/A,TRUE,"Q6";#N/A,#N/A,TRUE,"Q7";#N/A,#N/A,TRUE,"M9";#N/A,#N/A,TRUE,"M11";#N/A,#N/A,TRUE,"Q13";#N/A,#N/A,TRUE,"KFF Quarter"}</definedName>
    <definedName name="wrn.quarterly._.report1" localSheetId="25" hidden="1">{#N/A,#N/A,TRUE,"PARAMETERS";#N/A,#N/A,TRUE,"M1";#N/A,#N/A,TRUE,"DETAILS M1";#N/A,#N/A,TRUE,"M2";#N/A,#N/A,TRUE,"DETAILS M2";#N/A,#N/A,TRUE,"M3";#N/A,#N/A,TRUE,"DETAILS M3";#N/A,#N/A,TRUE,"M4";#N/A,#N/A,TRUE,"M5";#N/A,#N/A,TRUE,"Q6";#N/A,#N/A,TRUE,"Q7";#N/A,#N/A,TRUE,"M9";#N/A,#N/A,TRUE,"M11";#N/A,#N/A,TRUE,"Q13";#N/A,#N/A,TRUE,"KFF Quarter"}</definedName>
    <definedName name="wrn.quarterly._.report1" localSheetId="21" hidden="1">{#N/A,#N/A,TRUE,"PARAMETERS";#N/A,#N/A,TRUE,"M1";#N/A,#N/A,TRUE,"DETAILS M1";#N/A,#N/A,TRUE,"M2";#N/A,#N/A,TRUE,"DETAILS M2";#N/A,#N/A,TRUE,"M3";#N/A,#N/A,TRUE,"DETAILS M3";#N/A,#N/A,TRUE,"M4";#N/A,#N/A,TRUE,"M5";#N/A,#N/A,TRUE,"Q6";#N/A,#N/A,TRUE,"Q7";#N/A,#N/A,TRUE,"M9";#N/A,#N/A,TRUE,"M11";#N/A,#N/A,TRUE,"Q13";#N/A,#N/A,TRUE,"KFF Quarter"}</definedName>
    <definedName name="wrn.quarterly._.report1" localSheetId="22" hidden="1">{#N/A,#N/A,TRUE,"PARAMETERS";#N/A,#N/A,TRUE,"M1";#N/A,#N/A,TRUE,"DETAILS M1";#N/A,#N/A,TRUE,"M2";#N/A,#N/A,TRUE,"DETAILS M2";#N/A,#N/A,TRUE,"M3";#N/A,#N/A,TRUE,"DETAILS M3";#N/A,#N/A,TRUE,"M4";#N/A,#N/A,TRUE,"M5";#N/A,#N/A,TRUE,"Q6";#N/A,#N/A,TRUE,"Q7";#N/A,#N/A,TRUE,"M9";#N/A,#N/A,TRUE,"M11";#N/A,#N/A,TRUE,"Q13";#N/A,#N/A,TRUE,"KFF Quarter"}</definedName>
    <definedName name="wrn.quarterly._.report1" localSheetId="19" hidden="1">{#N/A,#N/A,TRUE,"PARAMETERS";#N/A,#N/A,TRUE,"M1";#N/A,#N/A,TRUE,"DETAILS M1";#N/A,#N/A,TRUE,"M2";#N/A,#N/A,TRUE,"DETAILS M2";#N/A,#N/A,TRUE,"M3";#N/A,#N/A,TRUE,"DETAILS M3";#N/A,#N/A,TRUE,"M4";#N/A,#N/A,TRUE,"M5";#N/A,#N/A,TRUE,"Q6";#N/A,#N/A,TRUE,"Q7";#N/A,#N/A,TRUE,"M9";#N/A,#N/A,TRUE,"M11";#N/A,#N/A,TRUE,"Q13";#N/A,#N/A,TRUE,"KFF Quarter"}</definedName>
    <definedName name="wrn.quarterly._.report1" hidden="1">{#N/A,#N/A,TRUE,"PARAMETERS";#N/A,#N/A,TRUE,"M1";#N/A,#N/A,TRUE,"DETAILS M1";#N/A,#N/A,TRUE,"M2";#N/A,#N/A,TRUE,"DETAILS M2";#N/A,#N/A,TRUE,"M3";#N/A,#N/A,TRUE,"DETAILS M3";#N/A,#N/A,TRUE,"M4";#N/A,#N/A,TRUE,"M5";#N/A,#N/A,TRUE,"Q6";#N/A,#N/A,TRUE,"Q7";#N/A,#N/A,TRUE,"M9";#N/A,#N/A,TRUE,"M11";#N/A,#N/A,TRUE,"Q13";#N/A,#N/A,TRUE,"KFF Quarter"}</definedName>
    <definedName name="wrn.Quarterly._.revenue._.model." localSheetId="14" hidden="1">{#N/A,#N/A,FALSE,"earnings"}</definedName>
    <definedName name="wrn.Quarterly._.revenue._.model." localSheetId="7" hidden="1">{#N/A,#N/A,FALSE,"earnings"}</definedName>
    <definedName name="wrn.Quarterly._.revenue._.model." localSheetId="25" hidden="1">{#N/A,#N/A,FALSE,"earnings"}</definedName>
    <definedName name="wrn.Quarterly._.revenue._.model." localSheetId="21" hidden="1">{#N/A,#N/A,FALSE,"earnings"}</definedName>
    <definedName name="wrn.Quarterly._.revenue._.model." localSheetId="22" hidden="1">{#N/A,#N/A,FALSE,"earnings"}</definedName>
    <definedName name="wrn.Quarterly._.revenue._.model." localSheetId="19" hidden="1">{#N/A,#N/A,FALSE,"earnings"}</definedName>
    <definedName name="wrn.Quarterly._.revenue._.model." hidden="1">{#N/A,#N/A,FALSE,"earnings"}</definedName>
    <definedName name="wrn.Radio." localSheetId="14" hidden="1">{#N/A,#N/A,FALSE,"Virgin Flightdeck"}</definedName>
    <definedName name="wrn.Radio." localSheetId="7" hidden="1">{#N/A,#N/A,FALSE,"Virgin Flightdeck"}</definedName>
    <definedName name="wrn.Radio." localSheetId="25" hidden="1">{#N/A,#N/A,FALSE,"Virgin Flightdeck"}</definedName>
    <definedName name="wrn.Radio." localSheetId="21" hidden="1">{#N/A,#N/A,FALSE,"Virgin Flightdeck"}</definedName>
    <definedName name="wrn.Radio." localSheetId="22" hidden="1">{#N/A,#N/A,FALSE,"Virgin Flightdeck"}</definedName>
    <definedName name="wrn.Radio." localSheetId="19" hidden="1">{#N/A,#N/A,FALSE,"Virgin Flightdeck"}</definedName>
    <definedName name="wrn.Radio." hidden="1">{#N/A,#N/A,FALSE,"Virgin Flightdeck"}</definedName>
    <definedName name="wrn.Range._.Values." localSheetId="14" hidden="1">{"page1",#N/A,FALSE,"Range Value - Incl Reclasses";"page2",#N/A,FALSE,"Range Value - Incl Reclasses";"page3",#N/A,FALSE,"Range Value - Incl Reclasses"}</definedName>
    <definedName name="wrn.Range._.Values." localSheetId="7" hidden="1">{"page1",#N/A,FALSE,"Range Value - Incl Reclasses";"page2",#N/A,FALSE,"Range Value - Incl Reclasses";"page3",#N/A,FALSE,"Range Value - Incl Reclasses"}</definedName>
    <definedName name="wrn.Range._.Values." localSheetId="25" hidden="1">{"page1",#N/A,FALSE,"Range Value - Incl Reclasses";"page2",#N/A,FALSE,"Range Value - Incl Reclasses";"page3",#N/A,FALSE,"Range Value - Incl Reclasses"}</definedName>
    <definedName name="wrn.Range._.Values." localSheetId="21" hidden="1">{"page1",#N/A,FALSE,"Range Value - Incl Reclasses";"page2",#N/A,FALSE,"Range Value - Incl Reclasses";"page3",#N/A,FALSE,"Range Value - Incl Reclasses"}</definedName>
    <definedName name="wrn.Range._.Values." localSheetId="22" hidden="1">{"page1",#N/A,FALSE,"Range Value - Incl Reclasses";"page2",#N/A,FALSE,"Range Value - Incl Reclasses";"page3",#N/A,FALSE,"Range Value - Incl Reclasses"}</definedName>
    <definedName name="wrn.Range._.Values." localSheetId="19" hidden="1">{"page1",#N/A,FALSE,"Range Value - Incl Reclasses";"page2",#N/A,FALSE,"Range Value - Incl Reclasses";"page3",#N/A,FALSE,"Range Value - Incl Reclasses"}</definedName>
    <definedName name="wrn.Range._.Values." hidden="1">{"page1",#N/A,FALSE,"Range Value - Incl Reclasses";"page2",#N/A,FALSE,"Range Value - Incl Reclasses";"page3",#N/A,FALSE,"Range Value - Incl Reclasses"}</definedName>
    <definedName name="wrn.ratios." localSheetId="14" hidden="1">{"ratios",#N/A,FALSE,"Summary Accounts"}</definedName>
    <definedName name="wrn.ratios." localSheetId="7" hidden="1">{"ratios",#N/A,FALSE,"Summary Accounts"}</definedName>
    <definedName name="wrn.ratios." localSheetId="25" hidden="1">{"ratios",#N/A,FALSE,"Summary Accounts"}</definedName>
    <definedName name="wrn.ratios." localSheetId="21" hidden="1">{"ratios",#N/A,FALSE,"Summary Accounts"}</definedName>
    <definedName name="wrn.ratios." localSheetId="22" hidden="1">{"ratios",#N/A,FALSE,"Summary Accounts"}</definedName>
    <definedName name="wrn.ratios." localSheetId="19" hidden="1">{"ratios",#N/A,FALSE,"Summary Accounts"}</definedName>
    <definedName name="wrn.ratios." hidden="1">{"ratios",#N/A,FALSE,"Summary Accounts"}</definedName>
    <definedName name="wrn.Reader." localSheetId="14" hidden="1">{"Reader",#N/A,FALSE,"Summary";"Reader",#N/A,FALSE,"Buildup";"Reader",#N/A,FALSE,"Financials";"Reader",#N/A,FALSE,"Debt &amp; Other"}</definedName>
    <definedName name="wrn.Reader." localSheetId="7" hidden="1">{"Reader",#N/A,FALSE,"Summary";"Reader",#N/A,FALSE,"Buildup";"Reader",#N/A,FALSE,"Financials";"Reader",#N/A,FALSE,"Debt &amp; Other"}</definedName>
    <definedName name="wrn.Reader." localSheetId="25" hidden="1">{"Reader",#N/A,FALSE,"Summary";"Reader",#N/A,FALSE,"Buildup";"Reader",#N/A,FALSE,"Financials";"Reader",#N/A,FALSE,"Debt &amp; Other"}</definedName>
    <definedName name="wrn.Reader." localSheetId="21" hidden="1">{"Reader",#N/A,FALSE,"Summary";"Reader",#N/A,FALSE,"Buildup";"Reader",#N/A,FALSE,"Financials";"Reader",#N/A,FALSE,"Debt &amp; Other"}</definedName>
    <definedName name="wrn.Reader." localSheetId="22" hidden="1">{"Reader",#N/A,FALSE,"Summary";"Reader",#N/A,FALSE,"Buildup";"Reader",#N/A,FALSE,"Financials";"Reader",#N/A,FALSE,"Debt &amp; Other"}</definedName>
    <definedName name="wrn.Reader." localSheetId="19" hidden="1">{"Reader",#N/A,FALSE,"Summary";"Reader",#N/A,FALSE,"Buildup";"Reader",#N/A,FALSE,"Financials";"Reader",#N/A,FALSE,"Debt &amp; Other"}</definedName>
    <definedName name="wrn.Reader." hidden="1">{"Reader",#N/A,FALSE,"Summary";"Reader",#N/A,FALSE,"Buildup";"Reader",#N/A,FALSE,"Financials";"Reader",#N/A,FALSE,"Debt &amp; Other"}</definedName>
    <definedName name="wrn.Receivables." localSheetId="14"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wrn.Receivables." localSheetId="7"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wrn.Receivables." localSheetId="25"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wrn.Receivables." localSheetId="21"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wrn.Receivables." localSheetId="22"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wrn.Receivables." localSheetId="19"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wrn.Receivables." hidden="1">{"summary",#N/A,FALSE,"$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wrn.recons12." localSheetId="14" hidden="1">{#N/A,#N/A,FALSE,"PAGE 1";#N/A,#N/A,FALSE,"PAGE 2";#N/A,#N/A,FALSE,"PAGE 3"}</definedName>
    <definedName name="wrn.recons12." localSheetId="7" hidden="1">{#N/A,#N/A,FALSE,"PAGE 1";#N/A,#N/A,FALSE,"PAGE 2";#N/A,#N/A,FALSE,"PAGE 3"}</definedName>
    <definedName name="wrn.recons12." localSheetId="25" hidden="1">{#N/A,#N/A,FALSE,"PAGE 1";#N/A,#N/A,FALSE,"PAGE 2";#N/A,#N/A,FALSE,"PAGE 3"}</definedName>
    <definedName name="wrn.recons12." localSheetId="21" hidden="1">{#N/A,#N/A,FALSE,"PAGE 1";#N/A,#N/A,FALSE,"PAGE 2";#N/A,#N/A,FALSE,"PAGE 3"}</definedName>
    <definedName name="wrn.recons12." localSheetId="22" hidden="1">{#N/A,#N/A,FALSE,"PAGE 1";#N/A,#N/A,FALSE,"PAGE 2";#N/A,#N/A,FALSE,"PAGE 3"}</definedName>
    <definedName name="wrn.recons12." localSheetId="19" hidden="1">{#N/A,#N/A,FALSE,"PAGE 1";#N/A,#N/A,FALSE,"PAGE 2";#N/A,#N/A,FALSE,"PAGE 3"}</definedName>
    <definedName name="wrn.recons12." hidden="1">{#N/A,#N/A,FALSE,"PAGE 1";#N/A,#N/A,FALSE,"PAGE 2";#N/A,#N/A,FALSE,"PAGE 3"}</definedName>
    <definedName name="wrn.redo." localSheetId="14" hidden="1">{"overview",#N/A,FALSE,"summary";"net assets",#N/A,FALSE,"summary";"asset turnover",#N/A,FALSE,"summary";"orona",#N/A,FALSE,"summary"}</definedName>
    <definedName name="wrn.redo." localSheetId="7" hidden="1">{"overview",#N/A,FALSE,"summary";"net assets",#N/A,FALSE,"summary";"asset turnover",#N/A,FALSE,"summary";"orona",#N/A,FALSE,"summary"}</definedName>
    <definedName name="wrn.redo." localSheetId="25" hidden="1">{"overview",#N/A,FALSE,"summary";"net assets",#N/A,FALSE,"summary";"asset turnover",#N/A,FALSE,"summary";"orona",#N/A,FALSE,"summary"}</definedName>
    <definedName name="wrn.redo." localSheetId="21" hidden="1">{"overview",#N/A,FALSE,"summary";"net assets",#N/A,FALSE,"summary";"asset turnover",#N/A,FALSE,"summary";"orona",#N/A,FALSE,"summary"}</definedName>
    <definedName name="wrn.redo." localSheetId="22" hidden="1">{"overview",#N/A,FALSE,"summary";"net assets",#N/A,FALSE,"summary";"asset turnover",#N/A,FALSE,"summary";"orona",#N/A,FALSE,"summary"}</definedName>
    <definedName name="wrn.redo." localSheetId="19" hidden="1">{"overview",#N/A,FALSE,"summary";"net assets",#N/A,FALSE,"summary";"asset turnover",#N/A,FALSE,"summary";"orona",#N/A,FALSE,"summary"}</definedName>
    <definedName name="wrn.redo." hidden="1">{"overview",#N/A,FALSE,"summary";"net assets",#N/A,FALSE,"summary";"asset turnover",#N/A,FALSE,"summary";"orona",#N/A,FALSE,"summary"}</definedName>
    <definedName name="wrn.redo._.2." localSheetId="14" hidden="1">{"sales growth",#N/A,FALSE,"summary";"oper income",#N/A,FALSE,"summary";"oros rank",#N/A,FALSE,"summary";"net assets",#N/A,FALSE,"summary";"asset turnover",#N/A,FALSE,"summary";"orona",#N/A,FALSE,"summary"}</definedName>
    <definedName name="wrn.redo._.2." localSheetId="7" hidden="1">{"sales growth",#N/A,FALSE,"summary";"oper income",#N/A,FALSE,"summary";"oros rank",#N/A,FALSE,"summary";"net assets",#N/A,FALSE,"summary";"asset turnover",#N/A,FALSE,"summary";"orona",#N/A,FALSE,"summary"}</definedName>
    <definedName name="wrn.redo._.2." localSheetId="25" hidden="1">{"sales growth",#N/A,FALSE,"summary";"oper income",#N/A,FALSE,"summary";"oros rank",#N/A,FALSE,"summary";"net assets",#N/A,FALSE,"summary";"asset turnover",#N/A,FALSE,"summary";"orona",#N/A,FALSE,"summary"}</definedName>
    <definedName name="wrn.redo._.2." localSheetId="21" hidden="1">{"sales growth",#N/A,FALSE,"summary";"oper income",#N/A,FALSE,"summary";"oros rank",#N/A,FALSE,"summary";"net assets",#N/A,FALSE,"summary";"asset turnover",#N/A,FALSE,"summary";"orona",#N/A,FALSE,"summary"}</definedName>
    <definedName name="wrn.redo._.2." localSheetId="22" hidden="1">{"sales growth",#N/A,FALSE,"summary";"oper income",#N/A,FALSE,"summary";"oros rank",#N/A,FALSE,"summary";"net assets",#N/A,FALSE,"summary";"asset turnover",#N/A,FALSE,"summary";"orona",#N/A,FALSE,"summary"}</definedName>
    <definedName name="wrn.redo._.2." localSheetId="19" hidden="1">{"sales growth",#N/A,FALSE,"summary";"oper income",#N/A,FALSE,"summary";"oros rank",#N/A,FALSE,"summary";"net assets",#N/A,FALSE,"summary";"asset turnover",#N/A,FALSE,"summary";"orona",#N/A,FALSE,"summary"}</definedName>
    <definedName name="wrn.redo._.2." hidden="1">{"sales growth",#N/A,FALSE,"summary";"oper income",#N/A,FALSE,"summary";"oros rank",#N/A,FALSE,"summary";"net assets",#N/A,FALSE,"summary";"asset turnover",#N/A,FALSE,"summary";"orona",#N/A,FALSE,"summary"}</definedName>
    <definedName name="wrn.Relevant." localSheetId="14" hidden="1">{#N/A,#N/A,FALSE,"Title Page";#N/A,#N/A,FALSE,"Conclusions";#N/A,#N/A,FALSE,"Assum.";#N/A,#N/A,FALSE,"Sun  DCF-WC-Dep";#N/A,#N/A,FALSE,"MarketValue";#N/A,#N/A,FALSE,"BalSheet";#N/A,#N/A,FALSE,"WACC";#N/A,#N/A,FALSE,"PC+ Info.";#N/A,#N/A,FALSE,"PC+Info_2"}</definedName>
    <definedName name="wrn.Relevant." localSheetId="7" hidden="1">{#N/A,#N/A,FALSE,"Title Page";#N/A,#N/A,FALSE,"Conclusions";#N/A,#N/A,FALSE,"Assum.";#N/A,#N/A,FALSE,"Sun  DCF-WC-Dep";#N/A,#N/A,FALSE,"MarketValue";#N/A,#N/A,FALSE,"BalSheet";#N/A,#N/A,FALSE,"WACC";#N/A,#N/A,FALSE,"PC+ Info.";#N/A,#N/A,FALSE,"PC+Info_2"}</definedName>
    <definedName name="wrn.Relevant." localSheetId="25" hidden="1">{#N/A,#N/A,FALSE,"Title Page";#N/A,#N/A,FALSE,"Conclusions";#N/A,#N/A,FALSE,"Assum.";#N/A,#N/A,FALSE,"Sun  DCF-WC-Dep";#N/A,#N/A,FALSE,"MarketValue";#N/A,#N/A,FALSE,"BalSheet";#N/A,#N/A,FALSE,"WACC";#N/A,#N/A,FALSE,"PC+ Info.";#N/A,#N/A,FALSE,"PC+Info_2"}</definedName>
    <definedName name="wrn.Relevant." localSheetId="21" hidden="1">{#N/A,#N/A,FALSE,"Title Page";#N/A,#N/A,FALSE,"Conclusions";#N/A,#N/A,FALSE,"Assum.";#N/A,#N/A,FALSE,"Sun  DCF-WC-Dep";#N/A,#N/A,FALSE,"MarketValue";#N/A,#N/A,FALSE,"BalSheet";#N/A,#N/A,FALSE,"WACC";#N/A,#N/A,FALSE,"PC+ Info.";#N/A,#N/A,FALSE,"PC+Info_2"}</definedName>
    <definedName name="wrn.Relevant." localSheetId="22" hidden="1">{#N/A,#N/A,FALSE,"Title Page";#N/A,#N/A,FALSE,"Conclusions";#N/A,#N/A,FALSE,"Assum.";#N/A,#N/A,FALSE,"Sun  DCF-WC-Dep";#N/A,#N/A,FALSE,"MarketValue";#N/A,#N/A,FALSE,"BalSheet";#N/A,#N/A,FALSE,"WACC";#N/A,#N/A,FALSE,"PC+ Info.";#N/A,#N/A,FALSE,"PC+Info_2"}</definedName>
    <definedName name="wrn.Relevant." localSheetId="19" hidden="1">{#N/A,#N/A,FALSE,"Title Page";#N/A,#N/A,FALSE,"Conclusions";#N/A,#N/A,FALSE,"Assum.";#N/A,#N/A,FALSE,"Sun  DCF-WC-Dep";#N/A,#N/A,FALSE,"MarketValue";#N/A,#N/A,FALSE,"BalSheet";#N/A,#N/A,FALSE,"WACC";#N/A,#N/A,FALSE,"PC+ Info.";#N/A,#N/A,FALSE,"PC+Info_2"}</definedName>
    <definedName name="wrn.Relevant." hidden="1">{#N/A,#N/A,FALSE,"Title Page";#N/A,#N/A,FALSE,"Conclusions";#N/A,#N/A,FALSE,"Assum.";#N/A,#N/A,FALSE,"Sun  DCF-WC-Dep";#N/A,#N/A,FALSE,"MarketValue";#N/A,#N/A,FALSE,"BalSheet";#N/A,#N/A,FALSE,"WACC";#N/A,#N/A,FALSE,"PC+ Info.";#N/A,#N/A,FALSE,"PC+Info_2"}</definedName>
    <definedName name="wrn.Relevant1." localSheetId="14" hidden="1">{#N/A,#N/A,FALSE,"Title Page";#N/A,#N/A,FALSE,"Conclusions";#N/A,#N/A,FALSE,"Assum.";#N/A,#N/A,FALSE,"Sun  DCF-WC-Dep";#N/A,#N/A,FALSE,"MarketValue";#N/A,#N/A,FALSE,"BalSheet";#N/A,#N/A,FALSE,"WACC";#N/A,#N/A,FALSE,"PC+ Info.";#N/A,#N/A,FALSE,"PC+Info_2"}</definedName>
    <definedName name="wrn.Relevant1." localSheetId="7" hidden="1">{#N/A,#N/A,FALSE,"Title Page";#N/A,#N/A,FALSE,"Conclusions";#N/A,#N/A,FALSE,"Assum.";#N/A,#N/A,FALSE,"Sun  DCF-WC-Dep";#N/A,#N/A,FALSE,"MarketValue";#N/A,#N/A,FALSE,"BalSheet";#N/A,#N/A,FALSE,"WACC";#N/A,#N/A,FALSE,"PC+ Info.";#N/A,#N/A,FALSE,"PC+Info_2"}</definedName>
    <definedName name="wrn.Relevant1." localSheetId="25" hidden="1">{#N/A,#N/A,FALSE,"Title Page";#N/A,#N/A,FALSE,"Conclusions";#N/A,#N/A,FALSE,"Assum.";#N/A,#N/A,FALSE,"Sun  DCF-WC-Dep";#N/A,#N/A,FALSE,"MarketValue";#N/A,#N/A,FALSE,"BalSheet";#N/A,#N/A,FALSE,"WACC";#N/A,#N/A,FALSE,"PC+ Info.";#N/A,#N/A,FALSE,"PC+Info_2"}</definedName>
    <definedName name="wrn.Relevant1." localSheetId="21" hidden="1">{#N/A,#N/A,FALSE,"Title Page";#N/A,#N/A,FALSE,"Conclusions";#N/A,#N/A,FALSE,"Assum.";#N/A,#N/A,FALSE,"Sun  DCF-WC-Dep";#N/A,#N/A,FALSE,"MarketValue";#N/A,#N/A,FALSE,"BalSheet";#N/A,#N/A,FALSE,"WACC";#N/A,#N/A,FALSE,"PC+ Info.";#N/A,#N/A,FALSE,"PC+Info_2"}</definedName>
    <definedName name="wrn.Relevant1." localSheetId="22" hidden="1">{#N/A,#N/A,FALSE,"Title Page";#N/A,#N/A,FALSE,"Conclusions";#N/A,#N/A,FALSE,"Assum.";#N/A,#N/A,FALSE,"Sun  DCF-WC-Dep";#N/A,#N/A,FALSE,"MarketValue";#N/A,#N/A,FALSE,"BalSheet";#N/A,#N/A,FALSE,"WACC";#N/A,#N/A,FALSE,"PC+ Info.";#N/A,#N/A,FALSE,"PC+Info_2"}</definedName>
    <definedName name="wrn.Relevant1." localSheetId="19" hidden="1">{#N/A,#N/A,FALSE,"Title Page";#N/A,#N/A,FALSE,"Conclusions";#N/A,#N/A,FALSE,"Assum.";#N/A,#N/A,FALSE,"Sun  DCF-WC-Dep";#N/A,#N/A,FALSE,"MarketValue";#N/A,#N/A,FALSE,"BalSheet";#N/A,#N/A,FALSE,"WACC";#N/A,#N/A,FALSE,"PC+ Info.";#N/A,#N/A,FALSE,"PC+Info_2"}</definedName>
    <definedName name="wrn.Relevant1." hidden="1">{#N/A,#N/A,FALSE,"Title Page";#N/A,#N/A,FALSE,"Conclusions";#N/A,#N/A,FALSE,"Assum.";#N/A,#N/A,FALSE,"Sun  DCF-WC-Dep";#N/A,#N/A,FALSE,"MarketValue";#N/A,#N/A,FALSE,"BalSheet";#N/A,#N/A,FALSE,"WACC";#N/A,#N/A,FALSE,"PC+ Info.";#N/A,#N/A,FALSE,"PC+Info_2"}</definedName>
    <definedName name="wrn.REPORT." localSheetId="14" hidden="1">{#N/A,#N/A,FALSE,"Sales  total 9712";#N/A,#N/A,FALSE,"Sales  total 9712";#N/A,#N/A,FALSE,"Sales  total 9712";#N/A,#N/A,FALSE,"Sales  total 9712"}</definedName>
    <definedName name="wrn.REPORT." localSheetId="7" hidden="1">{#N/A,#N/A,FALSE,"Sales  total 9712";#N/A,#N/A,FALSE,"Sales  total 9712";#N/A,#N/A,FALSE,"Sales  total 9712";#N/A,#N/A,FALSE,"Sales  total 9712"}</definedName>
    <definedName name="wrn.REPORT." localSheetId="25" hidden="1">{#N/A,#N/A,FALSE,"Sales  total 9712";#N/A,#N/A,FALSE,"Sales  total 9712";#N/A,#N/A,FALSE,"Sales  total 9712";#N/A,#N/A,FALSE,"Sales  total 9712"}</definedName>
    <definedName name="wrn.REPORT." localSheetId="21" hidden="1">{#N/A,#N/A,FALSE,"Sales  total 9712";#N/A,#N/A,FALSE,"Sales  total 9712";#N/A,#N/A,FALSE,"Sales  total 9712";#N/A,#N/A,FALSE,"Sales  total 9712"}</definedName>
    <definedName name="wrn.REPORT." localSheetId="22" hidden="1">{#N/A,#N/A,FALSE,"Sales  total 9712";#N/A,#N/A,FALSE,"Sales  total 9712";#N/A,#N/A,FALSE,"Sales  total 9712";#N/A,#N/A,FALSE,"Sales  total 9712"}</definedName>
    <definedName name="wrn.REPORT." localSheetId="19" hidden="1">{#N/A,#N/A,FALSE,"Sales  total 9712";#N/A,#N/A,FALSE,"Sales  total 9712";#N/A,#N/A,FALSE,"Sales  total 9712";#N/A,#N/A,FALSE,"Sales  total 9712"}</definedName>
    <definedName name="wrn.REPORT." hidden="1">{#N/A,#N/A,FALSE,"Sales  total 9712";#N/A,#N/A,FALSE,"Sales  total 9712";#N/A,#N/A,FALSE,"Sales  total 9712";#N/A,#N/A,FALSE,"Sales  total 9712"}</definedName>
    <definedName name="wrn.report.1" localSheetId="14" hidden="1">{"summary",#N/A,FALSE,"2000 vs 1999";"detail",#N/A,FALSE,"2000 vs 1999"}</definedName>
    <definedName name="wrn.report.1" localSheetId="7" hidden="1">{"summary",#N/A,FALSE,"2000 vs 1999";"detail",#N/A,FALSE,"2000 vs 1999"}</definedName>
    <definedName name="wrn.report.1" localSheetId="25" hidden="1">{"summary",#N/A,FALSE,"2000 vs 1999";"detail",#N/A,FALSE,"2000 vs 1999"}</definedName>
    <definedName name="wrn.report.1" localSheetId="21" hidden="1">{"summary",#N/A,FALSE,"2000 vs 1999";"detail",#N/A,FALSE,"2000 vs 1999"}</definedName>
    <definedName name="wrn.report.1" localSheetId="22" hidden="1">{"summary",#N/A,FALSE,"2000 vs 1999";"detail",#N/A,FALSE,"2000 vs 1999"}</definedName>
    <definedName name="wrn.report.1" localSheetId="19" hidden="1">{"summary",#N/A,FALSE,"2000 vs 1999";"detail",#N/A,FALSE,"2000 vs 1999"}</definedName>
    <definedName name="wrn.report.1" hidden="1">{"summary",#N/A,FALSE,"2000 vs 1999";"detail",#N/A,FALSE,"2000 vs 1999"}</definedName>
    <definedName name="wrn.report.2" localSheetId="14" hidden="1">{"summary",#N/A,FALSE,"2000 vs 1999";"detail",#N/A,FALSE,"2000 vs 1999"}</definedName>
    <definedName name="wrn.report.2" localSheetId="7" hidden="1">{"summary",#N/A,FALSE,"2000 vs 1999";"detail",#N/A,FALSE,"2000 vs 1999"}</definedName>
    <definedName name="wrn.report.2" localSheetId="25" hidden="1">{"summary",#N/A,FALSE,"2000 vs 1999";"detail",#N/A,FALSE,"2000 vs 1999"}</definedName>
    <definedName name="wrn.report.2" localSheetId="21" hidden="1">{"summary",#N/A,FALSE,"2000 vs 1999";"detail",#N/A,FALSE,"2000 vs 1999"}</definedName>
    <definedName name="wrn.report.2" localSheetId="22" hidden="1">{"summary",#N/A,FALSE,"2000 vs 1999";"detail",#N/A,FALSE,"2000 vs 1999"}</definedName>
    <definedName name="wrn.report.2" localSheetId="19" hidden="1">{"summary",#N/A,FALSE,"2000 vs 1999";"detail",#N/A,FALSE,"2000 vs 1999"}</definedName>
    <definedName name="wrn.report.2" hidden="1">{"summary",#N/A,FALSE,"2000 vs 1999";"detail",#N/A,FALSE,"2000 vs 1999"}</definedName>
    <definedName name="wrn.report.3" localSheetId="14" hidden="1">{"summary",#N/A,FALSE,"2000 vs 1999";"detail",#N/A,FALSE,"2000 vs 1999"}</definedName>
    <definedName name="wrn.report.3" localSheetId="7" hidden="1">{"summary",#N/A,FALSE,"2000 vs 1999";"detail",#N/A,FALSE,"2000 vs 1999"}</definedName>
    <definedName name="wrn.report.3" localSheetId="25" hidden="1">{"summary",#N/A,FALSE,"2000 vs 1999";"detail",#N/A,FALSE,"2000 vs 1999"}</definedName>
    <definedName name="wrn.report.3" localSheetId="21" hidden="1">{"summary",#N/A,FALSE,"2000 vs 1999";"detail",#N/A,FALSE,"2000 vs 1999"}</definedName>
    <definedName name="wrn.report.3" localSheetId="22" hidden="1">{"summary",#N/A,FALSE,"2000 vs 1999";"detail",#N/A,FALSE,"2000 vs 1999"}</definedName>
    <definedName name="wrn.report.3" localSheetId="19" hidden="1">{"summary",#N/A,FALSE,"2000 vs 1999";"detail",#N/A,FALSE,"2000 vs 1999"}</definedName>
    <definedName name="wrn.report.3" hidden="1">{"summary",#N/A,FALSE,"2000 vs 1999";"detail",#N/A,FALSE,"2000 vs 1999"}</definedName>
    <definedName name="wrn.report.4" localSheetId="14" hidden="1">{"summary",#N/A,FALSE,"2000 vs 1999";"detail",#N/A,FALSE,"2000 vs 1999"}</definedName>
    <definedName name="wrn.report.4" localSheetId="7" hidden="1">{"summary",#N/A,FALSE,"2000 vs 1999";"detail",#N/A,FALSE,"2000 vs 1999"}</definedName>
    <definedName name="wrn.report.4" localSheetId="25" hidden="1">{"summary",#N/A,FALSE,"2000 vs 1999";"detail",#N/A,FALSE,"2000 vs 1999"}</definedName>
    <definedName name="wrn.report.4" localSheetId="21" hidden="1">{"summary",#N/A,FALSE,"2000 vs 1999";"detail",#N/A,FALSE,"2000 vs 1999"}</definedName>
    <definedName name="wrn.report.4" localSheetId="22" hidden="1">{"summary",#N/A,FALSE,"2000 vs 1999";"detail",#N/A,FALSE,"2000 vs 1999"}</definedName>
    <definedName name="wrn.report.4" localSheetId="19" hidden="1">{"summary",#N/A,FALSE,"2000 vs 1999";"detail",#N/A,FALSE,"2000 vs 1999"}</definedName>
    <definedName name="wrn.report.4" hidden="1">{"summary",#N/A,FALSE,"2000 vs 1999";"detail",#N/A,FALSE,"2000 vs 1999"}</definedName>
    <definedName name="wrn.report.5" localSheetId="14" hidden="1">{"summary",#N/A,FALSE,"2000 vs 1999";"detail",#N/A,FALSE,"2000 vs 1999"}</definedName>
    <definedName name="wrn.report.5" localSheetId="7" hidden="1">{"summary",#N/A,FALSE,"2000 vs 1999";"detail",#N/A,FALSE,"2000 vs 1999"}</definedName>
    <definedName name="wrn.report.5" localSheetId="25" hidden="1">{"summary",#N/A,FALSE,"2000 vs 1999";"detail",#N/A,FALSE,"2000 vs 1999"}</definedName>
    <definedName name="wrn.report.5" localSheetId="21" hidden="1">{"summary",#N/A,FALSE,"2000 vs 1999";"detail",#N/A,FALSE,"2000 vs 1999"}</definedName>
    <definedName name="wrn.report.5" localSheetId="22" hidden="1">{"summary",#N/A,FALSE,"2000 vs 1999";"detail",#N/A,FALSE,"2000 vs 1999"}</definedName>
    <definedName name="wrn.report.5" localSheetId="19" hidden="1">{"summary",#N/A,FALSE,"2000 vs 1999";"detail",#N/A,FALSE,"2000 vs 1999"}</definedName>
    <definedName name="wrn.report.5" hidden="1">{"summary",#N/A,FALSE,"2000 vs 1999";"detail",#N/A,FALSE,"2000 vs 1999"}</definedName>
    <definedName name="wrn.report.6" localSheetId="14" hidden="1">{"summary",#N/A,FALSE,"2000 vs 1999";"detail",#N/A,FALSE,"2000 vs 1999"}</definedName>
    <definedName name="wrn.report.6" localSheetId="7" hidden="1">{"summary",#N/A,FALSE,"2000 vs 1999";"detail",#N/A,FALSE,"2000 vs 1999"}</definedName>
    <definedName name="wrn.report.6" localSheetId="25" hidden="1">{"summary",#N/A,FALSE,"2000 vs 1999";"detail",#N/A,FALSE,"2000 vs 1999"}</definedName>
    <definedName name="wrn.report.6" localSheetId="21" hidden="1">{"summary",#N/A,FALSE,"2000 vs 1999";"detail",#N/A,FALSE,"2000 vs 1999"}</definedName>
    <definedName name="wrn.report.6" localSheetId="22" hidden="1">{"summary",#N/A,FALSE,"2000 vs 1999";"detail",#N/A,FALSE,"2000 vs 1999"}</definedName>
    <definedName name="wrn.report.6" localSheetId="19" hidden="1">{"summary",#N/A,FALSE,"2000 vs 1999";"detail",#N/A,FALSE,"2000 vs 1999"}</definedName>
    <definedName name="wrn.report.6" hidden="1">{"summary",#N/A,FALSE,"2000 vs 1999";"detail",#N/A,FALSE,"2000 vs 1999"}</definedName>
    <definedName name="wrn.report.new" localSheetId="14" hidden="1">{"summary",#N/A,FALSE,"2000 vs 1999";"detail",#N/A,FALSE,"2000 vs 1999"}</definedName>
    <definedName name="wrn.report.new" localSheetId="7" hidden="1">{"summary",#N/A,FALSE,"2000 vs 1999";"detail",#N/A,FALSE,"2000 vs 1999"}</definedName>
    <definedName name="wrn.report.new" localSheetId="25" hidden="1">{"summary",#N/A,FALSE,"2000 vs 1999";"detail",#N/A,FALSE,"2000 vs 1999"}</definedName>
    <definedName name="wrn.report.new" localSheetId="21" hidden="1">{"summary",#N/A,FALSE,"2000 vs 1999";"detail",#N/A,FALSE,"2000 vs 1999"}</definedName>
    <definedName name="wrn.report.new" localSheetId="22" hidden="1">{"summary",#N/A,FALSE,"2000 vs 1999";"detail",#N/A,FALSE,"2000 vs 1999"}</definedName>
    <definedName name="wrn.report.new" localSheetId="19" hidden="1">{"summary",#N/A,FALSE,"2000 vs 1999";"detail",#N/A,FALSE,"2000 vs 1999"}</definedName>
    <definedName name="wrn.report.new" hidden="1">{"summary",#N/A,FALSE,"2000 vs 1999";"detail",#N/A,FALSE,"2000 vs 1999"}</definedName>
    <definedName name="wrn.report.new.1" localSheetId="14" hidden="1">{"summary",#N/A,FALSE,"2000 vs 1999";"detail",#N/A,FALSE,"2000 vs 1999"}</definedName>
    <definedName name="wrn.report.new.1" localSheetId="7" hidden="1">{"summary",#N/A,FALSE,"2000 vs 1999";"detail",#N/A,FALSE,"2000 vs 1999"}</definedName>
    <definedName name="wrn.report.new.1" localSheetId="25" hidden="1">{"summary",#N/A,FALSE,"2000 vs 1999";"detail",#N/A,FALSE,"2000 vs 1999"}</definedName>
    <definedName name="wrn.report.new.1" localSheetId="21" hidden="1">{"summary",#N/A,FALSE,"2000 vs 1999";"detail",#N/A,FALSE,"2000 vs 1999"}</definedName>
    <definedName name="wrn.report.new.1" localSheetId="22" hidden="1">{"summary",#N/A,FALSE,"2000 vs 1999";"detail",#N/A,FALSE,"2000 vs 1999"}</definedName>
    <definedName name="wrn.report.new.1" localSheetId="19" hidden="1">{"summary",#N/A,FALSE,"2000 vs 1999";"detail",#N/A,FALSE,"2000 vs 1999"}</definedName>
    <definedName name="wrn.report.new.1" hidden="1">{"summary",#N/A,FALSE,"2000 vs 1999";"detail",#N/A,FALSE,"2000 vs 1999"}</definedName>
    <definedName name="wrn.report.new.5" localSheetId="14" hidden="1">{"summary",#N/A,FALSE,"2000 vs 1999";"detail",#N/A,FALSE,"2000 vs 1999"}</definedName>
    <definedName name="wrn.report.new.5" localSheetId="7" hidden="1">{"summary",#N/A,FALSE,"2000 vs 1999";"detail",#N/A,FALSE,"2000 vs 1999"}</definedName>
    <definedName name="wrn.report.new.5" localSheetId="25" hidden="1">{"summary",#N/A,FALSE,"2000 vs 1999";"detail",#N/A,FALSE,"2000 vs 1999"}</definedName>
    <definedName name="wrn.report.new.5" localSheetId="21" hidden="1">{"summary",#N/A,FALSE,"2000 vs 1999";"detail",#N/A,FALSE,"2000 vs 1999"}</definedName>
    <definedName name="wrn.report.new.5" localSheetId="22" hidden="1">{"summary",#N/A,FALSE,"2000 vs 1999";"detail",#N/A,FALSE,"2000 vs 1999"}</definedName>
    <definedName name="wrn.report.new.5" localSheetId="19" hidden="1">{"summary",#N/A,FALSE,"2000 vs 1999";"detail",#N/A,FALSE,"2000 vs 1999"}</definedName>
    <definedName name="wrn.report.new.5" hidden="1">{"summary",#N/A,FALSE,"2000 vs 1999";"detail",#N/A,FALSE,"2000 vs 1999"}</definedName>
    <definedName name="wrn.report.new1" localSheetId="14" hidden="1">{"summary",#N/A,FALSE,"2000 vs 1999";"detail",#N/A,FALSE,"2000 vs 1999"}</definedName>
    <definedName name="wrn.report.new1" localSheetId="7" hidden="1">{"summary",#N/A,FALSE,"2000 vs 1999";"detail",#N/A,FALSE,"2000 vs 1999"}</definedName>
    <definedName name="wrn.report.new1" localSheetId="25" hidden="1">{"summary",#N/A,FALSE,"2000 vs 1999";"detail",#N/A,FALSE,"2000 vs 1999"}</definedName>
    <definedName name="wrn.report.new1" localSheetId="21" hidden="1">{"summary",#N/A,FALSE,"2000 vs 1999";"detail",#N/A,FALSE,"2000 vs 1999"}</definedName>
    <definedName name="wrn.report.new1" localSheetId="22" hidden="1">{"summary",#N/A,FALSE,"2000 vs 1999";"detail",#N/A,FALSE,"2000 vs 1999"}</definedName>
    <definedName name="wrn.report.new1" localSheetId="19" hidden="1">{"summary",#N/A,FALSE,"2000 vs 1999";"detail",#N/A,FALSE,"2000 vs 1999"}</definedName>
    <definedName name="wrn.report.new1" hidden="1">{"summary",#N/A,FALSE,"2000 vs 1999";"detail",#N/A,FALSE,"2000 vs 1999"}</definedName>
    <definedName name="wrn.report.new2" localSheetId="14" hidden="1">{"summary",#N/A,FALSE,"2000 vs 1999";"detail",#N/A,FALSE,"2000 vs 1999"}</definedName>
    <definedName name="wrn.report.new2" localSheetId="7" hidden="1">{"summary",#N/A,FALSE,"2000 vs 1999";"detail",#N/A,FALSE,"2000 vs 1999"}</definedName>
    <definedName name="wrn.report.new2" localSheetId="25" hidden="1">{"summary",#N/A,FALSE,"2000 vs 1999";"detail",#N/A,FALSE,"2000 vs 1999"}</definedName>
    <definedName name="wrn.report.new2" localSheetId="21" hidden="1">{"summary",#N/A,FALSE,"2000 vs 1999";"detail",#N/A,FALSE,"2000 vs 1999"}</definedName>
    <definedName name="wrn.report.new2" localSheetId="22" hidden="1">{"summary",#N/A,FALSE,"2000 vs 1999";"detail",#N/A,FALSE,"2000 vs 1999"}</definedName>
    <definedName name="wrn.report.new2" localSheetId="19" hidden="1">{"summary",#N/A,FALSE,"2000 vs 1999";"detail",#N/A,FALSE,"2000 vs 1999"}</definedName>
    <definedName name="wrn.report.new2" hidden="1">{"summary",#N/A,FALSE,"2000 vs 1999";"detail",#N/A,FALSE,"2000 vs 1999"}</definedName>
    <definedName name="wrn.Report_Summary." localSheetId="14" hidden="1">{"Fin_Report",#N/A,TRUE,"FS";"Revenue",#N/A,TRUE,"Print";"OpCost",#N/A,TRUE,"Print"}</definedName>
    <definedName name="wrn.Report_Summary." localSheetId="7" hidden="1">{"Fin_Report",#N/A,TRUE,"FS";"Revenue",#N/A,TRUE,"Print";"OpCost",#N/A,TRUE,"Print"}</definedName>
    <definedName name="wrn.Report_Summary." localSheetId="25" hidden="1">{"Fin_Report",#N/A,TRUE,"FS";"Revenue",#N/A,TRUE,"Print";"OpCost",#N/A,TRUE,"Print"}</definedName>
    <definedName name="wrn.Report_Summary." localSheetId="21" hidden="1">{"Fin_Report",#N/A,TRUE,"FS";"Revenue",#N/A,TRUE,"Print";"OpCost",#N/A,TRUE,"Print"}</definedName>
    <definedName name="wrn.Report_Summary." localSheetId="22" hidden="1">{"Fin_Report",#N/A,TRUE,"FS";"Revenue",#N/A,TRUE,"Print";"OpCost",#N/A,TRUE,"Print"}</definedName>
    <definedName name="wrn.Report_Summary." localSheetId="19" hidden="1">{"Fin_Report",#N/A,TRUE,"FS";"Revenue",#N/A,TRUE,"Print";"OpCost",#N/A,TRUE,"Print"}</definedName>
    <definedName name="wrn.Report_Summary." hidden="1">{"Fin_Report",#N/A,TRUE,"FS";"Revenue",#N/A,TRUE,"Print";"OpCost",#N/A,TRUE,"Print"}</definedName>
    <definedName name="wrn.report1" localSheetId="14" hidden="1">{"summary",#N/A,FALSE,"2000 vs 1999";"detail",#N/A,FALSE,"2000 vs 1999"}</definedName>
    <definedName name="wrn.report1" localSheetId="7" hidden="1">{"summary",#N/A,FALSE,"2000 vs 1999";"detail",#N/A,FALSE,"2000 vs 1999"}</definedName>
    <definedName name="wrn.report1" localSheetId="25" hidden="1">{"summary",#N/A,FALSE,"2000 vs 1999";"detail",#N/A,FALSE,"2000 vs 1999"}</definedName>
    <definedName name="wrn.report1" localSheetId="21" hidden="1">{"summary",#N/A,FALSE,"2000 vs 1999";"detail",#N/A,FALSE,"2000 vs 1999"}</definedName>
    <definedName name="wrn.report1" localSheetId="22" hidden="1">{"summary",#N/A,FALSE,"2000 vs 1999";"detail",#N/A,FALSE,"2000 vs 1999"}</definedName>
    <definedName name="wrn.report1" localSheetId="19" hidden="1">{"summary",#N/A,FALSE,"2000 vs 1999";"detail",#N/A,FALSE,"2000 vs 1999"}</definedName>
    <definedName name="wrn.report1" hidden="1">{"summary",#N/A,FALSE,"2000 vs 1999";"detail",#N/A,FALSE,"2000 vs 1999"}</definedName>
    <definedName name="wrn.Report1." localSheetId="14" hidden="1">{"CapCost",#N/A,TRUE,"CAP";"Revenue",#N/A,TRUE,"Rev";"OpCost",#N/A,TRUE,"Costs";"Debt",#N/A,TRUE,"DS";"Depreciation",#N/A,TRUE,"Dep";"Fin_Report",#N/A,TRUE,"FS"}</definedName>
    <definedName name="wrn.Report1." localSheetId="7" hidden="1">{"CapCost",#N/A,TRUE,"CAP";"Revenue",#N/A,TRUE,"Rev";"OpCost",#N/A,TRUE,"Costs";"Debt",#N/A,TRUE,"DS";"Depreciation",#N/A,TRUE,"Dep";"Fin_Report",#N/A,TRUE,"FS"}</definedName>
    <definedName name="wrn.Report1." localSheetId="25" hidden="1">{"CapCost",#N/A,TRUE,"CAP";"Revenue",#N/A,TRUE,"Rev";"OpCost",#N/A,TRUE,"Costs";"Debt",#N/A,TRUE,"DS";"Depreciation",#N/A,TRUE,"Dep";"Fin_Report",#N/A,TRUE,"FS"}</definedName>
    <definedName name="wrn.Report1." localSheetId="21" hidden="1">{"CapCost",#N/A,TRUE,"CAP";"Revenue",#N/A,TRUE,"Rev";"OpCost",#N/A,TRUE,"Costs";"Debt",#N/A,TRUE,"DS";"Depreciation",#N/A,TRUE,"Dep";"Fin_Report",#N/A,TRUE,"FS"}</definedName>
    <definedName name="wrn.Report1." localSheetId="22" hidden="1">{"CapCost",#N/A,TRUE,"CAP";"Revenue",#N/A,TRUE,"Rev";"OpCost",#N/A,TRUE,"Costs";"Debt",#N/A,TRUE,"DS";"Depreciation",#N/A,TRUE,"Dep";"Fin_Report",#N/A,TRUE,"FS"}</definedName>
    <definedName name="wrn.Report1." localSheetId="19" hidden="1">{"CapCost",#N/A,TRUE,"CAP";"Revenue",#N/A,TRUE,"Rev";"OpCost",#N/A,TRUE,"Costs";"Debt",#N/A,TRUE,"DS";"Depreciation",#N/A,TRUE,"Dep";"Fin_Report",#N/A,TRUE,"FS"}</definedName>
    <definedName name="wrn.Report1." hidden="1">{"CapCost",#N/A,TRUE,"CAP";"Revenue",#N/A,TRUE,"Rev";"OpCost",#N/A,TRUE,"Costs";"Debt",#N/A,TRUE,"DS";"Depreciation",#N/A,TRUE,"Dep";"Fin_Report",#N/A,TRUE,"FS"}</definedName>
    <definedName name="wrn.Reporting._.division._.manufacturing." localSheetId="14" hidden="1">{#N/A,#N/A,TRUE,"DIVISION-MTH";"MANUFACTURING",#N/A,TRUE,"MANUF-MTH";#N/A,#N/A,TRUE,"TRADING-MTH";#N/A,#N/A,TRUE,"DIV-COSTS-MTH"}</definedName>
    <definedName name="wrn.Reporting._.division._.manufacturing." localSheetId="7" hidden="1">{#N/A,#N/A,TRUE,"DIVISION-MTH";"MANUFACTURING",#N/A,TRUE,"MANUF-MTH";#N/A,#N/A,TRUE,"TRADING-MTH";#N/A,#N/A,TRUE,"DIV-COSTS-MTH"}</definedName>
    <definedName name="wrn.Reporting._.division._.manufacturing." localSheetId="25" hidden="1">{#N/A,#N/A,TRUE,"DIVISION-MTH";"MANUFACTURING",#N/A,TRUE,"MANUF-MTH";#N/A,#N/A,TRUE,"TRADING-MTH";#N/A,#N/A,TRUE,"DIV-COSTS-MTH"}</definedName>
    <definedName name="wrn.Reporting._.division._.manufacturing." localSheetId="21" hidden="1">{#N/A,#N/A,TRUE,"DIVISION-MTH";"MANUFACTURING",#N/A,TRUE,"MANUF-MTH";#N/A,#N/A,TRUE,"TRADING-MTH";#N/A,#N/A,TRUE,"DIV-COSTS-MTH"}</definedName>
    <definedName name="wrn.Reporting._.division._.manufacturing." localSheetId="22" hidden="1">{#N/A,#N/A,TRUE,"DIVISION-MTH";"MANUFACTURING",#N/A,TRUE,"MANUF-MTH";#N/A,#N/A,TRUE,"TRADING-MTH";#N/A,#N/A,TRUE,"DIV-COSTS-MTH"}</definedName>
    <definedName name="wrn.Reporting._.division._.manufacturing." localSheetId="19" hidden="1">{#N/A,#N/A,TRUE,"DIVISION-MTH";"MANUFACTURING",#N/A,TRUE,"MANUF-MTH";#N/A,#N/A,TRUE,"TRADING-MTH";#N/A,#N/A,TRUE,"DIV-COSTS-MTH"}</definedName>
    <definedName name="wrn.Reporting._.division._.manufacturing." hidden="1">{#N/A,#N/A,TRUE,"DIVISION-MTH";"MANUFACTURING",#N/A,TRUE,"MANUF-MTH";#N/A,#N/A,TRUE,"TRADING-MTH";#N/A,#N/A,TRUE,"DIV-COSTS-MTH"}</definedName>
    <definedName name="wrn.rere" localSheetId="14" hidden="1">{"现金主表",#N/A,FALSE,"正式Cashflow"}</definedName>
    <definedName name="wrn.rere" localSheetId="7" hidden="1">{"现金主表",#N/A,FALSE,"正式Cashflow"}</definedName>
    <definedName name="wrn.rere" localSheetId="25" hidden="1">{"现金主表",#N/A,FALSE,"正式Cashflow"}</definedName>
    <definedName name="wrn.rere" localSheetId="21" hidden="1">{"现金主表",#N/A,FALSE,"正式Cashflow"}</definedName>
    <definedName name="wrn.rere" localSheetId="22" hidden="1">{"现金主表",#N/A,FALSE,"正式Cashflow"}</definedName>
    <definedName name="wrn.rere" localSheetId="19" hidden="1">{"现金主表",#N/A,FALSE,"正式Cashflow"}</definedName>
    <definedName name="wrn.rere" hidden="1">{"现金主表",#N/A,FALSE,"正式Cashflow"}</definedName>
    <definedName name="wrn.Restatements._.only." localSheetId="14" hidden="1">{#N/A,#N/A,FALSE,"B1_B4 Restated";#N/A,#N/A,FALSE,"R2002";#N/A,#N/A,FALSE,"R2003"}</definedName>
    <definedName name="wrn.Restatements._.only." localSheetId="7" hidden="1">{#N/A,#N/A,FALSE,"B1_B4 Restated";#N/A,#N/A,FALSE,"R2002";#N/A,#N/A,FALSE,"R2003"}</definedName>
    <definedName name="wrn.Restatements._.only." localSheetId="25" hidden="1">{#N/A,#N/A,FALSE,"B1_B4 Restated";#N/A,#N/A,FALSE,"R2002";#N/A,#N/A,FALSE,"R2003"}</definedName>
    <definedName name="wrn.Restatements._.only." localSheetId="21" hidden="1">{#N/A,#N/A,FALSE,"B1_B4 Restated";#N/A,#N/A,FALSE,"R2002";#N/A,#N/A,FALSE,"R2003"}</definedName>
    <definedName name="wrn.Restatements._.only." localSheetId="22" hidden="1">{#N/A,#N/A,FALSE,"B1_B4 Restated";#N/A,#N/A,FALSE,"R2002";#N/A,#N/A,FALSE,"R2003"}</definedName>
    <definedName name="wrn.Restatements._.only." localSheetId="19" hidden="1">{#N/A,#N/A,FALSE,"B1_B4 Restated";#N/A,#N/A,FALSE,"R2002";#N/A,#N/A,FALSE,"R2003"}</definedName>
    <definedName name="wrn.Restatements._.only." hidden="1">{#N/A,#N/A,FALSE,"B1_B4 Restated";#N/A,#N/A,FALSE,"R2002";#N/A,#N/A,FALSE,"R2003"}</definedName>
    <definedName name="wrn.Retail." localSheetId="14" hidden="1">{"pl",#N/A,FALSE,"Retail";"cf",#N/A,FALSE,"Retail";"pi",#N/A,FALSE,"Retail";"top10",#N/A,FALSE,"Retail";"compcon",#N/A,FALSE,"Retail"}</definedName>
    <definedName name="wrn.Retail." localSheetId="7" hidden="1">{"pl",#N/A,FALSE,"Retail";"cf",#N/A,FALSE,"Retail";"pi",#N/A,FALSE,"Retail";"top10",#N/A,FALSE,"Retail";"compcon",#N/A,FALSE,"Retail"}</definedName>
    <definedName name="wrn.Retail." localSheetId="25" hidden="1">{"pl",#N/A,FALSE,"Retail";"cf",#N/A,FALSE,"Retail";"pi",#N/A,FALSE,"Retail";"top10",#N/A,FALSE,"Retail";"compcon",#N/A,FALSE,"Retail"}</definedName>
    <definedName name="wrn.Retail." localSheetId="21" hidden="1">{"pl",#N/A,FALSE,"Retail";"cf",#N/A,FALSE,"Retail";"pi",#N/A,FALSE,"Retail";"top10",#N/A,FALSE,"Retail";"compcon",#N/A,FALSE,"Retail"}</definedName>
    <definedName name="wrn.Retail." localSheetId="22" hidden="1">{"pl",#N/A,FALSE,"Retail";"cf",#N/A,FALSE,"Retail";"pi",#N/A,FALSE,"Retail";"top10",#N/A,FALSE,"Retail";"compcon",#N/A,FALSE,"Retail"}</definedName>
    <definedName name="wrn.Retail." localSheetId="19" hidden="1">{"pl",#N/A,FALSE,"Retail";"cf",#N/A,FALSE,"Retail";"pi",#N/A,FALSE,"Retail";"top10",#N/A,FALSE,"Retail";"compcon",#N/A,FALSE,"Retail"}</definedName>
    <definedName name="wrn.Retail." hidden="1">{"pl",#N/A,FALSE,"Retail";"cf",#N/A,FALSE,"Retail";"pi",#N/A,FALSE,"Retail";"top10",#N/A,FALSE,"Retail";"compcon",#N/A,FALSE,"Retail"}</definedName>
    <definedName name="wrn.REV." localSheetId="14" hidden="1">{#N/A,#N/A,FALSE,"REVENUE"}</definedName>
    <definedName name="wrn.REV." localSheetId="7" hidden="1">{#N/A,#N/A,FALSE,"REVENUE"}</definedName>
    <definedName name="wrn.REV." localSheetId="25" hidden="1">{#N/A,#N/A,FALSE,"REVENUE"}</definedName>
    <definedName name="wrn.REV." localSheetId="21" hidden="1">{#N/A,#N/A,FALSE,"REVENUE"}</definedName>
    <definedName name="wrn.REV." localSheetId="22" hidden="1">{#N/A,#N/A,FALSE,"REVENUE"}</definedName>
    <definedName name="wrn.REV." localSheetId="19" hidden="1">{#N/A,#N/A,FALSE,"REVENUE"}</definedName>
    <definedName name="wrn.REV." hidden="1">{#N/A,#N/A,FALSE,"REVENUE"}</definedName>
    <definedName name="wrn.Revenue._.Details." localSheetId="14" hidden="1">{"Revenue by Industry Chart",#N/A,FALSE,"Mix";"Annual Revenue Detail",#N/A,FALSE,"Mix";"Quarterly Revenue Detail",#N/A,FALSE,"Mix"}</definedName>
    <definedName name="wrn.Revenue._.Details." localSheetId="7" hidden="1">{"Revenue by Industry Chart",#N/A,FALSE,"Mix";"Annual Revenue Detail",#N/A,FALSE,"Mix";"Quarterly Revenue Detail",#N/A,FALSE,"Mix"}</definedName>
    <definedName name="wrn.Revenue._.Details." localSheetId="25" hidden="1">{"Revenue by Industry Chart",#N/A,FALSE,"Mix";"Annual Revenue Detail",#N/A,FALSE,"Mix";"Quarterly Revenue Detail",#N/A,FALSE,"Mix"}</definedName>
    <definedName name="wrn.Revenue._.Details." localSheetId="21" hidden="1">{"Revenue by Industry Chart",#N/A,FALSE,"Mix";"Annual Revenue Detail",#N/A,FALSE,"Mix";"Quarterly Revenue Detail",#N/A,FALSE,"Mix"}</definedName>
    <definedName name="wrn.Revenue._.Details." localSheetId="22" hidden="1">{"Revenue by Industry Chart",#N/A,FALSE,"Mix";"Annual Revenue Detail",#N/A,FALSE,"Mix";"Quarterly Revenue Detail",#N/A,FALSE,"Mix"}</definedName>
    <definedName name="wrn.Revenue._.Details." localSheetId="19" hidden="1">{"Revenue by Industry Chart",#N/A,FALSE,"Mix";"Annual Revenue Detail",#N/A,FALSE,"Mix";"Quarterly Revenue Detail",#N/A,FALSE,"Mix"}</definedName>
    <definedName name="wrn.Revenue._.Details." hidden="1">{"Revenue by Industry Chart",#N/A,FALSE,"Mix";"Annual Revenue Detail",#N/A,FALSE,"Mix";"Quarterly Revenue Detail",#N/A,FALSE,"Mix"}</definedName>
    <definedName name="wrn.Review._.Schedules." localSheetId="14"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ew._.Schedules." localSheetId="7"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ew._.Schedules." localSheetId="25"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ew._.Schedules." localSheetId="21"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ew._.Schedules." localSheetId="22"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ew._.Schedules." localSheetId="19"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ew._.Schedules." hidden="1">{"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sed._.CEC._.slides." localSheetId="14" hidden="1">{#N/A,#N/A,FALSE,"Revised cover";#N/A,#N/A,FALSE,"Trends";"main view",#N/A,FALSE,"As Reported";#N/A,#N/A,FALSE,"delegations";#N/A,#N/A,FALSE,"(un) Commited"}</definedName>
    <definedName name="wrn.revised._.CEC._.slides." localSheetId="7" hidden="1">{#N/A,#N/A,FALSE,"Revised cover";#N/A,#N/A,FALSE,"Trends";"main view",#N/A,FALSE,"As Reported";#N/A,#N/A,FALSE,"delegations";#N/A,#N/A,FALSE,"(un) Commited"}</definedName>
    <definedName name="wrn.revised._.CEC._.slides." localSheetId="25" hidden="1">{#N/A,#N/A,FALSE,"Revised cover";#N/A,#N/A,FALSE,"Trends";"main view",#N/A,FALSE,"As Reported";#N/A,#N/A,FALSE,"delegations";#N/A,#N/A,FALSE,"(un) Commited"}</definedName>
    <definedName name="wrn.revised._.CEC._.slides." localSheetId="21" hidden="1">{#N/A,#N/A,FALSE,"Revised cover";#N/A,#N/A,FALSE,"Trends";"main view",#N/A,FALSE,"As Reported";#N/A,#N/A,FALSE,"delegations";#N/A,#N/A,FALSE,"(un) Commited"}</definedName>
    <definedName name="wrn.revised._.CEC._.slides." localSheetId="22" hidden="1">{#N/A,#N/A,FALSE,"Revised cover";#N/A,#N/A,FALSE,"Trends";"main view",#N/A,FALSE,"As Reported";#N/A,#N/A,FALSE,"delegations";#N/A,#N/A,FALSE,"(un) Commited"}</definedName>
    <definedName name="wrn.revised._.CEC._.slides." localSheetId="19" hidden="1">{#N/A,#N/A,FALSE,"Revised cover";#N/A,#N/A,FALSE,"Trends";"main view",#N/A,FALSE,"As Reported";#N/A,#N/A,FALSE,"delegations";#N/A,#N/A,FALSE,"(un) Commited"}</definedName>
    <definedName name="wrn.revised._.CEC._.slides." hidden="1">{#N/A,#N/A,FALSE,"Revised cover";#N/A,#N/A,FALSE,"Trends";"main view",#N/A,FALSE,"As Reported";#N/A,#N/A,FALSE,"delegations";#N/A,#N/A,FALSE,"(un) Commited"}</definedName>
    <definedName name="wrn.Revs." localSheetId="14" hidden="1">{"Base_rev",#N/A,FALSE,"Proj_IS_Base";"Projrev",#N/A,FALSE,"Proj_IS_wOTLC";"Delta",#N/A,FALSE,"Delta Rev_PV"}</definedName>
    <definedName name="wrn.Revs." localSheetId="7" hidden="1">{"Base_rev",#N/A,FALSE,"Proj_IS_Base";"Projrev",#N/A,FALSE,"Proj_IS_wOTLC";"Delta",#N/A,FALSE,"Delta Rev_PV"}</definedName>
    <definedName name="wrn.Revs." localSheetId="25" hidden="1">{"Base_rev",#N/A,FALSE,"Proj_IS_Base";"Projrev",#N/A,FALSE,"Proj_IS_wOTLC";"Delta",#N/A,FALSE,"Delta Rev_PV"}</definedName>
    <definedName name="wrn.Revs." localSheetId="21" hidden="1">{"Base_rev",#N/A,FALSE,"Proj_IS_Base";"Projrev",#N/A,FALSE,"Proj_IS_wOTLC";"Delta",#N/A,FALSE,"Delta Rev_PV"}</definedName>
    <definedName name="wrn.Revs." localSheetId="22" hidden="1">{"Base_rev",#N/A,FALSE,"Proj_IS_Base";"Projrev",#N/A,FALSE,"Proj_IS_wOTLC";"Delta",#N/A,FALSE,"Delta Rev_PV"}</definedName>
    <definedName name="wrn.Revs." localSheetId="19" hidden="1">{"Base_rev",#N/A,FALSE,"Proj_IS_Base";"Projrev",#N/A,FALSE,"Proj_IS_wOTLC";"Delta",#N/A,FALSE,"Delta Rev_PV"}</definedName>
    <definedName name="wrn.Revs." hidden="1">{"Base_rev",#N/A,FALSE,"Proj_IS_Base";"Projrev",#N/A,FALSE,"Proj_IS_wOTLC";"Delta",#N/A,FALSE,"Delta Rev_PV"}</definedName>
    <definedName name="wrn.rm." localSheetId="14" hidden="1">{#N/A,#N/A,FALSE,"Cov";#N/A,#N/A,FALSE,"Sum";#N/A,#N/A,FALSE,"P&amp;L";#N/A,#N/A,FALSE,"HL";#N/A,#N/A,FALSE,"Bal";#N/A,#N/A,FALSE,"CCcm";#N/A,#N/A,FALSE,"HC";#N/A,#N/A,FALSE,"Cap";#N/A,#N/A,FALSE,"ProdCM"}</definedName>
    <definedName name="wrn.rm." localSheetId="7" hidden="1">{#N/A,#N/A,FALSE,"Cov";#N/A,#N/A,FALSE,"Sum";#N/A,#N/A,FALSE,"P&amp;L";#N/A,#N/A,FALSE,"HL";#N/A,#N/A,FALSE,"Bal";#N/A,#N/A,FALSE,"CCcm";#N/A,#N/A,FALSE,"HC";#N/A,#N/A,FALSE,"Cap";#N/A,#N/A,FALSE,"ProdCM"}</definedName>
    <definedName name="wrn.rm." localSheetId="25" hidden="1">{#N/A,#N/A,FALSE,"Cov";#N/A,#N/A,FALSE,"Sum";#N/A,#N/A,FALSE,"P&amp;L";#N/A,#N/A,FALSE,"HL";#N/A,#N/A,FALSE,"Bal";#N/A,#N/A,FALSE,"CCcm";#N/A,#N/A,FALSE,"HC";#N/A,#N/A,FALSE,"Cap";#N/A,#N/A,FALSE,"ProdCM"}</definedName>
    <definedName name="wrn.rm." localSheetId="21" hidden="1">{#N/A,#N/A,FALSE,"Cov";#N/A,#N/A,FALSE,"Sum";#N/A,#N/A,FALSE,"P&amp;L";#N/A,#N/A,FALSE,"HL";#N/A,#N/A,FALSE,"Bal";#N/A,#N/A,FALSE,"CCcm";#N/A,#N/A,FALSE,"HC";#N/A,#N/A,FALSE,"Cap";#N/A,#N/A,FALSE,"ProdCM"}</definedName>
    <definedName name="wrn.rm." localSheetId="22" hidden="1">{#N/A,#N/A,FALSE,"Cov";#N/A,#N/A,FALSE,"Sum";#N/A,#N/A,FALSE,"P&amp;L";#N/A,#N/A,FALSE,"HL";#N/A,#N/A,FALSE,"Bal";#N/A,#N/A,FALSE,"CCcm";#N/A,#N/A,FALSE,"HC";#N/A,#N/A,FALSE,"Cap";#N/A,#N/A,FALSE,"ProdCM"}</definedName>
    <definedName name="wrn.rm." localSheetId="19" hidden="1">{#N/A,#N/A,FALSE,"Cov";#N/A,#N/A,FALSE,"Sum";#N/A,#N/A,FALSE,"P&amp;L";#N/A,#N/A,FALSE,"HL";#N/A,#N/A,FALSE,"Bal";#N/A,#N/A,FALSE,"CCcm";#N/A,#N/A,FALSE,"HC";#N/A,#N/A,FALSE,"Cap";#N/A,#N/A,FALSE,"ProdCM"}</definedName>
    <definedName name="wrn.rm." hidden="1">{#N/A,#N/A,FALSE,"Cov";#N/A,#N/A,FALSE,"Sum";#N/A,#N/A,FALSE,"P&amp;L";#N/A,#N/A,FALSE,"HL";#N/A,#N/A,FALSE,"Bal";#N/A,#N/A,FALSE,"CCcm";#N/A,#N/A,FALSE,"HC";#N/A,#N/A,FALSE,"Cap";#N/A,#N/A,FALSE,"ProdCM"}</definedName>
    <definedName name="wrn.Robuster." localSheetId="14" hidden="1">{#N/A,#N/A,TRUE,"Cover";#N/A,#N/A,TRUE,"Descr";#N/A,#N/A,TRUE,"Control (In)";#N/A,#N/A,TRUE,"Op Margin";#N/A,#N/A,TRUE,"Depn";#N/A,#N/A,TRUE,"Finance";#N/A,#N/A,TRUE,"Tax";#N/A,#N/A,TRUE,"P &amp; L";#N/A,#N/A,TRUE,"CFS";#N/A,#N/A,TRUE,"BS";#N/A,#N/A,TRUE,"DCF";#N/A,#N/A,TRUE,"Ratios"}</definedName>
    <definedName name="wrn.Robuster." localSheetId="7" hidden="1">{#N/A,#N/A,TRUE,"Cover";#N/A,#N/A,TRUE,"Descr";#N/A,#N/A,TRUE,"Control (In)";#N/A,#N/A,TRUE,"Op Margin";#N/A,#N/A,TRUE,"Depn";#N/A,#N/A,TRUE,"Finance";#N/A,#N/A,TRUE,"Tax";#N/A,#N/A,TRUE,"P &amp; L";#N/A,#N/A,TRUE,"CFS";#N/A,#N/A,TRUE,"BS";#N/A,#N/A,TRUE,"DCF";#N/A,#N/A,TRUE,"Ratios"}</definedName>
    <definedName name="wrn.Robuster." localSheetId="25" hidden="1">{#N/A,#N/A,TRUE,"Cover";#N/A,#N/A,TRUE,"Descr";#N/A,#N/A,TRUE,"Control (In)";#N/A,#N/A,TRUE,"Op Margin";#N/A,#N/A,TRUE,"Depn";#N/A,#N/A,TRUE,"Finance";#N/A,#N/A,TRUE,"Tax";#N/A,#N/A,TRUE,"P &amp; L";#N/A,#N/A,TRUE,"CFS";#N/A,#N/A,TRUE,"BS";#N/A,#N/A,TRUE,"DCF";#N/A,#N/A,TRUE,"Ratios"}</definedName>
    <definedName name="wrn.Robuster." localSheetId="21" hidden="1">{#N/A,#N/A,TRUE,"Cover";#N/A,#N/A,TRUE,"Descr";#N/A,#N/A,TRUE,"Control (In)";#N/A,#N/A,TRUE,"Op Margin";#N/A,#N/A,TRUE,"Depn";#N/A,#N/A,TRUE,"Finance";#N/A,#N/A,TRUE,"Tax";#N/A,#N/A,TRUE,"P &amp; L";#N/A,#N/A,TRUE,"CFS";#N/A,#N/A,TRUE,"BS";#N/A,#N/A,TRUE,"DCF";#N/A,#N/A,TRUE,"Ratios"}</definedName>
    <definedName name="wrn.Robuster." localSheetId="22" hidden="1">{#N/A,#N/A,TRUE,"Cover";#N/A,#N/A,TRUE,"Descr";#N/A,#N/A,TRUE,"Control (In)";#N/A,#N/A,TRUE,"Op Margin";#N/A,#N/A,TRUE,"Depn";#N/A,#N/A,TRUE,"Finance";#N/A,#N/A,TRUE,"Tax";#N/A,#N/A,TRUE,"P &amp; L";#N/A,#N/A,TRUE,"CFS";#N/A,#N/A,TRUE,"BS";#N/A,#N/A,TRUE,"DCF";#N/A,#N/A,TRUE,"Ratios"}</definedName>
    <definedName name="wrn.Robuster." localSheetId="19" hidden="1">{#N/A,#N/A,TRUE,"Cover";#N/A,#N/A,TRUE,"Descr";#N/A,#N/A,TRUE,"Control (In)";#N/A,#N/A,TRUE,"Op Margin";#N/A,#N/A,TRUE,"Depn";#N/A,#N/A,TRUE,"Finance";#N/A,#N/A,TRUE,"Tax";#N/A,#N/A,TRUE,"P &amp; L";#N/A,#N/A,TRUE,"CFS";#N/A,#N/A,TRUE,"BS";#N/A,#N/A,TRUE,"DCF";#N/A,#N/A,TRUE,"Ratios"}</definedName>
    <definedName name="wrn.Robuster." hidden="1">{#N/A,#N/A,TRUE,"Cover";#N/A,#N/A,TRUE,"Descr";#N/A,#N/A,TRUE,"Control (In)";#N/A,#N/A,TRUE,"Op Margin";#N/A,#N/A,TRUE,"Depn";#N/A,#N/A,TRUE,"Finance";#N/A,#N/A,TRUE,"Tax";#N/A,#N/A,TRUE,"P &amp; L";#N/A,#N/A,TRUE,"CFS";#N/A,#N/A,TRUE,"BS";#N/A,#N/A,TRUE,"DCF";#N/A,#N/A,TRUE,"Ratios"}</definedName>
    <definedName name="wrn.RPT." localSheetId="14" hidden="1">{#N/A,#N/A,FALSE,"인원";#N/A,#N/A,FALSE,"비용2";#N/A,#N/A,FALSE,"비용1";#N/A,#N/A,FALSE,"비용";#N/A,#N/A,FALSE,"보증2";#N/A,#N/A,FALSE,"보증1";#N/A,#N/A,FALSE,"보증";#N/A,#N/A,FALSE,"손익1";#N/A,#N/A,FALSE,"손익";#N/A,#N/A,FALSE,"부서별매출";#N/A,#N/A,FALSE,"매출"}</definedName>
    <definedName name="wrn.RPT." localSheetId="7" hidden="1">{#N/A,#N/A,FALSE,"인원";#N/A,#N/A,FALSE,"비용2";#N/A,#N/A,FALSE,"비용1";#N/A,#N/A,FALSE,"비용";#N/A,#N/A,FALSE,"보증2";#N/A,#N/A,FALSE,"보증1";#N/A,#N/A,FALSE,"보증";#N/A,#N/A,FALSE,"손익1";#N/A,#N/A,FALSE,"손익";#N/A,#N/A,FALSE,"부서별매출";#N/A,#N/A,FALSE,"매출"}</definedName>
    <definedName name="wrn.RPT." localSheetId="25" hidden="1">{#N/A,#N/A,FALSE,"인원";#N/A,#N/A,FALSE,"비용2";#N/A,#N/A,FALSE,"비용1";#N/A,#N/A,FALSE,"비용";#N/A,#N/A,FALSE,"보증2";#N/A,#N/A,FALSE,"보증1";#N/A,#N/A,FALSE,"보증";#N/A,#N/A,FALSE,"손익1";#N/A,#N/A,FALSE,"손익";#N/A,#N/A,FALSE,"부서별매출";#N/A,#N/A,FALSE,"매출"}</definedName>
    <definedName name="wrn.RPT." localSheetId="21" hidden="1">{#N/A,#N/A,FALSE,"인원";#N/A,#N/A,FALSE,"비용2";#N/A,#N/A,FALSE,"비용1";#N/A,#N/A,FALSE,"비용";#N/A,#N/A,FALSE,"보증2";#N/A,#N/A,FALSE,"보증1";#N/A,#N/A,FALSE,"보증";#N/A,#N/A,FALSE,"손익1";#N/A,#N/A,FALSE,"손익";#N/A,#N/A,FALSE,"부서별매출";#N/A,#N/A,FALSE,"매출"}</definedName>
    <definedName name="wrn.RPT." localSheetId="22" hidden="1">{#N/A,#N/A,FALSE,"인원";#N/A,#N/A,FALSE,"비용2";#N/A,#N/A,FALSE,"비용1";#N/A,#N/A,FALSE,"비용";#N/A,#N/A,FALSE,"보증2";#N/A,#N/A,FALSE,"보증1";#N/A,#N/A,FALSE,"보증";#N/A,#N/A,FALSE,"손익1";#N/A,#N/A,FALSE,"손익";#N/A,#N/A,FALSE,"부서별매출";#N/A,#N/A,FALSE,"매출"}</definedName>
    <definedName name="wrn.RPT." localSheetId="19"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RTS." localSheetId="14" hidden="1">{"rts",#N/A,TRUE,"TITLE";#N/A,#N/A,TRUE,"P&amp;L - RTS";#N/A,#N/A,TRUE,"RTS biz";#N/A,#N/A,TRUE,"Cost - RTS";"RTS",#N/A,TRUE,"Capex "}</definedName>
    <definedName name="wrn.RTS." localSheetId="7" hidden="1">{"rts",#N/A,TRUE,"TITLE";#N/A,#N/A,TRUE,"P&amp;L - RTS";#N/A,#N/A,TRUE,"RTS biz";#N/A,#N/A,TRUE,"Cost - RTS";"RTS",#N/A,TRUE,"Capex "}</definedName>
    <definedName name="wrn.RTS." localSheetId="25" hidden="1">{"rts",#N/A,TRUE,"TITLE";#N/A,#N/A,TRUE,"P&amp;L - RTS";#N/A,#N/A,TRUE,"RTS biz";#N/A,#N/A,TRUE,"Cost - RTS";"RTS",#N/A,TRUE,"Capex "}</definedName>
    <definedName name="wrn.RTS." localSheetId="21" hidden="1">{"rts",#N/A,TRUE,"TITLE";#N/A,#N/A,TRUE,"P&amp;L - RTS";#N/A,#N/A,TRUE,"RTS biz";#N/A,#N/A,TRUE,"Cost - RTS";"RTS",#N/A,TRUE,"Capex "}</definedName>
    <definedName name="wrn.RTS." localSheetId="22" hidden="1">{"rts",#N/A,TRUE,"TITLE";#N/A,#N/A,TRUE,"P&amp;L - RTS";#N/A,#N/A,TRUE,"RTS biz";#N/A,#N/A,TRUE,"Cost - RTS";"RTS",#N/A,TRUE,"Capex "}</definedName>
    <definedName name="wrn.RTS." localSheetId="19" hidden="1">{"rts",#N/A,TRUE,"TITLE";#N/A,#N/A,TRUE,"P&amp;L - RTS";#N/A,#N/A,TRUE,"RTS biz";#N/A,#N/A,TRUE,"Cost - RTS";"RTS",#N/A,TRUE,"Capex "}</definedName>
    <definedName name="wrn.RTS." hidden="1">{"rts",#N/A,TRUE,"TITLE";#N/A,#N/A,TRUE,"P&amp;L - RTS";#N/A,#N/A,TRUE,"RTS biz";#N/A,#N/A,TRUE,"Cost - RTS";"RTS",#N/A,TRUE,"Capex "}</definedName>
    <definedName name="wrn.Sales." localSheetId="14" hidden="1">{#N/A,#N/A,FALSE,"Marketing";#N/A,#N/A,FALSE,"Selling";#N/A,#N/A,FALSE,"Promotional";#N/A,#N/A,FALSE,"Advertising"}</definedName>
    <definedName name="wrn.Sales." localSheetId="7" hidden="1">{#N/A,#N/A,FALSE,"Marketing";#N/A,#N/A,FALSE,"Selling";#N/A,#N/A,FALSE,"Promotional";#N/A,#N/A,FALSE,"Advertising"}</definedName>
    <definedName name="wrn.Sales." localSheetId="25" hidden="1">{#N/A,#N/A,FALSE,"Marketing";#N/A,#N/A,FALSE,"Selling";#N/A,#N/A,FALSE,"Promotional";#N/A,#N/A,FALSE,"Advertising"}</definedName>
    <definedName name="wrn.Sales." localSheetId="21" hidden="1">{#N/A,#N/A,FALSE,"Marketing";#N/A,#N/A,FALSE,"Selling";#N/A,#N/A,FALSE,"Promotional";#N/A,#N/A,FALSE,"Advertising"}</definedName>
    <definedName name="wrn.Sales." localSheetId="22" hidden="1">{#N/A,#N/A,FALSE,"Marketing";#N/A,#N/A,FALSE,"Selling";#N/A,#N/A,FALSE,"Promotional";#N/A,#N/A,FALSE,"Advertising"}</definedName>
    <definedName name="wrn.Sales." localSheetId="19" hidden="1">{#N/A,#N/A,FALSE,"Marketing";#N/A,#N/A,FALSE,"Selling";#N/A,#N/A,FALSE,"Promotional";#N/A,#N/A,FALSE,"Advertising"}</definedName>
    <definedName name="wrn.Sales." hidden="1">{#N/A,#N/A,FALSE,"Marketing";#N/A,#N/A,FALSE,"Selling";#N/A,#N/A,FALSE,"Promotional";#N/A,#N/A,FALSE,"Advertising"}</definedName>
    <definedName name="wrn.Scorecards._.and._.VFAs." localSheetId="14" hidden="1">{#N/A,#N/A,FALSE,"Scorecard";#N/A,#N/A,FALSE,"S1VFA";#N/A,#N/A,FALSE,"S2VFA";#N/A,#N/A,FALSE,"S3VFA";#N/A,#N/A,FALSE,"C1VFA";#N/A,#N/A,FALSE,"C2VFA";#N/A,#N/A,FALSE,"C3VFA";#N/A,#N/A,FALSE,"P1VFA";#N/A,#N/A,FALSE,"P2VFA";#N/A,#N/A,FALSE,"P3VFA"}</definedName>
    <definedName name="wrn.Scorecards._.and._.VFAs." localSheetId="7" hidden="1">{#N/A,#N/A,FALSE,"Scorecard";#N/A,#N/A,FALSE,"S1VFA";#N/A,#N/A,FALSE,"S2VFA";#N/A,#N/A,FALSE,"S3VFA";#N/A,#N/A,FALSE,"C1VFA";#N/A,#N/A,FALSE,"C2VFA";#N/A,#N/A,FALSE,"C3VFA";#N/A,#N/A,FALSE,"P1VFA";#N/A,#N/A,FALSE,"P2VFA";#N/A,#N/A,FALSE,"P3VFA"}</definedName>
    <definedName name="wrn.Scorecards._.and._.VFAs." localSheetId="25" hidden="1">{#N/A,#N/A,FALSE,"Scorecard";#N/A,#N/A,FALSE,"S1VFA";#N/A,#N/A,FALSE,"S2VFA";#N/A,#N/A,FALSE,"S3VFA";#N/A,#N/A,FALSE,"C1VFA";#N/A,#N/A,FALSE,"C2VFA";#N/A,#N/A,FALSE,"C3VFA";#N/A,#N/A,FALSE,"P1VFA";#N/A,#N/A,FALSE,"P2VFA";#N/A,#N/A,FALSE,"P3VFA"}</definedName>
    <definedName name="wrn.Scorecards._.and._.VFAs." localSheetId="21" hidden="1">{#N/A,#N/A,FALSE,"Scorecard";#N/A,#N/A,FALSE,"S1VFA";#N/A,#N/A,FALSE,"S2VFA";#N/A,#N/A,FALSE,"S3VFA";#N/A,#N/A,FALSE,"C1VFA";#N/A,#N/A,FALSE,"C2VFA";#N/A,#N/A,FALSE,"C3VFA";#N/A,#N/A,FALSE,"P1VFA";#N/A,#N/A,FALSE,"P2VFA";#N/A,#N/A,FALSE,"P3VFA"}</definedName>
    <definedName name="wrn.Scorecards._.and._.VFAs." localSheetId="22" hidden="1">{#N/A,#N/A,FALSE,"Scorecard";#N/A,#N/A,FALSE,"S1VFA";#N/A,#N/A,FALSE,"S2VFA";#N/A,#N/A,FALSE,"S3VFA";#N/A,#N/A,FALSE,"C1VFA";#N/A,#N/A,FALSE,"C2VFA";#N/A,#N/A,FALSE,"C3VFA";#N/A,#N/A,FALSE,"P1VFA";#N/A,#N/A,FALSE,"P2VFA";#N/A,#N/A,FALSE,"P3VFA"}</definedName>
    <definedName name="wrn.Scorecards._.and._.VFAs." localSheetId="19" hidden="1">{#N/A,#N/A,FALSE,"Scorecard";#N/A,#N/A,FALSE,"S1VFA";#N/A,#N/A,FALSE,"S2VFA";#N/A,#N/A,FALSE,"S3VFA";#N/A,#N/A,FALSE,"C1VFA";#N/A,#N/A,FALSE,"C2VFA";#N/A,#N/A,FALSE,"C3VFA";#N/A,#N/A,FALSE,"P1VFA";#N/A,#N/A,FALSE,"P2VFA";#N/A,#N/A,FALSE,"P3VFA"}</definedName>
    <definedName name="wrn.Scorecards._.and._.VFAs." hidden="1">{#N/A,#N/A,FALSE,"Scorecard";#N/A,#N/A,FALSE,"S1VFA";#N/A,#N/A,FALSE,"S2VFA";#N/A,#N/A,FALSE,"S3VFA";#N/A,#N/A,FALSE,"C1VFA";#N/A,#N/A,FALSE,"C2VFA";#N/A,#N/A,FALSE,"C3VFA";#N/A,#N/A,FALSE,"P1VFA";#N/A,#N/A,FALSE,"P2VFA";#N/A,#N/A,FALSE,"P3VFA"}</definedName>
    <definedName name="wrn.sensitivity." localSheetId="14" hidden="1">{"sensitivity",#N/A,FALSE,"Sensitivity"}</definedName>
    <definedName name="wrn.sensitivity." localSheetId="7" hidden="1">{"sensitivity",#N/A,FALSE,"Sensitivity"}</definedName>
    <definedName name="wrn.sensitivity." localSheetId="25" hidden="1">{"sensitivity",#N/A,FALSE,"Sensitivity"}</definedName>
    <definedName name="wrn.sensitivity." localSheetId="21" hidden="1">{"sensitivity",#N/A,FALSE,"Sensitivity"}</definedName>
    <definedName name="wrn.sensitivity." localSheetId="22" hidden="1">{"sensitivity",#N/A,FALSE,"Sensitivity"}</definedName>
    <definedName name="wrn.sensitivity." localSheetId="19" hidden="1">{"sensitivity",#N/A,FALSE,"Sensitivity"}</definedName>
    <definedName name="wrn.sensitivity." hidden="1">{"sensitivity",#N/A,FALSE,"Sensitivity"}</definedName>
    <definedName name="wrn.Sherry._.Adams." localSheetId="14" hidden="1">{#N/A,#N/A,FALSE,"P&amp;L";#N/A,#N/A,FALSE,"AdRev";#N/A,#N/A,FALSE,"AvgRev"}</definedName>
    <definedName name="wrn.Sherry._.Adams." localSheetId="7" hidden="1">{#N/A,#N/A,FALSE,"P&amp;L";#N/A,#N/A,FALSE,"AdRev";#N/A,#N/A,FALSE,"AvgRev"}</definedName>
    <definedName name="wrn.Sherry._.Adams." localSheetId="25" hidden="1">{#N/A,#N/A,FALSE,"P&amp;L";#N/A,#N/A,FALSE,"AdRev";#N/A,#N/A,FALSE,"AvgRev"}</definedName>
    <definedName name="wrn.Sherry._.Adams." localSheetId="21" hidden="1">{#N/A,#N/A,FALSE,"P&amp;L";#N/A,#N/A,FALSE,"AdRev";#N/A,#N/A,FALSE,"AvgRev"}</definedName>
    <definedName name="wrn.Sherry._.Adams." localSheetId="22" hidden="1">{#N/A,#N/A,FALSE,"P&amp;L";#N/A,#N/A,FALSE,"AdRev";#N/A,#N/A,FALSE,"AvgRev"}</definedName>
    <definedName name="wrn.Sherry._.Adams." localSheetId="19" hidden="1">{#N/A,#N/A,FALSE,"P&amp;L";#N/A,#N/A,FALSE,"AdRev";#N/A,#N/A,FALSE,"AvgRev"}</definedName>
    <definedName name="wrn.Sherry._.Adams." hidden="1">{#N/A,#N/A,FALSE,"P&amp;L";#N/A,#N/A,FALSE,"AdRev";#N/A,#N/A,FALSE,"AvgRev"}</definedName>
    <definedName name="wrn.SHIPMENTS." localSheetId="14" hidden="1">{#N/A,#N/A,FALSE,"JANLN2"}</definedName>
    <definedName name="wrn.SHIPMENTS." localSheetId="7" hidden="1">{#N/A,#N/A,FALSE,"JANLN2"}</definedName>
    <definedName name="wrn.SHIPMENTS." localSheetId="25" hidden="1">{#N/A,#N/A,FALSE,"JANLN2"}</definedName>
    <definedName name="wrn.SHIPMENTS." localSheetId="21" hidden="1">{#N/A,#N/A,FALSE,"JANLN2"}</definedName>
    <definedName name="wrn.SHIPMENTS." localSheetId="22" hidden="1">{#N/A,#N/A,FALSE,"JANLN2"}</definedName>
    <definedName name="wrn.SHIPMENTS." localSheetId="19" hidden="1">{#N/A,#N/A,FALSE,"JANLN2"}</definedName>
    <definedName name="wrn.SHIPMENTS." hidden="1">{#N/A,#N/A,FALSE,"JANLN2"}</definedName>
    <definedName name="wrn.SHORT." localSheetId="14" hidden="1">{"CREDIT STATISTICS",#N/A,FALSE,"STATS";"CF_AND_IS",#N/A,FALSE,"PLAN";"BALSHEET",#N/A,FALSE,"BALANCE SHEET"}</definedName>
    <definedName name="wrn.SHORT." localSheetId="7" hidden="1">{"CREDIT STATISTICS",#N/A,FALSE,"STATS";"CF_AND_IS",#N/A,FALSE,"PLAN";"BALSHEET",#N/A,FALSE,"BALANCE SHEET"}</definedName>
    <definedName name="wrn.SHORT." localSheetId="25" hidden="1">{"CREDIT STATISTICS",#N/A,FALSE,"STATS";"CF_AND_IS",#N/A,FALSE,"PLAN";"BALSHEET",#N/A,FALSE,"BALANCE SHEET"}</definedName>
    <definedName name="wrn.SHORT." localSheetId="21" hidden="1">{"CREDIT STATISTICS",#N/A,FALSE,"STATS";"CF_AND_IS",#N/A,FALSE,"PLAN";"BALSHEET",#N/A,FALSE,"BALANCE SHEET"}</definedName>
    <definedName name="wrn.SHORT." localSheetId="22" hidden="1">{"CREDIT STATISTICS",#N/A,FALSE,"STATS";"CF_AND_IS",#N/A,FALSE,"PLAN";"BALSHEET",#N/A,FALSE,"BALANCE SHEET"}</definedName>
    <definedName name="wrn.SHORT." localSheetId="19" hidden="1">{"CREDIT STATISTICS",#N/A,FALSE,"STATS";"CF_AND_IS",#N/A,FALSE,"PLAN";"BALSHEET",#N/A,FALSE,"BALANCE SHEET"}</definedName>
    <definedName name="wrn.SHORT." hidden="1">{"CREDIT STATISTICS",#N/A,FALSE,"STATS";"CF_AND_IS",#N/A,FALSE,"PLAN";"BALSHEET",#N/A,FALSE,"BALANCE SHEET"}</definedName>
    <definedName name="wrn.SKSCS1." localSheetId="14" hidden="1">{#N/A,#N/A,FALSE,"Antony Financials";#N/A,#N/A,FALSE,"Cowboy Financials";#N/A,#N/A,FALSE,"Combined";#N/A,#N/A,FALSE,"Valuematrix";#N/A,#N/A,FALSE,"DCFAntony";#N/A,#N/A,FALSE,"DCFCowboy";#N/A,#N/A,FALSE,"DCFCombined"}</definedName>
    <definedName name="wrn.SKSCS1." localSheetId="7" hidden="1">{#N/A,#N/A,FALSE,"Antony Financials";#N/A,#N/A,FALSE,"Cowboy Financials";#N/A,#N/A,FALSE,"Combined";#N/A,#N/A,FALSE,"Valuematrix";#N/A,#N/A,FALSE,"DCFAntony";#N/A,#N/A,FALSE,"DCFCowboy";#N/A,#N/A,FALSE,"DCFCombined"}</definedName>
    <definedName name="wrn.SKSCS1." localSheetId="25" hidden="1">{#N/A,#N/A,FALSE,"Antony Financials";#N/A,#N/A,FALSE,"Cowboy Financials";#N/A,#N/A,FALSE,"Combined";#N/A,#N/A,FALSE,"Valuematrix";#N/A,#N/A,FALSE,"DCFAntony";#N/A,#N/A,FALSE,"DCFCowboy";#N/A,#N/A,FALSE,"DCFCombined"}</definedName>
    <definedName name="wrn.SKSCS1." localSheetId="21" hidden="1">{#N/A,#N/A,FALSE,"Antony Financials";#N/A,#N/A,FALSE,"Cowboy Financials";#N/A,#N/A,FALSE,"Combined";#N/A,#N/A,FALSE,"Valuematrix";#N/A,#N/A,FALSE,"DCFAntony";#N/A,#N/A,FALSE,"DCFCowboy";#N/A,#N/A,FALSE,"DCFCombined"}</definedName>
    <definedName name="wrn.SKSCS1." localSheetId="22" hidden="1">{#N/A,#N/A,FALSE,"Antony Financials";#N/A,#N/A,FALSE,"Cowboy Financials";#N/A,#N/A,FALSE,"Combined";#N/A,#N/A,FALSE,"Valuematrix";#N/A,#N/A,FALSE,"DCFAntony";#N/A,#N/A,FALSE,"DCFCowboy";#N/A,#N/A,FALSE,"DCFCombined"}</definedName>
    <definedName name="wrn.SKSCS1." localSheetId="19" hidden="1">{#N/A,#N/A,FALSE,"Antony Financials";#N/A,#N/A,FALSE,"Cowboy Financials";#N/A,#N/A,FALSE,"Combined";#N/A,#N/A,FALSE,"Valuematrix";#N/A,#N/A,FALSE,"DCFAntony";#N/A,#N/A,FALSE,"DCFCowboy";#N/A,#N/A,FALSE,"DCFCombined"}</definedName>
    <definedName name="wrn.SKSCS1." hidden="1">{#N/A,#N/A,FALSE,"Antony Financials";#N/A,#N/A,FALSE,"Cowboy Financials";#N/A,#N/A,FALSE,"Combined";#N/A,#N/A,FALSE,"Valuematrix";#N/A,#N/A,FALSE,"DCFAntony";#N/A,#N/A,FALSE,"DCFCowboy";#N/A,#N/A,FALSE,"DCFCombined"}</definedName>
    <definedName name="wrn.Sonstige." localSheetId="14" hidden="1">{#N/A,#N/A,FALSE,"Produkte Erw.";#N/A,#N/A,FALSE,"Produkte Plan";#N/A,#N/A,FALSE,"Leistungen Erw.";#N/A,#N/A,FALSE,"Leistungen Plan";#N/A,#N/A,FALSE,"KA Allg.Kosten (2)";#N/A,#N/A,FALSE,"KA All.Kosten"}</definedName>
    <definedName name="wrn.Sonstige." localSheetId="7" hidden="1">{#N/A,#N/A,FALSE,"Produkte Erw.";#N/A,#N/A,FALSE,"Produkte Plan";#N/A,#N/A,FALSE,"Leistungen Erw.";#N/A,#N/A,FALSE,"Leistungen Plan";#N/A,#N/A,FALSE,"KA Allg.Kosten (2)";#N/A,#N/A,FALSE,"KA All.Kosten"}</definedName>
    <definedName name="wrn.Sonstige." localSheetId="25" hidden="1">{#N/A,#N/A,FALSE,"Produkte Erw.";#N/A,#N/A,FALSE,"Produkte Plan";#N/A,#N/A,FALSE,"Leistungen Erw.";#N/A,#N/A,FALSE,"Leistungen Plan";#N/A,#N/A,FALSE,"KA Allg.Kosten (2)";#N/A,#N/A,FALSE,"KA All.Kosten"}</definedName>
    <definedName name="wrn.Sonstige." localSheetId="21" hidden="1">{#N/A,#N/A,FALSE,"Produkte Erw.";#N/A,#N/A,FALSE,"Produkte Plan";#N/A,#N/A,FALSE,"Leistungen Erw.";#N/A,#N/A,FALSE,"Leistungen Plan";#N/A,#N/A,FALSE,"KA Allg.Kosten (2)";#N/A,#N/A,FALSE,"KA All.Kosten"}</definedName>
    <definedName name="wrn.Sonstige." localSheetId="22" hidden="1">{#N/A,#N/A,FALSE,"Produkte Erw.";#N/A,#N/A,FALSE,"Produkte Plan";#N/A,#N/A,FALSE,"Leistungen Erw.";#N/A,#N/A,FALSE,"Leistungen Plan";#N/A,#N/A,FALSE,"KA Allg.Kosten (2)";#N/A,#N/A,FALSE,"KA All.Kosten"}</definedName>
    <definedName name="wrn.Sonstige." localSheetId="19" hidden="1">{#N/A,#N/A,FALSE,"Produkte Erw.";#N/A,#N/A,FALSE,"Produkte Plan";#N/A,#N/A,FALSE,"Leistungen Erw.";#N/A,#N/A,FALSE,"Leistungen Plan";#N/A,#N/A,FALSE,"KA Allg.Kosten (2)";#N/A,#N/A,FALSE,"KA All.Kosten"}</definedName>
    <definedName name="wrn.Sonstige." hidden="1">{#N/A,#N/A,FALSE,"Produkte Erw.";#N/A,#N/A,FALSE,"Produkte Plan";#N/A,#N/A,FALSE,"Leistungen Erw.";#N/A,#N/A,FALSE,"Leistungen Plan";#N/A,#N/A,FALSE,"KA Allg.Kosten (2)";#N/A,#N/A,FALSE,"KA All.Kosten"}</definedName>
    <definedName name="wrn.SPEC._.GAS._.CYLS." localSheetId="14" hidden="1">{"SPEC GAS CYLS",#N/A,FALSE,"SPEC GAS"}</definedName>
    <definedName name="wrn.SPEC._.GAS._.CYLS." localSheetId="7" hidden="1">{"SPEC GAS CYLS",#N/A,FALSE,"SPEC GAS"}</definedName>
    <definedName name="wrn.SPEC._.GAS._.CYLS." localSheetId="25" hidden="1">{"SPEC GAS CYLS",#N/A,FALSE,"SPEC GAS"}</definedName>
    <definedName name="wrn.SPEC._.GAS._.CYLS." localSheetId="21" hidden="1">{"SPEC GAS CYLS",#N/A,FALSE,"SPEC GAS"}</definedName>
    <definedName name="wrn.SPEC._.GAS._.CYLS." localSheetId="22" hidden="1">{"SPEC GAS CYLS",#N/A,FALSE,"SPEC GAS"}</definedName>
    <definedName name="wrn.SPEC._.GAS._.CYLS." localSheetId="19" hidden="1">{"SPEC GAS CYLS",#N/A,FALSE,"SPEC GAS"}</definedName>
    <definedName name="wrn.SPEC._.GAS._.CYLS." hidden="1">{"SPEC GAS CYLS",#N/A,FALSE,"SPEC GAS"}</definedName>
    <definedName name="wrn.Sportscom." localSheetId="14" hidden="1">{#N/A,#N/A,FALSE,"Cov";#N/A,#N/A,FALSE,"Sum";#N/A,#N/A,FALSE,"P&amp;L";#N/A,#N/A,FALSE,"HL";#N/A,#N/A,FALSE,"Bal";#N/A,#N/A,FALSE,"CCcm";#N/A,#N/A,FALSE,"HC";#N/A,#N/A,FALSE,"Cap";#N/A,#N/A,FALSE,"P&amp;L CM";#N/A,#N/A,FALSE,"P&amp;L YTD"}</definedName>
    <definedName name="wrn.Sportscom." localSheetId="7" hidden="1">{#N/A,#N/A,FALSE,"Cov";#N/A,#N/A,FALSE,"Sum";#N/A,#N/A,FALSE,"P&amp;L";#N/A,#N/A,FALSE,"HL";#N/A,#N/A,FALSE,"Bal";#N/A,#N/A,FALSE,"CCcm";#N/A,#N/A,FALSE,"HC";#N/A,#N/A,FALSE,"Cap";#N/A,#N/A,FALSE,"P&amp;L CM";#N/A,#N/A,FALSE,"P&amp;L YTD"}</definedName>
    <definedName name="wrn.Sportscom." localSheetId="25" hidden="1">{#N/A,#N/A,FALSE,"Cov";#N/A,#N/A,FALSE,"Sum";#N/A,#N/A,FALSE,"P&amp;L";#N/A,#N/A,FALSE,"HL";#N/A,#N/A,FALSE,"Bal";#N/A,#N/A,FALSE,"CCcm";#N/A,#N/A,FALSE,"HC";#N/A,#N/A,FALSE,"Cap";#N/A,#N/A,FALSE,"P&amp;L CM";#N/A,#N/A,FALSE,"P&amp;L YTD"}</definedName>
    <definedName name="wrn.Sportscom." localSheetId="21" hidden="1">{#N/A,#N/A,FALSE,"Cov";#N/A,#N/A,FALSE,"Sum";#N/A,#N/A,FALSE,"P&amp;L";#N/A,#N/A,FALSE,"HL";#N/A,#N/A,FALSE,"Bal";#N/A,#N/A,FALSE,"CCcm";#N/A,#N/A,FALSE,"HC";#N/A,#N/A,FALSE,"Cap";#N/A,#N/A,FALSE,"P&amp;L CM";#N/A,#N/A,FALSE,"P&amp;L YTD"}</definedName>
    <definedName name="wrn.Sportscom." localSheetId="22" hidden="1">{#N/A,#N/A,FALSE,"Cov";#N/A,#N/A,FALSE,"Sum";#N/A,#N/A,FALSE,"P&amp;L";#N/A,#N/A,FALSE,"HL";#N/A,#N/A,FALSE,"Bal";#N/A,#N/A,FALSE,"CCcm";#N/A,#N/A,FALSE,"HC";#N/A,#N/A,FALSE,"Cap";#N/A,#N/A,FALSE,"P&amp;L CM";#N/A,#N/A,FALSE,"P&amp;L YTD"}</definedName>
    <definedName name="wrn.Sportscom." localSheetId="19" hidden="1">{#N/A,#N/A,FALSE,"Cov";#N/A,#N/A,FALSE,"Sum";#N/A,#N/A,FALSE,"P&amp;L";#N/A,#N/A,FALSE,"HL";#N/A,#N/A,FALSE,"Bal";#N/A,#N/A,FALSE,"CCcm";#N/A,#N/A,FALSE,"HC";#N/A,#N/A,FALSE,"Cap";#N/A,#N/A,FALSE,"P&amp;L CM";#N/A,#N/A,FALSE,"P&amp;L YTD"}</definedName>
    <definedName name="wrn.Sportscom." hidden="1">{#N/A,#N/A,FALSE,"Cov";#N/A,#N/A,FALSE,"Sum";#N/A,#N/A,FALSE,"P&amp;L";#N/A,#N/A,FALSE,"HL";#N/A,#N/A,FALSE,"Bal";#N/A,#N/A,FALSE,"CCcm";#N/A,#N/A,FALSE,"HC";#N/A,#N/A,FALSE,"Cap";#N/A,#N/A,FALSE,"P&amp;L CM";#N/A,#N/A,FALSE,"P&amp;L YTD"}</definedName>
    <definedName name="wrn.Sportscom._.West." localSheetId="14" hidden="1">{#N/A,#N/A,FALSE,"Cov";#N/A,#N/A,FALSE,"Sum";#N/A,#N/A,FALSE,"P&amp;L";#N/A,#N/A,FALSE,"HL";#N/A,#N/A,FALSE,"Bal";#N/A,#N/A,FALSE,"CCcm";#N/A,#N/A,FALSE,"HC";#N/A,#N/A,FALSE,"Cap";#N/A,#N/A,FALSE,"SCWEST-MONTH";#N/A,#N/A,FALSE,"SCWEST-YTD"}</definedName>
    <definedName name="wrn.Sportscom._.West." localSheetId="7" hidden="1">{#N/A,#N/A,FALSE,"Cov";#N/A,#N/A,FALSE,"Sum";#N/A,#N/A,FALSE,"P&amp;L";#N/A,#N/A,FALSE,"HL";#N/A,#N/A,FALSE,"Bal";#N/A,#N/A,FALSE,"CCcm";#N/A,#N/A,FALSE,"HC";#N/A,#N/A,FALSE,"Cap";#N/A,#N/A,FALSE,"SCWEST-MONTH";#N/A,#N/A,FALSE,"SCWEST-YTD"}</definedName>
    <definedName name="wrn.Sportscom._.West." localSheetId="25" hidden="1">{#N/A,#N/A,FALSE,"Cov";#N/A,#N/A,FALSE,"Sum";#N/A,#N/A,FALSE,"P&amp;L";#N/A,#N/A,FALSE,"HL";#N/A,#N/A,FALSE,"Bal";#N/A,#N/A,FALSE,"CCcm";#N/A,#N/A,FALSE,"HC";#N/A,#N/A,FALSE,"Cap";#N/A,#N/A,FALSE,"SCWEST-MONTH";#N/A,#N/A,FALSE,"SCWEST-YTD"}</definedName>
    <definedName name="wrn.Sportscom._.West." localSheetId="21" hidden="1">{#N/A,#N/A,FALSE,"Cov";#N/A,#N/A,FALSE,"Sum";#N/A,#N/A,FALSE,"P&amp;L";#N/A,#N/A,FALSE,"HL";#N/A,#N/A,FALSE,"Bal";#N/A,#N/A,FALSE,"CCcm";#N/A,#N/A,FALSE,"HC";#N/A,#N/A,FALSE,"Cap";#N/A,#N/A,FALSE,"SCWEST-MONTH";#N/A,#N/A,FALSE,"SCWEST-YTD"}</definedName>
    <definedName name="wrn.Sportscom._.West." localSheetId="22" hidden="1">{#N/A,#N/A,FALSE,"Cov";#N/A,#N/A,FALSE,"Sum";#N/A,#N/A,FALSE,"P&amp;L";#N/A,#N/A,FALSE,"HL";#N/A,#N/A,FALSE,"Bal";#N/A,#N/A,FALSE,"CCcm";#N/A,#N/A,FALSE,"HC";#N/A,#N/A,FALSE,"Cap";#N/A,#N/A,FALSE,"SCWEST-MONTH";#N/A,#N/A,FALSE,"SCWEST-YTD"}</definedName>
    <definedName name="wrn.Sportscom._.West." localSheetId="19" hidden="1">{#N/A,#N/A,FALSE,"Cov";#N/A,#N/A,FALSE,"Sum";#N/A,#N/A,FALSE,"P&amp;L";#N/A,#N/A,FALSE,"HL";#N/A,#N/A,FALSE,"Bal";#N/A,#N/A,FALSE,"CCcm";#N/A,#N/A,FALSE,"HC";#N/A,#N/A,FALSE,"Cap";#N/A,#N/A,FALSE,"SCWEST-MONTH";#N/A,#N/A,FALSE,"SCWEST-YTD"}</definedName>
    <definedName name="wrn.Sportscom._.West." hidden="1">{#N/A,#N/A,FALSE,"Cov";#N/A,#N/A,FALSE,"Sum";#N/A,#N/A,FALSE,"P&amp;L";#N/A,#N/A,FALSE,"HL";#N/A,#N/A,FALSE,"Bal";#N/A,#N/A,FALSE,"CCcm";#N/A,#N/A,FALSE,"HC";#N/A,#N/A,FALSE,"Cap";#N/A,#N/A,FALSE,"SCWEST-MONTH";#N/A,#N/A,FALSE,"SCWEST-YTD"}</definedName>
    <definedName name="wrn.Standard." localSheetId="14" hidden="1">{#N/A,#N/A,FALSE,"IS US";#N/A,#N/A,FALSE,"BS US";#N/A,#N/A,FALSE,"IS LOCAL";#N/A,#N/A,FALSE,"BS INPUT";#N/A,#N/A,FALSE,"EQUITY";#N/A,#N/A,FALSE,"LOCAL ADJ";#N/A,#N/A,FALSE,"GAAP ADJ"}</definedName>
    <definedName name="wrn.Standard." localSheetId="7" hidden="1">{#N/A,#N/A,FALSE,"IS US";#N/A,#N/A,FALSE,"BS US";#N/A,#N/A,FALSE,"IS LOCAL";#N/A,#N/A,FALSE,"BS INPUT";#N/A,#N/A,FALSE,"EQUITY";#N/A,#N/A,FALSE,"LOCAL ADJ";#N/A,#N/A,FALSE,"GAAP ADJ"}</definedName>
    <definedName name="wrn.Standard." localSheetId="25" hidden="1">{#N/A,#N/A,FALSE,"IS US";#N/A,#N/A,FALSE,"BS US";#N/A,#N/A,FALSE,"IS LOCAL";#N/A,#N/A,FALSE,"BS INPUT";#N/A,#N/A,FALSE,"EQUITY";#N/A,#N/A,FALSE,"LOCAL ADJ";#N/A,#N/A,FALSE,"GAAP ADJ"}</definedName>
    <definedName name="wrn.Standard." localSheetId="21" hidden="1">{#N/A,#N/A,FALSE,"IS US";#N/A,#N/A,FALSE,"BS US";#N/A,#N/A,FALSE,"IS LOCAL";#N/A,#N/A,FALSE,"BS INPUT";#N/A,#N/A,FALSE,"EQUITY";#N/A,#N/A,FALSE,"LOCAL ADJ";#N/A,#N/A,FALSE,"GAAP ADJ"}</definedName>
    <definedName name="wrn.Standard." localSheetId="22" hidden="1">{#N/A,#N/A,FALSE,"IS US";#N/A,#N/A,FALSE,"BS US";#N/A,#N/A,FALSE,"IS LOCAL";#N/A,#N/A,FALSE,"BS INPUT";#N/A,#N/A,FALSE,"EQUITY";#N/A,#N/A,FALSE,"LOCAL ADJ";#N/A,#N/A,FALSE,"GAAP ADJ"}</definedName>
    <definedName name="wrn.Standard." localSheetId="19" hidden="1">{#N/A,#N/A,FALSE,"IS US";#N/A,#N/A,FALSE,"BS US";#N/A,#N/A,FALSE,"IS LOCAL";#N/A,#N/A,FALSE,"BS INPUT";#N/A,#N/A,FALSE,"EQUITY";#N/A,#N/A,FALSE,"LOCAL ADJ";#N/A,#N/A,FALSE,"GAAP ADJ"}</definedName>
    <definedName name="wrn.Standard." hidden="1">{#N/A,#N/A,FALSE,"IS US";#N/A,#N/A,FALSE,"BS US";#N/A,#N/A,FALSE,"IS LOCAL";#N/A,#N/A,FALSE,"BS INPUT";#N/A,#N/A,FALSE,"EQUITY";#N/A,#N/A,FALSE,"LOCAL ADJ";#N/A,#N/A,FALSE,"GAAP ADJ"}</definedName>
    <definedName name="wrn.su." localSheetId="14" hidden="1">{#N/A,#N/A,FALSE,"표지";#N/A,#N/A,FALSE,"전제";#N/A,#N/A,FALSE,"손익-자 (2)";#N/A,#N/A,FALSE,"손익-자";#N/A,#N/A,FALSE,"손익-마 (2)";#N/A,#N/A,FALSE,"손익-마";#N/A,#N/A,FALSE,"총손최종"}</definedName>
    <definedName name="wrn.su." localSheetId="7" hidden="1">{#N/A,#N/A,FALSE,"표지";#N/A,#N/A,FALSE,"전제";#N/A,#N/A,FALSE,"손익-자 (2)";#N/A,#N/A,FALSE,"손익-자";#N/A,#N/A,FALSE,"손익-마 (2)";#N/A,#N/A,FALSE,"손익-마";#N/A,#N/A,FALSE,"총손최종"}</definedName>
    <definedName name="wrn.su." localSheetId="25" hidden="1">{#N/A,#N/A,FALSE,"표지";#N/A,#N/A,FALSE,"전제";#N/A,#N/A,FALSE,"손익-자 (2)";#N/A,#N/A,FALSE,"손익-자";#N/A,#N/A,FALSE,"손익-마 (2)";#N/A,#N/A,FALSE,"손익-마";#N/A,#N/A,FALSE,"총손최종"}</definedName>
    <definedName name="wrn.su." localSheetId="21" hidden="1">{#N/A,#N/A,FALSE,"표지";#N/A,#N/A,FALSE,"전제";#N/A,#N/A,FALSE,"손익-자 (2)";#N/A,#N/A,FALSE,"손익-자";#N/A,#N/A,FALSE,"손익-마 (2)";#N/A,#N/A,FALSE,"손익-마";#N/A,#N/A,FALSE,"총손최종"}</definedName>
    <definedName name="wrn.su." localSheetId="22" hidden="1">{#N/A,#N/A,FALSE,"표지";#N/A,#N/A,FALSE,"전제";#N/A,#N/A,FALSE,"손익-자 (2)";#N/A,#N/A,FALSE,"손익-자";#N/A,#N/A,FALSE,"손익-마 (2)";#N/A,#N/A,FALSE,"손익-마";#N/A,#N/A,FALSE,"총손최종"}</definedName>
    <definedName name="wrn.su." localSheetId="19"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sum." localSheetId="14" hidden="1">{"Opsys",#N/A,FALSE,"NPV_OPsys";"NT",#N/A,FALSE,"NPV_NT";"DevP",#N/A,FALSE,"NPV_DevPdt";"Office",#N/A,FALSE,"NPV_Office"}</definedName>
    <definedName name="wrn.sum." localSheetId="7" hidden="1">{"Opsys",#N/A,FALSE,"NPV_OPsys";"NT",#N/A,FALSE,"NPV_NT";"DevP",#N/A,FALSE,"NPV_DevPdt";"Office",#N/A,FALSE,"NPV_Office"}</definedName>
    <definedName name="wrn.sum." localSheetId="25" hidden="1">{"Opsys",#N/A,FALSE,"NPV_OPsys";"NT",#N/A,FALSE,"NPV_NT";"DevP",#N/A,FALSE,"NPV_DevPdt";"Office",#N/A,FALSE,"NPV_Office"}</definedName>
    <definedName name="wrn.sum." localSheetId="21" hidden="1">{"Opsys",#N/A,FALSE,"NPV_OPsys";"NT",#N/A,FALSE,"NPV_NT";"DevP",#N/A,FALSE,"NPV_DevPdt";"Office",#N/A,FALSE,"NPV_Office"}</definedName>
    <definedName name="wrn.sum." localSheetId="22" hidden="1">{"Opsys",#N/A,FALSE,"NPV_OPsys";"NT",#N/A,FALSE,"NPV_NT";"DevP",#N/A,FALSE,"NPV_DevPdt";"Office",#N/A,FALSE,"NPV_Office"}</definedName>
    <definedName name="wrn.sum." localSheetId="19" hidden="1">{"Opsys",#N/A,FALSE,"NPV_OPsys";"NT",#N/A,FALSE,"NPV_NT";"DevP",#N/A,FALSE,"NPV_DevPdt";"Office",#N/A,FALSE,"NPV_Office"}</definedName>
    <definedName name="wrn.sum." hidden="1">{"Opsys",#N/A,FALSE,"NPV_OPsys";"NT",#N/A,FALSE,"NPV_NT";"DevP",#N/A,FALSE,"NPV_DevPdt";"Office",#N/A,FALSE,"NPV_Office"}</definedName>
    <definedName name="wrn.summary." localSheetId="14" hidden="1">{#N/A,#N/A,FALSE,"bel";#N/A,#N/A,FALSE,"neth"}</definedName>
    <definedName name="wrn.summary." localSheetId="7" hidden="1">{#N/A,#N/A,FALSE,"bel";#N/A,#N/A,FALSE,"neth"}</definedName>
    <definedName name="wrn.summary." localSheetId="25" hidden="1">{#N/A,#N/A,FALSE,"bel";#N/A,#N/A,FALSE,"neth"}</definedName>
    <definedName name="wrn.summary." localSheetId="21" hidden="1">{#N/A,#N/A,FALSE,"bel";#N/A,#N/A,FALSE,"neth"}</definedName>
    <definedName name="wrn.summary." localSheetId="22" hidden="1">{#N/A,#N/A,FALSE,"bel";#N/A,#N/A,FALSE,"neth"}</definedName>
    <definedName name="wrn.summary." localSheetId="19" hidden="1">{#N/A,#N/A,FALSE,"bel";#N/A,#N/A,FALSE,"neth"}</definedName>
    <definedName name="wrn.summary." hidden="1">{#N/A,#N/A,FALSE,"bel";#N/A,#N/A,FALSE,"neth"}</definedName>
    <definedName name="wrn.Summary._.99." localSheetId="14" hidden="1">{#N/A,#N/A,FALSE,"REGIONAL CONS P&amp;L 98 f vs 99 b";#N/A,#N/A,FALSE,"100%-98 Fcst";#N/A,#N/A,FALSE,"JV%-98 Fcst";#N/A,#N/A,FALSE,"99 Bud vs 98 Fcst";#N/A,#N/A,FALSE,"1998 Forecast";#N/A,#N/A,FALSE,"REGIONAL CONS P&amp;L 99 f vs 99 b";#N/A,#N/A,FALSE,"100%-99 Fcst";#N/A,#N/A,FALSE,"JV%-99 Fcst";#N/A,#N/A,FALSE,"99 Bud vs 99 Fcst";#N/A,#N/A,FALSE,"1999 Forecast";#N/A,#N/A,FALSE,"REGIONAL CONS P&amp;L 98 b vs 99 b";#N/A,#N/A,FALSE,"100%-98 Bud";#N/A,#N/A,FALSE,"JV%-98 Bud";#N/A,#N/A,FALSE,"99 Bud vs 98 Bud";#N/A,#N/A,FALSE,"1998 Budget";#N/A,#N/A,FALSE,"1999 Budget per Sub";#N/A,#N/A,FALSE,"1999 Budget"}</definedName>
    <definedName name="wrn.Summary._.99." localSheetId="7" hidden="1">{#N/A,#N/A,FALSE,"REGIONAL CONS P&amp;L 98 f vs 99 b";#N/A,#N/A,FALSE,"100%-98 Fcst";#N/A,#N/A,FALSE,"JV%-98 Fcst";#N/A,#N/A,FALSE,"99 Bud vs 98 Fcst";#N/A,#N/A,FALSE,"1998 Forecast";#N/A,#N/A,FALSE,"REGIONAL CONS P&amp;L 99 f vs 99 b";#N/A,#N/A,FALSE,"100%-99 Fcst";#N/A,#N/A,FALSE,"JV%-99 Fcst";#N/A,#N/A,FALSE,"99 Bud vs 99 Fcst";#N/A,#N/A,FALSE,"1999 Forecast";#N/A,#N/A,FALSE,"REGIONAL CONS P&amp;L 98 b vs 99 b";#N/A,#N/A,FALSE,"100%-98 Bud";#N/A,#N/A,FALSE,"JV%-98 Bud";#N/A,#N/A,FALSE,"99 Bud vs 98 Bud";#N/A,#N/A,FALSE,"1998 Budget";#N/A,#N/A,FALSE,"1999 Budget per Sub";#N/A,#N/A,FALSE,"1999 Budget"}</definedName>
    <definedName name="wrn.Summary._.99." localSheetId="25" hidden="1">{#N/A,#N/A,FALSE,"REGIONAL CONS P&amp;L 98 f vs 99 b";#N/A,#N/A,FALSE,"100%-98 Fcst";#N/A,#N/A,FALSE,"JV%-98 Fcst";#N/A,#N/A,FALSE,"99 Bud vs 98 Fcst";#N/A,#N/A,FALSE,"1998 Forecast";#N/A,#N/A,FALSE,"REGIONAL CONS P&amp;L 99 f vs 99 b";#N/A,#N/A,FALSE,"100%-99 Fcst";#N/A,#N/A,FALSE,"JV%-99 Fcst";#N/A,#N/A,FALSE,"99 Bud vs 99 Fcst";#N/A,#N/A,FALSE,"1999 Forecast";#N/A,#N/A,FALSE,"REGIONAL CONS P&amp;L 98 b vs 99 b";#N/A,#N/A,FALSE,"100%-98 Bud";#N/A,#N/A,FALSE,"JV%-98 Bud";#N/A,#N/A,FALSE,"99 Bud vs 98 Bud";#N/A,#N/A,FALSE,"1998 Budget";#N/A,#N/A,FALSE,"1999 Budget per Sub";#N/A,#N/A,FALSE,"1999 Budget"}</definedName>
    <definedName name="wrn.Summary._.99." localSheetId="21" hidden="1">{#N/A,#N/A,FALSE,"REGIONAL CONS P&amp;L 98 f vs 99 b";#N/A,#N/A,FALSE,"100%-98 Fcst";#N/A,#N/A,FALSE,"JV%-98 Fcst";#N/A,#N/A,FALSE,"99 Bud vs 98 Fcst";#N/A,#N/A,FALSE,"1998 Forecast";#N/A,#N/A,FALSE,"REGIONAL CONS P&amp;L 99 f vs 99 b";#N/A,#N/A,FALSE,"100%-99 Fcst";#N/A,#N/A,FALSE,"JV%-99 Fcst";#N/A,#N/A,FALSE,"99 Bud vs 99 Fcst";#N/A,#N/A,FALSE,"1999 Forecast";#N/A,#N/A,FALSE,"REGIONAL CONS P&amp;L 98 b vs 99 b";#N/A,#N/A,FALSE,"100%-98 Bud";#N/A,#N/A,FALSE,"JV%-98 Bud";#N/A,#N/A,FALSE,"99 Bud vs 98 Bud";#N/A,#N/A,FALSE,"1998 Budget";#N/A,#N/A,FALSE,"1999 Budget per Sub";#N/A,#N/A,FALSE,"1999 Budget"}</definedName>
    <definedName name="wrn.Summary._.99." localSheetId="22" hidden="1">{#N/A,#N/A,FALSE,"REGIONAL CONS P&amp;L 98 f vs 99 b";#N/A,#N/A,FALSE,"100%-98 Fcst";#N/A,#N/A,FALSE,"JV%-98 Fcst";#N/A,#N/A,FALSE,"99 Bud vs 98 Fcst";#N/A,#N/A,FALSE,"1998 Forecast";#N/A,#N/A,FALSE,"REGIONAL CONS P&amp;L 99 f vs 99 b";#N/A,#N/A,FALSE,"100%-99 Fcst";#N/A,#N/A,FALSE,"JV%-99 Fcst";#N/A,#N/A,FALSE,"99 Bud vs 99 Fcst";#N/A,#N/A,FALSE,"1999 Forecast";#N/A,#N/A,FALSE,"REGIONAL CONS P&amp;L 98 b vs 99 b";#N/A,#N/A,FALSE,"100%-98 Bud";#N/A,#N/A,FALSE,"JV%-98 Bud";#N/A,#N/A,FALSE,"99 Bud vs 98 Bud";#N/A,#N/A,FALSE,"1998 Budget";#N/A,#N/A,FALSE,"1999 Budget per Sub";#N/A,#N/A,FALSE,"1999 Budget"}</definedName>
    <definedName name="wrn.Summary._.99." localSheetId="19" hidden="1">{#N/A,#N/A,FALSE,"REGIONAL CONS P&amp;L 98 f vs 99 b";#N/A,#N/A,FALSE,"100%-98 Fcst";#N/A,#N/A,FALSE,"JV%-98 Fcst";#N/A,#N/A,FALSE,"99 Bud vs 98 Fcst";#N/A,#N/A,FALSE,"1998 Forecast";#N/A,#N/A,FALSE,"REGIONAL CONS P&amp;L 99 f vs 99 b";#N/A,#N/A,FALSE,"100%-99 Fcst";#N/A,#N/A,FALSE,"JV%-99 Fcst";#N/A,#N/A,FALSE,"99 Bud vs 99 Fcst";#N/A,#N/A,FALSE,"1999 Forecast";#N/A,#N/A,FALSE,"REGIONAL CONS P&amp;L 98 b vs 99 b";#N/A,#N/A,FALSE,"100%-98 Bud";#N/A,#N/A,FALSE,"JV%-98 Bud";#N/A,#N/A,FALSE,"99 Bud vs 98 Bud";#N/A,#N/A,FALSE,"1998 Budget";#N/A,#N/A,FALSE,"1999 Budget per Sub";#N/A,#N/A,FALSE,"1999 Budget"}</definedName>
    <definedName name="wrn.Summary._.99." hidden="1">{#N/A,#N/A,FALSE,"REGIONAL CONS P&amp;L 98 f vs 99 b";#N/A,#N/A,FALSE,"100%-98 Fcst";#N/A,#N/A,FALSE,"JV%-98 Fcst";#N/A,#N/A,FALSE,"99 Bud vs 98 Fcst";#N/A,#N/A,FALSE,"1998 Forecast";#N/A,#N/A,FALSE,"REGIONAL CONS P&amp;L 99 f vs 99 b";#N/A,#N/A,FALSE,"100%-99 Fcst";#N/A,#N/A,FALSE,"JV%-99 Fcst";#N/A,#N/A,FALSE,"99 Bud vs 99 Fcst";#N/A,#N/A,FALSE,"1999 Forecast";#N/A,#N/A,FALSE,"REGIONAL CONS P&amp;L 98 b vs 99 b";#N/A,#N/A,FALSE,"100%-98 Bud";#N/A,#N/A,FALSE,"JV%-98 Bud";#N/A,#N/A,FALSE,"99 Bud vs 98 Bud";#N/A,#N/A,FALSE,"1998 Budget";#N/A,#N/A,FALSE,"1999 Budget per Sub";#N/A,#N/A,FALSE,"1999 Budget"}</definedName>
    <definedName name="wrn.Summary._.results." localSheetId="14" hidden="1">{"key inputs",#N/A,TRUE,"Key Inputs";"key outputs",#N/A,TRUE,"Outputs";"Other inputs",#N/A,TRUE,"Other Inputs";"Revenue",#N/A,TRUE,"Rev"}</definedName>
    <definedName name="wrn.Summary._.results." localSheetId="7" hidden="1">{"key inputs",#N/A,TRUE,"Key Inputs";"key outputs",#N/A,TRUE,"Outputs";"Other inputs",#N/A,TRUE,"Other Inputs";"Revenue",#N/A,TRUE,"Rev"}</definedName>
    <definedName name="wrn.Summary._.results." localSheetId="25" hidden="1">{"key inputs",#N/A,TRUE,"Key Inputs";"key outputs",#N/A,TRUE,"Outputs";"Other inputs",#N/A,TRUE,"Other Inputs";"Revenue",#N/A,TRUE,"Rev"}</definedName>
    <definedName name="wrn.Summary._.results." localSheetId="21" hidden="1">{"key inputs",#N/A,TRUE,"Key Inputs";"key outputs",#N/A,TRUE,"Outputs";"Other inputs",#N/A,TRUE,"Other Inputs";"Revenue",#N/A,TRUE,"Rev"}</definedName>
    <definedName name="wrn.Summary._.results." localSheetId="22" hidden="1">{"key inputs",#N/A,TRUE,"Key Inputs";"key outputs",#N/A,TRUE,"Outputs";"Other inputs",#N/A,TRUE,"Other Inputs";"Revenue",#N/A,TRUE,"Rev"}</definedName>
    <definedName name="wrn.Summary._.results." localSheetId="19" hidden="1">{"key inputs",#N/A,TRUE,"Key Inputs";"key outputs",#N/A,TRUE,"Outputs";"Other inputs",#N/A,TRUE,"Other Inputs";"Revenue",#N/A,TRUE,"Rev"}</definedName>
    <definedName name="wrn.Summary._.results." hidden="1">{"key inputs",#N/A,TRUE,"Key Inputs";"key outputs",#N/A,TRUE,"Outputs";"Other inputs",#N/A,TRUE,"Other Inputs";"Revenue",#N/A,TRUE,"Rev"}</definedName>
    <definedName name="wrn.SummaryPgs." localSheetId="14" hidden="1">{#N/A,#N/A,FALSE,"CreditStat";#N/A,#N/A,FALSE,"SPbrkup";#N/A,#N/A,FALSE,"MerSPsyn";#N/A,#N/A,FALSE,"MerSPwKCsyn";#N/A,#N/A,FALSE,"MerSPwKCsyn (2)";#N/A,#N/A,FALSE,"CreditStat (2)"}</definedName>
    <definedName name="wrn.SummaryPgs." localSheetId="7" hidden="1">{#N/A,#N/A,FALSE,"CreditStat";#N/A,#N/A,FALSE,"SPbrkup";#N/A,#N/A,FALSE,"MerSPsyn";#N/A,#N/A,FALSE,"MerSPwKCsyn";#N/A,#N/A,FALSE,"MerSPwKCsyn (2)";#N/A,#N/A,FALSE,"CreditStat (2)"}</definedName>
    <definedName name="wrn.SummaryPgs." localSheetId="25" hidden="1">{#N/A,#N/A,FALSE,"CreditStat";#N/A,#N/A,FALSE,"SPbrkup";#N/A,#N/A,FALSE,"MerSPsyn";#N/A,#N/A,FALSE,"MerSPwKCsyn";#N/A,#N/A,FALSE,"MerSPwKCsyn (2)";#N/A,#N/A,FALSE,"CreditStat (2)"}</definedName>
    <definedName name="wrn.SummaryPgs." localSheetId="21" hidden="1">{#N/A,#N/A,FALSE,"CreditStat";#N/A,#N/A,FALSE,"SPbrkup";#N/A,#N/A,FALSE,"MerSPsyn";#N/A,#N/A,FALSE,"MerSPwKCsyn";#N/A,#N/A,FALSE,"MerSPwKCsyn (2)";#N/A,#N/A,FALSE,"CreditStat (2)"}</definedName>
    <definedName name="wrn.SummaryPgs." localSheetId="22" hidden="1">{#N/A,#N/A,FALSE,"CreditStat";#N/A,#N/A,FALSE,"SPbrkup";#N/A,#N/A,FALSE,"MerSPsyn";#N/A,#N/A,FALSE,"MerSPwKCsyn";#N/A,#N/A,FALSE,"MerSPwKCsyn (2)";#N/A,#N/A,FALSE,"CreditStat (2)"}</definedName>
    <definedName name="wrn.SummaryPgs." localSheetId="19" hidden="1">{#N/A,#N/A,FALSE,"CreditStat";#N/A,#N/A,FALSE,"SPbrkup";#N/A,#N/A,FALSE,"MerSPsyn";#N/A,#N/A,FALSE,"MerSPwKCsyn";#N/A,#N/A,FALSE,"MerSPwKCsyn (2)";#N/A,#N/A,FALSE,"CreditStat (2)"}</definedName>
    <definedName name="wrn.SummaryPgs." hidden="1">{#N/A,#N/A,FALSE,"CreditStat";#N/A,#N/A,FALSE,"SPbrkup";#N/A,#N/A,FALSE,"MerSPsyn";#N/A,#N/A,FALSE,"MerSPwKCsyn";#N/A,#N/A,FALSE,"MerSPwKCsyn (2)";#N/A,#N/A,FALSE,"CreditStat (2)"}</definedName>
    <definedName name="wrn.SUMMEXPLAN." localSheetId="14" hidden="1">{#N/A,#N/A,FALSE,"COVER";#N/A,#N/A,FALSE,"RSN";#N/A,#N/A,FALSE,"Other";#N/A,#N/A,FALSE,"National"}</definedName>
    <definedName name="wrn.SUMMEXPLAN." localSheetId="7" hidden="1">{#N/A,#N/A,FALSE,"COVER";#N/A,#N/A,FALSE,"RSN";#N/A,#N/A,FALSE,"Other";#N/A,#N/A,FALSE,"National"}</definedName>
    <definedName name="wrn.SUMMEXPLAN." localSheetId="25" hidden="1">{#N/A,#N/A,FALSE,"COVER";#N/A,#N/A,FALSE,"RSN";#N/A,#N/A,FALSE,"Other";#N/A,#N/A,FALSE,"National"}</definedName>
    <definedName name="wrn.SUMMEXPLAN." localSheetId="21" hidden="1">{#N/A,#N/A,FALSE,"COVER";#N/A,#N/A,FALSE,"RSN";#N/A,#N/A,FALSE,"Other";#N/A,#N/A,FALSE,"National"}</definedName>
    <definedName name="wrn.SUMMEXPLAN." localSheetId="22" hidden="1">{#N/A,#N/A,FALSE,"COVER";#N/A,#N/A,FALSE,"RSN";#N/A,#N/A,FALSE,"Other";#N/A,#N/A,FALSE,"National"}</definedName>
    <definedName name="wrn.SUMMEXPLAN." localSheetId="19" hidden="1">{#N/A,#N/A,FALSE,"COVER";#N/A,#N/A,FALSE,"RSN";#N/A,#N/A,FALSE,"Other";#N/A,#N/A,FALSE,"National"}</definedName>
    <definedName name="wrn.SUMMEXPLAN." hidden="1">{#N/A,#N/A,FALSE,"COVER";#N/A,#N/A,FALSE,"RSN";#N/A,#N/A,FALSE,"Other";#N/A,#N/A,FALSE,"National"}</definedName>
    <definedName name="wrn.summit." localSheetId="14" hidden="1">{#N/A,#N/A,FALSE,"TB";#N/A,#N/A,FALSE,"DR";#N/A,#N/A,FALSE,"AR";#N/A,#N/A,FALSE,"PL";#N/A,#N/A,FALSE,"BS";#N/A,#N/A,FALSE,"NOTES";#N/A,#N/A,FALSE,"NOTES (2)";#N/A,#N/A,FALSE,"NOTES (3)";#N/A,#N/A,FALSE,"DPL";#N/A,#N/A,FALSE,"TAXC.INDEX";#N/A,#N/A,FALSE,"Schedule I";#N/A,#N/A,FALSE,"Adjustments"}</definedName>
    <definedName name="wrn.summit." localSheetId="7" hidden="1">{#N/A,#N/A,FALSE,"TB";#N/A,#N/A,FALSE,"DR";#N/A,#N/A,FALSE,"AR";#N/A,#N/A,FALSE,"PL";#N/A,#N/A,FALSE,"BS";#N/A,#N/A,FALSE,"NOTES";#N/A,#N/A,FALSE,"NOTES (2)";#N/A,#N/A,FALSE,"NOTES (3)";#N/A,#N/A,FALSE,"DPL";#N/A,#N/A,FALSE,"TAXC.INDEX";#N/A,#N/A,FALSE,"Schedule I";#N/A,#N/A,FALSE,"Adjustments"}</definedName>
    <definedName name="wrn.summit." localSheetId="25" hidden="1">{#N/A,#N/A,FALSE,"TB";#N/A,#N/A,FALSE,"DR";#N/A,#N/A,FALSE,"AR";#N/A,#N/A,FALSE,"PL";#N/A,#N/A,FALSE,"BS";#N/A,#N/A,FALSE,"NOTES";#N/A,#N/A,FALSE,"NOTES (2)";#N/A,#N/A,FALSE,"NOTES (3)";#N/A,#N/A,FALSE,"DPL";#N/A,#N/A,FALSE,"TAXC.INDEX";#N/A,#N/A,FALSE,"Schedule I";#N/A,#N/A,FALSE,"Adjustments"}</definedName>
    <definedName name="wrn.summit." localSheetId="21" hidden="1">{#N/A,#N/A,FALSE,"TB";#N/A,#N/A,FALSE,"DR";#N/A,#N/A,FALSE,"AR";#N/A,#N/A,FALSE,"PL";#N/A,#N/A,FALSE,"BS";#N/A,#N/A,FALSE,"NOTES";#N/A,#N/A,FALSE,"NOTES (2)";#N/A,#N/A,FALSE,"NOTES (3)";#N/A,#N/A,FALSE,"DPL";#N/A,#N/A,FALSE,"TAXC.INDEX";#N/A,#N/A,FALSE,"Schedule I";#N/A,#N/A,FALSE,"Adjustments"}</definedName>
    <definedName name="wrn.summit." localSheetId="22" hidden="1">{#N/A,#N/A,FALSE,"TB";#N/A,#N/A,FALSE,"DR";#N/A,#N/A,FALSE,"AR";#N/A,#N/A,FALSE,"PL";#N/A,#N/A,FALSE,"BS";#N/A,#N/A,FALSE,"NOTES";#N/A,#N/A,FALSE,"NOTES (2)";#N/A,#N/A,FALSE,"NOTES (3)";#N/A,#N/A,FALSE,"DPL";#N/A,#N/A,FALSE,"TAXC.INDEX";#N/A,#N/A,FALSE,"Schedule I";#N/A,#N/A,FALSE,"Adjustments"}</definedName>
    <definedName name="wrn.summit." localSheetId="19" hidden="1">{#N/A,#N/A,FALSE,"TB";#N/A,#N/A,FALSE,"DR";#N/A,#N/A,FALSE,"AR";#N/A,#N/A,FALSE,"PL";#N/A,#N/A,FALSE,"BS";#N/A,#N/A,FALSE,"NOTES";#N/A,#N/A,FALSE,"NOTES (2)";#N/A,#N/A,FALSE,"NOTES (3)";#N/A,#N/A,FALSE,"DPL";#N/A,#N/A,FALSE,"TAXC.INDEX";#N/A,#N/A,FALSE,"Schedule I";#N/A,#N/A,FALSE,"Adjustments"}</definedName>
    <definedName name="wrn.summit." hidden="1">{#N/A,#N/A,FALSE,"TB";#N/A,#N/A,FALSE,"DR";#N/A,#N/A,FALSE,"AR";#N/A,#N/A,FALSE,"PL";#N/A,#N/A,FALSE,"BS";#N/A,#N/A,FALSE,"NOTES";#N/A,#N/A,FALSE,"NOTES (2)";#N/A,#N/A,FALSE,"NOTES (3)";#N/A,#N/A,FALSE,"DPL";#N/A,#N/A,FALSE,"TAXC.INDEX";#N/A,#N/A,FALSE,"Schedule I";#N/A,#N/A,FALSE,"Adjustments"}</definedName>
    <definedName name="wrn.summit.1" localSheetId="14" hidden="1">{#N/A,#N/A,FALSE,"TB";#N/A,#N/A,FALSE,"DR";#N/A,#N/A,FALSE,"AR";#N/A,#N/A,FALSE,"PL";#N/A,#N/A,FALSE,"BS";#N/A,#N/A,FALSE,"NOTES";#N/A,#N/A,FALSE,"NOTES (2)";#N/A,#N/A,FALSE,"NOTES (3)";#N/A,#N/A,FALSE,"DPL";#N/A,#N/A,FALSE,"TAXC.INDEX";#N/A,#N/A,FALSE,"Schedule I";#N/A,#N/A,FALSE,"Adjustments"}</definedName>
    <definedName name="wrn.summit.1" localSheetId="7" hidden="1">{#N/A,#N/A,FALSE,"TB";#N/A,#N/A,FALSE,"DR";#N/A,#N/A,FALSE,"AR";#N/A,#N/A,FALSE,"PL";#N/A,#N/A,FALSE,"BS";#N/A,#N/A,FALSE,"NOTES";#N/A,#N/A,FALSE,"NOTES (2)";#N/A,#N/A,FALSE,"NOTES (3)";#N/A,#N/A,FALSE,"DPL";#N/A,#N/A,FALSE,"TAXC.INDEX";#N/A,#N/A,FALSE,"Schedule I";#N/A,#N/A,FALSE,"Adjustments"}</definedName>
    <definedName name="wrn.summit.1" localSheetId="25" hidden="1">{#N/A,#N/A,FALSE,"TB";#N/A,#N/A,FALSE,"DR";#N/A,#N/A,FALSE,"AR";#N/A,#N/A,FALSE,"PL";#N/A,#N/A,FALSE,"BS";#N/A,#N/A,FALSE,"NOTES";#N/A,#N/A,FALSE,"NOTES (2)";#N/A,#N/A,FALSE,"NOTES (3)";#N/A,#N/A,FALSE,"DPL";#N/A,#N/A,FALSE,"TAXC.INDEX";#N/A,#N/A,FALSE,"Schedule I";#N/A,#N/A,FALSE,"Adjustments"}</definedName>
    <definedName name="wrn.summit.1" localSheetId="21" hidden="1">{#N/A,#N/A,FALSE,"TB";#N/A,#N/A,FALSE,"DR";#N/A,#N/A,FALSE,"AR";#N/A,#N/A,FALSE,"PL";#N/A,#N/A,FALSE,"BS";#N/A,#N/A,FALSE,"NOTES";#N/A,#N/A,FALSE,"NOTES (2)";#N/A,#N/A,FALSE,"NOTES (3)";#N/A,#N/A,FALSE,"DPL";#N/A,#N/A,FALSE,"TAXC.INDEX";#N/A,#N/A,FALSE,"Schedule I";#N/A,#N/A,FALSE,"Adjustments"}</definedName>
    <definedName name="wrn.summit.1" localSheetId="22" hidden="1">{#N/A,#N/A,FALSE,"TB";#N/A,#N/A,FALSE,"DR";#N/A,#N/A,FALSE,"AR";#N/A,#N/A,FALSE,"PL";#N/A,#N/A,FALSE,"BS";#N/A,#N/A,FALSE,"NOTES";#N/A,#N/A,FALSE,"NOTES (2)";#N/A,#N/A,FALSE,"NOTES (3)";#N/A,#N/A,FALSE,"DPL";#N/A,#N/A,FALSE,"TAXC.INDEX";#N/A,#N/A,FALSE,"Schedule I";#N/A,#N/A,FALSE,"Adjustments"}</definedName>
    <definedName name="wrn.summit.1" localSheetId="19" hidden="1">{#N/A,#N/A,FALSE,"TB";#N/A,#N/A,FALSE,"DR";#N/A,#N/A,FALSE,"AR";#N/A,#N/A,FALSE,"PL";#N/A,#N/A,FALSE,"BS";#N/A,#N/A,FALSE,"NOTES";#N/A,#N/A,FALSE,"NOTES (2)";#N/A,#N/A,FALSE,"NOTES (3)";#N/A,#N/A,FALSE,"DPL";#N/A,#N/A,FALSE,"TAXC.INDEX";#N/A,#N/A,FALSE,"Schedule I";#N/A,#N/A,FALSE,"Adjustments"}</definedName>
    <definedName name="wrn.summit.1" hidden="1">{#N/A,#N/A,FALSE,"TB";#N/A,#N/A,FALSE,"DR";#N/A,#N/A,FALSE,"AR";#N/A,#N/A,FALSE,"PL";#N/A,#N/A,FALSE,"BS";#N/A,#N/A,FALSE,"NOTES";#N/A,#N/A,FALSE,"NOTES (2)";#N/A,#N/A,FALSE,"NOTES (3)";#N/A,#N/A,FALSE,"DPL";#N/A,#N/A,FALSE,"TAXC.INDEX";#N/A,#N/A,FALSE,"Schedule I";#N/A,#N/A,FALSE,"Adjustments"}</definedName>
    <definedName name="WRN.SUMMIT1" localSheetId="14" hidden="1">{#N/A,#N/A,FALSE,"TB";#N/A,#N/A,FALSE,"DR";#N/A,#N/A,FALSE,"AR";#N/A,#N/A,FALSE,"PL";#N/A,#N/A,FALSE,"BS";#N/A,#N/A,FALSE,"NOTES";#N/A,#N/A,FALSE,"NOTES (2)";#N/A,#N/A,FALSE,"NOTES (3)";#N/A,#N/A,FALSE,"DPL";#N/A,#N/A,FALSE,"TAXC.INDEX";#N/A,#N/A,FALSE,"Schedule I";#N/A,#N/A,FALSE,"Adjustments"}</definedName>
    <definedName name="WRN.SUMMIT1" localSheetId="7" hidden="1">{#N/A,#N/A,FALSE,"TB";#N/A,#N/A,FALSE,"DR";#N/A,#N/A,FALSE,"AR";#N/A,#N/A,FALSE,"PL";#N/A,#N/A,FALSE,"BS";#N/A,#N/A,FALSE,"NOTES";#N/A,#N/A,FALSE,"NOTES (2)";#N/A,#N/A,FALSE,"NOTES (3)";#N/A,#N/A,FALSE,"DPL";#N/A,#N/A,FALSE,"TAXC.INDEX";#N/A,#N/A,FALSE,"Schedule I";#N/A,#N/A,FALSE,"Adjustments"}</definedName>
    <definedName name="WRN.SUMMIT1" localSheetId="25" hidden="1">{#N/A,#N/A,FALSE,"TB";#N/A,#N/A,FALSE,"DR";#N/A,#N/A,FALSE,"AR";#N/A,#N/A,FALSE,"PL";#N/A,#N/A,FALSE,"BS";#N/A,#N/A,FALSE,"NOTES";#N/A,#N/A,FALSE,"NOTES (2)";#N/A,#N/A,FALSE,"NOTES (3)";#N/A,#N/A,FALSE,"DPL";#N/A,#N/A,FALSE,"TAXC.INDEX";#N/A,#N/A,FALSE,"Schedule I";#N/A,#N/A,FALSE,"Adjustments"}</definedName>
    <definedName name="WRN.SUMMIT1" localSheetId="21" hidden="1">{#N/A,#N/A,FALSE,"TB";#N/A,#N/A,FALSE,"DR";#N/A,#N/A,FALSE,"AR";#N/A,#N/A,FALSE,"PL";#N/A,#N/A,FALSE,"BS";#N/A,#N/A,FALSE,"NOTES";#N/A,#N/A,FALSE,"NOTES (2)";#N/A,#N/A,FALSE,"NOTES (3)";#N/A,#N/A,FALSE,"DPL";#N/A,#N/A,FALSE,"TAXC.INDEX";#N/A,#N/A,FALSE,"Schedule I";#N/A,#N/A,FALSE,"Adjustments"}</definedName>
    <definedName name="WRN.SUMMIT1" localSheetId="22" hidden="1">{#N/A,#N/A,FALSE,"TB";#N/A,#N/A,FALSE,"DR";#N/A,#N/A,FALSE,"AR";#N/A,#N/A,FALSE,"PL";#N/A,#N/A,FALSE,"BS";#N/A,#N/A,FALSE,"NOTES";#N/A,#N/A,FALSE,"NOTES (2)";#N/A,#N/A,FALSE,"NOTES (3)";#N/A,#N/A,FALSE,"DPL";#N/A,#N/A,FALSE,"TAXC.INDEX";#N/A,#N/A,FALSE,"Schedule I";#N/A,#N/A,FALSE,"Adjustments"}</definedName>
    <definedName name="WRN.SUMMIT1" localSheetId="19" hidden="1">{#N/A,#N/A,FALSE,"TB";#N/A,#N/A,FALSE,"DR";#N/A,#N/A,FALSE,"AR";#N/A,#N/A,FALSE,"PL";#N/A,#N/A,FALSE,"BS";#N/A,#N/A,FALSE,"NOTES";#N/A,#N/A,FALSE,"NOTES (2)";#N/A,#N/A,FALSE,"NOTES (3)";#N/A,#N/A,FALSE,"DPL";#N/A,#N/A,FALSE,"TAXC.INDEX";#N/A,#N/A,FALSE,"Schedule I";#N/A,#N/A,FALSE,"Adjustments"}</definedName>
    <definedName name="WRN.SUMMIT1" hidden="1">{#N/A,#N/A,FALSE,"TB";#N/A,#N/A,FALSE,"DR";#N/A,#N/A,FALSE,"AR";#N/A,#N/A,FALSE,"PL";#N/A,#N/A,FALSE,"BS";#N/A,#N/A,FALSE,"NOTES";#N/A,#N/A,FALSE,"NOTES (2)";#N/A,#N/A,FALSE,"NOTES (3)";#N/A,#N/A,FALSE,"DPL";#N/A,#N/A,FALSE,"TAXC.INDEX";#N/A,#N/A,FALSE,"Schedule I";#N/A,#N/A,FALSE,"Adjustments"}</definedName>
    <definedName name="WRN.SUMMITW" localSheetId="14" hidden="1">{#N/A,#N/A,FALSE,"TB";#N/A,#N/A,FALSE,"DR";#N/A,#N/A,FALSE,"AR";#N/A,#N/A,FALSE,"PL";#N/A,#N/A,FALSE,"BS";#N/A,#N/A,FALSE,"NOTES";#N/A,#N/A,FALSE,"NOTES (2)";#N/A,#N/A,FALSE,"NOTES (3)";#N/A,#N/A,FALSE,"DPL";#N/A,#N/A,FALSE,"TAXC.INDEX";#N/A,#N/A,FALSE,"Schedule I";#N/A,#N/A,FALSE,"Adjustments"}</definedName>
    <definedName name="WRN.SUMMITW" localSheetId="7" hidden="1">{#N/A,#N/A,FALSE,"TB";#N/A,#N/A,FALSE,"DR";#N/A,#N/A,FALSE,"AR";#N/A,#N/A,FALSE,"PL";#N/A,#N/A,FALSE,"BS";#N/A,#N/A,FALSE,"NOTES";#N/A,#N/A,FALSE,"NOTES (2)";#N/A,#N/A,FALSE,"NOTES (3)";#N/A,#N/A,FALSE,"DPL";#N/A,#N/A,FALSE,"TAXC.INDEX";#N/A,#N/A,FALSE,"Schedule I";#N/A,#N/A,FALSE,"Adjustments"}</definedName>
    <definedName name="WRN.SUMMITW" localSheetId="25" hidden="1">{#N/A,#N/A,FALSE,"TB";#N/A,#N/A,FALSE,"DR";#N/A,#N/A,FALSE,"AR";#N/A,#N/A,FALSE,"PL";#N/A,#N/A,FALSE,"BS";#N/A,#N/A,FALSE,"NOTES";#N/A,#N/A,FALSE,"NOTES (2)";#N/A,#N/A,FALSE,"NOTES (3)";#N/A,#N/A,FALSE,"DPL";#N/A,#N/A,FALSE,"TAXC.INDEX";#N/A,#N/A,FALSE,"Schedule I";#N/A,#N/A,FALSE,"Adjustments"}</definedName>
    <definedName name="WRN.SUMMITW" localSheetId="21" hidden="1">{#N/A,#N/A,FALSE,"TB";#N/A,#N/A,FALSE,"DR";#N/A,#N/A,FALSE,"AR";#N/A,#N/A,FALSE,"PL";#N/A,#N/A,FALSE,"BS";#N/A,#N/A,FALSE,"NOTES";#N/A,#N/A,FALSE,"NOTES (2)";#N/A,#N/A,FALSE,"NOTES (3)";#N/A,#N/A,FALSE,"DPL";#N/A,#N/A,FALSE,"TAXC.INDEX";#N/A,#N/A,FALSE,"Schedule I";#N/A,#N/A,FALSE,"Adjustments"}</definedName>
    <definedName name="WRN.SUMMITW" localSheetId="22" hidden="1">{#N/A,#N/A,FALSE,"TB";#N/A,#N/A,FALSE,"DR";#N/A,#N/A,FALSE,"AR";#N/A,#N/A,FALSE,"PL";#N/A,#N/A,FALSE,"BS";#N/A,#N/A,FALSE,"NOTES";#N/A,#N/A,FALSE,"NOTES (2)";#N/A,#N/A,FALSE,"NOTES (3)";#N/A,#N/A,FALSE,"DPL";#N/A,#N/A,FALSE,"TAXC.INDEX";#N/A,#N/A,FALSE,"Schedule I";#N/A,#N/A,FALSE,"Adjustments"}</definedName>
    <definedName name="WRN.SUMMITW" localSheetId="19" hidden="1">{#N/A,#N/A,FALSE,"TB";#N/A,#N/A,FALSE,"DR";#N/A,#N/A,FALSE,"AR";#N/A,#N/A,FALSE,"PL";#N/A,#N/A,FALSE,"BS";#N/A,#N/A,FALSE,"NOTES";#N/A,#N/A,FALSE,"NOTES (2)";#N/A,#N/A,FALSE,"NOTES (3)";#N/A,#N/A,FALSE,"DPL";#N/A,#N/A,FALSE,"TAXC.INDEX";#N/A,#N/A,FALSE,"Schedule I";#N/A,#N/A,FALSE,"Adjustments"}</definedName>
    <definedName name="WRN.SUMMITW" hidden="1">{#N/A,#N/A,FALSE,"TB";#N/A,#N/A,FALSE,"DR";#N/A,#N/A,FALSE,"AR";#N/A,#N/A,FALSE,"PL";#N/A,#N/A,FALSE,"BS";#N/A,#N/A,FALSE,"NOTES";#N/A,#N/A,FALSE,"NOTES (2)";#N/A,#N/A,FALSE,"NOTES (3)";#N/A,#N/A,FALSE,"DPL";#N/A,#N/A,FALSE,"TAXC.INDEX";#N/A,#N/A,FALSE,"Schedule I";#N/A,#N/A,FALSE,"Adjustments"}</definedName>
    <definedName name="wrn.SUN." localSheetId="14" hidden="1">{#N/A,#N/A,FALSE,"Cov";#N/A,#N/A,FALSE,"TC";#N/A,#N/A,FALSE,"Sum";#N/A,#N/A,FALSE,"P&amp;L";#N/A,#N/A,FALSE,"HL ";#N/A,#N/A,FALSE,"%P&amp;L";#N/A,#N/A,FALSE,"Bal";#N/A,#N/A,FALSE,"CCcm";#N/A,#N/A,FALSE,"Sub";#N/A,#N/A,FALSE,"AdRev";#N/A,#N/A,FALSE,"AvgRev";#N/A,#N/A,FALSE,"AvgProd";#N/A,#N/A,FALSE,"HC";#N/A,#N/A,FALSE,"AR";#N/A,#N/A,FALSE,"Cap";#N/A,#N/A,FALSE,"ProdCM";#N/A,#N/A,FALSE,"P&amp;Lfy";#N/A,#N/A,FALSE,"CCfy"}</definedName>
    <definedName name="wrn.SUN." localSheetId="7" hidden="1">{#N/A,#N/A,FALSE,"Cov";#N/A,#N/A,FALSE,"TC";#N/A,#N/A,FALSE,"Sum";#N/A,#N/A,FALSE,"P&amp;L";#N/A,#N/A,FALSE,"HL ";#N/A,#N/A,FALSE,"%P&amp;L";#N/A,#N/A,FALSE,"Bal";#N/A,#N/A,FALSE,"CCcm";#N/A,#N/A,FALSE,"Sub";#N/A,#N/A,FALSE,"AdRev";#N/A,#N/A,FALSE,"AvgRev";#N/A,#N/A,FALSE,"AvgProd";#N/A,#N/A,FALSE,"HC";#N/A,#N/A,FALSE,"AR";#N/A,#N/A,FALSE,"Cap";#N/A,#N/A,FALSE,"ProdCM";#N/A,#N/A,FALSE,"P&amp;Lfy";#N/A,#N/A,FALSE,"CCfy"}</definedName>
    <definedName name="wrn.SUN." localSheetId="25" hidden="1">{#N/A,#N/A,FALSE,"Cov";#N/A,#N/A,FALSE,"TC";#N/A,#N/A,FALSE,"Sum";#N/A,#N/A,FALSE,"P&amp;L";#N/A,#N/A,FALSE,"HL ";#N/A,#N/A,FALSE,"%P&amp;L";#N/A,#N/A,FALSE,"Bal";#N/A,#N/A,FALSE,"CCcm";#N/A,#N/A,FALSE,"Sub";#N/A,#N/A,FALSE,"AdRev";#N/A,#N/A,FALSE,"AvgRev";#N/A,#N/A,FALSE,"AvgProd";#N/A,#N/A,FALSE,"HC";#N/A,#N/A,FALSE,"AR";#N/A,#N/A,FALSE,"Cap";#N/A,#N/A,FALSE,"ProdCM";#N/A,#N/A,FALSE,"P&amp;Lfy";#N/A,#N/A,FALSE,"CCfy"}</definedName>
    <definedName name="wrn.SUN." localSheetId="21" hidden="1">{#N/A,#N/A,FALSE,"Cov";#N/A,#N/A,FALSE,"TC";#N/A,#N/A,FALSE,"Sum";#N/A,#N/A,FALSE,"P&amp;L";#N/A,#N/A,FALSE,"HL ";#N/A,#N/A,FALSE,"%P&amp;L";#N/A,#N/A,FALSE,"Bal";#N/A,#N/A,FALSE,"CCcm";#N/A,#N/A,FALSE,"Sub";#N/A,#N/A,FALSE,"AdRev";#N/A,#N/A,FALSE,"AvgRev";#N/A,#N/A,FALSE,"AvgProd";#N/A,#N/A,FALSE,"HC";#N/A,#N/A,FALSE,"AR";#N/A,#N/A,FALSE,"Cap";#N/A,#N/A,FALSE,"ProdCM";#N/A,#N/A,FALSE,"P&amp;Lfy";#N/A,#N/A,FALSE,"CCfy"}</definedName>
    <definedName name="wrn.SUN." localSheetId="22" hidden="1">{#N/A,#N/A,FALSE,"Cov";#N/A,#N/A,FALSE,"TC";#N/A,#N/A,FALSE,"Sum";#N/A,#N/A,FALSE,"P&amp;L";#N/A,#N/A,FALSE,"HL ";#N/A,#N/A,FALSE,"%P&amp;L";#N/A,#N/A,FALSE,"Bal";#N/A,#N/A,FALSE,"CCcm";#N/A,#N/A,FALSE,"Sub";#N/A,#N/A,FALSE,"AdRev";#N/A,#N/A,FALSE,"AvgRev";#N/A,#N/A,FALSE,"AvgProd";#N/A,#N/A,FALSE,"HC";#N/A,#N/A,FALSE,"AR";#N/A,#N/A,FALSE,"Cap";#N/A,#N/A,FALSE,"ProdCM";#N/A,#N/A,FALSE,"P&amp;Lfy";#N/A,#N/A,FALSE,"CCfy"}</definedName>
    <definedName name="wrn.SUN." localSheetId="19" hidden="1">{#N/A,#N/A,FALSE,"Cov";#N/A,#N/A,FALSE,"TC";#N/A,#N/A,FALSE,"Sum";#N/A,#N/A,FALSE,"P&amp;L";#N/A,#N/A,FALSE,"HL ";#N/A,#N/A,FALSE,"%P&amp;L";#N/A,#N/A,FALSE,"Bal";#N/A,#N/A,FALSE,"CCcm";#N/A,#N/A,FALSE,"Sub";#N/A,#N/A,FALSE,"AdRev";#N/A,#N/A,FALSE,"AvgRev";#N/A,#N/A,FALSE,"AvgProd";#N/A,#N/A,FALSE,"HC";#N/A,#N/A,FALSE,"AR";#N/A,#N/A,FALSE,"Cap";#N/A,#N/A,FALSE,"ProdCM";#N/A,#N/A,FALSE,"P&amp;Lfy";#N/A,#N/A,FALSE,"CCfy"}</definedName>
    <definedName name="wrn.SUN." hidden="1">{#N/A,#N/A,FALSE,"Cov";#N/A,#N/A,FALSE,"TC";#N/A,#N/A,FALSE,"Sum";#N/A,#N/A,FALSE,"P&amp;L";#N/A,#N/A,FALSE,"HL ";#N/A,#N/A,FALSE,"%P&amp;L";#N/A,#N/A,FALSE,"Bal";#N/A,#N/A,FALSE,"CCcm";#N/A,#N/A,FALSE,"Sub";#N/A,#N/A,FALSE,"AdRev";#N/A,#N/A,FALSE,"AvgRev";#N/A,#N/A,FALSE,"AvgProd";#N/A,#N/A,FALSE,"HC";#N/A,#N/A,FALSE,"AR";#N/A,#N/A,FALSE,"Cap";#N/A,#N/A,FALSE,"ProdCM";#N/A,#N/A,FALSE,"P&amp;Lfy";#N/A,#N/A,FALSE,"CCfy"}</definedName>
    <definedName name="wrn.SUPP." localSheetId="14"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UPP." localSheetId="7"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UPP." localSheetId="25"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UPP." localSheetId="21"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UPP." localSheetId="22"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UPP." localSheetId="19"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TAHIMG2" localSheetId="14" hidden="1">{#N/A,#N/A,FALSE,"DIR-REP";#N/A,#N/A,FALSE,"AUD-REPORT";#N/A,#N/A,FALSE,"P7L&amp;BS";#N/A,#N/A,FALSE,"NOTES";#N/A,#N/A,FALSE,"FA";#N/A,#N/A,FALSE,"NOTES (2)";#N/A,#N/A,FALSE,"Schedule  IV";#N/A,#N/A,FALSE,"Schedule V"}</definedName>
    <definedName name="WRN.TAHIMG2" localSheetId="7" hidden="1">{#N/A,#N/A,FALSE,"DIR-REP";#N/A,#N/A,FALSE,"AUD-REPORT";#N/A,#N/A,FALSE,"P7L&amp;BS";#N/A,#N/A,FALSE,"NOTES";#N/A,#N/A,FALSE,"FA";#N/A,#N/A,FALSE,"NOTES (2)";#N/A,#N/A,FALSE,"Schedule  IV";#N/A,#N/A,FALSE,"Schedule V"}</definedName>
    <definedName name="WRN.TAHIMG2" localSheetId="25" hidden="1">{#N/A,#N/A,FALSE,"DIR-REP";#N/A,#N/A,FALSE,"AUD-REPORT";#N/A,#N/A,FALSE,"P7L&amp;BS";#N/A,#N/A,FALSE,"NOTES";#N/A,#N/A,FALSE,"FA";#N/A,#N/A,FALSE,"NOTES (2)";#N/A,#N/A,FALSE,"Schedule  IV";#N/A,#N/A,FALSE,"Schedule V"}</definedName>
    <definedName name="WRN.TAHIMG2" localSheetId="21" hidden="1">{#N/A,#N/A,FALSE,"DIR-REP";#N/A,#N/A,FALSE,"AUD-REPORT";#N/A,#N/A,FALSE,"P7L&amp;BS";#N/A,#N/A,FALSE,"NOTES";#N/A,#N/A,FALSE,"FA";#N/A,#N/A,FALSE,"NOTES (2)";#N/A,#N/A,FALSE,"Schedule  IV";#N/A,#N/A,FALSE,"Schedule V"}</definedName>
    <definedName name="WRN.TAHIMG2" localSheetId="22" hidden="1">{#N/A,#N/A,FALSE,"DIR-REP";#N/A,#N/A,FALSE,"AUD-REPORT";#N/A,#N/A,FALSE,"P7L&amp;BS";#N/A,#N/A,FALSE,"NOTES";#N/A,#N/A,FALSE,"FA";#N/A,#N/A,FALSE,"NOTES (2)";#N/A,#N/A,FALSE,"Schedule  IV";#N/A,#N/A,FALSE,"Schedule V"}</definedName>
    <definedName name="WRN.TAHIMG2" localSheetId="19" hidden="1">{#N/A,#N/A,FALSE,"DIR-REP";#N/A,#N/A,FALSE,"AUD-REPORT";#N/A,#N/A,FALSE,"P7L&amp;BS";#N/A,#N/A,FALSE,"NOTES";#N/A,#N/A,FALSE,"FA";#N/A,#N/A,FALSE,"NOTES (2)";#N/A,#N/A,FALSE,"Schedule  IV";#N/A,#N/A,FALSE,"Schedule V"}</definedName>
    <definedName name="WRN.TAHIMG2" hidden="1">{#N/A,#N/A,FALSE,"DIR-REP";#N/A,#N/A,FALSE,"AUD-REPORT";#N/A,#N/A,FALSE,"P7L&amp;BS";#N/A,#N/A,FALSE,"NOTES";#N/A,#N/A,FALSE,"FA";#N/A,#N/A,FALSE,"NOTES (2)";#N/A,#N/A,FALSE,"Schedule  IV";#N/A,#N/A,FALSE,"Schedule V"}</definedName>
    <definedName name="wrn.taihing." localSheetId="14" hidden="1">{#N/A,#N/A,FALSE,"DIR-REP";#N/A,#N/A,FALSE,"AUD-REPORT";#N/A,#N/A,FALSE,"P7L&amp;BS";#N/A,#N/A,FALSE,"NOTES";#N/A,#N/A,FALSE,"FA";#N/A,#N/A,FALSE,"NOTES (2)";#N/A,#N/A,FALSE,"Schedule  IV";#N/A,#N/A,FALSE,"Schedule V"}</definedName>
    <definedName name="wrn.taihing." localSheetId="7" hidden="1">{#N/A,#N/A,FALSE,"DIR-REP";#N/A,#N/A,FALSE,"AUD-REPORT";#N/A,#N/A,FALSE,"P7L&amp;BS";#N/A,#N/A,FALSE,"NOTES";#N/A,#N/A,FALSE,"FA";#N/A,#N/A,FALSE,"NOTES (2)";#N/A,#N/A,FALSE,"Schedule  IV";#N/A,#N/A,FALSE,"Schedule V"}</definedName>
    <definedName name="wrn.taihing." localSheetId="25" hidden="1">{#N/A,#N/A,FALSE,"DIR-REP";#N/A,#N/A,FALSE,"AUD-REPORT";#N/A,#N/A,FALSE,"P7L&amp;BS";#N/A,#N/A,FALSE,"NOTES";#N/A,#N/A,FALSE,"FA";#N/A,#N/A,FALSE,"NOTES (2)";#N/A,#N/A,FALSE,"Schedule  IV";#N/A,#N/A,FALSE,"Schedule V"}</definedName>
    <definedName name="wrn.taihing." localSheetId="21" hidden="1">{#N/A,#N/A,FALSE,"DIR-REP";#N/A,#N/A,FALSE,"AUD-REPORT";#N/A,#N/A,FALSE,"P7L&amp;BS";#N/A,#N/A,FALSE,"NOTES";#N/A,#N/A,FALSE,"FA";#N/A,#N/A,FALSE,"NOTES (2)";#N/A,#N/A,FALSE,"Schedule  IV";#N/A,#N/A,FALSE,"Schedule V"}</definedName>
    <definedName name="wrn.taihing." localSheetId="22" hidden="1">{#N/A,#N/A,FALSE,"DIR-REP";#N/A,#N/A,FALSE,"AUD-REPORT";#N/A,#N/A,FALSE,"P7L&amp;BS";#N/A,#N/A,FALSE,"NOTES";#N/A,#N/A,FALSE,"FA";#N/A,#N/A,FALSE,"NOTES (2)";#N/A,#N/A,FALSE,"Schedule  IV";#N/A,#N/A,FALSE,"Schedule V"}</definedName>
    <definedName name="wrn.taihing." localSheetId="19" hidden="1">{#N/A,#N/A,FALSE,"DIR-REP";#N/A,#N/A,FALSE,"AUD-REPORT";#N/A,#N/A,FALSE,"P7L&amp;BS";#N/A,#N/A,FALSE,"NOTES";#N/A,#N/A,FALSE,"FA";#N/A,#N/A,FALSE,"NOTES (2)";#N/A,#N/A,FALSE,"Schedule  IV";#N/A,#N/A,FALSE,"Schedule V"}</definedName>
    <definedName name="wrn.taihing." hidden="1">{#N/A,#N/A,FALSE,"DIR-REP";#N/A,#N/A,FALSE,"AUD-REPORT";#N/A,#N/A,FALSE,"P7L&amp;BS";#N/A,#N/A,FALSE,"NOTES";#N/A,#N/A,FALSE,"FA";#N/A,#N/A,FALSE,"NOTES (2)";#N/A,#N/A,FALSE,"Schedule  IV";#N/A,#N/A,FALSE,"Schedule V"}</definedName>
    <definedName name="wrn.taihing.1" localSheetId="14" hidden="1">{#N/A,#N/A,FALSE,"DIR-REP";#N/A,#N/A,FALSE,"AUD-REPORT";#N/A,#N/A,FALSE,"P7L&amp;BS";#N/A,#N/A,FALSE,"NOTES";#N/A,#N/A,FALSE,"FA";#N/A,#N/A,FALSE,"NOTES (2)";#N/A,#N/A,FALSE,"Schedule  IV";#N/A,#N/A,FALSE,"Schedule V"}</definedName>
    <definedName name="wrn.taihing.1" localSheetId="7" hidden="1">{#N/A,#N/A,FALSE,"DIR-REP";#N/A,#N/A,FALSE,"AUD-REPORT";#N/A,#N/A,FALSE,"P7L&amp;BS";#N/A,#N/A,FALSE,"NOTES";#N/A,#N/A,FALSE,"FA";#N/A,#N/A,FALSE,"NOTES (2)";#N/A,#N/A,FALSE,"Schedule  IV";#N/A,#N/A,FALSE,"Schedule V"}</definedName>
    <definedName name="wrn.taihing.1" localSheetId="25" hidden="1">{#N/A,#N/A,FALSE,"DIR-REP";#N/A,#N/A,FALSE,"AUD-REPORT";#N/A,#N/A,FALSE,"P7L&amp;BS";#N/A,#N/A,FALSE,"NOTES";#N/A,#N/A,FALSE,"FA";#N/A,#N/A,FALSE,"NOTES (2)";#N/A,#N/A,FALSE,"Schedule  IV";#N/A,#N/A,FALSE,"Schedule V"}</definedName>
    <definedName name="wrn.taihing.1" localSheetId="21" hidden="1">{#N/A,#N/A,FALSE,"DIR-REP";#N/A,#N/A,FALSE,"AUD-REPORT";#N/A,#N/A,FALSE,"P7L&amp;BS";#N/A,#N/A,FALSE,"NOTES";#N/A,#N/A,FALSE,"FA";#N/A,#N/A,FALSE,"NOTES (2)";#N/A,#N/A,FALSE,"Schedule  IV";#N/A,#N/A,FALSE,"Schedule V"}</definedName>
    <definedName name="wrn.taihing.1" localSheetId="22" hidden="1">{#N/A,#N/A,FALSE,"DIR-REP";#N/A,#N/A,FALSE,"AUD-REPORT";#N/A,#N/A,FALSE,"P7L&amp;BS";#N/A,#N/A,FALSE,"NOTES";#N/A,#N/A,FALSE,"FA";#N/A,#N/A,FALSE,"NOTES (2)";#N/A,#N/A,FALSE,"Schedule  IV";#N/A,#N/A,FALSE,"Schedule V"}</definedName>
    <definedName name="wrn.taihing.1" localSheetId="19" hidden="1">{#N/A,#N/A,FALSE,"DIR-REP";#N/A,#N/A,FALSE,"AUD-REPORT";#N/A,#N/A,FALSE,"P7L&amp;BS";#N/A,#N/A,FALSE,"NOTES";#N/A,#N/A,FALSE,"FA";#N/A,#N/A,FALSE,"NOTES (2)";#N/A,#N/A,FALSE,"Schedule  IV";#N/A,#N/A,FALSE,"Schedule V"}</definedName>
    <definedName name="wrn.taihing.1" hidden="1">{#N/A,#N/A,FALSE,"DIR-REP";#N/A,#N/A,FALSE,"AUD-REPORT";#N/A,#N/A,FALSE,"P7L&amp;BS";#N/A,#N/A,FALSE,"NOTES";#N/A,#N/A,FALSE,"FA";#N/A,#N/A,FALSE,"NOTES (2)";#N/A,#N/A,FALSE,"Schedule  IV";#N/A,#N/A,FALSE,"Schedule V"}</definedName>
    <definedName name="WRN.TAIHING1" localSheetId="14" hidden="1">{#N/A,#N/A,FALSE,"DIR-REP";#N/A,#N/A,FALSE,"AUD-REPORT";#N/A,#N/A,FALSE,"P7L&amp;BS";#N/A,#N/A,FALSE,"NOTES";#N/A,#N/A,FALSE,"FA";#N/A,#N/A,FALSE,"NOTES (2)";#N/A,#N/A,FALSE,"Schedule  IV";#N/A,#N/A,FALSE,"Schedule V"}</definedName>
    <definedName name="WRN.TAIHING1" localSheetId="7" hidden="1">{#N/A,#N/A,FALSE,"DIR-REP";#N/A,#N/A,FALSE,"AUD-REPORT";#N/A,#N/A,FALSE,"P7L&amp;BS";#N/A,#N/A,FALSE,"NOTES";#N/A,#N/A,FALSE,"FA";#N/A,#N/A,FALSE,"NOTES (2)";#N/A,#N/A,FALSE,"Schedule  IV";#N/A,#N/A,FALSE,"Schedule V"}</definedName>
    <definedName name="WRN.TAIHING1" localSheetId="25" hidden="1">{#N/A,#N/A,FALSE,"DIR-REP";#N/A,#N/A,FALSE,"AUD-REPORT";#N/A,#N/A,FALSE,"P7L&amp;BS";#N/A,#N/A,FALSE,"NOTES";#N/A,#N/A,FALSE,"FA";#N/A,#N/A,FALSE,"NOTES (2)";#N/A,#N/A,FALSE,"Schedule  IV";#N/A,#N/A,FALSE,"Schedule V"}</definedName>
    <definedName name="WRN.TAIHING1" localSheetId="21" hidden="1">{#N/A,#N/A,FALSE,"DIR-REP";#N/A,#N/A,FALSE,"AUD-REPORT";#N/A,#N/A,FALSE,"P7L&amp;BS";#N/A,#N/A,FALSE,"NOTES";#N/A,#N/A,FALSE,"FA";#N/A,#N/A,FALSE,"NOTES (2)";#N/A,#N/A,FALSE,"Schedule  IV";#N/A,#N/A,FALSE,"Schedule V"}</definedName>
    <definedName name="WRN.TAIHING1" localSheetId="22" hidden="1">{#N/A,#N/A,FALSE,"DIR-REP";#N/A,#N/A,FALSE,"AUD-REPORT";#N/A,#N/A,FALSE,"P7L&amp;BS";#N/A,#N/A,FALSE,"NOTES";#N/A,#N/A,FALSE,"FA";#N/A,#N/A,FALSE,"NOTES (2)";#N/A,#N/A,FALSE,"Schedule  IV";#N/A,#N/A,FALSE,"Schedule V"}</definedName>
    <definedName name="WRN.TAIHING1" localSheetId="19" hidden="1">{#N/A,#N/A,FALSE,"DIR-REP";#N/A,#N/A,FALSE,"AUD-REPORT";#N/A,#N/A,FALSE,"P7L&amp;BS";#N/A,#N/A,FALSE,"NOTES";#N/A,#N/A,FALSE,"FA";#N/A,#N/A,FALSE,"NOTES (2)";#N/A,#N/A,FALSE,"Schedule  IV";#N/A,#N/A,FALSE,"Schedule V"}</definedName>
    <definedName name="WRN.TAIHING1" hidden="1">{#N/A,#N/A,FALSE,"DIR-REP";#N/A,#N/A,FALSE,"AUD-REPORT";#N/A,#N/A,FALSE,"P7L&amp;BS";#N/A,#N/A,FALSE,"NOTES";#N/A,#N/A,FALSE,"FA";#N/A,#N/A,FALSE,"NOTES (2)";#N/A,#N/A,FALSE,"Schedule  IV";#N/A,#N/A,FALSE,"Schedule V"}</definedName>
    <definedName name="WRN.TAIHING2" localSheetId="14" hidden="1">{#N/A,#N/A,FALSE,"DIR-REP";#N/A,#N/A,FALSE,"AUD-REPORT";#N/A,#N/A,FALSE,"P7L&amp;BS";#N/A,#N/A,FALSE,"NOTES";#N/A,#N/A,FALSE,"FA";#N/A,#N/A,FALSE,"NOTES (2)";#N/A,#N/A,FALSE,"Schedule  IV";#N/A,#N/A,FALSE,"Schedule V"}</definedName>
    <definedName name="WRN.TAIHING2" localSheetId="7" hidden="1">{#N/A,#N/A,FALSE,"DIR-REP";#N/A,#N/A,FALSE,"AUD-REPORT";#N/A,#N/A,FALSE,"P7L&amp;BS";#N/A,#N/A,FALSE,"NOTES";#N/A,#N/A,FALSE,"FA";#N/A,#N/A,FALSE,"NOTES (2)";#N/A,#N/A,FALSE,"Schedule  IV";#N/A,#N/A,FALSE,"Schedule V"}</definedName>
    <definedName name="WRN.TAIHING2" localSheetId="25" hidden="1">{#N/A,#N/A,FALSE,"DIR-REP";#N/A,#N/A,FALSE,"AUD-REPORT";#N/A,#N/A,FALSE,"P7L&amp;BS";#N/A,#N/A,FALSE,"NOTES";#N/A,#N/A,FALSE,"FA";#N/A,#N/A,FALSE,"NOTES (2)";#N/A,#N/A,FALSE,"Schedule  IV";#N/A,#N/A,FALSE,"Schedule V"}</definedName>
    <definedName name="WRN.TAIHING2" localSheetId="21" hidden="1">{#N/A,#N/A,FALSE,"DIR-REP";#N/A,#N/A,FALSE,"AUD-REPORT";#N/A,#N/A,FALSE,"P7L&amp;BS";#N/A,#N/A,FALSE,"NOTES";#N/A,#N/A,FALSE,"FA";#N/A,#N/A,FALSE,"NOTES (2)";#N/A,#N/A,FALSE,"Schedule  IV";#N/A,#N/A,FALSE,"Schedule V"}</definedName>
    <definedName name="WRN.TAIHING2" localSheetId="22" hidden="1">{#N/A,#N/A,FALSE,"DIR-REP";#N/A,#N/A,FALSE,"AUD-REPORT";#N/A,#N/A,FALSE,"P7L&amp;BS";#N/A,#N/A,FALSE,"NOTES";#N/A,#N/A,FALSE,"FA";#N/A,#N/A,FALSE,"NOTES (2)";#N/A,#N/A,FALSE,"Schedule  IV";#N/A,#N/A,FALSE,"Schedule V"}</definedName>
    <definedName name="WRN.TAIHING2" localSheetId="19" hidden="1">{#N/A,#N/A,FALSE,"DIR-REP";#N/A,#N/A,FALSE,"AUD-REPORT";#N/A,#N/A,FALSE,"P7L&amp;BS";#N/A,#N/A,FALSE,"NOTES";#N/A,#N/A,FALSE,"FA";#N/A,#N/A,FALSE,"NOTES (2)";#N/A,#N/A,FALSE,"Schedule  IV";#N/A,#N/A,FALSE,"Schedule V"}</definedName>
    <definedName name="WRN.TAIHING2" hidden="1">{#N/A,#N/A,FALSE,"DIR-REP";#N/A,#N/A,FALSE,"AUD-REPORT";#N/A,#N/A,FALSE,"P7L&amp;BS";#N/A,#N/A,FALSE,"NOTES";#N/A,#N/A,FALSE,"FA";#N/A,#N/A,FALSE,"NOTES (2)";#N/A,#N/A,FALSE,"Schedule  IV";#N/A,#N/A,FALSE,"Schedule V"}</definedName>
    <definedName name="WRN.TAIHINGG" localSheetId="14" hidden="1">{#N/A,#N/A,FALSE,"DIR-REP";#N/A,#N/A,FALSE,"AUD-REPORT";#N/A,#N/A,FALSE,"P7L&amp;BS";#N/A,#N/A,FALSE,"NOTES";#N/A,#N/A,FALSE,"FA";#N/A,#N/A,FALSE,"NOTES (2)";#N/A,#N/A,FALSE,"Schedule  IV";#N/A,#N/A,FALSE,"Schedule V"}</definedName>
    <definedName name="WRN.TAIHINGG" localSheetId="7" hidden="1">{#N/A,#N/A,FALSE,"DIR-REP";#N/A,#N/A,FALSE,"AUD-REPORT";#N/A,#N/A,FALSE,"P7L&amp;BS";#N/A,#N/A,FALSE,"NOTES";#N/A,#N/A,FALSE,"FA";#N/A,#N/A,FALSE,"NOTES (2)";#N/A,#N/A,FALSE,"Schedule  IV";#N/A,#N/A,FALSE,"Schedule V"}</definedName>
    <definedName name="WRN.TAIHINGG" localSheetId="25" hidden="1">{#N/A,#N/A,FALSE,"DIR-REP";#N/A,#N/A,FALSE,"AUD-REPORT";#N/A,#N/A,FALSE,"P7L&amp;BS";#N/A,#N/A,FALSE,"NOTES";#N/A,#N/A,FALSE,"FA";#N/A,#N/A,FALSE,"NOTES (2)";#N/A,#N/A,FALSE,"Schedule  IV";#N/A,#N/A,FALSE,"Schedule V"}</definedName>
    <definedName name="WRN.TAIHINGG" localSheetId="21" hidden="1">{#N/A,#N/A,FALSE,"DIR-REP";#N/A,#N/A,FALSE,"AUD-REPORT";#N/A,#N/A,FALSE,"P7L&amp;BS";#N/A,#N/A,FALSE,"NOTES";#N/A,#N/A,FALSE,"FA";#N/A,#N/A,FALSE,"NOTES (2)";#N/A,#N/A,FALSE,"Schedule  IV";#N/A,#N/A,FALSE,"Schedule V"}</definedName>
    <definedName name="WRN.TAIHINGG" localSheetId="22" hidden="1">{#N/A,#N/A,FALSE,"DIR-REP";#N/A,#N/A,FALSE,"AUD-REPORT";#N/A,#N/A,FALSE,"P7L&amp;BS";#N/A,#N/A,FALSE,"NOTES";#N/A,#N/A,FALSE,"FA";#N/A,#N/A,FALSE,"NOTES (2)";#N/A,#N/A,FALSE,"Schedule  IV";#N/A,#N/A,FALSE,"Schedule V"}</definedName>
    <definedName name="WRN.TAIHINGG" localSheetId="19" hidden="1">{#N/A,#N/A,FALSE,"DIR-REP";#N/A,#N/A,FALSE,"AUD-REPORT";#N/A,#N/A,FALSE,"P7L&amp;BS";#N/A,#N/A,FALSE,"NOTES";#N/A,#N/A,FALSE,"FA";#N/A,#N/A,FALSE,"NOTES (2)";#N/A,#N/A,FALSE,"Schedule  IV";#N/A,#N/A,FALSE,"Schedule V"}</definedName>
    <definedName name="WRN.TAIHINGG" hidden="1">{#N/A,#N/A,FALSE,"DIR-REP";#N/A,#N/A,FALSE,"AUD-REPORT";#N/A,#N/A,FALSE,"P7L&amp;BS";#N/A,#N/A,FALSE,"NOTES";#N/A,#N/A,FALSE,"FA";#N/A,#N/A,FALSE,"NOTES (2)";#N/A,#N/A,FALSE,"Schedule  IV";#N/A,#N/A,FALSE,"Schedule V"}</definedName>
    <definedName name="WRN.TAIHINGGG" localSheetId="14" hidden="1">{#N/A,#N/A,FALSE,"DIR-REP";#N/A,#N/A,FALSE,"AUD-REPORT";#N/A,#N/A,FALSE,"P7L&amp;BS";#N/A,#N/A,FALSE,"NOTES";#N/A,#N/A,FALSE,"FA";#N/A,#N/A,FALSE,"NOTES (2)";#N/A,#N/A,FALSE,"Schedule  IV";#N/A,#N/A,FALSE,"Schedule V"}</definedName>
    <definedName name="WRN.TAIHINGGG" localSheetId="7" hidden="1">{#N/A,#N/A,FALSE,"DIR-REP";#N/A,#N/A,FALSE,"AUD-REPORT";#N/A,#N/A,FALSE,"P7L&amp;BS";#N/A,#N/A,FALSE,"NOTES";#N/A,#N/A,FALSE,"FA";#N/A,#N/A,FALSE,"NOTES (2)";#N/A,#N/A,FALSE,"Schedule  IV";#N/A,#N/A,FALSE,"Schedule V"}</definedName>
    <definedName name="WRN.TAIHINGGG" localSheetId="25" hidden="1">{#N/A,#N/A,FALSE,"DIR-REP";#N/A,#N/A,FALSE,"AUD-REPORT";#N/A,#N/A,FALSE,"P7L&amp;BS";#N/A,#N/A,FALSE,"NOTES";#N/A,#N/A,FALSE,"FA";#N/A,#N/A,FALSE,"NOTES (2)";#N/A,#N/A,FALSE,"Schedule  IV";#N/A,#N/A,FALSE,"Schedule V"}</definedName>
    <definedName name="WRN.TAIHINGGG" localSheetId="21" hidden="1">{#N/A,#N/A,FALSE,"DIR-REP";#N/A,#N/A,FALSE,"AUD-REPORT";#N/A,#N/A,FALSE,"P7L&amp;BS";#N/A,#N/A,FALSE,"NOTES";#N/A,#N/A,FALSE,"FA";#N/A,#N/A,FALSE,"NOTES (2)";#N/A,#N/A,FALSE,"Schedule  IV";#N/A,#N/A,FALSE,"Schedule V"}</definedName>
    <definedName name="WRN.TAIHINGGG" localSheetId="22" hidden="1">{#N/A,#N/A,FALSE,"DIR-REP";#N/A,#N/A,FALSE,"AUD-REPORT";#N/A,#N/A,FALSE,"P7L&amp;BS";#N/A,#N/A,FALSE,"NOTES";#N/A,#N/A,FALSE,"FA";#N/A,#N/A,FALSE,"NOTES (2)";#N/A,#N/A,FALSE,"Schedule  IV";#N/A,#N/A,FALSE,"Schedule V"}</definedName>
    <definedName name="WRN.TAIHINGGG" localSheetId="19" hidden="1">{#N/A,#N/A,FALSE,"DIR-REP";#N/A,#N/A,FALSE,"AUD-REPORT";#N/A,#N/A,FALSE,"P7L&amp;BS";#N/A,#N/A,FALSE,"NOTES";#N/A,#N/A,FALSE,"FA";#N/A,#N/A,FALSE,"NOTES (2)";#N/A,#N/A,FALSE,"Schedule  IV";#N/A,#N/A,FALSE,"Schedule V"}</definedName>
    <definedName name="WRN.TAIHINGGG" hidden="1">{#N/A,#N/A,FALSE,"DIR-REP";#N/A,#N/A,FALSE,"AUD-REPORT";#N/A,#N/A,FALSE,"P7L&amp;BS";#N/A,#N/A,FALSE,"NOTES";#N/A,#N/A,FALSE,"FA";#N/A,#N/A,FALSE,"NOTES (2)";#N/A,#N/A,FALSE,"Schedule  IV";#N/A,#N/A,FALSE,"Schedule V"}</definedName>
    <definedName name="wrn.TARGET._.DCF." localSheetId="14" hidden="1">{"targetdcf",#N/A,FALSE,"Merger consequences";"TARGETASSU",#N/A,FALSE,"Merger consequences";"TERMINAL VALUE",#N/A,FALSE,"Merger consequences"}</definedName>
    <definedName name="wrn.TARGET._.DCF." localSheetId="7" hidden="1">{"targetdcf",#N/A,FALSE,"Merger consequences";"TARGETASSU",#N/A,FALSE,"Merger consequences";"TERMINAL VALUE",#N/A,FALSE,"Merger consequences"}</definedName>
    <definedName name="wrn.TARGET._.DCF." localSheetId="25" hidden="1">{"targetdcf",#N/A,FALSE,"Merger consequences";"TARGETASSU",#N/A,FALSE,"Merger consequences";"TERMINAL VALUE",#N/A,FALSE,"Merger consequences"}</definedName>
    <definedName name="wrn.TARGET._.DCF." localSheetId="21" hidden="1">{"targetdcf",#N/A,FALSE,"Merger consequences";"TARGETASSU",#N/A,FALSE,"Merger consequences";"TERMINAL VALUE",#N/A,FALSE,"Merger consequences"}</definedName>
    <definedName name="wrn.TARGET._.DCF." localSheetId="22" hidden="1">{"targetdcf",#N/A,FALSE,"Merger consequences";"TARGETASSU",#N/A,FALSE,"Merger consequences";"TERMINAL VALUE",#N/A,FALSE,"Merger consequences"}</definedName>
    <definedName name="wrn.TARGET._.DCF." localSheetId="19" hidden="1">{"targetdcf",#N/A,FALSE,"Merger consequences";"TARGETASSU",#N/A,FALSE,"Merger consequences";"TERMINAL VALUE",#N/A,FALSE,"Merger consequences"}</definedName>
    <definedName name="wrn.TARGET._.DCF." hidden="1">{"targetdcf",#N/A,FALSE,"Merger consequences";"TARGETASSU",#N/A,FALSE,"Merger consequences";"TERMINAL VALUE",#N/A,FALSE,"Merger consequences"}</definedName>
    <definedName name="wrn.Target._.Summary." localSheetId="14" hidden="1">{"SUMMARY",#N/A,FALSE,"Sheet1"}</definedName>
    <definedName name="wrn.Target._.Summary." localSheetId="7" hidden="1">{"SUMMARY",#N/A,FALSE,"Sheet1"}</definedName>
    <definedName name="wrn.Target._.Summary." localSheetId="25" hidden="1">{"SUMMARY",#N/A,FALSE,"Sheet1"}</definedName>
    <definedName name="wrn.Target._.Summary." localSheetId="21" hidden="1">{"SUMMARY",#N/A,FALSE,"Sheet1"}</definedName>
    <definedName name="wrn.Target._.Summary." localSheetId="22" hidden="1">{"SUMMARY",#N/A,FALSE,"Sheet1"}</definedName>
    <definedName name="wrn.Target._.Summary." localSheetId="19" hidden="1">{"SUMMARY",#N/A,FALSE,"Sheet1"}</definedName>
    <definedName name="wrn.Target._.Summary." hidden="1">{"SUMMARY",#N/A,FALSE,"Sheet1"}</definedName>
    <definedName name="wrn.Tariff._.Analysis." localSheetId="14" hidden="1">{"Tarifica91",#N/A,FALSE,"Tariffs";"Tarifica92",#N/A,FALSE,"Tariffs";"Tarifica93",#N/A,FALSE,"Tariffs";"Tarifica94",#N/A,FALSE,"Tariffs";"Tarifica95",#N/A,FALSE,"Tariffs";"Tarifica96",#N/A,FALSE,"Tariffs"}</definedName>
    <definedName name="wrn.Tariff._.Analysis." localSheetId="7" hidden="1">{"Tarifica91",#N/A,FALSE,"Tariffs";"Tarifica92",#N/A,FALSE,"Tariffs";"Tarifica93",#N/A,FALSE,"Tariffs";"Tarifica94",#N/A,FALSE,"Tariffs";"Tarifica95",#N/A,FALSE,"Tariffs";"Tarifica96",#N/A,FALSE,"Tariffs"}</definedName>
    <definedName name="wrn.Tariff._.Analysis." localSheetId="25" hidden="1">{"Tarifica91",#N/A,FALSE,"Tariffs";"Tarifica92",#N/A,FALSE,"Tariffs";"Tarifica93",#N/A,FALSE,"Tariffs";"Tarifica94",#N/A,FALSE,"Tariffs";"Tarifica95",#N/A,FALSE,"Tariffs";"Tarifica96",#N/A,FALSE,"Tariffs"}</definedName>
    <definedName name="wrn.Tariff._.Analysis." localSheetId="21" hidden="1">{"Tarifica91",#N/A,FALSE,"Tariffs";"Tarifica92",#N/A,FALSE,"Tariffs";"Tarifica93",#N/A,FALSE,"Tariffs";"Tarifica94",#N/A,FALSE,"Tariffs";"Tarifica95",#N/A,FALSE,"Tariffs";"Tarifica96",#N/A,FALSE,"Tariffs"}</definedName>
    <definedName name="wrn.Tariff._.Analysis." localSheetId="22" hidden="1">{"Tarifica91",#N/A,FALSE,"Tariffs";"Tarifica92",#N/A,FALSE,"Tariffs";"Tarifica93",#N/A,FALSE,"Tariffs";"Tarifica94",#N/A,FALSE,"Tariffs";"Tarifica95",#N/A,FALSE,"Tariffs";"Tarifica96",#N/A,FALSE,"Tariffs"}</definedName>
    <definedName name="wrn.Tariff._.Analysis." localSheetId="19" hidden="1">{"Tarifica91",#N/A,FALSE,"Tariffs";"Tarifica92",#N/A,FALSE,"Tariffs";"Tarifica93",#N/A,FALSE,"Tariffs";"Tarifica94",#N/A,FALSE,"Tariffs";"Tarifica95",#N/A,FALSE,"Tariffs";"Tarifica96",#N/A,FALSE,"Tariffs"}</definedName>
    <definedName name="wrn.Tariff._.Analysis." hidden="1">{"Tarifica91",#N/A,FALSE,"Tariffs";"Tarifica92",#N/A,FALSE,"Tariffs";"Tarifica93",#N/A,FALSE,"Tariffs";"Tarifica94",#N/A,FALSE,"Tariffs";"Tarifica95",#N/A,FALSE,"Tariffs";"Tarifica96",#N/A,FALSE,"Tariffs"}</definedName>
    <definedName name="wrn.Tariff._.Comaprison." localSheetId="14" hidden="1">{"Tariff Comparison",#N/A,FALSE,"Benchmarking";"Tariff Comparison 2",#N/A,FALSE,"Benchmarking";"Tariff Comparison 3",#N/A,FALSE,"Benchmarking"}</definedName>
    <definedName name="wrn.Tariff._.Comaprison." localSheetId="7" hidden="1">{"Tariff Comparison",#N/A,FALSE,"Benchmarking";"Tariff Comparison 2",#N/A,FALSE,"Benchmarking";"Tariff Comparison 3",#N/A,FALSE,"Benchmarking"}</definedName>
    <definedName name="wrn.Tariff._.Comaprison." localSheetId="25" hidden="1">{"Tariff Comparison",#N/A,FALSE,"Benchmarking";"Tariff Comparison 2",#N/A,FALSE,"Benchmarking";"Tariff Comparison 3",#N/A,FALSE,"Benchmarking"}</definedName>
    <definedName name="wrn.Tariff._.Comaprison." localSheetId="21" hidden="1">{"Tariff Comparison",#N/A,FALSE,"Benchmarking";"Tariff Comparison 2",#N/A,FALSE,"Benchmarking";"Tariff Comparison 3",#N/A,FALSE,"Benchmarking"}</definedName>
    <definedName name="wrn.Tariff._.Comaprison." localSheetId="22" hidden="1">{"Tariff Comparison",#N/A,FALSE,"Benchmarking";"Tariff Comparison 2",#N/A,FALSE,"Benchmarking";"Tariff Comparison 3",#N/A,FALSE,"Benchmarking"}</definedName>
    <definedName name="wrn.Tariff._.Comaprison." localSheetId="19" hidden="1">{"Tariff Comparison",#N/A,FALSE,"Benchmarking";"Tariff Comparison 2",#N/A,FALSE,"Benchmarking";"Tariff Comparison 3",#N/A,FALSE,"Benchmarking"}</definedName>
    <definedName name="wrn.Tariff._.Comaprison." hidden="1">{"Tariff Comparison",#N/A,FALSE,"Benchmarking";"Tariff Comparison 2",#N/A,FALSE,"Benchmarking";"Tariff Comparison 3",#N/A,FALSE,"Benchmarking"}</definedName>
    <definedName name="wrn.TAX._.COMPUTATION." localSheetId="14" hidden="1">{#N/A,#N/A,FALSE,"TAX COMPUTATION";#N/A,#N/A,FALSE,"TAX SCHEDULE";#N/A,#N/A,FALSE,"ADDITIONS";#N/A,#N/A,FALSE,"W &amp; T"}</definedName>
    <definedName name="wrn.TAX._.COMPUTATION." localSheetId="7" hidden="1">{#N/A,#N/A,FALSE,"TAX COMPUTATION";#N/A,#N/A,FALSE,"TAX SCHEDULE";#N/A,#N/A,FALSE,"ADDITIONS";#N/A,#N/A,FALSE,"W &amp; T"}</definedName>
    <definedName name="wrn.TAX._.COMPUTATION." localSheetId="25" hidden="1">{#N/A,#N/A,FALSE,"TAX COMPUTATION";#N/A,#N/A,FALSE,"TAX SCHEDULE";#N/A,#N/A,FALSE,"ADDITIONS";#N/A,#N/A,FALSE,"W &amp; T"}</definedName>
    <definedName name="wrn.TAX._.COMPUTATION." localSheetId="21" hidden="1">{#N/A,#N/A,FALSE,"TAX COMPUTATION";#N/A,#N/A,FALSE,"TAX SCHEDULE";#N/A,#N/A,FALSE,"ADDITIONS";#N/A,#N/A,FALSE,"W &amp; T"}</definedName>
    <definedName name="wrn.TAX._.COMPUTATION." localSheetId="22" hidden="1">{#N/A,#N/A,FALSE,"TAX COMPUTATION";#N/A,#N/A,FALSE,"TAX SCHEDULE";#N/A,#N/A,FALSE,"ADDITIONS";#N/A,#N/A,FALSE,"W &amp; T"}</definedName>
    <definedName name="wrn.TAX._.COMPUTATION." localSheetId="19" hidden="1">{#N/A,#N/A,FALSE,"TAX COMPUTATION";#N/A,#N/A,FALSE,"TAX SCHEDULE";#N/A,#N/A,FALSE,"ADDITIONS";#N/A,#N/A,FALSE,"W &amp; T"}</definedName>
    <definedName name="wrn.TAX._.COMPUTATION." hidden="1">{#N/A,#N/A,FALSE,"TAX COMPUTATION";#N/A,#N/A,FALSE,"TAX SCHEDULE";#N/A,#N/A,FALSE,"ADDITIONS";#N/A,#N/A,FALSE,"W &amp; T"}</definedName>
    <definedName name="wrn.Teacher." localSheetId="14" hidden="1">{"Teacher",#N/A,FALSE,"Summary";"Teacher",#N/A,FALSE,"Assumptions";"Teacher",#N/A,FALSE,"Buildup";"Teacher",#N/A,FALSE,"Financials";"Teacher",#N/A,FALSE,"Debt &amp; Other"}</definedName>
    <definedName name="wrn.Teacher." localSheetId="7" hidden="1">{"Teacher",#N/A,FALSE,"Summary";"Teacher",#N/A,FALSE,"Assumptions";"Teacher",#N/A,FALSE,"Buildup";"Teacher",#N/A,FALSE,"Financials";"Teacher",#N/A,FALSE,"Debt &amp; Other"}</definedName>
    <definedName name="wrn.Teacher." localSheetId="25" hidden="1">{"Teacher",#N/A,FALSE,"Summary";"Teacher",#N/A,FALSE,"Assumptions";"Teacher",#N/A,FALSE,"Buildup";"Teacher",#N/A,FALSE,"Financials";"Teacher",#N/A,FALSE,"Debt &amp; Other"}</definedName>
    <definedName name="wrn.Teacher." localSheetId="21" hidden="1">{"Teacher",#N/A,FALSE,"Summary";"Teacher",#N/A,FALSE,"Assumptions";"Teacher",#N/A,FALSE,"Buildup";"Teacher",#N/A,FALSE,"Financials";"Teacher",#N/A,FALSE,"Debt &amp; Other"}</definedName>
    <definedName name="wrn.Teacher." localSheetId="22" hidden="1">{"Teacher",#N/A,FALSE,"Summary";"Teacher",#N/A,FALSE,"Assumptions";"Teacher",#N/A,FALSE,"Buildup";"Teacher",#N/A,FALSE,"Financials";"Teacher",#N/A,FALSE,"Debt &amp; Other"}</definedName>
    <definedName name="wrn.Teacher." localSheetId="19" hidden="1">{"Teacher",#N/A,FALSE,"Summary";"Teacher",#N/A,FALSE,"Assumptions";"Teacher",#N/A,FALSE,"Buildup";"Teacher",#N/A,FALSE,"Financials";"Teacher",#N/A,FALSE,"Debt &amp; Other"}</definedName>
    <definedName name="wrn.Teacher." hidden="1">{"Teacher",#N/A,FALSE,"Summary";"Teacher",#N/A,FALSE,"Assumptions";"Teacher",#N/A,FALSE,"Buildup";"Teacher",#N/A,FALSE,"Financials";"Teacher",#N/A,FALSE,"Debt &amp; Other"}</definedName>
    <definedName name="wrn.Telstra._.Inputs." localSheetId="14" hidden="1">{"Inputs",#N/A,FALSE,"US_FL";"Inputs",#N/A,FALSE,"EUROPE_FL";"Inputs",#N/A,FALSE,"ASIA_FL"}</definedName>
    <definedName name="wrn.Telstra._.Inputs." localSheetId="7" hidden="1">{"Inputs",#N/A,FALSE,"US_FL";"Inputs",#N/A,FALSE,"EUROPE_FL";"Inputs",#N/A,FALSE,"ASIA_FL"}</definedName>
    <definedName name="wrn.Telstra._.Inputs." localSheetId="25" hidden="1">{"Inputs",#N/A,FALSE,"US_FL";"Inputs",#N/A,FALSE,"EUROPE_FL";"Inputs",#N/A,FALSE,"ASIA_FL"}</definedName>
    <definedName name="wrn.Telstra._.Inputs." localSheetId="21" hidden="1">{"Inputs",#N/A,FALSE,"US_FL";"Inputs",#N/A,FALSE,"EUROPE_FL";"Inputs",#N/A,FALSE,"ASIA_FL"}</definedName>
    <definedName name="wrn.Telstra._.Inputs." localSheetId="22" hidden="1">{"Inputs",#N/A,FALSE,"US_FL";"Inputs",#N/A,FALSE,"EUROPE_FL";"Inputs",#N/A,FALSE,"ASIA_FL"}</definedName>
    <definedName name="wrn.Telstra._.Inputs." localSheetId="19" hidden="1">{"Inputs",#N/A,FALSE,"US_FL";"Inputs",#N/A,FALSE,"EUROPE_FL";"Inputs",#N/A,FALSE,"ASIA_FL"}</definedName>
    <definedName name="wrn.Telstra._.Inputs." hidden="1">{"Inputs",#N/A,FALSE,"US_FL";"Inputs",#N/A,FALSE,"EUROPE_FL";"Inputs",#N/A,FALSE,"ASIA_FL"}</definedName>
    <definedName name="wrn.Telstra._.Output." localSheetId="14" hidden="1">{"Output",#N/A,FALSE,"US_FL";"Output",#N/A,FALSE,"EUROPE_FL";"Output",#N/A,FALSE,"ASIA_FL"}</definedName>
    <definedName name="wrn.Telstra._.Output." localSheetId="7" hidden="1">{"Output",#N/A,FALSE,"US_FL";"Output",#N/A,FALSE,"EUROPE_FL";"Output",#N/A,FALSE,"ASIA_FL"}</definedName>
    <definedName name="wrn.Telstra._.Output." localSheetId="25" hidden="1">{"Output",#N/A,FALSE,"US_FL";"Output",#N/A,FALSE,"EUROPE_FL";"Output",#N/A,FALSE,"ASIA_FL"}</definedName>
    <definedName name="wrn.Telstra._.Output." localSheetId="21" hidden="1">{"Output",#N/A,FALSE,"US_FL";"Output",#N/A,FALSE,"EUROPE_FL";"Output",#N/A,FALSE,"ASIA_FL"}</definedName>
    <definedName name="wrn.Telstra._.Output." localSheetId="22" hidden="1">{"Output",#N/A,FALSE,"US_FL";"Output",#N/A,FALSE,"EUROPE_FL";"Output",#N/A,FALSE,"ASIA_FL"}</definedName>
    <definedName name="wrn.Telstra._.Output." localSheetId="19" hidden="1">{"Output",#N/A,FALSE,"US_FL";"Output",#N/A,FALSE,"EUROPE_FL";"Output",#N/A,FALSE,"ASIA_FL"}</definedName>
    <definedName name="wrn.Telstra._.Output." hidden="1">{"Output",#N/A,FALSE,"US_FL";"Output",#N/A,FALSE,"EUROPE_FL";"Output",#N/A,FALSE,"ASIA_FL"}</definedName>
    <definedName name="wrn.TEMP." localSheetId="14" hidden="1">{#N/A,#N/A,FALSE,"TB";#N/A,#N/A,FALSE,"AR";#N/A,#N/A,FALSE,"BS";#N/A,#N/A,FALSE,"PL";#N/A,#N/A,FALSE,"NOTES";#N/A,#N/A,FALSE,"NOTES (2)";#N/A,#N/A,FALSE,"NOTES (3)";#N/A,#N/A,FALSE,"TAXC.INDEX";#N/A,#N/A,FALSE,"Schedule I";#N/A,#N/A,FALSE,"DPL";#N/A,#N/A,FALSE,"Schedule IV";#N/A,#N/A,FALSE,"Adjustments"}</definedName>
    <definedName name="wrn.TEMP." localSheetId="7" hidden="1">{#N/A,#N/A,FALSE,"TB";#N/A,#N/A,FALSE,"AR";#N/A,#N/A,FALSE,"BS";#N/A,#N/A,FALSE,"PL";#N/A,#N/A,FALSE,"NOTES";#N/A,#N/A,FALSE,"NOTES (2)";#N/A,#N/A,FALSE,"NOTES (3)";#N/A,#N/A,FALSE,"TAXC.INDEX";#N/A,#N/A,FALSE,"Schedule I";#N/A,#N/A,FALSE,"DPL";#N/A,#N/A,FALSE,"Schedule IV";#N/A,#N/A,FALSE,"Adjustments"}</definedName>
    <definedName name="wrn.TEMP." localSheetId="25" hidden="1">{#N/A,#N/A,FALSE,"TB";#N/A,#N/A,FALSE,"AR";#N/A,#N/A,FALSE,"BS";#N/A,#N/A,FALSE,"PL";#N/A,#N/A,FALSE,"NOTES";#N/A,#N/A,FALSE,"NOTES (2)";#N/A,#N/A,FALSE,"NOTES (3)";#N/A,#N/A,FALSE,"TAXC.INDEX";#N/A,#N/A,FALSE,"Schedule I";#N/A,#N/A,FALSE,"DPL";#N/A,#N/A,FALSE,"Schedule IV";#N/A,#N/A,FALSE,"Adjustments"}</definedName>
    <definedName name="wrn.TEMP." localSheetId="21" hidden="1">{#N/A,#N/A,FALSE,"TB";#N/A,#N/A,FALSE,"AR";#N/A,#N/A,FALSE,"BS";#N/A,#N/A,FALSE,"PL";#N/A,#N/A,FALSE,"NOTES";#N/A,#N/A,FALSE,"NOTES (2)";#N/A,#N/A,FALSE,"NOTES (3)";#N/A,#N/A,FALSE,"TAXC.INDEX";#N/A,#N/A,FALSE,"Schedule I";#N/A,#N/A,FALSE,"DPL";#N/A,#N/A,FALSE,"Schedule IV";#N/A,#N/A,FALSE,"Adjustments"}</definedName>
    <definedName name="wrn.TEMP." localSheetId="22" hidden="1">{#N/A,#N/A,FALSE,"TB";#N/A,#N/A,FALSE,"AR";#N/A,#N/A,FALSE,"BS";#N/A,#N/A,FALSE,"PL";#N/A,#N/A,FALSE,"NOTES";#N/A,#N/A,FALSE,"NOTES (2)";#N/A,#N/A,FALSE,"NOTES (3)";#N/A,#N/A,FALSE,"TAXC.INDEX";#N/A,#N/A,FALSE,"Schedule I";#N/A,#N/A,FALSE,"DPL";#N/A,#N/A,FALSE,"Schedule IV";#N/A,#N/A,FALSE,"Adjustments"}</definedName>
    <definedName name="wrn.TEMP." localSheetId="19" hidden="1">{#N/A,#N/A,FALSE,"TB";#N/A,#N/A,FALSE,"AR";#N/A,#N/A,FALSE,"BS";#N/A,#N/A,FALSE,"PL";#N/A,#N/A,FALSE,"NOTES";#N/A,#N/A,FALSE,"NOTES (2)";#N/A,#N/A,FALSE,"NOTES (3)";#N/A,#N/A,FALSE,"TAXC.INDEX";#N/A,#N/A,FALSE,"Schedule I";#N/A,#N/A,FALSE,"DPL";#N/A,#N/A,FALSE,"Schedule IV";#N/A,#N/A,FALSE,"Adjustments"}</definedName>
    <definedName name="wrn.TEMP." hidden="1">{#N/A,#N/A,FALSE,"TB";#N/A,#N/A,FALSE,"AR";#N/A,#N/A,FALSE,"BS";#N/A,#N/A,FALSE,"PL";#N/A,#N/A,FALSE,"NOTES";#N/A,#N/A,FALSE,"NOTES (2)";#N/A,#N/A,FALSE,"NOTES (3)";#N/A,#N/A,FALSE,"TAXC.INDEX";#N/A,#N/A,FALSE,"Schedule I";#N/A,#N/A,FALSE,"DPL";#N/A,#N/A,FALSE,"Schedule IV";#N/A,#N/A,FALSE,"Adjustments"}</definedName>
    <definedName name="wrn.temp.1" localSheetId="14" hidden="1">{#N/A,#N/A,FALSE,"TB";#N/A,#N/A,FALSE,"AR";#N/A,#N/A,FALSE,"BS";#N/A,#N/A,FALSE,"PL";#N/A,#N/A,FALSE,"NOTES";#N/A,#N/A,FALSE,"NOTES (2)";#N/A,#N/A,FALSE,"NOTES (3)";#N/A,#N/A,FALSE,"TAXC.INDEX";#N/A,#N/A,FALSE,"Schedule I";#N/A,#N/A,FALSE,"DPL";#N/A,#N/A,FALSE,"Schedule IV";#N/A,#N/A,FALSE,"Adjustments"}</definedName>
    <definedName name="wrn.temp.1" localSheetId="7" hidden="1">{#N/A,#N/A,FALSE,"TB";#N/A,#N/A,FALSE,"AR";#N/A,#N/A,FALSE,"BS";#N/A,#N/A,FALSE,"PL";#N/A,#N/A,FALSE,"NOTES";#N/A,#N/A,FALSE,"NOTES (2)";#N/A,#N/A,FALSE,"NOTES (3)";#N/A,#N/A,FALSE,"TAXC.INDEX";#N/A,#N/A,FALSE,"Schedule I";#N/A,#N/A,FALSE,"DPL";#N/A,#N/A,FALSE,"Schedule IV";#N/A,#N/A,FALSE,"Adjustments"}</definedName>
    <definedName name="wrn.temp.1" localSheetId="25" hidden="1">{#N/A,#N/A,FALSE,"TB";#N/A,#N/A,FALSE,"AR";#N/A,#N/A,FALSE,"BS";#N/A,#N/A,FALSE,"PL";#N/A,#N/A,FALSE,"NOTES";#N/A,#N/A,FALSE,"NOTES (2)";#N/A,#N/A,FALSE,"NOTES (3)";#N/A,#N/A,FALSE,"TAXC.INDEX";#N/A,#N/A,FALSE,"Schedule I";#N/A,#N/A,FALSE,"DPL";#N/A,#N/A,FALSE,"Schedule IV";#N/A,#N/A,FALSE,"Adjustments"}</definedName>
    <definedName name="wrn.temp.1" localSheetId="21" hidden="1">{#N/A,#N/A,FALSE,"TB";#N/A,#N/A,FALSE,"AR";#N/A,#N/A,FALSE,"BS";#N/A,#N/A,FALSE,"PL";#N/A,#N/A,FALSE,"NOTES";#N/A,#N/A,FALSE,"NOTES (2)";#N/A,#N/A,FALSE,"NOTES (3)";#N/A,#N/A,FALSE,"TAXC.INDEX";#N/A,#N/A,FALSE,"Schedule I";#N/A,#N/A,FALSE,"DPL";#N/A,#N/A,FALSE,"Schedule IV";#N/A,#N/A,FALSE,"Adjustments"}</definedName>
    <definedName name="wrn.temp.1" localSheetId="22" hidden="1">{#N/A,#N/A,FALSE,"TB";#N/A,#N/A,FALSE,"AR";#N/A,#N/A,FALSE,"BS";#N/A,#N/A,FALSE,"PL";#N/A,#N/A,FALSE,"NOTES";#N/A,#N/A,FALSE,"NOTES (2)";#N/A,#N/A,FALSE,"NOTES (3)";#N/A,#N/A,FALSE,"TAXC.INDEX";#N/A,#N/A,FALSE,"Schedule I";#N/A,#N/A,FALSE,"DPL";#N/A,#N/A,FALSE,"Schedule IV";#N/A,#N/A,FALSE,"Adjustments"}</definedName>
    <definedName name="wrn.temp.1" localSheetId="19" hidden="1">{#N/A,#N/A,FALSE,"TB";#N/A,#N/A,FALSE,"AR";#N/A,#N/A,FALSE,"BS";#N/A,#N/A,FALSE,"PL";#N/A,#N/A,FALSE,"NOTES";#N/A,#N/A,FALSE,"NOTES (2)";#N/A,#N/A,FALSE,"NOTES (3)";#N/A,#N/A,FALSE,"TAXC.INDEX";#N/A,#N/A,FALSE,"Schedule I";#N/A,#N/A,FALSE,"DPL";#N/A,#N/A,FALSE,"Schedule IV";#N/A,#N/A,FALSE,"Adjustments"}</definedName>
    <definedName name="wrn.temp.1" hidden="1">{#N/A,#N/A,FALSE,"TB";#N/A,#N/A,FALSE,"AR";#N/A,#N/A,FALSE,"BS";#N/A,#N/A,FALSE,"PL";#N/A,#N/A,FALSE,"NOTES";#N/A,#N/A,FALSE,"NOTES (2)";#N/A,#N/A,FALSE,"NOTES (3)";#N/A,#N/A,FALSE,"TAXC.INDEX";#N/A,#N/A,FALSE,"Schedule I";#N/A,#N/A,FALSE,"DPL";#N/A,#N/A,FALSE,"Schedule IV";#N/A,#N/A,FALSE,"Adjustments"}</definedName>
    <definedName name="WRN.TEMP1" localSheetId="14" hidden="1">{#N/A,#N/A,FALSE,"TB";#N/A,#N/A,FALSE,"AR";#N/A,#N/A,FALSE,"BS";#N/A,#N/A,FALSE,"PL";#N/A,#N/A,FALSE,"NOTES";#N/A,#N/A,FALSE,"NOTES (2)";#N/A,#N/A,FALSE,"NOTES (3)";#N/A,#N/A,FALSE,"TAXC.INDEX";#N/A,#N/A,FALSE,"Schedule I";#N/A,#N/A,FALSE,"DPL";#N/A,#N/A,FALSE,"Schedule IV";#N/A,#N/A,FALSE,"Adjustments"}</definedName>
    <definedName name="WRN.TEMP1" localSheetId="7" hidden="1">{#N/A,#N/A,FALSE,"TB";#N/A,#N/A,FALSE,"AR";#N/A,#N/A,FALSE,"BS";#N/A,#N/A,FALSE,"PL";#N/A,#N/A,FALSE,"NOTES";#N/A,#N/A,FALSE,"NOTES (2)";#N/A,#N/A,FALSE,"NOTES (3)";#N/A,#N/A,FALSE,"TAXC.INDEX";#N/A,#N/A,FALSE,"Schedule I";#N/A,#N/A,FALSE,"DPL";#N/A,#N/A,FALSE,"Schedule IV";#N/A,#N/A,FALSE,"Adjustments"}</definedName>
    <definedName name="WRN.TEMP1" localSheetId="25" hidden="1">{#N/A,#N/A,FALSE,"TB";#N/A,#N/A,FALSE,"AR";#N/A,#N/A,FALSE,"BS";#N/A,#N/A,FALSE,"PL";#N/A,#N/A,FALSE,"NOTES";#N/A,#N/A,FALSE,"NOTES (2)";#N/A,#N/A,FALSE,"NOTES (3)";#N/A,#N/A,FALSE,"TAXC.INDEX";#N/A,#N/A,FALSE,"Schedule I";#N/A,#N/A,FALSE,"DPL";#N/A,#N/A,FALSE,"Schedule IV";#N/A,#N/A,FALSE,"Adjustments"}</definedName>
    <definedName name="WRN.TEMP1" localSheetId="21" hidden="1">{#N/A,#N/A,FALSE,"TB";#N/A,#N/A,FALSE,"AR";#N/A,#N/A,FALSE,"BS";#N/A,#N/A,FALSE,"PL";#N/A,#N/A,FALSE,"NOTES";#N/A,#N/A,FALSE,"NOTES (2)";#N/A,#N/A,FALSE,"NOTES (3)";#N/A,#N/A,FALSE,"TAXC.INDEX";#N/A,#N/A,FALSE,"Schedule I";#N/A,#N/A,FALSE,"DPL";#N/A,#N/A,FALSE,"Schedule IV";#N/A,#N/A,FALSE,"Adjustments"}</definedName>
    <definedName name="WRN.TEMP1" localSheetId="22" hidden="1">{#N/A,#N/A,FALSE,"TB";#N/A,#N/A,FALSE,"AR";#N/A,#N/A,FALSE,"BS";#N/A,#N/A,FALSE,"PL";#N/A,#N/A,FALSE,"NOTES";#N/A,#N/A,FALSE,"NOTES (2)";#N/A,#N/A,FALSE,"NOTES (3)";#N/A,#N/A,FALSE,"TAXC.INDEX";#N/A,#N/A,FALSE,"Schedule I";#N/A,#N/A,FALSE,"DPL";#N/A,#N/A,FALSE,"Schedule IV";#N/A,#N/A,FALSE,"Adjustments"}</definedName>
    <definedName name="WRN.TEMP1" localSheetId="19" hidden="1">{#N/A,#N/A,FALSE,"TB";#N/A,#N/A,FALSE,"AR";#N/A,#N/A,FALSE,"BS";#N/A,#N/A,FALSE,"PL";#N/A,#N/A,FALSE,"NOTES";#N/A,#N/A,FALSE,"NOTES (2)";#N/A,#N/A,FALSE,"NOTES (3)";#N/A,#N/A,FALSE,"TAXC.INDEX";#N/A,#N/A,FALSE,"Schedule I";#N/A,#N/A,FALSE,"DPL";#N/A,#N/A,FALSE,"Schedule IV";#N/A,#N/A,FALSE,"Adjustments"}</definedName>
    <definedName name="WRN.TEMP1" hidden="1">{#N/A,#N/A,FALSE,"TB";#N/A,#N/A,FALSE,"AR";#N/A,#N/A,FALSE,"BS";#N/A,#N/A,FALSE,"PL";#N/A,#N/A,FALSE,"NOTES";#N/A,#N/A,FALSE,"NOTES (2)";#N/A,#N/A,FALSE,"NOTES (3)";#N/A,#N/A,FALSE,"TAXC.INDEX";#N/A,#N/A,FALSE,"Schedule I";#N/A,#N/A,FALSE,"DPL";#N/A,#N/A,FALSE,"Schedule IV";#N/A,#N/A,FALSE,"Adjustments"}</definedName>
    <definedName name="wrn.Test." localSheetId="14" hidden="1">{#N/A,#N/A,FALSE,"Availability";#N/A,#N/A,FALSE,"Loan Stats";#N/A,#N/A,FALSE,"Clltrl Ln Smmry";#N/A,#N/A,FALSE,"AR Stats";#N/A,#N/A,FALSE,"AR Sum";#N/A,#N/A,FALSE,"Recs";#N/A,#N/A,FALSE,"Ship,CM Rev"}</definedName>
    <definedName name="wrn.Test." localSheetId="7" hidden="1">{#N/A,#N/A,FALSE,"Availability";#N/A,#N/A,FALSE,"Loan Stats";#N/A,#N/A,FALSE,"Clltrl Ln Smmry";#N/A,#N/A,FALSE,"AR Stats";#N/A,#N/A,FALSE,"AR Sum";#N/A,#N/A,FALSE,"Recs";#N/A,#N/A,FALSE,"Ship,CM Rev"}</definedName>
    <definedName name="wrn.Test." localSheetId="25" hidden="1">{#N/A,#N/A,FALSE,"Availability";#N/A,#N/A,FALSE,"Loan Stats";#N/A,#N/A,FALSE,"Clltrl Ln Smmry";#N/A,#N/A,FALSE,"AR Stats";#N/A,#N/A,FALSE,"AR Sum";#N/A,#N/A,FALSE,"Recs";#N/A,#N/A,FALSE,"Ship,CM Rev"}</definedName>
    <definedName name="wrn.Test." localSheetId="21" hidden="1">{#N/A,#N/A,FALSE,"Availability";#N/A,#N/A,FALSE,"Loan Stats";#N/A,#N/A,FALSE,"Clltrl Ln Smmry";#N/A,#N/A,FALSE,"AR Stats";#N/A,#N/A,FALSE,"AR Sum";#N/A,#N/A,FALSE,"Recs";#N/A,#N/A,FALSE,"Ship,CM Rev"}</definedName>
    <definedName name="wrn.Test." localSheetId="22" hidden="1">{#N/A,#N/A,FALSE,"Availability";#N/A,#N/A,FALSE,"Loan Stats";#N/A,#N/A,FALSE,"Clltrl Ln Smmry";#N/A,#N/A,FALSE,"AR Stats";#N/A,#N/A,FALSE,"AR Sum";#N/A,#N/A,FALSE,"Recs";#N/A,#N/A,FALSE,"Ship,CM Rev"}</definedName>
    <definedName name="wrn.Test." localSheetId="19" hidden="1">{#N/A,#N/A,FALSE,"Availability";#N/A,#N/A,FALSE,"Loan Stats";#N/A,#N/A,FALSE,"Clltrl Ln Smmry";#N/A,#N/A,FALSE,"AR Stats";#N/A,#N/A,FALSE,"AR Sum";#N/A,#N/A,FALSE,"Recs";#N/A,#N/A,FALSE,"Ship,CM Rev"}</definedName>
    <definedName name="wrn.Test." hidden="1">{#N/A,#N/A,FALSE,"Availability";#N/A,#N/A,FALSE,"Loan Stats";#N/A,#N/A,FALSE,"Clltrl Ln Smmry";#N/A,#N/A,FALSE,"AR Stats";#N/A,#N/A,FALSE,"AR Sum";#N/A,#N/A,FALSE,"Recs";#N/A,#N/A,FALSE,"Ship,CM Rev"}</definedName>
    <definedName name="wrn.tiger." localSheetId="14" hidden="1">{#N/A,#N/A,FALSE,"TB";#N/A,#N/A,FALSE,"CONTENTS";#N/A,#N/A,FALSE,"DR";#N/A,#N/A,FALSE,"AR";#N/A,#N/A,FALSE,"BS";#N/A,#N/A,FALSE,"PL";#N/A,#N/A,FALSE,"NOTES";#N/A,#N/A,FALSE,"NOTES (2)";#N/A,#N/A,FALSE,"NOTES (3)";#N/A,#N/A,FALSE,"DPL";#N/A,#N/A,FALSE,"DPL"}</definedName>
    <definedName name="wrn.tiger." localSheetId="7" hidden="1">{#N/A,#N/A,FALSE,"TB";#N/A,#N/A,FALSE,"CONTENTS";#N/A,#N/A,FALSE,"DR";#N/A,#N/A,FALSE,"AR";#N/A,#N/A,FALSE,"BS";#N/A,#N/A,FALSE,"PL";#N/A,#N/A,FALSE,"NOTES";#N/A,#N/A,FALSE,"NOTES (2)";#N/A,#N/A,FALSE,"NOTES (3)";#N/A,#N/A,FALSE,"DPL";#N/A,#N/A,FALSE,"DPL"}</definedName>
    <definedName name="wrn.tiger." localSheetId="25" hidden="1">{#N/A,#N/A,FALSE,"TB";#N/A,#N/A,FALSE,"CONTENTS";#N/A,#N/A,FALSE,"DR";#N/A,#N/A,FALSE,"AR";#N/A,#N/A,FALSE,"BS";#N/A,#N/A,FALSE,"PL";#N/A,#N/A,FALSE,"NOTES";#N/A,#N/A,FALSE,"NOTES (2)";#N/A,#N/A,FALSE,"NOTES (3)";#N/A,#N/A,FALSE,"DPL";#N/A,#N/A,FALSE,"DPL"}</definedName>
    <definedName name="wrn.tiger." localSheetId="21" hidden="1">{#N/A,#N/A,FALSE,"TB";#N/A,#N/A,FALSE,"CONTENTS";#N/A,#N/A,FALSE,"DR";#N/A,#N/A,FALSE,"AR";#N/A,#N/A,FALSE,"BS";#N/A,#N/A,FALSE,"PL";#N/A,#N/A,FALSE,"NOTES";#N/A,#N/A,FALSE,"NOTES (2)";#N/A,#N/A,FALSE,"NOTES (3)";#N/A,#N/A,FALSE,"DPL";#N/A,#N/A,FALSE,"DPL"}</definedName>
    <definedName name="wrn.tiger." localSheetId="22" hidden="1">{#N/A,#N/A,FALSE,"TB";#N/A,#N/A,FALSE,"CONTENTS";#N/A,#N/A,FALSE,"DR";#N/A,#N/A,FALSE,"AR";#N/A,#N/A,FALSE,"BS";#N/A,#N/A,FALSE,"PL";#N/A,#N/A,FALSE,"NOTES";#N/A,#N/A,FALSE,"NOTES (2)";#N/A,#N/A,FALSE,"NOTES (3)";#N/A,#N/A,FALSE,"DPL";#N/A,#N/A,FALSE,"DPL"}</definedName>
    <definedName name="wrn.tiger." localSheetId="19" hidden="1">{#N/A,#N/A,FALSE,"TB";#N/A,#N/A,FALSE,"CONTENTS";#N/A,#N/A,FALSE,"DR";#N/A,#N/A,FALSE,"AR";#N/A,#N/A,FALSE,"BS";#N/A,#N/A,FALSE,"PL";#N/A,#N/A,FALSE,"NOTES";#N/A,#N/A,FALSE,"NOTES (2)";#N/A,#N/A,FALSE,"NOTES (3)";#N/A,#N/A,FALSE,"DPL";#N/A,#N/A,FALSE,"DPL"}</definedName>
    <definedName name="wrn.tiger." hidden="1">{#N/A,#N/A,FALSE,"TB";#N/A,#N/A,FALSE,"CONTENTS";#N/A,#N/A,FALSE,"DR";#N/A,#N/A,FALSE,"AR";#N/A,#N/A,FALSE,"BS";#N/A,#N/A,FALSE,"PL";#N/A,#N/A,FALSE,"NOTES";#N/A,#N/A,FALSE,"NOTES (2)";#N/A,#N/A,FALSE,"NOTES (3)";#N/A,#N/A,FALSE,"DPL";#N/A,#N/A,FALSE,"DPL"}</definedName>
    <definedName name="wrn.tigertax." localSheetId="14" hidden="1">{#N/A,#N/A,FALSE,"TAXC.INDEX";#N/A,#N/A,FALSE,"Schedule I";#N/A,#N/A,FALSE,"Schedule  II";#N/A,#N/A,FALSE,"Schedule III"}</definedName>
    <definedName name="wrn.tigertax." localSheetId="7" hidden="1">{#N/A,#N/A,FALSE,"TAXC.INDEX";#N/A,#N/A,FALSE,"Schedule I";#N/A,#N/A,FALSE,"Schedule  II";#N/A,#N/A,FALSE,"Schedule III"}</definedName>
    <definedName name="wrn.tigertax." localSheetId="25" hidden="1">{#N/A,#N/A,FALSE,"TAXC.INDEX";#N/A,#N/A,FALSE,"Schedule I";#N/A,#N/A,FALSE,"Schedule  II";#N/A,#N/A,FALSE,"Schedule III"}</definedName>
    <definedName name="wrn.tigertax." localSheetId="21" hidden="1">{#N/A,#N/A,FALSE,"TAXC.INDEX";#N/A,#N/A,FALSE,"Schedule I";#N/A,#N/A,FALSE,"Schedule  II";#N/A,#N/A,FALSE,"Schedule III"}</definedName>
    <definedName name="wrn.tigertax." localSheetId="22" hidden="1">{#N/A,#N/A,FALSE,"TAXC.INDEX";#N/A,#N/A,FALSE,"Schedule I";#N/A,#N/A,FALSE,"Schedule  II";#N/A,#N/A,FALSE,"Schedule III"}</definedName>
    <definedName name="wrn.tigertax." localSheetId="19" hidden="1">{#N/A,#N/A,FALSE,"TAXC.INDEX";#N/A,#N/A,FALSE,"Schedule I";#N/A,#N/A,FALSE,"Schedule  II";#N/A,#N/A,FALSE,"Schedule III"}</definedName>
    <definedName name="wrn.tigertax." hidden="1">{#N/A,#N/A,FALSE,"TAXC.INDEX";#N/A,#N/A,FALSE,"Schedule I";#N/A,#N/A,FALSE,"Schedule  II";#N/A,#N/A,FALSE,"Schedule III"}</definedName>
    <definedName name="wrn.tigertax.1" localSheetId="14" hidden="1">{#N/A,#N/A,FALSE,"TAXC.INDEX";#N/A,#N/A,FALSE,"Schedule I";#N/A,#N/A,FALSE,"Schedule  II";#N/A,#N/A,FALSE,"Schedule III"}</definedName>
    <definedName name="wrn.tigertax.1" localSheetId="7" hidden="1">{#N/A,#N/A,FALSE,"TAXC.INDEX";#N/A,#N/A,FALSE,"Schedule I";#N/A,#N/A,FALSE,"Schedule  II";#N/A,#N/A,FALSE,"Schedule III"}</definedName>
    <definedName name="wrn.tigertax.1" localSheetId="25" hidden="1">{#N/A,#N/A,FALSE,"TAXC.INDEX";#N/A,#N/A,FALSE,"Schedule I";#N/A,#N/A,FALSE,"Schedule  II";#N/A,#N/A,FALSE,"Schedule III"}</definedName>
    <definedName name="wrn.tigertax.1" localSheetId="21" hidden="1">{#N/A,#N/A,FALSE,"TAXC.INDEX";#N/A,#N/A,FALSE,"Schedule I";#N/A,#N/A,FALSE,"Schedule  II";#N/A,#N/A,FALSE,"Schedule III"}</definedName>
    <definedName name="wrn.tigertax.1" localSheetId="22" hidden="1">{#N/A,#N/A,FALSE,"TAXC.INDEX";#N/A,#N/A,FALSE,"Schedule I";#N/A,#N/A,FALSE,"Schedule  II";#N/A,#N/A,FALSE,"Schedule III"}</definedName>
    <definedName name="wrn.tigertax.1" localSheetId="19" hidden="1">{#N/A,#N/A,FALSE,"TAXC.INDEX";#N/A,#N/A,FALSE,"Schedule I";#N/A,#N/A,FALSE,"Schedule  II";#N/A,#N/A,FALSE,"Schedule III"}</definedName>
    <definedName name="wrn.tigertax.1" hidden="1">{#N/A,#N/A,FALSE,"TAXC.INDEX";#N/A,#N/A,FALSE,"Schedule I";#N/A,#N/A,FALSE,"Schedule  II";#N/A,#N/A,FALSE,"Schedule III"}</definedName>
    <definedName name="wrn.tobacco." localSheetId="14" hidden="1">{"income",#N/A,FALSE,"TOBACCO";"value",#N/A,FALSE,"TOBACCO";"assum1",#N/A,FALSE,"TOBACCO";"assum2",#N/A,FALSE,"TOBACCO";"swisher",#N/A,FALSE,"TOBACCO";"martin",#N/A,FALSE,"TOBACCO";"helme1",#N/A,FALSE,"TOBACCO";"helme2",#N/A,FALSE,"TOBACCO";"HELME3",#N/A,FALSE,"TOBACCO";"depmatrix",#N/A,FALSE,"TOBACCO"}</definedName>
    <definedName name="wrn.tobacco." localSheetId="7" hidden="1">{"income",#N/A,FALSE,"TOBACCO";"value",#N/A,FALSE,"TOBACCO";"assum1",#N/A,FALSE,"TOBACCO";"assum2",#N/A,FALSE,"TOBACCO";"swisher",#N/A,FALSE,"TOBACCO";"martin",#N/A,FALSE,"TOBACCO";"helme1",#N/A,FALSE,"TOBACCO";"helme2",#N/A,FALSE,"TOBACCO";"HELME3",#N/A,FALSE,"TOBACCO";"depmatrix",#N/A,FALSE,"TOBACCO"}</definedName>
    <definedName name="wrn.tobacco." localSheetId="25" hidden="1">{"income",#N/A,FALSE,"TOBACCO";"value",#N/A,FALSE,"TOBACCO";"assum1",#N/A,FALSE,"TOBACCO";"assum2",#N/A,FALSE,"TOBACCO";"swisher",#N/A,FALSE,"TOBACCO";"martin",#N/A,FALSE,"TOBACCO";"helme1",#N/A,FALSE,"TOBACCO";"helme2",#N/A,FALSE,"TOBACCO";"HELME3",#N/A,FALSE,"TOBACCO";"depmatrix",#N/A,FALSE,"TOBACCO"}</definedName>
    <definedName name="wrn.tobacco." localSheetId="21" hidden="1">{"income",#N/A,FALSE,"TOBACCO";"value",#N/A,FALSE,"TOBACCO";"assum1",#N/A,FALSE,"TOBACCO";"assum2",#N/A,FALSE,"TOBACCO";"swisher",#N/A,FALSE,"TOBACCO";"martin",#N/A,FALSE,"TOBACCO";"helme1",#N/A,FALSE,"TOBACCO";"helme2",#N/A,FALSE,"TOBACCO";"HELME3",#N/A,FALSE,"TOBACCO";"depmatrix",#N/A,FALSE,"TOBACCO"}</definedName>
    <definedName name="wrn.tobacco." localSheetId="22" hidden="1">{"income",#N/A,FALSE,"TOBACCO";"value",#N/A,FALSE,"TOBACCO";"assum1",#N/A,FALSE,"TOBACCO";"assum2",#N/A,FALSE,"TOBACCO";"swisher",#N/A,FALSE,"TOBACCO";"martin",#N/A,FALSE,"TOBACCO";"helme1",#N/A,FALSE,"TOBACCO";"helme2",#N/A,FALSE,"TOBACCO";"HELME3",#N/A,FALSE,"TOBACCO";"depmatrix",#N/A,FALSE,"TOBACCO"}</definedName>
    <definedName name="wrn.tobacco." localSheetId="19" hidden="1">{"income",#N/A,FALSE,"TOBACCO";"value",#N/A,FALSE,"TOBACCO";"assum1",#N/A,FALSE,"TOBACCO";"assum2",#N/A,FALSE,"TOBACCO";"swisher",#N/A,FALSE,"TOBACCO";"martin",#N/A,FALSE,"TOBACCO";"helme1",#N/A,FALSE,"TOBACCO";"helme2",#N/A,FALSE,"TOBACCO";"HELME3",#N/A,FALSE,"TOBACCO";"depmatrix",#N/A,FALSE,"TOBACCO"}</definedName>
    <definedName name="wrn.tobacco." hidden="1">{"income",#N/A,FALSE,"TOBACCO";"value",#N/A,FALSE,"TOBACCO";"assum1",#N/A,FALSE,"TOBACCO";"assum2",#N/A,FALSE,"TOBACCO";"swisher",#N/A,FALSE,"TOBACCO";"martin",#N/A,FALSE,"TOBACCO";"helme1",#N/A,FALSE,"TOBACCO";"helme2",#N/A,FALSE,"TOBACCO";"HELME3",#N/A,FALSE,"TOBACCO";"depmatrix",#N/A,FALSE,"TOBACCO"}</definedName>
    <definedName name="wrn.tobsum." localSheetId="14" hidden="1">{"income",#N/A,FALSE,"TOBACCO";"value",#N/A,FALSE,"TOBACCO";"assum1",#N/A,FALSE,"TOBACCO"}</definedName>
    <definedName name="wrn.tobsum." localSheetId="7" hidden="1">{"income",#N/A,FALSE,"TOBACCO";"value",#N/A,FALSE,"TOBACCO";"assum1",#N/A,FALSE,"TOBACCO"}</definedName>
    <definedName name="wrn.tobsum." localSheetId="25" hidden="1">{"income",#N/A,FALSE,"TOBACCO";"value",#N/A,FALSE,"TOBACCO";"assum1",#N/A,FALSE,"TOBACCO"}</definedName>
    <definedName name="wrn.tobsum." localSheetId="21" hidden="1">{"income",#N/A,FALSE,"TOBACCO";"value",#N/A,FALSE,"TOBACCO";"assum1",#N/A,FALSE,"TOBACCO"}</definedName>
    <definedName name="wrn.tobsum." localSheetId="22" hidden="1">{"income",#N/A,FALSE,"TOBACCO";"value",#N/A,FALSE,"TOBACCO";"assum1",#N/A,FALSE,"TOBACCO"}</definedName>
    <definedName name="wrn.tobsum." localSheetId="19" hidden="1">{"income",#N/A,FALSE,"TOBACCO";"value",#N/A,FALSE,"TOBACCO";"assum1",#N/A,FALSE,"TOBACCO"}</definedName>
    <definedName name="wrn.tobsum." hidden="1">{"income",#N/A,FALSE,"TOBACCO";"value",#N/A,FALSE,"TOBACCO";"assum1",#N/A,FALSE,"TOBACCO"}</definedName>
    <definedName name="wrn.todo." localSheetId="14" hidden="1">{#N/A,#N/A,FALSE,"Hip.Bas";#N/A,#N/A,FALSE,"ventas";#N/A,#N/A,FALSE,"ingre-Año";#N/A,#N/A,FALSE,"ventas-Año";#N/A,#N/A,FALSE,"Costepro";#N/A,#N/A,FALSE,"inversion";#N/A,#N/A,FALSE,"personal";#N/A,#N/A,FALSE,"Gastos-V";#N/A,#N/A,FALSE,"Circulante";#N/A,#N/A,FALSE,"CONSOLI";#N/A,#N/A,FALSE,"Es-Fin";#N/A,#N/A,FALSE,"Margen-P"}</definedName>
    <definedName name="wrn.todo." localSheetId="7" hidden="1">{#N/A,#N/A,FALSE,"Hip.Bas";#N/A,#N/A,FALSE,"ventas";#N/A,#N/A,FALSE,"ingre-Año";#N/A,#N/A,FALSE,"ventas-Año";#N/A,#N/A,FALSE,"Costepro";#N/A,#N/A,FALSE,"inversion";#N/A,#N/A,FALSE,"personal";#N/A,#N/A,FALSE,"Gastos-V";#N/A,#N/A,FALSE,"Circulante";#N/A,#N/A,FALSE,"CONSOLI";#N/A,#N/A,FALSE,"Es-Fin";#N/A,#N/A,FALSE,"Margen-P"}</definedName>
    <definedName name="wrn.todo." localSheetId="25" hidden="1">{#N/A,#N/A,FALSE,"Hip.Bas";#N/A,#N/A,FALSE,"ventas";#N/A,#N/A,FALSE,"ingre-Año";#N/A,#N/A,FALSE,"ventas-Año";#N/A,#N/A,FALSE,"Costepro";#N/A,#N/A,FALSE,"inversion";#N/A,#N/A,FALSE,"personal";#N/A,#N/A,FALSE,"Gastos-V";#N/A,#N/A,FALSE,"Circulante";#N/A,#N/A,FALSE,"CONSOLI";#N/A,#N/A,FALSE,"Es-Fin";#N/A,#N/A,FALSE,"Margen-P"}</definedName>
    <definedName name="wrn.todo." localSheetId="21" hidden="1">{#N/A,#N/A,FALSE,"Hip.Bas";#N/A,#N/A,FALSE,"ventas";#N/A,#N/A,FALSE,"ingre-Año";#N/A,#N/A,FALSE,"ventas-Año";#N/A,#N/A,FALSE,"Costepro";#N/A,#N/A,FALSE,"inversion";#N/A,#N/A,FALSE,"personal";#N/A,#N/A,FALSE,"Gastos-V";#N/A,#N/A,FALSE,"Circulante";#N/A,#N/A,FALSE,"CONSOLI";#N/A,#N/A,FALSE,"Es-Fin";#N/A,#N/A,FALSE,"Margen-P"}</definedName>
    <definedName name="wrn.todo." localSheetId="22" hidden="1">{#N/A,#N/A,FALSE,"Hip.Bas";#N/A,#N/A,FALSE,"ventas";#N/A,#N/A,FALSE,"ingre-Año";#N/A,#N/A,FALSE,"ventas-Año";#N/A,#N/A,FALSE,"Costepro";#N/A,#N/A,FALSE,"inversion";#N/A,#N/A,FALSE,"personal";#N/A,#N/A,FALSE,"Gastos-V";#N/A,#N/A,FALSE,"Circulante";#N/A,#N/A,FALSE,"CONSOLI";#N/A,#N/A,FALSE,"Es-Fin";#N/A,#N/A,FALSE,"Margen-P"}</definedName>
    <definedName name="wrn.todo." localSheetId="19" hidden="1">{#N/A,#N/A,FALSE,"Hip.Bas";#N/A,#N/A,FALSE,"ventas";#N/A,#N/A,FALSE,"ingre-Año";#N/A,#N/A,FALSE,"ventas-Año";#N/A,#N/A,FALSE,"Costepro";#N/A,#N/A,FALSE,"inversion";#N/A,#N/A,FALSE,"personal";#N/A,#N/A,FALSE,"Gastos-V";#N/A,#N/A,FALSE,"Circulante";#N/A,#N/A,FALSE,"CONSOLI";#N/A,#N/A,FALSE,"Es-Fin";#N/A,#N/A,FALSE,"Margen-P"}</definedName>
    <definedName name="wrn.todo." hidden="1">{#N/A,#N/A,FALSE,"Hip.Bas";#N/A,#N/A,FALSE,"ventas";#N/A,#N/A,FALSE,"ingre-Año";#N/A,#N/A,FALSE,"ventas-Año";#N/A,#N/A,FALSE,"Costepro";#N/A,#N/A,FALSE,"inversion";#N/A,#N/A,FALSE,"personal";#N/A,#N/A,FALSE,"Gastos-V";#N/A,#N/A,FALSE,"Circulante";#N/A,#N/A,FALSE,"CONSOLI";#N/A,#N/A,FALSE,"Es-Fin";#N/A,#N/A,FALSE,"Margen-P"}</definedName>
    <definedName name="wrn.toptrial." localSheetId="14" hidden="1">{"toptrial",#N/A,TRUE,"toptrial";"adjustment",#N/A,TRUE,"toptrial";"voucher",#N/A,TRUE,"toptrial"}</definedName>
    <definedName name="wrn.toptrial." localSheetId="7" hidden="1">{"toptrial",#N/A,TRUE,"toptrial";"adjustment",#N/A,TRUE,"toptrial";"voucher",#N/A,TRUE,"toptrial"}</definedName>
    <definedName name="wrn.toptrial." localSheetId="25" hidden="1">{"toptrial",#N/A,TRUE,"toptrial";"adjustment",#N/A,TRUE,"toptrial";"voucher",#N/A,TRUE,"toptrial"}</definedName>
    <definedName name="wrn.toptrial." localSheetId="21" hidden="1">{"toptrial",#N/A,TRUE,"toptrial";"adjustment",#N/A,TRUE,"toptrial";"voucher",#N/A,TRUE,"toptrial"}</definedName>
    <definedName name="wrn.toptrial." localSheetId="22" hidden="1">{"toptrial",#N/A,TRUE,"toptrial";"adjustment",#N/A,TRUE,"toptrial";"voucher",#N/A,TRUE,"toptrial"}</definedName>
    <definedName name="wrn.toptrial." localSheetId="19" hidden="1">{"toptrial",#N/A,TRUE,"toptrial";"adjustment",#N/A,TRUE,"toptrial";"voucher",#N/A,TRUE,"toptrial"}</definedName>
    <definedName name="wrn.toptrial." hidden="1">{"toptrial",#N/A,TRUE,"toptrial";"adjustment",#N/A,TRUE,"toptrial";"voucher",#N/A,TRUE,"toptrial"}</definedName>
    <definedName name="wrn.Tota._.Division103a" localSheetId="14" hidden="1">{#N/A,"PURADD",FALSE,"Business Analysis";#N/A,"PURSPP",FALSE,"Business Analysis";#N/A,"CTGIND",FALSE,"Business Analysis";#N/A,"PURCHM",FALSE,"Business Analysis";#N/A,"SPADD",FALSE,"Business Analysis";#N/A,"EPOXY",FALSE,"Business Analysis";#N/A,"PURPER",FALSE,"Business Analysis"}</definedName>
    <definedName name="wrn.Tota._.Division103a" localSheetId="7" hidden="1">{#N/A,"PURADD",FALSE,"Business Analysis";#N/A,"PURSPP",FALSE,"Business Analysis";#N/A,"CTGIND",FALSE,"Business Analysis";#N/A,"PURCHM",FALSE,"Business Analysis";#N/A,"SPADD",FALSE,"Business Analysis";#N/A,"EPOXY",FALSE,"Business Analysis";#N/A,"PURPER",FALSE,"Business Analysis"}</definedName>
    <definedName name="wrn.Tota._.Division103a" localSheetId="25" hidden="1">{#N/A,"PURADD",FALSE,"Business Analysis";#N/A,"PURSPP",FALSE,"Business Analysis";#N/A,"CTGIND",FALSE,"Business Analysis";#N/A,"PURCHM",FALSE,"Business Analysis";#N/A,"SPADD",FALSE,"Business Analysis";#N/A,"EPOXY",FALSE,"Business Analysis";#N/A,"PURPER",FALSE,"Business Analysis"}</definedName>
    <definedName name="wrn.Tota._.Division103a" localSheetId="21" hidden="1">{#N/A,"PURADD",FALSE,"Business Analysis";#N/A,"PURSPP",FALSE,"Business Analysis";#N/A,"CTGIND",FALSE,"Business Analysis";#N/A,"PURCHM",FALSE,"Business Analysis";#N/A,"SPADD",FALSE,"Business Analysis";#N/A,"EPOXY",FALSE,"Business Analysis";#N/A,"PURPER",FALSE,"Business Analysis"}</definedName>
    <definedName name="wrn.Tota._.Division103a" localSheetId="22" hidden="1">{#N/A,"PURADD",FALSE,"Business Analysis";#N/A,"PURSPP",FALSE,"Business Analysis";#N/A,"CTGIND",FALSE,"Business Analysis";#N/A,"PURCHM",FALSE,"Business Analysis";#N/A,"SPADD",FALSE,"Business Analysis";#N/A,"EPOXY",FALSE,"Business Analysis";#N/A,"PURPER",FALSE,"Business Analysis"}</definedName>
    <definedName name="wrn.Tota._.Division103a" localSheetId="19" hidden="1">{#N/A,"PURADD",FALSE,"Business Analysis";#N/A,"PURSPP",FALSE,"Business Analysis";#N/A,"CTGIND",FALSE,"Business Analysis";#N/A,"PURCHM",FALSE,"Business Analysis";#N/A,"SPADD",FALSE,"Business Analysis";#N/A,"EPOXY",FALSE,"Business Analysis";#N/A,"PURPER",FALSE,"Business Analysis"}</definedName>
    <definedName name="wrn.Tota._.Division103a" hidden="1">{#N/A,"PURADD",FALSE,"Business Analysis";#N/A,"PURSPP",FALSE,"Business Analysis";#N/A,"CTGIND",FALSE,"Business Analysis";#N/A,"PURCHM",FALSE,"Business Analysis";#N/A,"SPADD",FALSE,"Business Analysis";#N/A,"EPOXY",FALSE,"Business Analysis";#N/A,"PURPER",FALSE,"Business Analysis"}</definedName>
    <definedName name="wrn.Tota._Division31" localSheetId="14" hidden="1">{#N/A,"PURADD",FALSE,"Business Analysis";#N/A,"PURSPP",FALSE,"Business Analysis";#N/A,"CTGIND",FALSE,"Business Analysis";#N/A,"PURCHM",FALSE,"Business Analysis";#N/A,"SPADD",FALSE,"Business Analysis";#N/A,"EPOXY",FALSE,"Business Analysis";#N/A,"PURPER",FALSE,"Business Analysis"}</definedName>
    <definedName name="wrn.Tota._Division31" localSheetId="7" hidden="1">{#N/A,"PURADD",FALSE,"Business Analysis";#N/A,"PURSPP",FALSE,"Business Analysis";#N/A,"CTGIND",FALSE,"Business Analysis";#N/A,"PURCHM",FALSE,"Business Analysis";#N/A,"SPADD",FALSE,"Business Analysis";#N/A,"EPOXY",FALSE,"Business Analysis";#N/A,"PURPER",FALSE,"Business Analysis"}</definedName>
    <definedName name="wrn.Tota._Division31" localSheetId="25" hidden="1">{#N/A,"PURADD",FALSE,"Business Analysis";#N/A,"PURSPP",FALSE,"Business Analysis";#N/A,"CTGIND",FALSE,"Business Analysis";#N/A,"PURCHM",FALSE,"Business Analysis";#N/A,"SPADD",FALSE,"Business Analysis";#N/A,"EPOXY",FALSE,"Business Analysis";#N/A,"PURPER",FALSE,"Business Analysis"}</definedName>
    <definedName name="wrn.Tota._Division31" localSheetId="21" hidden="1">{#N/A,"PURADD",FALSE,"Business Analysis";#N/A,"PURSPP",FALSE,"Business Analysis";#N/A,"CTGIND",FALSE,"Business Analysis";#N/A,"PURCHM",FALSE,"Business Analysis";#N/A,"SPADD",FALSE,"Business Analysis";#N/A,"EPOXY",FALSE,"Business Analysis";#N/A,"PURPER",FALSE,"Business Analysis"}</definedName>
    <definedName name="wrn.Tota._Division31" localSheetId="22" hidden="1">{#N/A,"PURADD",FALSE,"Business Analysis";#N/A,"PURSPP",FALSE,"Business Analysis";#N/A,"CTGIND",FALSE,"Business Analysis";#N/A,"PURCHM",FALSE,"Business Analysis";#N/A,"SPADD",FALSE,"Business Analysis";#N/A,"EPOXY",FALSE,"Business Analysis";#N/A,"PURPER",FALSE,"Business Analysis"}</definedName>
    <definedName name="wrn.Tota._Division31" localSheetId="19" hidden="1">{#N/A,"PURADD",FALSE,"Business Analysis";#N/A,"PURSPP",FALSE,"Business Analysis";#N/A,"CTGIND",FALSE,"Business Analysis";#N/A,"PURCHM",FALSE,"Business Analysis";#N/A,"SPADD",FALSE,"Business Analysis";#N/A,"EPOXY",FALSE,"Business Analysis";#N/A,"PURPER",FALSE,"Business Analysis"}</definedName>
    <definedName name="wrn.Tota._Division31" hidden="1">{#N/A,"PURADD",FALSE,"Business Analysis";#N/A,"PURSPP",FALSE,"Business Analysis";#N/A,"CTGIND",FALSE,"Business Analysis";#N/A,"PURCHM",FALSE,"Business Analysis";#N/A,"SPADD",FALSE,"Business Analysis";#N/A,"EPOXY",FALSE,"Business Analysis";#N/A,"PURPER",FALSE,"Business Analysis"}</definedName>
    <definedName name="wrn.TOTAL." localSheetId="14" hidden="1">{#N/A,#N/A,FALSE,"AUSTRIA";#N/A,#N/A,FALSE,"W-WIEN";#N/A,#N/A,FALSE,"OST EUROPA";#N/A,#N/A,FALSE,"TSCHECHIEN";#N/A,#N/A,FALSE,"WCOMP"}</definedName>
    <definedName name="wrn.TOTAL." localSheetId="7" hidden="1">{#N/A,#N/A,FALSE,"AUSTRIA";#N/A,#N/A,FALSE,"W-WIEN";#N/A,#N/A,FALSE,"OST EUROPA";#N/A,#N/A,FALSE,"TSCHECHIEN";#N/A,#N/A,FALSE,"WCOMP"}</definedName>
    <definedName name="wrn.TOTAL." localSheetId="25" hidden="1">{#N/A,#N/A,FALSE,"AUSTRIA";#N/A,#N/A,FALSE,"W-WIEN";#N/A,#N/A,FALSE,"OST EUROPA";#N/A,#N/A,FALSE,"TSCHECHIEN";#N/A,#N/A,FALSE,"WCOMP"}</definedName>
    <definedName name="wrn.TOTAL." localSheetId="21" hidden="1">{#N/A,#N/A,FALSE,"AUSTRIA";#N/A,#N/A,FALSE,"W-WIEN";#N/A,#N/A,FALSE,"OST EUROPA";#N/A,#N/A,FALSE,"TSCHECHIEN";#N/A,#N/A,FALSE,"WCOMP"}</definedName>
    <definedName name="wrn.TOTAL." localSheetId="22" hidden="1">{#N/A,#N/A,FALSE,"AUSTRIA";#N/A,#N/A,FALSE,"W-WIEN";#N/A,#N/A,FALSE,"OST EUROPA";#N/A,#N/A,FALSE,"TSCHECHIEN";#N/A,#N/A,FALSE,"WCOMP"}</definedName>
    <definedName name="wrn.TOTAL." localSheetId="19" hidden="1">{#N/A,#N/A,FALSE,"AUSTRIA";#N/A,#N/A,FALSE,"W-WIEN";#N/A,#N/A,FALSE,"OST EUROPA";#N/A,#N/A,FALSE,"TSCHECHIEN";#N/A,#N/A,FALSE,"WCOMP"}</definedName>
    <definedName name="wrn.TOTAL." hidden="1">{#N/A,#N/A,FALSE,"AUSTRIA";#N/A,#N/A,FALSE,"W-WIEN";#N/A,#N/A,FALSE,"OST EUROPA";#N/A,#N/A,FALSE,"TSCHECHIEN";#N/A,#N/A,FALSE,"WCOMP"}</definedName>
    <definedName name="wrn.Total._.Business." localSheetId="14"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 localSheetId="7"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 localSheetId="25"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 localSheetId="21"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 localSheetId="22"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 localSheetId="19"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Chem._.Balance._.Sheet." localSheetId="14" hidden="1">{#N/A,"TCHEM",FALSE,"BSHIST.XLS"}</definedName>
    <definedName name="wrn.Total._.Chem._.Balance._.Sheet." localSheetId="7" hidden="1">{#N/A,"TCHEM",FALSE,"BSHIST.XLS"}</definedName>
    <definedName name="wrn.Total._.Chem._.Balance._.Sheet." localSheetId="25" hidden="1">{#N/A,"TCHEM",FALSE,"BSHIST.XLS"}</definedName>
    <definedName name="wrn.Total._.Chem._.Balance._.Sheet." localSheetId="21" hidden="1">{#N/A,"TCHEM",FALSE,"BSHIST.XLS"}</definedName>
    <definedName name="wrn.Total._.Chem._.Balance._.Sheet." localSheetId="22" hidden="1">{#N/A,"TCHEM",FALSE,"BSHIST.XLS"}</definedName>
    <definedName name="wrn.Total._.Chem._.Balance._.Sheet." localSheetId="19" hidden="1">{#N/A,"TCHEM",FALSE,"BSHIST.XLS"}</definedName>
    <definedName name="wrn.Total._.Chem._.Balance._.Sheet." hidden="1">{#N/A,"TCHEM",FALSE,"BSHIST.XLS"}</definedName>
    <definedName name="wrn.Total._.Division" localSheetId="14" hidden="1">{#N/A,"PURADD",FALSE,"Business Analysis";#N/A,"PURSPP",FALSE,"Business Analysis";#N/A,"CTGIND",FALSE,"Business Analysis";#N/A,"PURCHM",FALSE,"Business Analysis";#N/A,"SPADD",FALSE,"Business Analysis";#N/A,"EPOXY",FALSE,"Business Analysis";#N/A,"PURPER",FALSE,"Business Analysis"}</definedName>
    <definedName name="wrn.Total._.Division" localSheetId="7" hidden="1">{#N/A,"PURADD",FALSE,"Business Analysis";#N/A,"PURSPP",FALSE,"Business Analysis";#N/A,"CTGIND",FALSE,"Business Analysis";#N/A,"PURCHM",FALSE,"Business Analysis";#N/A,"SPADD",FALSE,"Business Analysis";#N/A,"EPOXY",FALSE,"Business Analysis";#N/A,"PURPER",FALSE,"Business Analysis"}</definedName>
    <definedName name="wrn.Total._.Division" localSheetId="25" hidden="1">{#N/A,"PURADD",FALSE,"Business Analysis";#N/A,"PURSPP",FALSE,"Business Analysis";#N/A,"CTGIND",FALSE,"Business Analysis";#N/A,"PURCHM",FALSE,"Business Analysis";#N/A,"SPADD",FALSE,"Business Analysis";#N/A,"EPOXY",FALSE,"Business Analysis";#N/A,"PURPER",FALSE,"Business Analysis"}</definedName>
    <definedName name="wrn.Total._.Division" localSheetId="21" hidden="1">{#N/A,"PURADD",FALSE,"Business Analysis";#N/A,"PURSPP",FALSE,"Business Analysis";#N/A,"CTGIND",FALSE,"Business Analysis";#N/A,"PURCHM",FALSE,"Business Analysis";#N/A,"SPADD",FALSE,"Business Analysis";#N/A,"EPOXY",FALSE,"Business Analysis";#N/A,"PURPER",FALSE,"Business Analysis"}</definedName>
    <definedName name="wrn.Total._.Division" localSheetId="22" hidden="1">{#N/A,"PURADD",FALSE,"Business Analysis";#N/A,"PURSPP",FALSE,"Business Analysis";#N/A,"CTGIND",FALSE,"Business Analysis";#N/A,"PURCHM",FALSE,"Business Analysis";#N/A,"SPADD",FALSE,"Business Analysis";#N/A,"EPOXY",FALSE,"Business Analysis";#N/A,"PURPER",FALSE,"Business Analysis"}</definedName>
    <definedName name="wrn.Total._.Division" localSheetId="19" hidden="1">{#N/A,"PURADD",FALSE,"Business Analysis";#N/A,"PURSPP",FALSE,"Business Analysis";#N/A,"CTGIND",FALSE,"Business Analysis";#N/A,"PURCHM",FALSE,"Business Analysis";#N/A,"SPADD",FALSE,"Business Analysis";#N/A,"EPOXY",FALSE,"Business Analysis";#N/A,"PURPER",FALSE,"Business Analysis"}</definedName>
    <definedName name="wrn.Total._.Division" hidden="1">{#N/A,"PURADD",FALSE,"Business Analysis";#N/A,"PURSPP",FALSE,"Business Analysis";#N/A,"CTGIND",FALSE,"Business Analysis";#N/A,"PURCHM",FALSE,"Business Analysis";#N/A,"SPADD",FALSE,"Business Analysis";#N/A,"EPOXY",FALSE,"Business Analysis";#N/A,"PURPER",FALSE,"Business Analysis"}</definedName>
    <definedName name="wrn.Total._.Division." localSheetId="14" hidden="1">{#N/A,"PURADD",FALSE,"Business Analysis";#N/A,"PURSPP",FALSE,"Business Analysis";#N/A,"CTGIND",FALSE,"Business Analysis";#N/A,"PURCHM",FALSE,"Business Analysis";#N/A,"SPADD",FALSE,"Business Analysis";#N/A,"EPOXY",FALSE,"Business Analysis";#N/A,"PURPER",FALSE,"Business Analysis"}</definedName>
    <definedName name="wrn.Total._.Division." localSheetId="7" hidden="1">{#N/A,"PURADD",FALSE,"Business Analysis";#N/A,"PURSPP",FALSE,"Business Analysis";#N/A,"CTGIND",FALSE,"Business Analysis";#N/A,"PURCHM",FALSE,"Business Analysis";#N/A,"SPADD",FALSE,"Business Analysis";#N/A,"EPOXY",FALSE,"Business Analysis";#N/A,"PURPER",FALSE,"Business Analysis"}</definedName>
    <definedName name="wrn.Total._.Division." localSheetId="25" hidden="1">{#N/A,"PURADD",FALSE,"Business Analysis";#N/A,"PURSPP",FALSE,"Business Analysis";#N/A,"CTGIND",FALSE,"Business Analysis";#N/A,"PURCHM",FALSE,"Business Analysis";#N/A,"SPADD",FALSE,"Business Analysis";#N/A,"EPOXY",FALSE,"Business Analysis";#N/A,"PURPER",FALSE,"Business Analysis"}</definedName>
    <definedName name="wrn.Total._.Division." localSheetId="21" hidden="1">{#N/A,"PURADD",FALSE,"Business Analysis";#N/A,"PURSPP",FALSE,"Business Analysis";#N/A,"CTGIND",FALSE,"Business Analysis";#N/A,"PURCHM",FALSE,"Business Analysis";#N/A,"SPADD",FALSE,"Business Analysis";#N/A,"EPOXY",FALSE,"Business Analysis";#N/A,"PURPER",FALSE,"Business Analysis"}</definedName>
    <definedName name="wrn.Total._.Division." localSheetId="22" hidden="1">{#N/A,"PURADD",FALSE,"Business Analysis";#N/A,"PURSPP",FALSE,"Business Analysis";#N/A,"CTGIND",FALSE,"Business Analysis";#N/A,"PURCHM",FALSE,"Business Analysis";#N/A,"SPADD",FALSE,"Business Analysis";#N/A,"EPOXY",FALSE,"Business Analysis";#N/A,"PURPER",FALSE,"Business Analysis"}</definedName>
    <definedName name="wrn.Total._.Division." localSheetId="19" hidden="1">{#N/A,"PURADD",FALSE,"Business Analysis";#N/A,"PURSPP",FALSE,"Business Analysis";#N/A,"CTGIND",FALSE,"Business Analysis";#N/A,"PURCHM",FALSE,"Business Analysis";#N/A,"SPADD",FALSE,"Business Analysis";#N/A,"EPOXY",FALSE,"Business Analysis";#N/A,"PURPER",FALSE,"Business Analysis"}</definedName>
    <definedName name="wrn.Total._.Division." hidden="1">{#N/A,"PURADD",FALSE,"Business Analysis";#N/A,"PURSPP",FALSE,"Business Analysis";#N/A,"CTGIND",FALSE,"Business Analysis";#N/A,"PURCHM",FALSE,"Business Analysis";#N/A,"SPADD",FALSE,"Business Analysis";#N/A,"EPOXY",FALSE,"Business Analysis";#N/A,"PURPER",FALSE,"Business Analysis"}</definedName>
    <definedName name="wrn.Total._.Division.2" localSheetId="14" hidden="1">{#N/A,"PURADD",FALSE,"Business Analysis";#N/A,"PURSPP",FALSE,"Business Analysis";#N/A,"CTGIND",FALSE,"Business Analysis";#N/A,"PURCHM",FALSE,"Business Analysis";#N/A,"SPADD",FALSE,"Business Analysis";#N/A,"EPOXY",FALSE,"Business Analysis";#N/A,"PURPER",FALSE,"Business Analysis"}</definedName>
    <definedName name="wrn.Total._.Division.2" localSheetId="7" hidden="1">{#N/A,"PURADD",FALSE,"Business Analysis";#N/A,"PURSPP",FALSE,"Business Analysis";#N/A,"CTGIND",FALSE,"Business Analysis";#N/A,"PURCHM",FALSE,"Business Analysis";#N/A,"SPADD",FALSE,"Business Analysis";#N/A,"EPOXY",FALSE,"Business Analysis";#N/A,"PURPER",FALSE,"Business Analysis"}</definedName>
    <definedName name="wrn.Total._.Division.2" localSheetId="25" hidden="1">{#N/A,"PURADD",FALSE,"Business Analysis";#N/A,"PURSPP",FALSE,"Business Analysis";#N/A,"CTGIND",FALSE,"Business Analysis";#N/A,"PURCHM",FALSE,"Business Analysis";#N/A,"SPADD",FALSE,"Business Analysis";#N/A,"EPOXY",FALSE,"Business Analysis";#N/A,"PURPER",FALSE,"Business Analysis"}</definedName>
    <definedName name="wrn.Total._.Division.2" localSheetId="21" hidden="1">{#N/A,"PURADD",FALSE,"Business Analysis";#N/A,"PURSPP",FALSE,"Business Analysis";#N/A,"CTGIND",FALSE,"Business Analysis";#N/A,"PURCHM",FALSE,"Business Analysis";#N/A,"SPADD",FALSE,"Business Analysis";#N/A,"EPOXY",FALSE,"Business Analysis";#N/A,"PURPER",FALSE,"Business Analysis"}</definedName>
    <definedName name="wrn.Total._.Division.2" localSheetId="22" hidden="1">{#N/A,"PURADD",FALSE,"Business Analysis";#N/A,"PURSPP",FALSE,"Business Analysis";#N/A,"CTGIND",FALSE,"Business Analysis";#N/A,"PURCHM",FALSE,"Business Analysis";#N/A,"SPADD",FALSE,"Business Analysis";#N/A,"EPOXY",FALSE,"Business Analysis";#N/A,"PURPER",FALSE,"Business Analysis"}</definedName>
    <definedName name="wrn.Total._.Division.2" localSheetId="19" hidden="1">{#N/A,"PURADD",FALSE,"Business Analysis";#N/A,"PURSPP",FALSE,"Business Analysis";#N/A,"CTGIND",FALSE,"Business Analysis";#N/A,"PURCHM",FALSE,"Business Analysis";#N/A,"SPADD",FALSE,"Business Analysis";#N/A,"EPOXY",FALSE,"Business Analysis";#N/A,"PURPER",FALSE,"Business Analysis"}</definedName>
    <definedName name="wrn.Total._.Division.2" hidden="1">{#N/A,"PURADD",FALSE,"Business Analysis";#N/A,"PURSPP",FALSE,"Business Analysis";#N/A,"CTGIND",FALSE,"Business Analysis";#N/A,"PURCHM",FALSE,"Business Analysis";#N/A,"SPADD",FALSE,"Business Analysis";#N/A,"EPOXY",FALSE,"Business Analysis";#N/A,"PURPER",FALSE,"Business Analysis"}</definedName>
    <definedName name="wrn.Total._.Division12" localSheetId="14" hidden="1">{#N/A,"PURADD",FALSE,"Business Analysis";#N/A,"PURSPP",FALSE,"Business Analysis";#N/A,"CTGIND",FALSE,"Business Analysis";#N/A,"PURCHM",FALSE,"Business Analysis";#N/A,"SPADD",FALSE,"Business Analysis";#N/A,"EPOXY",FALSE,"Business Analysis";#N/A,"PURPER",FALSE,"Business Analysis"}</definedName>
    <definedName name="wrn.Total._.Division12" localSheetId="7" hidden="1">{#N/A,"PURADD",FALSE,"Business Analysis";#N/A,"PURSPP",FALSE,"Business Analysis";#N/A,"CTGIND",FALSE,"Business Analysis";#N/A,"PURCHM",FALSE,"Business Analysis";#N/A,"SPADD",FALSE,"Business Analysis";#N/A,"EPOXY",FALSE,"Business Analysis";#N/A,"PURPER",FALSE,"Business Analysis"}</definedName>
    <definedName name="wrn.Total._.Division12" localSheetId="25" hidden="1">{#N/A,"PURADD",FALSE,"Business Analysis";#N/A,"PURSPP",FALSE,"Business Analysis";#N/A,"CTGIND",FALSE,"Business Analysis";#N/A,"PURCHM",FALSE,"Business Analysis";#N/A,"SPADD",FALSE,"Business Analysis";#N/A,"EPOXY",FALSE,"Business Analysis";#N/A,"PURPER",FALSE,"Business Analysis"}</definedName>
    <definedName name="wrn.Total._.Division12" localSheetId="21" hidden="1">{#N/A,"PURADD",FALSE,"Business Analysis";#N/A,"PURSPP",FALSE,"Business Analysis";#N/A,"CTGIND",FALSE,"Business Analysis";#N/A,"PURCHM",FALSE,"Business Analysis";#N/A,"SPADD",FALSE,"Business Analysis";#N/A,"EPOXY",FALSE,"Business Analysis";#N/A,"PURPER",FALSE,"Business Analysis"}</definedName>
    <definedName name="wrn.Total._.Division12" localSheetId="22" hidden="1">{#N/A,"PURADD",FALSE,"Business Analysis";#N/A,"PURSPP",FALSE,"Business Analysis";#N/A,"CTGIND",FALSE,"Business Analysis";#N/A,"PURCHM",FALSE,"Business Analysis";#N/A,"SPADD",FALSE,"Business Analysis";#N/A,"EPOXY",FALSE,"Business Analysis";#N/A,"PURPER",FALSE,"Business Analysis"}</definedName>
    <definedName name="wrn.Total._.Division12" localSheetId="19" hidden="1">{#N/A,"PURADD",FALSE,"Business Analysis";#N/A,"PURSPP",FALSE,"Business Analysis";#N/A,"CTGIND",FALSE,"Business Analysis";#N/A,"PURCHM",FALSE,"Business Analysis";#N/A,"SPADD",FALSE,"Business Analysis";#N/A,"EPOXY",FALSE,"Business Analysis";#N/A,"PURPER",FALSE,"Business Analysis"}</definedName>
    <definedName name="wrn.Total._.Division12" hidden="1">{#N/A,"PURADD",FALSE,"Business Analysis";#N/A,"PURSPP",FALSE,"Business Analysis";#N/A,"CTGIND",FALSE,"Business Analysis";#N/A,"PURCHM",FALSE,"Business Analysis";#N/A,"SPADD",FALSE,"Business Analysis";#N/A,"EPOXY",FALSE,"Business Analysis";#N/A,"PURPER",FALSE,"Business Analysis"}</definedName>
    <definedName name="wrn.Total._.Division34" localSheetId="14" hidden="1">{#N/A,"PURADD",FALSE,"Business Analysis";#N/A,"PURSPP",FALSE,"Business Analysis";#N/A,"CTGIND",FALSE,"Business Analysis";#N/A,"PURCHM",FALSE,"Business Analysis";#N/A,"SPADD",FALSE,"Business Analysis";#N/A,"EPOXY",FALSE,"Business Analysis";#N/A,"PURPER",FALSE,"Business Analysis"}</definedName>
    <definedName name="wrn.Total._.Division34" localSheetId="7" hidden="1">{#N/A,"PURADD",FALSE,"Business Analysis";#N/A,"PURSPP",FALSE,"Business Analysis";#N/A,"CTGIND",FALSE,"Business Analysis";#N/A,"PURCHM",FALSE,"Business Analysis";#N/A,"SPADD",FALSE,"Business Analysis";#N/A,"EPOXY",FALSE,"Business Analysis";#N/A,"PURPER",FALSE,"Business Analysis"}</definedName>
    <definedName name="wrn.Total._.Division34" localSheetId="25" hidden="1">{#N/A,"PURADD",FALSE,"Business Analysis";#N/A,"PURSPP",FALSE,"Business Analysis";#N/A,"CTGIND",FALSE,"Business Analysis";#N/A,"PURCHM",FALSE,"Business Analysis";#N/A,"SPADD",FALSE,"Business Analysis";#N/A,"EPOXY",FALSE,"Business Analysis";#N/A,"PURPER",FALSE,"Business Analysis"}</definedName>
    <definedName name="wrn.Total._.Division34" localSheetId="21" hidden="1">{#N/A,"PURADD",FALSE,"Business Analysis";#N/A,"PURSPP",FALSE,"Business Analysis";#N/A,"CTGIND",FALSE,"Business Analysis";#N/A,"PURCHM",FALSE,"Business Analysis";#N/A,"SPADD",FALSE,"Business Analysis";#N/A,"EPOXY",FALSE,"Business Analysis";#N/A,"PURPER",FALSE,"Business Analysis"}</definedName>
    <definedName name="wrn.Total._.Division34" localSheetId="22" hidden="1">{#N/A,"PURADD",FALSE,"Business Analysis";#N/A,"PURSPP",FALSE,"Business Analysis";#N/A,"CTGIND",FALSE,"Business Analysis";#N/A,"PURCHM",FALSE,"Business Analysis";#N/A,"SPADD",FALSE,"Business Analysis";#N/A,"EPOXY",FALSE,"Business Analysis";#N/A,"PURPER",FALSE,"Business Analysis"}</definedName>
    <definedName name="wrn.Total._.Division34" localSheetId="19" hidden="1">{#N/A,"PURADD",FALSE,"Business Analysis";#N/A,"PURSPP",FALSE,"Business Analysis";#N/A,"CTGIND",FALSE,"Business Analysis";#N/A,"PURCHM",FALSE,"Business Analysis";#N/A,"SPADD",FALSE,"Business Analysis";#N/A,"EPOXY",FALSE,"Business Analysis";#N/A,"PURPER",FALSE,"Business Analysis"}</definedName>
    <definedName name="wrn.Total._.Division34" hidden="1">{#N/A,"PURADD",FALSE,"Business Analysis";#N/A,"PURSPP",FALSE,"Business Analysis";#N/A,"CTGIND",FALSE,"Business Analysis";#N/A,"PURCHM",FALSE,"Business Analysis";#N/A,"SPADD",FALSE,"Business Analysis";#N/A,"EPOXY",FALSE,"Business Analysis";#N/A,"PURPER",FALSE,"Business Analysis"}</definedName>
    <definedName name="wrn.Total._.Division35" localSheetId="14" hidden="1">{#N/A,"PURADD",FALSE,"Business Analysis";#N/A,"PURSPP",FALSE,"Business Analysis";#N/A,"CTGIND",FALSE,"Business Analysis";#N/A,"PURCHM",FALSE,"Business Analysis";#N/A,"SPADD",FALSE,"Business Analysis";#N/A,"EPOXY",FALSE,"Business Analysis";#N/A,"PURPER",FALSE,"Business Analysis"}</definedName>
    <definedName name="wrn.Total._.Division35" localSheetId="7" hidden="1">{#N/A,"PURADD",FALSE,"Business Analysis";#N/A,"PURSPP",FALSE,"Business Analysis";#N/A,"CTGIND",FALSE,"Business Analysis";#N/A,"PURCHM",FALSE,"Business Analysis";#N/A,"SPADD",FALSE,"Business Analysis";#N/A,"EPOXY",FALSE,"Business Analysis";#N/A,"PURPER",FALSE,"Business Analysis"}</definedName>
    <definedName name="wrn.Total._.Division35" localSheetId="25" hidden="1">{#N/A,"PURADD",FALSE,"Business Analysis";#N/A,"PURSPP",FALSE,"Business Analysis";#N/A,"CTGIND",FALSE,"Business Analysis";#N/A,"PURCHM",FALSE,"Business Analysis";#N/A,"SPADD",FALSE,"Business Analysis";#N/A,"EPOXY",FALSE,"Business Analysis";#N/A,"PURPER",FALSE,"Business Analysis"}</definedName>
    <definedName name="wrn.Total._.Division35" localSheetId="21" hidden="1">{#N/A,"PURADD",FALSE,"Business Analysis";#N/A,"PURSPP",FALSE,"Business Analysis";#N/A,"CTGIND",FALSE,"Business Analysis";#N/A,"PURCHM",FALSE,"Business Analysis";#N/A,"SPADD",FALSE,"Business Analysis";#N/A,"EPOXY",FALSE,"Business Analysis";#N/A,"PURPER",FALSE,"Business Analysis"}</definedName>
    <definedName name="wrn.Total._.Division35" localSheetId="22" hidden="1">{#N/A,"PURADD",FALSE,"Business Analysis";#N/A,"PURSPP",FALSE,"Business Analysis";#N/A,"CTGIND",FALSE,"Business Analysis";#N/A,"PURCHM",FALSE,"Business Analysis";#N/A,"SPADD",FALSE,"Business Analysis";#N/A,"EPOXY",FALSE,"Business Analysis";#N/A,"PURPER",FALSE,"Business Analysis"}</definedName>
    <definedName name="wrn.Total._.Division35" localSheetId="19" hidden="1">{#N/A,"PURADD",FALSE,"Business Analysis";#N/A,"PURSPP",FALSE,"Business Analysis";#N/A,"CTGIND",FALSE,"Business Analysis";#N/A,"PURCHM",FALSE,"Business Analysis";#N/A,"SPADD",FALSE,"Business Analysis";#N/A,"EPOXY",FALSE,"Business Analysis";#N/A,"PURPER",FALSE,"Business Analysis"}</definedName>
    <definedName name="wrn.Total._.Division35" hidden="1">{#N/A,"PURADD",FALSE,"Business Analysis";#N/A,"PURSPP",FALSE,"Business Analysis";#N/A,"CTGIND",FALSE,"Business Analysis";#N/A,"PURCHM",FALSE,"Business Analysis";#N/A,"SPADD",FALSE,"Business Analysis";#N/A,"EPOXY",FALSE,"Business Analysis";#N/A,"PURPER",FALSE,"Business Analysis"}</definedName>
    <definedName name="wrn.Total._.Divisiona1b" localSheetId="14" hidden="1">{#N/A,"PURADD",FALSE,"Business Analysis";#N/A,"PURSPP",FALSE,"Business Analysis";#N/A,"CTGIND",FALSE,"Business Analysis";#N/A,"PURCHM",FALSE,"Business Analysis";#N/A,"SPADD",FALSE,"Business Analysis";#N/A,"EPOXY",FALSE,"Business Analysis";#N/A,"PURPER",FALSE,"Business Analysis"}</definedName>
    <definedName name="wrn.Total._.Divisiona1b" localSheetId="7" hidden="1">{#N/A,"PURADD",FALSE,"Business Analysis";#N/A,"PURSPP",FALSE,"Business Analysis";#N/A,"CTGIND",FALSE,"Business Analysis";#N/A,"PURCHM",FALSE,"Business Analysis";#N/A,"SPADD",FALSE,"Business Analysis";#N/A,"EPOXY",FALSE,"Business Analysis";#N/A,"PURPER",FALSE,"Business Analysis"}</definedName>
    <definedName name="wrn.Total._.Divisiona1b" localSheetId="25" hidden="1">{#N/A,"PURADD",FALSE,"Business Analysis";#N/A,"PURSPP",FALSE,"Business Analysis";#N/A,"CTGIND",FALSE,"Business Analysis";#N/A,"PURCHM",FALSE,"Business Analysis";#N/A,"SPADD",FALSE,"Business Analysis";#N/A,"EPOXY",FALSE,"Business Analysis";#N/A,"PURPER",FALSE,"Business Analysis"}</definedName>
    <definedName name="wrn.Total._.Divisiona1b" localSheetId="21" hidden="1">{#N/A,"PURADD",FALSE,"Business Analysis";#N/A,"PURSPP",FALSE,"Business Analysis";#N/A,"CTGIND",FALSE,"Business Analysis";#N/A,"PURCHM",FALSE,"Business Analysis";#N/A,"SPADD",FALSE,"Business Analysis";#N/A,"EPOXY",FALSE,"Business Analysis";#N/A,"PURPER",FALSE,"Business Analysis"}</definedName>
    <definedName name="wrn.Total._.Divisiona1b" localSheetId="22" hidden="1">{#N/A,"PURADD",FALSE,"Business Analysis";#N/A,"PURSPP",FALSE,"Business Analysis";#N/A,"CTGIND",FALSE,"Business Analysis";#N/A,"PURCHM",FALSE,"Business Analysis";#N/A,"SPADD",FALSE,"Business Analysis";#N/A,"EPOXY",FALSE,"Business Analysis";#N/A,"PURPER",FALSE,"Business Analysis"}</definedName>
    <definedName name="wrn.Total._.Divisiona1b" localSheetId="19" hidden="1">{#N/A,"PURADD",FALSE,"Business Analysis";#N/A,"PURSPP",FALSE,"Business Analysis";#N/A,"CTGIND",FALSE,"Business Analysis";#N/A,"PURCHM",FALSE,"Business Analysis";#N/A,"SPADD",FALSE,"Business Analysis";#N/A,"EPOXY",FALSE,"Business Analysis";#N/A,"PURPER",FALSE,"Business Analysis"}</definedName>
    <definedName name="wrn.Total._.Divisiona1b" hidden="1">{#N/A,"PURADD",FALSE,"Business Analysis";#N/A,"PURSPP",FALSE,"Business Analysis";#N/A,"CTGIND",FALSE,"Business Analysis";#N/A,"PURCHM",FALSE,"Business Analysis";#N/A,"SPADD",FALSE,"Business Analysis";#N/A,"EPOXY",FALSE,"Business Analysis";#N/A,"PURPER",FALSE,"Business Analysis"}</definedName>
    <definedName name="wrn.Total._.Market._.Report." localSheetId="14" hidden="1">{#N/A,#N/A,FALSE,"Sales Graph";#N/A,#N/A,FALSE,"BUC Graph";#N/A,#N/A,FALSE,"P&amp;L - YTD"}</definedName>
    <definedName name="wrn.Total._.Market._.Report." localSheetId="7" hidden="1">{#N/A,#N/A,FALSE,"Sales Graph";#N/A,#N/A,FALSE,"BUC Graph";#N/A,#N/A,FALSE,"P&amp;L - YTD"}</definedName>
    <definedName name="wrn.Total._.Market._.Report." localSheetId="25" hidden="1">{#N/A,#N/A,FALSE,"Sales Graph";#N/A,#N/A,FALSE,"BUC Graph";#N/A,#N/A,FALSE,"P&amp;L - YTD"}</definedName>
    <definedName name="wrn.Total._.Market._.Report." localSheetId="21" hidden="1">{#N/A,#N/A,FALSE,"Sales Graph";#N/A,#N/A,FALSE,"BUC Graph";#N/A,#N/A,FALSE,"P&amp;L - YTD"}</definedName>
    <definedName name="wrn.Total._.Market._.Report." localSheetId="22" hidden="1">{#N/A,#N/A,FALSE,"Sales Graph";#N/A,#N/A,FALSE,"BUC Graph";#N/A,#N/A,FALSE,"P&amp;L - YTD"}</definedName>
    <definedName name="wrn.Total._.Market._.Report." localSheetId="19" hidden="1">{#N/A,#N/A,FALSE,"Sales Graph";#N/A,#N/A,FALSE,"BUC Graph";#N/A,#N/A,FALSE,"P&amp;L - YTD"}</definedName>
    <definedName name="wrn.Total._.Market._.Report." hidden="1">{#N/A,#N/A,FALSE,"Sales Graph";#N/A,#N/A,FALSE,"BUC Graph";#N/A,#N/A,FALSE,"P&amp;L - YTD"}</definedName>
    <definedName name="wrn.total._Division11" localSheetId="14" hidden="1">{#N/A,"PURADD",FALSE,"Business Analysis";#N/A,"PURSPP",FALSE,"Business Analysis";#N/A,"CTGIND",FALSE,"Business Analysis";#N/A,"PURCHM",FALSE,"Business Analysis";#N/A,"SPADD",FALSE,"Business Analysis";#N/A,"EPOXY",FALSE,"Business Analysis";#N/A,"PURPER",FALSE,"Business Analysis"}</definedName>
    <definedName name="wrn.total._Division11" localSheetId="7" hidden="1">{#N/A,"PURADD",FALSE,"Business Analysis";#N/A,"PURSPP",FALSE,"Business Analysis";#N/A,"CTGIND",FALSE,"Business Analysis";#N/A,"PURCHM",FALSE,"Business Analysis";#N/A,"SPADD",FALSE,"Business Analysis";#N/A,"EPOXY",FALSE,"Business Analysis";#N/A,"PURPER",FALSE,"Business Analysis"}</definedName>
    <definedName name="wrn.total._Division11" localSheetId="25" hidden="1">{#N/A,"PURADD",FALSE,"Business Analysis";#N/A,"PURSPP",FALSE,"Business Analysis";#N/A,"CTGIND",FALSE,"Business Analysis";#N/A,"PURCHM",FALSE,"Business Analysis";#N/A,"SPADD",FALSE,"Business Analysis";#N/A,"EPOXY",FALSE,"Business Analysis";#N/A,"PURPER",FALSE,"Business Analysis"}</definedName>
    <definedName name="wrn.total._Division11" localSheetId="21" hidden="1">{#N/A,"PURADD",FALSE,"Business Analysis";#N/A,"PURSPP",FALSE,"Business Analysis";#N/A,"CTGIND",FALSE,"Business Analysis";#N/A,"PURCHM",FALSE,"Business Analysis";#N/A,"SPADD",FALSE,"Business Analysis";#N/A,"EPOXY",FALSE,"Business Analysis";#N/A,"PURPER",FALSE,"Business Analysis"}</definedName>
    <definedName name="wrn.total._Division11" localSheetId="22" hidden="1">{#N/A,"PURADD",FALSE,"Business Analysis";#N/A,"PURSPP",FALSE,"Business Analysis";#N/A,"CTGIND",FALSE,"Business Analysis";#N/A,"PURCHM",FALSE,"Business Analysis";#N/A,"SPADD",FALSE,"Business Analysis";#N/A,"EPOXY",FALSE,"Business Analysis";#N/A,"PURPER",FALSE,"Business Analysis"}</definedName>
    <definedName name="wrn.total._Division11" localSheetId="19" hidden="1">{#N/A,"PURADD",FALSE,"Business Analysis";#N/A,"PURSPP",FALSE,"Business Analysis";#N/A,"CTGIND",FALSE,"Business Analysis";#N/A,"PURCHM",FALSE,"Business Analysis";#N/A,"SPADD",FALSE,"Business Analysis";#N/A,"EPOXY",FALSE,"Business Analysis";#N/A,"PURPER",FALSE,"Business Analysis"}</definedName>
    <definedName name="wrn.total._Division11" hidden="1">{#N/A,"PURADD",FALSE,"Business Analysis";#N/A,"PURSPP",FALSE,"Business Analysis";#N/A,"CTGIND",FALSE,"Business Analysis";#N/A,"PURCHM",FALSE,"Business Analysis";#N/A,"SPADD",FALSE,"Business Analysis";#N/A,"EPOXY",FALSE,"Business Analysis";#N/A,"PURPER",FALSE,"Business Analysis"}</definedName>
    <definedName name="wrn.total._Division32" localSheetId="14" hidden="1">{#N/A,"PURADD",FALSE,"Business Analysis";#N/A,"PURSPP",FALSE,"Business Analysis";#N/A,"CTGIND",FALSE,"Business Analysis";#N/A,"PURCHM",FALSE,"Business Analysis";#N/A,"SPADD",FALSE,"Business Analysis";#N/A,"EPOXY",FALSE,"Business Analysis";#N/A,"PURPER",FALSE,"Business Analysis"}</definedName>
    <definedName name="wrn.total._Division32" localSheetId="7" hidden="1">{#N/A,"PURADD",FALSE,"Business Analysis";#N/A,"PURSPP",FALSE,"Business Analysis";#N/A,"CTGIND",FALSE,"Business Analysis";#N/A,"PURCHM",FALSE,"Business Analysis";#N/A,"SPADD",FALSE,"Business Analysis";#N/A,"EPOXY",FALSE,"Business Analysis";#N/A,"PURPER",FALSE,"Business Analysis"}</definedName>
    <definedName name="wrn.total._Division32" localSheetId="25" hidden="1">{#N/A,"PURADD",FALSE,"Business Analysis";#N/A,"PURSPP",FALSE,"Business Analysis";#N/A,"CTGIND",FALSE,"Business Analysis";#N/A,"PURCHM",FALSE,"Business Analysis";#N/A,"SPADD",FALSE,"Business Analysis";#N/A,"EPOXY",FALSE,"Business Analysis";#N/A,"PURPER",FALSE,"Business Analysis"}</definedName>
    <definedName name="wrn.total._Division32" localSheetId="21" hidden="1">{#N/A,"PURADD",FALSE,"Business Analysis";#N/A,"PURSPP",FALSE,"Business Analysis";#N/A,"CTGIND",FALSE,"Business Analysis";#N/A,"PURCHM",FALSE,"Business Analysis";#N/A,"SPADD",FALSE,"Business Analysis";#N/A,"EPOXY",FALSE,"Business Analysis";#N/A,"PURPER",FALSE,"Business Analysis"}</definedName>
    <definedName name="wrn.total._Division32" localSheetId="22" hidden="1">{#N/A,"PURADD",FALSE,"Business Analysis";#N/A,"PURSPP",FALSE,"Business Analysis";#N/A,"CTGIND",FALSE,"Business Analysis";#N/A,"PURCHM",FALSE,"Business Analysis";#N/A,"SPADD",FALSE,"Business Analysis";#N/A,"EPOXY",FALSE,"Business Analysis";#N/A,"PURPER",FALSE,"Business Analysis"}</definedName>
    <definedName name="wrn.total._Division32" localSheetId="19" hidden="1">{#N/A,"PURADD",FALSE,"Business Analysis";#N/A,"PURSPP",FALSE,"Business Analysis";#N/A,"CTGIND",FALSE,"Business Analysis";#N/A,"PURCHM",FALSE,"Business Analysis";#N/A,"SPADD",FALSE,"Business Analysis";#N/A,"EPOXY",FALSE,"Business Analysis";#N/A,"PURPER",FALSE,"Business Analysis"}</definedName>
    <definedName name="wrn.total._Division32" hidden="1">{#N/A,"PURADD",FALSE,"Business Analysis";#N/A,"PURSPP",FALSE,"Business Analysis";#N/A,"CTGIND",FALSE,"Business Analysis";#N/A,"PURCHM",FALSE,"Business Analysis";#N/A,"SPADD",FALSE,"Business Analysis";#N/A,"EPOXY",FALSE,"Business Analysis";#N/A,"PURPER",FALSE,"Business Analysis"}</definedName>
    <definedName name="wrn.total_Divisionb2" localSheetId="14" hidden="1">{#N/A,"PURADD",FALSE,"Business Analysis";#N/A,"PURSPP",FALSE,"Business Analysis";#N/A,"CTGIND",FALSE,"Business Analysis";#N/A,"PURCHM",FALSE,"Business Analysis";#N/A,"SPADD",FALSE,"Business Analysis";#N/A,"EPOXY",FALSE,"Business Analysis";#N/A,"PURPER",FALSE,"Business Analysis"}</definedName>
    <definedName name="wrn.total_Divisionb2" localSheetId="7" hidden="1">{#N/A,"PURADD",FALSE,"Business Analysis";#N/A,"PURSPP",FALSE,"Business Analysis";#N/A,"CTGIND",FALSE,"Business Analysis";#N/A,"PURCHM",FALSE,"Business Analysis";#N/A,"SPADD",FALSE,"Business Analysis";#N/A,"EPOXY",FALSE,"Business Analysis";#N/A,"PURPER",FALSE,"Business Analysis"}</definedName>
    <definedName name="wrn.total_Divisionb2" localSheetId="25" hidden="1">{#N/A,"PURADD",FALSE,"Business Analysis";#N/A,"PURSPP",FALSE,"Business Analysis";#N/A,"CTGIND",FALSE,"Business Analysis";#N/A,"PURCHM",FALSE,"Business Analysis";#N/A,"SPADD",FALSE,"Business Analysis";#N/A,"EPOXY",FALSE,"Business Analysis";#N/A,"PURPER",FALSE,"Business Analysis"}</definedName>
    <definedName name="wrn.total_Divisionb2" localSheetId="21" hidden="1">{#N/A,"PURADD",FALSE,"Business Analysis";#N/A,"PURSPP",FALSE,"Business Analysis";#N/A,"CTGIND",FALSE,"Business Analysis";#N/A,"PURCHM",FALSE,"Business Analysis";#N/A,"SPADD",FALSE,"Business Analysis";#N/A,"EPOXY",FALSE,"Business Analysis";#N/A,"PURPER",FALSE,"Business Analysis"}</definedName>
    <definedName name="wrn.total_Divisionb2" localSheetId="22" hidden="1">{#N/A,"PURADD",FALSE,"Business Analysis";#N/A,"PURSPP",FALSE,"Business Analysis";#N/A,"CTGIND",FALSE,"Business Analysis";#N/A,"PURCHM",FALSE,"Business Analysis";#N/A,"SPADD",FALSE,"Business Analysis";#N/A,"EPOXY",FALSE,"Business Analysis";#N/A,"PURPER",FALSE,"Business Analysis"}</definedName>
    <definedName name="wrn.total_Divisionb2" localSheetId="19" hidden="1">{#N/A,"PURADD",FALSE,"Business Analysis";#N/A,"PURSPP",FALSE,"Business Analysis";#N/A,"CTGIND",FALSE,"Business Analysis";#N/A,"PURCHM",FALSE,"Business Analysis";#N/A,"SPADD",FALSE,"Business Analysis";#N/A,"EPOXY",FALSE,"Business Analysis";#N/A,"PURPER",FALSE,"Business Analysis"}</definedName>
    <definedName name="wrn.total_Divisionb2" hidden="1">{#N/A,"PURADD",FALSE,"Business Analysis";#N/A,"PURSPP",FALSE,"Business Analysis";#N/A,"CTGIND",FALSE,"Business Analysis";#N/A,"PURCHM",FALSE,"Business Analysis";#N/A,"SPADD",FALSE,"Business Analysis";#N/A,"EPOXY",FALSE,"Business Analysis";#N/A,"PURPER",FALSE,"Business Analysis"}</definedName>
    <definedName name="wrn.Total42" localSheetId="14" hidden="1">{#N/A,"PURADD",FALSE,"Business Analysis";#N/A,"PURSPP",FALSE,"Business Analysis";#N/A,"CTGIND",FALSE,"Business Analysis";#N/A,"PURCHM",FALSE,"Business Analysis";#N/A,"SPADD",FALSE,"Business Analysis";#N/A,"EPOXY",FALSE,"Business Analysis";#N/A,"PURPER",FALSE,"Business Analysis"}</definedName>
    <definedName name="wrn.Total42" localSheetId="7" hidden="1">{#N/A,"PURADD",FALSE,"Business Analysis";#N/A,"PURSPP",FALSE,"Business Analysis";#N/A,"CTGIND",FALSE,"Business Analysis";#N/A,"PURCHM",FALSE,"Business Analysis";#N/A,"SPADD",FALSE,"Business Analysis";#N/A,"EPOXY",FALSE,"Business Analysis";#N/A,"PURPER",FALSE,"Business Analysis"}</definedName>
    <definedName name="wrn.Total42" localSheetId="25" hidden="1">{#N/A,"PURADD",FALSE,"Business Analysis";#N/A,"PURSPP",FALSE,"Business Analysis";#N/A,"CTGIND",FALSE,"Business Analysis";#N/A,"PURCHM",FALSE,"Business Analysis";#N/A,"SPADD",FALSE,"Business Analysis";#N/A,"EPOXY",FALSE,"Business Analysis";#N/A,"PURPER",FALSE,"Business Analysis"}</definedName>
    <definedName name="wrn.Total42" localSheetId="21" hidden="1">{#N/A,"PURADD",FALSE,"Business Analysis";#N/A,"PURSPP",FALSE,"Business Analysis";#N/A,"CTGIND",FALSE,"Business Analysis";#N/A,"PURCHM",FALSE,"Business Analysis";#N/A,"SPADD",FALSE,"Business Analysis";#N/A,"EPOXY",FALSE,"Business Analysis";#N/A,"PURPER",FALSE,"Business Analysis"}</definedName>
    <definedName name="wrn.Total42" localSheetId="22" hidden="1">{#N/A,"PURADD",FALSE,"Business Analysis";#N/A,"PURSPP",FALSE,"Business Analysis";#N/A,"CTGIND",FALSE,"Business Analysis";#N/A,"PURCHM",FALSE,"Business Analysis";#N/A,"SPADD",FALSE,"Business Analysis";#N/A,"EPOXY",FALSE,"Business Analysis";#N/A,"PURPER",FALSE,"Business Analysis"}</definedName>
    <definedName name="wrn.Total42" localSheetId="19" hidden="1">{#N/A,"PURADD",FALSE,"Business Analysis";#N/A,"PURSPP",FALSE,"Business Analysis";#N/A,"CTGIND",FALSE,"Business Analysis";#N/A,"PURCHM",FALSE,"Business Analysis";#N/A,"SPADD",FALSE,"Business Analysis";#N/A,"EPOXY",FALSE,"Business Analysis";#N/A,"PURPER",FALSE,"Business Analysis"}</definedName>
    <definedName name="wrn.Total42" hidden="1">{#N/A,"PURADD",FALSE,"Business Analysis";#N/A,"PURSPP",FALSE,"Business Analysis";#N/A,"CTGIND",FALSE,"Business Analysis";#N/A,"PURCHM",FALSE,"Business Analysis";#N/A,"SPADD",FALSE,"Business Analysis";#N/A,"EPOXY",FALSE,"Business Analysis";#N/A,"PURPER",FALSE,"Business Analysis"}</definedName>
    <definedName name="wrn.totala4" localSheetId="14" hidden="1">{#N/A,"PURADD",FALSE,"Business Analysis";#N/A,"PURSPP",FALSE,"Business Analysis";#N/A,"CTGIND",FALSE,"Business Analysis";#N/A,"PURCHM",FALSE,"Business Analysis";#N/A,"SPADD",FALSE,"Business Analysis";#N/A,"EPOXY",FALSE,"Business Analysis";#N/A,"PURPER",FALSE,"Business Analysis"}</definedName>
    <definedName name="wrn.totala4" localSheetId="7" hidden="1">{#N/A,"PURADD",FALSE,"Business Analysis";#N/A,"PURSPP",FALSE,"Business Analysis";#N/A,"CTGIND",FALSE,"Business Analysis";#N/A,"PURCHM",FALSE,"Business Analysis";#N/A,"SPADD",FALSE,"Business Analysis";#N/A,"EPOXY",FALSE,"Business Analysis";#N/A,"PURPER",FALSE,"Business Analysis"}</definedName>
    <definedName name="wrn.totala4" localSheetId="25" hidden="1">{#N/A,"PURADD",FALSE,"Business Analysis";#N/A,"PURSPP",FALSE,"Business Analysis";#N/A,"CTGIND",FALSE,"Business Analysis";#N/A,"PURCHM",FALSE,"Business Analysis";#N/A,"SPADD",FALSE,"Business Analysis";#N/A,"EPOXY",FALSE,"Business Analysis";#N/A,"PURPER",FALSE,"Business Analysis"}</definedName>
    <definedName name="wrn.totala4" localSheetId="21" hidden="1">{#N/A,"PURADD",FALSE,"Business Analysis";#N/A,"PURSPP",FALSE,"Business Analysis";#N/A,"CTGIND",FALSE,"Business Analysis";#N/A,"PURCHM",FALSE,"Business Analysis";#N/A,"SPADD",FALSE,"Business Analysis";#N/A,"EPOXY",FALSE,"Business Analysis";#N/A,"PURPER",FALSE,"Business Analysis"}</definedName>
    <definedName name="wrn.totala4" localSheetId="22" hidden="1">{#N/A,"PURADD",FALSE,"Business Analysis";#N/A,"PURSPP",FALSE,"Business Analysis";#N/A,"CTGIND",FALSE,"Business Analysis";#N/A,"PURCHM",FALSE,"Business Analysis";#N/A,"SPADD",FALSE,"Business Analysis";#N/A,"EPOXY",FALSE,"Business Analysis";#N/A,"PURPER",FALSE,"Business Analysis"}</definedName>
    <definedName name="wrn.totala4" localSheetId="19" hidden="1">{#N/A,"PURADD",FALSE,"Business Analysis";#N/A,"PURSPP",FALSE,"Business Analysis";#N/A,"CTGIND",FALSE,"Business Analysis";#N/A,"PURCHM",FALSE,"Business Analysis";#N/A,"SPADD",FALSE,"Business Analysis";#N/A,"EPOXY",FALSE,"Business Analysis";#N/A,"PURPER",FALSE,"Business Analysis"}</definedName>
    <definedName name="wrn.totala4" hidden="1">{#N/A,"PURADD",FALSE,"Business Analysis";#N/A,"PURSPP",FALSE,"Business Analysis";#N/A,"CTGIND",FALSE,"Business Analysis";#N/A,"PURCHM",FALSE,"Business Analysis";#N/A,"SPADD",FALSE,"Business Analysis";#N/A,"EPOXY",FALSE,"Business Analysis";#N/A,"PURPER",FALSE,"Business Analysis"}</definedName>
    <definedName name="wrn.totalcomp." localSheetId="14" hidden="1">{"comp1",#N/A,FALSE,"COMPS";"footnotes",#N/A,FALSE,"COMPS"}</definedName>
    <definedName name="wrn.totalcomp." localSheetId="7" hidden="1">{"comp1",#N/A,FALSE,"COMPS";"footnotes",#N/A,FALSE,"COMPS"}</definedName>
    <definedName name="wrn.totalcomp." localSheetId="25" hidden="1">{"comp1",#N/A,FALSE,"COMPS";"footnotes",#N/A,FALSE,"COMPS"}</definedName>
    <definedName name="wrn.totalcomp." localSheetId="21" hidden="1">{"comp1",#N/A,FALSE,"COMPS";"footnotes",#N/A,FALSE,"COMPS"}</definedName>
    <definedName name="wrn.totalcomp." localSheetId="22" hidden="1">{"comp1",#N/A,FALSE,"COMPS";"footnotes",#N/A,FALSE,"COMPS"}</definedName>
    <definedName name="wrn.totalcomp." localSheetId="19" hidden="1">{"comp1",#N/A,FALSE,"COMPS";"footnotes",#N/A,FALSE,"COMPS"}</definedName>
    <definedName name="wrn.totalcomp." hidden="1">{"comp1",#N/A,FALSE,"COMPS";"footnotes",#N/A,FALSE,"COMPS"}</definedName>
    <definedName name="wrn.tout." localSheetId="14" hidden="1">{#N/A,#N/A,FALSE,"I_S";#N/A,#N/A,FALSE,"01.06";#N/A,#N/A,FALSE,"01.07";#N/A,#N/A,FALSE,"B_S";#N/A,#N/A,FALSE,"F_F"}</definedName>
    <definedName name="wrn.tout." localSheetId="7" hidden="1">{#N/A,#N/A,FALSE,"I_S";#N/A,#N/A,FALSE,"01.06";#N/A,#N/A,FALSE,"01.07";#N/A,#N/A,FALSE,"B_S";#N/A,#N/A,FALSE,"F_F"}</definedName>
    <definedName name="wrn.tout." localSheetId="25" hidden="1">{#N/A,#N/A,FALSE,"I_S";#N/A,#N/A,FALSE,"01.06";#N/A,#N/A,FALSE,"01.07";#N/A,#N/A,FALSE,"B_S";#N/A,#N/A,FALSE,"F_F"}</definedName>
    <definedName name="wrn.tout." localSheetId="21" hidden="1">{#N/A,#N/A,FALSE,"I_S";#N/A,#N/A,FALSE,"01.06";#N/A,#N/A,FALSE,"01.07";#N/A,#N/A,FALSE,"B_S";#N/A,#N/A,FALSE,"F_F"}</definedName>
    <definedName name="wrn.tout." localSheetId="22" hidden="1">{#N/A,#N/A,FALSE,"I_S";#N/A,#N/A,FALSE,"01.06";#N/A,#N/A,FALSE,"01.07";#N/A,#N/A,FALSE,"B_S";#N/A,#N/A,FALSE,"F_F"}</definedName>
    <definedName name="wrn.tout." localSheetId="19" hidden="1">{#N/A,#N/A,FALSE,"I_S";#N/A,#N/A,FALSE,"01.06";#N/A,#N/A,FALSE,"01.07";#N/A,#N/A,FALSE,"B_S";#N/A,#N/A,FALSE,"F_F"}</definedName>
    <definedName name="wrn.tout." hidden="1">{#N/A,#N/A,FALSE,"I_S";#N/A,#N/A,FALSE,"01.06";#N/A,#N/A,FALSE,"01.07";#N/A,#N/A,FALSE,"B_S";#N/A,#N/A,FALSE,"F_F"}</definedName>
    <definedName name="wrn.Tout._.Sauf._.BG." localSheetId="1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localSheetId="7"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localSheetId="2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localSheetId="2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localSheetId="2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localSheetId="19"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구매." localSheetId="14" hidden="1">{#N/A,#N/A,FALSE,"견적대비-2"}</definedName>
    <definedName name="wrn.tou구매." localSheetId="7" hidden="1">{#N/A,#N/A,FALSE,"견적대비-2"}</definedName>
    <definedName name="wrn.tou구매." localSheetId="25" hidden="1">{#N/A,#N/A,FALSE,"견적대비-2"}</definedName>
    <definedName name="wrn.tou구매." localSheetId="21" hidden="1">{#N/A,#N/A,FALSE,"견적대비-2"}</definedName>
    <definedName name="wrn.tou구매." localSheetId="22" hidden="1">{#N/A,#N/A,FALSE,"견적대비-2"}</definedName>
    <definedName name="wrn.tou구매." localSheetId="19" hidden="1">{#N/A,#N/A,FALSE,"견적대비-2"}</definedName>
    <definedName name="wrn.tou구매." hidden="1">{#N/A,#N/A,FALSE,"견적대비-2"}</definedName>
    <definedName name="wrn.TRANSPORT._.COSTS." localSheetId="14" hidden="1">{"TRANSPORT COSTS",#N/A,FALSE,"C.CENTRE"}</definedName>
    <definedName name="wrn.TRANSPORT._.COSTS." localSheetId="7" hidden="1">{"TRANSPORT COSTS",#N/A,FALSE,"C.CENTRE"}</definedName>
    <definedName name="wrn.TRANSPORT._.COSTS." localSheetId="25" hidden="1">{"TRANSPORT COSTS",#N/A,FALSE,"C.CENTRE"}</definedName>
    <definedName name="wrn.TRANSPORT._.COSTS." localSheetId="21" hidden="1">{"TRANSPORT COSTS",#N/A,FALSE,"C.CENTRE"}</definedName>
    <definedName name="wrn.TRANSPORT._.COSTS." localSheetId="22" hidden="1">{"TRANSPORT COSTS",#N/A,FALSE,"C.CENTRE"}</definedName>
    <definedName name="wrn.TRANSPORT._.COSTS." localSheetId="19" hidden="1">{"TRANSPORT COSTS",#N/A,FALSE,"C.CENTRE"}</definedName>
    <definedName name="wrn.TRANSPORT._.COSTS." hidden="1">{"TRANSPORT COSTS",#N/A,FALSE,"C.CENTRE"}</definedName>
    <definedName name="wrn.Trial._.Balance." localSheetId="14" hidden="1">{#N/A,#N/A,TRUE,"LoadData 0703"}</definedName>
    <definedName name="wrn.Trial._.Balance." localSheetId="7" hidden="1">{#N/A,#N/A,TRUE,"LoadData 0703"}</definedName>
    <definedName name="wrn.Trial._.Balance." localSheetId="25" hidden="1">{#N/A,#N/A,TRUE,"LoadData 0703"}</definedName>
    <definedName name="wrn.Trial._.Balance." localSheetId="21" hidden="1">{#N/A,#N/A,TRUE,"LoadData 0703"}</definedName>
    <definedName name="wrn.Trial._.Balance." localSheetId="22" hidden="1">{#N/A,#N/A,TRUE,"LoadData 0703"}</definedName>
    <definedName name="wrn.Trial._.Balance." localSheetId="19" hidden="1">{#N/A,#N/A,TRUE,"LoadData 0703"}</definedName>
    <definedName name="wrn.Trial._.Balance." hidden="1">{#N/A,#N/A,TRUE,"LoadData 0703"}</definedName>
    <definedName name="wrn.Tweety." localSheetId="14" hidden="1">{#N/A,#N/A,FALSE,"A&amp;E";#N/A,#N/A,FALSE,"HighTop";#N/A,#N/A,FALSE,"JG";#N/A,#N/A,FALSE,"RI";#N/A,#N/A,FALSE,"woHT";#N/A,#N/A,FALSE,"woHT&amp;JG"}</definedName>
    <definedName name="wrn.Tweety." localSheetId="7" hidden="1">{#N/A,#N/A,FALSE,"A&amp;E";#N/A,#N/A,FALSE,"HighTop";#N/A,#N/A,FALSE,"JG";#N/A,#N/A,FALSE,"RI";#N/A,#N/A,FALSE,"woHT";#N/A,#N/A,FALSE,"woHT&amp;JG"}</definedName>
    <definedName name="wrn.Tweety." localSheetId="25" hidden="1">{#N/A,#N/A,FALSE,"A&amp;E";#N/A,#N/A,FALSE,"HighTop";#N/A,#N/A,FALSE,"JG";#N/A,#N/A,FALSE,"RI";#N/A,#N/A,FALSE,"woHT";#N/A,#N/A,FALSE,"woHT&amp;JG"}</definedName>
    <definedName name="wrn.Tweety." localSheetId="21" hidden="1">{#N/A,#N/A,FALSE,"A&amp;E";#N/A,#N/A,FALSE,"HighTop";#N/A,#N/A,FALSE,"JG";#N/A,#N/A,FALSE,"RI";#N/A,#N/A,FALSE,"woHT";#N/A,#N/A,FALSE,"woHT&amp;JG"}</definedName>
    <definedName name="wrn.Tweety." localSheetId="22" hidden="1">{#N/A,#N/A,FALSE,"A&amp;E";#N/A,#N/A,FALSE,"HighTop";#N/A,#N/A,FALSE,"JG";#N/A,#N/A,FALSE,"RI";#N/A,#N/A,FALSE,"woHT";#N/A,#N/A,FALSE,"woHT&amp;JG"}</definedName>
    <definedName name="wrn.Tweety." localSheetId="19" hidden="1">{#N/A,#N/A,FALSE,"A&amp;E";#N/A,#N/A,FALSE,"HighTop";#N/A,#N/A,FALSE,"JG";#N/A,#N/A,FALSE,"RI";#N/A,#N/A,FALSE,"woHT";#N/A,#N/A,FALSE,"woHT&amp;JG"}</definedName>
    <definedName name="wrn.Tweety." hidden="1">{#N/A,#N/A,FALSE,"A&amp;E";#N/A,#N/A,FALSE,"HighTop";#N/A,#N/A,FALSE,"JG";#N/A,#N/A,FALSE,"RI";#N/A,#N/A,FALSE,"woHT";#N/A,#N/A,FALSE,"woHT&amp;JG"}</definedName>
    <definedName name="wrn.UK._.GAAP._.BS." localSheetId="14" hidden="1">{"UKGAAP balance sheet",#N/A,FALSE,"Balance Sheet"}</definedName>
    <definedName name="wrn.UK._.GAAP._.BS." localSheetId="7" hidden="1">{"UKGAAP balance sheet",#N/A,FALSE,"Balance Sheet"}</definedName>
    <definedName name="wrn.UK._.GAAP._.BS." localSheetId="25" hidden="1">{"UKGAAP balance sheet",#N/A,FALSE,"Balance Sheet"}</definedName>
    <definedName name="wrn.UK._.GAAP._.BS." localSheetId="21" hidden="1">{"UKGAAP balance sheet",#N/A,FALSE,"Balance Sheet"}</definedName>
    <definedName name="wrn.UK._.GAAP._.BS." localSheetId="22" hidden="1">{"UKGAAP balance sheet",#N/A,FALSE,"Balance Sheet"}</definedName>
    <definedName name="wrn.UK._.GAAP._.BS." localSheetId="19" hidden="1">{"UKGAAP balance sheet",#N/A,FALSE,"Balance Sheet"}</definedName>
    <definedName name="wrn.UK._.GAAP._.BS." hidden="1">{"UKGAAP balance sheet",#N/A,FALSE,"Balance Sheet"}</definedName>
    <definedName name="wrn.Umsatz." localSheetId="14" hidden="1">{#N/A,#N/A,FALSE,"Umsatz";#N/A,#N/A,FALSE,"Base V.02";#N/A,#N/A,FALSE,"Charts"}</definedName>
    <definedName name="wrn.Umsatz." localSheetId="7" hidden="1">{#N/A,#N/A,FALSE,"Umsatz";#N/A,#N/A,FALSE,"Base V.02";#N/A,#N/A,FALSE,"Charts"}</definedName>
    <definedName name="wrn.Umsatz." localSheetId="25" hidden="1">{#N/A,#N/A,FALSE,"Umsatz";#N/A,#N/A,FALSE,"Base V.02";#N/A,#N/A,FALSE,"Charts"}</definedName>
    <definedName name="wrn.Umsatz." localSheetId="21" hidden="1">{#N/A,#N/A,FALSE,"Umsatz";#N/A,#N/A,FALSE,"Base V.02";#N/A,#N/A,FALSE,"Charts"}</definedName>
    <definedName name="wrn.Umsatz." localSheetId="22" hidden="1">{#N/A,#N/A,FALSE,"Umsatz";#N/A,#N/A,FALSE,"Base V.02";#N/A,#N/A,FALSE,"Charts"}</definedName>
    <definedName name="wrn.Umsatz." localSheetId="19" hidden="1">{#N/A,#N/A,FALSE,"Umsatz";#N/A,#N/A,FALSE,"Base V.02";#N/A,#N/A,FALSE,"Charts"}</definedName>
    <definedName name="wrn.Umsatz." hidden="1">{#N/A,#N/A,FALSE,"Umsatz";#N/A,#N/A,FALSE,"Base V.02";#N/A,#N/A,FALSE,"Charts"}</definedName>
    <definedName name="wrn.upload._.data." localSheetId="14" hidden="1">{#N/A,#N/A,FALSE,"LoadFinData"}</definedName>
    <definedName name="wrn.upload._.data." localSheetId="7" hidden="1">{#N/A,#N/A,FALSE,"LoadFinData"}</definedName>
    <definedName name="wrn.upload._.data." localSheetId="25" hidden="1">{#N/A,#N/A,FALSE,"LoadFinData"}</definedName>
    <definedName name="wrn.upload._.data." localSheetId="21" hidden="1">{#N/A,#N/A,FALSE,"LoadFinData"}</definedName>
    <definedName name="wrn.upload._.data." localSheetId="22" hidden="1">{#N/A,#N/A,FALSE,"LoadFinData"}</definedName>
    <definedName name="wrn.upload._.data." localSheetId="19" hidden="1">{#N/A,#N/A,FALSE,"LoadFinData"}</definedName>
    <definedName name="wrn.upload._.data." hidden="1">{#N/A,#N/A,FALSE,"LoadFinData"}</definedName>
    <definedName name="wrn.upstairs." localSheetId="14" hidden="1">{"histincome",#N/A,FALSE,"hyfins";"closing balance",#N/A,FALSE,"hyfins"}</definedName>
    <definedName name="wrn.upstairs." localSheetId="7" hidden="1">{"histincome",#N/A,FALSE,"hyfins";"closing balance",#N/A,FALSE,"hyfins"}</definedName>
    <definedName name="wrn.upstairs." localSheetId="25" hidden="1">{"histincome",#N/A,FALSE,"hyfins";"closing balance",#N/A,FALSE,"hyfins"}</definedName>
    <definedName name="wrn.upstairs." localSheetId="21" hidden="1">{"histincome",#N/A,FALSE,"hyfins";"closing balance",#N/A,FALSE,"hyfins"}</definedName>
    <definedName name="wrn.upstairs." localSheetId="22" hidden="1">{"histincome",#N/A,FALSE,"hyfins";"closing balance",#N/A,FALSE,"hyfins"}</definedName>
    <definedName name="wrn.upstairs." localSheetId="19" hidden="1">{"histincome",#N/A,FALSE,"hyfins";"closing balance",#N/A,FALSE,"hyfins"}</definedName>
    <definedName name="wrn.upstairs." hidden="1">{"histincome",#N/A,FALSE,"hyfins";"closing balance",#N/A,FALSE,"hyfins"}</definedName>
    <definedName name="wrn.Upstream." localSheetId="14" hidden="1">{"UpBasic",#N/A,FALSE,"Upstream";"UpBS",#N/A,FALSE,"Upstream";"UpCashFlow",#N/A,FALSE,"Upstream";"UpFixed",#N/A,FALSE,"Upstream";"UpIncome",#N/A,FALSE,"Upstream";"UpLoan",#N/A,FALSE,"Upstream";"UpRevenueFromDown",#N/A,FALSE,"Upstream";"UpTax",#N/A,FALSE,"Upstream";"UpVariable",#N/A,FALSE,"Upstream"}</definedName>
    <definedName name="wrn.Upstream." localSheetId="7" hidden="1">{"UpBasic",#N/A,FALSE,"Upstream";"UpBS",#N/A,FALSE,"Upstream";"UpCashFlow",#N/A,FALSE,"Upstream";"UpFixed",#N/A,FALSE,"Upstream";"UpIncome",#N/A,FALSE,"Upstream";"UpLoan",#N/A,FALSE,"Upstream";"UpRevenueFromDown",#N/A,FALSE,"Upstream";"UpTax",#N/A,FALSE,"Upstream";"UpVariable",#N/A,FALSE,"Upstream"}</definedName>
    <definedName name="wrn.Upstream." localSheetId="25" hidden="1">{"UpBasic",#N/A,FALSE,"Upstream";"UpBS",#N/A,FALSE,"Upstream";"UpCashFlow",#N/A,FALSE,"Upstream";"UpFixed",#N/A,FALSE,"Upstream";"UpIncome",#N/A,FALSE,"Upstream";"UpLoan",#N/A,FALSE,"Upstream";"UpRevenueFromDown",#N/A,FALSE,"Upstream";"UpTax",#N/A,FALSE,"Upstream";"UpVariable",#N/A,FALSE,"Upstream"}</definedName>
    <definedName name="wrn.Upstream." localSheetId="21" hidden="1">{"UpBasic",#N/A,FALSE,"Upstream";"UpBS",#N/A,FALSE,"Upstream";"UpCashFlow",#N/A,FALSE,"Upstream";"UpFixed",#N/A,FALSE,"Upstream";"UpIncome",#N/A,FALSE,"Upstream";"UpLoan",#N/A,FALSE,"Upstream";"UpRevenueFromDown",#N/A,FALSE,"Upstream";"UpTax",#N/A,FALSE,"Upstream";"UpVariable",#N/A,FALSE,"Upstream"}</definedName>
    <definedName name="wrn.Upstream." localSheetId="22" hidden="1">{"UpBasic",#N/A,FALSE,"Upstream";"UpBS",#N/A,FALSE,"Upstream";"UpCashFlow",#N/A,FALSE,"Upstream";"UpFixed",#N/A,FALSE,"Upstream";"UpIncome",#N/A,FALSE,"Upstream";"UpLoan",#N/A,FALSE,"Upstream";"UpRevenueFromDown",#N/A,FALSE,"Upstream";"UpTax",#N/A,FALSE,"Upstream";"UpVariable",#N/A,FALSE,"Upstream"}</definedName>
    <definedName name="wrn.Upstream." localSheetId="19" hidden="1">{"UpBasic",#N/A,FALSE,"Upstream";"UpBS",#N/A,FALSE,"Upstream";"UpCashFlow",#N/A,FALSE,"Upstream";"UpFixed",#N/A,FALSE,"Upstream";"UpIncome",#N/A,FALSE,"Upstream";"UpLoan",#N/A,FALSE,"Upstream";"UpRevenueFromDown",#N/A,FALSE,"Upstream";"UpTax",#N/A,FALSE,"Upstream";"UpVariable",#N/A,FALSE,"Upstream"}</definedName>
    <definedName name="wrn.Upstream." hidden="1">{"UpBasic",#N/A,FALSE,"Upstream";"UpBS",#N/A,FALSE,"Upstream";"UpCashFlow",#N/A,FALSE,"Upstream";"UpFixed",#N/A,FALSE,"Upstream";"UpIncome",#N/A,FALSE,"Upstream";"UpLoan",#N/A,FALSE,"Upstream";"UpRevenueFromDown",#N/A,FALSE,"Upstream";"UpTax",#N/A,FALSE,"Upstream";"UpVariable",#N/A,FALSE,"Upstream"}</definedName>
    <definedName name="wrn.USW." localSheetId="14" hidden="1">{"IS",#N/A,FALSE,"IS";"RPTIS",#N/A,FALSE,"RPTIS";"STATS",#N/A,FALSE,"STATS";"BS",#N/A,FALSE,"BS"}</definedName>
    <definedName name="wrn.USW." localSheetId="7" hidden="1">{"IS",#N/A,FALSE,"IS";"RPTIS",#N/A,FALSE,"RPTIS";"STATS",#N/A,FALSE,"STATS";"BS",#N/A,FALSE,"BS"}</definedName>
    <definedName name="wrn.USW." localSheetId="25" hidden="1">{"IS",#N/A,FALSE,"IS";"RPTIS",#N/A,FALSE,"RPTIS";"STATS",#N/A,FALSE,"STATS";"BS",#N/A,FALSE,"BS"}</definedName>
    <definedName name="wrn.USW." localSheetId="21" hidden="1">{"IS",#N/A,FALSE,"IS";"RPTIS",#N/A,FALSE,"RPTIS";"STATS",#N/A,FALSE,"STATS";"BS",#N/A,FALSE,"BS"}</definedName>
    <definedName name="wrn.USW." localSheetId="22" hidden="1">{"IS",#N/A,FALSE,"IS";"RPTIS",#N/A,FALSE,"RPTIS";"STATS",#N/A,FALSE,"STATS";"BS",#N/A,FALSE,"BS"}</definedName>
    <definedName name="wrn.USW." localSheetId="19" hidden="1">{"IS",#N/A,FALSE,"IS";"RPTIS",#N/A,FALSE,"RPTIS";"STATS",#N/A,FALSE,"STATS";"BS",#N/A,FALSE,"BS"}</definedName>
    <definedName name="wrn.USW." hidden="1">{"IS",#N/A,FALSE,"IS";"RPTIS",#N/A,FALSE,"RPTIS";"STATS",#N/A,FALSE,"STATS";"BS",#N/A,FALSE,"BS"}</definedName>
    <definedName name="wrn.UTL._.Position." localSheetId="14" hidden="1">{"UTL effect",#N/A,FALSE,"Sensitivity"}</definedName>
    <definedName name="wrn.UTL._.Position." localSheetId="7" hidden="1">{"UTL effect",#N/A,FALSE,"Sensitivity"}</definedName>
    <definedName name="wrn.UTL._.Position." localSheetId="25" hidden="1">{"UTL effect",#N/A,FALSE,"Sensitivity"}</definedName>
    <definedName name="wrn.UTL._.Position." localSheetId="21" hidden="1">{"UTL effect",#N/A,FALSE,"Sensitivity"}</definedName>
    <definedName name="wrn.UTL._.Position." localSheetId="22" hidden="1">{"UTL effect",#N/A,FALSE,"Sensitivity"}</definedName>
    <definedName name="wrn.UTL._.Position." localSheetId="19" hidden="1">{"UTL effect",#N/A,FALSE,"Sensitivity"}</definedName>
    <definedName name="wrn.UTL._.Position." hidden="1">{"UTL effect",#N/A,FALSE,"Sensitivity"}</definedName>
    <definedName name="wrn.VALUATION." localSheetId="14" hidden="1">{#N/A,#N/A,FALSE,"Valuation Assumptions";#N/A,#N/A,FALSE,"Summary";#N/A,#N/A,FALSE,"DCF";#N/A,#N/A,FALSE,"Valuation";#N/A,#N/A,FALSE,"WACC";#N/A,#N/A,FALSE,"UBVH";#N/A,#N/A,FALSE,"Free Cash Flow"}</definedName>
    <definedName name="wrn.VALUATION." localSheetId="7" hidden="1">{#N/A,#N/A,FALSE,"Valuation Assumptions";#N/A,#N/A,FALSE,"Summary";#N/A,#N/A,FALSE,"DCF";#N/A,#N/A,FALSE,"Valuation";#N/A,#N/A,FALSE,"WACC";#N/A,#N/A,FALSE,"UBVH";#N/A,#N/A,FALSE,"Free Cash Flow"}</definedName>
    <definedName name="wrn.VALUATION." localSheetId="25" hidden="1">{#N/A,#N/A,FALSE,"Valuation Assumptions";#N/A,#N/A,FALSE,"Summary";#N/A,#N/A,FALSE,"DCF";#N/A,#N/A,FALSE,"Valuation";#N/A,#N/A,FALSE,"WACC";#N/A,#N/A,FALSE,"UBVH";#N/A,#N/A,FALSE,"Free Cash Flow"}</definedName>
    <definedName name="wrn.VALUATION." localSheetId="21" hidden="1">{#N/A,#N/A,FALSE,"Valuation Assumptions";#N/A,#N/A,FALSE,"Summary";#N/A,#N/A,FALSE,"DCF";#N/A,#N/A,FALSE,"Valuation";#N/A,#N/A,FALSE,"WACC";#N/A,#N/A,FALSE,"UBVH";#N/A,#N/A,FALSE,"Free Cash Flow"}</definedName>
    <definedName name="wrn.VALUATION." localSheetId="22" hidden="1">{#N/A,#N/A,FALSE,"Valuation Assumptions";#N/A,#N/A,FALSE,"Summary";#N/A,#N/A,FALSE,"DCF";#N/A,#N/A,FALSE,"Valuation";#N/A,#N/A,FALSE,"WACC";#N/A,#N/A,FALSE,"UBVH";#N/A,#N/A,FALSE,"Free Cash Flow"}</definedName>
    <definedName name="wrn.VALUATION." localSheetId="19" hidden="1">{#N/A,#N/A,FALSE,"Valuation Assumptions";#N/A,#N/A,FALSE,"Summary";#N/A,#N/A,FALSE,"DCF";#N/A,#N/A,FALSE,"Valuation";#N/A,#N/A,FALSE,"WACC";#N/A,#N/A,FALSE,"UBVH";#N/A,#N/A,FALSE,"Free Cash Flow"}</definedName>
    <definedName name="wrn.VALUATION." hidden="1">{#N/A,#N/A,FALSE,"Valuation Assumptions";#N/A,#N/A,FALSE,"Summary";#N/A,#N/A,FALSE,"DCF";#N/A,#N/A,FALSE,"Valuation";#N/A,#N/A,FALSE,"WACC";#N/A,#N/A,FALSE,"UBVH";#N/A,#N/A,FALSE,"Free Cash Flow"}</definedName>
    <definedName name="wrn.Valuation._.Package._.1." localSheetId="14"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localSheetId="7"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localSheetId="25"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localSheetId="2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localSheetId="22"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localSheetId="19"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Worksheets." localSheetId="14"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luation._.Worksheets." localSheetId="7"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luation._.Worksheets." localSheetId="25"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luation._.Worksheets." localSheetId="21"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luation._.Worksheets." localSheetId="22"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luation._.Worksheets." localSheetId="19"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luation._.Worksheets." hidden="1">{#N/A,#N/A,FALSE,"ID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riance." localSheetId="14" hidden="1">{"Act_vs_Budget",#N/A,FALSE,"QTRDPVAR";"Act_vs_Prior_Year",#N/A,FALSE,"QTRDPVAR"}</definedName>
    <definedName name="wrn.Variance." localSheetId="7" hidden="1">{"Act_vs_Budget",#N/A,FALSE,"QTRDPVAR";"Act_vs_Prior_Year",#N/A,FALSE,"QTRDPVAR"}</definedName>
    <definedName name="wrn.Variance." localSheetId="25" hidden="1">{"Act_vs_Budget",#N/A,FALSE,"QTRDPVAR";"Act_vs_Prior_Year",#N/A,FALSE,"QTRDPVAR"}</definedName>
    <definedName name="wrn.Variance." localSheetId="21" hidden="1">{"Act_vs_Budget",#N/A,FALSE,"QTRDPVAR";"Act_vs_Prior_Year",#N/A,FALSE,"QTRDPVAR"}</definedName>
    <definedName name="wrn.Variance." localSheetId="22" hidden="1">{"Act_vs_Budget",#N/A,FALSE,"QTRDPVAR";"Act_vs_Prior_Year",#N/A,FALSE,"QTRDPVAR"}</definedName>
    <definedName name="wrn.Variance." localSheetId="19" hidden="1">{"Act_vs_Budget",#N/A,FALSE,"QTRDPVAR";"Act_vs_Prior_Year",#N/A,FALSE,"QTRDPVAR"}</definedName>
    <definedName name="wrn.Variance." hidden="1">{"Act_vs_Budget",#N/A,FALSE,"QTRDPVAR";"Act_vs_Prior_Year",#N/A,FALSE,"QTRDPVAR"}</definedName>
    <definedName name="wrn.voucher9703." localSheetId="14" hidden="1">{#N/A,#N/A,FALSE,"970301";#N/A,#N/A,FALSE,"970302";#N/A,#N/A,FALSE,"970303";#N/A,#N/A,FALSE,"970304";#N/A,#N/A,FALSE,"COM1";#N/A,#N/A,FALSE,"COM2"}</definedName>
    <definedName name="wrn.voucher9703." localSheetId="7" hidden="1">{#N/A,#N/A,FALSE,"970301";#N/A,#N/A,FALSE,"970302";#N/A,#N/A,FALSE,"970303";#N/A,#N/A,FALSE,"970304";#N/A,#N/A,FALSE,"COM1";#N/A,#N/A,FALSE,"COM2"}</definedName>
    <definedName name="wrn.voucher9703." localSheetId="25" hidden="1">{#N/A,#N/A,FALSE,"970301";#N/A,#N/A,FALSE,"970302";#N/A,#N/A,FALSE,"970303";#N/A,#N/A,FALSE,"970304";#N/A,#N/A,FALSE,"COM1";#N/A,#N/A,FALSE,"COM2"}</definedName>
    <definedName name="wrn.voucher9703." localSheetId="21" hidden="1">{#N/A,#N/A,FALSE,"970301";#N/A,#N/A,FALSE,"970302";#N/A,#N/A,FALSE,"970303";#N/A,#N/A,FALSE,"970304";#N/A,#N/A,FALSE,"COM1";#N/A,#N/A,FALSE,"COM2"}</definedName>
    <definedName name="wrn.voucher9703." localSheetId="22" hidden="1">{#N/A,#N/A,FALSE,"970301";#N/A,#N/A,FALSE,"970302";#N/A,#N/A,FALSE,"970303";#N/A,#N/A,FALSE,"970304";#N/A,#N/A,FALSE,"COM1";#N/A,#N/A,FALSE,"COM2"}</definedName>
    <definedName name="wrn.voucher9703." localSheetId="19" hidden="1">{#N/A,#N/A,FALSE,"970301";#N/A,#N/A,FALSE,"970302";#N/A,#N/A,FALSE,"970303";#N/A,#N/A,FALSE,"970304";#N/A,#N/A,FALSE,"COM1";#N/A,#N/A,FALSE,"COM2"}</definedName>
    <definedName name="wrn.voucher9703." hidden="1">{#N/A,#N/A,FALSE,"970301";#N/A,#N/A,FALSE,"970302";#N/A,#N/A,FALSE,"970303";#N/A,#N/A,FALSE,"970304";#N/A,#N/A,FALSE,"COM1";#N/A,#N/A,FALSE,"COM2"}</definedName>
    <definedName name="wrn.VT수익성._.FULL._.SET." localSheetId="14"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7"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25"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21"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2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localSheetId="19"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cc." localSheetId="14" hidden="1">{"Area1",#N/A,FALSE,"OREWACC";"Area2",#N/A,FALSE,"OREWACC"}</definedName>
    <definedName name="wrn.Wacc." localSheetId="7" hidden="1">{"Area1",#N/A,FALSE,"OREWACC";"Area2",#N/A,FALSE,"OREWACC"}</definedName>
    <definedName name="wrn.Wacc." localSheetId="25" hidden="1">{"Area1",#N/A,FALSE,"OREWACC";"Area2",#N/A,FALSE,"OREWACC"}</definedName>
    <definedName name="wrn.Wacc." localSheetId="21" hidden="1">{"Area1",#N/A,FALSE,"OREWACC";"Area2",#N/A,FALSE,"OREWACC"}</definedName>
    <definedName name="wrn.Wacc." localSheetId="22" hidden="1">{"Area1",#N/A,FALSE,"OREWACC";"Area2",#N/A,FALSE,"OREWACC"}</definedName>
    <definedName name="wrn.Wacc." localSheetId="19" hidden="1">{"Area1",#N/A,FALSE,"OREWACC";"Area2",#N/A,FALSE,"OREWACC"}</definedName>
    <definedName name="wrn.Wacc." hidden="1">{"Area1",#N/A,FALSE,"OREWACC";"Area2",#N/A,FALSE,"OREWACC"}</definedName>
    <definedName name="wrn.wall." localSheetId="14" hidden="1">{#N/A,#N/A,FALSE,"MY 2001 PT BY COMMODITY"}</definedName>
    <definedName name="wrn.wall." localSheetId="7" hidden="1">{#N/A,#N/A,FALSE,"MY 2001 PT BY COMMODITY"}</definedName>
    <definedName name="wrn.wall." localSheetId="25" hidden="1">{#N/A,#N/A,FALSE,"MY 2001 PT BY COMMODITY"}</definedName>
    <definedName name="wrn.wall." localSheetId="21" hidden="1">{#N/A,#N/A,FALSE,"MY 2001 PT BY COMMODITY"}</definedName>
    <definedName name="wrn.wall." localSheetId="22" hidden="1">{#N/A,#N/A,FALSE,"MY 2001 PT BY COMMODITY"}</definedName>
    <definedName name="wrn.wall." localSheetId="19" hidden="1">{#N/A,#N/A,FALSE,"MY 2001 PT BY COMMODITY"}</definedName>
    <definedName name="wrn.wall." hidden="1">{#N/A,#N/A,FALSE,"MY 2001 PT BY COMMODITY"}</definedName>
    <definedName name="wrn.whole._.document." localSheetId="14" hidden="1">{"page 1",#N/A,FALSE,"A";"page 2",#N/A,FALSE,"A";"page 3",#N/A,FALSE,"A";"page 4",#N/A,FALSE,"A";"page 5",#N/A,FALSE,"A";"page 6",#N/A,FALSE,"A";"page 7",#N/A,FALSE,"A";"page 8",#N/A,FALSE,"A";"page 9",#N/A,FALSE,"A";"page 10",#N/A,FALSE,"A";"page 11",#N/A,FALSE,"A";"page 12",#N/A,FALSE,"A";"page 13",#N/A,FALSE,"A";"page 14",#N/A,FALSE,"A"}</definedName>
    <definedName name="wrn.whole._.document." localSheetId="7" hidden="1">{"page 1",#N/A,FALSE,"A";"page 2",#N/A,FALSE,"A";"page 3",#N/A,FALSE,"A";"page 4",#N/A,FALSE,"A";"page 5",#N/A,FALSE,"A";"page 6",#N/A,FALSE,"A";"page 7",#N/A,FALSE,"A";"page 8",#N/A,FALSE,"A";"page 9",#N/A,FALSE,"A";"page 10",#N/A,FALSE,"A";"page 11",#N/A,FALSE,"A";"page 12",#N/A,FALSE,"A";"page 13",#N/A,FALSE,"A";"page 14",#N/A,FALSE,"A"}</definedName>
    <definedName name="wrn.whole._.document." localSheetId="25" hidden="1">{"page 1",#N/A,FALSE,"A";"page 2",#N/A,FALSE,"A";"page 3",#N/A,FALSE,"A";"page 4",#N/A,FALSE,"A";"page 5",#N/A,FALSE,"A";"page 6",#N/A,FALSE,"A";"page 7",#N/A,FALSE,"A";"page 8",#N/A,FALSE,"A";"page 9",#N/A,FALSE,"A";"page 10",#N/A,FALSE,"A";"page 11",#N/A,FALSE,"A";"page 12",#N/A,FALSE,"A";"page 13",#N/A,FALSE,"A";"page 14",#N/A,FALSE,"A"}</definedName>
    <definedName name="wrn.whole._.document." localSheetId="21" hidden="1">{"page 1",#N/A,FALSE,"A";"page 2",#N/A,FALSE,"A";"page 3",#N/A,FALSE,"A";"page 4",#N/A,FALSE,"A";"page 5",#N/A,FALSE,"A";"page 6",#N/A,FALSE,"A";"page 7",#N/A,FALSE,"A";"page 8",#N/A,FALSE,"A";"page 9",#N/A,FALSE,"A";"page 10",#N/A,FALSE,"A";"page 11",#N/A,FALSE,"A";"page 12",#N/A,FALSE,"A";"page 13",#N/A,FALSE,"A";"page 14",#N/A,FALSE,"A"}</definedName>
    <definedName name="wrn.whole._.document." localSheetId="22" hidden="1">{"page 1",#N/A,FALSE,"A";"page 2",#N/A,FALSE,"A";"page 3",#N/A,FALSE,"A";"page 4",#N/A,FALSE,"A";"page 5",#N/A,FALSE,"A";"page 6",#N/A,FALSE,"A";"page 7",#N/A,FALSE,"A";"page 8",#N/A,FALSE,"A";"page 9",#N/A,FALSE,"A";"page 10",#N/A,FALSE,"A";"page 11",#N/A,FALSE,"A";"page 12",#N/A,FALSE,"A";"page 13",#N/A,FALSE,"A";"page 14",#N/A,FALSE,"A"}</definedName>
    <definedName name="wrn.whole._.document." localSheetId="19" hidden="1">{"page 1",#N/A,FALSE,"A";"page 2",#N/A,FALSE,"A";"page 3",#N/A,FALSE,"A";"page 4",#N/A,FALSE,"A";"page 5",#N/A,FALSE,"A";"page 6",#N/A,FALSE,"A";"page 7",#N/A,FALSE,"A";"page 8",#N/A,FALSE,"A";"page 9",#N/A,FALSE,"A";"page 10",#N/A,FALSE,"A";"page 11",#N/A,FALSE,"A";"page 12",#N/A,FALSE,"A";"page 13",#N/A,FALSE,"A";"page 14",#N/A,FALSE,"A"}</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habang." localSheetId="14"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localSheetId="7"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localSheetId="25"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localSheetId="21"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localSheetId="22"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localSheetId="19"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X140." localSheetId="14" hidden="1">{"page1",#N/A,FALSE,"X140withReclasses";"page2",#N/A,FALSE,"X140withReclasses";"page3",#N/A,FALSE,"X140withReclasses"}</definedName>
    <definedName name="wrn.X140." localSheetId="7" hidden="1">{"page1",#N/A,FALSE,"X140withReclasses";"page2",#N/A,FALSE,"X140withReclasses";"page3",#N/A,FALSE,"X140withReclasses"}</definedName>
    <definedName name="wrn.X140." localSheetId="25" hidden="1">{"page1",#N/A,FALSE,"X140withReclasses";"page2",#N/A,FALSE,"X140withReclasses";"page3",#N/A,FALSE,"X140withReclasses"}</definedName>
    <definedName name="wrn.X140." localSheetId="21" hidden="1">{"page1",#N/A,FALSE,"X140withReclasses";"page2",#N/A,FALSE,"X140withReclasses";"page3",#N/A,FALSE,"X140withReclasses"}</definedName>
    <definedName name="wrn.X140." localSheetId="22" hidden="1">{"page1",#N/A,FALSE,"X140withReclasses";"page2",#N/A,FALSE,"X140withReclasses";"page3",#N/A,FALSE,"X140withReclasses"}</definedName>
    <definedName name="wrn.X140." localSheetId="19" hidden="1">{"page1",#N/A,FALSE,"X140withReclasses";"page2",#N/A,FALSE,"X140withReclasses";"page3",#N/A,FALSE,"X140withReclasses"}</definedName>
    <definedName name="wrn.X140." hidden="1">{"page1",#N/A,FALSE,"X140withReclasses";"page2",#N/A,FALSE,"X140withReclasses";"page3",#N/A,FALSE,"X140withReclasses"}</definedName>
    <definedName name="wrn.YTD." localSheetId="14" hidden="1">{"YTD",#N/A,FALSE,"SUM"}</definedName>
    <definedName name="wrn.YTD." localSheetId="7" hidden="1">{"YTD",#N/A,FALSE,"SUM"}</definedName>
    <definedName name="wrn.YTD." localSheetId="25" hidden="1">{"YTD",#N/A,FALSE,"SUM"}</definedName>
    <definedName name="wrn.YTD." localSheetId="21" hidden="1">{"YTD",#N/A,FALSE,"SUM"}</definedName>
    <definedName name="wrn.YTD." localSheetId="22" hidden="1">{"YTD",#N/A,FALSE,"SUM"}</definedName>
    <definedName name="wrn.YTD." localSheetId="19" hidden="1">{"YTD",#N/A,FALSE,"SUM"}</definedName>
    <definedName name="wrn.YTD." hidden="1">{"YTD",#N/A,FALSE,"SUM"}</definedName>
    <definedName name="wrn.YTD._.PACKAGE." localSheetId="14" hidden="1">{"YD PACKAGE",#N/A,FALSE,"YTD"}</definedName>
    <definedName name="wrn.YTD._.PACKAGE." localSheetId="7" hidden="1">{"YD PACKAGE",#N/A,FALSE,"YTD"}</definedName>
    <definedName name="wrn.YTD._.PACKAGE." localSheetId="25" hidden="1">{"YD PACKAGE",#N/A,FALSE,"YTD"}</definedName>
    <definedName name="wrn.YTD._.PACKAGE." localSheetId="21" hidden="1">{"YD PACKAGE",#N/A,FALSE,"YTD"}</definedName>
    <definedName name="wrn.YTD._.PACKAGE." localSheetId="22" hidden="1">{"YD PACKAGE",#N/A,FALSE,"YTD"}</definedName>
    <definedName name="wrn.YTD._.PACKAGE." localSheetId="19" hidden="1">{"YD PACKAGE",#N/A,FALSE,"YTD"}</definedName>
    <definedName name="wrn.YTD._.PACKAGE." hidden="1">{"YD PACKAGE",#N/A,FALSE,"YTD"}</definedName>
    <definedName name="wrn.YTD._.PRS." localSheetId="14" hidden="1">{"YD PRS",#N/A,FALSE,"YTD"}</definedName>
    <definedName name="wrn.YTD._.PRS." localSheetId="7" hidden="1">{"YD PRS",#N/A,FALSE,"YTD"}</definedName>
    <definedName name="wrn.YTD._.PRS." localSheetId="25" hidden="1">{"YD PRS",#N/A,FALSE,"YTD"}</definedName>
    <definedName name="wrn.YTD._.PRS." localSheetId="21" hidden="1">{"YD PRS",#N/A,FALSE,"YTD"}</definedName>
    <definedName name="wrn.YTD._.PRS." localSheetId="22" hidden="1">{"YD PRS",#N/A,FALSE,"YTD"}</definedName>
    <definedName name="wrn.YTD._.PRS." localSheetId="19" hidden="1">{"YD PRS",#N/A,FALSE,"YTD"}</definedName>
    <definedName name="wrn.YTD._.PRS." hidden="1">{"YD PRS",#N/A,FALSE,"YTD"}</definedName>
    <definedName name="wrn.YTD_ALL." localSheetId="14" hidden="1">{"YD LAPO2",#N/A,FALSE,"YTD";"YD LPH2",#N/A,FALSE,"YTD";"YD LOUISIANA",#N/A,FALSE,"YTD";"YD GENERALH2",#N/A,FALSE,"YTD";"YD PRS",#N/A,FALSE,"YTD";"YD PACKAGE",#N/A,FALSE,"YTD";"YD OTHER",#N/A,FALSE,"YTD"}</definedName>
    <definedName name="wrn.YTD_ALL." localSheetId="7" hidden="1">{"YD LAPO2",#N/A,FALSE,"YTD";"YD LPH2",#N/A,FALSE,"YTD";"YD LOUISIANA",#N/A,FALSE,"YTD";"YD GENERALH2",#N/A,FALSE,"YTD";"YD PRS",#N/A,FALSE,"YTD";"YD PACKAGE",#N/A,FALSE,"YTD";"YD OTHER",#N/A,FALSE,"YTD"}</definedName>
    <definedName name="wrn.YTD_ALL." localSheetId="25" hidden="1">{"YD LAPO2",#N/A,FALSE,"YTD";"YD LPH2",#N/A,FALSE,"YTD";"YD LOUISIANA",#N/A,FALSE,"YTD";"YD GENERALH2",#N/A,FALSE,"YTD";"YD PRS",#N/A,FALSE,"YTD";"YD PACKAGE",#N/A,FALSE,"YTD";"YD OTHER",#N/A,FALSE,"YTD"}</definedName>
    <definedName name="wrn.YTD_ALL." localSheetId="21" hidden="1">{"YD LAPO2",#N/A,FALSE,"YTD";"YD LPH2",#N/A,FALSE,"YTD";"YD LOUISIANA",#N/A,FALSE,"YTD";"YD GENERALH2",#N/A,FALSE,"YTD";"YD PRS",#N/A,FALSE,"YTD";"YD PACKAGE",#N/A,FALSE,"YTD";"YD OTHER",#N/A,FALSE,"YTD"}</definedName>
    <definedName name="wrn.YTD_ALL." localSheetId="22" hidden="1">{"YD LAPO2",#N/A,FALSE,"YTD";"YD LPH2",#N/A,FALSE,"YTD";"YD LOUISIANA",#N/A,FALSE,"YTD";"YD GENERALH2",#N/A,FALSE,"YTD";"YD PRS",#N/A,FALSE,"YTD";"YD PACKAGE",#N/A,FALSE,"YTD";"YD OTHER",#N/A,FALSE,"YTD"}</definedName>
    <definedName name="wrn.YTD_ALL." localSheetId="19" hidden="1">{"YD LAPO2",#N/A,FALSE,"YTD";"YD LPH2",#N/A,FALSE,"YTD";"YD LOUISIANA",#N/A,FALSE,"YTD";"YD GENERALH2",#N/A,FALSE,"YTD";"YD PRS",#N/A,FALSE,"YTD";"YD PACKAGE",#N/A,FALSE,"YTD";"YD OTHER",#N/A,FALSE,"YTD"}</definedName>
    <definedName name="wrn.YTD_ALL." hidden="1">{"YD LAPO2",#N/A,FALSE,"YTD";"YD LPH2",#N/A,FALSE,"YTD";"YD LOUISIANA",#N/A,FALSE,"YTD";"YD GENERALH2",#N/A,FALSE,"YTD";"YD PRS",#N/A,FALSE,"YTD";"YD PACKAGE",#N/A,FALSE,"YTD";"YD OTHER",#N/A,FALSE,"YTD"}</definedName>
    <definedName name="wrn.YTD_GENERALH2." localSheetId="14" hidden="1">{"YD GENERALH2",#N/A,FALSE,"YTD"}</definedName>
    <definedName name="wrn.YTD_GENERALH2." localSheetId="7" hidden="1">{"YD GENERALH2",#N/A,FALSE,"YTD"}</definedName>
    <definedName name="wrn.YTD_GENERALH2." localSheetId="25" hidden="1">{"YD GENERALH2",#N/A,FALSE,"YTD"}</definedName>
    <definedName name="wrn.YTD_GENERALH2." localSheetId="21" hidden="1">{"YD GENERALH2",#N/A,FALSE,"YTD"}</definedName>
    <definedName name="wrn.YTD_GENERALH2." localSheetId="22" hidden="1">{"YD GENERALH2",#N/A,FALSE,"YTD"}</definedName>
    <definedName name="wrn.YTD_GENERALH2." localSheetId="19" hidden="1">{"YD GENERALH2",#N/A,FALSE,"YTD"}</definedName>
    <definedName name="wrn.YTD_GENERALH2." hidden="1">{"YD GENERALH2",#N/A,FALSE,"YTD"}</definedName>
    <definedName name="wrn.YTD_LAPORTE_O2N2." localSheetId="14" hidden="1">{"YD LAPO2",#N/A,FALSE,"YTD"}</definedName>
    <definedName name="wrn.YTD_LAPORTE_O2N2." localSheetId="7" hidden="1">{"YD LAPO2",#N/A,FALSE,"YTD"}</definedName>
    <definedName name="wrn.YTD_LAPORTE_O2N2." localSheetId="25" hidden="1">{"YD LAPO2",#N/A,FALSE,"YTD"}</definedName>
    <definedName name="wrn.YTD_LAPORTE_O2N2." localSheetId="21" hidden="1">{"YD LAPO2",#N/A,FALSE,"YTD"}</definedName>
    <definedName name="wrn.YTD_LAPORTE_O2N2." localSheetId="22" hidden="1">{"YD LAPO2",#N/A,FALSE,"YTD"}</definedName>
    <definedName name="wrn.YTD_LAPORTE_O2N2." localSheetId="19" hidden="1">{"YD LAPO2",#N/A,FALSE,"YTD"}</definedName>
    <definedName name="wrn.YTD_LAPORTE_O2N2." hidden="1">{"YD LAPO2",#N/A,FALSE,"YTD"}</definedName>
    <definedName name="wrn.YTD_LOUISIANA." localSheetId="14" hidden="1">{"YD LOUISIANA",#N/A,FALSE,"YTD"}</definedName>
    <definedName name="wrn.YTD_LOUISIANA." localSheetId="7" hidden="1">{"YD LOUISIANA",#N/A,FALSE,"YTD"}</definedName>
    <definedName name="wrn.YTD_LOUISIANA." localSheetId="25" hidden="1">{"YD LOUISIANA",#N/A,FALSE,"YTD"}</definedName>
    <definedName name="wrn.YTD_LOUISIANA." localSheetId="21" hidden="1">{"YD LOUISIANA",#N/A,FALSE,"YTD"}</definedName>
    <definedName name="wrn.YTD_LOUISIANA." localSheetId="22" hidden="1">{"YD LOUISIANA",#N/A,FALSE,"YTD"}</definedName>
    <definedName name="wrn.YTD_LOUISIANA." localSheetId="19" hidden="1">{"YD LOUISIANA",#N/A,FALSE,"YTD"}</definedName>
    <definedName name="wrn.YTD_LOUISIANA." hidden="1">{"YD LOUISIANA",#N/A,FALSE,"YTD"}</definedName>
    <definedName name="wrn.YTD_OTHER." localSheetId="14" hidden="1">{"YD OTHER",#N/A,FALSE,"YTD"}</definedName>
    <definedName name="wrn.YTD_OTHER." localSheetId="7" hidden="1">{"YD OTHER",#N/A,FALSE,"YTD"}</definedName>
    <definedName name="wrn.YTD_OTHER." localSheetId="25" hidden="1">{"YD OTHER",#N/A,FALSE,"YTD"}</definedName>
    <definedName name="wrn.YTD_OTHER." localSheetId="21" hidden="1">{"YD OTHER",#N/A,FALSE,"YTD"}</definedName>
    <definedName name="wrn.YTD_OTHER." localSheetId="22" hidden="1">{"YD OTHER",#N/A,FALSE,"YTD"}</definedName>
    <definedName name="wrn.YTD_OTHER." localSheetId="19" hidden="1">{"YD OTHER",#N/A,FALSE,"YTD"}</definedName>
    <definedName name="wrn.YTD_OTHER." hidden="1">{"YD OTHER",#N/A,FALSE,"YTD"}</definedName>
    <definedName name="wrn.YTD_TEXAS._.HYCO." localSheetId="14" hidden="1">{"YD LPH2",#N/A,FALSE,"YTD"}</definedName>
    <definedName name="wrn.YTD_TEXAS._.HYCO." localSheetId="7" hidden="1">{"YD LPH2",#N/A,FALSE,"YTD"}</definedName>
    <definedName name="wrn.YTD_TEXAS._.HYCO." localSheetId="25" hidden="1">{"YD LPH2",#N/A,FALSE,"YTD"}</definedName>
    <definedName name="wrn.YTD_TEXAS._.HYCO." localSheetId="21" hidden="1">{"YD LPH2",#N/A,FALSE,"YTD"}</definedName>
    <definedName name="wrn.YTD_TEXAS._.HYCO." localSheetId="22" hidden="1">{"YD LPH2",#N/A,FALSE,"YTD"}</definedName>
    <definedName name="wrn.YTD_TEXAS._.HYCO." localSheetId="19" hidden="1">{"YD LPH2",#N/A,FALSE,"YTD"}</definedName>
    <definedName name="wrn.YTD_TEXAS._.HYCO." hidden="1">{"YD LPH2",#N/A,FALSE,"YTD"}</definedName>
    <definedName name="wrn.YTDvsBud." localSheetId="14" hidden="1">{"Pg1",#N/A,FALSE,"OpExYTDvsBud";"Pg2",#N/A,FALSE,"OpExYTDvsBud"}</definedName>
    <definedName name="wrn.YTDvsBud." localSheetId="7" hidden="1">{"Pg1",#N/A,FALSE,"OpExYTDvsBud";"Pg2",#N/A,FALSE,"OpExYTDvsBud"}</definedName>
    <definedName name="wrn.YTDvsBud." localSheetId="25" hidden="1">{"Pg1",#N/A,FALSE,"OpExYTDvsBud";"Pg2",#N/A,FALSE,"OpExYTDvsBud"}</definedName>
    <definedName name="wrn.YTDvsBud." localSheetId="21" hidden="1">{"Pg1",#N/A,FALSE,"OpExYTDvsBud";"Pg2",#N/A,FALSE,"OpExYTDvsBud"}</definedName>
    <definedName name="wrn.YTDvsBud." localSheetId="22" hidden="1">{"Pg1",#N/A,FALSE,"OpExYTDvsBud";"Pg2",#N/A,FALSE,"OpExYTDvsBud"}</definedName>
    <definedName name="wrn.YTDvsBud." localSheetId="19" hidden="1">{"Pg1",#N/A,FALSE,"OpExYTDvsBud";"Pg2",#N/A,FALSE,"OpExYTDvsBud"}</definedName>
    <definedName name="wrn.YTDvsBud." hidden="1">{"Pg1",#N/A,FALSE,"OpExYTDvsBud";"Pg2",#N/A,FALSE,"OpExYTDvsBud"}</definedName>
    <definedName name="wrn.YTDvsPY." localSheetId="14" hidden="1">{"Pa1",#N/A,FALSE,"OpExYTDvsPY";"Pa2",#N/A,FALSE,"OpExYTDvsPY"}</definedName>
    <definedName name="wrn.YTDvsPY." localSheetId="7" hidden="1">{"Pa1",#N/A,FALSE,"OpExYTDvsPY";"Pa2",#N/A,FALSE,"OpExYTDvsPY"}</definedName>
    <definedName name="wrn.YTDvsPY." localSheetId="25" hidden="1">{"Pa1",#N/A,FALSE,"OpExYTDvsPY";"Pa2",#N/A,FALSE,"OpExYTDvsPY"}</definedName>
    <definedName name="wrn.YTDvsPY." localSheetId="21" hidden="1">{"Pa1",#N/A,FALSE,"OpExYTDvsPY";"Pa2",#N/A,FALSE,"OpExYTDvsPY"}</definedName>
    <definedName name="wrn.YTDvsPY." localSheetId="22" hidden="1">{"Pa1",#N/A,FALSE,"OpExYTDvsPY";"Pa2",#N/A,FALSE,"OpExYTDvsPY"}</definedName>
    <definedName name="wrn.YTDvsPY." localSheetId="19" hidden="1">{"Pa1",#N/A,FALSE,"OpExYTDvsPY";"Pa2",#N/A,FALSE,"OpExYTDvsPY"}</definedName>
    <definedName name="wrn.YTDvsPY." hidden="1">{"Pa1",#N/A,FALSE,"OpExYTDvsPY";"Pa2",#N/A,FALSE,"OpExYTDvsPY"}</definedName>
    <definedName name="wrn.Y차._.종합." localSheetId="14" hidden="1">{#N/A,#N/A,TRUE,"Y생산";#N/A,#N/A,TRUE,"Y판매";#N/A,#N/A,TRUE,"Y총물량";#N/A,#N/A,TRUE,"Y능력";#N/A,#N/A,TRUE,"YKD"}</definedName>
    <definedName name="wrn.Y차._.종합." localSheetId="7" hidden="1">{#N/A,#N/A,TRUE,"Y생산";#N/A,#N/A,TRUE,"Y판매";#N/A,#N/A,TRUE,"Y총물량";#N/A,#N/A,TRUE,"Y능력";#N/A,#N/A,TRUE,"YKD"}</definedName>
    <definedName name="wrn.Y차._.종합." localSheetId="25" hidden="1">{#N/A,#N/A,TRUE,"Y생산";#N/A,#N/A,TRUE,"Y판매";#N/A,#N/A,TRUE,"Y총물량";#N/A,#N/A,TRUE,"Y능력";#N/A,#N/A,TRUE,"YKD"}</definedName>
    <definedName name="wrn.Y차._.종합." localSheetId="21" hidden="1">{#N/A,#N/A,TRUE,"Y생산";#N/A,#N/A,TRUE,"Y판매";#N/A,#N/A,TRUE,"Y총물량";#N/A,#N/A,TRUE,"Y능력";#N/A,#N/A,TRUE,"YKD"}</definedName>
    <definedName name="wrn.Y차._.종합." localSheetId="22" hidden="1">{#N/A,#N/A,TRUE,"Y생산";#N/A,#N/A,TRUE,"Y판매";#N/A,#N/A,TRUE,"Y총물량";#N/A,#N/A,TRUE,"Y능력";#N/A,#N/A,TRUE,"YKD"}</definedName>
    <definedName name="wrn.Y차._.종합." localSheetId="19" hidden="1">{#N/A,#N/A,TRUE,"Y생산";#N/A,#N/A,TRUE,"Y판매";#N/A,#N/A,TRUE,"Y총물량";#N/A,#N/A,TRUE,"Y능력";#N/A,#N/A,TRUE,"YKD"}</definedName>
    <definedName name="wrn.Y차._.종합." hidden="1">{#N/A,#N/A,TRUE,"Y생산";#N/A,#N/A,TRUE,"Y판매";#N/A,#N/A,TRUE,"Y총물량";#N/A,#N/A,TRUE,"Y능력";#N/A,#N/A,TRUE,"YKD"}</definedName>
    <definedName name="wrn.テスト." localSheetId="14" hidden="1">{"賃貸事例比較法",#N/A,FALSE,"Sheet2";"賃貸条件",#N/A,FALSE,"Sheet2"}</definedName>
    <definedName name="wrn.テスト." localSheetId="7" hidden="1">{"賃貸事例比較法",#N/A,FALSE,"Sheet2";"賃貸条件",#N/A,FALSE,"Sheet2"}</definedName>
    <definedName name="wrn.テスト." localSheetId="25" hidden="1">{"賃貸事例比較法",#N/A,FALSE,"Sheet2";"賃貸条件",#N/A,FALSE,"Sheet2"}</definedName>
    <definedName name="wrn.テスト." localSheetId="21" hidden="1">{"賃貸事例比較法",#N/A,FALSE,"Sheet2";"賃貸条件",#N/A,FALSE,"Sheet2"}</definedName>
    <definedName name="wrn.テスト." localSheetId="22" hidden="1">{"賃貸事例比較法",#N/A,FALSE,"Sheet2";"賃貸条件",#N/A,FALSE,"Sheet2"}</definedName>
    <definedName name="wrn.テスト." localSheetId="19" hidden="1">{"賃貸事例比較法",#N/A,FALSE,"Sheet2";"賃貸条件",#N/A,FALSE,"Sheet2"}</definedName>
    <definedName name="wrn.テスト." hidden="1">{"賃貸事例比較法",#N/A,FALSE,"Sheet2";"賃貸条件",#N/A,FALSE,"Sheet2"}</definedName>
    <definedName name="wrn.보고서." localSheetId="14" hidden="1">{#N/A,#N/A,TRUE,"자재관리";#N/A,#N/A,TRUE,"품질"}</definedName>
    <definedName name="wrn.보고서." localSheetId="7" hidden="1">{#N/A,#N/A,TRUE,"자재관리";#N/A,#N/A,TRUE,"품질"}</definedName>
    <definedName name="wrn.보고서." localSheetId="25" hidden="1">{#N/A,#N/A,TRUE,"자재관리";#N/A,#N/A,TRUE,"품질"}</definedName>
    <definedName name="wrn.보고서." localSheetId="21" hidden="1">{#N/A,#N/A,TRUE,"자재관리";#N/A,#N/A,TRUE,"품질"}</definedName>
    <definedName name="wrn.보고서." localSheetId="22" hidden="1">{#N/A,#N/A,TRUE,"자재관리";#N/A,#N/A,TRUE,"품질"}</definedName>
    <definedName name="wrn.보고서." localSheetId="19" hidden="1">{#N/A,#N/A,TRUE,"자재관리";#N/A,#N/A,TRUE,"품질"}</definedName>
    <definedName name="wrn.보고서." hidden="1">{#N/A,#N/A,TRUE,"자재관리";#N/A,#N/A,TRUE,"품질"}</definedName>
    <definedName name="wrn.선사." localSheetId="14" hidden="1">{#N/A,#N/A,FALSE,"품의서";#N/A,#N/A,FALSE,"전제";#N/A,#N/A,FALSE,"총손";#N/A,#N/A,FALSE,"손익"}</definedName>
    <definedName name="wrn.선사." localSheetId="7" hidden="1">{#N/A,#N/A,FALSE,"품의서";#N/A,#N/A,FALSE,"전제";#N/A,#N/A,FALSE,"총손";#N/A,#N/A,FALSE,"손익"}</definedName>
    <definedName name="wrn.선사." localSheetId="25" hidden="1">{#N/A,#N/A,FALSE,"품의서";#N/A,#N/A,FALSE,"전제";#N/A,#N/A,FALSE,"총손";#N/A,#N/A,FALSE,"손익"}</definedName>
    <definedName name="wrn.선사." localSheetId="21" hidden="1">{#N/A,#N/A,FALSE,"품의서";#N/A,#N/A,FALSE,"전제";#N/A,#N/A,FALSE,"총손";#N/A,#N/A,FALSE,"손익"}</definedName>
    <definedName name="wrn.선사." localSheetId="22" hidden="1">{#N/A,#N/A,FALSE,"품의서";#N/A,#N/A,FALSE,"전제";#N/A,#N/A,FALSE,"총손";#N/A,#N/A,FALSE,"손익"}</definedName>
    <definedName name="wrn.선사." localSheetId="19" hidden="1">{#N/A,#N/A,FALSE,"품의서";#N/A,#N/A,FALSE,"전제";#N/A,#N/A,FALSE,"총손";#N/A,#N/A,FALSE,"손익"}</definedName>
    <definedName name="wrn.선사." hidden="1">{#N/A,#N/A,FALSE,"품의서";#N/A,#N/A,FALSE,"전제";#N/A,#N/A,FALSE,"총손";#N/A,#N/A,FALSE,"손익"}</definedName>
    <definedName name="wrn.설계평가항목._.세부사항." localSheetId="14" hidden="1">{#N/A,#N/A,FALSE,"DATA SHEET"}</definedName>
    <definedName name="wrn.설계평가항목._.세부사항." localSheetId="7" hidden="1">{#N/A,#N/A,FALSE,"DATA SHEET"}</definedName>
    <definedName name="wrn.설계평가항목._.세부사항." localSheetId="25" hidden="1">{#N/A,#N/A,FALSE,"DATA SHEET"}</definedName>
    <definedName name="wrn.설계평가항목._.세부사항." localSheetId="21" hidden="1">{#N/A,#N/A,FALSE,"DATA SHEET"}</definedName>
    <definedName name="wrn.설계평가항목._.세부사항." localSheetId="22" hidden="1">{#N/A,#N/A,FALSE,"DATA SHEET"}</definedName>
    <definedName name="wrn.설계평가항목._.세부사항." localSheetId="19" hidden="1">{#N/A,#N/A,FALSE,"DATA SHEET"}</definedName>
    <definedName name="wrn.설계평가항목._.세부사항." hidden="1">{#N/A,#N/A,FALSE,"DATA SHEET"}</definedName>
    <definedName name="wrn.신규dep._.full._.set." localSheetId="14" hidden="1">{#N/A,#N/A,FALSE,"신규dep";#N/A,#N/A,FALSE,"신규dep-금형상각후";#N/A,#N/A,FALSE,"신규dep-연구비상각후";#N/A,#N/A,FALSE,"신규dep-기계,공구상각후"}</definedName>
    <definedName name="wrn.신규dep._.full._.set." localSheetId="7" hidden="1">{#N/A,#N/A,FALSE,"신규dep";#N/A,#N/A,FALSE,"신규dep-금형상각후";#N/A,#N/A,FALSE,"신규dep-연구비상각후";#N/A,#N/A,FALSE,"신규dep-기계,공구상각후"}</definedName>
    <definedName name="wrn.신규dep._.full._.set." localSheetId="25" hidden="1">{#N/A,#N/A,FALSE,"신규dep";#N/A,#N/A,FALSE,"신규dep-금형상각후";#N/A,#N/A,FALSE,"신규dep-연구비상각후";#N/A,#N/A,FALSE,"신규dep-기계,공구상각후"}</definedName>
    <definedName name="wrn.신규dep._.full._.set." localSheetId="21" hidden="1">{#N/A,#N/A,FALSE,"신규dep";#N/A,#N/A,FALSE,"신규dep-금형상각후";#N/A,#N/A,FALSE,"신규dep-연구비상각후";#N/A,#N/A,FALSE,"신규dep-기계,공구상각후"}</definedName>
    <definedName name="wrn.신규dep._.full._.set." localSheetId="22" hidden="1">{#N/A,#N/A,FALSE,"신규dep";#N/A,#N/A,FALSE,"신규dep-금형상각후";#N/A,#N/A,FALSE,"신규dep-연구비상각후";#N/A,#N/A,FALSE,"신규dep-기계,공구상각후"}</definedName>
    <definedName name="wrn.신규dep._.full._.set." localSheetId="19"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자판정비._.월간회의자료."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2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2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2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1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14" hidden="1">{#N/A,#N/A,FALSE,"단축1";#N/A,#N/A,FALSE,"단축2";#N/A,#N/A,FALSE,"단축3";#N/A,#N/A,FALSE,"장축";#N/A,#N/A,FALSE,"4WD"}</definedName>
    <definedName name="wrn.전부인쇄." localSheetId="7" hidden="1">{#N/A,#N/A,FALSE,"단축1";#N/A,#N/A,FALSE,"단축2";#N/A,#N/A,FALSE,"단축3";#N/A,#N/A,FALSE,"장축";#N/A,#N/A,FALSE,"4WD"}</definedName>
    <definedName name="wrn.전부인쇄." localSheetId="25" hidden="1">{#N/A,#N/A,FALSE,"단축1";#N/A,#N/A,FALSE,"단축2";#N/A,#N/A,FALSE,"단축3";#N/A,#N/A,FALSE,"장축";#N/A,#N/A,FALSE,"4WD"}</definedName>
    <definedName name="wrn.전부인쇄." localSheetId="21" hidden="1">{#N/A,#N/A,FALSE,"단축1";#N/A,#N/A,FALSE,"단축2";#N/A,#N/A,FALSE,"단축3";#N/A,#N/A,FALSE,"장축";#N/A,#N/A,FALSE,"4WD"}</definedName>
    <definedName name="wrn.전부인쇄." localSheetId="22" hidden="1">{#N/A,#N/A,FALSE,"단축1";#N/A,#N/A,FALSE,"단축2";#N/A,#N/A,FALSE,"단축3";#N/A,#N/A,FALSE,"장축";#N/A,#N/A,FALSE,"4WD"}</definedName>
    <definedName name="wrn.전부인쇄." localSheetId="19" hidden="1">{#N/A,#N/A,FALSE,"단축1";#N/A,#N/A,FALSE,"단축2";#N/A,#N/A,FALSE,"단축3";#N/A,#N/A,FALSE,"장축";#N/A,#N/A,FALSE,"4WD"}</definedName>
    <definedName name="wrn.전부인쇄." hidden="1">{#N/A,#N/A,FALSE,"단축1";#N/A,#N/A,FALSE,"단축2";#N/A,#N/A,FALSE,"단축3";#N/A,#N/A,FALSE,"장축";#N/A,#N/A,FALSE,"4WD"}</definedName>
    <definedName name="wrn.전부인쇄1." localSheetId="14" hidden="1">{#N/A,#N/A,FALSE,"단축1";#N/A,#N/A,FALSE,"단축2";#N/A,#N/A,FALSE,"단축3";#N/A,#N/A,FALSE,"장축";#N/A,#N/A,FALSE,"4WD"}</definedName>
    <definedName name="wrn.전부인쇄1." localSheetId="7" hidden="1">{#N/A,#N/A,FALSE,"단축1";#N/A,#N/A,FALSE,"단축2";#N/A,#N/A,FALSE,"단축3";#N/A,#N/A,FALSE,"장축";#N/A,#N/A,FALSE,"4WD"}</definedName>
    <definedName name="wrn.전부인쇄1." localSheetId="25" hidden="1">{#N/A,#N/A,FALSE,"단축1";#N/A,#N/A,FALSE,"단축2";#N/A,#N/A,FALSE,"단축3";#N/A,#N/A,FALSE,"장축";#N/A,#N/A,FALSE,"4WD"}</definedName>
    <definedName name="wrn.전부인쇄1." localSheetId="21" hidden="1">{#N/A,#N/A,FALSE,"단축1";#N/A,#N/A,FALSE,"단축2";#N/A,#N/A,FALSE,"단축3";#N/A,#N/A,FALSE,"장축";#N/A,#N/A,FALSE,"4WD"}</definedName>
    <definedName name="wrn.전부인쇄1." localSheetId="22" hidden="1">{#N/A,#N/A,FALSE,"단축1";#N/A,#N/A,FALSE,"단축2";#N/A,#N/A,FALSE,"단축3";#N/A,#N/A,FALSE,"장축";#N/A,#N/A,FALSE,"4WD"}</definedName>
    <definedName name="wrn.전부인쇄1." localSheetId="19" hidden="1">{#N/A,#N/A,FALSE,"단축1";#N/A,#N/A,FALSE,"단축2";#N/A,#N/A,FALSE,"단축3";#N/A,#N/A,FALSE,"장축";#N/A,#N/A,FALSE,"4WD"}</definedName>
    <definedName name="wrn.전부인쇄1." hidden="1">{#N/A,#N/A,FALSE,"단축1";#N/A,#N/A,FALSE,"단축2";#N/A,#N/A,FALSE,"단축3";#N/A,#N/A,FALSE,"장축";#N/A,#N/A,FALSE,"4WD"}</definedName>
    <definedName name="wrn.주간._.보고." localSheetId="14" hidden="1">{#N/A,#N/A,TRUE,"일정"}</definedName>
    <definedName name="wrn.주간._.보고." localSheetId="7" hidden="1">{#N/A,#N/A,TRUE,"일정"}</definedName>
    <definedName name="wrn.주간._.보고." localSheetId="25" hidden="1">{#N/A,#N/A,TRUE,"일정"}</definedName>
    <definedName name="wrn.주간._.보고." localSheetId="21" hidden="1">{#N/A,#N/A,TRUE,"일정"}</definedName>
    <definedName name="wrn.주간._.보고." localSheetId="22" hidden="1">{#N/A,#N/A,TRUE,"일정"}</definedName>
    <definedName name="wrn.주간._.보고." localSheetId="19" hidden="1">{#N/A,#N/A,TRUE,"일정"}</definedName>
    <definedName name="wrn.주간._.보고." hidden="1">{#N/A,#N/A,TRUE,"일정"}</definedName>
    <definedName name="wrn.직좌." localSheetId="14" hidden="1">{#N/A,#N/A,FALSE,"품의서";#N/A,#N/A,FALSE,"전제";#N/A,#N/A,FALSE,"총손";#N/A,#N/A,FALSE,"손익";#N/A,#N/A,FALSE,"대당";#N/A,#N/A,FALSE,"가공비";#N/A,#N/A,FALSE,"재료비";#N/A,#N/A,FALSE,"판비";#N/A,#N/A,FALSE,"가격"}</definedName>
    <definedName name="wrn.직좌." localSheetId="7" hidden="1">{#N/A,#N/A,FALSE,"품의서";#N/A,#N/A,FALSE,"전제";#N/A,#N/A,FALSE,"총손";#N/A,#N/A,FALSE,"손익";#N/A,#N/A,FALSE,"대당";#N/A,#N/A,FALSE,"가공비";#N/A,#N/A,FALSE,"재료비";#N/A,#N/A,FALSE,"판비";#N/A,#N/A,FALSE,"가격"}</definedName>
    <definedName name="wrn.직좌." localSheetId="25" hidden="1">{#N/A,#N/A,FALSE,"품의서";#N/A,#N/A,FALSE,"전제";#N/A,#N/A,FALSE,"총손";#N/A,#N/A,FALSE,"손익";#N/A,#N/A,FALSE,"대당";#N/A,#N/A,FALSE,"가공비";#N/A,#N/A,FALSE,"재료비";#N/A,#N/A,FALSE,"판비";#N/A,#N/A,FALSE,"가격"}</definedName>
    <definedName name="wrn.직좌." localSheetId="21" hidden="1">{#N/A,#N/A,FALSE,"품의서";#N/A,#N/A,FALSE,"전제";#N/A,#N/A,FALSE,"총손";#N/A,#N/A,FALSE,"손익";#N/A,#N/A,FALSE,"대당";#N/A,#N/A,FALSE,"가공비";#N/A,#N/A,FALSE,"재료비";#N/A,#N/A,FALSE,"판비";#N/A,#N/A,FALSE,"가격"}</definedName>
    <definedName name="wrn.직좌." localSheetId="22" hidden="1">{#N/A,#N/A,FALSE,"품의서";#N/A,#N/A,FALSE,"전제";#N/A,#N/A,FALSE,"총손";#N/A,#N/A,FALSE,"손익";#N/A,#N/A,FALSE,"대당";#N/A,#N/A,FALSE,"가공비";#N/A,#N/A,FALSE,"재료비";#N/A,#N/A,FALSE,"판비";#N/A,#N/A,FALSE,"가격"}</definedName>
    <definedName name="wrn.직좌." localSheetId="19"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14" hidden="1">{#N/A,#N/A,FALSE,"표지";#N/A,#N/A,FALSE,"전제";#N/A,#N/A,FALSE,"대당";#N/A,#N/A,FALSE,"가공비";#N/A,#N/A,FALSE,"재료비";#N/A,#N/A,FALSE,"손익"}</definedName>
    <definedName name="wrn.직중." localSheetId="7" hidden="1">{#N/A,#N/A,FALSE,"표지";#N/A,#N/A,FALSE,"전제";#N/A,#N/A,FALSE,"대당";#N/A,#N/A,FALSE,"가공비";#N/A,#N/A,FALSE,"재료비";#N/A,#N/A,FALSE,"손익"}</definedName>
    <definedName name="wrn.직중." localSheetId="25" hidden="1">{#N/A,#N/A,FALSE,"표지";#N/A,#N/A,FALSE,"전제";#N/A,#N/A,FALSE,"대당";#N/A,#N/A,FALSE,"가공비";#N/A,#N/A,FALSE,"재료비";#N/A,#N/A,FALSE,"손익"}</definedName>
    <definedName name="wrn.직중." localSheetId="21" hidden="1">{#N/A,#N/A,FALSE,"표지";#N/A,#N/A,FALSE,"전제";#N/A,#N/A,FALSE,"대당";#N/A,#N/A,FALSE,"가공비";#N/A,#N/A,FALSE,"재료비";#N/A,#N/A,FALSE,"손익"}</definedName>
    <definedName name="wrn.직중." localSheetId="22" hidden="1">{#N/A,#N/A,FALSE,"표지";#N/A,#N/A,FALSE,"전제";#N/A,#N/A,FALSE,"대당";#N/A,#N/A,FALSE,"가공비";#N/A,#N/A,FALSE,"재료비";#N/A,#N/A,FALSE,"손익"}</definedName>
    <definedName name="wrn.직중." localSheetId="19" hidden="1">{#N/A,#N/A,FALSE,"표지";#N/A,#N/A,FALSE,"전제";#N/A,#N/A,FALSE,"대당";#N/A,#N/A,FALSE,"가공비";#N/A,#N/A,FALSE,"재료비";#N/A,#N/A,FALSE,"손익"}</definedName>
    <definedName name="wrn.직중." hidden="1">{#N/A,#N/A,FALSE,"표지";#N/A,#N/A,FALSE,"전제";#N/A,#N/A,FALSE,"대당";#N/A,#N/A,FALSE,"가공비";#N/A,#N/A,FALSE,"재료비";#N/A,#N/A,FALSE,"손익"}</definedName>
    <definedName name="wrn.채권채무조회서." localSheetId="14" hidden="1">{#N/A,#N/A,FALSE,"채권채무";#N/A,#N/A,FALSE,"control sheet"}</definedName>
    <definedName name="wrn.채권채무조회서." localSheetId="7" hidden="1">{#N/A,#N/A,FALSE,"채권채무";#N/A,#N/A,FALSE,"control sheet"}</definedName>
    <definedName name="wrn.채권채무조회서." localSheetId="25" hidden="1">{#N/A,#N/A,FALSE,"채권채무";#N/A,#N/A,FALSE,"control sheet"}</definedName>
    <definedName name="wrn.채권채무조회서." localSheetId="21" hidden="1">{#N/A,#N/A,FALSE,"채권채무";#N/A,#N/A,FALSE,"control sheet"}</definedName>
    <definedName name="wrn.채권채무조회서." localSheetId="22" hidden="1">{#N/A,#N/A,FALSE,"채권채무";#N/A,#N/A,FALSE,"control sheet"}</definedName>
    <definedName name="wrn.채권채무조회서." localSheetId="19" hidden="1">{#N/A,#N/A,FALSE,"채권채무";#N/A,#N/A,FALSE,"control sheet"}</definedName>
    <definedName name="wrn.채권채무조회서." hidden="1">{#N/A,#N/A,FALSE,"채권채무";#N/A,#N/A,FALSE,"control sheet"}</definedName>
    <definedName name="wrn.플랜트조직변경에따른인원변동." localSheetId="14" hidden="1">{#N/A,#N/A,FALSE,"Sheet1";#N/A,#N/A,FALSE,"Sheet1";#N/A,#N/A,FALSE,"Sheet1"}</definedName>
    <definedName name="wrn.플랜트조직변경에따른인원변동." localSheetId="7" hidden="1">{#N/A,#N/A,FALSE,"Sheet1";#N/A,#N/A,FALSE,"Sheet1";#N/A,#N/A,FALSE,"Sheet1"}</definedName>
    <definedName name="wrn.플랜트조직변경에따른인원변동." localSheetId="25" hidden="1">{#N/A,#N/A,FALSE,"Sheet1";#N/A,#N/A,FALSE,"Sheet1";#N/A,#N/A,FALSE,"Sheet1"}</definedName>
    <definedName name="wrn.플랜트조직변경에따른인원변동." localSheetId="21" hidden="1">{#N/A,#N/A,FALSE,"Sheet1";#N/A,#N/A,FALSE,"Sheet1";#N/A,#N/A,FALSE,"Sheet1"}</definedName>
    <definedName name="wrn.플랜트조직변경에따른인원변동." localSheetId="22" hidden="1">{#N/A,#N/A,FALSE,"Sheet1";#N/A,#N/A,FALSE,"Sheet1";#N/A,#N/A,FALSE,"Sheet1"}</definedName>
    <definedName name="wrn.플랜트조직변경에따른인원변동." localSheetId="19" hidden="1">{#N/A,#N/A,FALSE,"Sheet1";#N/A,#N/A,FALSE,"Sheet1";#N/A,#N/A,FALSE,"Sheet1"}</definedName>
    <definedName name="wrn.플랜트조직변경에따른인원변동." hidden="1">{#N/A,#N/A,FALSE,"Sheet1";#N/A,#N/A,FALSE,"Sheet1";#N/A,#N/A,FALSE,"Sheet1"}</definedName>
    <definedName name="wrn.플랜트조직변경에따른인원변동._1" localSheetId="14" hidden="1">{#N/A,#N/A,FALSE,"Sheet1";#N/A,#N/A,FALSE,"Sheet1";#N/A,#N/A,FALSE,"Sheet1"}</definedName>
    <definedName name="wrn.플랜트조직변경에따른인원변동._1" localSheetId="7" hidden="1">{#N/A,#N/A,FALSE,"Sheet1";#N/A,#N/A,FALSE,"Sheet1";#N/A,#N/A,FALSE,"Sheet1"}</definedName>
    <definedName name="wrn.플랜트조직변경에따른인원변동._1" localSheetId="25" hidden="1">{#N/A,#N/A,FALSE,"Sheet1";#N/A,#N/A,FALSE,"Sheet1";#N/A,#N/A,FALSE,"Sheet1"}</definedName>
    <definedName name="wrn.플랜트조직변경에따른인원변동._1" localSheetId="21" hidden="1">{#N/A,#N/A,FALSE,"Sheet1";#N/A,#N/A,FALSE,"Sheet1";#N/A,#N/A,FALSE,"Sheet1"}</definedName>
    <definedName name="wrn.플랜트조직변경에따른인원변동._1" localSheetId="22" hidden="1">{#N/A,#N/A,FALSE,"Sheet1";#N/A,#N/A,FALSE,"Sheet1";#N/A,#N/A,FALSE,"Sheet1"}</definedName>
    <definedName name="wrn.플랜트조직변경에따른인원변동._1" localSheetId="19" hidden="1">{#N/A,#N/A,FALSE,"Sheet1";#N/A,#N/A,FALSE,"Sheet1";#N/A,#N/A,FALSE,"Sheet1"}</definedName>
    <definedName name="wrn.플랜트조직변경에따른인원변동._1" hidden="1">{#N/A,#N/A,FALSE,"Sheet1";#N/A,#N/A,FALSE,"Sheet1";#N/A,#N/A,FALSE,"Sheet1"}</definedName>
    <definedName name="wrn.ㅛY차보고" localSheetId="14" hidden="1">{#N/A,#N/A,TRUE,"Y생산";#N/A,#N/A,TRUE,"Y판매";#N/A,#N/A,TRUE,"Y총물량";#N/A,#N/A,TRUE,"Y능력";#N/A,#N/A,TRUE,"YKD"}</definedName>
    <definedName name="wrn.ㅛY차보고" localSheetId="7" hidden="1">{#N/A,#N/A,TRUE,"Y생산";#N/A,#N/A,TRUE,"Y판매";#N/A,#N/A,TRUE,"Y총물량";#N/A,#N/A,TRUE,"Y능력";#N/A,#N/A,TRUE,"YKD"}</definedName>
    <definedName name="wrn.ㅛY차보고" localSheetId="25" hidden="1">{#N/A,#N/A,TRUE,"Y생산";#N/A,#N/A,TRUE,"Y판매";#N/A,#N/A,TRUE,"Y총물량";#N/A,#N/A,TRUE,"Y능력";#N/A,#N/A,TRUE,"YKD"}</definedName>
    <definedName name="wrn.ㅛY차보고" localSheetId="21" hidden="1">{#N/A,#N/A,TRUE,"Y생산";#N/A,#N/A,TRUE,"Y판매";#N/A,#N/A,TRUE,"Y총물량";#N/A,#N/A,TRUE,"Y능력";#N/A,#N/A,TRUE,"YKD"}</definedName>
    <definedName name="wrn.ㅛY차보고" localSheetId="22" hidden="1">{#N/A,#N/A,TRUE,"Y생산";#N/A,#N/A,TRUE,"Y판매";#N/A,#N/A,TRUE,"Y총물량";#N/A,#N/A,TRUE,"Y능력";#N/A,#N/A,TRUE,"YKD"}</definedName>
    <definedName name="wrn.ㅛY차보고" localSheetId="19" hidden="1">{#N/A,#N/A,TRUE,"Y생산";#N/A,#N/A,TRUE,"Y판매";#N/A,#N/A,TRUE,"Y총물량";#N/A,#N/A,TRUE,"Y능력";#N/A,#N/A,TRUE,"YKD"}</definedName>
    <definedName name="wrn.ㅛY차보고" hidden="1">{#N/A,#N/A,TRUE,"Y생산";#N/A,#N/A,TRUE,"Y판매";#N/A,#N/A,TRUE,"Y총물량";#N/A,#N/A,TRUE,"Y능력";#N/A,#N/A,TRUE,"YKD"}</definedName>
    <definedName name="wrn.企业." localSheetId="14" hidden="1">{#N/A,#N/A,FALSE,"其他应收变动表"}</definedName>
    <definedName name="wrn.企业." localSheetId="7" hidden="1">{#N/A,#N/A,FALSE,"其他应收变动表"}</definedName>
    <definedName name="wrn.企业." localSheetId="25" hidden="1">{#N/A,#N/A,FALSE,"其他应收变动表"}</definedName>
    <definedName name="wrn.企业." localSheetId="21" hidden="1">{#N/A,#N/A,FALSE,"其他应收变动表"}</definedName>
    <definedName name="wrn.企业." localSheetId="22" hidden="1">{#N/A,#N/A,FALSE,"其他应收变动表"}</definedName>
    <definedName name="wrn.企业." localSheetId="19" hidden="1">{#N/A,#N/A,FALSE,"其他应收变动表"}</definedName>
    <definedName name="wrn.企业." hidden="1">{#N/A,#N/A,FALSE,"其他应收变动表"}</definedName>
    <definedName name="wrn.供料净化车间固定资产." localSheetId="14" hidden="1">{#N/A,#N/A,FALSE,"供料净化车间"}</definedName>
    <definedName name="wrn.供料净化车间固定资产." localSheetId="7" hidden="1">{#N/A,#N/A,FALSE,"供料净化车间"}</definedName>
    <definedName name="wrn.供料净化车间固定资产." localSheetId="25" hidden="1">{#N/A,#N/A,FALSE,"供料净化车间"}</definedName>
    <definedName name="wrn.供料净化车间固定资产." localSheetId="21" hidden="1">{#N/A,#N/A,FALSE,"供料净化车间"}</definedName>
    <definedName name="wrn.供料净化车间固定资产." localSheetId="22" hidden="1">{#N/A,#N/A,FALSE,"供料净化车间"}</definedName>
    <definedName name="wrn.供料净化车间固定资产." localSheetId="19" hidden="1">{#N/A,#N/A,FALSE,"供料净化车间"}</definedName>
    <definedName name="wrn.供料净化车间固定资产." hidden="1">{#N/A,#N/A,FALSE,"供料净化车间"}</definedName>
    <definedName name="wrn.原価印刷." localSheetId="14" hidden="1">{"原価実績・計画　増産無し",#N/A,FALSE,"Sheet7";"原価実績・計画　増産有り",#N/A,FALSE,"Sheet7"}</definedName>
    <definedName name="wrn.原価印刷." localSheetId="7" hidden="1">{"原価実績・計画　増産無し",#N/A,FALSE,"Sheet7";"原価実績・計画　増産有り",#N/A,FALSE,"Sheet7"}</definedName>
    <definedName name="wrn.原価印刷." localSheetId="25" hidden="1">{"原価実績・計画　増産無し",#N/A,FALSE,"Sheet7";"原価実績・計画　増産有り",#N/A,FALSE,"Sheet7"}</definedName>
    <definedName name="wrn.原価印刷." localSheetId="21" hidden="1">{"原価実績・計画　増産無し",#N/A,FALSE,"Sheet7";"原価実績・計画　増産有り",#N/A,FALSE,"Sheet7"}</definedName>
    <definedName name="wrn.原価印刷." localSheetId="22" hidden="1">{"原価実績・計画　増産無し",#N/A,FALSE,"Sheet7";"原価実績・計画　増産有り",#N/A,FALSE,"Sheet7"}</definedName>
    <definedName name="wrn.原価印刷." localSheetId="19" hidden="1">{"原価実績・計画　増産無し",#N/A,FALSE,"Sheet7";"原価実績・計画　増産有り",#N/A,FALSE,"Sheet7"}</definedName>
    <definedName name="wrn.原価印刷." hidden="1">{"原価実績・計画　増産無し",#N/A,FALSE,"Sheet7";"原価実績・計画　増産有り",#N/A,FALSE,"Sheet7"}</definedName>
    <definedName name="wrn.収支印刷." localSheetId="14" hidden="1">{"収支実績・計画　増産有り",#N/A,FALSE,"Sheet6";"収支実績・計画　増産無し",#N/A,FALSE,"Sheet6"}</definedName>
    <definedName name="wrn.収支印刷." localSheetId="7" hidden="1">{"収支実績・計画　増産有り",#N/A,FALSE,"Sheet6";"収支実績・計画　増産無し",#N/A,FALSE,"Sheet6"}</definedName>
    <definedName name="wrn.収支印刷." localSheetId="25" hidden="1">{"収支実績・計画　増産有り",#N/A,FALSE,"Sheet6";"収支実績・計画　増産無し",#N/A,FALSE,"Sheet6"}</definedName>
    <definedName name="wrn.収支印刷." localSheetId="21" hidden="1">{"収支実績・計画　増産有り",#N/A,FALSE,"Sheet6";"収支実績・計画　増産無し",#N/A,FALSE,"Sheet6"}</definedName>
    <definedName name="wrn.収支印刷." localSheetId="22" hidden="1">{"収支実績・計画　増産有り",#N/A,FALSE,"Sheet6";"収支実績・計画　増産無し",#N/A,FALSE,"Sheet6"}</definedName>
    <definedName name="wrn.収支印刷." localSheetId="19" hidden="1">{"収支実績・計画　増産有り",#N/A,FALSE,"Sheet6";"収支実績・計画　増産無し",#N/A,FALSE,"Sheet6"}</definedName>
    <definedName name="wrn.収支印刷." hidden="1">{"収支実績・計画　増産有り",#N/A,FALSE,"Sheet6";"収支実績・計画　増産無し",#N/A,FALSE,"Sheet6"}</definedName>
    <definedName name="wrn.収支推移." localSheetId="14" hidden="1">{#N/A,#N/A,FALSE,"収支・原価";#N/A,#N/A,FALSE,"収支・原価"}</definedName>
    <definedName name="wrn.収支推移." localSheetId="7" hidden="1">{#N/A,#N/A,FALSE,"収支・原価";#N/A,#N/A,FALSE,"収支・原価"}</definedName>
    <definedName name="wrn.収支推移." localSheetId="25" hidden="1">{#N/A,#N/A,FALSE,"収支・原価";#N/A,#N/A,FALSE,"収支・原価"}</definedName>
    <definedName name="wrn.収支推移." localSheetId="21" hidden="1">{#N/A,#N/A,FALSE,"収支・原価";#N/A,#N/A,FALSE,"収支・原価"}</definedName>
    <definedName name="wrn.収支推移." localSheetId="22" hidden="1">{#N/A,#N/A,FALSE,"収支・原価";#N/A,#N/A,FALSE,"収支・原価"}</definedName>
    <definedName name="wrn.収支推移." localSheetId="19" hidden="1">{#N/A,#N/A,FALSE,"収支・原価";#N/A,#N/A,FALSE,"収支・原価"}</definedName>
    <definedName name="wrn.収支推移." hidden="1">{#N/A,#N/A,FALSE,"収支・原価";#N/A,#N/A,FALSE,"収支・原価"}</definedName>
    <definedName name="wrn.打印整个资料." localSheetId="14" hidden="1">{"打印N01基本指标表V1",#N/A,TRUE,"基本指标＆成本预测";"打印NO2成本预测表",#N/A,TRUE,"贷款还款付息表";"打印N03工程进度表V1",#N/A,TRUE,"工程进度表";"打印NO4工程成本支出表",#N/A,TRUE,"贷款还款付息表";"打印NO5销售收入表",#N/A,TRUE,"贷款还款付息表";"打印NO6资金平衡表",#N/A,TRUE,"贷款还款付息表";"打印NO7贷款还本付息表",#N/A,TRUE,"贷款还款付息表";#N/A,#N/A,TRUE,"成本对比(第一次董事会)"}</definedName>
    <definedName name="wrn.打印整个资料." localSheetId="7" hidden="1">{"打印N01基本指标表V1",#N/A,TRUE,"基本指标＆成本预测";"打印NO2成本预测表",#N/A,TRUE,"贷款还款付息表";"打印N03工程进度表V1",#N/A,TRUE,"工程进度表";"打印NO4工程成本支出表",#N/A,TRUE,"贷款还款付息表";"打印NO5销售收入表",#N/A,TRUE,"贷款还款付息表";"打印NO6资金平衡表",#N/A,TRUE,"贷款还款付息表";"打印NO7贷款还本付息表",#N/A,TRUE,"贷款还款付息表";#N/A,#N/A,TRUE,"成本对比(第一次董事会)"}</definedName>
    <definedName name="wrn.打印整个资料." localSheetId="25" hidden="1">{"打印N01基本指标表V1",#N/A,TRUE,"基本指标＆成本预测";"打印NO2成本预测表",#N/A,TRUE,"贷款还款付息表";"打印N03工程进度表V1",#N/A,TRUE,"工程进度表";"打印NO4工程成本支出表",#N/A,TRUE,"贷款还款付息表";"打印NO5销售收入表",#N/A,TRUE,"贷款还款付息表";"打印NO6资金平衡表",#N/A,TRUE,"贷款还款付息表";"打印NO7贷款还本付息表",#N/A,TRUE,"贷款还款付息表";#N/A,#N/A,TRUE,"成本对比(第一次董事会)"}</definedName>
    <definedName name="wrn.打印整个资料." localSheetId="21" hidden="1">{"打印N01基本指标表V1",#N/A,TRUE,"基本指标＆成本预测";"打印NO2成本预测表",#N/A,TRUE,"贷款还款付息表";"打印N03工程进度表V1",#N/A,TRUE,"工程进度表";"打印NO4工程成本支出表",#N/A,TRUE,"贷款还款付息表";"打印NO5销售收入表",#N/A,TRUE,"贷款还款付息表";"打印NO6资金平衡表",#N/A,TRUE,"贷款还款付息表";"打印NO7贷款还本付息表",#N/A,TRUE,"贷款还款付息表";#N/A,#N/A,TRUE,"成本对比(第一次董事会)"}</definedName>
    <definedName name="wrn.打印整个资料." localSheetId="22" hidden="1">{"打印N01基本指标表V1",#N/A,TRUE,"基本指标＆成本预测";"打印NO2成本预测表",#N/A,TRUE,"贷款还款付息表";"打印N03工程进度表V1",#N/A,TRUE,"工程进度表";"打印NO4工程成本支出表",#N/A,TRUE,"贷款还款付息表";"打印NO5销售收入表",#N/A,TRUE,"贷款还款付息表";"打印NO6资金平衡表",#N/A,TRUE,"贷款还款付息表";"打印NO7贷款还本付息表",#N/A,TRUE,"贷款还款付息表";#N/A,#N/A,TRUE,"成本对比(第一次董事会)"}</definedName>
    <definedName name="wrn.打印整个资料." localSheetId="19" hidden="1">{"打印N01基本指标表V1",#N/A,TRUE,"基本指标＆成本预测";"打印NO2成本预测表",#N/A,TRUE,"贷款还款付息表";"打印N03工程进度表V1",#N/A,TRUE,"工程进度表";"打印NO4工程成本支出表",#N/A,TRUE,"贷款还款付息表";"打印NO5销售收入表",#N/A,TRUE,"贷款还款付息表";"打印NO6资金平衡表",#N/A,TRUE,"贷款还款付息表";"打印NO7贷款还本付息表",#N/A,TRUE,"贷款还款付息表";#N/A,#N/A,TRUE,"成本对比(第一次董事会)"}</definedName>
    <definedName name="wrn.打印整个资料." hidden="1">{"打印N01基本指标表V1",#N/A,TRUE,"基本指标＆成本预测";"打印NO2成本预测表",#N/A,TRUE,"贷款还款付息表";"打印N03工程进度表V1",#N/A,TRUE,"工程进度表";"打印NO4工程成本支出表",#N/A,TRUE,"贷款还款付息表";"打印NO5销售收入表",#N/A,TRUE,"贷款还款付息表";"打印NO6资金平衡表",#N/A,TRUE,"贷款还款付息表";"打印NO7贷款还本付息表",#N/A,TRUE,"贷款还款付息表";#N/A,#N/A,TRUE,"成本对比(第一次董事会)"}</definedName>
    <definedName name="wrn.现金." localSheetId="14" hidden="1">{"现金主表",#N/A,FALSE,"正式Cashflow"}</definedName>
    <definedName name="wrn.现金." localSheetId="7" hidden="1">{"现金主表",#N/A,FALSE,"正式Cashflow"}</definedName>
    <definedName name="wrn.现金." localSheetId="25" hidden="1">{"现金主表",#N/A,FALSE,"正式Cashflow"}</definedName>
    <definedName name="wrn.现金." localSheetId="21" hidden="1">{"现金主表",#N/A,FALSE,"正式Cashflow"}</definedName>
    <definedName name="wrn.现金." localSheetId="22" hidden="1">{"现金主表",#N/A,FALSE,"正式Cashflow"}</definedName>
    <definedName name="wrn.现金." localSheetId="19" hidden="1">{"现金主表",#N/A,FALSE,"正式Cashflow"}</definedName>
    <definedName name="wrn.现金." hidden="1">{"现金主表",#N/A,FALSE,"正式Cashflow"}</definedName>
    <definedName name="wrn.现金主表." localSheetId="14" hidden="1">{"现金主表",#N/A,FALSE,"正式Cashflow"}</definedName>
    <definedName name="wrn.现金主表." localSheetId="7" hidden="1">{"现金主表",#N/A,FALSE,"正式Cashflow"}</definedName>
    <definedName name="wrn.现金主表." localSheetId="25" hidden="1">{"现金主表",#N/A,FALSE,"正式Cashflow"}</definedName>
    <definedName name="wrn.现金主表." localSheetId="21" hidden="1">{"现金主表",#N/A,FALSE,"正式Cashflow"}</definedName>
    <definedName name="wrn.现金主表." localSheetId="22" hidden="1">{"现金主表",#N/A,FALSE,"正式Cashflow"}</definedName>
    <definedName name="wrn.现金主表." localSheetId="19" hidden="1">{"现金主表",#N/A,FALSE,"正式Cashflow"}</definedName>
    <definedName name="wrn.现金主表." hidden="1">{"现金主表",#N/A,FALSE,"正式Cashflow"}</definedName>
    <definedName name="wrn.负债及权益." localSheetId="14" hidden="1">{"负债及权益",#N/A,FALSE,"TB-BS"}</definedName>
    <definedName name="wrn.负债及权益." localSheetId="7" hidden="1">{"负债及权益",#N/A,FALSE,"TB-BS"}</definedName>
    <definedName name="wrn.负债及权益." localSheetId="25" hidden="1">{"负债及权益",#N/A,FALSE,"TB-BS"}</definedName>
    <definedName name="wrn.负债及权益." localSheetId="21" hidden="1">{"负债及权益",#N/A,FALSE,"TB-BS"}</definedName>
    <definedName name="wrn.负债及权益." localSheetId="22" hidden="1">{"负债及权益",#N/A,FALSE,"TB-BS"}</definedName>
    <definedName name="wrn.负债及权益." localSheetId="19" hidden="1">{"负债及权益",#N/A,FALSE,"TB-BS"}</definedName>
    <definedName name="wrn.负债及权益." hidden="1">{"负债及权益",#N/A,FALSE,"TB-BS"}</definedName>
    <definedName name="wrn.资产." localSheetId="14" hidden="1">{"资产",#N/A,FALSE,"TB-BS"}</definedName>
    <definedName name="wrn.资产." localSheetId="7" hidden="1">{"资产",#N/A,FALSE,"TB-BS"}</definedName>
    <definedName name="wrn.资产." localSheetId="25" hidden="1">{"资产",#N/A,FALSE,"TB-BS"}</definedName>
    <definedName name="wrn.资产." localSheetId="21" hidden="1">{"资产",#N/A,FALSE,"TB-BS"}</definedName>
    <definedName name="wrn.资产." localSheetId="22" hidden="1">{"资产",#N/A,FALSE,"TB-BS"}</definedName>
    <definedName name="wrn.资产." localSheetId="19" hidden="1">{"资产",#N/A,FALSE,"TB-BS"}</definedName>
    <definedName name="wrn.资产." hidden="1">{"资产",#N/A,FALSE,"TB-BS"}</definedName>
    <definedName name="wrn1.Bewegungsbilanz" localSheetId="14" hidden="1">{#N/A,#N/A,FALSE,"Mittelherkunft";#N/A,#N/A,FALSE,"Mittelverwendung"}</definedName>
    <definedName name="wrn1.Bewegungsbilanz" localSheetId="7" hidden="1">{#N/A,#N/A,FALSE,"Mittelherkunft";#N/A,#N/A,FALSE,"Mittelverwendung"}</definedName>
    <definedName name="wrn1.Bewegungsbilanz" localSheetId="25" hidden="1">{#N/A,#N/A,FALSE,"Mittelherkunft";#N/A,#N/A,FALSE,"Mittelverwendung"}</definedName>
    <definedName name="wrn1.Bewegungsbilanz" localSheetId="21" hidden="1">{#N/A,#N/A,FALSE,"Mittelherkunft";#N/A,#N/A,FALSE,"Mittelverwendung"}</definedName>
    <definedName name="wrn1.Bewegungsbilanz" localSheetId="22" hidden="1">{#N/A,#N/A,FALSE,"Mittelherkunft";#N/A,#N/A,FALSE,"Mittelverwendung"}</definedName>
    <definedName name="wrn1.Bewegungsbilanz" localSheetId="19" hidden="1">{#N/A,#N/A,FALSE,"Mittelherkunft";#N/A,#N/A,FALSE,"Mittelverwendung"}</definedName>
    <definedName name="wrn1.Bewegungsbilanz" hidden="1">{#N/A,#N/A,FALSE,"Mittelherkunft";#N/A,#N/A,FALSE,"Mittelverwendung"}</definedName>
    <definedName name="wrn1.bwl" localSheetId="14" hidden="1">{#N/A,#N/A,FALSE,"Vermögen kurz";#N/A,#N/A,FALSE,"Finanz kurz";#N/A,#N/A,FALSE,"Erfolg";#N/A,#N/A,FALSE,"Kapitalfluß";#N/A,#N/A,FALSE,"KZ nach URG";#N/A,#N/A,FALSE,"Kennzahlen"}</definedName>
    <definedName name="wrn1.bwl" localSheetId="7" hidden="1">{#N/A,#N/A,FALSE,"Vermögen kurz";#N/A,#N/A,FALSE,"Finanz kurz";#N/A,#N/A,FALSE,"Erfolg";#N/A,#N/A,FALSE,"Kapitalfluß";#N/A,#N/A,FALSE,"KZ nach URG";#N/A,#N/A,FALSE,"Kennzahlen"}</definedName>
    <definedName name="wrn1.bwl" localSheetId="25" hidden="1">{#N/A,#N/A,FALSE,"Vermögen kurz";#N/A,#N/A,FALSE,"Finanz kurz";#N/A,#N/A,FALSE,"Erfolg";#N/A,#N/A,FALSE,"Kapitalfluß";#N/A,#N/A,FALSE,"KZ nach URG";#N/A,#N/A,FALSE,"Kennzahlen"}</definedName>
    <definedName name="wrn1.bwl" localSheetId="21" hidden="1">{#N/A,#N/A,FALSE,"Vermögen kurz";#N/A,#N/A,FALSE,"Finanz kurz";#N/A,#N/A,FALSE,"Erfolg";#N/A,#N/A,FALSE,"Kapitalfluß";#N/A,#N/A,FALSE,"KZ nach URG";#N/A,#N/A,FALSE,"Kennzahlen"}</definedName>
    <definedName name="wrn1.bwl" localSheetId="22" hidden="1">{#N/A,#N/A,FALSE,"Vermögen kurz";#N/A,#N/A,FALSE,"Finanz kurz";#N/A,#N/A,FALSE,"Erfolg";#N/A,#N/A,FALSE,"Kapitalfluß";#N/A,#N/A,FALSE,"KZ nach URG";#N/A,#N/A,FALSE,"Kennzahlen"}</definedName>
    <definedName name="wrn1.bwl" localSheetId="19" hidden="1">{#N/A,#N/A,FALSE,"Vermögen kurz";#N/A,#N/A,FALSE,"Finanz kurz";#N/A,#N/A,FALSE,"Erfolg";#N/A,#N/A,FALSE,"Kapitalfluß";#N/A,#N/A,FALSE,"KZ nach URG";#N/A,#N/A,FALSE,"Kennzahlen"}</definedName>
    <definedName name="wrn1.bwl" hidden="1">{#N/A,#N/A,FALSE,"Vermögen kurz";#N/A,#N/A,FALSE,"Finanz kurz";#N/A,#N/A,FALSE,"Erfolg";#N/A,#N/A,FALSE,"Kapitalfluß";#N/A,#N/A,FALSE,"KZ nach URG";#N/A,#N/A,FALSE,"Kennzahlen"}</definedName>
    <definedName name="wrn1.Current._.Month._.Everything" localSheetId="14"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Current._.Month._.Everything" localSheetId="7"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Current._.Month._.Everything" localSheetId="25"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Current._.Month._.Everything" localSheetId="21"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Current._.Month._.Everything" localSheetId="22"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Current._.Month._.Everything" localSheetId="19"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Current._.Month._.Everything" hidden="1">{"Month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Firmenbuch" localSheetId="14" hidden="1">{#N/A,#N/A,FALSE,"BILANZ";#N/A,#N/A,FALSE,"GUV";#N/A,#N/A,FALSE,"ANLAGEN";#N/A,#N/A,FALSE,"ANHANG";#N/A,#N/A,FALSE,"FB-FORM";#N/A,#N/A,FALSE,"FB-ANTRAG"}</definedName>
    <definedName name="wrn1.Firmenbuch" localSheetId="7" hidden="1">{#N/A,#N/A,FALSE,"BILANZ";#N/A,#N/A,FALSE,"GUV";#N/A,#N/A,FALSE,"ANLAGEN";#N/A,#N/A,FALSE,"ANHANG";#N/A,#N/A,FALSE,"FB-FORM";#N/A,#N/A,FALSE,"FB-ANTRAG"}</definedName>
    <definedName name="wrn1.Firmenbuch" localSheetId="25" hidden="1">{#N/A,#N/A,FALSE,"BILANZ";#N/A,#N/A,FALSE,"GUV";#N/A,#N/A,FALSE,"ANLAGEN";#N/A,#N/A,FALSE,"ANHANG";#N/A,#N/A,FALSE,"FB-FORM";#N/A,#N/A,FALSE,"FB-ANTRAG"}</definedName>
    <definedName name="wrn1.Firmenbuch" localSheetId="21" hidden="1">{#N/A,#N/A,FALSE,"BILANZ";#N/A,#N/A,FALSE,"GUV";#N/A,#N/A,FALSE,"ANLAGEN";#N/A,#N/A,FALSE,"ANHANG";#N/A,#N/A,FALSE,"FB-FORM";#N/A,#N/A,FALSE,"FB-ANTRAG"}</definedName>
    <definedName name="wrn1.Firmenbuch" localSheetId="22" hidden="1">{#N/A,#N/A,FALSE,"BILANZ";#N/A,#N/A,FALSE,"GUV";#N/A,#N/A,FALSE,"ANLAGEN";#N/A,#N/A,FALSE,"ANHANG";#N/A,#N/A,FALSE,"FB-FORM";#N/A,#N/A,FALSE,"FB-ANTRAG"}</definedName>
    <definedName name="wrn1.Firmenbuch" localSheetId="19" hidden="1">{#N/A,#N/A,FALSE,"BILANZ";#N/A,#N/A,FALSE,"GUV";#N/A,#N/A,FALSE,"ANLAGEN";#N/A,#N/A,FALSE,"ANHANG";#N/A,#N/A,FALSE,"FB-FORM";#N/A,#N/A,FALSE,"FB-ANTRAG"}</definedName>
    <definedName name="wrn1.Firmenbuch" hidden="1">{#N/A,#N/A,FALSE,"BILANZ";#N/A,#N/A,FALSE,"GUV";#N/A,#N/A,FALSE,"ANLAGEN";#N/A,#N/A,FALSE,"ANHANG";#N/A,#N/A,FALSE,"FB-FORM";#N/A,#N/A,FALSE,"FB-ANTRAG"}</definedName>
    <definedName name="wrn1.history" localSheetId="14" hidden="1">{#N/A,#N/A,FALSE,"model"}</definedName>
    <definedName name="wrn1.history" localSheetId="7" hidden="1">{#N/A,#N/A,FALSE,"model"}</definedName>
    <definedName name="wrn1.history" localSheetId="25" hidden="1">{#N/A,#N/A,FALSE,"model"}</definedName>
    <definedName name="wrn1.history" localSheetId="21" hidden="1">{#N/A,#N/A,FALSE,"model"}</definedName>
    <definedName name="wrn1.history" localSheetId="22" hidden="1">{#N/A,#N/A,FALSE,"model"}</definedName>
    <definedName name="wrn1.history" localSheetId="19" hidden="1">{#N/A,#N/A,FALSE,"model"}</definedName>
    <definedName name="wrn1.history" hidden="1">{#N/A,#N/A,FALSE,"model"}</definedName>
    <definedName name="wrn1.PRINT." localSheetId="14" hidden="1">{"DOWNLOAD",#N/A,FALSE,"GLDownload";"UPLOAD",#N/A,FALSE,"GLUpload"}</definedName>
    <definedName name="wrn1.PRINT." localSheetId="7" hidden="1">{"DOWNLOAD",#N/A,FALSE,"GLDownload";"UPLOAD",#N/A,FALSE,"GLUpload"}</definedName>
    <definedName name="wrn1.PRINT." localSheetId="25" hidden="1">{"DOWNLOAD",#N/A,FALSE,"GLDownload";"UPLOAD",#N/A,FALSE,"GLUpload"}</definedName>
    <definedName name="wrn1.PRINT." localSheetId="21" hidden="1">{"DOWNLOAD",#N/A,FALSE,"GLDownload";"UPLOAD",#N/A,FALSE,"GLUpload"}</definedName>
    <definedName name="wrn1.PRINT." localSheetId="22" hidden="1">{"DOWNLOAD",#N/A,FALSE,"GLDownload";"UPLOAD",#N/A,FALSE,"GLUpload"}</definedName>
    <definedName name="wrn1.PRINT." localSheetId="19" hidden="1">{"DOWNLOAD",#N/A,FALSE,"GLDownload";"UPLOAD",#N/A,FALSE,"GLUpload"}</definedName>
    <definedName name="wrn1.PRINT." hidden="1">{"DOWNLOAD",#N/A,FALSE,"GLDownload";"UPLOAD",#N/A,FALSE,"GLUpload"}</definedName>
    <definedName name="wrn1.summit" localSheetId="14" hidden="1">{#N/A,#N/A,FALSE,"TB";#N/A,#N/A,FALSE,"DR";#N/A,#N/A,FALSE,"AR";#N/A,#N/A,FALSE,"PL";#N/A,#N/A,FALSE,"BS";#N/A,#N/A,FALSE,"NOTES";#N/A,#N/A,FALSE,"NOTES (2)";#N/A,#N/A,FALSE,"NOTES (3)";#N/A,#N/A,FALSE,"DPL";#N/A,#N/A,FALSE,"TAXC.INDEX";#N/A,#N/A,FALSE,"Schedule I";#N/A,#N/A,FALSE,"Adjustments"}</definedName>
    <definedName name="wrn1.summit" localSheetId="7" hidden="1">{#N/A,#N/A,FALSE,"TB";#N/A,#N/A,FALSE,"DR";#N/A,#N/A,FALSE,"AR";#N/A,#N/A,FALSE,"PL";#N/A,#N/A,FALSE,"BS";#N/A,#N/A,FALSE,"NOTES";#N/A,#N/A,FALSE,"NOTES (2)";#N/A,#N/A,FALSE,"NOTES (3)";#N/A,#N/A,FALSE,"DPL";#N/A,#N/A,FALSE,"TAXC.INDEX";#N/A,#N/A,FALSE,"Schedule I";#N/A,#N/A,FALSE,"Adjustments"}</definedName>
    <definedName name="wrn1.summit" localSheetId="25" hidden="1">{#N/A,#N/A,FALSE,"TB";#N/A,#N/A,FALSE,"DR";#N/A,#N/A,FALSE,"AR";#N/A,#N/A,FALSE,"PL";#N/A,#N/A,FALSE,"BS";#N/A,#N/A,FALSE,"NOTES";#N/A,#N/A,FALSE,"NOTES (2)";#N/A,#N/A,FALSE,"NOTES (3)";#N/A,#N/A,FALSE,"DPL";#N/A,#N/A,FALSE,"TAXC.INDEX";#N/A,#N/A,FALSE,"Schedule I";#N/A,#N/A,FALSE,"Adjustments"}</definedName>
    <definedName name="wrn1.summit" localSheetId="21" hidden="1">{#N/A,#N/A,FALSE,"TB";#N/A,#N/A,FALSE,"DR";#N/A,#N/A,FALSE,"AR";#N/A,#N/A,FALSE,"PL";#N/A,#N/A,FALSE,"BS";#N/A,#N/A,FALSE,"NOTES";#N/A,#N/A,FALSE,"NOTES (2)";#N/A,#N/A,FALSE,"NOTES (3)";#N/A,#N/A,FALSE,"DPL";#N/A,#N/A,FALSE,"TAXC.INDEX";#N/A,#N/A,FALSE,"Schedule I";#N/A,#N/A,FALSE,"Adjustments"}</definedName>
    <definedName name="wrn1.summit" localSheetId="22" hidden="1">{#N/A,#N/A,FALSE,"TB";#N/A,#N/A,FALSE,"DR";#N/A,#N/A,FALSE,"AR";#N/A,#N/A,FALSE,"PL";#N/A,#N/A,FALSE,"BS";#N/A,#N/A,FALSE,"NOTES";#N/A,#N/A,FALSE,"NOTES (2)";#N/A,#N/A,FALSE,"NOTES (3)";#N/A,#N/A,FALSE,"DPL";#N/A,#N/A,FALSE,"TAXC.INDEX";#N/A,#N/A,FALSE,"Schedule I";#N/A,#N/A,FALSE,"Adjustments"}</definedName>
    <definedName name="wrn1.summit" localSheetId="19" hidden="1">{#N/A,#N/A,FALSE,"TB";#N/A,#N/A,FALSE,"DR";#N/A,#N/A,FALSE,"AR";#N/A,#N/A,FALSE,"PL";#N/A,#N/A,FALSE,"BS";#N/A,#N/A,FALSE,"NOTES";#N/A,#N/A,FALSE,"NOTES (2)";#N/A,#N/A,FALSE,"NOTES (3)";#N/A,#N/A,FALSE,"DPL";#N/A,#N/A,FALSE,"TAXC.INDEX";#N/A,#N/A,FALSE,"Schedule I";#N/A,#N/A,FALSE,"Adjustments"}</definedName>
    <definedName name="wrn1.summit" hidden="1">{#N/A,#N/A,FALSE,"TB";#N/A,#N/A,FALSE,"DR";#N/A,#N/A,FALSE,"AR";#N/A,#N/A,FALSE,"PL";#N/A,#N/A,FALSE,"BS";#N/A,#N/A,FALSE,"NOTES";#N/A,#N/A,FALSE,"NOTES (2)";#N/A,#N/A,FALSE,"NOTES (3)";#N/A,#N/A,FALSE,"DPL";#N/A,#N/A,FALSE,"TAXC.INDEX";#N/A,#N/A,FALSE,"Schedule I";#N/A,#N/A,FALSE,"Adjustments"}</definedName>
    <definedName name="wrn1.supp." localSheetId="14"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1.supp." localSheetId="7"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1.supp." localSheetId="25"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1.supp." localSheetId="21"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1.supp." localSheetId="22"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1.supp." localSheetId="19"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1.supp." hidden="1">{#N/A,#N/A,FALSE,"COVER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1.tigertax." localSheetId="14" hidden="1">{#N/A,#N/A,FALSE,"TAXC.INDEX";#N/A,#N/A,FALSE,"Schedule I";#N/A,#N/A,FALSE,"Schedule  II";#N/A,#N/A,FALSE,"Schedule III"}</definedName>
    <definedName name="wrn1.tigertax." localSheetId="7" hidden="1">{#N/A,#N/A,FALSE,"TAXC.INDEX";#N/A,#N/A,FALSE,"Schedule I";#N/A,#N/A,FALSE,"Schedule  II";#N/A,#N/A,FALSE,"Schedule III"}</definedName>
    <definedName name="wrn1.tigertax." localSheetId="25" hidden="1">{#N/A,#N/A,FALSE,"TAXC.INDEX";#N/A,#N/A,FALSE,"Schedule I";#N/A,#N/A,FALSE,"Schedule  II";#N/A,#N/A,FALSE,"Schedule III"}</definedName>
    <definedName name="wrn1.tigertax." localSheetId="21" hidden="1">{#N/A,#N/A,FALSE,"TAXC.INDEX";#N/A,#N/A,FALSE,"Schedule I";#N/A,#N/A,FALSE,"Schedule  II";#N/A,#N/A,FALSE,"Schedule III"}</definedName>
    <definedName name="wrn1.tigertax." localSheetId="22" hidden="1">{#N/A,#N/A,FALSE,"TAXC.INDEX";#N/A,#N/A,FALSE,"Schedule I";#N/A,#N/A,FALSE,"Schedule  II";#N/A,#N/A,FALSE,"Schedule III"}</definedName>
    <definedName name="wrn1.tigertax." localSheetId="19" hidden="1">{#N/A,#N/A,FALSE,"TAXC.INDEX";#N/A,#N/A,FALSE,"Schedule I";#N/A,#N/A,FALSE,"Schedule  II";#N/A,#N/A,FALSE,"Schedule III"}</definedName>
    <definedName name="wrn1.tigertax." hidden="1">{#N/A,#N/A,FALSE,"TAXC.INDEX";#N/A,#N/A,FALSE,"Schedule I";#N/A,#N/A,FALSE,"Schedule  II";#N/A,#N/A,FALSE,"Schedule III"}</definedName>
    <definedName name="wrn3.histroic" localSheetId="14" hidden="1">{#N/A,#N/A,FALSE,"model"}</definedName>
    <definedName name="wrn3.histroic" localSheetId="7" hidden="1">{#N/A,#N/A,FALSE,"model"}</definedName>
    <definedName name="wrn3.histroic" localSheetId="25" hidden="1">{#N/A,#N/A,FALSE,"model"}</definedName>
    <definedName name="wrn3.histroic" localSheetId="21" hidden="1">{#N/A,#N/A,FALSE,"model"}</definedName>
    <definedName name="wrn3.histroic" localSheetId="22" hidden="1">{#N/A,#N/A,FALSE,"model"}</definedName>
    <definedName name="wrn3.histroic" localSheetId="19" hidden="1">{#N/A,#N/A,FALSE,"model"}</definedName>
    <definedName name="wrn3.histroic" hidden="1">{#N/A,#N/A,FALSE,"model"}</definedName>
    <definedName name="wrna" localSheetId="14"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a" localSheetId="7"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a" localSheetId="25"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a" localSheetId="21"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a" localSheetId="22"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a" localSheetId="19"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a" hidden="1">{#N/A,#N/A,FALSE,"Index";#N/A,#N/A,FALSE,"Comments CIG";#N/A,#N/A,FALSE,"Comments IDEN";#N/A,#N/A,FALSE,"BS CIG";#N/A,#N/A,FALSE,"BS IDEN";#N/A,#N/A,FALSE,"P&amp;L CIG";#N/A,#N/A,FALSE,"P&amp;L FWT";#N/A,#N/A,FALSE,"P&amp;L IDEN";#N/A,#N/A,FALSE,"Cash Flow CIG";#N/A,#N/A,FALSE,"Cash Flow IDEN";#N/A,#N/A,FALSE,"MBR CIG";#N/A,#N/A,FALSE,"MBR iDEN";#N/A,#N/A,FALSE,"MBR_FWT";#N/A,#N/A,FALSE,"Headcount CIG";#N/A,#N/A,FALSE,"Headcount iDEN";#N/A,#N/A,FALSE,"FAB UN IDEN";#N/A,#N/A,FALSE,"FAB UN FWT";#N/A,#N/A,FALSE,"CIG MFG";#N/A,#N/A,FALSE,"IDEN MFG";#N/A,#N/A,FALSE,"IDEN 6-Up Charts  ";#N/A,#N/A,FALSE,"FWT MFG";#N/A,#N/A,FALSE,"FWT 6-Up Charts ";#N/A,#N/A,FALSE,"IDEN Inventory";#N/A,#N/A,FALSE,"CIG Inventory";#N/A,#N/A,FALSE,"Capital Expenditures";#N/A,#N/A,FALSE,"FM CIG";#N/A,#N/A,FALSE,"NSAD ASP CIG";#N/A,#N/A,FALSE,"FM iDEN";#N/A,#N/A,FALSE,"NSAD IDEN";#N/A,#N/A,FALSE,"IDEN Mrg Analysis";#N/A,#N/A,FALSE,"R&amp;D  Report";#N/A,#N/A,FALSE,"Mrg A. iDEN"}</definedName>
    <definedName name="wrna.prod" localSheetId="14" hidden="1">{#N/A,#N/A,FALSE,"1";#N/A,#N/A,FALSE,"2";#N/A,#N/A,FALSE,"16 - 17";#N/A,#N/A,FALSE,"18 - 19";#N/A,#N/A,FALSE,"26";#N/A,#N/A,FALSE,"27";#N/A,#N/A,FALSE,"28"}</definedName>
    <definedName name="wrna.prod" localSheetId="7" hidden="1">{#N/A,#N/A,FALSE,"1";#N/A,#N/A,FALSE,"2";#N/A,#N/A,FALSE,"16 - 17";#N/A,#N/A,FALSE,"18 - 19";#N/A,#N/A,FALSE,"26";#N/A,#N/A,FALSE,"27";#N/A,#N/A,FALSE,"28"}</definedName>
    <definedName name="wrna.prod" localSheetId="25" hidden="1">{#N/A,#N/A,FALSE,"1";#N/A,#N/A,FALSE,"2";#N/A,#N/A,FALSE,"16 - 17";#N/A,#N/A,FALSE,"18 - 19";#N/A,#N/A,FALSE,"26";#N/A,#N/A,FALSE,"27";#N/A,#N/A,FALSE,"28"}</definedName>
    <definedName name="wrna.prod" localSheetId="21" hidden="1">{#N/A,#N/A,FALSE,"1";#N/A,#N/A,FALSE,"2";#N/A,#N/A,FALSE,"16 - 17";#N/A,#N/A,FALSE,"18 - 19";#N/A,#N/A,FALSE,"26";#N/A,#N/A,FALSE,"27";#N/A,#N/A,FALSE,"28"}</definedName>
    <definedName name="wrna.prod" localSheetId="22" hidden="1">{#N/A,#N/A,FALSE,"1";#N/A,#N/A,FALSE,"2";#N/A,#N/A,FALSE,"16 - 17";#N/A,#N/A,FALSE,"18 - 19";#N/A,#N/A,FALSE,"26";#N/A,#N/A,FALSE,"27";#N/A,#N/A,FALSE,"28"}</definedName>
    <definedName name="wrna.prod" localSheetId="19" hidden="1">{#N/A,#N/A,FALSE,"1";#N/A,#N/A,FALSE,"2";#N/A,#N/A,FALSE,"16 - 17";#N/A,#N/A,FALSE,"18 - 19";#N/A,#N/A,FALSE,"26";#N/A,#N/A,FALSE,"27";#N/A,#N/A,FALSE,"28"}</definedName>
    <definedName name="wrna.prod" hidden="1">{#N/A,#N/A,FALSE,"1";#N/A,#N/A,FALSE,"2";#N/A,#N/A,FALSE,"16 - 17";#N/A,#N/A,FALSE,"18 - 19";#N/A,#N/A,FALSE,"26";#N/A,#N/A,FALSE,"27";#N/A,#N/A,FALSE,"28"}</definedName>
    <definedName name="wrnaboth" localSheetId="14" hidden="1">{"detail",#N/A,FALSE,"mfg";"summary",#N/A,FALSE,"mfg"}</definedName>
    <definedName name="wrnaboth" localSheetId="7" hidden="1">{"detail",#N/A,FALSE,"mfg";"summary",#N/A,FALSE,"mfg"}</definedName>
    <definedName name="wrnaboth" localSheetId="25" hidden="1">{"detail",#N/A,FALSE,"mfg";"summary",#N/A,FALSE,"mfg"}</definedName>
    <definedName name="wrnaboth" localSheetId="21" hidden="1">{"detail",#N/A,FALSE,"mfg";"summary",#N/A,FALSE,"mfg"}</definedName>
    <definedName name="wrnaboth" localSheetId="22" hidden="1">{"detail",#N/A,FALSE,"mfg";"summary",#N/A,FALSE,"mfg"}</definedName>
    <definedName name="wrnaboth" localSheetId="19" hidden="1">{"detail",#N/A,FALSE,"mfg";"summary",#N/A,FALSE,"mfg"}</definedName>
    <definedName name="wrnaboth" hidden="1">{"detail",#N/A,FALSE,"mfg";"summary",#N/A,FALSE,"mfg"}</definedName>
    <definedName name="wrnats" localSheetId="14" hidden="1">{#N/A,"PURADD",FALSE,"Business Analysis";#N/A,"PURSPP",FALSE,"Business Analysis";#N/A,"CTGIND",FALSE,"Business Analysis";#N/A,"PURCHM",FALSE,"Business Analysis";#N/A,"SPADD",FALSE,"Business Analysis";#N/A,"EPOXY",FALSE,"Business Analysis";#N/A,"PURPER",FALSE,"Business Analysis"}</definedName>
    <definedName name="wrnats" localSheetId="7" hidden="1">{#N/A,"PURADD",FALSE,"Business Analysis";#N/A,"PURSPP",FALSE,"Business Analysis";#N/A,"CTGIND",FALSE,"Business Analysis";#N/A,"PURCHM",FALSE,"Business Analysis";#N/A,"SPADD",FALSE,"Business Analysis";#N/A,"EPOXY",FALSE,"Business Analysis";#N/A,"PURPER",FALSE,"Business Analysis"}</definedName>
    <definedName name="wrnats" localSheetId="25" hidden="1">{#N/A,"PURADD",FALSE,"Business Analysis";#N/A,"PURSPP",FALSE,"Business Analysis";#N/A,"CTGIND",FALSE,"Business Analysis";#N/A,"PURCHM",FALSE,"Business Analysis";#N/A,"SPADD",FALSE,"Business Analysis";#N/A,"EPOXY",FALSE,"Business Analysis";#N/A,"PURPER",FALSE,"Business Analysis"}</definedName>
    <definedName name="wrnats" localSheetId="21" hidden="1">{#N/A,"PURADD",FALSE,"Business Analysis";#N/A,"PURSPP",FALSE,"Business Analysis";#N/A,"CTGIND",FALSE,"Business Analysis";#N/A,"PURCHM",FALSE,"Business Analysis";#N/A,"SPADD",FALSE,"Business Analysis";#N/A,"EPOXY",FALSE,"Business Analysis";#N/A,"PURPER",FALSE,"Business Analysis"}</definedName>
    <definedName name="wrnats" localSheetId="22" hidden="1">{#N/A,"PURADD",FALSE,"Business Analysis";#N/A,"PURSPP",FALSE,"Business Analysis";#N/A,"CTGIND",FALSE,"Business Analysis";#N/A,"PURCHM",FALSE,"Business Analysis";#N/A,"SPADD",FALSE,"Business Analysis";#N/A,"EPOXY",FALSE,"Business Analysis";#N/A,"PURPER",FALSE,"Business Analysis"}</definedName>
    <definedName name="wrnats" localSheetId="19" hidden="1">{#N/A,"PURADD",FALSE,"Business Analysis";#N/A,"PURSPP",FALSE,"Business Analysis";#N/A,"CTGIND",FALSE,"Business Analysis";#N/A,"PURCHM",FALSE,"Business Analysis";#N/A,"SPADD",FALSE,"Business Analysis";#N/A,"EPOXY",FALSE,"Business Analysis";#N/A,"PURPER",FALSE,"Business Analysis"}</definedName>
    <definedName name="wrnats" hidden="1">{#N/A,"PURADD",FALSE,"Business Analysis";#N/A,"PURSPP",FALSE,"Business Analysis";#N/A,"CTGIND",FALSE,"Business Analysis";#N/A,"PURCHM",FALSE,"Business Analysis";#N/A,"SPADD",FALSE,"Business Analysis";#N/A,"EPOXY",FALSE,"Business Analysis";#N/A,"PURPER",FALSE,"Business Analysis"}</definedName>
    <definedName name="wrnavboth" localSheetId="14" hidden="1">{"detail",#N/A,FALSE,"mfg";"summary",#N/A,FALSE,"mfg"}</definedName>
    <definedName name="wrnavboth" localSheetId="7" hidden="1">{"detail",#N/A,FALSE,"mfg";"summary",#N/A,FALSE,"mfg"}</definedName>
    <definedName name="wrnavboth" localSheetId="25" hidden="1">{"detail",#N/A,FALSE,"mfg";"summary",#N/A,FALSE,"mfg"}</definedName>
    <definedName name="wrnavboth" localSheetId="21" hidden="1">{"detail",#N/A,FALSE,"mfg";"summary",#N/A,FALSE,"mfg"}</definedName>
    <definedName name="wrnavboth" localSheetId="22" hidden="1">{"detail",#N/A,FALSE,"mfg";"summary",#N/A,FALSE,"mfg"}</definedName>
    <definedName name="wrnavboth" localSheetId="19" hidden="1">{"detail",#N/A,FALSE,"mfg";"summary",#N/A,FALSE,"mfg"}</definedName>
    <definedName name="wrnavboth" hidden="1">{"detail",#N/A,FALSE,"mfg";"summary",#N/A,FALSE,"mfg"}</definedName>
    <definedName name="wrnavpucspadd" localSheetId="14" hidden="1">{#N/A,"PURCHM",FALSE,"Business Analysis";#N/A,"SPADD",FALSE,"Business Analysis"}</definedName>
    <definedName name="wrnavpucspadd" localSheetId="7" hidden="1">{#N/A,"PURCHM",FALSE,"Business Analysis";#N/A,"SPADD",FALSE,"Business Analysis"}</definedName>
    <definedName name="wrnavpucspadd" localSheetId="25" hidden="1">{#N/A,"PURCHM",FALSE,"Business Analysis";#N/A,"SPADD",FALSE,"Business Analysis"}</definedName>
    <definedName name="wrnavpucspadd" localSheetId="21" hidden="1">{#N/A,"PURCHM",FALSE,"Business Analysis";#N/A,"SPADD",FALSE,"Business Analysis"}</definedName>
    <definedName name="wrnavpucspadd" localSheetId="22" hidden="1">{#N/A,"PURCHM",FALSE,"Business Analysis";#N/A,"SPADD",FALSE,"Business Analysis"}</definedName>
    <definedName name="wrnavpucspadd" localSheetId="19" hidden="1">{#N/A,"PURCHM",FALSE,"Business Analysis";#N/A,"SPADD",FALSE,"Business Analysis"}</definedName>
    <definedName name="wrnavpucspadd" hidden="1">{#N/A,"PURCHM",FALSE,"Business Analysis";#N/A,"SPADD",FALSE,"Business Analysis"}</definedName>
    <definedName name="wrnb213" localSheetId="14" hidden="1">{"detail",#N/A,FALSE,"mfg";"summary",#N/A,FALSE,"mfg"}</definedName>
    <definedName name="wrnb213" localSheetId="7" hidden="1">{"detail",#N/A,FALSE,"mfg";"summary",#N/A,FALSE,"mfg"}</definedName>
    <definedName name="wrnb213" localSheetId="25" hidden="1">{"detail",#N/A,FALSE,"mfg";"summary",#N/A,FALSE,"mfg"}</definedName>
    <definedName name="wrnb213" localSheetId="21" hidden="1">{"detail",#N/A,FALSE,"mfg";"summary",#N/A,FALSE,"mfg"}</definedName>
    <definedName name="wrnb213" localSheetId="22" hidden="1">{"detail",#N/A,FALSE,"mfg";"summary",#N/A,FALSE,"mfg"}</definedName>
    <definedName name="wrnb213" localSheetId="19" hidden="1">{"detail",#N/A,FALSE,"mfg";"summary",#N/A,FALSE,"mfg"}</definedName>
    <definedName name="wrnb213" hidden="1">{"detail",#N/A,FALSE,"mfg";"summary",#N/A,FALSE,"mfg"}</definedName>
    <definedName name="wrnb412" localSheetId="14" hidden="1">{"detail",#N/A,FALSE,"mfg";"summary",#N/A,FALSE,"mfg"}</definedName>
    <definedName name="wrnb412" localSheetId="7" hidden="1">{"detail",#N/A,FALSE,"mfg";"summary",#N/A,FALSE,"mfg"}</definedName>
    <definedName name="wrnb412" localSheetId="25" hidden="1">{"detail",#N/A,FALSE,"mfg";"summary",#N/A,FALSE,"mfg"}</definedName>
    <definedName name="wrnb412" localSheetId="21" hidden="1">{"detail",#N/A,FALSE,"mfg";"summary",#N/A,FALSE,"mfg"}</definedName>
    <definedName name="wrnb412" localSheetId="22" hidden="1">{"detail",#N/A,FALSE,"mfg";"summary",#N/A,FALSE,"mfg"}</definedName>
    <definedName name="wrnb412" localSheetId="19" hidden="1">{"detail",#N/A,FALSE,"mfg";"summary",#N/A,FALSE,"mfg"}</definedName>
    <definedName name="wrnb412" hidden="1">{"detail",#N/A,FALSE,"mfg";"summary",#N/A,FALSE,"mfg"}</definedName>
    <definedName name="wrnboth14a" localSheetId="14" hidden="1">{"detail",#N/A,FALSE,"mfg";"summary",#N/A,FALSE,"mfg"}</definedName>
    <definedName name="wrnboth14a" localSheetId="7" hidden="1">{"detail",#N/A,FALSE,"mfg";"summary",#N/A,FALSE,"mfg"}</definedName>
    <definedName name="wrnboth14a" localSheetId="25" hidden="1">{"detail",#N/A,FALSE,"mfg";"summary",#N/A,FALSE,"mfg"}</definedName>
    <definedName name="wrnboth14a" localSheetId="21" hidden="1">{"detail",#N/A,FALSE,"mfg";"summary",#N/A,FALSE,"mfg"}</definedName>
    <definedName name="wrnboth14a" localSheetId="22" hidden="1">{"detail",#N/A,FALSE,"mfg";"summary",#N/A,FALSE,"mfg"}</definedName>
    <definedName name="wrnboth14a" localSheetId="19" hidden="1">{"detail",#N/A,FALSE,"mfg";"summary",#N/A,FALSE,"mfg"}</definedName>
    <definedName name="wrnboth14a" hidden="1">{"detail",#N/A,FALSE,"mfg";"summary",#N/A,FALSE,"mfg"}</definedName>
    <definedName name="wrnBU1" localSheetId="14" hidden="1">{#N/A,#N/A,FALSE,"P&amp;L Acc";#N/A,#N/A,FALSE,"P&amp;L Var";#N/A,#N/A,FALSE,"I-B Rep";#N/A,#N/A,FALSE,"BS";#N/A,#N/A,FALSE,"C'flw St";#N/A,#N/A,FALSE,"FA Rep";#N/A,#N/A,FALSE,"H-C Cons"}</definedName>
    <definedName name="wrnBU1" localSheetId="7" hidden="1">{#N/A,#N/A,FALSE,"P&amp;L Acc";#N/A,#N/A,FALSE,"P&amp;L Var";#N/A,#N/A,FALSE,"I-B Rep";#N/A,#N/A,FALSE,"BS";#N/A,#N/A,FALSE,"C'flw St";#N/A,#N/A,FALSE,"FA Rep";#N/A,#N/A,FALSE,"H-C Cons"}</definedName>
    <definedName name="wrnBU1" localSheetId="25" hidden="1">{#N/A,#N/A,FALSE,"P&amp;L Acc";#N/A,#N/A,FALSE,"P&amp;L Var";#N/A,#N/A,FALSE,"I-B Rep";#N/A,#N/A,FALSE,"BS";#N/A,#N/A,FALSE,"C'flw St";#N/A,#N/A,FALSE,"FA Rep";#N/A,#N/A,FALSE,"H-C Cons"}</definedName>
    <definedName name="wrnBU1" localSheetId="21" hidden="1">{#N/A,#N/A,FALSE,"P&amp;L Acc";#N/A,#N/A,FALSE,"P&amp;L Var";#N/A,#N/A,FALSE,"I-B Rep";#N/A,#N/A,FALSE,"BS";#N/A,#N/A,FALSE,"C'flw St";#N/A,#N/A,FALSE,"FA Rep";#N/A,#N/A,FALSE,"H-C Cons"}</definedName>
    <definedName name="wrnBU1" localSheetId="22" hidden="1">{#N/A,#N/A,FALSE,"P&amp;L Acc";#N/A,#N/A,FALSE,"P&amp;L Var";#N/A,#N/A,FALSE,"I-B Rep";#N/A,#N/A,FALSE,"BS";#N/A,#N/A,FALSE,"C'flw St";#N/A,#N/A,FALSE,"FA Rep";#N/A,#N/A,FALSE,"H-C Cons"}</definedName>
    <definedName name="wrnBU1" localSheetId="19" hidden="1">{#N/A,#N/A,FALSE,"P&amp;L Acc";#N/A,#N/A,FALSE,"P&amp;L Var";#N/A,#N/A,FALSE,"I-B Rep";#N/A,#N/A,FALSE,"BS";#N/A,#N/A,FALSE,"C'flw St";#N/A,#N/A,FALSE,"FA Rep";#N/A,#N/A,FALSE,"H-C Cons"}</definedName>
    <definedName name="wrnBU1" hidden="1">{#N/A,#N/A,FALSE,"P&amp;L Acc";#N/A,#N/A,FALSE,"P&amp;L Var";#N/A,#N/A,FALSE,"I-B Rep";#N/A,#N/A,FALSE,"BS";#N/A,#N/A,FALSE,"C'flw St";#N/A,#N/A,FALSE,"FA Rep";#N/A,#N/A,FALSE,"H-C Cons"}</definedName>
    <definedName name="wrnc" localSheetId="14"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c" localSheetId="7"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c" localSheetId="25"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c" localSheetId="21"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c" localSheetId="22"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c" localSheetId="19"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c" hidden="1">{#N/A,#N/A,FALSE,"Comments PCS";#N/A,#N/A,FALSE,"BS PCS";#N/A,#N/A,FALSE,"P&amp;L PCS";#N/A,#N/A,FALSE,"Cash Flow PCS";#N/A,#N/A,FALSE,"MBR PCS";#N/A,#N/A,FALSE,"Headcount PCS";#N/A,#N/A,FALSE,"FAB UN CSG ";#N/A,#N/A,FALSE,"FAB UN PPG";#N/A,#N/A,FALSE,"CSS MFG";#N/A,#N/A,FALSE,"CSS Distr";#N/A,#N/A,FALSE,"CSG 6-Up Charts";#N/A,#N/A,FALSE,"PCS Inventory";#N/A,#N/A,FALSE,"Capital Expenditures";#N/A,#N/A,FALSE,"FM CSG";#N/A,#N/A,FALSE,"NSAD ASP CGS";#N/A,#N/A,FALSE,"R&amp;D  Report";#N/A,#N/A,FALSE,"CSG Mrg Analysis";#N/A,#N/A,FALSE,"PCS Credit"}</definedName>
    <definedName name="wrne" localSheetId="14" hidden="1">{#N/A,#N/A,FALSE,"Headcount_PCS ";#N/A,#N/A,FALSE,"Headcount CIG";#N/A,#N/A,FALSE,"Headcount iDEN";#N/A,#N/A,FALSE,"JAG PLANT TREND"}</definedName>
    <definedName name="wrne" localSheetId="7" hidden="1">{#N/A,#N/A,FALSE,"Headcount_PCS ";#N/A,#N/A,FALSE,"Headcount CIG";#N/A,#N/A,FALSE,"Headcount iDEN";#N/A,#N/A,FALSE,"JAG PLANT TREND"}</definedName>
    <definedName name="wrne" localSheetId="25" hidden="1">{#N/A,#N/A,FALSE,"Headcount_PCS ";#N/A,#N/A,FALSE,"Headcount CIG";#N/A,#N/A,FALSE,"Headcount iDEN";#N/A,#N/A,FALSE,"JAG PLANT TREND"}</definedName>
    <definedName name="wrne" localSheetId="21" hidden="1">{#N/A,#N/A,FALSE,"Headcount_PCS ";#N/A,#N/A,FALSE,"Headcount CIG";#N/A,#N/A,FALSE,"Headcount iDEN";#N/A,#N/A,FALSE,"JAG PLANT TREND"}</definedName>
    <definedName name="wrne" localSheetId="22" hidden="1">{#N/A,#N/A,FALSE,"Headcount_PCS ";#N/A,#N/A,FALSE,"Headcount CIG";#N/A,#N/A,FALSE,"Headcount iDEN";#N/A,#N/A,FALSE,"JAG PLANT TREND"}</definedName>
    <definedName name="wrne" localSheetId="19" hidden="1">{#N/A,#N/A,FALSE,"Headcount_PCS ";#N/A,#N/A,FALSE,"Headcount CIG";#N/A,#N/A,FALSE,"Headcount iDEN";#N/A,#N/A,FALSE,"JAG PLANT TREND"}</definedName>
    <definedName name="wrne" hidden="1">{#N/A,#N/A,FALSE,"Headcount_PCS ";#N/A,#N/A,FALSE,"Headcount CIG";#N/A,#N/A,FALSE,"Headcount iDEN";#N/A,#N/A,FALSE,"JAG PLANT TREND"}</definedName>
    <definedName name="wrnfd" localSheetId="14" hidden="1">{#N/A,#N/A,FALSE,"现金"}</definedName>
    <definedName name="wrnfd" localSheetId="7" hidden="1">{#N/A,#N/A,FALSE,"现金"}</definedName>
    <definedName name="wrnfd" localSheetId="25" hidden="1">{#N/A,#N/A,FALSE,"现金"}</definedName>
    <definedName name="wrnfd" localSheetId="21" hidden="1">{#N/A,#N/A,FALSE,"现金"}</definedName>
    <definedName name="wrnfd" localSheetId="22" hidden="1">{#N/A,#N/A,FALSE,"现金"}</definedName>
    <definedName name="wrnfd" localSheetId="19" hidden="1">{#N/A,#N/A,FALSE,"现金"}</definedName>
    <definedName name="wrnfd" hidden="1">{#N/A,#N/A,FALSE,"现金"}</definedName>
    <definedName name="WRNL1" localSheetId="14" hidden="1">{#N/A,#N/A,FALSE,"Bare Battery F.G."}</definedName>
    <definedName name="WRNL1" localSheetId="7" hidden="1">{#N/A,#N/A,FALSE,"Bare Battery F.G."}</definedName>
    <definedName name="WRNL1" localSheetId="25" hidden="1">{#N/A,#N/A,FALSE,"Bare Battery F.G."}</definedName>
    <definedName name="WRNL1" localSheetId="21" hidden="1">{#N/A,#N/A,FALSE,"Bare Battery F.G."}</definedName>
    <definedName name="WRNL1" localSheetId="22" hidden="1">{#N/A,#N/A,FALSE,"Bare Battery F.G."}</definedName>
    <definedName name="WRNL1" localSheetId="19" hidden="1">{#N/A,#N/A,FALSE,"Bare Battery F.G."}</definedName>
    <definedName name="WRNL1" hidden="1">{#N/A,#N/A,FALSE,"Bare Battery F.G."}</definedName>
    <definedName name="WRNL2" localSheetId="14" hidden="1">{#N/A,#N/A,FALSE,"Bare Battery F.G."}</definedName>
    <definedName name="WRNL2" localSheetId="7" hidden="1">{#N/A,#N/A,FALSE,"Bare Battery F.G."}</definedName>
    <definedName name="WRNL2" localSheetId="25" hidden="1">{#N/A,#N/A,FALSE,"Bare Battery F.G."}</definedName>
    <definedName name="WRNL2" localSheetId="21" hidden="1">{#N/A,#N/A,FALSE,"Bare Battery F.G."}</definedName>
    <definedName name="WRNL2" localSheetId="22" hidden="1">{#N/A,#N/A,FALSE,"Bare Battery F.G."}</definedName>
    <definedName name="WRNL2" localSheetId="19" hidden="1">{#N/A,#N/A,FALSE,"Bare Battery F.G."}</definedName>
    <definedName name="WRNL2" hidden="1">{#N/A,#N/A,FALSE,"Bare Battery F.G."}</definedName>
    <definedName name="wrnn.ja." localSheetId="14" hidden="1">{#N/A,#N/A,FALSE,"BILANZ";#N/A,#N/A,FALSE,"GUV";#N/A,#N/A,FALSE,"ANLAGEN";#N/A,#N/A,FALSE,"ANHANG"}</definedName>
    <definedName name="wrnn.ja." localSheetId="7" hidden="1">{#N/A,#N/A,FALSE,"BILANZ";#N/A,#N/A,FALSE,"GUV";#N/A,#N/A,FALSE,"ANLAGEN";#N/A,#N/A,FALSE,"ANHANG"}</definedName>
    <definedName name="wrnn.ja." localSheetId="25" hidden="1">{#N/A,#N/A,FALSE,"BILANZ";#N/A,#N/A,FALSE,"GUV";#N/A,#N/A,FALSE,"ANLAGEN";#N/A,#N/A,FALSE,"ANHANG"}</definedName>
    <definedName name="wrnn.ja." localSheetId="21" hidden="1">{#N/A,#N/A,FALSE,"BILANZ";#N/A,#N/A,FALSE,"GUV";#N/A,#N/A,FALSE,"ANLAGEN";#N/A,#N/A,FALSE,"ANHANG"}</definedName>
    <definedName name="wrnn.ja." localSheetId="22" hidden="1">{#N/A,#N/A,FALSE,"BILANZ";#N/A,#N/A,FALSE,"GUV";#N/A,#N/A,FALSE,"ANLAGEN";#N/A,#N/A,FALSE,"ANHANG"}</definedName>
    <definedName name="wrnn.ja." localSheetId="19" hidden="1">{#N/A,#N/A,FALSE,"BILANZ";#N/A,#N/A,FALSE,"GUV";#N/A,#N/A,FALSE,"ANLAGEN";#N/A,#N/A,FALSE,"ANHANG"}</definedName>
    <definedName name="wrnn.ja." hidden="1">{#N/A,#N/A,FALSE,"BILANZ";#N/A,#N/A,FALSE,"GUV";#N/A,#N/A,FALSE,"ANLAGEN";#N/A,#N/A,FALSE,"ANHANG"}</definedName>
    <definedName name="WRNP41" localSheetId="14" hidden="1">{#N/A,"PURCHM",FALSE,"Business Analysis";#N/A,"SPADD",FALSE,"Business Analysis"}</definedName>
    <definedName name="WRNP41" localSheetId="7" hidden="1">{#N/A,"PURCHM",FALSE,"Business Analysis";#N/A,"SPADD",FALSE,"Business Analysis"}</definedName>
    <definedName name="WRNP41" localSheetId="25" hidden="1">{#N/A,"PURCHM",FALSE,"Business Analysis";#N/A,"SPADD",FALSE,"Business Analysis"}</definedName>
    <definedName name="WRNP41" localSheetId="21" hidden="1">{#N/A,"PURCHM",FALSE,"Business Analysis";#N/A,"SPADD",FALSE,"Business Analysis"}</definedName>
    <definedName name="WRNP41" localSheetId="22" hidden="1">{#N/A,"PURCHM",FALSE,"Business Analysis";#N/A,"SPADD",FALSE,"Business Analysis"}</definedName>
    <definedName name="WRNP41" localSheetId="19" hidden="1">{#N/A,"PURCHM",FALSE,"Business Analysis";#N/A,"SPADD",FALSE,"Business Analysis"}</definedName>
    <definedName name="WRNP41" hidden="1">{#N/A,"PURCHM",FALSE,"Business Analysis";#N/A,"SPADD",FALSE,"Business Analysis"}</definedName>
    <definedName name="wrnp61" localSheetId="14" hidden="1">{#N/A,"PURCHM",FALSE,"Business Analysis";#N/A,"SPADD",FALSE,"Business Analysis"}</definedName>
    <definedName name="wrnp61" localSheetId="7" hidden="1">{#N/A,"PURCHM",FALSE,"Business Analysis";#N/A,"SPADD",FALSE,"Business Analysis"}</definedName>
    <definedName name="wrnp61" localSheetId="25" hidden="1">{#N/A,"PURCHM",FALSE,"Business Analysis";#N/A,"SPADD",FALSE,"Business Analysis"}</definedName>
    <definedName name="wrnp61" localSheetId="21" hidden="1">{#N/A,"PURCHM",FALSE,"Business Analysis";#N/A,"SPADD",FALSE,"Business Analysis"}</definedName>
    <definedName name="wrnp61" localSheetId="22" hidden="1">{#N/A,"PURCHM",FALSE,"Business Analysis";#N/A,"SPADD",FALSE,"Business Analysis"}</definedName>
    <definedName name="wrnp61" localSheetId="19" hidden="1">{#N/A,"PURCHM",FALSE,"Business Analysis";#N/A,"SPADD",FALSE,"Business Analysis"}</definedName>
    <definedName name="wrnp61" hidden="1">{#N/A,"PURCHM",FALSE,"Business Analysis";#N/A,"SPADD",FALSE,"Business Analysis"}</definedName>
    <definedName name="wrnpav" localSheetId="14" hidden="1">{#N/A,"PURCHM",FALSE,"Business Analysis";#N/A,"SPADD",FALSE,"Business Analysis"}</definedName>
    <definedName name="wrnpav" localSheetId="7" hidden="1">{#N/A,"PURCHM",FALSE,"Business Analysis";#N/A,"SPADD",FALSE,"Business Analysis"}</definedName>
    <definedName name="wrnpav" localSheetId="25" hidden="1">{#N/A,"PURCHM",FALSE,"Business Analysis";#N/A,"SPADD",FALSE,"Business Analysis"}</definedName>
    <definedName name="wrnpav" localSheetId="21" hidden="1">{#N/A,"PURCHM",FALSE,"Business Analysis";#N/A,"SPADD",FALSE,"Business Analysis"}</definedName>
    <definedName name="wrnpav" localSheetId="22" hidden="1">{#N/A,"PURCHM",FALSE,"Business Analysis";#N/A,"SPADD",FALSE,"Business Analysis"}</definedName>
    <definedName name="wrnpav" localSheetId="19" hidden="1">{#N/A,"PURCHM",FALSE,"Business Analysis";#N/A,"SPADD",FALSE,"Business Analysis"}</definedName>
    <definedName name="wrnpav" hidden="1">{#N/A,"PURCHM",FALSE,"Business Analysis";#N/A,"SPADD",FALSE,"Business Analysis"}</definedName>
    <definedName name="wrnpuc213" localSheetId="14" hidden="1">{#N/A,"PURCHM",FALSE,"Business Analysis";#N/A,"SPADD",FALSE,"Business Analysis"}</definedName>
    <definedName name="wrnpuc213" localSheetId="7" hidden="1">{#N/A,"PURCHM",FALSE,"Business Analysis";#N/A,"SPADD",FALSE,"Business Analysis"}</definedName>
    <definedName name="wrnpuc213" localSheetId="25" hidden="1">{#N/A,"PURCHM",FALSE,"Business Analysis";#N/A,"SPADD",FALSE,"Business Analysis"}</definedName>
    <definedName name="wrnpuc213" localSheetId="21" hidden="1">{#N/A,"PURCHM",FALSE,"Business Analysis";#N/A,"SPADD",FALSE,"Business Analysis"}</definedName>
    <definedName name="wrnpuc213" localSheetId="22" hidden="1">{#N/A,"PURCHM",FALSE,"Business Analysis";#N/A,"SPADD",FALSE,"Business Analysis"}</definedName>
    <definedName name="wrnpuc213" localSheetId="19" hidden="1">{#N/A,"PURCHM",FALSE,"Business Analysis";#N/A,"SPADD",FALSE,"Business Analysis"}</definedName>
    <definedName name="wrnpuc213" hidden="1">{#N/A,"PURCHM",FALSE,"Business Analysis";#N/A,"SPADD",FALSE,"Business Analysis"}</definedName>
    <definedName name="wrnpuc2412" localSheetId="14" hidden="1">{#N/A,"PURCHM",FALSE,"Business Analysis";#N/A,"SPADD",FALSE,"Business Analysis"}</definedName>
    <definedName name="wrnpuc2412" localSheetId="7" hidden="1">{#N/A,"PURCHM",FALSE,"Business Analysis";#N/A,"SPADD",FALSE,"Business Analysis"}</definedName>
    <definedName name="wrnpuc2412" localSheetId="25" hidden="1">{#N/A,"PURCHM",FALSE,"Business Analysis";#N/A,"SPADD",FALSE,"Business Analysis"}</definedName>
    <definedName name="wrnpuc2412" localSheetId="21" hidden="1">{#N/A,"PURCHM",FALSE,"Business Analysis";#N/A,"SPADD",FALSE,"Business Analysis"}</definedName>
    <definedName name="wrnpuc2412" localSheetId="22" hidden="1">{#N/A,"PURCHM",FALSE,"Business Analysis";#N/A,"SPADD",FALSE,"Business Analysis"}</definedName>
    <definedName name="wrnpuc2412" localSheetId="19" hidden="1">{#N/A,"PURCHM",FALSE,"Business Analysis";#N/A,"SPADD",FALSE,"Business Analysis"}</definedName>
    <definedName name="wrnpuc2412" hidden="1">{#N/A,"PURCHM",FALSE,"Business Analysis";#N/A,"SPADD",FALSE,"Business Analysis"}</definedName>
    <definedName name="wrnpuc412" localSheetId="14" hidden="1">{#N/A,"PURCHM",FALSE,"Business Analysis";#N/A,"SPADD",FALSE,"Business Analysis"}</definedName>
    <definedName name="wrnpuc412" localSheetId="7" hidden="1">{#N/A,"PURCHM",FALSE,"Business Analysis";#N/A,"SPADD",FALSE,"Business Analysis"}</definedName>
    <definedName name="wrnpuc412" localSheetId="25" hidden="1">{#N/A,"PURCHM",FALSE,"Business Analysis";#N/A,"SPADD",FALSE,"Business Analysis"}</definedName>
    <definedName name="wrnpuc412" localSheetId="21" hidden="1">{#N/A,"PURCHM",FALSE,"Business Analysis";#N/A,"SPADD",FALSE,"Business Analysis"}</definedName>
    <definedName name="wrnpuc412" localSheetId="22" hidden="1">{#N/A,"PURCHM",FALSE,"Business Analysis";#N/A,"SPADD",FALSE,"Business Analysis"}</definedName>
    <definedName name="wrnpuc412" localSheetId="19" hidden="1">{#N/A,"PURCHM",FALSE,"Business Analysis";#N/A,"SPADD",FALSE,"Business Analysis"}</definedName>
    <definedName name="wrnpuc412" hidden="1">{#N/A,"PURCHM",FALSE,"Business Analysis";#N/A,"SPADD",FALSE,"Business Analysis"}</definedName>
    <definedName name="wrnpucs213" localSheetId="14" hidden="1">{#N/A,"PURCHM",FALSE,"Business Analysis";#N/A,"SPADD",FALSE,"Business Analysis"}</definedName>
    <definedName name="wrnpucs213" localSheetId="7" hidden="1">{#N/A,"PURCHM",FALSE,"Business Analysis";#N/A,"SPADD",FALSE,"Business Analysis"}</definedName>
    <definedName name="wrnpucs213" localSheetId="25" hidden="1">{#N/A,"PURCHM",FALSE,"Business Analysis";#N/A,"SPADD",FALSE,"Business Analysis"}</definedName>
    <definedName name="wrnpucs213" localSheetId="21" hidden="1">{#N/A,"PURCHM",FALSE,"Business Analysis";#N/A,"SPADD",FALSE,"Business Analysis"}</definedName>
    <definedName name="wrnpucs213" localSheetId="22" hidden="1">{#N/A,"PURCHM",FALSE,"Business Analysis";#N/A,"SPADD",FALSE,"Business Analysis"}</definedName>
    <definedName name="wrnpucs213" localSheetId="19" hidden="1">{#N/A,"PURCHM",FALSE,"Business Analysis";#N/A,"SPADD",FALSE,"Business Analysis"}</definedName>
    <definedName name="wrnpucs213" hidden="1">{#N/A,"PURCHM",FALSE,"Business Analysis";#N/A,"SPADD",FALSE,"Business Analysis"}</definedName>
    <definedName name="wrnpucspadd32" localSheetId="14" hidden="1">{#N/A,"PURCHM",FALSE,"Business Analysis";#N/A,"SPADD",FALSE,"Business Analysis"}</definedName>
    <definedName name="wrnpucspadd32" localSheetId="7" hidden="1">{#N/A,"PURCHM",FALSE,"Business Analysis";#N/A,"SPADD",FALSE,"Business Analysis"}</definedName>
    <definedName name="wrnpucspadd32" localSheetId="25" hidden="1">{#N/A,"PURCHM",FALSE,"Business Analysis";#N/A,"SPADD",FALSE,"Business Analysis"}</definedName>
    <definedName name="wrnpucspadd32" localSheetId="21" hidden="1">{#N/A,"PURCHM",FALSE,"Business Analysis";#N/A,"SPADD",FALSE,"Business Analysis"}</definedName>
    <definedName name="wrnpucspadd32" localSheetId="22" hidden="1">{#N/A,"PURCHM",FALSE,"Business Analysis";#N/A,"SPADD",FALSE,"Business Analysis"}</definedName>
    <definedName name="wrnpucspadd32" localSheetId="19" hidden="1">{#N/A,"PURCHM",FALSE,"Business Analysis";#N/A,"SPADD",FALSE,"Business Analysis"}</definedName>
    <definedName name="wrnpucspadd32" hidden="1">{#N/A,"PURCHM",FALSE,"Business Analysis";#N/A,"SPADD",FALSE,"Business Analysis"}</definedName>
    <definedName name="wrnpucspaddza103" localSheetId="14" hidden="1">{#N/A,"PURCHM",FALSE,"Business Analysis";#N/A,"SPADD",FALSE,"Business Analysis"}</definedName>
    <definedName name="wrnpucspaddza103" localSheetId="7" hidden="1">{#N/A,"PURCHM",FALSE,"Business Analysis";#N/A,"SPADD",FALSE,"Business Analysis"}</definedName>
    <definedName name="wrnpucspaddza103" localSheetId="25" hidden="1">{#N/A,"PURCHM",FALSE,"Business Analysis";#N/A,"SPADD",FALSE,"Business Analysis"}</definedName>
    <definedName name="wrnpucspaddza103" localSheetId="21" hidden="1">{#N/A,"PURCHM",FALSE,"Business Analysis";#N/A,"SPADD",FALSE,"Business Analysis"}</definedName>
    <definedName name="wrnpucspaddza103" localSheetId="22" hidden="1">{#N/A,"PURCHM",FALSE,"Business Analysis";#N/A,"SPADD",FALSE,"Business Analysis"}</definedName>
    <definedName name="wrnpucspaddza103" localSheetId="19" hidden="1">{#N/A,"PURCHM",FALSE,"Business Analysis";#N/A,"SPADD",FALSE,"Business Analysis"}</definedName>
    <definedName name="wrnpucspaddza103" hidden="1">{#N/A,"PURCHM",FALSE,"Business Analysis";#N/A,"SPADD",FALSE,"Business Analysis"}</definedName>
    <definedName name="wrnpucspvd" localSheetId="14" hidden="1">{#N/A,"PURCHM",FALSE,"Business Analysis";#N/A,"SPADD",FALSE,"Business Analysis"}</definedName>
    <definedName name="wrnpucspvd" localSheetId="7" hidden="1">{#N/A,"PURCHM",FALSE,"Business Analysis";#N/A,"SPADD",FALSE,"Business Analysis"}</definedName>
    <definedName name="wrnpucspvd" localSheetId="25" hidden="1">{#N/A,"PURCHM",FALSE,"Business Analysis";#N/A,"SPADD",FALSE,"Business Analysis"}</definedName>
    <definedName name="wrnpucspvd" localSheetId="21" hidden="1">{#N/A,"PURCHM",FALSE,"Business Analysis";#N/A,"SPADD",FALSE,"Business Analysis"}</definedName>
    <definedName name="wrnpucspvd" localSheetId="22" hidden="1">{#N/A,"PURCHM",FALSE,"Business Analysis";#N/A,"SPADD",FALSE,"Business Analysis"}</definedName>
    <definedName name="wrnpucspvd" localSheetId="19" hidden="1">{#N/A,"PURCHM",FALSE,"Business Analysis";#N/A,"SPADD",FALSE,"Business Analysis"}</definedName>
    <definedName name="wrnpucspvd" hidden="1">{#N/A,"PURCHM",FALSE,"Business Analysis";#N/A,"SPADD",FALSE,"Business Analysis"}</definedName>
    <definedName name="wrnpvcs" localSheetId="14" hidden="1">{#N/A,"PURCHM",FALSE,"Business Analysis";#N/A,"SPADD",FALSE,"Business Analysis"}</definedName>
    <definedName name="wrnpvcs" localSheetId="7" hidden="1">{#N/A,"PURCHM",FALSE,"Business Analysis";#N/A,"SPADD",FALSE,"Business Analysis"}</definedName>
    <definedName name="wrnpvcs" localSheetId="25" hidden="1">{#N/A,"PURCHM",FALSE,"Business Analysis";#N/A,"SPADD",FALSE,"Business Analysis"}</definedName>
    <definedName name="wrnpvcs" localSheetId="21" hidden="1">{#N/A,"PURCHM",FALSE,"Business Analysis";#N/A,"SPADD",FALSE,"Business Analysis"}</definedName>
    <definedName name="wrnpvcs" localSheetId="22" hidden="1">{#N/A,"PURCHM",FALSE,"Business Analysis";#N/A,"SPADD",FALSE,"Business Analysis"}</definedName>
    <definedName name="wrnpvcs" localSheetId="19" hidden="1">{#N/A,"PURCHM",FALSE,"Business Analysis";#N/A,"SPADD",FALSE,"Business Analysis"}</definedName>
    <definedName name="wrnpvcs" hidden="1">{#N/A,"PURCHM",FALSE,"Business Analysis";#N/A,"SPADD",FALSE,"Business Analysis"}</definedName>
    <definedName name="wrnt51" localSheetId="14" hidden="1">{#N/A,"PURADD",FALSE,"Business Analysis";#N/A,"PURSPP",FALSE,"Business Analysis";#N/A,"CTGIND",FALSE,"Business Analysis";#N/A,"PURCHM",FALSE,"Business Analysis";#N/A,"SPADD",FALSE,"Business Analysis";#N/A,"EPOXY",FALSE,"Business Analysis";#N/A,"PURPER",FALSE,"Business Analysis"}</definedName>
    <definedName name="wrnt51" localSheetId="7" hidden="1">{#N/A,"PURADD",FALSE,"Business Analysis";#N/A,"PURSPP",FALSE,"Business Analysis";#N/A,"CTGIND",FALSE,"Business Analysis";#N/A,"PURCHM",FALSE,"Business Analysis";#N/A,"SPADD",FALSE,"Business Analysis";#N/A,"EPOXY",FALSE,"Business Analysis";#N/A,"PURPER",FALSE,"Business Analysis"}</definedName>
    <definedName name="wrnt51" localSheetId="25" hidden="1">{#N/A,"PURADD",FALSE,"Business Analysis";#N/A,"PURSPP",FALSE,"Business Analysis";#N/A,"CTGIND",FALSE,"Business Analysis";#N/A,"PURCHM",FALSE,"Business Analysis";#N/A,"SPADD",FALSE,"Business Analysis";#N/A,"EPOXY",FALSE,"Business Analysis";#N/A,"PURPER",FALSE,"Business Analysis"}</definedName>
    <definedName name="wrnt51" localSheetId="21" hidden="1">{#N/A,"PURADD",FALSE,"Business Analysis";#N/A,"PURSPP",FALSE,"Business Analysis";#N/A,"CTGIND",FALSE,"Business Analysis";#N/A,"PURCHM",FALSE,"Business Analysis";#N/A,"SPADD",FALSE,"Business Analysis";#N/A,"EPOXY",FALSE,"Business Analysis";#N/A,"PURPER",FALSE,"Business Analysis"}</definedName>
    <definedName name="wrnt51" localSheetId="22" hidden="1">{#N/A,"PURADD",FALSE,"Business Analysis";#N/A,"PURSPP",FALSE,"Business Analysis";#N/A,"CTGIND",FALSE,"Business Analysis";#N/A,"PURCHM",FALSE,"Business Analysis";#N/A,"SPADD",FALSE,"Business Analysis";#N/A,"EPOXY",FALSE,"Business Analysis";#N/A,"PURPER",FALSE,"Business Analysis"}</definedName>
    <definedName name="wrnt51" localSheetId="19" hidden="1">{#N/A,"PURADD",FALSE,"Business Analysis";#N/A,"PURSPP",FALSE,"Business Analysis";#N/A,"CTGIND",FALSE,"Business Analysis";#N/A,"PURCHM",FALSE,"Business Analysis";#N/A,"SPADD",FALSE,"Business Analysis";#N/A,"EPOXY",FALSE,"Business Analysis";#N/A,"PURPER",FALSE,"Business Analysis"}</definedName>
    <definedName name="wrnt51" hidden="1">{#N/A,"PURADD",FALSE,"Business Analysis";#N/A,"PURSPP",FALSE,"Business Analysis";#N/A,"CTGIND",FALSE,"Business Analysis";#N/A,"PURCHM",FALSE,"Business Analysis";#N/A,"SPADD",FALSE,"Business Analysis";#N/A,"EPOXY",FALSE,"Business Analysis";#N/A,"PURPER",FALSE,"Business Analysis"}</definedName>
    <definedName name="wrnt61" localSheetId="14" hidden="1">{#N/A,"PURADD",FALSE,"Business Analysis";#N/A,"PURSPP",FALSE,"Business Analysis";#N/A,"CTGIND",FALSE,"Business Analysis";#N/A,"PURCHM",FALSE,"Business Analysis";#N/A,"SPADD",FALSE,"Business Analysis";#N/A,"EPOXY",FALSE,"Business Analysis";#N/A,"PURPER",FALSE,"Business Analysis"}</definedName>
    <definedName name="wrnt61" localSheetId="7" hidden="1">{#N/A,"PURADD",FALSE,"Business Analysis";#N/A,"PURSPP",FALSE,"Business Analysis";#N/A,"CTGIND",FALSE,"Business Analysis";#N/A,"PURCHM",FALSE,"Business Analysis";#N/A,"SPADD",FALSE,"Business Analysis";#N/A,"EPOXY",FALSE,"Business Analysis";#N/A,"PURPER",FALSE,"Business Analysis"}</definedName>
    <definedName name="wrnt61" localSheetId="25" hidden="1">{#N/A,"PURADD",FALSE,"Business Analysis";#N/A,"PURSPP",FALSE,"Business Analysis";#N/A,"CTGIND",FALSE,"Business Analysis";#N/A,"PURCHM",FALSE,"Business Analysis";#N/A,"SPADD",FALSE,"Business Analysis";#N/A,"EPOXY",FALSE,"Business Analysis";#N/A,"PURPER",FALSE,"Business Analysis"}</definedName>
    <definedName name="wrnt61" localSheetId="21" hidden="1">{#N/A,"PURADD",FALSE,"Business Analysis";#N/A,"PURSPP",FALSE,"Business Analysis";#N/A,"CTGIND",FALSE,"Business Analysis";#N/A,"PURCHM",FALSE,"Business Analysis";#N/A,"SPADD",FALSE,"Business Analysis";#N/A,"EPOXY",FALSE,"Business Analysis";#N/A,"PURPER",FALSE,"Business Analysis"}</definedName>
    <definedName name="wrnt61" localSheetId="22" hidden="1">{#N/A,"PURADD",FALSE,"Business Analysis";#N/A,"PURSPP",FALSE,"Business Analysis";#N/A,"CTGIND",FALSE,"Business Analysis";#N/A,"PURCHM",FALSE,"Business Analysis";#N/A,"SPADD",FALSE,"Business Analysis";#N/A,"EPOXY",FALSE,"Business Analysis";#N/A,"PURPER",FALSE,"Business Analysis"}</definedName>
    <definedName name="wrnt61" localSheetId="19" hidden="1">{#N/A,"PURADD",FALSE,"Business Analysis";#N/A,"PURSPP",FALSE,"Business Analysis";#N/A,"CTGIND",FALSE,"Business Analysis";#N/A,"PURCHM",FALSE,"Business Analysis";#N/A,"SPADD",FALSE,"Business Analysis";#N/A,"EPOXY",FALSE,"Business Analysis";#N/A,"PURPER",FALSE,"Business Analysis"}</definedName>
    <definedName name="wrnt61" hidden="1">{#N/A,"PURADD",FALSE,"Business Analysis";#N/A,"PURSPP",FALSE,"Business Analysis";#N/A,"CTGIND",FALSE,"Business Analysis";#N/A,"PURCHM",FALSE,"Business Analysis";#N/A,"SPADD",FALSE,"Business Analysis";#N/A,"EPOXY",FALSE,"Business Analysis";#N/A,"PURPER",FALSE,"Business Analysis"}</definedName>
    <definedName name="wrnt71" localSheetId="14" hidden="1">{#N/A,"PURADD",FALSE,"Business Analysis";#N/A,"PURSPP",FALSE,"Business Analysis";#N/A,"CTGIND",FALSE,"Business Analysis";#N/A,"PURCHM",FALSE,"Business Analysis";#N/A,"SPADD",FALSE,"Business Analysis";#N/A,"EPOXY",FALSE,"Business Analysis";#N/A,"PURPER",FALSE,"Business Analysis"}</definedName>
    <definedName name="wrnt71" localSheetId="7" hidden="1">{#N/A,"PURADD",FALSE,"Business Analysis";#N/A,"PURSPP",FALSE,"Business Analysis";#N/A,"CTGIND",FALSE,"Business Analysis";#N/A,"PURCHM",FALSE,"Business Analysis";#N/A,"SPADD",FALSE,"Business Analysis";#N/A,"EPOXY",FALSE,"Business Analysis";#N/A,"PURPER",FALSE,"Business Analysis"}</definedName>
    <definedName name="wrnt71" localSheetId="25" hidden="1">{#N/A,"PURADD",FALSE,"Business Analysis";#N/A,"PURSPP",FALSE,"Business Analysis";#N/A,"CTGIND",FALSE,"Business Analysis";#N/A,"PURCHM",FALSE,"Business Analysis";#N/A,"SPADD",FALSE,"Business Analysis";#N/A,"EPOXY",FALSE,"Business Analysis";#N/A,"PURPER",FALSE,"Business Analysis"}</definedName>
    <definedName name="wrnt71" localSheetId="21" hidden="1">{#N/A,"PURADD",FALSE,"Business Analysis";#N/A,"PURSPP",FALSE,"Business Analysis";#N/A,"CTGIND",FALSE,"Business Analysis";#N/A,"PURCHM",FALSE,"Business Analysis";#N/A,"SPADD",FALSE,"Business Analysis";#N/A,"EPOXY",FALSE,"Business Analysis";#N/A,"PURPER",FALSE,"Business Analysis"}</definedName>
    <definedName name="wrnt71" localSheetId="22" hidden="1">{#N/A,"PURADD",FALSE,"Business Analysis";#N/A,"PURSPP",FALSE,"Business Analysis";#N/A,"CTGIND",FALSE,"Business Analysis";#N/A,"PURCHM",FALSE,"Business Analysis";#N/A,"SPADD",FALSE,"Business Analysis";#N/A,"EPOXY",FALSE,"Business Analysis";#N/A,"PURPER",FALSE,"Business Analysis"}</definedName>
    <definedName name="wrnt71" localSheetId="19" hidden="1">{#N/A,"PURADD",FALSE,"Business Analysis";#N/A,"PURSPP",FALSE,"Business Analysis";#N/A,"CTGIND",FALSE,"Business Analysis";#N/A,"PURCHM",FALSE,"Business Analysis";#N/A,"SPADD",FALSE,"Business Analysis";#N/A,"EPOXY",FALSE,"Business Analysis";#N/A,"PURPER",FALSE,"Business Analysis"}</definedName>
    <definedName name="wrnt71" hidden="1">{#N/A,"PURADD",FALSE,"Business Analysis";#N/A,"PURSPP",FALSE,"Business Analysis";#N/A,"CTGIND",FALSE,"Business Analysis";#N/A,"PURCHM",FALSE,"Business Analysis";#N/A,"SPADD",FALSE,"Business Analysis";#N/A,"EPOXY",FALSE,"Business Analysis";#N/A,"PURPER",FALSE,"Business Analysis"}</definedName>
    <definedName name="WRNTOT41" localSheetId="14" hidden="1">{#N/A,"PURADD",FALSE,"Business Analysis";#N/A,"PURSPP",FALSE,"Business Analysis";#N/A,"CTGIND",FALSE,"Business Analysis";#N/A,"PURCHM",FALSE,"Business Analysis";#N/A,"SPADD",FALSE,"Business Analysis";#N/A,"EPOXY",FALSE,"Business Analysis";#N/A,"PURPER",FALSE,"Business Analysis"}</definedName>
    <definedName name="WRNTOT41" localSheetId="7" hidden="1">{#N/A,"PURADD",FALSE,"Business Analysis";#N/A,"PURSPP",FALSE,"Business Analysis";#N/A,"CTGIND",FALSE,"Business Analysis";#N/A,"PURCHM",FALSE,"Business Analysis";#N/A,"SPADD",FALSE,"Business Analysis";#N/A,"EPOXY",FALSE,"Business Analysis";#N/A,"PURPER",FALSE,"Business Analysis"}</definedName>
    <definedName name="WRNTOT41" localSheetId="25" hidden="1">{#N/A,"PURADD",FALSE,"Business Analysis";#N/A,"PURSPP",FALSE,"Business Analysis";#N/A,"CTGIND",FALSE,"Business Analysis";#N/A,"PURCHM",FALSE,"Business Analysis";#N/A,"SPADD",FALSE,"Business Analysis";#N/A,"EPOXY",FALSE,"Business Analysis";#N/A,"PURPER",FALSE,"Business Analysis"}</definedName>
    <definedName name="WRNTOT41" localSheetId="21" hidden="1">{#N/A,"PURADD",FALSE,"Business Analysis";#N/A,"PURSPP",FALSE,"Business Analysis";#N/A,"CTGIND",FALSE,"Business Analysis";#N/A,"PURCHM",FALSE,"Business Analysis";#N/A,"SPADD",FALSE,"Business Analysis";#N/A,"EPOXY",FALSE,"Business Analysis";#N/A,"PURPER",FALSE,"Business Analysis"}</definedName>
    <definedName name="WRNTOT41" localSheetId="22" hidden="1">{#N/A,"PURADD",FALSE,"Business Analysis";#N/A,"PURSPP",FALSE,"Business Analysis";#N/A,"CTGIND",FALSE,"Business Analysis";#N/A,"PURCHM",FALSE,"Business Analysis";#N/A,"SPADD",FALSE,"Business Analysis";#N/A,"EPOXY",FALSE,"Business Analysis";#N/A,"PURPER",FALSE,"Business Analysis"}</definedName>
    <definedName name="WRNTOT41" localSheetId="19" hidden="1">{#N/A,"PURADD",FALSE,"Business Analysis";#N/A,"PURSPP",FALSE,"Business Analysis";#N/A,"CTGIND",FALSE,"Business Analysis";#N/A,"PURCHM",FALSE,"Business Analysis";#N/A,"SPADD",FALSE,"Business Analysis";#N/A,"EPOXY",FALSE,"Business Analysis";#N/A,"PURPER",FALSE,"Business Analysis"}</definedName>
    <definedName name="WRNTOT41" hidden="1">{#N/A,"PURADD",FALSE,"Business Analysis";#N/A,"PURSPP",FALSE,"Business Analysis";#N/A,"CTGIND",FALSE,"Business Analysis";#N/A,"PURCHM",FALSE,"Business Analysis";#N/A,"SPADD",FALSE,"Business Analysis";#N/A,"EPOXY",FALSE,"Business Analysis";#N/A,"PURPER",FALSE,"Business Analysis"}</definedName>
    <definedName name="wrntot412" localSheetId="14" hidden="1">{#N/A,"PURADD",FALSE,"Business Analysis";#N/A,"PURSPP",FALSE,"Business Analysis";#N/A,"CTGIND",FALSE,"Business Analysis";#N/A,"PURCHM",FALSE,"Business Analysis";#N/A,"SPADD",FALSE,"Business Analysis";#N/A,"EPOXY",FALSE,"Business Analysis";#N/A,"PURPER",FALSE,"Business Analysis"}</definedName>
    <definedName name="wrntot412" localSheetId="7" hidden="1">{#N/A,"PURADD",FALSE,"Business Analysis";#N/A,"PURSPP",FALSE,"Business Analysis";#N/A,"CTGIND",FALSE,"Business Analysis";#N/A,"PURCHM",FALSE,"Business Analysis";#N/A,"SPADD",FALSE,"Business Analysis";#N/A,"EPOXY",FALSE,"Business Analysis";#N/A,"PURPER",FALSE,"Business Analysis"}</definedName>
    <definedName name="wrntot412" localSheetId="25" hidden="1">{#N/A,"PURADD",FALSE,"Business Analysis";#N/A,"PURSPP",FALSE,"Business Analysis";#N/A,"CTGIND",FALSE,"Business Analysis";#N/A,"PURCHM",FALSE,"Business Analysis";#N/A,"SPADD",FALSE,"Business Analysis";#N/A,"EPOXY",FALSE,"Business Analysis";#N/A,"PURPER",FALSE,"Business Analysis"}</definedName>
    <definedName name="wrntot412" localSheetId="21" hidden="1">{#N/A,"PURADD",FALSE,"Business Analysis";#N/A,"PURSPP",FALSE,"Business Analysis";#N/A,"CTGIND",FALSE,"Business Analysis";#N/A,"PURCHM",FALSE,"Business Analysis";#N/A,"SPADD",FALSE,"Business Analysis";#N/A,"EPOXY",FALSE,"Business Analysis";#N/A,"PURPER",FALSE,"Business Analysis"}</definedName>
    <definedName name="wrntot412" localSheetId="22" hidden="1">{#N/A,"PURADD",FALSE,"Business Analysis";#N/A,"PURSPP",FALSE,"Business Analysis";#N/A,"CTGIND",FALSE,"Business Analysis";#N/A,"PURCHM",FALSE,"Business Analysis";#N/A,"SPADD",FALSE,"Business Analysis";#N/A,"EPOXY",FALSE,"Business Analysis";#N/A,"PURPER",FALSE,"Business Analysis"}</definedName>
    <definedName name="wrntot412" localSheetId="19" hidden="1">{#N/A,"PURADD",FALSE,"Business Analysis";#N/A,"PURSPP",FALSE,"Business Analysis";#N/A,"CTGIND",FALSE,"Business Analysis";#N/A,"PURCHM",FALSE,"Business Analysis";#N/A,"SPADD",FALSE,"Business Analysis";#N/A,"EPOXY",FALSE,"Business Analysis";#N/A,"PURPER",FALSE,"Business Analysis"}</definedName>
    <definedName name="wrntot412" hidden="1">{#N/A,"PURADD",FALSE,"Business Analysis";#N/A,"PURSPP",FALSE,"Business Analysis";#N/A,"CTGIND",FALSE,"Business Analysis";#N/A,"PURCHM",FALSE,"Business Analysis";#N/A,"SPADD",FALSE,"Business Analysis";#N/A,"EPOXY",FALSE,"Business Analysis";#N/A,"PURPER",FALSE,"Business Analysis"}</definedName>
    <definedName name="wrntotal213" localSheetId="14" hidden="1">{#N/A,"PURADD",FALSE,"Business Analysis";#N/A,"PURSPP",FALSE,"Business Analysis";#N/A,"CTGIND",FALSE,"Business Analysis";#N/A,"PURCHM",FALSE,"Business Analysis";#N/A,"SPADD",FALSE,"Business Analysis";#N/A,"EPOXY",FALSE,"Business Analysis";#N/A,"PURPER",FALSE,"Business Analysis"}</definedName>
    <definedName name="wrntotal213" localSheetId="7" hidden="1">{#N/A,"PURADD",FALSE,"Business Analysis";#N/A,"PURSPP",FALSE,"Business Analysis";#N/A,"CTGIND",FALSE,"Business Analysis";#N/A,"PURCHM",FALSE,"Business Analysis";#N/A,"SPADD",FALSE,"Business Analysis";#N/A,"EPOXY",FALSE,"Business Analysis";#N/A,"PURPER",FALSE,"Business Analysis"}</definedName>
    <definedName name="wrntotal213" localSheetId="25" hidden="1">{#N/A,"PURADD",FALSE,"Business Analysis";#N/A,"PURSPP",FALSE,"Business Analysis";#N/A,"CTGIND",FALSE,"Business Analysis";#N/A,"PURCHM",FALSE,"Business Analysis";#N/A,"SPADD",FALSE,"Business Analysis";#N/A,"EPOXY",FALSE,"Business Analysis";#N/A,"PURPER",FALSE,"Business Analysis"}</definedName>
    <definedName name="wrntotal213" localSheetId="21" hidden="1">{#N/A,"PURADD",FALSE,"Business Analysis";#N/A,"PURSPP",FALSE,"Business Analysis";#N/A,"CTGIND",FALSE,"Business Analysis";#N/A,"PURCHM",FALSE,"Business Analysis";#N/A,"SPADD",FALSE,"Business Analysis";#N/A,"EPOXY",FALSE,"Business Analysis";#N/A,"PURPER",FALSE,"Business Analysis"}</definedName>
    <definedName name="wrntotal213" localSheetId="22" hidden="1">{#N/A,"PURADD",FALSE,"Business Analysis";#N/A,"PURSPP",FALSE,"Business Analysis";#N/A,"CTGIND",FALSE,"Business Analysis";#N/A,"PURCHM",FALSE,"Business Analysis";#N/A,"SPADD",FALSE,"Business Analysis";#N/A,"EPOXY",FALSE,"Business Analysis";#N/A,"PURPER",FALSE,"Business Analysis"}</definedName>
    <definedName name="wrntotal213" localSheetId="19" hidden="1">{#N/A,"PURADD",FALSE,"Business Analysis";#N/A,"PURSPP",FALSE,"Business Analysis";#N/A,"CTGIND",FALSE,"Business Analysis";#N/A,"PURCHM",FALSE,"Business Analysis";#N/A,"SPADD",FALSE,"Business Analysis";#N/A,"EPOXY",FALSE,"Business Analysis";#N/A,"PURPER",FALSE,"Business Analysis"}</definedName>
    <definedName name="wrntotal213" hidden="1">{#N/A,"PURADD",FALSE,"Business Analysis";#N/A,"PURSPP",FALSE,"Business Analysis";#N/A,"CTGIND",FALSE,"Business Analysis";#N/A,"PURCHM",FALSE,"Business Analysis";#N/A,"SPADD",FALSE,"Business Analysis";#N/A,"EPOXY",FALSE,"Business Analysis";#N/A,"PURPER",FALSE,"Business Analysis"}</definedName>
    <definedName name="wrntotax" localSheetId="14" hidden="1">{#N/A,"PURADD",FALSE,"Business Analysis";#N/A,"PURSPP",FALSE,"Business Analysis";#N/A,"CTGIND",FALSE,"Business Analysis";#N/A,"PURCHM",FALSE,"Business Analysis";#N/A,"SPADD",FALSE,"Business Analysis";#N/A,"EPOXY",FALSE,"Business Analysis";#N/A,"PURPER",FALSE,"Business Analysis"}</definedName>
    <definedName name="wrntotax" localSheetId="7" hidden="1">{#N/A,"PURADD",FALSE,"Business Analysis";#N/A,"PURSPP",FALSE,"Business Analysis";#N/A,"CTGIND",FALSE,"Business Analysis";#N/A,"PURCHM",FALSE,"Business Analysis";#N/A,"SPADD",FALSE,"Business Analysis";#N/A,"EPOXY",FALSE,"Business Analysis";#N/A,"PURPER",FALSE,"Business Analysis"}</definedName>
    <definedName name="wrntotax" localSheetId="25" hidden="1">{#N/A,"PURADD",FALSE,"Business Analysis";#N/A,"PURSPP",FALSE,"Business Analysis";#N/A,"CTGIND",FALSE,"Business Analysis";#N/A,"PURCHM",FALSE,"Business Analysis";#N/A,"SPADD",FALSE,"Business Analysis";#N/A,"EPOXY",FALSE,"Business Analysis";#N/A,"PURPER",FALSE,"Business Analysis"}</definedName>
    <definedName name="wrntotax" localSheetId="21" hidden="1">{#N/A,"PURADD",FALSE,"Business Analysis";#N/A,"PURSPP",FALSE,"Business Analysis";#N/A,"CTGIND",FALSE,"Business Analysis";#N/A,"PURCHM",FALSE,"Business Analysis";#N/A,"SPADD",FALSE,"Business Analysis";#N/A,"EPOXY",FALSE,"Business Analysis";#N/A,"PURPER",FALSE,"Business Analysis"}</definedName>
    <definedName name="wrntotax" localSheetId="22" hidden="1">{#N/A,"PURADD",FALSE,"Business Analysis";#N/A,"PURSPP",FALSE,"Business Analysis";#N/A,"CTGIND",FALSE,"Business Analysis";#N/A,"PURCHM",FALSE,"Business Analysis";#N/A,"SPADD",FALSE,"Business Analysis";#N/A,"EPOXY",FALSE,"Business Analysis";#N/A,"PURPER",FALSE,"Business Analysis"}</definedName>
    <definedName name="wrntotax" localSheetId="19" hidden="1">{#N/A,"PURADD",FALSE,"Business Analysis";#N/A,"PURSPP",FALSE,"Business Analysis";#N/A,"CTGIND",FALSE,"Business Analysis";#N/A,"PURCHM",FALSE,"Business Analysis";#N/A,"SPADD",FALSE,"Business Analysis";#N/A,"EPOXY",FALSE,"Business Analysis";#N/A,"PURPER",FALSE,"Business Analysis"}</definedName>
    <definedName name="wrntotax" hidden="1">{#N/A,"PURADD",FALSE,"Business Analysis";#N/A,"PURSPP",FALSE,"Business Analysis";#N/A,"CTGIND",FALSE,"Business Analysis";#N/A,"PURCHM",FALSE,"Business Analysis";#N/A,"SPADD",FALSE,"Business Analysis";#N/A,"EPOXY",FALSE,"Business Analysis";#N/A,"PURPER",FALSE,"Business Analysis"}</definedName>
    <definedName name="wrntotdiv213" localSheetId="14" hidden="1">{#N/A,"PURADD",FALSE,"Business Analysis";#N/A,"PURSPP",FALSE,"Business Analysis";#N/A,"CTGIND",FALSE,"Business Analysis";#N/A,"PURCHM",FALSE,"Business Analysis";#N/A,"SPADD",FALSE,"Business Analysis";#N/A,"EPOXY",FALSE,"Business Analysis";#N/A,"PURPER",FALSE,"Business Analysis"}</definedName>
    <definedName name="wrntotdiv213" localSheetId="7" hidden="1">{#N/A,"PURADD",FALSE,"Business Analysis";#N/A,"PURSPP",FALSE,"Business Analysis";#N/A,"CTGIND",FALSE,"Business Analysis";#N/A,"PURCHM",FALSE,"Business Analysis";#N/A,"SPADD",FALSE,"Business Analysis";#N/A,"EPOXY",FALSE,"Business Analysis";#N/A,"PURPER",FALSE,"Business Analysis"}</definedName>
    <definedName name="wrntotdiv213" localSheetId="25" hidden="1">{#N/A,"PURADD",FALSE,"Business Analysis";#N/A,"PURSPP",FALSE,"Business Analysis";#N/A,"CTGIND",FALSE,"Business Analysis";#N/A,"PURCHM",FALSE,"Business Analysis";#N/A,"SPADD",FALSE,"Business Analysis";#N/A,"EPOXY",FALSE,"Business Analysis";#N/A,"PURPER",FALSE,"Business Analysis"}</definedName>
    <definedName name="wrntotdiv213" localSheetId="21" hidden="1">{#N/A,"PURADD",FALSE,"Business Analysis";#N/A,"PURSPP",FALSE,"Business Analysis";#N/A,"CTGIND",FALSE,"Business Analysis";#N/A,"PURCHM",FALSE,"Business Analysis";#N/A,"SPADD",FALSE,"Business Analysis";#N/A,"EPOXY",FALSE,"Business Analysis";#N/A,"PURPER",FALSE,"Business Analysis"}</definedName>
    <definedName name="wrntotdiv213" localSheetId="22" hidden="1">{#N/A,"PURADD",FALSE,"Business Analysis";#N/A,"PURSPP",FALSE,"Business Analysis";#N/A,"CTGIND",FALSE,"Business Analysis";#N/A,"PURCHM",FALSE,"Business Analysis";#N/A,"SPADD",FALSE,"Business Analysis";#N/A,"EPOXY",FALSE,"Business Analysis";#N/A,"PURPER",FALSE,"Business Analysis"}</definedName>
    <definedName name="wrntotdiv213" localSheetId="19" hidden="1">{#N/A,"PURADD",FALSE,"Business Analysis";#N/A,"PURSPP",FALSE,"Business Analysis";#N/A,"CTGIND",FALSE,"Business Analysis";#N/A,"PURCHM",FALSE,"Business Analysis";#N/A,"SPADD",FALSE,"Business Analysis";#N/A,"EPOXY",FALSE,"Business Analysis";#N/A,"PURPER",FALSE,"Business Analysis"}</definedName>
    <definedName name="wrntotdiv213" hidden="1">{#N/A,"PURADD",FALSE,"Business Analysis";#N/A,"PURSPP",FALSE,"Business Analysis";#N/A,"CTGIND",FALSE,"Business Analysis";#N/A,"PURCHM",FALSE,"Business Analysis";#N/A,"SPADD",FALSE,"Business Analysis";#N/A,"EPOXY",FALSE,"Business Analysis";#N/A,"PURPER",FALSE,"Business Analysis"}</definedName>
    <definedName name="wrntotdiv412" localSheetId="14" hidden="1">{#N/A,"PURADD",FALSE,"Business Analysis";#N/A,"PURSPP",FALSE,"Business Analysis";#N/A,"CTGIND",FALSE,"Business Analysis";#N/A,"PURCHM",FALSE,"Business Analysis";#N/A,"SPADD",FALSE,"Business Analysis";#N/A,"EPOXY",FALSE,"Business Analysis";#N/A,"PURPER",FALSE,"Business Analysis"}</definedName>
    <definedName name="wrntotdiv412" localSheetId="7" hidden="1">{#N/A,"PURADD",FALSE,"Business Analysis";#N/A,"PURSPP",FALSE,"Business Analysis";#N/A,"CTGIND",FALSE,"Business Analysis";#N/A,"PURCHM",FALSE,"Business Analysis";#N/A,"SPADD",FALSE,"Business Analysis";#N/A,"EPOXY",FALSE,"Business Analysis";#N/A,"PURPER",FALSE,"Business Analysis"}</definedName>
    <definedName name="wrntotdiv412" localSheetId="25" hidden="1">{#N/A,"PURADD",FALSE,"Business Analysis";#N/A,"PURSPP",FALSE,"Business Analysis";#N/A,"CTGIND",FALSE,"Business Analysis";#N/A,"PURCHM",FALSE,"Business Analysis";#N/A,"SPADD",FALSE,"Business Analysis";#N/A,"EPOXY",FALSE,"Business Analysis";#N/A,"PURPER",FALSE,"Business Analysis"}</definedName>
    <definedName name="wrntotdiv412" localSheetId="21" hidden="1">{#N/A,"PURADD",FALSE,"Business Analysis";#N/A,"PURSPP",FALSE,"Business Analysis";#N/A,"CTGIND",FALSE,"Business Analysis";#N/A,"PURCHM",FALSE,"Business Analysis";#N/A,"SPADD",FALSE,"Business Analysis";#N/A,"EPOXY",FALSE,"Business Analysis";#N/A,"PURPER",FALSE,"Business Analysis"}</definedName>
    <definedName name="wrntotdiv412" localSheetId="22" hidden="1">{#N/A,"PURADD",FALSE,"Business Analysis";#N/A,"PURSPP",FALSE,"Business Analysis";#N/A,"CTGIND",FALSE,"Business Analysis";#N/A,"PURCHM",FALSE,"Business Analysis";#N/A,"SPADD",FALSE,"Business Analysis";#N/A,"EPOXY",FALSE,"Business Analysis";#N/A,"PURPER",FALSE,"Business Analysis"}</definedName>
    <definedName name="wrntotdiv412" localSheetId="19" hidden="1">{#N/A,"PURADD",FALSE,"Business Analysis";#N/A,"PURSPP",FALSE,"Business Analysis";#N/A,"CTGIND",FALSE,"Business Analysis";#N/A,"PURCHM",FALSE,"Business Analysis";#N/A,"SPADD",FALSE,"Business Analysis";#N/A,"EPOXY",FALSE,"Business Analysis";#N/A,"PURPER",FALSE,"Business Analysis"}</definedName>
    <definedName name="wrntotdiv412" hidden="1">{#N/A,"PURADD",FALSE,"Business Analysis";#N/A,"PURSPP",FALSE,"Business Analysis";#N/A,"CTGIND",FALSE,"Business Analysis";#N/A,"PURCHM",FALSE,"Business Analysis";#N/A,"SPADD",FALSE,"Business Analysis";#N/A,"EPOXY",FALSE,"Business Analysis";#N/A,"PURPER",FALSE,"Business Analysis"}</definedName>
    <definedName name="WRR" localSheetId="14" hidden="1">{#N/A,#N/A,FALSE,"Pharm";#N/A,#N/A,FALSE,"WWCM"}</definedName>
    <definedName name="WRR" localSheetId="7" hidden="1">{#N/A,#N/A,FALSE,"Pharm";#N/A,#N/A,FALSE,"WWCM"}</definedName>
    <definedName name="WRR" localSheetId="25" hidden="1">{#N/A,#N/A,FALSE,"Pharm";#N/A,#N/A,FALSE,"WWCM"}</definedName>
    <definedName name="WRR" localSheetId="21" hidden="1">{#N/A,#N/A,FALSE,"Pharm";#N/A,#N/A,FALSE,"WWCM"}</definedName>
    <definedName name="WRR" localSheetId="22" hidden="1">{#N/A,#N/A,FALSE,"Pharm";#N/A,#N/A,FALSE,"WWCM"}</definedName>
    <definedName name="WRR" localSheetId="19" hidden="1">{#N/A,#N/A,FALSE,"Pharm";#N/A,#N/A,FALSE,"WWCM"}</definedName>
    <definedName name="WRR" hidden="1">{#N/A,#N/A,FALSE,"Pharm";#N/A,#N/A,FALSE,"WWCM"}</definedName>
    <definedName name="wrre" localSheetId="14"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e" localSheetId="7"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e" localSheetId="25"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e" localSheetId="21"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e" localSheetId="22"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e" localSheetId="19"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e" hidde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rrr" localSheetId="14" hidden="1">{#N/A,#N/A,FALSE,"REPORT"}</definedName>
    <definedName name="wrrrrr" localSheetId="7" hidden="1">{#N/A,#N/A,FALSE,"REPORT"}</definedName>
    <definedName name="wrrrrr" localSheetId="25" hidden="1">{#N/A,#N/A,FALSE,"REPORT"}</definedName>
    <definedName name="wrrrrr" localSheetId="21" hidden="1">{#N/A,#N/A,FALSE,"REPORT"}</definedName>
    <definedName name="wrrrrr" localSheetId="22" hidden="1">{#N/A,#N/A,FALSE,"REPORT"}</definedName>
    <definedName name="wrrrrr" localSheetId="19" hidden="1">{#N/A,#N/A,FALSE,"REPORT"}</definedName>
    <definedName name="wrrrrr" hidden="1">{#N/A,#N/A,FALSE,"REPORT"}</definedName>
    <definedName name="wrtrt" hidden="1">#REF!</definedName>
    <definedName name="wrwer" localSheetId="14" hidden="1">{#N/A,#N/A,FALSE,"Umsatz 99";#N/A,#N/A,FALSE,"ER 99 "}</definedName>
    <definedName name="wrwer" localSheetId="7" hidden="1">{#N/A,#N/A,FALSE,"Umsatz 99";#N/A,#N/A,FALSE,"ER 99 "}</definedName>
    <definedName name="wrwer" localSheetId="25" hidden="1">{#N/A,#N/A,FALSE,"Umsatz 99";#N/A,#N/A,FALSE,"ER 99 "}</definedName>
    <definedName name="wrwer" localSheetId="21" hidden="1">{#N/A,#N/A,FALSE,"Umsatz 99";#N/A,#N/A,FALSE,"ER 99 "}</definedName>
    <definedName name="wrwer" localSheetId="22" hidden="1">{#N/A,#N/A,FALSE,"Umsatz 99";#N/A,#N/A,FALSE,"ER 99 "}</definedName>
    <definedName name="wrwer" localSheetId="19" hidden="1">{#N/A,#N/A,FALSE,"Umsatz 99";#N/A,#N/A,FALSE,"ER 99 "}</definedName>
    <definedName name="wrwer" hidden="1">{#N/A,#N/A,FALSE,"Umsatz 99";#N/A,#N/A,FALSE,"ER 99 "}</definedName>
    <definedName name="wrwerw" hidden="1">#REF!</definedName>
    <definedName name="wrxave" localSheetId="14" hidden="1">{#N/A,"PURADD",FALSE,"Business Analysis";#N/A,"PURSPP",FALSE,"Business Analysis";#N/A,"CTGIND",FALSE,"Business Analysis";#N/A,"PURCHM",FALSE,"Business Analysis";#N/A,"SPADD",FALSE,"Business Analysis";#N/A,"EPOXY",FALSE,"Business Analysis";#N/A,"PURPER",FALSE,"Business Analysis"}</definedName>
    <definedName name="wrxave" localSheetId="7" hidden="1">{#N/A,"PURADD",FALSE,"Business Analysis";#N/A,"PURSPP",FALSE,"Business Analysis";#N/A,"CTGIND",FALSE,"Business Analysis";#N/A,"PURCHM",FALSE,"Business Analysis";#N/A,"SPADD",FALSE,"Business Analysis";#N/A,"EPOXY",FALSE,"Business Analysis";#N/A,"PURPER",FALSE,"Business Analysis"}</definedName>
    <definedName name="wrxave" localSheetId="25" hidden="1">{#N/A,"PURADD",FALSE,"Business Analysis";#N/A,"PURSPP",FALSE,"Business Analysis";#N/A,"CTGIND",FALSE,"Business Analysis";#N/A,"PURCHM",FALSE,"Business Analysis";#N/A,"SPADD",FALSE,"Business Analysis";#N/A,"EPOXY",FALSE,"Business Analysis";#N/A,"PURPER",FALSE,"Business Analysis"}</definedName>
    <definedName name="wrxave" localSheetId="21" hidden="1">{#N/A,"PURADD",FALSE,"Business Analysis";#N/A,"PURSPP",FALSE,"Business Analysis";#N/A,"CTGIND",FALSE,"Business Analysis";#N/A,"PURCHM",FALSE,"Business Analysis";#N/A,"SPADD",FALSE,"Business Analysis";#N/A,"EPOXY",FALSE,"Business Analysis";#N/A,"PURPER",FALSE,"Business Analysis"}</definedName>
    <definedName name="wrxave" localSheetId="22" hidden="1">{#N/A,"PURADD",FALSE,"Business Analysis";#N/A,"PURSPP",FALSE,"Business Analysis";#N/A,"CTGIND",FALSE,"Business Analysis";#N/A,"PURCHM",FALSE,"Business Analysis";#N/A,"SPADD",FALSE,"Business Analysis";#N/A,"EPOXY",FALSE,"Business Analysis";#N/A,"PURPER",FALSE,"Business Analysis"}</definedName>
    <definedName name="wrxave" localSheetId="19" hidden="1">{#N/A,"PURADD",FALSE,"Business Analysis";#N/A,"PURSPP",FALSE,"Business Analysis";#N/A,"CTGIND",FALSE,"Business Analysis";#N/A,"PURCHM",FALSE,"Business Analysis";#N/A,"SPADD",FALSE,"Business Analysis";#N/A,"EPOXY",FALSE,"Business Analysis";#N/A,"PURPER",FALSE,"Business Analysis"}</definedName>
    <definedName name="wrxave" hidden="1">{#N/A,"PURADD",FALSE,"Business Analysis";#N/A,"PURSPP",FALSE,"Business Analysis";#N/A,"CTGIND",FALSE,"Business Analysis";#N/A,"PURCHM",FALSE,"Business Analysis";#N/A,"SPADD",FALSE,"Business Analysis";#N/A,"EPOXY",FALSE,"Business Analysis";#N/A,"PURPER",FALSE,"Business Analysis"}</definedName>
    <definedName name="wry" localSheetId="14" hidden="1">{"YD LAPO2",#N/A,FALSE,"YTD"}</definedName>
    <definedName name="wry" localSheetId="7" hidden="1">{"YD LAPO2",#N/A,FALSE,"YTD"}</definedName>
    <definedName name="wry" localSheetId="25" hidden="1">{"YD LAPO2",#N/A,FALSE,"YTD"}</definedName>
    <definedName name="wry" localSheetId="21" hidden="1">{"YD LAPO2",#N/A,FALSE,"YTD"}</definedName>
    <definedName name="wry" localSheetId="22" hidden="1">{"YD LAPO2",#N/A,FALSE,"YTD"}</definedName>
    <definedName name="wry" localSheetId="19" hidden="1">{"YD LAPO2",#N/A,FALSE,"YTD"}</definedName>
    <definedName name="wry" hidden="1">{"YD LAPO2",#N/A,FALSE,"YTD"}</definedName>
    <definedName name="wt" localSheetId="14" hidden="1">{"print 1",#N/A,FALSE,"PrimeCo PCS";"print 2",#N/A,FALSE,"PrimeCo PCS";"valuation",#N/A,FALSE,"PrimeCo PCS"}</definedName>
    <definedName name="wt" localSheetId="7" hidden="1">{"print 1",#N/A,FALSE,"PrimeCo PCS";"print 2",#N/A,FALSE,"PrimeCo PCS";"valuation",#N/A,FALSE,"PrimeCo PCS"}</definedName>
    <definedName name="wt" localSheetId="25" hidden="1">{"print 1",#N/A,FALSE,"PrimeCo PCS";"print 2",#N/A,FALSE,"PrimeCo PCS";"valuation",#N/A,FALSE,"PrimeCo PCS"}</definedName>
    <definedName name="wt" localSheetId="21" hidden="1">{"print 1",#N/A,FALSE,"PrimeCo PCS";"print 2",#N/A,FALSE,"PrimeCo PCS";"valuation",#N/A,FALSE,"PrimeCo PCS"}</definedName>
    <definedName name="wt" localSheetId="22" hidden="1">{"print 1",#N/A,FALSE,"PrimeCo PCS";"print 2",#N/A,FALSE,"PrimeCo PCS";"valuation",#N/A,FALSE,"PrimeCo PCS"}</definedName>
    <definedName name="wt" localSheetId="19" hidden="1">{"print 1",#N/A,FALSE,"PrimeCo PCS";"print 2",#N/A,FALSE,"PrimeCo PCS";"valuation",#N/A,FALSE,"PrimeCo PCS"}</definedName>
    <definedName name="wt" hidden="1">{"print 1",#N/A,FALSE,"PrimeCo PCS";"print 2",#N/A,FALSE,"PrimeCo PCS";"valuation",#N/A,FALSE,"PrimeCo PCS"}</definedName>
    <definedName name="wtgehrgj" localSheetId="14" hidden="1">{#N/A,#N/A,FALSE,"TB";#N/A,#N/A,FALSE,"DR";#N/A,#N/A,FALSE,"AR";#N/A,#N/A,FALSE,"BS";#N/A,#N/A,FALSE,"PL";#N/A,#N/A,FALSE,"NOTES";#N/A,#N/A,FALSE,"NOTES (2)";#N/A,#N/A,FALSE,"NOTES (3)";#N/A,#N/A,FALSE,"DPL";#N/A,#N/A,FALSE,"DPL"}</definedName>
    <definedName name="wtgehrgj" localSheetId="7" hidden="1">{#N/A,#N/A,FALSE,"TB";#N/A,#N/A,FALSE,"DR";#N/A,#N/A,FALSE,"AR";#N/A,#N/A,FALSE,"BS";#N/A,#N/A,FALSE,"PL";#N/A,#N/A,FALSE,"NOTES";#N/A,#N/A,FALSE,"NOTES (2)";#N/A,#N/A,FALSE,"NOTES (3)";#N/A,#N/A,FALSE,"DPL";#N/A,#N/A,FALSE,"DPL"}</definedName>
    <definedName name="wtgehrgj" localSheetId="25" hidden="1">{#N/A,#N/A,FALSE,"TB";#N/A,#N/A,FALSE,"DR";#N/A,#N/A,FALSE,"AR";#N/A,#N/A,FALSE,"BS";#N/A,#N/A,FALSE,"PL";#N/A,#N/A,FALSE,"NOTES";#N/A,#N/A,FALSE,"NOTES (2)";#N/A,#N/A,FALSE,"NOTES (3)";#N/A,#N/A,FALSE,"DPL";#N/A,#N/A,FALSE,"DPL"}</definedName>
    <definedName name="wtgehrgj" localSheetId="21" hidden="1">{#N/A,#N/A,FALSE,"TB";#N/A,#N/A,FALSE,"DR";#N/A,#N/A,FALSE,"AR";#N/A,#N/A,FALSE,"BS";#N/A,#N/A,FALSE,"PL";#N/A,#N/A,FALSE,"NOTES";#N/A,#N/A,FALSE,"NOTES (2)";#N/A,#N/A,FALSE,"NOTES (3)";#N/A,#N/A,FALSE,"DPL";#N/A,#N/A,FALSE,"DPL"}</definedName>
    <definedName name="wtgehrgj" localSheetId="22" hidden="1">{#N/A,#N/A,FALSE,"TB";#N/A,#N/A,FALSE,"DR";#N/A,#N/A,FALSE,"AR";#N/A,#N/A,FALSE,"BS";#N/A,#N/A,FALSE,"PL";#N/A,#N/A,FALSE,"NOTES";#N/A,#N/A,FALSE,"NOTES (2)";#N/A,#N/A,FALSE,"NOTES (3)";#N/A,#N/A,FALSE,"DPL";#N/A,#N/A,FALSE,"DPL"}</definedName>
    <definedName name="wtgehrgj" localSheetId="19" hidden="1">{#N/A,#N/A,FALSE,"TB";#N/A,#N/A,FALSE,"DR";#N/A,#N/A,FALSE,"AR";#N/A,#N/A,FALSE,"BS";#N/A,#N/A,FALSE,"PL";#N/A,#N/A,FALSE,"NOTES";#N/A,#N/A,FALSE,"NOTES (2)";#N/A,#N/A,FALSE,"NOTES (3)";#N/A,#N/A,FALSE,"DPL";#N/A,#N/A,FALSE,"DPL"}</definedName>
    <definedName name="wtgehrgj" hidden="1">{#N/A,#N/A,FALSE,"TB";#N/A,#N/A,FALSE,"DR";#N/A,#N/A,FALSE,"AR";#N/A,#N/A,FALSE,"BS";#N/A,#N/A,FALSE,"PL";#N/A,#N/A,FALSE,"NOTES";#N/A,#N/A,FALSE,"NOTES (2)";#N/A,#N/A,FALSE,"NOTES (3)";#N/A,#N/A,FALSE,"DPL";#N/A,#N/A,FALSE,"DPL"}</definedName>
    <definedName name="WTSE_JUMP">#N/A</definedName>
    <definedName name="wvbub" localSheetId="1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bub"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bub" localSheetId="2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bub" localSheetId="2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bub" localSheetId="2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bub" localSheetId="19"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bub"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localSheetId="1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localSheetId="2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localSheetId="2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localSheetId="2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localSheetId="19"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localSheetId="1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localSheetId="2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localSheetId="2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localSheetId="2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localSheetId="19"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Alles." localSheetId="14"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wvu.Alles." localSheetId="7"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wvu.Alles." localSheetId="25"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wvu.Alles." localSheetId="21"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wvu.Alles." localSheetId="22"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wvu.Alles." localSheetId="19"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wvu.Alles."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wvu.BS." localSheetId="14" hidden="1">{TRUE,FALSE,-2.6,-18.8,621.6,367.2,FALSE,FALSE,TRUE,TRUE,0,1,61,1,6,1,5,4,TRUE,TRUE,3,TRUE,1,TRUE,100,"Swvu.BS.","ACwvu.BS.",#N/A,FALSE,FALSE,0.5,0.5,0.5,0.5,2,"","",FALSE,FALSE,FALSE,FALSE,1,#N/A,1,1,"=R1C1:R27C73",FALSE,FALSE,FALSE,FALSE,FALSE,FALSE,1,#N/A,#N/A,FALSE,FALSE,TRUE,TRUE,TRUE}</definedName>
    <definedName name="wvu.BS." localSheetId="7" hidden="1">{TRUE,FALSE,-2.6,-18.8,621.6,367.2,FALSE,FALSE,TRUE,TRUE,0,1,61,1,6,1,5,4,TRUE,TRUE,3,TRUE,1,TRUE,100,"Swvu.BS.","ACwvu.BS.",#N/A,FALSE,FALSE,0.5,0.5,0.5,0.5,2,"","",FALSE,FALSE,FALSE,FALSE,1,#N/A,1,1,"=R1C1:R27C73",FALSE,FALSE,FALSE,FALSE,FALSE,FALSE,1,#N/A,#N/A,FALSE,FALSE,TRUE,TRUE,TRUE}</definedName>
    <definedName name="wvu.BS." localSheetId="25" hidden="1">{TRUE,FALSE,-2.6,-18.8,621.6,367.2,FALSE,FALSE,TRUE,TRUE,0,1,61,1,6,1,5,4,TRUE,TRUE,3,TRUE,1,TRUE,100,"Swvu.BS.","ACwvu.BS.",#N/A,FALSE,FALSE,0.5,0.5,0.5,0.5,2,"","",FALSE,FALSE,FALSE,FALSE,1,#N/A,1,1,"=R1C1:R27C73",FALSE,FALSE,FALSE,FALSE,FALSE,FALSE,1,#N/A,#N/A,FALSE,FALSE,TRUE,TRUE,TRUE}</definedName>
    <definedName name="wvu.BS." localSheetId="21" hidden="1">{TRUE,FALSE,-2.6,-18.8,621.6,367.2,FALSE,FALSE,TRUE,TRUE,0,1,61,1,6,1,5,4,TRUE,TRUE,3,TRUE,1,TRUE,100,"Swvu.BS.","ACwvu.BS.",#N/A,FALSE,FALSE,0.5,0.5,0.5,0.5,2,"","",FALSE,FALSE,FALSE,FALSE,1,#N/A,1,1,"=R1C1:R27C73",FALSE,FALSE,FALSE,FALSE,FALSE,FALSE,1,#N/A,#N/A,FALSE,FALSE,TRUE,TRUE,TRUE}</definedName>
    <definedName name="wvu.BS." localSheetId="22" hidden="1">{TRUE,FALSE,-2.6,-18.8,621.6,367.2,FALSE,FALSE,TRUE,TRUE,0,1,61,1,6,1,5,4,TRUE,TRUE,3,TRUE,1,TRUE,100,"Swvu.BS.","ACwvu.BS.",#N/A,FALSE,FALSE,0.5,0.5,0.5,0.5,2,"","",FALSE,FALSE,FALSE,FALSE,1,#N/A,1,1,"=R1C1:R27C73",FALSE,FALSE,FALSE,FALSE,FALSE,FALSE,1,#N/A,#N/A,FALSE,FALSE,TRUE,TRUE,TRUE}</definedName>
    <definedName name="wvu.BS." localSheetId="19" hidden="1">{TRUE,FALSE,-2.6,-18.8,621.6,367.2,FALSE,FALSE,TRUE,TRUE,0,1,61,1,6,1,5,4,TRUE,TRUE,3,TRUE,1,TRUE,100,"Swvu.BS.","ACwvu.BS.",#N/A,FALSE,FALSE,0.5,0.5,0.5,0.5,2,"","",FALSE,FALSE,FALSE,FALSE,1,#N/A,1,1,"=R1C1:R27C73",FALSE,FALSE,FALSE,FALSE,FALSE,FALSE,1,#N/A,#N/A,FALSE,FALSE,TRUE,TRUE,TRUE}</definedName>
    <definedName name="wvu.BS." hidden="1">{TRUE,FALSE,-2.6,-18.8,621.6,367.2,FALSE,FALSE,TRUE,TRUE,0,1,61,1,6,1,5,4,TRUE,TRUE,3,TRUE,1,TRUE,100,"Swvu.BS.","ACwvu.BS.",#N/A,FALSE,FALSE,0.5,0.5,0.5,0.5,2,"","",FALSE,FALSE,FALSE,FALSE,1,#N/A,1,1,"=R1C1:R27C73",FALSE,FALSE,FALSE,FALSE,FALSE,FALSE,1,#N/A,#N/A,FALSE,FALSE,TRUE,TRUE,TRUE}</definedName>
    <definedName name="wvu.Budget_1996." localSheetId="14"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wvu.Budget_1996." localSheetId="7"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wvu.Budget_1996." localSheetId="25"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wvu.Budget_1996." localSheetId="21"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wvu.Budget_1996." localSheetId="22"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wvu.Budget_1996." localSheetId="19"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wvu.Budget_1996."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wvu.Budget_1997." localSheetId="14"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wvu.Budget_1997." localSheetId="7"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wvu.Budget_1997." localSheetId="25"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wvu.Budget_1997." localSheetId="21"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wvu.Budget_1997." localSheetId="22"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wvu.Budget_1997." localSheetId="19"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wvu.Budget_1997." hidden="1">{TRUE,TRUE,-1.25,-15.5,772.5,492.75,FALSE,FALSE,TRUE,TRUE,0,1,4,1,57,3,5,4,TRUE,TRUE,3,TRUE,1,TRUE,100,"Swvu.Budget_1997.","ACwvu.Budget_1997.",#N/A,FALSE,FALSE,1.08,0.25,0.590551181102362,0.393700787401575,1,"","&amp;L&amp;6&amp;F / &amp;A / &amp;D",FALSE,FALSE,FALSE,FALSE,1,100,#N/A,#N/A,FALSE,FALSE,"Rwvu.Budget_1997.",#N/A,FALSE,FALSE,FALSE,9,65532,65532,FALSE,FALSE,TRUE,TRUE,TRUE}</definedName>
    <definedName name="wvu.busarea." localSheetId="1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 localSheetId="2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 localSheetId="2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 localSheetId="2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 localSheetId="19"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localSheetId="1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localSheetId="2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localSheetId="2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localSheetId="2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localSheetId="19"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localSheetId="1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localSheetId="2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localSheetId="2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localSheetId="2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localSheetId="19"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Ergebnisüberleitung." localSheetId="14"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wvu.Ergebnisüberleitung." localSheetId="7"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wvu.Ergebnisüberleitung." localSheetId="25"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wvu.Ergebnisüberleitung." localSheetId="21"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wvu.Ergebnisüberleitung." localSheetId="22"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wvu.Ergebnisüberleitung." localSheetId="19"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wvu.Ergebnisüberleitung." hidden="1">{TRUE,TRUE,-1.25,-15.5,772.5,492.75,FALSE,TRUE,TRUE,TRUE,0,1,#N/A,1,#N/A,12.7125,22.0869565217391,1,FALSE,FALSE,3,TRUE,1,FALSE,100,"Swvu.Ergebnisüberleitung.","ACwvu.Ergebnisüberleitung.",#N/A,FALSE,FALSE,0.78740157480315,0.78740157480315,0.590551181102362,0.393700787401575,1,"","&amp;L&amp;""Arial,Kursiv""&amp;6&amp;F / &amp;A / &amp;D",FALSE,FALSE,FALSE,FALSE,1,100,#N/A,#N/A,"=R1C1:R39C8",FALSE,"Rwvu.Ergebnisüberleitung.",#N/A,FALSE,FALSE,TRUE,9,65532,65532,FALSE,FALSE,TRUE,TRUE,TRUE}</definedName>
    <definedName name="wvu.FC_10_Details." localSheetId="14"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wvu.FC_10_Details." localSheetId="7"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wvu.FC_10_Details." localSheetId="25"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wvu.FC_10_Details." localSheetId="21"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wvu.FC_10_Details." localSheetId="22"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wvu.FC_10_Details." localSheetId="19"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wvu.FC_10_Details." hidden="1">{TRUE,TRUE,-1.25,-15.5,772.5,492.75,FALSE,TRUE,TRUE,TRUE,0,1,#N/A,1,#N/A,12.65,22.0869565217391,1,FALSE,FALSE,3,TRUE,1,FALSE,100,"Swvu.FC_10_Details.","ACwvu.FC_10_Details.",#N/A,FALSE,FALSE,0.78740157480315,0.78740157480315,0.590551181102362,0.393700787401575,1,"","&amp;L&amp;""Arial,Kursiv""&amp;6&amp;F / &amp;A / &amp;D",FALSE,FALSE,FALSE,FALSE,1,100,#N/A,#N/A,"=R1C1:R39C8",FALSE,#N/A,#N/A,FALSE,FALSE,FALSE,9,65532,65532,FALSE,FALSE,TRUE,TRUE,TRUE}</definedName>
    <definedName name="wvu.Page1." localSheetId="14"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wvu.Page1." localSheetId="7"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wvu.Page1." localSheetId="25"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wvu.Page1." localSheetId="21"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wvu.Page1." localSheetId="22"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wvu.Page1." localSheetId="19"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wvu.Page1."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wvu.Page2." localSheetId="14"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wvu.Page2." localSheetId="7"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wvu.Page2." localSheetId="25"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wvu.Page2." localSheetId="21"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wvu.Page2." localSheetId="22"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wvu.Page2." localSheetId="19"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wvu.Page2."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wvu.Page3." localSheetId="14"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wvu.Page3." localSheetId="7"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wvu.Page3." localSheetId="25"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wvu.Page3." localSheetId="21"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wvu.Page3." localSheetId="22"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wvu.Page3." localSheetId="19"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wvu.Page3."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wvu.Page4." localSheetId="14"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wvu.Page4." localSheetId="7"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wvu.Page4." localSheetId="25"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wvu.Page4." localSheetId="21"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wvu.Page4." localSheetId="22"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wvu.Page4." localSheetId="19"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wvu.Page4." hidden="1">{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wvub412" localSheetId="1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412"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412" localSheetId="2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412" localSheetId="2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412" localSheetId="2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412" localSheetId="19"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41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localSheetId="1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localSheetId="2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localSheetId="2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localSheetId="2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localSheetId="19"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localSheetId="1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localSheetId="2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localSheetId="2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localSheetId="2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localSheetId="19"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localSheetId="1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localSheetId="2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localSheetId="2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localSheetId="2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localSheetId="19"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localSheetId="14"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localSheetId="7"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localSheetId="2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localSheetId="21"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localSheetId="22"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localSheetId="19"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 hidden="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w">#REF!</definedName>
    <definedName name="ww.Rele" localSheetId="14" hidden="1">{#N/A,#N/A,FALSE,"Title Page";#N/A,#N/A,FALSE,"Conclusions";#N/A,#N/A,FALSE,"Assum.";#N/A,#N/A,FALSE,"Sun  DCF-WC-Dep";#N/A,#N/A,FALSE,"MarketValue";#N/A,#N/A,FALSE,"BalSheet";#N/A,#N/A,FALSE,"WACC";#N/A,#N/A,FALSE,"PC+ Info.";#N/A,#N/A,FALSE,"PC+Info_2"}</definedName>
    <definedName name="ww.Rele" localSheetId="7" hidden="1">{#N/A,#N/A,FALSE,"Title Page";#N/A,#N/A,FALSE,"Conclusions";#N/A,#N/A,FALSE,"Assum.";#N/A,#N/A,FALSE,"Sun  DCF-WC-Dep";#N/A,#N/A,FALSE,"MarketValue";#N/A,#N/A,FALSE,"BalSheet";#N/A,#N/A,FALSE,"WACC";#N/A,#N/A,FALSE,"PC+ Info.";#N/A,#N/A,FALSE,"PC+Info_2"}</definedName>
    <definedName name="ww.Rele" localSheetId="25" hidden="1">{#N/A,#N/A,FALSE,"Title Page";#N/A,#N/A,FALSE,"Conclusions";#N/A,#N/A,FALSE,"Assum.";#N/A,#N/A,FALSE,"Sun  DCF-WC-Dep";#N/A,#N/A,FALSE,"MarketValue";#N/A,#N/A,FALSE,"BalSheet";#N/A,#N/A,FALSE,"WACC";#N/A,#N/A,FALSE,"PC+ Info.";#N/A,#N/A,FALSE,"PC+Info_2"}</definedName>
    <definedName name="ww.Rele" localSheetId="21" hidden="1">{#N/A,#N/A,FALSE,"Title Page";#N/A,#N/A,FALSE,"Conclusions";#N/A,#N/A,FALSE,"Assum.";#N/A,#N/A,FALSE,"Sun  DCF-WC-Dep";#N/A,#N/A,FALSE,"MarketValue";#N/A,#N/A,FALSE,"BalSheet";#N/A,#N/A,FALSE,"WACC";#N/A,#N/A,FALSE,"PC+ Info.";#N/A,#N/A,FALSE,"PC+Info_2"}</definedName>
    <definedName name="ww.Rele" localSheetId="22" hidden="1">{#N/A,#N/A,FALSE,"Title Page";#N/A,#N/A,FALSE,"Conclusions";#N/A,#N/A,FALSE,"Assum.";#N/A,#N/A,FALSE,"Sun  DCF-WC-Dep";#N/A,#N/A,FALSE,"MarketValue";#N/A,#N/A,FALSE,"BalSheet";#N/A,#N/A,FALSE,"WACC";#N/A,#N/A,FALSE,"PC+ Info.";#N/A,#N/A,FALSE,"PC+Info_2"}</definedName>
    <definedName name="ww.Rele" localSheetId="19" hidden="1">{#N/A,#N/A,FALSE,"Title Page";#N/A,#N/A,FALSE,"Conclusions";#N/A,#N/A,FALSE,"Assum.";#N/A,#N/A,FALSE,"Sun  DCF-WC-Dep";#N/A,#N/A,FALSE,"MarketValue";#N/A,#N/A,FALSE,"BalSheet";#N/A,#N/A,FALSE,"WACC";#N/A,#N/A,FALSE,"PC+ Info.";#N/A,#N/A,FALSE,"PC+Info_2"}</definedName>
    <definedName name="ww.Rele" hidden="1">{#N/A,#N/A,FALSE,"Title Page";#N/A,#N/A,FALSE,"Conclusions";#N/A,#N/A,FALSE,"Assum.";#N/A,#N/A,FALSE,"Sun  DCF-WC-Dep";#N/A,#N/A,FALSE,"MarketValue";#N/A,#N/A,FALSE,"BalSheet";#N/A,#N/A,FALSE,"WACC";#N/A,#N/A,FALSE,"PC+ Info.";#N/A,#N/A,FALSE,"PC+Info_2"}</definedName>
    <definedName name="wwe.kkjk" localSheetId="14" hidden="1">{#N/A,#N/A,FALSE,"Umsatz CH";#N/A,#N/A,FALSE,"ER CH";#N/A,#N/A,FALSE,"EA CH (2) ";#N/A,#N/A,FALSE,"EA CH";#N/A,#N/A,FALSE,"EA CH (3) ";#N/A,#N/A,FALSE,"EA CH (4)";#N/A,#N/A,FALSE,"KA CH";#N/A,#N/A,FALSE,"KA CH  (2)";#N/A,#N/A,FALSE,"KA CH  (3)";#N/A,#N/A,FALSE,"KA CH (4)"}</definedName>
    <definedName name="wwe.kkjk" localSheetId="7" hidden="1">{#N/A,#N/A,FALSE,"Umsatz CH";#N/A,#N/A,FALSE,"ER CH";#N/A,#N/A,FALSE,"EA CH (2) ";#N/A,#N/A,FALSE,"EA CH";#N/A,#N/A,FALSE,"EA CH (3) ";#N/A,#N/A,FALSE,"EA CH (4)";#N/A,#N/A,FALSE,"KA CH";#N/A,#N/A,FALSE,"KA CH  (2)";#N/A,#N/A,FALSE,"KA CH  (3)";#N/A,#N/A,FALSE,"KA CH (4)"}</definedName>
    <definedName name="wwe.kkjk" localSheetId="25" hidden="1">{#N/A,#N/A,FALSE,"Umsatz CH";#N/A,#N/A,FALSE,"ER CH";#N/A,#N/A,FALSE,"EA CH (2) ";#N/A,#N/A,FALSE,"EA CH";#N/A,#N/A,FALSE,"EA CH (3) ";#N/A,#N/A,FALSE,"EA CH (4)";#N/A,#N/A,FALSE,"KA CH";#N/A,#N/A,FALSE,"KA CH  (2)";#N/A,#N/A,FALSE,"KA CH  (3)";#N/A,#N/A,FALSE,"KA CH (4)"}</definedName>
    <definedName name="wwe.kkjk" localSheetId="21" hidden="1">{#N/A,#N/A,FALSE,"Umsatz CH";#N/A,#N/A,FALSE,"ER CH";#N/A,#N/A,FALSE,"EA CH (2) ";#N/A,#N/A,FALSE,"EA CH";#N/A,#N/A,FALSE,"EA CH (3) ";#N/A,#N/A,FALSE,"EA CH (4)";#N/A,#N/A,FALSE,"KA CH";#N/A,#N/A,FALSE,"KA CH  (2)";#N/A,#N/A,FALSE,"KA CH  (3)";#N/A,#N/A,FALSE,"KA CH (4)"}</definedName>
    <definedName name="wwe.kkjk" localSheetId="22" hidden="1">{#N/A,#N/A,FALSE,"Umsatz CH";#N/A,#N/A,FALSE,"ER CH";#N/A,#N/A,FALSE,"EA CH (2) ";#N/A,#N/A,FALSE,"EA CH";#N/A,#N/A,FALSE,"EA CH (3) ";#N/A,#N/A,FALSE,"EA CH (4)";#N/A,#N/A,FALSE,"KA CH";#N/A,#N/A,FALSE,"KA CH  (2)";#N/A,#N/A,FALSE,"KA CH  (3)";#N/A,#N/A,FALSE,"KA CH (4)"}</definedName>
    <definedName name="wwe.kkjk" localSheetId="19" hidden="1">{#N/A,#N/A,FALSE,"Umsatz CH";#N/A,#N/A,FALSE,"ER CH";#N/A,#N/A,FALSE,"EA CH (2) ";#N/A,#N/A,FALSE,"EA CH";#N/A,#N/A,FALSE,"EA CH (3) ";#N/A,#N/A,FALSE,"EA CH (4)";#N/A,#N/A,FALSE,"KA CH";#N/A,#N/A,FALSE,"KA CH  (2)";#N/A,#N/A,FALSE,"KA CH  (3)";#N/A,#N/A,FALSE,"KA CH (4)"}</definedName>
    <definedName name="wwe.kkjk" hidden="1">{#N/A,#N/A,FALSE,"Umsatz CH";#N/A,#N/A,FALSE,"ER CH";#N/A,#N/A,FALSE,"EA CH (2) ";#N/A,#N/A,FALSE,"EA CH";#N/A,#N/A,FALSE,"EA CH (3) ";#N/A,#N/A,FALSE,"EA CH (4)";#N/A,#N/A,FALSE,"KA CH";#N/A,#N/A,FALSE,"KA CH  (2)";#N/A,#N/A,FALSE,"KA CH  (3)";#N/A,#N/A,FALSE,"KA CH (4)"}</definedName>
    <definedName name="wwew" localSheetId="14" hidden="1">{#N/A,#N/A,FALSE,"UNIT";#N/A,#N/A,FALSE,"UNIT";#N/A,#N/A,FALSE,"계정"}</definedName>
    <definedName name="wwew" localSheetId="7" hidden="1">{#N/A,#N/A,FALSE,"UNIT";#N/A,#N/A,FALSE,"UNIT";#N/A,#N/A,FALSE,"계정"}</definedName>
    <definedName name="wwew" localSheetId="25" hidden="1">{#N/A,#N/A,FALSE,"UNIT";#N/A,#N/A,FALSE,"UNIT";#N/A,#N/A,FALSE,"계정"}</definedName>
    <definedName name="wwew" localSheetId="21" hidden="1">{#N/A,#N/A,FALSE,"UNIT";#N/A,#N/A,FALSE,"UNIT";#N/A,#N/A,FALSE,"계정"}</definedName>
    <definedName name="wwew" localSheetId="22" hidden="1">{#N/A,#N/A,FALSE,"UNIT";#N/A,#N/A,FALSE,"UNIT";#N/A,#N/A,FALSE,"계정"}</definedName>
    <definedName name="wwew" localSheetId="19" hidden="1">{#N/A,#N/A,FALSE,"UNIT";#N/A,#N/A,FALSE,"UNIT";#N/A,#N/A,FALSE,"계정"}</definedName>
    <definedName name="wwew" hidden="1">{#N/A,#N/A,FALSE,"UNIT";#N/A,#N/A,FALSE,"UNIT";#N/A,#N/A,FALSE,"계정"}</definedName>
    <definedName name="wwewewewe" localSheetId="14" hidden="1">{#N/A,#N/A,TRUE,"Summary";#N/A,#N/A,TRUE,"IS";#N/A,#N/A,TRUE,"Adj";#N/A,#N/A,TRUE,"BS";#N/A,#N/A,TRUE,"CF";#N/A,#N/A,TRUE,"Debt";#N/A,#N/A,TRUE,"IRR"}</definedName>
    <definedName name="wwewewewe" localSheetId="7" hidden="1">{#N/A,#N/A,TRUE,"Summary";#N/A,#N/A,TRUE,"IS";#N/A,#N/A,TRUE,"Adj";#N/A,#N/A,TRUE,"BS";#N/A,#N/A,TRUE,"CF";#N/A,#N/A,TRUE,"Debt";#N/A,#N/A,TRUE,"IRR"}</definedName>
    <definedName name="wwewewewe" localSheetId="25" hidden="1">{#N/A,#N/A,TRUE,"Summary";#N/A,#N/A,TRUE,"IS";#N/A,#N/A,TRUE,"Adj";#N/A,#N/A,TRUE,"BS";#N/A,#N/A,TRUE,"CF";#N/A,#N/A,TRUE,"Debt";#N/A,#N/A,TRUE,"IRR"}</definedName>
    <definedName name="wwewewewe" localSheetId="21" hidden="1">{#N/A,#N/A,TRUE,"Summary";#N/A,#N/A,TRUE,"IS";#N/A,#N/A,TRUE,"Adj";#N/A,#N/A,TRUE,"BS";#N/A,#N/A,TRUE,"CF";#N/A,#N/A,TRUE,"Debt";#N/A,#N/A,TRUE,"IRR"}</definedName>
    <definedName name="wwewewewe" localSheetId="22" hidden="1">{#N/A,#N/A,TRUE,"Summary";#N/A,#N/A,TRUE,"IS";#N/A,#N/A,TRUE,"Adj";#N/A,#N/A,TRUE,"BS";#N/A,#N/A,TRUE,"CF";#N/A,#N/A,TRUE,"Debt";#N/A,#N/A,TRUE,"IRR"}</definedName>
    <definedName name="wwewewewe" localSheetId="19" hidden="1">{#N/A,#N/A,TRUE,"Summary";#N/A,#N/A,TRUE,"IS";#N/A,#N/A,TRUE,"Adj";#N/A,#N/A,TRUE,"BS";#N/A,#N/A,TRUE,"CF";#N/A,#N/A,TRUE,"Debt";#N/A,#N/A,TRUE,"IRR"}</definedName>
    <definedName name="wwewewewe" hidden="1">{#N/A,#N/A,TRUE,"Summary";#N/A,#N/A,TRUE,"IS";#N/A,#N/A,TRUE,"Adj";#N/A,#N/A,TRUE,"BS";#N/A,#N/A,TRUE,"CF";#N/A,#N/A,TRUE,"Debt";#N/A,#N/A,TRUE,"IRR"}</definedName>
    <definedName name="wwewww" localSheetId="14" hidden="1">{#N/A,#N/A,FALSE,"UNIT";#N/A,#N/A,FALSE,"UNIT";#N/A,#N/A,FALSE,"계정"}</definedName>
    <definedName name="wwewww" localSheetId="7" hidden="1">{#N/A,#N/A,FALSE,"UNIT";#N/A,#N/A,FALSE,"UNIT";#N/A,#N/A,FALSE,"계정"}</definedName>
    <definedName name="wwewww" localSheetId="25" hidden="1">{#N/A,#N/A,FALSE,"UNIT";#N/A,#N/A,FALSE,"UNIT";#N/A,#N/A,FALSE,"계정"}</definedName>
    <definedName name="wwewww" localSheetId="21" hidden="1">{#N/A,#N/A,FALSE,"UNIT";#N/A,#N/A,FALSE,"UNIT";#N/A,#N/A,FALSE,"계정"}</definedName>
    <definedName name="wwewww" localSheetId="22" hidden="1">{#N/A,#N/A,FALSE,"UNIT";#N/A,#N/A,FALSE,"UNIT";#N/A,#N/A,FALSE,"계정"}</definedName>
    <definedName name="wwewww" localSheetId="19" hidden="1">{#N/A,#N/A,FALSE,"UNIT";#N/A,#N/A,FALSE,"UNIT";#N/A,#N/A,FALSE,"계정"}</definedName>
    <definedName name="wwewww" hidden="1">{#N/A,#N/A,FALSE,"UNIT";#N/A,#N/A,FALSE,"UNIT";#N/A,#N/A,FALSE,"계정"}</definedName>
    <definedName name="wwt" localSheetId="14" hidden="1">{"YD LAPO2",#N/A,FALSE,"YTD"}</definedName>
    <definedName name="wwt" localSheetId="7" hidden="1">{"YD LAPO2",#N/A,FALSE,"YTD"}</definedName>
    <definedName name="wwt" localSheetId="25" hidden="1">{"YD LAPO2",#N/A,FALSE,"YTD"}</definedName>
    <definedName name="wwt" localSheetId="21" hidden="1">{"YD LAPO2",#N/A,FALSE,"YTD"}</definedName>
    <definedName name="wwt" localSheetId="22" hidden="1">{"YD LAPO2",#N/A,FALSE,"YTD"}</definedName>
    <definedName name="wwt" localSheetId="19" hidden="1">{"YD LAPO2",#N/A,FALSE,"YTD"}</definedName>
    <definedName name="wwt" hidden="1">{"YD LAPO2",#N/A,FALSE,"YTD"}</definedName>
    <definedName name="WWW"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2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1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W222">#REF!</definedName>
    <definedName name="wwwww" localSheetId="14" hidden="1">{#N/A,#N/A,FALSE,"UNIT";#N/A,#N/A,FALSE,"UNIT";#N/A,#N/A,FALSE,"계정"}</definedName>
    <definedName name="wwwww" localSheetId="7" hidden="1">{#N/A,#N/A,FALSE,"UNIT";#N/A,#N/A,FALSE,"UNIT";#N/A,#N/A,FALSE,"계정"}</definedName>
    <definedName name="wwwww" localSheetId="25" hidden="1">{#N/A,#N/A,FALSE,"UNIT";#N/A,#N/A,FALSE,"UNIT";#N/A,#N/A,FALSE,"계정"}</definedName>
    <definedName name="wwwww" localSheetId="21" hidden="1">{#N/A,#N/A,FALSE,"UNIT";#N/A,#N/A,FALSE,"UNIT";#N/A,#N/A,FALSE,"계정"}</definedName>
    <definedName name="wwwww" localSheetId="22" hidden="1">{#N/A,#N/A,FALSE,"UNIT";#N/A,#N/A,FALSE,"UNIT";#N/A,#N/A,FALSE,"계정"}</definedName>
    <definedName name="wwwww" localSheetId="19" hidden="1">{#N/A,#N/A,FALSE,"UNIT";#N/A,#N/A,FALSE,"UNIT";#N/A,#N/A,FALSE,"계정"}</definedName>
    <definedName name="wwwww" hidden="1">{#N/A,#N/A,FALSE,"UNIT";#N/A,#N/A,FALSE,"UNIT";#N/A,#N/A,FALSE,"계정"}</definedName>
    <definedName name="wwwwww" localSheetId="14" hidden="1">{#N/A,#N/A,FALSE,"UNIT";#N/A,#N/A,FALSE,"UNIT";#N/A,#N/A,FALSE,"계정"}</definedName>
    <definedName name="wwwwww" localSheetId="7" hidden="1">{#N/A,#N/A,FALSE,"UNIT";#N/A,#N/A,FALSE,"UNIT";#N/A,#N/A,FALSE,"계정"}</definedName>
    <definedName name="wwwwww" localSheetId="25" hidden="1">{#N/A,#N/A,FALSE,"UNIT";#N/A,#N/A,FALSE,"UNIT";#N/A,#N/A,FALSE,"계정"}</definedName>
    <definedName name="wwwwww" localSheetId="21" hidden="1">{#N/A,#N/A,FALSE,"UNIT";#N/A,#N/A,FALSE,"UNIT";#N/A,#N/A,FALSE,"계정"}</definedName>
    <definedName name="wwwwww" localSheetId="22" hidden="1">{#N/A,#N/A,FALSE,"UNIT";#N/A,#N/A,FALSE,"UNIT";#N/A,#N/A,FALSE,"계정"}</definedName>
    <definedName name="wwwwww" localSheetId="19" hidden="1">{#N/A,#N/A,FALSE,"UNIT";#N/A,#N/A,FALSE,"UNIT";#N/A,#N/A,FALSE,"계정"}</definedName>
    <definedName name="wwwwww" hidden="1">{#N/A,#N/A,FALSE,"UNIT";#N/A,#N/A,FALSE,"UNIT";#N/A,#N/A,FALSE,"계정"}</definedName>
    <definedName name="wwwwwww" localSheetId="14" hidden="1">{#N/A,#N/A,FALSE,"UNIT";#N/A,#N/A,FALSE,"UNIT";#N/A,#N/A,FALSE,"계정"}</definedName>
    <definedName name="wwwwwww" localSheetId="7" hidden="1">{#N/A,#N/A,FALSE,"UNIT";#N/A,#N/A,FALSE,"UNIT";#N/A,#N/A,FALSE,"계정"}</definedName>
    <definedName name="wwwwwww" localSheetId="25" hidden="1">{#N/A,#N/A,FALSE,"UNIT";#N/A,#N/A,FALSE,"UNIT";#N/A,#N/A,FALSE,"계정"}</definedName>
    <definedName name="wwwwwww" localSheetId="21" hidden="1">{#N/A,#N/A,FALSE,"UNIT";#N/A,#N/A,FALSE,"UNIT";#N/A,#N/A,FALSE,"계정"}</definedName>
    <definedName name="wwwwwww" localSheetId="22" hidden="1">{#N/A,#N/A,FALSE,"UNIT";#N/A,#N/A,FALSE,"UNIT";#N/A,#N/A,FALSE,"계정"}</definedName>
    <definedName name="wwwwwww" localSheetId="19" hidden="1">{#N/A,#N/A,FALSE,"UNIT";#N/A,#N/A,FALSE,"UNIT";#N/A,#N/A,FALSE,"계정"}</definedName>
    <definedName name="wwwwwww" hidden="1">{#N/A,#N/A,FALSE,"UNIT";#N/A,#N/A,FALSE,"UNIT";#N/A,#N/A,FALSE,"계정"}</definedName>
    <definedName name="wwwwwwww" localSheetId="14" hidden="1">{#N/A,#N/A,FALSE,"UNIT";#N/A,#N/A,FALSE,"UNIT";#N/A,#N/A,FALSE,"계정"}</definedName>
    <definedName name="wwwwwwww" localSheetId="7" hidden="1">{#N/A,#N/A,FALSE,"UNIT";#N/A,#N/A,FALSE,"UNIT";#N/A,#N/A,FALSE,"계정"}</definedName>
    <definedName name="wwwwwwww" localSheetId="25" hidden="1">{#N/A,#N/A,FALSE,"UNIT";#N/A,#N/A,FALSE,"UNIT";#N/A,#N/A,FALSE,"계정"}</definedName>
    <definedName name="wwwwwwww" localSheetId="21" hidden="1">{#N/A,#N/A,FALSE,"UNIT";#N/A,#N/A,FALSE,"UNIT";#N/A,#N/A,FALSE,"계정"}</definedName>
    <definedName name="wwwwwwww" localSheetId="22" hidden="1">{#N/A,#N/A,FALSE,"UNIT";#N/A,#N/A,FALSE,"UNIT";#N/A,#N/A,FALSE,"계정"}</definedName>
    <definedName name="wwwwwwww" localSheetId="19" hidden="1">{#N/A,#N/A,FALSE,"UNIT";#N/A,#N/A,FALSE,"UNIT";#N/A,#N/A,FALSE,"계정"}</definedName>
    <definedName name="wwwwwwww" hidden="1">{#N/A,#N/A,FALSE,"UNIT";#N/A,#N/A,FALSE,"UNIT";#N/A,#N/A,FALSE,"계정"}</definedName>
    <definedName name="wwwwwwwwdw" localSheetId="14" hidden="1">{#N/A,#N/A,FALSE,"UNIT";#N/A,#N/A,FALSE,"UNIT";#N/A,#N/A,FALSE,"계정"}</definedName>
    <definedName name="wwwwwwwwdw" localSheetId="7" hidden="1">{#N/A,#N/A,FALSE,"UNIT";#N/A,#N/A,FALSE,"UNIT";#N/A,#N/A,FALSE,"계정"}</definedName>
    <definedName name="wwwwwwwwdw" localSheetId="25" hidden="1">{#N/A,#N/A,FALSE,"UNIT";#N/A,#N/A,FALSE,"UNIT";#N/A,#N/A,FALSE,"계정"}</definedName>
    <definedName name="wwwwwwwwdw" localSheetId="21" hidden="1">{#N/A,#N/A,FALSE,"UNIT";#N/A,#N/A,FALSE,"UNIT";#N/A,#N/A,FALSE,"계정"}</definedName>
    <definedName name="wwwwwwwwdw" localSheetId="22" hidden="1">{#N/A,#N/A,FALSE,"UNIT";#N/A,#N/A,FALSE,"UNIT";#N/A,#N/A,FALSE,"계정"}</definedName>
    <definedName name="wwwwwwwwdw" localSheetId="19" hidden="1">{#N/A,#N/A,FALSE,"UNIT";#N/A,#N/A,FALSE,"UNIT";#N/A,#N/A,FALSE,"계정"}</definedName>
    <definedName name="wwwwwwwwdw" hidden="1">{#N/A,#N/A,FALSE,"UNIT";#N/A,#N/A,FALSE,"UNIT";#N/A,#N/A,FALSE,"계정"}</definedName>
    <definedName name="wwwwwwwww" localSheetId="14" hidden="1">{#N/A,#N/A,FALSE,"UNIT";#N/A,#N/A,FALSE,"UNIT";#N/A,#N/A,FALSE,"계정"}</definedName>
    <definedName name="wwwwwwwww" localSheetId="7" hidden="1">{#N/A,#N/A,FALSE,"UNIT";#N/A,#N/A,FALSE,"UNIT";#N/A,#N/A,FALSE,"계정"}</definedName>
    <definedName name="wwwwwwwww" localSheetId="25" hidden="1">{#N/A,#N/A,FALSE,"UNIT";#N/A,#N/A,FALSE,"UNIT";#N/A,#N/A,FALSE,"계정"}</definedName>
    <definedName name="wwwwwwwww" localSheetId="21" hidden="1">{#N/A,#N/A,FALSE,"UNIT";#N/A,#N/A,FALSE,"UNIT";#N/A,#N/A,FALSE,"계정"}</definedName>
    <definedName name="wwwwwwwww" localSheetId="22" hidden="1">{#N/A,#N/A,FALSE,"UNIT";#N/A,#N/A,FALSE,"UNIT";#N/A,#N/A,FALSE,"계정"}</definedName>
    <definedName name="wwwwwwwww" localSheetId="19" hidden="1">{#N/A,#N/A,FALSE,"UNIT";#N/A,#N/A,FALSE,"UNIT";#N/A,#N/A,FALSE,"계정"}</definedName>
    <definedName name="wwwwwwwww" hidden="1">{#N/A,#N/A,FALSE,"UNIT";#N/A,#N/A,FALSE,"UNIT";#N/A,#N/A,FALSE,"계정"}</definedName>
    <definedName name="wwwwwwwwwww" localSheetId="14" hidden="1">{"YD PACKAGE",#N/A,FALSE,"YTD"}</definedName>
    <definedName name="wwwwwwwwwww" localSheetId="7" hidden="1">{"YD PACKAGE",#N/A,FALSE,"YTD"}</definedName>
    <definedName name="wwwwwwwwwww" localSheetId="25" hidden="1">{"YD PACKAGE",#N/A,FALSE,"YTD"}</definedName>
    <definedName name="wwwwwwwwwww" localSheetId="21" hidden="1">{"YD PACKAGE",#N/A,FALSE,"YTD"}</definedName>
    <definedName name="wwwwwwwwwww" localSheetId="22" hidden="1">{"YD PACKAGE",#N/A,FALSE,"YTD"}</definedName>
    <definedName name="wwwwwwwwwww" localSheetId="19" hidden="1">{"YD PACKAGE",#N/A,FALSE,"YTD"}</definedName>
    <definedName name="wwwwwwwwwww" hidden="1">{"YD PACKAGE",#N/A,FALSE,"YTD"}</definedName>
    <definedName name="wwwwwwwwwwww" localSheetId="14" hidden="1">{#N/A,#N/A,FALSE,"UNIT";#N/A,#N/A,FALSE,"UNIT";#N/A,#N/A,FALSE,"계정"}</definedName>
    <definedName name="wwwwwwwwwwww" localSheetId="7" hidden="1">{#N/A,#N/A,FALSE,"UNIT";#N/A,#N/A,FALSE,"UNIT";#N/A,#N/A,FALSE,"계정"}</definedName>
    <definedName name="wwwwwwwwwwww" localSheetId="25" hidden="1">{#N/A,#N/A,FALSE,"UNIT";#N/A,#N/A,FALSE,"UNIT";#N/A,#N/A,FALSE,"계정"}</definedName>
    <definedName name="wwwwwwwwwwww" localSheetId="21" hidden="1">{#N/A,#N/A,FALSE,"UNIT";#N/A,#N/A,FALSE,"UNIT";#N/A,#N/A,FALSE,"계정"}</definedName>
    <definedName name="wwwwwwwwwwww" localSheetId="22" hidden="1">{#N/A,#N/A,FALSE,"UNIT";#N/A,#N/A,FALSE,"UNIT";#N/A,#N/A,FALSE,"계정"}</definedName>
    <definedName name="wwwwwwwwwwww" localSheetId="19" hidden="1">{#N/A,#N/A,FALSE,"UNIT";#N/A,#N/A,FALSE,"UNIT";#N/A,#N/A,FALSE,"계정"}</definedName>
    <definedName name="wwwwwwwwwwww" hidden="1">{#N/A,#N/A,FALSE,"UNIT";#N/A,#N/A,FALSE,"UNIT";#N/A,#N/A,FALSE,"계정"}</definedName>
    <definedName name="wwwwwwwwwwwwww" localSheetId="14" hidden="1">{"detail",#N/A,FALSE,"mfg";"summary",#N/A,FALSE,"mfg"}</definedName>
    <definedName name="wwwwwwwwwwwwww" localSheetId="7" hidden="1">{"detail",#N/A,FALSE,"mfg";"summary",#N/A,FALSE,"mfg"}</definedName>
    <definedName name="wwwwwwwwwwwwww" localSheetId="25" hidden="1">{"detail",#N/A,FALSE,"mfg";"summary",#N/A,FALSE,"mfg"}</definedName>
    <definedName name="wwwwwwwwwwwwww" localSheetId="21" hidden="1">{"detail",#N/A,FALSE,"mfg";"summary",#N/A,FALSE,"mfg"}</definedName>
    <definedName name="wwwwwwwwwwwwww" localSheetId="22" hidden="1">{"detail",#N/A,FALSE,"mfg";"summary",#N/A,FALSE,"mfg"}</definedName>
    <definedName name="wwwwwwwwwwwwww" localSheetId="19" hidden="1">{"detail",#N/A,FALSE,"mfg";"summary",#N/A,FALSE,"mfg"}</definedName>
    <definedName name="wwwwwwwwwwwwww" hidden="1">{"detail",#N/A,FALSE,"mfg";"summary",#N/A,FALSE,"mfg"}</definedName>
    <definedName name="wwwwwwwwwwwwwww" localSheetId="14" hidden="1">{#N/A,#N/A,FALSE,"UNIT";#N/A,#N/A,FALSE,"UNIT";#N/A,#N/A,FALSE,"계정"}</definedName>
    <definedName name="wwwwwwwwwwwwwww" localSheetId="7" hidden="1">{#N/A,#N/A,FALSE,"UNIT";#N/A,#N/A,FALSE,"UNIT";#N/A,#N/A,FALSE,"계정"}</definedName>
    <definedName name="wwwwwwwwwwwwwww" localSheetId="25" hidden="1">{#N/A,#N/A,FALSE,"UNIT";#N/A,#N/A,FALSE,"UNIT";#N/A,#N/A,FALSE,"계정"}</definedName>
    <definedName name="wwwwwwwwwwwwwww" localSheetId="21" hidden="1">{#N/A,#N/A,FALSE,"UNIT";#N/A,#N/A,FALSE,"UNIT";#N/A,#N/A,FALSE,"계정"}</definedName>
    <definedName name="wwwwwwwwwwwwwww" localSheetId="22" hidden="1">{#N/A,#N/A,FALSE,"UNIT";#N/A,#N/A,FALSE,"UNIT";#N/A,#N/A,FALSE,"계정"}</definedName>
    <definedName name="wwwwwwwwwwwwwww" localSheetId="19" hidden="1">{#N/A,#N/A,FALSE,"UNIT";#N/A,#N/A,FALSE,"UNIT";#N/A,#N/A,FALSE,"계정"}</definedName>
    <definedName name="wwwwwwwwwwwwwww" hidden="1">{#N/A,#N/A,FALSE,"UNIT";#N/A,#N/A,FALSE,"UNIT";#N/A,#N/A,FALSE,"계정"}</definedName>
    <definedName name="WY" hidden="1">#REF!</definedName>
    <definedName name="x" hidden="1">#REF!</definedName>
    <definedName name="x166汇总">#REF!</definedName>
    <definedName name="x504明细">#REF!</definedName>
    <definedName name="XAP" hidden="1">#REF!</definedName>
    <definedName name="XAQ" hidden="1">#REF!</definedName>
    <definedName name="xay" localSheetId="14" hidden="1">{#N/A,#N/A,FALSE,"TAXC.INDEX";#N/A,#N/A,FALSE,"Schedule I";#N/A,#N/A,FALSE,"Schedule  II";#N/A,#N/A,FALSE,"Schedule III";#N/A,#N/A,FALSE,"Schedule IV";#N/A,#N/A,FALSE,"Schedule IV (Cont'd)";#N/A,#N/A,FALSE,"Schedule V";#N/A,#N/A,FALSE,"Schedule VI";#N/A,#N/A,FALSE,"Schedule VII"}</definedName>
    <definedName name="xay" localSheetId="7" hidden="1">{#N/A,#N/A,FALSE,"TAXC.INDEX";#N/A,#N/A,FALSE,"Schedule I";#N/A,#N/A,FALSE,"Schedule  II";#N/A,#N/A,FALSE,"Schedule III";#N/A,#N/A,FALSE,"Schedule IV";#N/A,#N/A,FALSE,"Schedule IV (Cont'd)";#N/A,#N/A,FALSE,"Schedule V";#N/A,#N/A,FALSE,"Schedule VI";#N/A,#N/A,FALSE,"Schedule VII"}</definedName>
    <definedName name="xay" localSheetId="25" hidden="1">{#N/A,#N/A,FALSE,"TAXC.INDEX";#N/A,#N/A,FALSE,"Schedule I";#N/A,#N/A,FALSE,"Schedule  II";#N/A,#N/A,FALSE,"Schedule III";#N/A,#N/A,FALSE,"Schedule IV";#N/A,#N/A,FALSE,"Schedule IV (Cont'd)";#N/A,#N/A,FALSE,"Schedule V";#N/A,#N/A,FALSE,"Schedule VI";#N/A,#N/A,FALSE,"Schedule VII"}</definedName>
    <definedName name="xay" localSheetId="21" hidden="1">{#N/A,#N/A,FALSE,"TAXC.INDEX";#N/A,#N/A,FALSE,"Schedule I";#N/A,#N/A,FALSE,"Schedule  II";#N/A,#N/A,FALSE,"Schedule III";#N/A,#N/A,FALSE,"Schedule IV";#N/A,#N/A,FALSE,"Schedule IV (Cont'd)";#N/A,#N/A,FALSE,"Schedule V";#N/A,#N/A,FALSE,"Schedule VI";#N/A,#N/A,FALSE,"Schedule VII"}</definedName>
    <definedName name="xay" localSheetId="22" hidden="1">{#N/A,#N/A,FALSE,"TAXC.INDEX";#N/A,#N/A,FALSE,"Schedule I";#N/A,#N/A,FALSE,"Schedule  II";#N/A,#N/A,FALSE,"Schedule III";#N/A,#N/A,FALSE,"Schedule IV";#N/A,#N/A,FALSE,"Schedule IV (Cont'd)";#N/A,#N/A,FALSE,"Schedule V";#N/A,#N/A,FALSE,"Schedule VI";#N/A,#N/A,FALSE,"Schedule VII"}</definedName>
    <definedName name="xay" localSheetId="19" hidden="1">{#N/A,#N/A,FALSE,"TAXC.INDEX";#N/A,#N/A,FALSE,"Schedule I";#N/A,#N/A,FALSE,"Schedule  II";#N/A,#N/A,FALSE,"Schedule III";#N/A,#N/A,FALSE,"Schedule IV";#N/A,#N/A,FALSE,"Schedule IV (Cont'd)";#N/A,#N/A,FALSE,"Schedule V";#N/A,#N/A,FALSE,"Schedule VI";#N/A,#N/A,FALSE,"Schedule VII"}</definedName>
    <definedName name="xay" hidden="1">{#N/A,#N/A,FALSE,"TAXC.INDEX";#N/A,#N/A,FALSE,"Schedule I";#N/A,#N/A,FALSE,"Schedule  II";#N/A,#N/A,FALSE,"Schedule III";#N/A,#N/A,FALSE,"Schedule IV";#N/A,#N/A,FALSE,"Schedule IV (Cont'd)";#N/A,#N/A,FALSE,"Schedule V";#N/A,#N/A,FALSE,"Schedule VI";#N/A,#N/A,FALSE,"Schedule VII"}</definedName>
    <definedName name="xc" localSheetId="14"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xc" localSheetId="7"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xc" localSheetId="25"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xc" localSheetId="21"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xc" localSheetId="22"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xc" localSheetId="19"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xc" hidden="1">{TRUE,TRUE,-1.25,-15.5,772.5,492.75,FALSE,FALSE,TRUE,TRUE,0,1,4,1,57,3,5,4,TRUE,TRUE,3,TRUE,1,TRUE,100,"Swvu.Alles.","ACwvu.Alles.",#N/A,FALSE,FALSE,1.08,0.25,0.590551181102362,0.393700787401575,1,"","&amp;L&amp;6&amp;F / &amp;A / &amp;D",FALSE,FALSE,FALSE,FALSE,1,100,#N/A,#N/A,FALSE,FALSE,#N/A,#N/A,FALSE,FALSE,FALSE,9,65532,65532,FALSE,FALSE,TRUE,TRUE,TRUE}</definedName>
    <definedName name="xcbgdxbh">#REF!</definedName>
    <definedName name="XCD" hidden="1">#REF!</definedName>
    <definedName name="xcj" hidden="1">#REF!</definedName>
    <definedName name="xcjk" hidden="1">#REF!,#REF!</definedName>
    <definedName name="xck" localSheetId="14" hidden="1">1/EUReXToITL</definedName>
    <definedName name="xck" localSheetId="7" hidden="1">1/EUReXToITL</definedName>
    <definedName name="xck" localSheetId="25" hidden="1">1/EUReXToITL</definedName>
    <definedName name="xck" localSheetId="21" hidden="1">1/EUReXToITL</definedName>
    <definedName name="xck" localSheetId="22" hidden="1">1/EUReXToITL</definedName>
    <definedName name="xck" localSheetId="19" hidden="1">1/EUReXToITL</definedName>
    <definedName name="xck" hidden="1">1/EUReXToITL</definedName>
    <definedName name="xckt" localSheetId="14" hidden="1">{#N/A,#N/A,FALSE,"DIR-REP";#N/A,#N/A,FALSE,"AUD-REPORT";#N/A,#N/A,FALSE,"P7L&amp;BS";#N/A,#N/A,FALSE,"NOTES";#N/A,#N/A,FALSE,"FA";#N/A,#N/A,FALSE,"NOTES (2)";#N/A,#N/A,FALSE,"Schedule  IV";#N/A,#N/A,FALSE,"Schedule V"}</definedName>
    <definedName name="xckt" localSheetId="7" hidden="1">{#N/A,#N/A,FALSE,"DIR-REP";#N/A,#N/A,FALSE,"AUD-REPORT";#N/A,#N/A,FALSE,"P7L&amp;BS";#N/A,#N/A,FALSE,"NOTES";#N/A,#N/A,FALSE,"FA";#N/A,#N/A,FALSE,"NOTES (2)";#N/A,#N/A,FALSE,"Schedule  IV";#N/A,#N/A,FALSE,"Schedule V"}</definedName>
    <definedName name="xckt" localSheetId="25" hidden="1">{#N/A,#N/A,FALSE,"DIR-REP";#N/A,#N/A,FALSE,"AUD-REPORT";#N/A,#N/A,FALSE,"P7L&amp;BS";#N/A,#N/A,FALSE,"NOTES";#N/A,#N/A,FALSE,"FA";#N/A,#N/A,FALSE,"NOTES (2)";#N/A,#N/A,FALSE,"Schedule  IV";#N/A,#N/A,FALSE,"Schedule V"}</definedName>
    <definedName name="xckt" localSheetId="21" hidden="1">{#N/A,#N/A,FALSE,"DIR-REP";#N/A,#N/A,FALSE,"AUD-REPORT";#N/A,#N/A,FALSE,"P7L&amp;BS";#N/A,#N/A,FALSE,"NOTES";#N/A,#N/A,FALSE,"FA";#N/A,#N/A,FALSE,"NOTES (2)";#N/A,#N/A,FALSE,"Schedule  IV";#N/A,#N/A,FALSE,"Schedule V"}</definedName>
    <definedName name="xckt" localSheetId="22" hidden="1">{#N/A,#N/A,FALSE,"DIR-REP";#N/A,#N/A,FALSE,"AUD-REPORT";#N/A,#N/A,FALSE,"P7L&amp;BS";#N/A,#N/A,FALSE,"NOTES";#N/A,#N/A,FALSE,"FA";#N/A,#N/A,FALSE,"NOTES (2)";#N/A,#N/A,FALSE,"Schedule  IV";#N/A,#N/A,FALSE,"Schedule V"}</definedName>
    <definedName name="xckt" localSheetId="19" hidden="1">{#N/A,#N/A,FALSE,"DIR-REP";#N/A,#N/A,FALSE,"AUD-REPORT";#N/A,#N/A,FALSE,"P7L&amp;BS";#N/A,#N/A,FALSE,"NOTES";#N/A,#N/A,FALSE,"FA";#N/A,#N/A,FALSE,"NOTES (2)";#N/A,#N/A,FALSE,"Schedule  IV";#N/A,#N/A,FALSE,"Schedule V"}</definedName>
    <definedName name="xckt" hidden="1">{#N/A,#N/A,FALSE,"DIR-REP";#N/A,#N/A,FALSE,"AUD-REPORT";#N/A,#N/A,FALSE,"P7L&amp;BS";#N/A,#N/A,FALSE,"NOTES";#N/A,#N/A,FALSE,"FA";#N/A,#N/A,FALSE,"NOTES (2)";#N/A,#N/A,FALSE,"Schedule  IV";#N/A,#N/A,FALSE,"Schedule V"}</definedName>
    <definedName name="xcvbxcvbcx" localSheetId="14" hidden="1">{#N/A,#N/A,FALSE,"Umsatz EO BP";#N/A,#N/A,FALSE,"Umsatz EO OP";#N/A,#N/A,FALSE,"ER EO BP";#N/A,#N/A,FALSE,"ER EO OP";#N/A,#N/A,FALSE,"EA EO (2)";#N/A,#N/A,FALSE,"EA EO";#N/A,#N/A,FALSE,"EA EO (3)";#N/A,#N/A,FALSE,"EA EO (4)";#N/A,#N/A,FALSE,"KA EO  (2)";#N/A,#N/A,FALSE,"KA EO";#N/A,#N/A,FALSE,"KA EO  (3)";#N/A,#N/A,FALSE,"KA EO (4)"}</definedName>
    <definedName name="xcvbxcvbcx" localSheetId="7" hidden="1">{#N/A,#N/A,FALSE,"Umsatz EO BP";#N/A,#N/A,FALSE,"Umsatz EO OP";#N/A,#N/A,FALSE,"ER EO BP";#N/A,#N/A,FALSE,"ER EO OP";#N/A,#N/A,FALSE,"EA EO (2)";#N/A,#N/A,FALSE,"EA EO";#N/A,#N/A,FALSE,"EA EO (3)";#N/A,#N/A,FALSE,"EA EO (4)";#N/A,#N/A,FALSE,"KA EO  (2)";#N/A,#N/A,FALSE,"KA EO";#N/A,#N/A,FALSE,"KA EO  (3)";#N/A,#N/A,FALSE,"KA EO (4)"}</definedName>
    <definedName name="xcvbxcvbcx" localSheetId="25" hidden="1">{#N/A,#N/A,FALSE,"Umsatz EO BP";#N/A,#N/A,FALSE,"Umsatz EO OP";#N/A,#N/A,FALSE,"ER EO BP";#N/A,#N/A,FALSE,"ER EO OP";#N/A,#N/A,FALSE,"EA EO (2)";#N/A,#N/A,FALSE,"EA EO";#N/A,#N/A,FALSE,"EA EO (3)";#N/A,#N/A,FALSE,"EA EO (4)";#N/A,#N/A,FALSE,"KA EO  (2)";#N/A,#N/A,FALSE,"KA EO";#N/A,#N/A,FALSE,"KA EO  (3)";#N/A,#N/A,FALSE,"KA EO (4)"}</definedName>
    <definedName name="xcvbxcvbcx" localSheetId="21" hidden="1">{#N/A,#N/A,FALSE,"Umsatz EO BP";#N/A,#N/A,FALSE,"Umsatz EO OP";#N/A,#N/A,FALSE,"ER EO BP";#N/A,#N/A,FALSE,"ER EO OP";#N/A,#N/A,FALSE,"EA EO (2)";#N/A,#N/A,FALSE,"EA EO";#N/A,#N/A,FALSE,"EA EO (3)";#N/A,#N/A,FALSE,"EA EO (4)";#N/A,#N/A,FALSE,"KA EO  (2)";#N/A,#N/A,FALSE,"KA EO";#N/A,#N/A,FALSE,"KA EO  (3)";#N/A,#N/A,FALSE,"KA EO (4)"}</definedName>
    <definedName name="xcvbxcvbcx" localSheetId="22" hidden="1">{#N/A,#N/A,FALSE,"Umsatz EO BP";#N/A,#N/A,FALSE,"Umsatz EO OP";#N/A,#N/A,FALSE,"ER EO BP";#N/A,#N/A,FALSE,"ER EO OP";#N/A,#N/A,FALSE,"EA EO (2)";#N/A,#N/A,FALSE,"EA EO";#N/A,#N/A,FALSE,"EA EO (3)";#N/A,#N/A,FALSE,"EA EO (4)";#N/A,#N/A,FALSE,"KA EO  (2)";#N/A,#N/A,FALSE,"KA EO";#N/A,#N/A,FALSE,"KA EO  (3)";#N/A,#N/A,FALSE,"KA EO (4)"}</definedName>
    <definedName name="xcvbxcvbcx" localSheetId="19" hidden="1">{#N/A,#N/A,FALSE,"Umsatz EO BP";#N/A,#N/A,FALSE,"Umsatz EO OP";#N/A,#N/A,FALSE,"ER EO BP";#N/A,#N/A,FALSE,"ER EO OP";#N/A,#N/A,FALSE,"EA EO (2)";#N/A,#N/A,FALSE,"EA EO";#N/A,#N/A,FALSE,"EA EO (3)";#N/A,#N/A,FALSE,"EA EO (4)";#N/A,#N/A,FALSE,"KA EO  (2)";#N/A,#N/A,FALSE,"KA EO";#N/A,#N/A,FALSE,"KA EO  (3)";#N/A,#N/A,FALSE,"KA EO (4)"}</definedName>
    <definedName name="xcvbxcvbcx" hidden="1">{#N/A,#N/A,FALSE,"Umsatz EO BP";#N/A,#N/A,FALSE,"Umsatz EO OP";#N/A,#N/A,FALSE,"ER EO BP";#N/A,#N/A,FALSE,"ER EO OP";#N/A,#N/A,FALSE,"EA EO (2)";#N/A,#N/A,FALSE,"EA EO";#N/A,#N/A,FALSE,"EA EO (3)";#N/A,#N/A,FALSE,"EA EO (4)";#N/A,#N/A,FALSE,"KA EO  (2)";#N/A,#N/A,FALSE,"KA EO";#N/A,#N/A,FALSE,"KA EO  (3)";#N/A,#N/A,FALSE,"KA EO (4)"}</definedName>
    <definedName name="xcvfg" localSheetId="14" hidden="1">{#N/A,#N/A,FALSE,"TB";#N/A,#N/A,FALSE,"DR";#N/A,#N/A,FALSE,"AR";#N/A,#N/A,FALSE,"BS";#N/A,#N/A,FALSE,"PL";#N/A,#N/A,FALSE,"NOTES";#N/A,#N/A,FALSE,"NOTES (2)";#N/A,#N/A,FALSE,"NOTES (3)";#N/A,#N/A,FALSE,"DPL";#N/A,#N/A,FALSE,"DPL"}</definedName>
    <definedName name="xcvfg" localSheetId="7" hidden="1">{#N/A,#N/A,FALSE,"TB";#N/A,#N/A,FALSE,"DR";#N/A,#N/A,FALSE,"AR";#N/A,#N/A,FALSE,"BS";#N/A,#N/A,FALSE,"PL";#N/A,#N/A,FALSE,"NOTES";#N/A,#N/A,FALSE,"NOTES (2)";#N/A,#N/A,FALSE,"NOTES (3)";#N/A,#N/A,FALSE,"DPL";#N/A,#N/A,FALSE,"DPL"}</definedName>
    <definedName name="xcvfg" localSheetId="25" hidden="1">{#N/A,#N/A,FALSE,"TB";#N/A,#N/A,FALSE,"DR";#N/A,#N/A,FALSE,"AR";#N/A,#N/A,FALSE,"BS";#N/A,#N/A,FALSE,"PL";#N/A,#N/A,FALSE,"NOTES";#N/A,#N/A,FALSE,"NOTES (2)";#N/A,#N/A,FALSE,"NOTES (3)";#N/A,#N/A,FALSE,"DPL";#N/A,#N/A,FALSE,"DPL"}</definedName>
    <definedName name="xcvfg" localSheetId="21" hidden="1">{#N/A,#N/A,FALSE,"TB";#N/A,#N/A,FALSE,"DR";#N/A,#N/A,FALSE,"AR";#N/A,#N/A,FALSE,"BS";#N/A,#N/A,FALSE,"PL";#N/A,#N/A,FALSE,"NOTES";#N/A,#N/A,FALSE,"NOTES (2)";#N/A,#N/A,FALSE,"NOTES (3)";#N/A,#N/A,FALSE,"DPL";#N/A,#N/A,FALSE,"DPL"}</definedName>
    <definedName name="xcvfg" localSheetId="22" hidden="1">{#N/A,#N/A,FALSE,"TB";#N/A,#N/A,FALSE,"DR";#N/A,#N/A,FALSE,"AR";#N/A,#N/A,FALSE,"BS";#N/A,#N/A,FALSE,"PL";#N/A,#N/A,FALSE,"NOTES";#N/A,#N/A,FALSE,"NOTES (2)";#N/A,#N/A,FALSE,"NOTES (3)";#N/A,#N/A,FALSE,"DPL";#N/A,#N/A,FALSE,"DPL"}</definedName>
    <definedName name="xcvfg" localSheetId="19" hidden="1">{#N/A,#N/A,FALSE,"TB";#N/A,#N/A,FALSE,"DR";#N/A,#N/A,FALSE,"AR";#N/A,#N/A,FALSE,"BS";#N/A,#N/A,FALSE,"PL";#N/A,#N/A,FALSE,"NOTES";#N/A,#N/A,FALSE,"NOTES (2)";#N/A,#N/A,FALSE,"NOTES (3)";#N/A,#N/A,FALSE,"DPL";#N/A,#N/A,FALSE,"DPL"}</definedName>
    <definedName name="xcvfg" hidden="1">{#N/A,#N/A,FALSE,"TB";#N/A,#N/A,FALSE,"DR";#N/A,#N/A,FALSE,"AR";#N/A,#N/A,FALSE,"BS";#N/A,#N/A,FALSE,"PL";#N/A,#N/A,FALSE,"NOTES";#N/A,#N/A,FALSE,"NOTES (2)";#N/A,#N/A,FALSE,"NOTES (3)";#N/A,#N/A,FALSE,"DPL";#N/A,#N/A,FALSE,"DPL"}</definedName>
    <definedName name="xcxc" localSheetId="14" hidden="1">{"QTR_ACT",#N/A,FALSE,"PROP_PBIT_DEV_Q3";"QTR_BUD",#N/A,FALSE,"PROP_PBIT_DEV_Q3";"YTD_BUD",#N/A,FALSE,"PROP_PBIT_DEV_Q3";"YTD_ACT",#N/A,FALSE,"PROP_PBIT_DEV_Q3";"FY95 SNAP3",#N/A,FALSE,"PROP_PBIT_DEV_Q3";"FY95_BUD",#N/A,FALSE,"PROP_PBIT_DEV_Q3";"FY96_BUD",#N/A,FALSE,"PROP_PBIT_DEV_Q3"}</definedName>
    <definedName name="xcxc" localSheetId="7" hidden="1">{"QTR_ACT",#N/A,FALSE,"PROP_PBIT_DEV_Q3";"QTR_BUD",#N/A,FALSE,"PROP_PBIT_DEV_Q3";"YTD_BUD",#N/A,FALSE,"PROP_PBIT_DEV_Q3";"YTD_ACT",#N/A,FALSE,"PROP_PBIT_DEV_Q3";"FY95 SNAP3",#N/A,FALSE,"PROP_PBIT_DEV_Q3";"FY95_BUD",#N/A,FALSE,"PROP_PBIT_DEV_Q3";"FY96_BUD",#N/A,FALSE,"PROP_PBIT_DEV_Q3"}</definedName>
    <definedName name="xcxc" localSheetId="25" hidden="1">{"QTR_ACT",#N/A,FALSE,"PROP_PBIT_DEV_Q3";"QTR_BUD",#N/A,FALSE,"PROP_PBIT_DEV_Q3";"YTD_BUD",#N/A,FALSE,"PROP_PBIT_DEV_Q3";"YTD_ACT",#N/A,FALSE,"PROP_PBIT_DEV_Q3";"FY95 SNAP3",#N/A,FALSE,"PROP_PBIT_DEV_Q3";"FY95_BUD",#N/A,FALSE,"PROP_PBIT_DEV_Q3";"FY96_BUD",#N/A,FALSE,"PROP_PBIT_DEV_Q3"}</definedName>
    <definedName name="xcxc" localSheetId="21" hidden="1">{"QTR_ACT",#N/A,FALSE,"PROP_PBIT_DEV_Q3";"QTR_BUD",#N/A,FALSE,"PROP_PBIT_DEV_Q3";"YTD_BUD",#N/A,FALSE,"PROP_PBIT_DEV_Q3";"YTD_ACT",#N/A,FALSE,"PROP_PBIT_DEV_Q3";"FY95 SNAP3",#N/A,FALSE,"PROP_PBIT_DEV_Q3";"FY95_BUD",#N/A,FALSE,"PROP_PBIT_DEV_Q3";"FY96_BUD",#N/A,FALSE,"PROP_PBIT_DEV_Q3"}</definedName>
    <definedName name="xcxc" localSheetId="22" hidden="1">{"QTR_ACT",#N/A,FALSE,"PROP_PBIT_DEV_Q3";"QTR_BUD",#N/A,FALSE,"PROP_PBIT_DEV_Q3";"YTD_BUD",#N/A,FALSE,"PROP_PBIT_DEV_Q3";"YTD_ACT",#N/A,FALSE,"PROP_PBIT_DEV_Q3";"FY95 SNAP3",#N/A,FALSE,"PROP_PBIT_DEV_Q3";"FY95_BUD",#N/A,FALSE,"PROP_PBIT_DEV_Q3";"FY96_BUD",#N/A,FALSE,"PROP_PBIT_DEV_Q3"}</definedName>
    <definedName name="xcxc" localSheetId="19" hidden="1">{"QTR_ACT",#N/A,FALSE,"PROP_PBIT_DEV_Q3";"QTR_BUD",#N/A,FALSE,"PROP_PBIT_DEV_Q3";"YTD_BUD",#N/A,FALSE,"PROP_PBIT_DEV_Q3";"YTD_ACT",#N/A,FALSE,"PROP_PBIT_DEV_Q3";"FY95 SNAP3",#N/A,FALSE,"PROP_PBIT_DEV_Q3";"FY95_BUD",#N/A,FALSE,"PROP_PBIT_DEV_Q3";"FY96_BUD",#N/A,FALSE,"PROP_PBIT_DEV_Q3"}</definedName>
    <definedName name="xcxc" hidden="1">{"QTR_ACT",#N/A,FALSE,"PROP_PBIT_DEV_Q3";"QTR_BUD",#N/A,FALSE,"PROP_PBIT_DEV_Q3";"YTD_BUD",#N/A,FALSE,"PROP_PBIT_DEV_Q3";"YTD_ACT",#N/A,FALSE,"PROP_PBIT_DEV_Q3";"FY95 SNAP3",#N/A,FALSE,"PROP_PBIT_DEV_Q3";"FY95_BUD",#N/A,FALSE,"PROP_PBIT_DEV_Q3";"FY96_BUD",#N/A,FALSE,"PROP_PBIT_DEV_Q3"}</definedName>
    <definedName name="xdi" hidden="1">#REF!</definedName>
    <definedName name="xdo" hidden="1">#REF!</definedName>
    <definedName name="xd품확일정" localSheetId="14" hidden="1">{#N/A,#N/A,FALSE,"단축1";#N/A,#N/A,FALSE,"단축2";#N/A,#N/A,FALSE,"단축3";#N/A,#N/A,FALSE,"장축";#N/A,#N/A,FALSE,"4WD"}</definedName>
    <definedName name="xd품확일정" localSheetId="7" hidden="1">{#N/A,#N/A,FALSE,"단축1";#N/A,#N/A,FALSE,"단축2";#N/A,#N/A,FALSE,"단축3";#N/A,#N/A,FALSE,"장축";#N/A,#N/A,FALSE,"4WD"}</definedName>
    <definedName name="xd품확일정" localSheetId="25" hidden="1">{#N/A,#N/A,FALSE,"단축1";#N/A,#N/A,FALSE,"단축2";#N/A,#N/A,FALSE,"단축3";#N/A,#N/A,FALSE,"장축";#N/A,#N/A,FALSE,"4WD"}</definedName>
    <definedName name="xd품확일정" localSheetId="21" hidden="1">{#N/A,#N/A,FALSE,"단축1";#N/A,#N/A,FALSE,"단축2";#N/A,#N/A,FALSE,"단축3";#N/A,#N/A,FALSE,"장축";#N/A,#N/A,FALSE,"4WD"}</definedName>
    <definedName name="xd품확일정" localSheetId="22" hidden="1">{#N/A,#N/A,FALSE,"단축1";#N/A,#N/A,FALSE,"단축2";#N/A,#N/A,FALSE,"단축3";#N/A,#N/A,FALSE,"장축";#N/A,#N/A,FALSE,"4WD"}</definedName>
    <definedName name="xd품확일정" localSheetId="19" hidden="1">{#N/A,#N/A,FALSE,"단축1";#N/A,#N/A,FALSE,"단축2";#N/A,#N/A,FALSE,"단축3";#N/A,#N/A,FALSE,"장축";#N/A,#N/A,FALSE,"4WD"}</definedName>
    <definedName name="xd품확일정" hidden="1">{#N/A,#N/A,FALSE,"단축1";#N/A,#N/A,FALSE,"단축2";#N/A,#N/A,FALSE,"단축3";#N/A,#N/A,FALSE,"장축";#N/A,#N/A,FALSE,"4WD"}</definedName>
    <definedName name="xeas" localSheetId="14" hidden="1">{#N/A,#N/A,FALSE,"TAXC.INDEX";#N/A,#N/A,FALSE,"Schedule I";#N/A,#N/A,FALSE,"Schedule  II";#N/A,#N/A,FALSE,"Schedule III"}</definedName>
    <definedName name="xeas" localSheetId="7" hidden="1">{#N/A,#N/A,FALSE,"TAXC.INDEX";#N/A,#N/A,FALSE,"Schedule I";#N/A,#N/A,FALSE,"Schedule  II";#N/A,#N/A,FALSE,"Schedule III"}</definedName>
    <definedName name="xeas" localSheetId="25" hidden="1">{#N/A,#N/A,FALSE,"TAXC.INDEX";#N/A,#N/A,FALSE,"Schedule I";#N/A,#N/A,FALSE,"Schedule  II";#N/A,#N/A,FALSE,"Schedule III"}</definedName>
    <definedName name="xeas" localSheetId="21" hidden="1">{#N/A,#N/A,FALSE,"TAXC.INDEX";#N/A,#N/A,FALSE,"Schedule I";#N/A,#N/A,FALSE,"Schedule  II";#N/A,#N/A,FALSE,"Schedule III"}</definedName>
    <definedName name="xeas" localSheetId="22" hidden="1">{#N/A,#N/A,FALSE,"TAXC.INDEX";#N/A,#N/A,FALSE,"Schedule I";#N/A,#N/A,FALSE,"Schedule  II";#N/A,#N/A,FALSE,"Schedule III"}</definedName>
    <definedName name="xeas" localSheetId="19" hidden="1">{#N/A,#N/A,FALSE,"TAXC.INDEX";#N/A,#N/A,FALSE,"Schedule I";#N/A,#N/A,FALSE,"Schedule  II";#N/A,#N/A,FALSE,"Schedule III"}</definedName>
    <definedName name="xeas" hidden="1">{#N/A,#N/A,FALSE,"TAXC.INDEX";#N/A,#N/A,FALSE,"Schedule I";#N/A,#N/A,FALSE,"Schedule  II";#N/A,#N/A,FALSE,"Schedule III"}</definedName>
    <definedName name="xei" hidden="1">#REF!</definedName>
    <definedName name="xfdhtetueh" localSheetId="14" hidden="1">{#N/A,#N/A,FALSE,"TB";#N/A,#N/A,FALSE,"DR";#N/A,#N/A,FALSE,"AR";#N/A,#N/A,FALSE,"PL";#N/A,#N/A,FALSE,"BS";#N/A,#N/A,FALSE,"NOTES";#N/A,#N/A,FALSE,"NOTES (2)";#N/A,#N/A,FALSE,"NOTES (3)";#N/A,#N/A,FALSE,"DPL";#N/A,#N/A,FALSE,"TAXC.INDEX";#N/A,#N/A,FALSE,"Schedule I";#N/A,#N/A,FALSE,"Adjustments"}</definedName>
    <definedName name="xfdhtetueh" localSheetId="7" hidden="1">{#N/A,#N/A,FALSE,"TB";#N/A,#N/A,FALSE,"DR";#N/A,#N/A,FALSE,"AR";#N/A,#N/A,FALSE,"PL";#N/A,#N/A,FALSE,"BS";#N/A,#N/A,FALSE,"NOTES";#N/A,#N/A,FALSE,"NOTES (2)";#N/A,#N/A,FALSE,"NOTES (3)";#N/A,#N/A,FALSE,"DPL";#N/A,#N/A,FALSE,"TAXC.INDEX";#N/A,#N/A,FALSE,"Schedule I";#N/A,#N/A,FALSE,"Adjustments"}</definedName>
    <definedName name="xfdhtetueh" localSheetId="25" hidden="1">{#N/A,#N/A,FALSE,"TB";#N/A,#N/A,FALSE,"DR";#N/A,#N/A,FALSE,"AR";#N/A,#N/A,FALSE,"PL";#N/A,#N/A,FALSE,"BS";#N/A,#N/A,FALSE,"NOTES";#N/A,#N/A,FALSE,"NOTES (2)";#N/A,#N/A,FALSE,"NOTES (3)";#N/A,#N/A,FALSE,"DPL";#N/A,#N/A,FALSE,"TAXC.INDEX";#N/A,#N/A,FALSE,"Schedule I";#N/A,#N/A,FALSE,"Adjustments"}</definedName>
    <definedName name="xfdhtetueh" localSheetId="21" hidden="1">{#N/A,#N/A,FALSE,"TB";#N/A,#N/A,FALSE,"DR";#N/A,#N/A,FALSE,"AR";#N/A,#N/A,FALSE,"PL";#N/A,#N/A,FALSE,"BS";#N/A,#N/A,FALSE,"NOTES";#N/A,#N/A,FALSE,"NOTES (2)";#N/A,#N/A,FALSE,"NOTES (3)";#N/A,#N/A,FALSE,"DPL";#N/A,#N/A,FALSE,"TAXC.INDEX";#N/A,#N/A,FALSE,"Schedule I";#N/A,#N/A,FALSE,"Adjustments"}</definedName>
    <definedName name="xfdhtetueh" localSheetId="22" hidden="1">{#N/A,#N/A,FALSE,"TB";#N/A,#N/A,FALSE,"DR";#N/A,#N/A,FALSE,"AR";#N/A,#N/A,FALSE,"PL";#N/A,#N/A,FALSE,"BS";#N/A,#N/A,FALSE,"NOTES";#N/A,#N/A,FALSE,"NOTES (2)";#N/A,#N/A,FALSE,"NOTES (3)";#N/A,#N/A,FALSE,"DPL";#N/A,#N/A,FALSE,"TAXC.INDEX";#N/A,#N/A,FALSE,"Schedule I";#N/A,#N/A,FALSE,"Adjustments"}</definedName>
    <definedName name="xfdhtetueh" localSheetId="19" hidden="1">{#N/A,#N/A,FALSE,"TB";#N/A,#N/A,FALSE,"DR";#N/A,#N/A,FALSE,"AR";#N/A,#N/A,FALSE,"PL";#N/A,#N/A,FALSE,"BS";#N/A,#N/A,FALSE,"NOTES";#N/A,#N/A,FALSE,"NOTES (2)";#N/A,#N/A,FALSE,"NOTES (3)";#N/A,#N/A,FALSE,"DPL";#N/A,#N/A,FALSE,"TAXC.INDEX";#N/A,#N/A,FALSE,"Schedule I";#N/A,#N/A,FALSE,"Adjustments"}</definedName>
    <definedName name="xfdhtetueh" hidden="1">{#N/A,#N/A,FALSE,"TB";#N/A,#N/A,FALSE,"DR";#N/A,#N/A,FALSE,"AR";#N/A,#N/A,FALSE,"PL";#N/A,#N/A,FALSE,"BS";#N/A,#N/A,FALSE,"NOTES";#N/A,#N/A,FALSE,"NOTES (2)";#N/A,#N/A,FALSE,"NOTES (3)";#N/A,#N/A,FALSE,"DPL";#N/A,#N/A,FALSE,"TAXC.INDEX";#N/A,#N/A,FALSE,"Schedule I";#N/A,#N/A,FALSE,"Adjustments"}</definedName>
    <definedName name="xfi" hidden="1">#REF!</definedName>
    <definedName name="XGDGE"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XGDGE"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XGDGE" localSheetId="2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XGDGE" localSheetId="2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XGDGE" localSheetId="2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XGDGE" localSheetId="1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XGDGE"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xiangmu">#REF!</definedName>
    <definedName name="xianjin1">#REF!</definedName>
    <definedName name="xianjin2">#REF!</definedName>
    <definedName name="xin">#REF!</definedName>
    <definedName name="xjjc135" hidden="1">#REF!</definedName>
    <definedName name="xjjc136" hidden="1">#REF!</definedName>
    <definedName name="xjjc47" hidden="1">#REF!</definedName>
    <definedName name="xjjc48" hidden="1">#REF!</definedName>
    <definedName name="xjjc87" hidden="1">#REF!</definedName>
    <definedName name="xjjc88" hidden="1">#REF!</definedName>
    <definedName name="xjjc89" hidden="1">#REF!</definedName>
    <definedName name="xjjc90" hidden="1">#REF!</definedName>
    <definedName name="XJLLCODECOL">#REF!</definedName>
    <definedName name="xlst" localSheetId="14" hidden="1">{#N/A,#N/A,FALSE,"DIR-REP";#N/A,#N/A,FALSE,"AUD-REPORT";#N/A,#N/A,FALSE,"P7L&amp;BS";#N/A,#N/A,FALSE,"NOTES";#N/A,#N/A,FALSE,"FA";#N/A,#N/A,FALSE,"NOTES (2)";#N/A,#N/A,FALSE,"Schedule  IV";#N/A,#N/A,FALSE,"Schedule V"}</definedName>
    <definedName name="xlst" localSheetId="7" hidden="1">{#N/A,#N/A,FALSE,"DIR-REP";#N/A,#N/A,FALSE,"AUD-REPORT";#N/A,#N/A,FALSE,"P7L&amp;BS";#N/A,#N/A,FALSE,"NOTES";#N/A,#N/A,FALSE,"FA";#N/A,#N/A,FALSE,"NOTES (2)";#N/A,#N/A,FALSE,"Schedule  IV";#N/A,#N/A,FALSE,"Schedule V"}</definedName>
    <definedName name="xlst" localSheetId="25" hidden="1">{#N/A,#N/A,FALSE,"DIR-REP";#N/A,#N/A,FALSE,"AUD-REPORT";#N/A,#N/A,FALSE,"P7L&amp;BS";#N/A,#N/A,FALSE,"NOTES";#N/A,#N/A,FALSE,"FA";#N/A,#N/A,FALSE,"NOTES (2)";#N/A,#N/A,FALSE,"Schedule  IV";#N/A,#N/A,FALSE,"Schedule V"}</definedName>
    <definedName name="xlst" localSheetId="21" hidden="1">{#N/A,#N/A,FALSE,"DIR-REP";#N/A,#N/A,FALSE,"AUD-REPORT";#N/A,#N/A,FALSE,"P7L&amp;BS";#N/A,#N/A,FALSE,"NOTES";#N/A,#N/A,FALSE,"FA";#N/A,#N/A,FALSE,"NOTES (2)";#N/A,#N/A,FALSE,"Schedule  IV";#N/A,#N/A,FALSE,"Schedule V"}</definedName>
    <definedName name="xlst" localSheetId="22" hidden="1">{#N/A,#N/A,FALSE,"DIR-REP";#N/A,#N/A,FALSE,"AUD-REPORT";#N/A,#N/A,FALSE,"P7L&amp;BS";#N/A,#N/A,FALSE,"NOTES";#N/A,#N/A,FALSE,"FA";#N/A,#N/A,FALSE,"NOTES (2)";#N/A,#N/A,FALSE,"Schedule  IV";#N/A,#N/A,FALSE,"Schedule V"}</definedName>
    <definedName name="xlst" localSheetId="19" hidden="1">{#N/A,#N/A,FALSE,"DIR-REP";#N/A,#N/A,FALSE,"AUD-REPORT";#N/A,#N/A,FALSE,"P7L&amp;BS";#N/A,#N/A,FALSE,"NOTES";#N/A,#N/A,FALSE,"FA";#N/A,#N/A,FALSE,"NOTES (2)";#N/A,#N/A,FALSE,"Schedule  IV";#N/A,#N/A,FALSE,"Schedule V"}</definedName>
    <definedName name="xlst" hidden="1">{#N/A,#N/A,FALSE,"DIR-REP";#N/A,#N/A,FALSE,"AUD-REPORT";#N/A,#N/A,FALSE,"P7L&amp;BS";#N/A,#N/A,FALSE,"NOTES";#N/A,#N/A,FALSE,"FA";#N/A,#N/A,FALSE,"NOTES (2)";#N/A,#N/A,FALSE,"Schedule  IV";#N/A,#N/A,FALSE,"Schedule V"}</definedName>
    <definedName name="xlx" localSheetId="14" hidden="1">{#N/A,#N/A,FALSE,"PMW Gruppe 99_98";#N/A,#N/A,FALSE,"PMW KG 98_99";#N/A,#N/A,FALSE,"PMW Inc. 99_98";#N/A,#N/A,FALSE,"PMW VTECH 99_98";#N/A,#N/A,FALSE,"PMW Thail. 99_98";#N/A,#N/A,FALSE,"PMW Canada 99_98";#N/A,#N/A,FALSE,"Währungsabw. 99_98"}</definedName>
    <definedName name="xlx" localSheetId="7" hidden="1">{#N/A,#N/A,FALSE,"PMW Gruppe 99_98";#N/A,#N/A,FALSE,"PMW KG 98_99";#N/A,#N/A,FALSE,"PMW Inc. 99_98";#N/A,#N/A,FALSE,"PMW VTECH 99_98";#N/A,#N/A,FALSE,"PMW Thail. 99_98";#N/A,#N/A,FALSE,"PMW Canada 99_98";#N/A,#N/A,FALSE,"Währungsabw. 99_98"}</definedName>
    <definedName name="xlx" localSheetId="25" hidden="1">{#N/A,#N/A,FALSE,"PMW Gruppe 99_98";#N/A,#N/A,FALSE,"PMW KG 98_99";#N/A,#N/A,FALSE,"PMW Inc. 99_98";#N/A,#N/A,FALSE,"PMW VTECH 99_98";#N/A,#N/A,FALSE,"PMW Thail. 99_98";#N/A,#N/A,FALSE,"PMW Canada 99_98";#N/A,#N/A,FALSE,"Währungsabw. 99_98"}</definedName>
    <definedName name="xlx" localSheetId="21" hidden="1">{#N/A,#N/A,FALSE,"PMW Gruppe 99_98";#N/A,#N/A,FALSE,"PMW KG 98_99";#N/A,#N/A,FALSE,"PMW Inc. 99_98";#N/A,#N/A,FALSE,"PMW VTECH 99_98";#N/A,#N/A,FALSE,"PMW Thail. 99_98";#N/A,#N/A,FALSE,"PMW Canada 99_98";#N/A,#N/A,FALSE,"Währungsabw. 99_98"}</definedName>
    <definedName name="xlx" localSheetId="22" hidden="1">{#N/A,#N/A,FALSE,"PMW Gruppe 99_98";#N/A,#N/A,FALSE,"PMW KG 98_99";#N/A,#N/A,FALSE,"PMW Inc. 99_98";#N/A,#N/A,FALSE,"PMW VTECH 99_98";#N/A,#N/A,FALSE,"PMW Thail. 99_98";#N/A,#N/A,FALSE,"PMW Canada 99_98";#N/A,#N/A,FALSE,"Währungsabw. 99_98"}</definedName>
    <definedName name="xlx" localSheetId="19" hidden="1">{#N/A,#N/A,FALSE,"PMW Gruppe 99_98";#N/A,#N/A,FALSE,"PMW KG 98_99";#N/A,#N/A,FALSE,"PMW Inc. 99_98";#N/A,#N/A,FALSE,"PMW VTECH 99_98";#N/A,#N/A,FALSE,"PMW Thail. 99_98";#N/A,#N/A,FALSE,"PMW Canada 99_98";#N/A,#N/A,FALSE,"Währungsabw. 99_98"}</definedName>
    <definedName name="xlx" hidden="1">{#N/A,#N/A,FALSE,"PMW Gruppe 99_98";#N/A,#N/A,FALSE,"PMW KG 98_99";#N/A,#N/A,FALSE,"PMW Inc. 99_98";#N/A,#N/A,FALSE,"PMW VTECH 99_98";#N/A,#N/A,FALSE,"PMW Thail. 99_98";#N/A,#N/A,FALSE,"PMW Canada 99_98";#N/A,#N/A,FALSE,"Währungsabw. 99_98"}</definedName>
    <definedName name="xn" localSheetId="14" hidden="1">{"oct_res_comm",#N/A,FALSE,"VarToBud"}</definedName>
    <definedName name="xn" localSheetId="7" hidden="1">{"oct_res_comm",#N/A,FALSE,"VarToBud"}</definedName>
    <definedName name="xn" localSheetId="25" hidden="1">{"oct_res_comm",#N/A,FALSE,"VarToBud"}</definedName>
    <definedName name="xn" localSheetId="21" hidden="1">{"oct_res_comm",#N/A,FALSE,"VarToBud"}</definedName>
    <definedName name="xn" localSheetId="22" hidden="1">{"oct_res_comm",#N/A,FALSE,"VarToBud"}</definedName>
    <definedName name="xn" localSheetId="19" hidden="1">{"oct_res_comm",#N/A,FALSE,"VarToBud"}</definedName>
    <definedName name="xn" hidden="1">{"oct_res_comm",#N/A,FALSE,"VarToBud"}</definedName>
    <definedName name="XNXNX" localSheetId="14" hidden="1">{#N/A,#N/A,TRUE,"Y생산";#N/A,#N/A,TRUE,"Y판매";#N/A,#N/A,TRUE,"Y총물량";#N/A,#N/A,TRUE,"Y능력";#N/A,#N/A,TRUE,"YKD"}</definedName>
    <definedName name="XNXNX" localSheetId="7" hidden="1">{#N/A,#N/A,TRUE,"Y생산";#N/A,#N/A,TRUE,"Y판매";#N/A,#N/A,TRUE,"Y총물량";#N/A,#N/A,TRUE,"Y능력";#N/A,#N/A,TRUE,"YKD"}</definedName>
    <definedName name="XNXNX" localSheetId="25" hidden="1">{#N/A,#N/A,TRUE,"Y생산";#N/A,#N/A,TRUE,"Y판매";#N/A,#N/A,TRUE,"Y총물량";#N/A,#N/A,TRUE,"Y능력";#N/A,#N/A,TRUE,"YKD"}</definedName>
    <definedName name="XNXNX" localSheetId="21" hidden="1">{#N/A,#N/A,TRUE,"Y생산";#N/A,#N/A,TRUE,"Y판매";#N/A,#N/A,TRUE,"Y총물량";#N/A,#N/A,TRUE,"Y능력";#N/A,#N/A,TRUE,"YKD"}</definedName>
    <definedName name="XNXNX" localSheetId="22" hidden="1">{#N/A,#N/A,TRUE,"Y생산";#N/A,#N/A,TRUE,"Y판매";#N/A,#N/A,TRUE,"Y총물량";#N/A,#N/A,TRUE,"Y능력";#N/A,#N/A,TRUE,"YKD"}</definedName>
    <definedName name="XNXNX" localSheetId="19" hidden="1">{#N/A,#N/A,TRUE,"Y생산";#N/A,#N/A,TRUE,"Y판매";#N/A,#N/A,TRUE,"Y총물량";#N/A,#N/A,TRUE,"Y능력";#N/A,#N/A,TRUE,"YKD"}</definedName>
    <definedName name="XNXNX" hidden="1">{#N/A,#N/A,TRUE,"Y생산";#N/A,#N/A,TRUE,"Y판매";#N/A,#N/A,TRUE,"Y총물량";#N/A,#N/A,TRUE,"Y능력";#N/A,#N/A,TRUE,"YKD"}</definedName>
    <definedName name="xoct" localSheetId="14" hidden="1">{#N/A,#N/A,FALSE,"TB";#N/A,#N/A,FALSE,"DR";#N/A,#N/A,FALSE,"AR";#N/A,#N/A,FALSE,"BS";#N/A,#N/A,FALSE,"PL";#N/A,#N/A,FALSE,"NOTES";#N/A,#N/A,FALSE,"NOTES (2)";#N/A,#N/A,FALSE,"NOTES (3)";#N/A,#N/A,FALSE,"DPL";#N/A,#N/A,FALSE,"DPL"}</definedName>
    <definedName name="xoct" localSheetId="7" hidden="1">{#N/A,#N/A,FALSE,"TB";#N/A,#N/A,FALSE,"DR";#N/A,#N/A,FALSE,"AR";#N/A,#N/A,FALSE,"BS";#N/A,#N/A,FALSE,"PL";#N/A,#N/A,FALSE,"NOTES";#N/A,#N/A,FALSE,"NOTES (2)";#N/A,#N/A,FALSE,"NOTES (3)";#N/A,#N/A,FALSE,"DPL";#N/A,#N/A,FALSE,"DPL"}</definedName>
    <definedName name="xoct" localSheetId="25" hidden="1">{#N/A,#N/A,FALSE,"TB";#N/A,#N/A,FALSE,"DR";#N/A,#N/A,FALSE,"AR";#N/A,#N/A,FALSE,"BS";#N/A,#N/A,FALSE,"PL";#N/A,#N/A,FALSE,"NOTES";#N/A,#N/A,FALSE,"NOTES (2)";#N/A,#N/A,FALSE,"NOTES (3)";#N/A,#N/A,FALSE,"DPL";#N/A,#N/A,FALSE,"DPL"}</definedName>
    <definedName name="xoct" localSheetId="21" hidden="1">{#N/A,#N/A,FALSE,"TB";#N/A,#N/A,FALSE,"DR";#N/A,#N/A,FALSE,"AR";#N/A,#N/A,FALSE,"BS";#N/A,#N/A,FALSE,"PL";#N/A,#N/A,FALSE,"NOTES";#N/A,#N/A,FALSE,"NOTES (2)";#N/A,#N/A,FALSE,"NOTES (3)";#N/A,#N/A,FALSE,"DPL";#N/A,#N/A,FALSE,"DPL"}</definedName>
    <definedName name="xoct" localSheetId="22" hidden="1">{#N/A,#N/A,FALSE,"TB";#N/A,#N/A,FALSE,"DR";#N/A,#N/A,FALSE,"AR";#N/A,#N/A,FALSE,"BS";#N/A,#N/A,FALSE,"PL";#N/A,#N/A,FALSE,"NOTES";#N/A,#N/A,FALSE,"NOTES (2)";#N/A,#N/A,FALSE,"NOTES (3)";#N/A,#N/A,FALSE,"DPL";#N/A,#N/A,FALSE,"DPL"}</definedName>
    <definedName name="xoct" localSheetId="19" hidden="1">{#N/A,#N/A,FALSE,"TB";#N/A,#N/A,FALSE,"DR";#N/A,#N/A,FALSE,"AR";#N/A,#N/A,FALSE,"BS";#N/A,#N/A,FALSE,"PL";#N/A,#N/A,FALSE,"NOTES";#N/A,#N/A,FALSE,"NOTES (2)";#N/A,#N/A,FALSE,"NOTES (3)";#N/A,#N/A,FALSE,"DPL";#N/A,#N/A,FALSE,"DPL"}</definedName>
    <definedName name="xoct" hidden="1">{#N/A,#N/A,FALSE,"TB";#N/A,#N/A,FALSE,"DR";#N/A,#N/A,FALSE,"AR";#N/A,#N/A,FALSE,"BS";#N/A,#N/A,FALSE,"PL";#N/A,#N/A,FALSE,"NOTES";#N/A,#N/A,FALSE,"NOTES (2)";#N/A,#N/A,FALSE,"NOTES (3)";#N/A,#N/A,FALSE,"DPL";#N/A,#N/A,FALSE,"DPL"}</definedName>
    <definedName name="xod" localSheetId="14" hidden="1">{#N/A,#N/A,FALSE,"TB";#N/A,#N/A,FALSE,"DR";#N/A,#N/A,FALSE,"AR";#N/A,#N/A,FALSE,"PL";#N/A,#N/A,FALSE,"BS";#N/A,#N/A,FALSE,"NOTES";#N/A,#N/A,FALSE,"NOTES (2)";#N/A,#N/A,FALSE,"NOTES (3)";#N/A,#N/A,FALSE,"DPL";#N/A,#N/A,FALSE,"TAXC.INDEX";#N/A,#N/A,FALSE,"Schedule I";#N/A,#N/A,FALSE,"Adjustments"}</definedName>
    <definedName name="xod" localSheetId="7" hidden="1">{#N/A,#N/A,FALSE,"TB";#N/A,#N/A,FALSE,"DR";#N/A,#N/A,FALSE,"AR";#N/A,#N/A,FALSE,"PL";#N/A,#N/A,FALSE,"BS";#N/A,#N/A,FALSE,"NOTES";#N/A,#N/A,FALSE,"NOTES (2)";#N/A,#N/A,FALSE,"NOTES (3)";#N/A,#N/A,FALSE,"DPL";#N/A,#N/A,FALSE,"TAXC.INDEX";#N/A,#N/A,FALSE,"Schedule I";#N/A,#N/A,FALSE,"Adjustments"}</definedName>
    <definedName name="xod" localSheetId="25" hidden="1">{#N/A,#N/A,FALSE,"TB";#N/A,#N/A,FALSE,"DR";#N/A,#N/A,FALSE,"AR";#N/A,#N/A,FALSE,"PL";#N/A,#N/A,FALSE,"BS";#N/A,#N/A,FALSE,"NOTES";#N/A,#N/A,FALSE,"NOTES (2)";#N/A,#N/A,FALSE,"NOTES (3)";#N/A,#N/A,FALSE,"DPL";#N/A,#N/A,FALSE,"TAXC.INDEX";#N/A,#N/A,FALSE,"Schedule I";#N/A,#N/A,FALSE,"Adjustments"}</definedName>
    <definedName name="xod" localSheetId="21" hidden="1">{#N/A,#N/A,FALSE,"TB";#N/A,#N/A,FALSE,"DR";#N/A,#N/A,FALSE,"AR";#N/A,#N/A,FALSE,"PL";#N/A,#N/A,FALSE,"BS";#N/A,#N/A,FALSE,"NOTES";#N/A,#N/A,FALSE,"NOTES (2)";#N/A,#N/A,FALSE,"NOTES (3)";#N/A,#N/A,FALSE,"DPL";#N/A,#N/A,FALSE,"TAXC.INDEX";#N/A,#N/A,FALSE,"Schedule I";#N/A,#N/A,FALSE,"Adjustments"}</definedName>
    <definedName name="xod" localSheetId="22" hidden="1">{#N/A,#N/A,FALSE,"TB";#N/A,#N/A,FALSE,"DR";#N/A,#N/A,FALSE,"AR";#N/A,#N/A,FALSE,"PL";#N/A,#N/A,FALSE,"BS";#N/A,#N/A,FALSE,"NOTES";#N/A,#N/A,FALSE,"NOTES (2)";#N/A,#N/A,FALSE,"NOTES (3)";#N/A,#N/A,FALSE,"DPL";#N/A,#N/A,FALSE,"TAXC.INDEX";#N/A,#N/A,FALSE,"Schedule I";#N/A,#N/A,FALSE,"Adjustments"}</definedName>
    <definedName name="xod" localSheetId="19" hidden="1">{#N/A,#N/A,FALSE,"TB";#N/A,#N/A,FALSE,"DR";#N/A,#N/A,FALSE,"AR";#N/A,#N/A,FALSE,"PL";#N/A,#N/A,FALSE,"BS";#N/A,#N/A,FALSE,"NOTES";#N/A,#N/A,FALSE,"NOTES (2)";#N/A,#N/A,FALSE,"NOTES (3)";#N/A,#N/A,FALSE,"DPL";#N/A,#N/A,FALSE,"TAXC.INDEX";#N/A,#N/A,FALSE,"Schedule I";#N/A,#N/A,FALSE,"Adjustments"}</definedName>
    <definedName name="xod" hidden="1">{#N/A,#N/A,FALSE,"TB";#N/A,#N/A,FALSE,"DR";#N/A,#N/A,FALSE,"AR";#N/A,#N/A,FALSE,"PL";#N/A,#N/A,FALSE,"BS";#N/A,#N/A,FALSE,"NOTES";#N/A,#N/A,FALSE,"NOTES (2)";#N/A,#N/A,FALSE,"NOTES (3)";#N/A,#N/A,FALSE,"DPL";#N/A,#N/A,FALSE,"TAXC.INDEX";#N/A,#N/A,FALSE,"Schedule I";#N/A,#N/A,FALSE,"Adjustments"}</definedName>
    <definedName name="xog" localSheetId="14" hidden="1">{#N/A,#N/A,FALSE,"DIR-REP";#N/A,#N/A,FALSE,"AUD-REPORT";#N/A,#N/A,FALSE,"P7L&amp;BS";#N/A,#N/A,FALSE,"NOTES";#N/A,#N/A,FALSE,"FA";#N/A,#N/A,FALSE,"NOTES (2)";#N/A,#N/A,FALSE,"Schedule  IV";#N/A,#N/A,FALSE,"Schedule V"}</definedName>
    <definedName name="xog" localSheetId="7" hidden="1">{#N/A,#N/A,FALSE,"DIR-REP";#N/A,#N/A,FALSE,"AUD-REPORT";#N/A,#N/A,FALSE,"P7L&amp;BS";#N/A,#N/A,FALSE,"NOTES";#N/A,#N/A,FALSE,"FA";#N/A,#N/A,FALSE,"NOTES (2)";#N/A,#N/A,FALSE,"Schedule  IV";#N/A,#N/A,FALSE,"Schedule V"}</definedName>
    <definedName name="xog" localSheetId="25" hidden="1">{#N/A,#N/A,FALSE,"DIR-REP";#N/A,#N/A,FALSE,"AUD-REPORT";#N/A,#N/A,FALSE,"P7L&amp;BS";#N/A,#N/A,FALSE,"NOTES";#N/A,#N/A,FALSE,"FA";#N/A,#N/A,FALSE,"NOTES (2)";#N/A,#N/A,FALSE,"Schedule  IV";#N/A,#N/A,FALSE,"Schedule V"}</definedName>
    <definedName name="xog" localSheetId="21" hidden="1">{#N/A,#N/A,FALSE,"DIR-REP";#N/A,#N/A,FALSE,"AUD-REPORT";#N/A,#N/A,FALSE,"P7L&amp;BS";#N/A,#N/A,FALSE,"NOTES";#N/A,#N/A,FALSE,"FA";#N/A,#N/A,FALSE,"NOTES (2)";#N/A,#N/A,FALSE,"Schedule  IV";#N/A,#N/A,FALSE,"Schedule V"}</definedName>
    <definedName name="xog" localSheetId="22" hidden="1">{#N/A,#N/A,FALSE,"DIR-REP";#N/A,#N/A,FALSE,"AUD-REPORT";#N/A,#N/A,FALSE,"P7L&amp;BS";#N/A,#N/A,FALSE,"NOTES";#N/A,#N/A,FALSE,"FA";#N/A,#N/A,FALSE,"NOTES (2)";#N/A,#N/A,FALSE,"Schedule  IV";#N/A,#N/A,FALSE,"Schedule V"}</definedName>
    <definedName name="xog" localSheetId="19" hidden="1">{#N/A,#N/A,FALSE,"DIR-REP";#N/A,#N/A,FALSE,"AUD-REPORT";#N/A,#N/A,FALSE,"P7L&amp;BS";#N/A,#N/A,FALSE,"NOTES";#N/A,#N/A,FALSE,"FA";#N/A,#N/A,FALSE,"NOTES (2)";#N/A,#N/A,FALSE,"Schedule  IV";#N/A,#N/A,FALSE,"Schedule V"}</definedName>
    <definedName name="xog" hidden="1">{#N/A,#N/A,FALSE,"DIR-REP";#N/A,#N/A,FALSE,"AUD-REPORT";#N/A,#N/A,FALSE,"P7L&amp;BS";#N/A,#N/A,FALSE,"NOTES";#N/A,#N/A,FALSE,"FA";#N/A,#N/A,FALSE,"NOTES (2)";#N/A,#N/A,FALSE,"Schedule  IV";#N/A,#N/A,FALSE,"Schedule V"}</definedName>
    <definedName name="xotlsl" localSheetId="14" hidden="1">{#N/A,#N/A,FALSE,"TB";#N/A,#N/A,FALSE,"DR";#N/A,#N/A,FALSE,"AR";#N/A,#N/A,FALSE,"BS";#N/A,#N/A,FALSE,"PL";#N/A,#N/A,FALSE,"NOTES";#N/A,#N/A,FALSE,"NOTES (2)";#N/A,#N/A,FALSE,"NOTES (3)";#N/A,#N/A,FALSE,"DPL";#N/A,#N/A,FALSE,"DPL"}</definedName>
    <definedName name="xotlsl" localSheetId="7" hidden="1">{#N/A,#N/A,FALSE,"TB";#N/A,#N/A,FALSE,"DR";#N/A,#N/A,FALSE,"AR";#N/A,#N/A,FALSE,"BS";#N/A,#N/A,FALSE,"PL";#N/A,#N/A,FALSE,"NOTES";#N/A,#N/A,FALSE,"NOTES (2)";#N/A,#N/A,FALSE,"NOTES (3)";#N/A,#N/A,FALSE,"DPL";#N/A,#N/A,FALSE,"DPL"}</definedName>
    <definedName name="xotlsl" localSheetId="25" hidden="1">{#N/A,#N/A,FALSE,"TB";#N/A,#N/A,FALSE,"DR";#N/A,#N/A,FALSE,"AR";#N/A,#N/A,FALSE,"BS";#N/A,#N/A,FALSE,"PL";#N/A,#N/A,FALSE,"NOTES";#N/A,#N/A,FALSE,"NOTES (2)";#N/A,#N/A,FALSE,"NOTES (3)";#N/A,#N/A,FALSE,"DPL";#N/A,#N/A,FALSE,"DPL"}</definedName>
    <definedName name="xotlsl" localSheetId="21" hidden="1">{#N/A,#N/A,FALSE,"TB";#N/A,#N/A,FALSE,"DR";#N/A,#N/A,FALSE,"AR";#N/A,#N/A,FALSE,"BS";#N/A,#N/A,FALSE,"PL";#N/A,#N/A,FALSE,"NOTES";#N/A,#N/A,FALSE,"NOTES (2)";#N/A,#N/A,FALSE,"NOTES (3)";#N/A,#N/A,FALSE,"DPL";#N/A,#N/A,FALSE,"DPL"}</definedName>
    <definedName name="xotlsl" localSheetId="22" hidden="1">{#N/A,#N/A,FALSE,"TB";#N/A,#N/A,FALSE,"DR";#N/A,#N/A,FALSE,"AR";#N/A,#N/A,FALSE,"BS";#N/A,#N/A,FALSE,"PL";#N/A,#N/A,FALSE,"NOTES";#N/A,#N/A,FALSE,"NOTES (2)";#N/A,#N/A,FALSE,"NOTES (3)";#N/A,#N/A,FALSE,"DPL";#N/A,#N/A,FALSE,"DPL"}</definedName>
    <definedName name="xotlsl" localSheetId="19" hidden="1">{#N/A,#N/A,FALSE,"TB";#N/A,#N/A,FALSE,"DR";#N/A,#N/A,FALSE,"AR";#N/A,#N/A,FALSE,"BS";#N/A,#N/A,FALSE,"PL";#N/A,#N/A,FALSE,"NOTES";#N/A,#N/A,FALSE,"NOTES (2)";#N/A,#N/A,FALSE,"NOTES (3)";#N/A,#N/A,FALSE,"DPL";#N/A,#N/A,FALSE,"DPL"}</definedName>
    <definedName name="xotlsl" hidden="1">{#N/A,#N/A,FALSE,"TB";#N/A,#N/A,FALSE,"DR";#N/A,#N/A,FALSE,"AR";#N/A,#N/A,FALSE,"BS";#N/A,#N/A,FALSE,"PL";#N/A,#N/A,FALSE,"NOTES";#N/A,#N/A,FALSE,"NOTES (2)";#N/A,#N/A,FALSE,"NOTES (3)";#N/A,#N/A,FALSE,"DPL";#N/A,#N/A,FALSE,"DPL"}</definedName>
    <definedName name="xptl" localSheetId="14" hidden="1">{#N/A,#N/A,FALSE,"TB";#N/A,#N/A,FALSE,"AR";#N/A,#N/A,FALSE,"BS";#N/A,#N/A,FALSE,"PL";#N/A,#N/A,FALSE,"NOTES";#N/A,#N/A,FALSE,"NOTES (2)";#N/A,#N/A,FALSE,"NOTES (3)";#N/A,#N/A,FALSE,"TAXC.INDEX";#N/A,#N/A,FALSE,"Schedule I";#N/A,#N/A,FALSE,"DPL";#N/A,#N/A,FALSE,"Schedule IV";#N/A,#N/A,FALSE,"Adjustments"}</definedName>
    <definedName name="xptl" localSheetId="7" hidden="1">{#N/A,#N/A,FALSE,"TB";#N/A,#N/A,FALSE,"AR";#N/A,#N/A,FALSE,"BS";#N/A,#N/A,FALSE,"PL";#N/A,#N/A,FALSE,"NOTES";#N/A,#N/A,FALSE,"NOTES (2)";#N/A,#N/A,FALSE,"NOTES (3)";#N/A,#N/A,FALSE,"TAXC.INDEX";#N/A,#N/A,FALSE,"Schedule I";#N/A,#N/A,FALSE,"DPL";#N/A,#N/A,FALSE,"Schedule IV";#N/A,#N/A,FALSE,"Adjustments"}</definedName>
    <definedName name="xptl" localSheetId="25" hidden="1">{#N/A,#N/A,FALSE,"TB";#N/A,#N/A,FALSE,"AR";#N/A,#N/A,FALSE,"BS";#N/A,#N/A,FALSE,"PL";#N/A,#N/A,FALSE,"NOTES";#N/A,#N/A,FALSE,"NOTES (2)";#N/A,#N/A,FALSE,"NOTES (3)";#N/A,#N/A,FALSE,"TAXC.INDEX";#N/A,#N/A,FALSE,"Schedule I";#N/A,#N/A,FALSE,"DPL";#N/A,#N/A,FALSE,"Schedule IV";#N/A,#N/A,FALSE,"Adjustments"}</definedName>
    <definedName name="xptl" localSheetId="21" hidden="1">{#N/A,#N/A,FALSE,"TB";#N/A,#N/A,FALSE,"AR";#N/A,#N/A,FALSE,"BS";#N/A,#N/A,FALSE,"PL";#N/A,#N/A,FALSE,"NOTES";#N/A,#N/A,FALSE,"NOTES (2)";#N/A,#N/A,FALSE,"NOTES (3)";#N/A,#N/A,FALSE,"TAXC.INDEX";#N/A,#N/A,FALSE,"Schedule I";#N/A,#N/A,FALSE,"DPL";#N/A,#N/A,FALSE,"Schedule IV";#N/A,#N/A,FALSE,"Adjustments"}</definedName>
    <definedName name="xptl" localSheetId="22" hidden="1">{#N/A,#N/A,FALSE,"TB";#N/A,#N/A,FALSE,"AR";#N/A,#N/A,FALSE,"BS";#N/A,#N/A,FALSE,"PL";#N/A,#N/A,FALSE,"NOTES";#N/A,#N/A,FALSE,"NOTES (2)";#N/A,#N/A,FALSE,"NOTES (3)";#N/A,#N/A,FALSE,"TAXC.INDEX";#N/A,#N/A,FALSE,"Schedule I";#N/A,#N/A,FALSE,"DPL";#N/A,#N/A,FALSE,"Schedule IV";#N/A,#N/A,FALSE,"Adjustments"}</definedName>
    <definedName name="xptl" localSheetId="19" hidden="1">{#N/A,#N/A,FALSE,"TB";#N/A,#N/A,FALSE,"AR";#N/A,#N/A,FALSE,"BS";#N/A,#N/A,FALSE,"PL";#N/A,#N/A,FALSE,"NOTES";#N/A,#N/A,FALSE,"NOTES (2)";#N/A,#N/A,FALSE,"NOTES (3)";#N/A,#N/A,FALSE,"TAXC.INDEX";#N/A,#N/A,FALSE,"Schedule I";#N/A,#N/A,FALSE,"DPL";#N/A,#N/A,FALSE,"Schedule IV";#N/A,#N/A,FALSE,"Adjustments"}</definedName>
    <definedName name="xptl" hidden="1">{#N/A,#N/A,FALSE,"TB";#N/A,#N/A,FALSE,"AR";#N/A,#N/A,FALSE,"BS";#N/A,#N/A,FALSE,"PL";#N/A,#N/A,FALSE,"NOTES";#N/A,#N/A,FALSE,"NOTES (2)";#N/A,#N/A,FALSE,"NOTES (3)";#N/A,#N/A,FALSE,"TAXC.INDEX";#N/A,#N/A,FALSE,"Schedule I";#N/A,#N/A,FALSE,"DPL";#N/A,#N/A,FALSE,"Schedule IV";#N/A,#N/A,FALSE,"Adjustments"}</definedName>
    <definedName name="XREF_COLUMN_1" hidden="1">#REF!</definedName>
    <definedName name="XREF_COLUMN_10" hidden="1">#REF!</definedName>
    <definedName name="XREF_COLUMN_11" hidden="1">#REF!</definedName>
    <definedName name="XREF_COLUMN_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3</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8" hidden="1">#REF!</definedName>
    <definedName name="XRefCopy19" hidden="1">#REF!</definedName>
    <definedName name="XRefCopy19Row" hidden="1">#REF!</definedName>
    <definedName name="XRefCopy1Row" hidden="1">#REF!</definedName>
    <definedName name="XRefCopy2" hidden="1">#REF!</definedName>
    <definedName name="XRefCopy24" hidden="1">#REF!</definedName>
    <definedName name="XRefCopy24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Row" hidden="1">#REF!</definedName>
    <definedName name="XRefCopy2Row" hidden="1">#REF!</definedName>
    <definedName name="XRefCopy3" hidden="1">#REF!</definedName>
    <definedName name="XRefCopy30Row" hidden="1">#REF!</definedName>
    <definedName name="XRefCopy31Row" hidden="1">#REF!</definedName>
    <definedName name="XRefCopy32Row"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6" hidden="1">#REF!</definedName>
    <definedName name="XRefCopy69Row" hidden="1">#REF!</definedName>
    <definedName name="XRefCopy6Row" hidden="1">#REF!</definedName>
    <definedName name="XRefCopy7" hidden="1">#REF!</definedName>
    <definedName name="XRefCopy70Row" hidden="1">#REF!</definedName>
    <definedName name="XRefCopy73Row" hidden="1">#REF!</definedName>
    <definedName name="XRefCopy74Row" hidden="1">#REF!</definedName>
    <definedName name="XRefCopy75Row" hidden="1">#REF!</definedName>
    <definedName name="XRefCopy78Row" hidden="1">#REF!</definedName>
    <definedName name="XRefCopy79Row" hidden="1">#REF!</definedName>
    <definedName name="XRefCopy7Row" hidden="1">#REF!</definedName>
    <definedName name="XRefCopy8" hidden="1">#REF!</definedName>
    <definedName name="XRefCopy85Row" hidden="1">#REF!</definedName>
    <definedName name="XRefCopy86Row" hidden="1">#REF!</definedName>
    <definedName name="XRefCopy88Row" hidden="1">#REF!</definedName>
    <definedName name="XRefCopy89Row" hidden="1">#REF!</definedName>
    <definedName name="XRefCopy8Row" hidden="1">#REF!</definedName>
    <definedName name="XRefCopy9" hidden="1">#REF!</definedName>
    <definedName name="XRefCopy91Row" hidden="1">#REF!</definedName>
    <definedName name="XRefCopy92Row" hidden="1">#REF!</definedName>
    <definedName name="XRefCopy93Row" hidden="1">#REF!</definedName>
    <definedName name="XRefCopy94Row" hidden="1">#REF!</definedName>
    <definedName name="XRefCopy95Row" hidden="1">#REF!</definedName>
    <definedName name="XRefCopy9Row" hidden="1">#REF!</definedName>
    <definedName name="XRefCopyRangeCount" hidden="1">3</definedName>
    <definedName name="XRefPaste1" hidden="1">#REF!</definedName>
    <definedName name="XRefPaste10" hidden="1">#REF!</definedName>
    <definedName name="XRefPaste100Row" hidden="1">#REF!</definedName>
    <definedName name="XRefPaste101Row" hidden="1">#REF!</definedName>
    <definedName name="XRefPaste102Row" hidden="1">#REF!</definedName>
    <definedName name="XRefPaste103Row" hidden="1">#REF!</definedName>
    <definedName name="XRefPaste104Row" hidden="1">#REF!</definedName>
    <definedName name="XRefPaste105Row" hidden="1">#REF!</definedName>
    <definedName name="XRefPaste106Row" hidden="1">#REF!</definedName>
    <definedName name="XRefPaste108Row" hidden="1">#REF!</definedName>
    <definedName name="XRefPaste10Row" hidden="1">#REF!</definedName>
    <definedName name="XRefPaste11" hidden="1">#REF!</definedName>
    <definedName name="XRefPaste111Row" hidden="1">#REF!</definedName>
    <definedName name="XRefPaste112Row" hidden="1">#REF!</definedName>
    <definedName name="XRefPaste115Row" hidden="1">#REF!</definedName>
    <definedName name="XRefPaste116Row" hidden="1">#REF!</definedName>
    <definedName name="XRefPaste117Row" hidden="1">#REF!</definedName>
    <definedName name="XRefPaste118Row" hidden="1">#REF!</definedName>
    <definedName name="XRefPaste11Row" hidden="1">#REF!</definedName>
    <definedName name="XRefPaste12" hidden="1">#REF!</definedName>
    <definedName name="XRefPaste121Row" hidden="1">#REF!</definedName>
    <definedName name="XRefPaste122Row" hidden="1">#REF!</definedName>
    <definedName name="XRefPaste123Row"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Row" hidden="1">#REF!</definedName>
    <definedName name="XRefPaste16" hidden="1">#REF!</definedName>
    <definedName name="XRefPaste16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2" hidden="1">#REF!</definedName>
    <definedName name="XRefPaste22Row" hidden="1">#REF!</definedName>
    <definedName name="XRefPaste23" hidden="1">#REF!</definedName>
    <definedName name="XRefPaste23Row" hidden="1">#REF!</definedName>
    <definedName name="XRefPaste25" hidden="1">#REF!</definedName>
    <definedName name="XRefPaste25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Row" hidden="1">#REF!</definedName>
    <definedName name="XRefPaste31Row" hidden="1">#REF!</definedName>
    <definedName name="XRefPaste3Row" hidden="1">#REF!</definedName>
    <definedName name="XRefPaste4" hidden="1">#REF!</definedName>
    <definedName name="XRefPaste4Row" hidden="1">#REF!</definedName>
    <definedName name="XRefPaste5"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4Row" hidden="1">#REF!</definedName>
    <definedName name="XRefPaste86Row" hidden="1">#REF!</definedName>
    <definedName name="XRefPaste87Row" hidden="1">#REF!</definedName>
    <definedName name="XRefPaste8Row" hidden="1">#REF!</definedName>
    <definedName name="XRefPaste9" hidden="1">#REF!</definedName>
    <definedName name="XRefPaste90Row" hidden="1">#REF!</definedName>
    <definedName name="XRefPaste91Row" hidden="1">#REF!</definedName>
    <definedName name="XRefPaste92Row" hidden="1">#REF!</definedName>
    <definedName name="XRefPaste93Row" hidden="1">#REF!</definedName>
    <definedName name="XRefPaste94Row" hidden="1">#REF!</definedName>
    <definedName name="XRefPaste95Row" hidden="1">#REF!</definedName>
    <definedName name="XRefPaste96Row" hidden="1">#REF!</definedName>
    <definedName name="XRefPaste97Row" hidden="1">#REF!</definedName>
    <definedName name="XRefPaste99Row" hidden="1">#REF!</definedName>
    <definedName name="XRefPaste9Row" hidden="1">#REF!</definedName>
    <definedName name="XRefPasteRangeCount" hidden="1">4</definedName>
    <definedName name="XT">#REF!</definedName>
    <definedName name="XTEST" localSheetId="14" hidden="1">{#N/A,#N/A,FALSE,"JANLN2"}</definedName>
    <definedName name="XTEST" localSheetId="7" hidden="1">{#N/A,#N/A,FALSE,"JANLN2"}</definedName>
    <definedName name="XTEST" localSheetId="25" hidden="1">{#N/A,#N/A,FALSE,"JANLN2"}</definedName>
    <definedName name="XTEST" localSheetId="21" hidden="1">{#N/A,#N/A,FALSE,"JANLN2"}</definedName>
    <definedName name="XTEST" localSheetId="22" hidden="1">{#N/A,#N/A,FALSE,"JANLN2"}</definedName>
    <definedName name="XTEST" localSheetId="19" hidden="1">{#N/A,#N/A,FALSE,"JANLN2"}</definedName>
    <definedName name="XTEST" hidden="1">{#N/A,#N/A,FALSE,"JANLN2"}</definedName>
    <definedName name="xv" localSheetId="14" hidden="1">{#N/A,#N/A,FALSE,"DIR-REP";#N/A,#N/A,FALSE,"AUD-REPORT";#N/A,#N/A,FALSE,"P7L&amp;BS";#N/A,#N/A,FALSE,"NOTES";#N/A,#N/A,FALSE,"FA";#N/A,#N/A,FALSE,"NOTES (2)";#N/A,#N/A,FALSE,"Schedule  IV";#N/A,#N/A,FALSE,"Schedule V"}</definedName>
    <definedName name="xv" localSheetId="7" hidden="1">{#N/A,#N/A,FALSE,"DIR-REP";#N/A,#N/A,FALSE,"AUD-REPORT";#N/A,#N/A,FALSE,"P7L&amp;BS";#N/A,#N/A,FALSE,"NOTES";#N/A,#N/A,FALSE,"FA";#N/A,#N/A,FALSE,"NOTES (2)";#N/A,#N/A,FALSE,"Schedule  IV";#N/A,#N/A,FALSE,"Schedule V"}</definedName>
    <definedName name="xv" localSheetId="25" hidden="1">{#N/A,#N/A,FALSE,"DIR-REP";#N/A,#N/A,FALSE,"AUD-REPORT";#N/A,#N/A,FALSE,"P7L&amp;BS";#N/A,#N/A,FALSE,"NOTES";#N/A,#N/A,FALSE,"FA";#N/A,#N/A,FALSE,"NOTES (2)";#N/A,#N/A,FALSE,"Schedule  IV";#N/A,#N/A,FALSE,"Schedule V"}</definedName>
    <definedName name="xv" localSheetId="21" hidden="1">{#N/A,#N/A,FALSE,"DIR-REP";#N/A,#N/A,FALSE,"AUD-REPORT";#N/A,#N/A,FALSE,"P7L&amp;BS";#N/A,#N/A,FALSE,"NOTES";#N/A,#N/A,FALSE,"FA";#N/A,#N/A,FALSE,"NOTES (2)";#N/A,#N/A,FALSE,"Schedule  IV";#N/A,#N/A,FALSE,"Schedule V"}</definedName>
    <definedName name="xv" localSheetId="22" hidden="1">{#N/A,#N/A,FALSE,"DIR-REP";#N/A,#N/A,FALSE,"AUD-REPORT";#N/A,#N/A,FALSE,"P7L&amp;BS";#N/A,#N/A,FALSE,"NOTES";#N/A,#N/A,FALSE,"FA";#N/A,#N/A,FALSE,"NOTES (2)";#N/A,#N/A,FALSE,"Schedule  IV";#N/A,#N/A,FALSE,"Schedule V"}</definedName>
    <definedName name="xv" localSheetId="19" hidden="1">{#N/A,#N/A,FALSE,"DIR-REP";#N/A,#N/A,FALSE,"AUD-REPORT";#N/A,#N/A,FALSE,"P7L&amp;BS";#N/A,#N/A,FALSE,"NOTES";#N/A,#N/A,FALSE,"FA";#N/A,#N/A,FALSE,"NOTES (2)";#N/A,#N/A,FALSE,"Schedule  IV";#N/A,#N/A,FALSE,"Schedule V"}</definedName>
    <definedName name="xv" hidden="1">{#N/A,#N/A,FALSE,"DIR-REP";#N/A,#N/A,FALSE,"AUD-REPORT";#N/A,#N/A,FALSE,"P7L&amp;BS";#N/A,#N/A,FALSE,"NOTES";#N/A,#N/A,FALSE,"FA";#N/A,#N/A,FALSE,"NOTES (2)";#N/A,#N/A,FALSE,"Schedule  IV";#N/A,#N/A,FALSE,"Schedule V"}</definedName>
    <definedName name="XX">#REF!</definedName>
    <definedName name="xxcxc" localSheetId="14" hidden="1">{#N/A,#N/A,FALSE,"Umsatz CH";#N/A,#N/A,FALSE,"ER CH";#N/A,#N/A,FALSE,"EA CH (2) ";#N/A,#N/A,FALSE,"EA CH";#N/A,#N/A,FALSE,"EA CH (3) ";#N/A,#N/A,FALSE,"EA CH (4)";#N/A,#N/A,FALSE,"KA CH";#N/A,#N/A,FALSE,"KA CH  (2)";#N/A,#N/A,FALSE,"KA CH  (3)";#N/A,#N/A,FALSE,"KA CH (4)"}</definedName>
    <definedName name="xxcxc" localSheetId="7" hidden="1">{#N/A,#N/A,FALSE,"Umsatz CH";#N/A,#N/A,FALSE,"ER CH";#N/A,#N/A,FALSE,"EA CH (2) ";#N/A,#N/A,FALSE,"EA CH";#N/A,#N/A,FALSE,"EA CH (3) ";#N/A,#N/A,FALSE,"EA CH (4)";#N/A,#N/A,FALSE,"KA CH";#N/A,#N/A,FALSE,"KA CH  (2)";#N/A,#N/A,FALSE,"KA CH  (3)";#N/A,#N/A,FALSE,"KA CH (4)"}</definedName>
    <definedName name="xxcxc" localSheetId="25" hidden="1">{#N/A,#N/A,FALSE,"Umsatz CH";#N/A,#N/A,FALSE,"ER CH";#N/A,#N/A,FALSE,"EA CH (2) ";#N/A,#N/A,FALSE,"EA CH";#N/A,#N/A,FALSE,"EA CH (3) ";#N/A,#N/A,FALSE,"EA CH (4)";#N/A,#N/A,FALSE,"KA CH";#N/A,#N/A,FALSE,"KA CH  (2)";#N/A,#N/A,FALSE,"KA CH  (3)";#N/A,#N/A,FALSE,"KA CH (4)"}</definedName>
    <definedName name="xxcxc" localSheetId="21" hidden="1">{#N/A,#N/A,FALSE,"Umsatz CH";#N/A,#N/A,FALSE,"ER CH";#N/A,#N/A,FALSE,"EA CH (2) ";#N/A,#N/A,FALSE,"EA CH";#N/A,#N/A,FALSE,"EA CH (3) ";#N/A,#N/A,FALSE,"EA CH (4)";#N/A,#N/A,FALSE,"KA CH";#N/A,#N/A,FALSE,"KA CH  (2)";#N/A,#N/A,FALSE,"KA CH  (3)";#N/A,#N/A,FALSE,"KA CH (4)"}</definedName>
    <definedName name="xxcxc" localSheetId="22" hidden="1">{#N/A,#N/A,FALSE,"Umsatz CH";#N/A,#N/A,FALSE,"ER CH";#N/A,#N/A,FALSE,"EA CH (2) ";#N/A,#N/A,FALSE,"EA CH";#N/A,#N/A,FALSE,"EA CH (3) ";#N/A,#N/A,FALSE,"EA CH (4)";#N/A,#N/A,FALSE,"KA CH";#N/A,#N/A,FALSE,"KA CH  (2)";#N/A,#N/A,FALSE,"KA CH  (3)";#N/A,#N/A,FALSE,"KA CH (4)"}</definedName>
    <definedName name="xxcxc" localSheetId="19" hidden="1">{#N/A,#N/A,FALSE,"Umsatz CH";#N/A,#N/A,FALSE,"ER CH";#N/A,#N/A,FALSE,"EA CH (2) ";#N/A,#N/A,FALSE,"EA CH";#N/A,#N/A,FALSE,"EA CH (3) ";#N/A,#N/A,FALSE,"EA CH (4)";#N/A,#N/A,FALSE,"KA CH";#N/A,#N/A,FALSE,"KA CH  (2)";#N/A,#N/A,FALSE,"KA CH  (3)";#N/A,#N/A,FALSE,"KA CH (4)"}</definedName>
    <definedName name="xxcxc" hidden="1">{#N/A,#N/A,FALSE,"Umsatz CH";#N/A,#N/A,FALSE,"ER CH";#N/A,#N/A,FALSE,"EA CH (2) ";#N/A,#N/A,FALSE,"EA CH";#N/A,#N/A,FALSE,"EA CH (3) ";#N/A,#N/A,FALSE,"EA CH (4)";#N/A,#N/A,FALSE,"KA CH";#N/A,#N/A,FALSE,"KA CH  (2)";#N/A,#N/A,FALSE,"KA CH  (3)";#N/A,#N/A,FALSE,"KA CH (4)"}</definedName>
    <definedName name="xxes" localSheetId="14" hidden="1">{#N/A,#N/A,FALSE,"TB";#N/A,#N/A,FALSE,"DR";#N/A,#N/A,FALSE,"AR";#N/A,#N/A,FALSE,"BS";#N/A,#N/A,FALSE,"PL";#N/A,#N/A,FALSE,"NOTES";#N/A,#N/A,FALSE,"NOTES (2)";#N/A,#N/A,FALSE,"NOTES (3)";#N/A,#N/A,FALSE,"DPL";#N/A,#N/A,FALSE,"DPL"}</definedName>
    <definedName name="xxes" localSheetId="7" hidden="1">{#N/A,#N/A,FALSE,"TB";#N/A,#N/A,FALSE,"DR";#N/A,#N/A,FALSE,"AR";#N/A,#N/A,FALSE,"BS";#N/A,#N/A,FALSE,"PL";#N/A,#N/A,FALSE,"NOTES";#N/A,#N/A,FALSE,"NOTES (2)";#N/A,#N/A,FALSE,"NOTES (3)";#N/A,#N/A,FALSE,"DPL";#N/A,#N/A,FALSE,"DPL"}</definedName>
    <definedName name="xxes" localSheetId="25" hidden="1">{#N/A,#N/A,FALSE,"TB";#N/A,#N/A,FALSE,"DR";#N/A,#N/A,FALSE,"AR";#N/A,#N/A,FALSE,"BS";#N/A,#N/A,FALSE,"PL";#N/A,#N/A,FALSE,"NOTES";#N/A,#N/A,FALSE,"NOTES (2)";#N/A,#N/A,FALSE,"NOTES (3)";#N/A,#N/A,FALSE,"DPL";#N/A,#N/A,FALSE,"DPL"}</definedName>
    <definedName name="xxes" localSheetId="21" hidden="1">{#N/A,#N/A,FALSE,"TB";#N/A,#N/A,FALSE,"DR";#N/A,#N/A,FALSE,"AR";#N/A,#N/A,FALSE,"BS";#N/A,#N/A,FALSE,"PL";#N/A,#N/A,FALSE,"NOTES";#N/A,#N/A,FALSE,"NOTES (2)";#N/A,#N/A,FALSE,"NOTES (3)";#N/A,#N/A,FALSE,"DPL";#N/A,#N/A,FALSE,"DPL"}</definedName>
    <definedName name="xxes" localSheetId="22" hidden="1">{#N/A,#N/A,FALSE,"TB";#N/A,#N/A,FALSE,"DR";#N/A,#N/A,FALSE,"AR";#N/A,#N/A,FALSE,"BS";#N/A,#N/A,FALSE,"PL";#N/A,#N/A,FALSE,"NOTES";#N/A,#N/A,FALSE,"NOTES (2)";#N/A,#N/A,FALSE,"NOTES (3)";#N/A,#N/A,FALSE,"DPL";#N/A,#N/A,FALSE,"DPL"}</definedName>
    <definedName name="xxes" localSheetId="19" hidden="1">{#N/A,#N/A,FALSE,"TB";#N/A,#N/A,FALSE,"DR";#N/A,#N/A,FALSE,"AR";#N/A,#N/A,FALSE,"BS";#N/A,#N/A,FALSE,"PL";#N/A,#N/A,FALSE,"NOTES";#N/A,#N/A,FALSE,"NOTES (2)";#N/A,#N/A,FALSE,"NOTES (3)";#N/A,#N/A,FALSE,"DPL";#N/A,#N/A,FALSE,"DPL"}</definedName>
    <definedName name="xxes" hidden="1">{#N/A,#N/A,FALSE,"TB";#N/A,#N/A,FALSE,"DR";#N/A,#N/A,FALSE,"AR";#N/A,#N/A,FALSE,"BS";#N/A,#N/A,FALSE,"PL";#N/A,#N/A,FALSE,"NOTES";#N/A,#N/A,FALSE,"NOTES (2)";#N/A,#N/A,FALSE,"NOTES (3)";#N/A,#N/A,FALSE,"DPL";#N/A,#N/A,FALSE,"DPL"}</definedName>
    <definedName name="XXX" localSheetId="14" hidden="1">{#N/A,#N/A,TRUE,"Overall";#N/A,#N/A,TRUE,"Region Wise ";#N/A,#N/A,TRUE,"Client Wise"}</definedName>
    <definedName name="XXX" localSheetId="7" hidden="1">{#N/A,#N/A,TRUE,"Overall";#N/A,#N/A,TRUE,"Region Wise ";#N/A,#N/A,TRUE,"Client Wise"}</definedName>
    <definedName name="XXX" localSheetId="25" hidden="1">{#N/A,#N/A,TRUE,"Overall";#N/A,#N/A,TRUE,"Region Wise ";#N/A,#N/A,TRUE,"Client Wise"}</definedName>
    <definedName name="XXX" localSheetId="21" hidden="1">{#N/A,#N/A,TRUE,"Overall";#N/A,#N/A,TRUE,"Region Wise ";#N/A,#N/A,TRUE,"Client Wise"}</definedName>
    <definedName name="XXX" localSheetId="22" hidden="1">{#N/A,#N/A,TRUE,"Overall";#N/A,#N/A,TRUE,"Region Wise ";#N/A,#N/A,TRUE,"Client Wise"}</definedName>
    <definedName name="XXX" localSheetId="19" hidden="1">{#N/A,#N/A,TRUE,"Overall";#N/A,#N/A,TRUE,"Region Wise ";#N/A,#N/A,TRUE,"Client Wise"}</definedName>
    <definedName name="XXX" hidden="1">{#N/A,#N/A,TRUE,"Overall";#N/A,#N/A,TRUE,"Region Wise ";#N/A,#N/A,TRUE,"Client Wise"}</definedName>
    <definedName name="xxx.gb._Hm." localSheetId="14" hidden="1">{#N/A,#N/A,FALSE,"Umsatz HM";#N/A,#N/A,FALSE,"ER HM";#N/A,#N/A,FALSE,"EA HM  (2)";#N/A,#N/A,FALSE,"EA HM ";#N/A,#N/A,FALSE,"EA HM  (4)";#N/A,#N/A,FALSE,"EA HM  (3)";#N/A,#N/A,FALSE,"KA HM  (2)";#N/A,#N/A,FALSE,"KA HM";#N/A,#N/A,FALSE,"KA HM  (3)";#N/A,#N/A,FALSE,"KA HM (4)"}</definedName>
    <definedName name="xxx.gb._Hm." localSheetId="7" hidden="1">{#N/A,#N/A,FALSE,"Umsatz HM";#N/A,#N/A,FALSE,"ER HM";#N/A,#N/A,FALSE,"EA HM  (2)";#N/A,#N/A,FALSE,"EA HM ";#N/A,#N/A,FALSE,"EA HM  (4)";#N/A,#N/A,FALSE,"EA HM  (3)";#N/A,#N/A,FALSE,"KA HM  (2)";#N/A,#N/A,FALSE,"KA HM";#N/A,#N/A,FALSE,"KA HM  (3)";#N/A,#N/A,FALSE,"KA HM (4)"}</definedName>
    <definedName name="xxx.gb._Hm." localSheetId="25" hidden="1">{#N/A,#N/A,FALSE,"Umsatz HM";#N/A,#N/A,FALSE,"ER HM";#N/A,#N/A,FALSE,"EA HM  (2)";#N/A,#N/A,FALSE,"EA HM ";#N/A,#N/A,FALSE,"EA HM  (4)";#N/A,#N/A,FALSE,"EA HM  (3)";#N/A,#N/A,FALSE,"KA HM  (2)";#N/A,#N/A,FALSE,"KA HM";#N/A,#N/A,FALSE,"KA HM  (3)";#N/A,#N/A,FALSE,"KA HM (4)"}</definedName>
    <definedName name="xxx.gb._Hm." localSheetId="21" hidden="1">{#N/A,#N/A,FALSE,"Umsatz HM";#N/A,#N/A,FALSE,"ER HM";#N/A,#N/A,FALSE,"EA HM  (2)";#N/A,#N/A,FALSE,"EA HM ";#N/A,#N/A,FALSE,"EA HM  (4)";#N/A,#N/A,FALSE,"EA HM  (3)";#N/A,#N/A,FALSE,"KA HM  (2)";#N/A,#N/A,FALSE,"KA HM";#N/A,#N/A,FALSE,"KA HM  (3)";#N/A,#N/A,FALSE,"KA HM (4)"}</definedName>
    <definedName name="xxx.gb._Hm." localSheetId="22" hidden="1">{#N/A,#N/A,FALSE,"Umsatz HM";#N/A,#N/A,FALSE,"ER HM";#N/A,#N/A,FALSE,"EA HM  (2)";#N/A,#N/A,FALSE,"EA HM ";#N/A,#N/A,FALSE,"EA HM  (4)";#N/A,#N/A,FALSE,"EA HM  (3)";#N/A,#N/A,FALSE,"KA HM  (2)";#N/A,#N/A,FALSE,"KA HM";#N/A,#N/A,FALSE,"KA HM  (3)";#N/A,#N/A,FALSE,"KA HM (4)"}</definedName>
    <definedName name="xxx.gb._Hm." localSheetId="19" hidden="1">{#N/A,#N/A,FALSE,"Umsatz HM";#N/A,#N/A,FALSE,"ER HM";#N/A,#N/A,FALSE,"EA HM  (2)";#N/A,#N/A,FALSE,"EA HM ";#N/A,#N/A,FALSE,"EA HM  (4)";#N/A,#N/A,FALSE,"EA HM  (3)";#N/A,#N/A,FALSE,"KA HM  (2)";#N/A,#N/A,FALSE,"KA HM";#N/A,#N/A,FALSE,"KA HM  (3)";#N/A,#N/A,FALSE,"KA HM (4)"}</definedName>
    <definedName name="xxx.gb._Hm." hidden="1">{#N/A,#N/A,FALSE,"Umsatz HM";#N/A,#N/A,FALSE,"ER HM";#N/A,#N/A,FALSE,"EA HM  (2)";#N/A,#N/A,FALSE,"EA HM ";#N/A,#N/A,FALSE,"EA HM  (4)";#N/A,#N/A,FALSE,"EA HM  (3)";#N/A,#N/A,FALSE,"KA HM  (2)";#N/A,#N/A,FALSE,"KA HM";#N/A,#N/A,FALSE,"KA HM  (3)";#N/A,#N/A,FALSE,"KA HM (4)"}</definedName>
    <definedName name="xxx2" localSheetId="14" hidden="1">{"oct_res_comm",#N/A,FALSE,"VarToBud"}</definedName>
    <definedName name="xxx2" localSheetId="7" hidden="1">{"oct_res_comm",#N/A,FALSE,"VarToBud"}</definedName>
    <definedName name="xxx2" localSheetId="25" hidden="1">{"oct_res_comm",#N/A,FALSE,"VarToBud"}</definedName>
    <definedName name="xxx2" localSheetId="21" hidden="1">{"oct_res_comm",#N/A,FALSE,"VarToBud"}</definedName>
    <definedName name="xxx2" localSheetId="22" hidden="1">{"oct_res_comm",#N/A,FALSE,"VarToBud"}</definedName>
    <definedName name="xxx2" localSheetId="19" hidden="1">{"oct_res_comm",#N/A,FALSE,"VarToBud"}</definedName>
    <definedName name="xxx2" hidden="1">{"oct_res_comm",#N/A,FALSE,"VarToBud"}</definedName>
    <definedName name="XXX3" hidden="1">#REF!</definedName>
    <definedName name="xxxChunkR16294C1">#N/A</definedName>
    <definedName name="xxxChunkR16296C1">#N/A</definedName>
    <definedName name="xxxChunkR16297C1">#N/A</definedName>
    <definedName name="xxxChunkR16298C1">#N/A</definedName>
    <definedName name="xxxChunkR16300C1">#N/A</definedName>
    <definedName name="xxxChunkR16301C1">#N/A</definedName>
    <definedName name="xxxChunkR16302C1">#N/A</definedName>
    <definedName name="xxxChunkR16304C1">#N/A</definedName>
    <definedName name="xxxChunkR16305C1">#N/A</definedName>
    <definedName name="xxxChunkR16306C1">#N/A</definedName>
    <definedName name="xxxChunkR16308C1">#N/A</definedName>
    <definedName name="xxxChunkR16309C1">#N/A</definedName>
    <definedName name="xxxChunkR16310C1">#N/A</definedName>
    <definedName name="xxxChunkR16312C1">#N/A</definedName>
    <definedName name="xxxChunkR16313C1">#N/A</definedName>
    <definedName name="xxxChunkR16315C1">#N/A</definedName>
    <definedName name="xxxChunkr16315c2">#N/A</definedName>
    <definedName name="xxxChunkR16316C1">#N/A</definedName>
    <definedName name="xxxChunkR16318C1">#N/A</definedName>
    <definedName name="xxxChunkR16319C1">#N/A</definedName>
    <definedName name="xxxChunkR16321C1">#N/A</definedName>
    <definedName name="xxxChunkR16322C1">#N/A</definedName>
    <definedName name="xxxChunkR16324C1">#N/A</definedName>
    <definedName name="xxxChunkR16325C1">#N/A</definedName>
    <definedName name="xxxChunkR16327C1">#N/A</definedName>
    <definedName name="xxxChunkR16328C1">#N/A</definedName>
    <definedName name="xxxChunkR16330C1">#N/A</definedName>
    <definedName name="xxxChunkR16346C1">#N/A</definedName>
    <definedName name="xxxChunkR16348C1">#N/A</definedName>
    <definedName name="xxxChunkR16350C1">#N/A</definedName>
    <definedName name="xxxChunkR16352C1">#N/A</definedName>
    <definedName name="xxxChunkR16354C1">#N/A</definedName>
    <definedName name="xxxChunkR16356C1">#N/A</definedName>
    <definedName name="xxxChunkR16358C1">#N/A</definedName>
    <definedName name="xxxChunkR16360C1">#N/A</definedName>
    <definedName name="xxxChunkR16362C1">#N/A</definedName>
    <definedName name="xxxChunkR16364C1">#N/A</definedName>
    <definedName name="xxxChunkR16366C1">#N/A</definedName>
    <definedName name="xxxChunkR16368C1">#N/A</definedName>
    <definedName name="xxxChunkR16370C1">#N/A</definedName>
    <definedName name="xxxChunkR16372C1">#N/A</definedName>
    <definedName name="xxxChunkR16374C1">#N/A</definedName>
    <definedName name="xxxCLabel1.1.Prompt">0</definedName>
    <definedName name="xxxCLabel1.10.Prompt">0</definedName>
    <definedName name="xxxCLabel1.11.Prompt">0</definedName>
    <definedName name="xxxCLabel1.12.Prompt">0</definedName>
    <definedName name="xxxCLabel1.13.Prompt">0</definedName>
    <definedName name="xxxCLabel1.14.Prompt">0</definedName>
    <definedName name="xxxCLabel1.15.Prompt">0</definedName>
    <definedName name="xxxCLabel1.16.Prompt">0</definedName>
    <definedName name="xxxCLabel1.17.Prompt">0</definedName>
    <definedName name="xxxCLabel1.18.Prompt">0</definedName>
    <definedName name="xxxCLabel1.19.Prompt">0</definedName>
    <definedName name="xxxCLabel1.2.Prompt">0</definedName>
    <definedName name="xxxCLabel1.20.Prompt">0</definedName>
    <definedName name="xxxCLabel1.21.Prompt">0</definedName>
    <definedName name="xxxCLabel1.22.Prompt">0</definedName>
    <definedName name="xxxCLabel1.23.Prompt">0</definedName>
    <definedName name="xxxCLabel1.24.Prompt">0</definedName>
    <definedName name="xxxCLabel1.25.Prompt">0</definedName>
    <definedName name="xxxCLabel1.3.Prompt">0</definedName>
    <definedName name="xxxCLabel1.4.Prompt">0</definedName>
    <definedName name="xxxCLabel1.5.Prompt">0</definedName>
    <definedName name="xxxCLabel1.6.Prompt">0</definedName>
    <definedName name="xxxCLabel1.7.Prompt">0</definedName>
    <definedName name="xxxCLabel1.8.Prompt">0</definedName>
    <definedName name="xxxCLabel1.9.Prompt">0</definedName>
    <definedName name="xxxColHeader1bx">0</definedName>
    <definedName name="xxxColHeader1by">11</definedName>
    <definedName name="xxxColHeader1ex">0</definedName>
    <definedName name="xxxColHeader1ey">11</definedName>
    <definedName name="xxxColLabels1bx">1</definedName>
    <definedName name="xxxColLabels1by">11</definedName>
    <definedName name="xxxColLabels1ex">25</definedName>
    <definedName name="xxxColLabels1ey">11</definedName>
    <definedName name="xxxCommon1DimValue1.1">"'5503"</definedName>
    <definedName name="xxxCommon1DimValue1.2">"PROFIT &amp; LOSS ACCOUNT CHEMICAL"</definedName>
    <definedName name="xxxCommon1DimValue2.1">"A"</definedName>
    <definedName name="xxxCommon1DimValue2.2">"Actual"</definedName>
    <definedName name="xxxCommon1DimValue3.1">"'2360"</definedName>
    <definedName name="xxxCommon1DimValue3.2">"SHANGAI SPECIALTY COR"</definedName>
    <definedName name="xxxCommon1DimValue4.1">"'05"</definedName>
    <definedName name="xxxCommon1DimValue4.2">"May"</definedName>
    <definedName name="xxxCommon1DimValue5.1">"Year-to-Date"</definedName>
    <definedName name="xxxCommon1DimValue5.2">"Year to date P&amp;L Accumulation"</definedName>
    <definedName name="xxxCommon1DimValue6.1">"'2003"</definedName>
    <definedName name="xxxCommon1DimValue6.2">2003</definedName>
    <definedName name="xxxCommon1DimValue7.1">"Local"</definedName>
    <definedName name="xxxCommon1DimValue7.2">"Local Currency"</definedName>
    <definedName name="xxxCommon1DimValue8.1">"Net-of-Adjustments"</definedName>
    <definedName name="xxxCommon1DimValue8.2">"Net-of-Adjustments Datatype"</definedName>
    <definedName name="xxxCommonArea1bx">0</definedName>
    <definedName name="xxxCommonArea1by">2</definedName>
    <definedName name="xxxCommonArea1ex">2</definedName>
    <definedName name="xxxCommonArea1ey">9</definedName>
    <definedName name="xxxDataBlock1bx">1</definedName>
    <definedName name="xxxDataBlock1by">15</definedName>
    <definedName name="xxxDataBlock1ex">25</definedName>
    <definedName name="xxxDataBlock1ey">93</definedName>
    <definedName name="xxxDownfootCols1Count">0</definedName>
    <definedName name="xxxDownfootRows1Count">13</definedName>
    <definedName name="xxxDownfootRows1Number0">18</definedName>
    <definedName name="xxxDownfootRows1Number1">26</definedName>
    <definedName name="xxxDownfootRows1Number10">83</definedName>
    <definedName name="xxxDownfootRows1Number11">85</definedName>
    <definedName name="xxxDownfootRows1Number12">88</definedName>
    <definedName name="xxxDownfootRows1Number13">132</definedName>
    <definedName name="xxxDownfootRows1Number14">136</definedName>
    <definedName name="xxxDownfootRows1Number15">139</definedName>
    <definedName name="xxxDownfootRows1Number16">151</definedName>
    <definedName name="xxxDownfootRows1Number17">152</definedName>
    <definedName name="xxxDownfootRows1Number18">153</definedName>
    <definedName name="xxxDownfootRows1Number19">156</definedName>
    <definedName name="xxxDownfootRows1Number2">33</definedName>
    <definedName name="xxxDownfootRows1Number20">190</definedName>
    <definedName name="xxxDownfootRows1Number21">191</definedName>
    <definedName name="xxxDownfootRows1Number22">194</definedName>
    <definedName name="xxxDownfootRows1Number23">200</definedName>
    <definedName name="xxxDownfootRows1Number24">222</definedName>
    <definedName name="xxxDownfootRows1Number25">224</definedName>
    <definedName name="xxxDownfootRows1Number26">227</definedName>
    <definedName name="xxxDownfootRows1Number27">228</definedName>
    <definedName name="xxxDownfootRows1Number28">230</definedName>
    <definedName name="xxxDownfootRows1Number3">38</definedName>
    <definedName name="xxxDownfootRows1Number4">43</definedName>
    <definedName name="xxxDownfootRows1Number5">54</definedName>
    <definedName name="xxxDownfootRows1Number6">58</definedName>
    <definedName name="xxxDownfootRows1Number7">64</definedName>
    <definedName name="xxxDownfootRows1Number8">75</definedName>
    <definedName name="xxxDownfootRows1Number9">76</definedName>
    <definedName name="xxxEntireArea1bx">0</definedName>
    <definedName name="xxxEntireArea1by">2</definedName>
    <definedName name="xxxEntireArea1ex">25</definedName>
    <definedName name="xxxEntireArea1ey">93</definedName>
    <definedName name="xxxGNVFileName">"P&amp;L.GNV"</definedName>
    <definedName name="xxxGNVStamp">1046183883</definedName>
    <definedName name="xxxHeaderCols1Count">0</definedName>
    <definedName name="xxxHeaderRows1Count">0</definedName>
    <definedName name="xxxNumber_Areas">1</definedName>
    <definedName name="xxxODECols1Count">0</definedName>
    <definedName name="xxxODERows1Count">0</definedName>
    <definedName name="xxxRefreshable">1</definedName>
    <definedName name="xxxRLabel1.1.Prompt">0</definedName>
    <definedName name="xxxRLabel1.10.Prompt">0</definedName>
    <definedName name="xxxRLabel1.100.Prompt">0</definedName>
    <definedName name="xxxRLabel1.101.Prompt">0</definedName>
    <definedName name="xxxRLabel1.102.Prompt">0</definedName>
    <definedName name="xxxRLabel1.103.Prompt">0</definedName>
    <definedName name="xxxRLabel1.104.Prompt">0</definedName>
    <definedName name="xxxRLabel1.105.Prompt">0</definedName>
    <definedName name="xxxRLabel1.106.Prompt">0</definedName>
    <definedName name="xxxRLabel1.107.Prompt">0</definedName>
    <definedName name="xxxRLabel1.108.Prompt">0</definedName>
    <definedName name="xxxRLabel1.109.Prompt">0</definedName>
    <definedName name="xxxRLabel1.11.Prompt">0</definedName>
    <definedName name="xxxRLabel1.110.Prompt">0</definedName>
    <definedName name="xxxRLabel1.111.Prompt">0</definedName>
    <definedName name="xxxRLabel1.112.Prompt">0</definedName>
    <definedName name="xxxRLabel1.113.Prompt">0</definedName>
    <definedName name="xxxRLabel1.114.Prompt">0</definedName>
    <definedName name="xxxRLabel1.115.Prompt">0</definedName>
    <definedName name="xxxRLabel1.116.Prompt">0</definedName>
    <definedName name="xxxRLabel1.117.Prompt">0</definedName>
    <definedName name="xxxRLabel1.118.Prompt">0</definedName>
    <definedName name="xxxRLabel1.119.Prompt">0</definedName>
    <definedName name="xxxRLabel1.12.Prompt">0</definedName>
    <definedName name="xxxRLabel1.120.Prompt">0</definedName>
    <definedName name="xxxRLabel1.121.Prompt">0</definedName>
    <definedName name="xxxRLabel1.122.Prompt">0</definedName>
    <definedName name="xxxRLabel1.123.Prompt">0</definedName>
    <definedName name="xxxRLabel1.124.Prompt">0</definedName>
    <definedName name="xxxRLabel1.125.Prompt">0</definedName>
    <definedName name="xxxRLabel1.126.Prompt">0</definedName>
    <definedName name="xxxRLabel1.127.Prompt">0</definedName>
    <definedName name="xxxRLabel1.128.Prompt">0</definedName>
    <definedName name="xxxRLabel1.129.Prompt">0</definedName>
    <definedName name="xxxRLabel1.13.Prompt">0</definedName>
    <definedName name="xxxRLabel1.130.Prompt">0</definedName>
    <definedName name="xxxRLabel1.131.Prompt">0</definedName>
    <definedName name="xxxRLabel1.132.Prompt">0</definedName>
    <definedName name="xxxRLabel1.133.Prompt">0</definedName>
    <definedName name="xxxRLabel1.134.Prompt">0</definedName>
    <definedName name="xxxRLabel1.135.Prompt">0</definedName>
    <definedName name="xxxRLabel1.136.Prompt">0</definedName>
    <definedName name="xxxRLabel1.137.Prompt">0</definedName>
    <definedName name="xxxRLabel1.138.Prompt">0</definedName>
    <definedName name="xxxRLabel1.139.Prompt">0</definedName>
    <definedName name="xxxRLabel1.14.Prompt">0</definedName>
    <definedName name="xxxRLabel1.140.Prompt">0</definedName>
    <definedName name="xxxRLabel1.141.Prompt">0</definedName>
    <definedName name="xxxRLabel1.142.Prompt">0</definedName>
    <definedName name="xxxRLabel1.143.Prompt">0</definedName>
    <definedName name="xxxRLabel1.144.Prompt">0</definedName>
    <definedName name="xxxRLabel1.145.Prompt">0</definedName>
    <definedName name="xxxRLabel1.146.Prompt">0</definedName>
    <definedName name="xxxRLabel1.147.Prompt">0</definedName>
    <definedName name="xxxRLabel1.148.Prompt">0</definedName>
    <definedName name="xxxRLabel1.149.Prompt">0</definedName>
    <definedName name="xxxRLabel1.15.Prompt">0</definedName>
    <definedName name="xxxRLabel1.150.Prompt">0</definedName>
    <definedName name="xxxRLabel1.151.Prompt">0</definedName>
    <definedName name="xxxRLabel1.152.Prompt">0</definedName>
    <definedName name="xxxRLabel1.153.Prompt">0</definedName>
    <definedName name="xxxRLabel1.154.Prompt">0</definedName>
    <definedName name="xxxRLabel1.155.Prompt">0</definedName>
    <definedName name="xxxRLabel1.156.Prompt">0</definedName>
    <definedName name="xxxRLabel1.157.Prompt">0</definedName>
    <definedName name="xxxRLabel1.158.Prompt">0</definedName>
    <definedName name="xxxRLabel1.159.Prompt">0</definedName>
    <definedName name="xxxRLabel1.16.Prompt">0</definedName>
    <definedName name="xxxRLabel1.160.Prompt">0</definedName>
    <definedName name="xxxRLabel1.161.Prompt">0</definedName>
    <definedName name="xxxRLabel1.162.Prompt">0</definedName>
    <definedName name="xxxRLabel1.163.Prompt">0</definedName>
    <definedName name="xxxRLabel1.164.Prompt">0</definedName>
    <definedName name="xxxRLabel1.165.Prompt">0</definedName>
    <definedName name="xxxRLabel1.166.Prompt">0</definedName>
    <definedName name="xxxRLabel1.167.Prompt">0</definedName>
    <definedName name="xxxRLabel1.168.Prompt">0</definedName>
    <definedName name="xxxRLabel1.169.Prompt">0</definedName>
    <definedName name="xxxRLabel1.17.Prompt">0</definedName>
    <definedName name="xxxRLabel1.170.Prompt">0</definedName>
    <definedName name="xxxRLabel1.171.Prompt">0</definedName>
    <definedName name="xxxRLabel1.172.Prompt">0</definedName>
    <definedName name="xxxRLabel1.173.Prompt">0</definedName>
    <definedName name="xxxRLabel1.174.Prompt">0</definedName>
    <definedName name="xxxRLabel1.175.Prompt">0</definedName>
    <definedName name="xxxRLabel1.176.Prompt">0</definedName>
    <definedName name="xxxRLabel1.177.Prompt">0</definedName>
    <definedName name="xxxRLabel1.178.Prompt">0</definedName>
    <definedName name="xxxRLabel1.179.Prompt">0</definedName>
    <definedName name="xxxRLabel1.18.Prompt">0</definedName>
    <definedName name="xxxRLabel1.180.Prompt">0</definedName>
    <definedName name="xxxRLabel1.181.Prompt">0</definedName>
    <definedName name="xxxRLabel1.182.Prompt">0</definedName>
    <definedName name="xxxRLabel1.183.Prompt">0</definedName>
    <definedName name="xxxRLabel1.184.Prompt">0</definedName>
    <definedName name="xxxRLabel1.185.Prompt">0</definedName>
    <definedName name="xxxRLabel1.186.Prompt">0</definedName>
    <definedName name="xxxRLabel1.187.Prompt">0</definedName>
    <definedName name="xxxRLabel1.188.Prompt">0</definedName>
    <definedName name="xxxRLabel1.189.Prompt">0</definedName>
    <definedName name="xxxRLabel1.19.Prompt">0</definedName>
    <definedName name="xxxRLabel1.190.Prompt">0</definedName>
    <definedName name="xxxRLabel1.191.Prompt">0</definedName>
    <definedName name="xxxRLabel1.192.Prompt">0</definedName>
    <definedName name="xxxRLabel1.193.Prompt">0</definedName>
    <definedName name="xxxRLabel1.194.Prompt">0</definedName>
    <definedName name="xxxRLabel1.195.Prompt">0</definedName>
    <definedName name="xxxRLabel1.196.Prompt">0</definedName>
    <definedName name="xxxRLabel1.197.Prompt">0</definedName>
    <definedName name="xxxRLabel1.198.Prompt">0</definedName>
    <definedName name="xxxRLabel1.199.Prompt">0</definedName>
    <definedName name="xxxRLabel1.2.Prompt">0</definedName>
    <definedName name="xxxRLabel1.20.Prompt">0</definedName>
    <definedName name="xxxRLabel1.200.Prompt">0</definedName>
    <definedName name="xxxRLabel1.201.Prompt">0</definedName>
    <definedName name="xxxRLabel1.202.Prompt">0</definedName>
    <definedName name="xxxRLabel1.203.Prompt">0</definedName>
    <definedName name="xxxRLabel1.204.Prompt">0</definedName>
    <definedName name="xxxRLabel1.205.Prompt">0</definedName>
    <definedName name="xxxRLabel1.206.Prompt">0</definedName>
    <definedName name="xxxRLabel1.207.Prompt">0</definedName>
    <definedName name="xxxRLabel1.208.Prompt">0</definedName>
    <definedName name="xxxRLabel1.209.Prompt">0</definedName>
    <definedName name="xxxRLabel1.21.Prompt">0</definedName>
    <definedName name="xxxRLabel1.210.Prompt">0</definedName>
    <definedName name="xxxRLabel1.211.Prompt">0</definedName>
    <definedName name="xxxRLabel1.212.Prompt">0</definedName>
    <definedName name="xxxRLabel1.213.Prompt">0</definedName>
    <definedName name="xxxRLabel1.214.Prompt">0</definedName>
    <definedName name="xxxRLabel1.215.Prompt">0</definedName>
    <definedName name="xxxRLabel1.216.Prompt">0</definedName>
    <definedName name="xxxRLabel1.22.Prompt">0</definedName>
    <definedName name="xxxRLabel1.23.Prompt">0</definedName>
    <definedName name="xxxRLabel1.24.Prompt">0</definedName>
    <definedName name="xxxRLabel1.25.Prompt">0</definedName>
    <definedName name="xxxRLabel1.26.Prompt">0</definedName>
    <definedName name="xxxRLabel1.27.Prompt">0</definedName>
    <definedName name="xxxRLabel1.28.Prompt">0</definedName>
    <definedName name="xxxRLabel1.29.Prompt">0</definedName>
    <definedName name="xxxRLabel1.3.Prompt">0</definedName>
    <definedName name="xxxRLabel1.30.Prompt">0</definedName>
    <definedName name="xxxRLabel1.31.Prompt">0</definedName>
    <definedName name="xxxRLabel1.32.Prompt">0</definedName>
    <definedName name="xxxRLabel1.33.Prompt">0</definedName>
    <definedName name="xxxRLabel1.34.Prompt">0</definedName>
    <definedName name="xxxRLabel1.35.Prompt">0</definedName>
    <definedName name="xxxRLabel1.36.Prompt">0</definedName>
    <definedName name="xxxRLabel1.37.Prompt">0</definedName>
    <definedName name="xxxRLabel1.38.Prompt">0</definedName>
    <definedName name="xxxRLabel1.39.Prompt">0</definedName>
    <definedName name="xxxRLabel1.4.Prompt">0</definedName>
    <definedName name="xxxRLabel1.40.Prompt">0</definedName>
    <definedName name="xxxRLabel1.41.Prompt">0</definedName>
    <definedName name="xxxRLabel1.42.Prompt">0</definedName>
    <definedName name="xxxRLabel1.43.Prompt">0</definedName>
    <definedName name="xxxRLabel1.44.Prompt">0</definedName>
    <definedName name="xxxRLabel1.45.Prompt">0</definedName>
    <definedName name="xxxRLabel1.46.Prompt">0</definedName>
    <definedName name="xxxRLabel1.47.Prompt">0</definedName>
    <definedName name="xxxRLabel1.48.Prompt">0</definedName>
    <definedName name="xxxRLabel1.49.Prompt">0</definedName>
    <definedName name="xxxRLabel1.5.Prompt">0</definedName>
    <definedName name="xxxRLabel1.50.Prompt">0</definedName>
    <definedName name="xxxRLabel1.51.Prompt">0</definedName>
    <definedName name="xxxRLabel1.52.Prompt">0</definedName>
    <definedName name="xxxRLabel1.53.Prompt">0</definedName>
    <definedName name="xxxRLabel1.54.Prompt">0</definedName>
    <definedName name="xxxRLabel1.55.Prompt">0</definedName>
    <definedName name="xxxRLabel1.56.Prompt">0</definedName>
    <definedName name="xxxRLabel1.57.Prompt">0</definedName>
    <definedName name="xxxRLabel1.58.Prompt">0</definedName>
    <definedName name="xxxRLabel1.59.Prompt">0</definedName>
    <definedName name="xxxRLabel1.6.Prompt">0</definedName>
    <definedName name="xxxRLabel1.60.Prompt">0</definedName>
    <definedName name="xxxRLabel1.61.Prompt">0</definedName>
    <definedName name="xxxRLabel1.62.Prompt">0</definedName>
    <definedName name="xxxRLabel1.63.Prompt">0</definedName>
    <definedName name="xxxRLabel1.64.Prompt">0</definedName>
    <definedName name="xxxRLabel1.65.Prompt">0</definedName>
    <definedName name="xxxRLabel1.66.Prompt">0</definedName>
    <definedName name="xxxRLabel1.67.Prompt">0</definedName>
    <definedName name="xxxRLabel1.68.Prompt">0</definedName>
    <definedName name="xxxRLabel1.69.Prompt">0</definedName>
    <definedName name="xxxRLabel1.7.Prompt">0</definedName>
    <definedName name="xxxRLabel1.70.Prompt">0</definedName>
    <definedName name="xxxRLabel1.71.Prompt">0</definedName>
    <definedName name="xxxRLabel1.72.Prompt">0</definedName>
    <definedName name="xxxRLabel1.73.Prompt">0</definedName>
    <definedName name="xxxRLabel1.74.Prompt">0</definedName>
    <definedName name="xxxRLabel1.75.Prompt">0</definedName>
    <definedName name="xxxRLabel1.76.Prompt">0</definedName>
    <definedName name="xxxRLabel1.77.Prompt">0</definedName>
    <definedName name="xxxRLabel1.78.Prompt">0</definedName>
    <definedName name="xxxRLabel1.79.Prompt">0</definedName>
    <definedName name="xxxRLabel1.8.Prompt">0</definedName>
    <definedName name="xxxRLabel1.80.Prompt">0</definedName>
    <definedName name="xxxRLabel1.81.Prompt">0</definedName>
    <definedName name="xxxRLabel1.82.Prompt">0</definedName>
    <definedName name="xxxRLabel1.83.Prompt">0</definedName>
    <definedName name="xxxRLabel1.84.Prompt">0</definedName>
    <definedName name="xxxRLabel1.85.Prompt">0</definedName>
    <definedName name="xxxRLabel1.86.Prompt">0</definedName>
    <definedName name="xxxRLabel1.87.Prompt">0</definedName>
    <definedName name="xxxRLabel1.88.Prompt">0</definedName>
    <definedName name="xxxRLabel1.89.Prompt">0</definedName>
    <definedName name="xxxRLabel1.9.Prompt">0</definedName>
    <definedName name="xxxRLabel1.90.Prompt">0</definedName>
    <definedName name="xxxRLabel1.91.Prompt">0</definedName>
    <definedName name="xxxRLabel1.96.Prompt">0</definedName>
    <definedName name="xxxRLabel1.97.Prompt">0</definedName>
    <definedName name="xxxRLabel1.98.Prompt">0</definedName>
    <definedName name="xxxRLabel1.99.Prompt">0</definedName>
    <definedName name="xxxRowHeader1bx">0</definedName>
    <definedName name="xxxRowHeader1by">13</definedName>
    <definedName name="xxxRowLabels1bx">0</definedName>
    <definedName name="xxxUDCols1Submit0">1</definedName>
    <definedName name="xxxx">#REF!</definedName>
    <definedName name="xxxxx" localSheetId="14" hidden="1">{#N/A,#N/A,FALSE,"UNIT";#N/A,#N/A,FALSE,"UNIT";#N/A,#N/A,FALSE,"계정"}</definedName>
    <definedName name="xxxxx" localSheetId="7" hidden="1">{#N/A,#N/A,FALSE,"UNIT";#N/A,#N/A,FALSE,"UNIT";#N/A,#N/A,FALSE,"계정"}</definedName>
    <definedName name="xxxxx" localSheetId="25" hidden="1">{#N/A,#N/A,FALSE,"UNIT";#N/A,#N/A,FALSE,"UNIT";#N/A,#N/A,FALSE,"계정"}</definedName>
    <definedName name="xxxxx" localSheetId="21" hidden="1">{#N/A,#N/A,FALSE,"UNIT";#N/A,#N/A,FALSE,"UNIT";#N/A,#N/A,FALSE,"계정"}</definedName>
    <definedName name="xxxxx" localSheetId="22" hidden="1">{#N/A,#N/A,FALSE,"UNIT";#N/A,#N/A,FALSE,"UNIT";#N/A,#N/A,FALSE,"계정"}</definedName>
    <definedName name="xxxxx" localSheetId="19" hidden="1">{#N/A,#N/A,FALSE,"UNIT";#N/A,#N/A,FALSE,"UNIT";#N/A,#N/A,FALSE,"계정"}</definedName>
    <definedName name="xxxxx" hidden="1">{#N/A,#N/A,FALSE,"UNIT";#N/A,#N/A,FALSE,"UNIT";#N/A,#N/A,FALSE,"계정"}</definedName>
    <definedName name="xxxxxx">#REF!</definedName>
    <definedName name="xxxxxxxxxxxx" localSheetId="14"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xxxxxxxxxxxx" localSheetId="7"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xxxxxxxxxxxx" localSheetId="25"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xxxxxxxxxxxx" localSheetId="21"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xxxxxxxxxxxx" localSheetId="22"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xxxxxxxxxxxx" localSheetId="19"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xxxxxxxxxxxx"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xyzz" localSheetId="14" hidden="1">{#N/A,#N/A,FALSE,"P&amp;L Acc";#N/A,#N/A,FALSE,"P&amp;L Var";#N/A,#N/A,FALSE,"I-B Rep";#N/A,#N/A,FALSE,"BS";#N/A,#N/A,FALSE,"C'flw St";#N/A,#N/A,FALSE,"H-C Cons";#N/A,#N/A,FALSE,"FA Rep"}</definedName>
    <definedName name="xyzz" localSheetId="7" hidden="1">{#N/A,#N/A,FALSE,"P&amp;L Acc";#N/A,#N/A,FALSE,"P&amp;L Var";#N/A,#N/A,FALSE,"I-B Rep";#N/A,#N/A,FALSE,"BS";#N/A,#N/A,FALSE,"C'flw St";#N/A,#N/A,FALSE,"H-C Cons";#N/A,#N/A,FALSE,"FA Rep"}</definedName>
    <definedName name="xyzz" localSheetId="25" hidden="1">{#N/A,#N/A,FALSE,"P&amp;L Acc";#N/A,#N/A,FALSE,"P&amp;L Var";#N/A,#N/A,FALSE,"I-B Rep";#N/A,#N/A,FALSE,"BS";#N/A,#N/A,FALSE,"C'flw St";#N/A,#N/A,FALSE,"H-C Cons";#N/A,#N/A,FALSE,"FA Rep"}</definedName>
    <definedName name="xyzz" localSheetId="21" hidden="1">{#N/A,#N/A,FALSE,"P&amp;L Acc";#N/A,#N/A,FALSE,"P&amp;L Var";#N/A,#N/A,FALSE,"I-B Rep";#N/A,#N/A,FALSE,"BS";#N/A,#N/A,FALSE,"C'flw St";#N/A,#N/A,FALSE,"H-C Cons";#N/A,#N/A,FALSE,"FA Rep"}</definedName>
    <definedName name="xyzz" localSheetId="22" hidden="1">{#N/A,#N/A,FALSE,"P&amp;L Acc";#N/A,#N/A,FALSE,"P&amp;L Var";#N/A,#N/A,FALSE,"I-B Rep";#N/A,#N/A,FALSE,"BS";#N/A,#N/A,FALSE,"C'flw St";#N/A,#N/A,FALSE,"H-C Cons";#N/A,#N/A,FALSE,"FA Rep"}</definedName>
    <definedName name="xyzz" localSheetId="19" hidden="1">{#N/A,#N/A,FALSE,"P&amp;L Acc";#N/A,#N/A,FALSE,"P&amp;L Var";#N/A,#N/A,FALSE,"I-B Rep";#N/A,#N/A,FALSE,"BS";#N/A,#N/A,FALSE,"C'flw St";#N/A,#N/A,FALSE,"H-C Cons";#N/A,#N/A,FALSE,"FA Rep"}</definedName>
    <definedName name="xyzz" hidden="1">{#N/A,#N/A,FALSE,"P&amp;L Acc";#N/A,#N/A,FALSE,"P&amp;L Var";#N/A,#N/A,FALSE,"I-B Rep";#N/A,#N/A,FALSE,"BS";#N/A,#N/A,FALSE,"C'flw St";#N/A,#N/A,FALSE,"H-C Cons";#N/A,#N/A,FALSE,"FA Rep"}</definedName>
    <definedName name="xzcxcxzcxc" localSheetId="14" hidden="1">{#N/A,#N/A,FALSE,"CONTENTS";#N/A,#N/A,FALSE,"DR";#N/A,#N/A,FALSE,"PL";#N/A,#N/A,FALSE,"BS";#N/A,#N/A,FALSE,"Cash Flow";#N/A,#N/A,FALSE,"NOTES";#N/A,#N/A,FALSE,"NOTES (FA)";#N/A,#N/A,FALSE,"Notes(3)";#N/A,#N/A,FALSE,"NOTES (4)";#N/A,#N/A,FALSE,"DP&amp;L";#N/A,#N/A,FALSE,"EXPENSES";#N/A,#N/A,FALSE,"EXPENSES-1"}</definedName>
    <definedName name="xzcxcxzcxc" localSheetId="7" hidden="1">{#N/A,#N/A,FALSE,"CONTENTS";#N/A,#N/A,FALSE,"DR";#N/A,#N/A,FALSE,"PL";#N/A,#N/A,FALSE,"BS";#N/A,#N/A,FALSE,"Cash Flow";#N/A,#N/A,FALSE,"NOTES";#N/A,#N/A,FALSE,"NOTES (FA)";#N/A,#N/A,FALSE,"Notes(3)";#N/A,#N/A,FALSE,"NOTES (4)";#N/A,#N/A,FALSE,"DP&amp;L";#N/A,#N/A,FALSE,"EXPENSES";#N/A,#N/A,FALSE,"EXPENSES-1"}</definedName>
    <definedName name="xzcxcxzcxc" localSheetId="25" hidden="1">{#N/A,#N/A,FALSE,"CONTENTS";#N/A,#N/A,FALSE,"DR";#N/A,#N/A,FALSE,"PL";#N/A,#N/A,FALSE,"BS";#N/A,#N/A,FALSE,"Cash Flow";#N/A,#N/A,FALSE,"NOTES";#N/A,#N/A,FALSE,"NOTES (FA)";#N/A,#N/A,FALSE,"Notes(3)";#N/A,#N/A,FALSE,"NOTES (4)";#N/A,#N/A,FALSE,"DP&amp;L";#N/A,#N/A,FALSE,"EXPENSES";#N/A,#N/A,FALSE,"EXPENSES-1"}</definedName>
    <definedName name="xzcxcxzcxc" localSheetId="21" hidden="1">{#N/A,#N/A,FALSE,"CONTENTS";#N/A,#N/A,FALSE,"DR";#N/A,#N/A,FALSE,"PL";#N/A,#N/A,FALSE,"BS";#N/A,#N/A,FALSE,"Cash Flow";#N/A,#N/A,FALSE,"NOTES";#N/A,#N/A,FALSE,"NOTES (FA)";#N/A,#N/A,FALSE,"Notes(3)";#N/A,#N/A,FALSE,"NOTES (4)";#N/A,#N/A,FALSE,"DP&amp;L";#N/A,#N/A,FALSE,"EXPENSES";#N/A,#N/A,FALSE,"EXPENSES-1"}</definedName>
    <definedName name="xzcxcxzcxc" localSheetId="22" hidden="1">{#N/A,#N/A,FALSE,"CONTENTS";#N/A,#N/A,FALSE,"DR";#N/A,#N/A,FALSE,"PL";#N/A,#N/A,FALSE,"BS";#N/A,#N/A,FALSE,"Cash Flow";#N/A,#N/A,FALSE,"NOTES";#N/A,#N/A,FALSE,"NOTES (FA)";#N/A,#N/A,FALSE,"Notes(3)";#N/A,#N/A,FALSE,"NOTES (4)";#N/A,#N/A,FALSE,"DP&amp;L";#N/A,#N/A,FALSE,"EXPENSES";#N/A,#N/A,FALSE,"EXPENSES-1"}</definedName>
    <definedName name="xzcxcxzcxc" localSheetId="19" hidden="1">{#N/A,#N/A,FALSE,"CONTENTS";#N/A,#N/A,FALSE,"DR";#N/A,#N/A,FALSE,"PL";#N/A,#N/A,FALSE,"BS";#N/A,#N/A,FALSE,"Cash Flow";#N/A,#N/A,FALSE,"NOTES";#N/A,#N/A,FALSE,"NOTES (FA)";#N/A,#N/A,FALSE,"Notes(3)";#N/A,#N/A,FALSE,"NOTES (4)";#N/A,#N/A,FALSE,"DP&amp;L";#N/A,#N/A,FALSE,"EXPENSES";#N/A,#N/A,FALSE,"EXPENSES-1"}</definedName>
    <definedName name="xzcxcxzcxc" hidden="1">{#N/A,#N/A,FALSE,"CONTENTS";#N/A,#N/A,FALSE,"DR";#N/A,#N/A,FALSE,"PL";#N/A,#N/A,FALSE,"BS";#N/A,#N/A,FALSE,"Cash Flow";#N/A,#N/A,FALSE,"NOTES";#N/A,#N/A,FALSE,"NOTES (FA)";#N/A,#N/A,FALSE,"Notes(3)";#N/A,#N/A,FALSE,"NOTES (4)";#N/A,#N/A,FALSE,"DP&amp;L";#N/A,#N/A,FALSE,"EXPENSES";#N/A,#N/A,FALSE,"EXPENSES-1"}</definedName>
    <definedName name="xzxz" localSheetId="14" hidden="1">{#N/A,"PURCHM",FALSE,"Business Analysis";#N/A,"SPADD",FALSE,"Business Analysis"}</definedName>
    <definedName name="xzxz" localSheetId="7" hidden="1">{#N/A,"PURCHM",FALSE,"Business Analysis";#N/A,"SPADD",FALSE,"Business Analysis"}</definedName>
    <definedName name="xzxz" localSheetId="25" hidden="1">{#N/A,"PURCHM",FALSE,"Business Analysis";#N/A,"SPADD",FALSE,"Business Analysis"}</definedName>
    <definedName name="xzxz" localSheetId="21" hidden="1">{#N/A,"PURCHM",FALSE,"Business Analysis";#N/A,"SPADD",FALSE,"Business Analysis"}</definedName>
    <definedName name="xzxz" localSheetId="22" hidden="1">{#N/A,"PURCHM",FALSE,"Business Analysis";#N/A,"SPADD",FALSE,"Business Analysis"}</definedName>
    <definedName name="xzxz" localSheetId="19" hidden="1">{#N/A,"PURCHM",FALSE,"Business Analysis";#N/A,"SPADD",FALSE,"Business Analysis"}</definedName>
    <definedName name="xzxz" hidden="1">{#N/A,"PURCHM",FALSE,"Business Analysis";#N/A,"SPADD",FALSE,"Business Analysis"}</definedName>
    <definedName name="y" localSheetId="14">#N/A</definedName>
    <definedName name="y" localSheetId="16">#N/A</definedName>
    <definedName name="y" localSheetId="25">[8]审计标识!$A$23</definedName>
    <definedName name="y" localSheetId="21">[8]审计标识!$A$23</definedName>
    <definedName name="y" localSheetId="22">[8]审计标识!$A$23</definedName>
    <definedName name="y">#REF!</definedName>
    <definedName name="y1hs" localSheetId="14" hidden="1">{#N/A,#N/A,FALSE,"TB";#N/A,#N/A,FALSE,"AR";#N/A,#N/A,FALSE,"BS";#N/A,#N/A,FALSE,"PL";#N/A,#N/A,FALSE,"NOTES";#N/A,#N/A,FALSE,"NOTES (2)";#N/A,#N/A,FALSE,"NOTES (3)";#N/A,#N/A,FALSE,"TAXC.INDEX";#N/A,#N/A,FALSE,"Schedule I";#N/A,#N/A,FALSE,"DPL";#N/A,#N/A,FALSE,"Schedule IV";#N/A,#N/A,FALSE,"Adjustments"}</definedName>
    <definedName name="y1hs" localSheetId="7" hidden="1">{#N/A,#N/A,FALSE,"TB";#N/A,#N/A,FALSE,"AR";#N/A,#N/A,FALSE,"BS";#N/A,#N/A,FALSE,"PL";#N/A,#N/A,FALSE,"NOTES";#N/A,#N/A,FALSE,"NOTES (2)";#N/A,#N/A,FALSE,"NOTES (3)";#N/A,#N/A,FALSE,"TAXC.INDEX";#N/A,#N/A,FALSE,"Schedule I";#N/A,#N/A,FALSE,"DPL";#N/A,#N/A,FALSE,"Schedule IV";#N/A,#N/A,FALSE,"Adjustments"}</definedName>
    <definedName name="y1hs" localSheetId="25" hidden="1">{#N/A,#N/A,FALSE,"TB";#N/A,#N/A,FALSE,"AR";#N/A,#N/A,FALSE,"BS";#N/A,#N/A,FALSE,"PL";#N/A,#N/A,FALSE,"NOTES";#N/A,#N/A,FALSE,"NOTES (2)";#N/A,#N/A,FALSE,"NOTES (3)";#N/A,#N/A,FALSE,"TAXC.INDEX";#N/A,#N/A,FALSE,"Schedule I";#N/A,#N/A,FALSE,"DPL";#N/A,#N/A,FALSE,"Schedule IV";#N/A,#N/A,FALSE,"Adjustments"}</definedName>
    <definedName name="y1hs" localSheetId="21" hidden="1">{#N/A,#N/A,FALSE,"TB";#N/A,#N/A,FALSE,"AR";#N/A,#N/A,FALSE,"BS";#N/A,#N/A,FALSE,"PL";#N/A,#N/A,FALSE,"NOTES";#N/A,#N/A,FALSE,"NOTES (2)";#N/A,#N/A,FALSE,"NOTES (3)";#N/A,#N/A,FALSE,"TAXC.INDEX";#N/A,#N/A,FALSE,"Schedule I";#N/A,#N/A,FALSE,"DPL";#N/A,#N/A,FALSE,"Schedule IV";#N/A,#N/A,FALSE,"Adjustments"}</definedName>
    <definedName name="y1hs" localSheetId="22" hidden="1">{#N/A,#N/A,FALSE,"TB";#N/A,#N/A,FALSE,"AR";#N/A,#N/A,FALSE,"BS";#N/A,#N/A,FALSE,"PL";#N/A,#N/A,FALSE,"NOTES";#N/A,#N/A,FALSE,"NOTES (2)";#N/A,#N/A,FALSE,"NOTES (3)";#N/A,#N/A,FALSE,"TAXC.INDEX";#N/A,#N/A,FALSE,"Schedule I";#N/A,#N/A,FALSE,"DPL";#N/A,#N/A,FALSE,"Schedule IV";#N/A,#N/A,FALSE,"Adjustments"}</definedName>
    <definedName name="y1hs" localSheetId="19" hidden="1">{#N/A,#N/A,FALSE,"TB";#N/A,#N/A,FALSE,"AR";#N/A,#N/A,FALSE,"BS";#N/A,#N/A,FALSE,"PL";#N/A,#N/A,FALSE,"NOTES";#N/A,#N/A,FALSE,"NOTES (2)";#N/A,#N/A,FALSE,"NOTES (3)";#N/A,#N/A,FALSE,"TAXC.INDEX";#N/A,#N/A,FALSE,"Schedule I";#N/A,#N/A,FALSE,"DPL";#N/A,#N/A,FALSE,"Schedule IV";#N/A,#N/A,FALSE,"Adjustments"}</definedName>
    <definedName name="y1hs" hidden="1">{#N/A,#N/A,FALSE,"TB";#N/A,#N/A,FALSE,"AR";#N/A,#N/A,FALSE,"BS";#N/A,#N/A,FALSE,"PL";#N/A,#N/A,FALSE,"NOTES";#N/A,#N/A,FALSE,"NOTES (2)";#N/A,#N/A,FALSE,"NOTES (3)";#N/A,#N/A,FALSE,"TAXC.INDEX";#N/A,#N/A,FALSE,"Schedule I";#N/A,#N/A,FALSE,"DPL";#N/A,#N/A,FALSE,"Schedule IV";#N/A,#N/A,FALSE,"Adjustments"}</definedName>
    <definedName name="yay" localSheetId="14" hidden="1">{#N/A,#N/A,FALSE,"TB";#N/A,#N/A,FALSE,"DR";#N/A,#N/A,FALSE,"AR";#N/A,#N/A,FALSE,"PL";#N/A,#N/A,FALSE,"BS";#N/A,#N/A,FALSE,"NOTES";#N/A,#N/A,FALSE,"NOTES (2)";#N/A,#N/A,FALSE,"NOTES (3)";#N/A,#N/A,FALSE,"DPL";#N/A,#N/A,FALSE,"TAXC.INDEX";#N/A,#N/A,FALSE,"Schedule I";#N/A,#N/A,FALSE,"Adjustments"}</definedName>
    <definedName name="yay" localSheetId="7" hidden="1">{#N/A,#N/A,FALSE,"TB";#N/A,#N/A,FALSE,"DR";#N/A,#N/A,FALSE,"AR";#N/A,#N/A,FALSE,"PL";#N/A,#N/A,FALSE,"BS";#N/A,#N/A,FALSE,"NOTES";#N/A,#N/A,FALSE,"NOTES (2)";#N/A,#N/A,FALSE,"NOTES (3)";#N/A,#N/A,FALSE,"DPL";#N/A,#N/A,FALSE,"TAXC.INDEX";#N/A,#N/A,FALSE,"Schedule I";#N/A,#N/A,FALSE,"Adjustments"}</definedName>
    <definedName name="yay" localSheetId="25" hidden="1">{#N/A,#N/A,FALSE,"TB";#N/A,#N/A,FALSE,"DR";#N/A,#N/A,FALSE,"AR";#N/A,#N/A,FALSE,"PL";#N/A,#N/A,FALSE,"BS";#N/A,#N/A,FALSE,"NOTES";#N/A,#N/A,FALSE,"NOTES (2)";#N/A,#N/A,FALSE,"NOTES (3)";#N/A,#N/A,FALSE,"DPL";#N/A,#N/A,FALSE,"TAXC.INDEX";#N/A,#N/A,FALSE,"Schedule I";#N/A,#N/A,FALSE,"Adjustments"}</definedName>
    <definedName name="yay" localSheetId="21" hidden="1">{#N/A,#N/A,FALSE,"TB";#N/A,#N/A,FALSE,"DR";#N/A,#N/A,FALSE,"AR";#N/A,#N/A,FALSE,"PL";#N/A,#N/A,FALSE,"BS";#N/A,#N/A,FALSE,"NOTES";#N/A,#N/A,FALSE,"NOTES (2)";#N/A,#N/A,FALSE,"NOTES (3)";#N/A,#N/A,FALSE,"DPL";#N/A,#N/A,FALSE,"TAXC.INDEX";#N/A,#N/A,FALSE,"Schedule I";#N/A,#N/A,FALSE,"Adjustments"}</definedName>
    <definedName name="yay" localSheetId="22" hidden="1">{#N/A,#N/A,FALSE,"TB";#N/A,#N/A,FALSE,"DR";#N/A,#N/A,FALSE,"AR";#N/A,#N/A,FALSE,"PL";#N/A,#N/A,FALSE,"BS";#N/A,#N/A,FALSE,"NOTES";#N/A,#N/A,FALSE,"NOTES (2)";#N/A,#N/A,FALSE,"NOTES (3)";#N/A,#N/A,FALSE,"DPL";#N/A,#N/A,FALSE,"TAXC.INDEX";#N/A,#N/A,FALSE,"Schedule I";#N/A,#N/A,FALSE,"Adjustments"}</definedName>
    <definedName name="yay" localSheetId="19" hidden="1">{#N/A,#N/A,FALSE,"TB";#N/A,#N/A,FALSE,"DR";#N/A,#N/A,FALSE,"AR";#N/A,#N/A,FALSE,"PL";#N/A,#N/A,FALSE,"BS";#N/A,#N/A,FALSE,"NOTES";#N/A,#N/A,FALSE,"NOTES (2)";#N/A,#N/A,FALSE,"NOTES (3)";#N/A,#N/A,FALSE,"DPL";#N/A,#N/A,FALSE,"TAXC.INDEX";#N/A,#N/A,FALSE,"Schedule I";#N/A,#N/A,FALSE,"Adjustments"}</definedName>
    <definedName name="yay" hidden="1">{#N/A,#N/A,FALSE,"TB";#N/A,#N/A,FALSE,"DR";#N/A,#N/A,FALSE,"AR";#N/A,#N/A,FALSE,"PL";#N/A,#N/A,FALSE,"BS";#N/A,#N/A,FALSE,"NOTES";#N/A,#N/A,FALSE,"NOTES (2)";#N/A,#N/A,FALSE,"NOTES (3)";#N/A,#N/A,FALSE,"DPL";#N/A,#N/A,FALSE,"TAXC.INDEX";#N/A,#N/A,FALSE,"Schedule I";#N/A,#N/A,FALSE,"Adjustments"}</definedName>
    <definedName name="YE">#REF!</definedName>
    <definedName name="year">#REF!</definedName>
    <definedName name="year_end">#REF!</definedName>
    <definedName name="Year1">#REF!</definedName>
    <definedName name="Year2">#REF!</definedName>
    <definedName name="Year3">#REF!</definedName>
    <definedName name="yearbgn" localSheetId="14">DATE(YEAR(bbr),1,0)</definedName>
    <definedName name="yearbgn" localSheetId="7">DATE(YEAR(bbr),1,0)</definedName>
    <definedName name="yearbgn" localSheetId="25">DATE(YEAR(bbr),1,0)</definedName>
    <definedName name="yearbgn" localSheetId="21">DATE(YEAR(bbr),1,0)</definedName>
    <definedName name="yearbgn" localSheetId="22">DATE(YEAR(bbr),1,0)</definedName>
    <definedName name="yearbgn" localSheetId="19">DATE(YEAR(bbr),1,0)</definedName>
    <definedName name="yearbgn">DATE(YEAR(bbr),1,0)</definedName>
    <definedName name="yearend">#REF!</definedName>
    <definedName name="YearP">#REF!</definedName>
    <definedName name="yeci">#REF!</definedName>
    <definedName name="YEE_1">#N/A</definedName>
    <definedName name="YEE_ALL">#N/A</definedName>
    <definedName name="YEE_CAL">#N/A</definedName>
    <definedName name="YEE_COM">#N/A</definedName>
    <definedName name="YEE_JUMP">#N/A</definedName>
    <definedName name="YEE_RATE">#N/A</definedName>
    <definedName name="YEE_TOT">#N/A</definedName>
    <definedName name="YesControlFailures">#REF!</definedName>
    <definedName name="yg" localSheetId="14" hidden="1">{"Polymers Details",#N/A,FALSE,"Current Yr";"Polymer Details",#N/A,FALSE,"Budget";"Polymer Details",#N/A,FALSE,"Prior Year"}</definedName>
    <definedName name="yg" localSheetId="7" hidden="1">{"Polymers Details",#N/A,FALSE,"Current Yr";"Polymer Details",#N/A,FALSE,"Budget";"Polymer Details",#N/A,FALSE,"Prior Year"}</definedName>
    <definedName name="yg" localSheetId="25" hidden="1">{"Polymers Details",#N/A,FALSE,"Current Yr";"Polymer Details",#N/A,FALSE,"Budget";"Polymer Details",#N/A,FALSE,"Prior Year"}</definedName>
    <definedName name="yg" localSheetId="21" hidden="1">{"Polymers Details",#N/A,FALSE,"Current Yr";"Polymer Details",#N/A,FALSE,"Budget";"Polymer Details",#N/A,FALSE,"Prior Year"}</definedName>
    <definedName name="yg" localSheetId="22" hidden="1">{"Polymers Details",#N/A,FALSE,"Current Yr";"Polymer Details",#N/A,FALSE,"Budget";"Polymer Details",#N/A,FALSE,"Prior Year"}</definedName>
    <definedName name="yg" localSheetId="19" hidden="1">{"Polymers Details",#N/A,FALSE,"Current Yr";"Polymer Details",#N/A,FALSE,"Budget";"Polymer Details",#N/A,FALSE,"Prior Year"}</definedName>
    <definedName name="yg" hidden="1">{"Polymers Details",#N/A,FALSE,"Current Yr";"Polymer Details",#N/A,FALSE,"Budget";"Polymer Details",#N/A,FALSE,"Prior Year"}</definedName>
    <definedName name="yhujk" localSheetId="14" hidden="1">{#N/A,#N/A,FALSE,"DIR-REP";#N/A,#N/A,FALSE,"AUD-REPORT";#N/A,#N/A,FALSE,"P7L&amp;BS";#N/A,#N/A,FALSE,"NOTES";#N/A,#N/A,FALSE,"FA";#N/A,#N/A,FALSE,"NOTES (2)";#N/A,#N/A,FALSE,"Schedule  IV";#N/A,#N/A,FALSE,"Schedule V"}</definedName>
    <definedName name="yhujk" localSheetId="7" hidden="1">{#N/A,#N/A,FALSE,"DIR-REP";#N/A,#N/A,FALSE,"AUD-REPORT";#N/A,#N/A,FALSE,"P7L&amp;BS";#N/A,#N/A,FALSE,"NOTES";#N/A,#N/A,FALSE,"FA";#N/A,#N/A,FALSE,"NOTES (2)";#N/A,#N/A,FALSE,"Schedule  IV";#N/A,#N/A,FALSE,"Schedule V"}</definedName>
    <definedName name="yhujk" localSheetId="25" hidden="1">{#N/A,#N/A,FALSE,"DIR-REP";#N/A,#N/A,FALSE,"AUD-REPORT";#N/A,#N/A,FALSE,"P7L&amp;BS";#N/A,#N/A,FALSE,"NOTES";#N/A,#N/A,FALSE,"FA";#N/A,#N/A,FALSE,"NOTES (2)";#N/A,#N/A,FALSE,"Schedule  IV";#N/A,#N/A,FALSE,"Schedule V"}</definedName>
    <definedName name="yhujk" localSheetId="21" hidden="1">{#N/A,#N/A,FALSE,"DIR-REP";#N/A,#N/A,FALSE,"AUD-REPORT";#N/A,#N/A,FALSE,"P7L&amp;BS";#N/A,#N/A,FALSE,"NOTES";#N/A,#N/A,FALSE,"FA";#N/A,#N/A,FALSE,"NOTES (2)";#N/A,#N/A,FALSE,"Schedule  IV";#N/A,#N/A,FALSE,"Schedule V"}</definedName>
    <definedName name="yhujk" localSheetId="22" hidden="1">{#N/A,#N/A,FALSE,"DIR-REP";#N/A,#N/A,FALSE,"AUD-REPORT";#N/A,#N/A,FALSE,"P7L&amp;BS";#N/A,#N/A,FALSE,"NOTES";#N/A,#N/A,FALSE,"FA";#N/A,#N/A,FALSE,"NOTES (2)";#N/A,#N/A,FALSE,"Schedule  IV";#N/A,#N/A,FALSE,"Schedule V"}</definedName>
    <definedName name="yhujk" localSheetId="19" hidden="1">{#N/A,#N/A,FALSE,"DIR-REP";#N/A,#N/A,FALSE,"AUD-REPORT";#N/A,#N/A,FALSE,"P7L&amp;BS";#N/A,#N/A,FALSE,"NOTES";#N/A,#N/A,FALSE,"FA";#N/A,#N/A,FALSE,"NOTES (2)";#N/A,#N/A,FALSE,"Schedule  IV";#N/A,#N/A,FALSE,"Schedule V"}</definedName>
    <definedName name="yhujk" hidden="1">{#N/A,#N/A,FALSE,"DIR-REP";#N/A,#N/A,FALSE,"AUD-REPORT";#N/A,#N/A,FALSE,"P7L&amp;BS";#N/A,#N/A,FALSE,"NOTES";#N/A,#N/A,FALSE,"FA";#N/A,#N/A,FALSE,"NOTES (2)";#N/A,#N/A,FALSE,"Schedule  IV";#N/A,#N/A,FALSE,"Schedule V"}</definedName>
    <definedName name="yi">#REF!</definedName>
    <definedName name="yii">#REF!</definedName>
    <definedName name="yiiii">#REF!</definedName>
    <definedName name="yiiiii">#REF!</definedName>
    <definedName name="yingye">#REF!</definedName>
    <definedName name="YIU_1">#N/A</definedName>
    <definedName name="YIU_2">#N/A</definedName>
    <definedName name="YIU_4">#N/A</definedName>
    <definedName name="YIU_ALL1">#N/A</definedName>
    <definedName name="YIU_ALL2">#N/A</definedName>
    <definedName name="YIU_ALL3">#N/A</definedName>
    <definedName name="YIU_CAL">#N/A</definedName>
    <definedName name="YIU_COM">#N/A</definedName>
    <definedName name="YIU_D1">#N/A</definedName>
    <definedName name="YIU_D2">#N/A</definedName>
    <definedName name="YIU_D3">#N/A</definedName>
    <definedName name="YIU_JUMP">#N/A</definedName>
    <definedName name="YIU_LOW_SA">#N/A</definedName>
    <definedName name="YIU_NO_SA">#N/A</definedName>
    <definedName name="YIU_RATE11">#N/A</definedName>
    <definedName name="YIU_RATE12">#N/A</definedName>
    <definedName name="YIU_RATE13">#N/A</definedName>
    <definedName name="YIU_RATE2">#N/A</definedName>
    <definedName name="YIU_SALES_C">#N/A</definedName>
    <definedName name="YIU_TOT11">#N/A</definedName>
    <definedName name="YIU_TOT12">#N/A</definedName>
    <definedName name="YIU_TOT13">#N/A</definedName>
    <definedName name="YIU_TOT2">#N/A</definedName>
    <definedName name="yk" localSheetId="14" hidden="1">{#N/A,#N/A,FALSE,"TAXC.INDEX";#N/A,#N/A,FALSE,"Schedule I";#N/A,#N/A,FALSE,"Schedule  II";#N/A,#N/A,FALSE,"Schedule III";#N/A,#N/A,FALSE,"Schedule IV";#N/A,#N/A,FALSE,"Schedule IV (Cont'd)";#N/A,#N/A,FALSE,"Schedule V";#N/A,#N/A,FALSE,"Schedule VI";#N/A,#N/A,FALSE,"Schedule VII"}</definedName>
    <definedName name="yk" localSheetId="7" hidden="1">{#N/A,#N/A,FALSE,"TAXC.INDEX";#N/A,#N/A,FALSE,"Schedule I";#N/A,#N/A,FALSE,"Schedule  II";#N/A,#N/A,FALSE,"Schedule III";#N/A,#N/A,FALSE,"Schedule IV";#N/A,#N/A,FALSE,"Schedule IV (Cont'd)";#N/A,#N/A,FALSE,"Schedule V";#N/A,#N/A,FALSE,"Schedule VI";#N/A,#N/A,FALSE,"Schedule VII"}</definedName>
    <definedName name="yk" localSheetId="25" hidden="1">{#N/A,#N/A,FALSE,"TAXC.INDEX";#N/A,#N/A,FALSE,"Schedule I";#N/A,#N/A,FALSE,"Schedule  II";#N/A,#N/A,FALSE,"Schedule III";#N/A,#N/A,FALSE,"Schedule IV";#N/A,#N/A,FALSE,"Schedule IV (Cont'd)";#N/A,#N/A,FALSE,"Schedule V";#N/A,#N/A,FALSE,"Schedule VI";#N/A,#N/A,FALSE,"Schedule VII"}</definedName>
    <definedName name="yk" localSheetId="21" hidden="1">{#N/A,#N/A,FALSE,"TAXC.INDEX";#N/A,#N/A,FALSE,"Schedule I";#N/A,#N/A,FALSE,"Schedule  II";#N/A,#N/A,FALSE,"Schedule III";#N/A,#N/A,FALSE,"Schedule IV";#N/A,#N/A,FALSE,"Schedule IV (Cont'd)";#N/A,#N/A,FALSE,"Schedule V";#N/A,#N/A,FALSE,"Schedule VI";#N/A,#N/A,FALSE,"Schedule VII"}</definedName>
    <definedName name="yk" localSheetId="22" hidden="1">{#N/A,#N/A,FALSE,"TAXC.INDEX";#N/A,#N/A,FALSE,"Schedule I";#N/A,#N/A,FALSE,"Schedule  II";#N/A,#N/A,FALSE,"Schedule III";#N/A,#N/A,FALSE,"Schedule IV";#N/A,#N/A,FALSE,"Schedule IV (Cont'd)";#N/A,#N/A,FALSE,"Schedule V";#N/A,#N/A,FALSE,"Schedule VI";#N/A,#N/A,FALSE,"Schedule VII"}</definedName>
    <definedName name="yk" localSheetId="19" hidden="1">{#N/A,#N/A,FALSE,"TAXC.INDEX";#N/A,#N/A,FALSE,"Schedule I";#N/A,#N/A,FALSE,"Schedule  II";#N/A,#N/A,FALSE,"Schedule III";#N/A,#N/A,FALSE,"Schedule IV";#N/A,#N/A,FALSE,"Schedule IV (Cont'd)";#N/A,#N/A,FALSE,"Schedule V";#N/A,#N/A,FALSE,"Schedule VI";#N/A,#N/A,FALSE,"Schedule VII"}</definedName>
    <definedName name="yk" hidden="1">{#N/A,#N/A,FALSE,"TAXC.INDEX";#N/A,#N/A,FALSE,"Schedule I";#N/A,#N/A,FALSE,"Schedule  II";#N/A,#N/A,FALSE,"Schedule III";#N/A,#N/A,FALSE,"Schedule IV";#N/A,#N/A,FALSE,"Schedule IV (Cont'd)";#N/A,#N/A,FALSE,"Schedule V";#N/A,#N/A,FALSE,"Schedule VI";#N/A,#N/A,FALSE,"Schedule VII"}</definedName>
    <definedName name="yorn" localSheetId="25">'[8]A1-8截止日测试'!$C$995:$C$996</definedName>
    <definedName name="yorn" localSheetId="21">'[8]A1-8截止日测试'!$C$995:$C$996</definedName>
    <definedName name="yorn" localSheetId="22">'[8]A1-8截止日测试'!$C$995:$C$996</definedName>
    <definedName name="yorn">#REF!</definedName>
    <definedName name="YPN" localSheetId="25">'[8]A1-8截止日测试'!$B$995:$B$997</definedName>
    <definedName name="YPN" localSheetId="21">'[8]A1-8截止日测试'!$B$995:$B$997</definedName>
    <definedName name="YPN" localSheetId="22">'[8]A1-8截止日测试'!$B$995:$B$997</definedName>
    <definedName name="YPN">#REF!</definedName>
    <definedName name="yq" localSheetId="14" hidden="1">{"QTR_ACT",#N/A,FALSE,"PROP_PBIT_DEV_Q3";"QTR_BUD",#N/A,FALSE,"PROP_PBIT_DEV_Q3";"YTD_BUD",#N/A,FALSE,"PROP_PBIT_DEV_Q3";"YTD_ACT",#N/A,FALSE,"PROP_PBIT_DEV_Q3";"FY95 SNAP3",#N/A,FALSE,"PROP_PBIT_DEV_Q3";"FY95_BUD",#N/A,FALSE,"PROP_PBIT_DEV_Q3";"FY96_BUD",#N/A,FALSE,"PROP_PBIT_DEV_Q3"}</definedName>
    <definedName name="yq" localSheetId="7" hidden="1">{"QTR_ACT",#N/A,FALSE,"PROP_PBIT_DEV_Q3";"QTR_BUD",#N/A,FALSE,"PROP_PBIT_DEV_Q3";"YTD_BUD",#N/A,FALSE,"PROP_PBIT_DEV_Q3";"YTD_ACT",#N/A,FALSE,"PROP_PBIT_DEV_Q3";"FY95 SNAP3",#N/A,FALSE,"PROP_PBIT_DEV_Q3";"FY95_BUD",#N/A,FALSE,"PROP_PBIT_DEV_Q3";"FY96_BUD",#N/A,FALSE,"PROP_PBIT_DEV_Q3"}</definedName>
    <definedName name="yq" localSheetId="25" hidden="1">{"QTR_ACT",#N/A,FALSE,"PROP_PBIT_DEV_Q3";"QTR_BUD",#N/A,FALSE,"PROP_PBIT_DEV_Q3";"YTD_BUD",#N/A,FALSE,"PROP_PBIT_DEV_Q3";"YTD_ACT",#N/A,FALSE,"PROP_PBIT_DEV_Q3";"FY95 SNAP3",#N/A,FALSE,"PROP_PBIT_DEV_Q3";"FY95_BUD",#N/A,FALSE,"PROP_PBIT_DEV_Q3";"FY96_BUD",#N/A,FALSE,"PROP_PBIT_DEV_Q3"}</definedName>
    <definedName name="yq" localSheetId="21" hidden="1">{"QTR_ACT",#N/A,FALSE,"PROP_PBIT_DEV_Q3";"QTR_BUD",#N/A,FALSE,"PROP_PBIT_DEV_Q3";"YTD_BUD",#N/A,FALSE,"PROP_PBIT_DEV_Q3";"YTD_ACT",#N/A,FALSE,"PROP_PBIT_DEV_Q3";"FY95 SNAP3",#N/A,FALSE,"PROP_PBIT_DEV_Q3";"FY95_BUD",#N/A,FALSE,"PROP_PBIT_DEV_Q3";"FY96_BUD",#N/A,FALSE,"PROP_PBIT_DEV_Q3"}</definedName>
    <definedName name="yq" localSheetId="22" hidden="1">{"QTR_ACT",#N/A,FALSE,"PROP_PBIT_DEV_Q3";"QTR_BUD",#N/A,FALSE,"PROP_PBIT_DEV_Q3";"YTD_BUD",#N/A,FALSE,"PROP_PBIT_DEV_Q3";"YTD_ACT",#N/A,FALSE,"PROP_PBIT_DEV_Q3";"FY95 SNAP3",#N/A,FALSE,"PROP_PBIT_DEV_Q3";"FY95_BUD",#N/A,FALSE,"PROP_PBIT_DEV_Q3";"FY96_BUD",#N/A,FALSE,"PROP_PBIT_DEV_Q3"}</definedName>
    <definedName name="yq" localSheetId="19" hidden="1">{"QTR_ACT",#N/A,FALSE,"PROP_PBIT_DEV_Q3";"QTR_BUD",#N/A,FALSE,"PROP_PBIT_DEV_Q3";"YTD_BUD",#N/A,FALSE,"PROP_PBIT_DEV_Q3";"YTD_ACT",#N/A,FALSE,"PROP_PBIT_DEV_Q3";"FY95 SNAP3",#N/A,FALSE,"PROP_PBIT_DEV_Q3";"FY95_BUD",#N/A,FALSE,"PROP_PBIT_DEV_Q3";"FY96_BUD",#N/A,FALSE,"PROP_PBIT_DEV_Q3"}</definedName>
    <definedName name="yq" hidden="1">{"QTR_ACT",#N/A,FALSE,"PROP_PBIT_DEV_Q3";"QTR_BUD",#N/A,FALSE,"PROP_PBIT_DEV_Q3";"YTD_BUD",#N/A,FALSE,"PROP_PBIT_DEV_Q3";"YTD_ACT",#N/A,FALSE,"PROP_PBIT_DEV_Q3";"FY95 SNAP3",#N/A,FALSE,"PROP_PBIT_DEV_Q3";"FY95_BUD",#N/A,FALSE,"PROP_PBIT_DEV_Q3";"FY96_BUD",#N/A,FALSE,"PROP_PBIT_DEV_Q3"}</definedName>
    <definedName name="yry" localSheetId="14" hidden="1">{#N/A,#N/A,FALSE,"-ST.PER1";#N/A,#N/A,FALSE,"-ST.PER2";#N/A,#N/A,FALSE,"+ST.HIS.PER1";#N/A,#N/A,FALSE,"+ST.HIS.PER2";#N/A,#N/A,FALSE,"+ST.STD.PER1";#N/A,#N/A,FALSE,"+ST.STD.PER2"}</definedName>
    <definedName name="yry" localSheetId="7" hidden="1">{#N/A,#N/A,FALSE,"-ST.PER1";#N/A,#N/A,FALSE,"-ST.PER2";#N/A,#N/A,FALSE,"+ST.HIS.PER1";#N/A,#N/A,FALSE,"+ST.HIS.PER2";#N/A,#N/A,FALSE,"+ST.STD.PER1";#N/A,#N/A,FALSE,"+ST.STD.PER2"}</definedName>
    <definedName name="yry" localSheetId="25" hidden="1">{#N/A,#N/A,FALSE,"-ST.PER1";#N/A,#N/A,FALSE,"-ST.PER2";#N/A,#N/A,FALSE,"+ST.HIS.PER1";#N/A,#N/A,FALSE,"+ST.HIS.PER2";#N/A,#N/A,FALSE,"+ST.STD.PER1";#N/A,#N/A,FALSE,"+ST.STD.PER2"}</definedName>
    <definedName name="yry" localSheetId="21" hidden="1">{#N/A,#N/A,FALSE,"-ST.PER1";#N/A,#N/A,FALSE,"-ST.PER2";#N/A,#N/A,FALSE,"+ST.HIS.PER1";#N/A,#N/A,FALSE,"+ST.HIS.PER2";#N/A,#N/A,FALSE,"+ST.STD.PER1";#N/A,#N/A,FALSE,"+ST.STD.PER2"}</definedName>
    <definedName name="yry" localSheetId="22" hidden="1">{#N/A,#N/A,FALSE,"-ST.PER1";#N/A,#N/A,FALSE,"-ST.PER2";#N/A,#N/A,FALSE,"+ST.HIS.PER1";#N/A,#N/A,FALSE,"+ST.HIS.PER2";#N/A,#N/A,FALSE,"+ST.STD.PER1";#N/A,#N/A,FALSE,"+ST.STD.PER2"}</definedName>
    <definedName name="yry" localSheetId="19" hidden="1">{#N/A,#N/A,FALSE,"-ST.PER1";#N/A,#N/A,FALSE,"-ST.PER2";#N/A,#N/A,FALSE,"+ST.HIS.PER1";#N/A,#N/A,FALSE,"+ST.HIS.PER2";#N/A,#N/A,FALSE,"+ST.STD.PER1";#N/A,#N/A,FALSE,"+ST.STD.PER2"}</definedName>
    <definedName name="yry" hidden="1">{#N/A,#N/A,FALSE,"-ST.PER1";#N/A,#N/A,FALSE,"-ST.PER2";#N/A,#N/A,FALSE,"+ST.HIS.PER1";#N/A,#N/A,FALSE,"+ST.HIS.PER2";#N/A,#N/A,FALSE,"+ST.STD.PER1";#N/A,#N/A,FALSE,"+ST.STD.PER2"}</definedName>
    <definedName name="yszk">#REF!</definedName>
    <definedName name="YTD" localSheetId="14">SUM(INDIRECT("RC[-13]:RC["&amp;-14+MonthNumber&amp;"]",FALSE))</definedName>
    <definedName name="YTD" localSheetId="7">SUM(INDIRECT("RC[-13]:RC["&amp;-14+MonthNumber&amp;"]",FALSE))</definedName>
    <definedName name="YTD" localSheetId="25">SUM(INDIRECT("RC[-13]:RC["&amp;-14+MonthNumber&amp;"]",FALSE))</definedName>
    <definedName name="YTD" localSheetId="21">SUM(INDIRECT("RC[-13]:RC["&amp;-14+MonthNumber&amp;"]",FALSE))</definedName>
    <definedName name="YTD" localSheetId="22">SUM(INDIRECT("RC[-13]:RC["&amp;-14+MonthNumber&amp;"]",FALSE))</definedName>
    <definedName name="YTD" localSheetId="19">SUM(INDIRECT("RC[-13]:RC["&amp;-14+MonthNumber&amp;"]",FALSE))</definedName>
    <definedName name="YTD">SUM(INDIRECT("RC[-13]:RC["&amp;-14+MonthNumber&amp;"]",FALSE))</definedName>
    <definedName name="YTG">#REF!</definedName>
    <definedName name="YTJUTYUT" localSheetId="14" hidden="1">{"summary",#N/A,FALSE,"2000 vs 1999";"detail",#N/A,FALSE,"2000 vs 1999"}</definedName>
    <definedName name="YTJUTYUT" localSheetId="7" hidden="1">{"summary",#N/A,FALSE,"2000 vs 1999";"detail",#N/A,FALSE,"2000 vs 1999"}</definedName>
    <definedName name="YTJUTYUT" localSheetId="25" hidden="1">{"summary",#N/A,FALSE,"2000 vs 1999";"detail",#N/A,FALSE,"2000 vs 1999"}</definedName>
    <definedName name="YTJUTYUT" localSheetId="21" hidden="1">{"summary",#N/A,FALSE,"2000 vs 1999";"detail",#N/A,FALSE,"2000 vs 1999"}</definedName>
    <definedName name="YTJUTYUT" localSheetId="22" hidden="1">{"summary",#N/A,FALSE,"2000 vs 1999";"detail",#N/A,FALSE,"2000 vs 1999"}</definedName>
    <definedName name="YTJUTYUT" localSheetId="19" hidden="1">{"summary",#N/A,FALSE,"2000 vs 1999";"detail",#N/A,FALSE,"2000 vs 1999"}</definedName>
    <definedName name="YTJUTYUT" hidden="1">{"summary",#N/A,FALSE,"2000 vs 1999";"detail",#N/A,FALSE,"2000 vs 1999"}</definedName>
    <definedName name="ytre" localSheetId="14" hidden="1">{"overview",#N/A,FALSE,"summary";"net assets",#N/A,FALSE,"summary";"asset turnover",#N/A,FALSE,"summary";"orona",#N/A,FALSE,"summary"}</definedName>
    <definedName name="ytre" localSheetId="7" hidden="1">{"overview",#N/A,FALSE,"summary";"net assets",#N/A,FALSE,"summary";"asset turnover",#N/A,FALSE,"summary";"orona",#N/A,FALSE,"summary"}</definedName>
    <definedName name="ytre" localSheetId="25" hidden="1">{"overview",#N/A,FALSE,"summary";"net assets",#N/A,FALSE,"summary";"asset turnover",#N/A,FALSE,"summary";"orona",#N/A,FALSE,"summary"}</definedName>
    <definedName name="ytre" localSheetId="21" hidden="1">{"overview",#N/A,FALSE,"summary";"net assets",#N/A,FALSE,"summary";"asset turnover",#N/A,FALSE,"summary";"orona",#N/A,FALSE,"summary"}</definedName>
    <definedName name="ytre" localSheetId="22" hidden="1">{"overview",#N/A,FALSE,"summary";"net assets",#N/A,FALSE,"summary";"asset turnover",#N/A,FALSE,"summary";"orona",#N/A,FALSE,"summary"}</definedName>
    <definedName name="ytre" localSheetId="19" hidden="1">{"overview",#N/A,FALSE,"summary";"net assets",#N/A,FALSE,"summary";"asset turnover",#N/A,FALSE,"summary";"orona",#N/A,FALSE,"summary"}</definedName>
    <definedName name="ytre" hidden="1">{"overview",#N/A,FALSE,"summary";"net assets",#N/A,FALSE,"summary";"asset turnover",#N/A,FALSE,"summary";"orona",#N/A,FALSE,"summary"}</definedName>
    <definedName name="ytryerg" hidden="1">#REF!</definedName>
    <definedName name="ytrz" hidden="1">#REF!</definedName>
    <definedName name="YUEN_CAL">#N/A</definedName>
    <definedName name="YUEN_JUMP">#N/A</definedName>
    <definedName name="YUIYU" localSheetId="14" hidden="1">{"summary",#N/A,FALSE,"2000 vs 1999";"detail",#N/A,FALSE,"2000 vs 1999"}</definedName>
    <definedName name="YUIYU" localSheetId="7" hidden="1">{"summary",#N/A,FALSE,"2000 vs 1999";"detail",#N/A,FALSE,"2000 vs 1999"}</definedName>
    <definedName name="YUIYU" localSheetId="25" hidden="1">{"summary",#N/A,FALSE,"2000 vs 1999";"detail",#N/A,FALSE,"2000 vs 1999"}</definedName>
    <definedName name="YUIYU" localSheetId="21" hidden="1">{"summary",#N/A,FALSE,"2000 vs 1999";"detail",#N/A,FALSE,"2000 vs 1999"}</definedName>
    <definedName name="YUIYU" localSheetId="22" hidden="1">{"summary",#N/A,FALSE,"2000 vs 1999";"detail",#N/A,FALSE,"2000 vs 1999"}</definedName>
    <definedName name="YUIYU" localSheetId="19" hidden="1">{"summary",#N/A,FALSE,"2000 vs 1999";"detail",#N/A,FALSE,"2000 vs 1999"}</definedName>
    <definedName name="YUIYU" hidden="1">{"summary",#N/A,FALSE,"2000 vs 1999";"detail",#N/A,FALSE,"2000 vs 1999"}</definedName>
    <definedName name="yuj" localSheetId="14" hidden="1">{"'毛利比较'!$A$4:$P$26"}</definedName>
    <definedName name="yuj" localSheetId="7" hidden="1">{"'毛利比较'!$A$4:$P$26"}</definedName>
    <definedName name="yuj" localSheetId="25" hidden="1">{"'毛利比较'!$A$4:$P$26"}</definedName>
    <definedName name="yuj" localSheetId="21" hidden="1">{"'毛利比较'!$A$4:$P$26"}</definedName>
    <definedName name="yuj" localSheetId="22" hidden="1">{"'毛利比较'!$A$4:$P$26"}</definedName>
    <definedName name="yuj" localSheetId="19" hidden="1">{"'毛利比较'!$A$4:$P$26"}</definedName>
    <definedName name="yuj" hidden="1">{"'毛利比较'!$A$4:$P$26"}</definedName>
    <definedName name="yuop" localSheetId="14" hidden="1">{"OTHER",#N/A,FALSE,"CM"}</definedName>
    <definedName name="yuop" localSheetId="7" hidden="1">{"OTHER",#N/A,FALSE,"CM"}</definedName>
    <definedName name="yuop" localSheetId="25" hidden="1">{"OTHER",#N/A,FALSE,"CM"}</definedName>
    <definedName name="yuop" localSheetId="21" hidden="1">{"OTHER",#N/A,FALSE,"CM"}</definedName>
    <definedName name="yuop" localSheetId="22" hidden="1">{"OTHER",#N/A,FALSE,"CM"}</definedName>
    <definedName name="yuop" localSheetId="19" hidden="1">{"OTHER",#N/A,FALSE,"CM"}</definedName>
    <definedName name="yuop" hidden="1">{"OTHER",#N/A,FALSE,"CM"}</definedName>
    <definedName name="YUTYT" localSheetId="14" hidden="1">{"summary",#N/A,FALSE,"2000 vs 1999";"detail",#N/A,FALSE,"2000 vs 1999"}</definedName>
    <definedName name="YUTYT" localSheetId="7" hidden="1">{"summary",#N/A,FALSE,"2000 vs 1999";"detail",#N/A,FALSE,"2000 vs 1999"}</definedName>
    <definedName name="YUTYT" localSheetId="25" hidden="1">{"summary",#N/A,FALSE,"2000 vs 1999";"detail",#N/A,FALSE,"2000 vs 1999"}</definedName>
    <definedName name="YUTYT" localSheetId="21" hidden="1">{"summary",#N/A,FALSE,"2000 vs 1999";"detail",#N/A,FALSE,"2000 vs 1999"}</definedName>
    <definedName name="YUTYT" localSheetId="22" hidden="1">{"summary",#N/A,FALSE,"2000 vs 1999";"detail",#N/A,FALSE,"2000 vs 1999"}</definedName>
    <definedName name="YUTYT" localSheetId="19" hidden="1">{"summary",#N/A,FALSE,"2000 vs 1999";"detail",#N/A,FALSE,"2000 vs 1999"}</definedName>
    <definedName name="YUTYT" hidden="1">{"summary",#N/A,FALSE,"2000 vs 1999";"detail",#N/A,FALSE,"2000 vs 1999"}</definedName>
    <definedName name="yuuuuuuu" localSheetId="14" hidden="1">{"ratios",#N/A,FALSE,"Summary Accounts"}</definedName>
    <definedName name="yuuuuuuu" localSheetId="7" hidden="1">{"ratios",#N/A,FALSE,"Summary Accounts"}</definedName>
    <definedName name="yuuuuuuu" localSheetId="25" hidden="1">{"ratios",#N/A,FALSE,"Summary Accounts"}</definedName>
    <definedName name="yuuuuuuu" localSheetId="21" hidden="1">{"ratios",#N/A,FALSE,"Summary Accounts"}</definedName>
    <definedName name="yuuuuuuu" localSheetId="22" hidden="1">{"ratios",#N/A,FALSE,"Summary Accounts"}</definedName>
    <definedName name="yuuuuuuu" localSheetId="19" hidden="1">{"ratios",#N/A,FALSE,"Summary Accounts"}</definedName>
    <definedName name="yuuuuuuu" hidden="1">{"ratios",#N/A,FALSE,"Summary Accounts"}</definedName>
    <definedName name="yuy" localSheetId="14"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yuy" localSheetId="7"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yuy" localSheetId="25"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yuy" localSheetId="21"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yuy" localSheetId="22"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yuy" localSheetId="19"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yuy" hidden="1">{"FIX ASSETS PAGE 1",#N/A,TRUE,"FIXED ASSETS";"FIX ASSETS PAGE 2",#N/A,TRUE,"FIXED ASSETS";"FIX ASSETS PAGE 3",#N/A,TRUE,"FIXED ASSETS";"FIX ASSETS PAGE 4",#N/A,TRUE,"FIXED ASSETS";"FIX ASSETS PAGE 5",#N/A,TRUE,"FIXED ASSETS";"FIX ASSETS PAGE 6",#N/A,TRUE,"FIXED ASSETS";"FIX ASSETS PAGE 7",#N/A,TRUE,"FIXED ASSETS"}</definedName>
    <definedName name="yv" localSheetId="14" hidden="1">{"sales growth",#N/A,FALSE,"summary";"oper income",#N/A,FALSE,"summary";"oros rank",#N/A,FALSE,"summary";"net assets",#N/A,FALSE,"summary";"asset turnover",#N/A,FALSE,"summary";"orona",#N/A,FALSE,"summary"}</definedName>
    <definedName name="yv" localSheetId="7" hidden="1">{"sales growth",#N/A,FALSE,"summary";"oper income",#N/A,FALSE,"summary";"oros rank",#N/A,FALSE,"summary";"net assets",#N/A,FALSE,"summary";"asset turnover",#N/A,FALSE,"summary";"orona",#N/A,FALSE,"summary"}</definedName>
    <definedName name="yv" localSheetId="25" hidden="1">{"sales growth",#N/A,FALSE,"summary";"oper income",#N/A,FALSE,"summary";"oros rank",#N/A,FALSE,"summary";"net assets",#N/A,FALSE,"summary";"asset turnover",#N/A,FALSE,"summary";"orona",#N/A,FALSE,"summary"}</definedName>
    <definedName name="yv" localSheetId="21" hidden="1">{"sales growth",#N/A,FALSE,"summary";"oper income",#N/A,FALSE,"summary";"oros rank",#N/A,FALSE,"summary";"net assets",#N/A,FALSE,"summary";"asset turnover",#N/A,FALSE,"summary";"orona",#N/A,FALSE,"summary"}</definedName>
    <definedName name="yv" localSheetId="22" hidden="1">{"sales growth",#N/A,FALSE,"summary";"oper income",#N/A,FALSE,"summary";"oros rank",#N/A,FALSE,"summary";"net assets",#N/A,FALSE,"summary";"asset turnover",#N/A,FALSE,"summary";"orona",#N/A,FALSE,"summary"}</definedName>
    <definedName name="yv" localSheetId="19" hidden="1">{"sales growth",#N/A,FALSE,"summary";"oper income",#N/A,FALSE,"summary";"oros rank",#N/A,FALSE,"summary";"net assets",#N/A,FALSE,"summary";"asset turnover",#N/A,FALSE,"summary";"orona",#N/A,FALSE,"summary"}</definedName>
    <definedName name="yv" hidden="1">{"sales growth",#N/A,FALSE,"summary";"oper income",#N/A,FALSE,"summary";"oros rank",#N/A,FALSE,"summary";"net assets",#N/A,FALSE,"summary";"asset turnover",#N/A,FALSE,"summary";"orona",#N/A,FALSE,"summary"}</definedName>
    <definedName name="yx" localSheetId="14" hidden="1">{"overview",#N/A,FALSE,"summary";"net assets",#N/A,FALSE,"summary";"asset turnover",#N/A,FALSE,"summary";"orona",#N/A,FALSE,"summary"}</definedName>
    <definedName name="yx" localSheetId="7" hidden="1">{"overview",#N/A,FALSE,"summary";"net assets",#N/A,FALSE,"summary";"asset turnover",#N/A,FALSE,"summary";"orona",#N/A,FALSE,"summary"}</definedName>
    <definedName name="yx" localSheetId="25" hidden="1">{"overview",#N/A,FALSE,"summary";"net assets",#N/A,FALSE,"summary";"asset turnover",#N/A,FALSE,"summary";"orona",#N/A,FALSE,"summary"}</definedName>
    <definedName name="yx" localSheetId="21" hidden="1">{"overview",#N/A,FALSE,"summary";"net assets",#N/A,FALSE,"summary";"asset turnover",#N/A,FALSE,"summary";"orona",#N/A,FALSE,"summary"}</definedName>
    <definedName name="yx" localSheetId="22" hidden="1">{"overview",#N/A,FALSE,"summary";"net assets",#N/A,FALSE,"summary";"asset turnover",#N/A,FALSE,"summary";"orona",#N/A,FALSE,"summary"}</definedName>
    <definedName name="yx" localSheetId="19" hidden="1">{"overview",#N/A,FALSE,"summary";"net assets",#N/A,FALSE,"summary";"asset turnover",#N/A,FALSE,"summary";"orona",#N/A,FALSE,"summary"}</definedName>
    <definedName name="yx" hidden="1">{"overview",#N/A,FALSE,"summary";"net assets",#N/A,FALSE,"summary";"asset turnover",#N/A,FALSE,"summary";"orona",#N/A,FALSE,"summary"}</definedName>
    <definedName name="yxcxycxy" localSheetId="14" hidden="1">{#N/A,#N/A,FALSE,"Umsatz 99";#N/A,#N/A,FALSE,"ER 99 "}</definedName>
    <definedName name="yxcxycxy" localSheetId="7" hidden="1">{#N/A,#N/A,FALSE,"Umsatz 99";#N/A,#N/A,FALSE,"ER 99 "}</definedName>
    <definedName name="yxcxycxy" localSheetId="25" hidden="1">{#N/A,#N/A,FALSE,"Umsatz 99";#N/A,#N/A,FALSE,"ER 99 "}</definedName>
    <definedName name="yxcxycxy" localSheetId="21" hidden="1">{#N/A,#N/A,FALSE,"Umsatz 99";#N/A,#N/A,FALSE,"ER 99 "}</definedName>
    <definedName name="yxcxycxy" localSheetId="22" hidden="1">{#N/A,#N/A,FALSE,"Umsatz 99";#N/A,#N/A,FALSE,"ER 99 "}</definedName>
    <definedName name="yxcxycxy" localSheetId="19" hidden="1">{#N/A,#N/A,FALSE,"Umsatz 99";#N/A,#N/A,FALSE,"ER 99 "}</definedName>
    <definedName name="yxcxycxy" hidden="1">{#N/A,#N/A,FALSE,"Umsatz 99";#N/A,#N/A,FALSE,"ER 99 "}</definedName>
    <definedName name="yxf" localSheetId="14"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yxf" localSheetId="7"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yxf" localSheetId="25"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yxf" localSheetId="21"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yxf" localSheetId="22"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yxf" localSheetId="19"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yxf" hidden="1">{TRUE,TRUE,-1.25,-15.5,772.5,492.75,FALSE,FALSE,TRUE,TRUE,0,1,4,1,57,3,5,4,TRUE,TRUE,3,TRUE,1,TRUE,100,"Swvu.Budget_1996.","ACwvu.Budget_1996.",#N/A,FALSE,FALSE,1.08,0.25,0.590551181102362,0.393700787401575,1,"","&amp;L&amp;6&amp;F / &amp;A / &amp;D",FALSE,FALSE,FALSE,FALSE,1,100,#N/A,#N/A,FALSE,FALSE,"Rwvu.Budget_1996.",#N/A,FALSE,FALSE,FALSE,9,65532,65532,FALSE,FALSE,TRUE,TRUE,TRUE}</definedName>
    <definedName name="yy">#REF!</definedName>
    <definedName name="yy.7" localSheetId="14" hidden="1">{#N/A,#N/A,FALSE,"PMW Gruppe 00_99";#N/A,#N/A,FALSE,"PMW KG 00_99";#N/A,#N/A,FALSE,"PMW Inc. 00_99";#N/A,#N/A,FALSE,"PMW VTECH 00_99";#N/A,#N/A,FALSE,"PMW Thail. 00_99";#N/A,#N/A,FALSE,"PMW Canada 00_99";#N/A,#N/A,FALSE,"Währungsabw. 00_99"}</definedName>
    <definedName name="yy.7" localSheetId="7" hidden="1">{#N/A,#N/A,FALSE,"PMW Gruppe 00_99";#N/A,#N/A,FALSE,"PMW KG 00_99";#N/A,#N/A,FALSE,"PMW Inc. 00_99";#N/A,#N/A,FALSE,"PMW VTECH 00_99";#N/A,#N/A,FALSE,"PMW Thail. 00_99";#N/A,#N/A,FALSE,"PMW Canada 00_99";#N/A,#N/A,FALSE,"Währungsabw. 00_99"}</definedName>
    <definedName name="yy.7" localSheetId="25" hidden="1">{#N/A,#N/A,FALSE,"PMW Gruppe 00_99";#N/A,#N/A,FALSE,"PMW KG 00_99";#N/A,#N/A,FALSE,"PMW Inc. 00_99";#N/A,#N/A,FALSE,"PMW VTECH 00_99";#N/A,#N/A,FALSE,"PMW Thail. 00_99";#N/A,#N/A,FALSE,"PMW Canada 00_99";#N/A,#N/A,FALSE,"Währungsabw. 00_99"}</definedName>
    <definedName name="yy.7" localSheetId="21" hidden="1">{#N/A,#N/A,FALSE,"PMW Gruppe 00_99";#N/A,#N/A,FALSE,"PMW KG 00_99";#N/A,#N/A,FALSE,"PMW Inc. 00_99";#N/A,#N/A,FALSE,"PMW VTECH 00_99";#N/A,#N/A,FALSE,"PMW Thail. 00_99";#N/A,#N/A,FALSE,"PMW Canada 00_99";#N/A,#N/A,FALSE,"Währungsabw. 00_99"}</definedName>
    <definedName name="yy.7" localSheetId="22" hidden="1">{#N/A,#N/A,FALSE,"PMW Gruppe 00_99";#N/A,#N/A,FALSE,"PMW KG 00_99";#N/A,#N/A,FALSE,"PMW Inc. 00_99";#N/A,#N/A,FALSE,"PMW VTECH 00_99";#N/A,#N/A,FALSE,"PMW Thail. 00_99";#N/A,#N/A,FALSE,"PMW Canada 00_99";#N/A,#N/A,FALSE,"Währungsabw. 00_99"}</definedName>
    <definedName name="yy.7" localSheetId="19" hidden="1">{#N/A,#N/A,FALSE,"PMW Gruppe 00_99";#N/A,#N/A,FALSE,"PMW KG 00_99";#N/A,#N/A,FALSE,"PMW Inc. 00_99";#N/A,#N/A,FALSE,"PMW VTECH 00_99";#N/A,#N/A,FALSE,"PMW Thail. 00_99";#N/A,#N/A,FALSE,"PMW Canada 00_99";#N/A,#N/A,FALSE,"Währungsabw. 00_99"}</definedName>
    <definedName name="yy.7" hidden="1">{#N/A,#N/A,FALSE,"PMW Gruppe 00_99";#N/A,#N/A,FALSE,"PMW KG 00_99";#N/A,#N/A,FALSE,"PMW Inc. 00_99";#N/A,#N/A,FALSE,"PMW VTECH 00_99";#N/A,#N/A,FALSE,"PMW Thail. 00_99";#N/A,#N/A,FALSE,"PMW Canada 00_99";#N/A,#N/A,FALSE,"Währungsabw. 00_99"}</definedName>
    <definedName name="YYHY" localSheetId="14" hidden="1">{#N/A,#N/A,FALSE,"단축1";#N/A,#N/A,FALSE,"단축2";#N/A,#N/A,FALSE,"단축3";#N/A,#N/A,FALSE,"장축";#N/A,#N/A,FALSE,"4WD"}</definedName>
    <definedName name="YYHY" localSheetId="7" hidden="1">{#N/A,#N/A,FALSE,"단축1";#N/A,#N/A,FALSE,"단축2";#N/A,#N/A,FALSE,"단축3";#N/A,#N/A,FALSE,"장축";#N/A,#N/A,FALSE,"4WD"}</definedName>
    <definedName name="YYHY" localSheetId="25" hidden="1">{#N/A,#N/A,FALSE,"단축1";#N/A,#N/A,FALSE,"단축2";#N/A,#N/A,FALSE,"단축3";#N/A,#N/A,FALSE,"장축";#N/A,#N/A,FALSE,"4WD"}</definedName>
    <definedName name="YYHY" localSheetId="21" hidden="1">{#N/A,#N/A,FALSE,"단축1";#N/A,#N/A,FALSE,"단축2";#N/A,#N/A,FALSE,"단축3";#N/A,#N/A,FALSE,"장축";#N/A,#N/A,FALSE,"4WD"}</definedName>
    <definedName name="YYHY" localSheetId="22" hidden="1">{#N/A,#N/A,FALSE,"단축1";#N/A,#N/A,FALSE,"단축2";#N/A,#N/A,FALSE,"단축3";#N/A,#N/A,FALSE,"장축";#N/A,#N/A,FALSE,"4WD"}</definedName>
    <definedName name="YYHY" localSheetId="19" hidden="1">{#N/A,#N/A,FALSE,"단축1";#N/A,#N/A,FALSE,"단축2";#N/A,#N/A,FALSE,"단축3";#N/A,#N/A,FALSE,"장축";#N/A,#N/A,FALSE,"4WD"}</definedName>
    <definedName name="YYHY" hidden="1">{#N/A,#N/A,FALSE,"단축1";#N/A,#N/A,FALSE,"단축2";#N/A,#N/A,FALSE,"단축3";#N/A,#N/A,FALSE,"장축";#N/A,#N/A,FALSE,"4WD"}</definedName>
    <definedName name="YYY" hidden="1">#REF!</definedName>
    <definedName name="yyyy" hidden="1">#REF!</definedName>
    <definedName name="YYYYYYYYYYY" localSheetId="14" hidden="1">{#N/A,#N/A,FALSE,"단축1";#N/A,#N/A,FALSE,"단축2";#N/A,#N/A,FALSE,"단축3";#N/A,#N/A,FALSE,"장축";#N/A,#N/A,FALSE,"4WD"}</definedName>
    <definedName name="YYYYYYYYYYY" localSheetId="7" hidden="1">{#N/A,#N/A,FALSE,"단축1";#N/A,#N/A,FALSE,"단축2";#N/A,#N/A,FALSE,"단축3";#N/A,#N/A,FALSE,"장축";#N/A,#N/A,FALSE,"4WD"}</definedName>
    <definedName name="YYYYYYYYYYY" localSheetId="25" hidden="1">{#N/A,#N/A,FALSE,"단축1";#N/A,#N/A,FALSE,"단축2";#N/A,#N/A,FALSE,"단축3";#N/A,#N/A,FALSE,"장축";#N/A,#N/A,FALSE,"4WD"}</definedName>
    <definedName name="YYYYYYYYYYY" localSheetId="21" hidden="1">{#N/A,#N/A,FALSE,"단축1";#N/A,#N/A,FALSE,"단축2";#N/A,#N/A,FALSE,"단축3";#N/A,#N/A,FALSE,"장축";#N/A,#N/A,FALSE,"4WD"}</definedName>
    <definedName name="YYYYYYYYYYY" localSheetId="22" hidden="1">{#N/A,#N/A,FALSE,"단축1";#N/A,#N/A,FALSE,"단축2";#N/A,#N/A,FALSE,"단축3";#N/A,#N/A,FALSE,"장축";#N/A,#N/A,FALSE,"4WD"}</definedName>
    <definedName name="YYYYYYYYYYY" localSheetId="19" hidden="1">{#N/A,#N/A,FALSE,"단축1";#N/A,#N/A,FALSE,"단축2";#N/A,#N/A,FALSE,"단축3";#N/A,#N/A,FALSE,"장축";#N/A,#N/A,FALSE,"4WD"}</definedName>
    <definedName name="YYYYYYYYYYY" hidden="1">{#N/A,#N/A,FALSE,"단축1";#N/A,#N/A,FALSE,"단축2";#N/A,#N/A,FALSE,"단축3";#N/A,#N/A,FALSE,"장축";#N/A,#N/A,FALSE,"4WD"}</definedName>
    <definedName name="yyyyyyyyyyyyyyyyy" hidden="1">#REF!</definedName>
    <definedName name="yza">#REF!</definedName>
    <definedName name="yzb">#REF!</definedName>
    <definedName name="yzc">#REF!</definedName>
    <definedName name="yzz">#REF!</definedName>
    <definedName name="z" localSheetId="14" hidden="1">{"'FTPS16 - X3681'!$A$1:$C$162","'FTPS16 - X3681'!$G$11"}</definedName>
    <definedName name="z" localSheetId="7" hidden="1">{"'FTPS16 - X3681'!$A$1:$C$162","'FTPS16 - X3681'!$G$11"}</definedName>
    <definedName name="z" localSheetId="25" hidden="1">{"'FTPS16 - X3681'!$A$1:$C$162","'FTPS16 - X3681'!$G$11"}</definedName>
    <definedName name="z" localSheetId="21" hidden="1">{"'FTPS16 - X3681'!$A$1:$C$162","'FTPS16 - X3681'!$G$11"}</definedName>
    <definedName name="z" localSheetId="22" hidden="1">{"'FTPS16 - X3681'!$A$1:$C$162","'FTPS16 - X3681'!$G$11"}</definedName>
    <definedName name="z" localSheetId="19" hidden="1">{"'FTPS16 - X3681'!$A$1:$C$162","'FTPS16 - X3681'!$G$11"}</definedName>
    <definedName name="z" hidden="1">{"'FTPS16 - X3681'!$A$1:$C$162","'FTPS16 - X3681'!$G$11"}</definedName>
    <definedName name="z.l" localSheetId="14" hidden="1">{#N/A,#N/A,FALSE,"KA CH  (2)"}</definedName>
    <definedName name="z.l" localSheetId="7" hidden="1">{#N/A,#N/A,FALSE,"KA CH  (2)"}</definedName>
    <definedName name="z.l" localSheetId="25" hidden="1">{#N/A,#N/A,FALSE,"KA CH  (2)"}</definedName>
    <definedName name="z.l" localSheetId="21" hidden="1">{#N/A,#N/A,FALSE,"KA CH  (2)"}</definedName>
    <definedName name="z.l" localSheetId="22" hidden="1">{#N/A,#N/A,FALSE,"KA CH  (2)"}</definedName>
    <definedName name="z.l" localSheetId="19" hidden="1">{#N/A,#N/A,FALSE,"KA CH  (2)"}</definedName>
    <definedName name="z.l" hidden="1">{#N/A,#N/A,FALSE,"KA CH  (2)"}</definedName>
    <definedName name="z_1" localSheetId="14" hidden="1">{"'FTPS16 - X3681'!$A$1:$C$162","'FTPS16 - X3681'!$G$11"}</definedName>
    <definedName name="z_1" localSheetId="7" hidden="1">{"'FTPS16 - X3681'!$A$1:$C$162","'FTPS16 - X3681'!$G$11"}</definedName>
    <definedName name="z_1" localSheetId="25" hidden="1">{"'FTPS16 - X3681'!$A$1:$C$162","'FTPS16 - X3681'!$G$11"}</definedName>
    <definedName name="z_1" localSheetId="21" hidden="1">{"'FTPS16 - X3681'!$A$1:$C$162","'FTPS16 - X3681'!$G$11"}</definedName>
    <definedName name="z_1" localSheetId="22" hidden="1">{"'FTPS16 - X3681'!$A$1:$C$162","'FTPS16 - X3681'!$G$11"}</definedName>
    <definedName name="z_1" localSheetId="19" hidden="1">{"'FTPS16 - X3681'!$A$1:$C$162","'FTPS16 - X3681'!$G$11"}</definedName>
    <definedName name="z_1" hidden="1">{"'FTPS16 - X3681'!$A$1:$C$162","'FTPS16 - X3681'!$G$11"}</definedName>
    <definedName name="z_1_1" localSheetId="14" hidden="1">{"'FTPS16 - X3681'!$A$1:$C$162","'FTPS16 - X3681'!$G$11"}</definedName>
    <definedName name="z_1_1" localSheetId="7" hidden="1">{"'FTPS16 - X3681'!$A$1:$C$162","'FTPS16 - X3681'!$G$11"}</definedName>
    <definedName name="z_1_1" localSheetId="25" hidden="1">{"'FTPS16 - X3681'!$A$1:$C$162","'FTPS16 - X3681'!$G$11"}</definedName>
    <definedName name="z_1_1" localSheetId="21" hidden="1">{"'FTPS16 - X3681'!$A$1:$C$162","'FTPS16 - X3681'!$G$11"}</definedName>
    <definedName name="z_1_1" localSheetId="22" hidden="1">{"'FTPS16 - X3681'!$A$1:$C$162","'FTPS16 - X3681'!$G$11"}</definedName>
    <definedName name="z_1_1" localSheetId="19" hidden="1">{"'FTPS16 - X3681'!$A$1:$C$162","'FTPS16 - X3681'!$G$11"}</definedName>
    <definedName name="z_1_1" hidden="1">{"'FTPS16 - X3681'!$A$1:$C$162","'FTPS16 - X3681'!$G$11"}</definedName>
    <definedName name="Z_110E17E1_2BDE_11D8_A6E1_00D009A73964_.wvu.PrintArea" hidden="1">#REF!</definedName>
    <definedName name="Z_120782E2_12F4_11D5_9451_0004ACD8FC65_.wvu.Cols" hidden="1">#REF!</definedName>
    <definedName name="z_2" localSheetId="14" hidden="1">{"'FTPS16 - X3681'!$A$1:$C$162","'FTPS16 - X3681'!$G$11"}</definedName>
    <definedName name="z_2" localSheetId="7" hidden="1">{"'FTPS16 - X3681'!$A$1:$C$162","'FTPS16 - X3681'!$G$11"}</definedName>
    <definedName name="z_2" localSheetId="25" hidden="1">{"'FTPS16 - X3681'!$A$1:$C$162","'FTPS16 - X3681'!$G$11"}</definedName>
    <definedName name="z_2" localSheetId="21" hidden="1">{"'FTPS16 - X3681'!$A$1:$C$162","'FTPS16 - X3681'!$G$11"}</definedName>
    <definedName name="z_2" localSheetId="22" hidden="1">{"'FTPS16 - X3681'!$A$1:$C$162","'FTPS16 - X3681'!$G$11"}</definedName>
    <definedName name="z_2" localSheetId="19" hidden="1">{"'FTPS16 - X3681'!$A$1:$C$162","'FTPS16 - X3681'!$G$11"}</definedName>
    <definedName name="z_2" hidden="1">{"'FTPS16 - X3681'!$A$1:$C$162","'FTPS16 - X3681'!$G$11"}</definedName>
    <definedName name="Z_2A88E066_B9DE_11D6_95BA_0010B558E6DF_.wvu.FilterData" hidden="1">#REF!</definedName>
    <definedName name="Z_2A88E06B_B9DE_11D6_95BA_0010B558E6DF_.wvu.FilterData" hidden="1">#REF!</definedName>
    <definedName name="Z_2BD578FA_E2CB_4B2F_9A88_B148DA6298A5_.wvu.Cols" hidden="1">#REF!</definedName>
    <definedName name="Z_2BD578FA_E2CB_4B2F_9A88_B148DA6298A5_.wvu.PrintArea" hidden="1">#REF!</definedName>
    <definedName name="Z_2F131B25_A706_11D3_9451_0004ACE80262_.wvu.PrintArea" hidden="1">#REF!</definedName>
    <definedName name="Z_325BDCA1_0467_11D3_9451_9ED876A24BC2_.wvu.Cols" hidden="1">#REF!</definedName>
    <definedName name="Z_325BDCA1_0467_11D3_9451_9ED876A24BC2_.wvu.PrintArea" hidden="1">#REF!</definedName>
    <definedName name="Z_339FD9BF_3527_4986_B29D_18C1C7040BA2_.wvu.Rows" hidden="1">#REF!</definedName>
    <definedName name="Z_37058041_FEB8_11D1_A51B_0060087A4F48_.wvu.Rows" hidden="1">#REF!,#REF!,#REF!,#REF!,#REF!,#REF!,#REF!,#REF!,#REF!,#REF!,#REF!,#REF!,#REF!,#REF!,#REF!,#REF!,#REF!,#REF!,#REF!,#REF!,#REF!,#REF!,#REF!,#REF!,#REF!,#REF!,#REF!,#REF!,#REF!</definedName>
    <definedName name="Z_371B4822_A647_11D3_9451_80BC490C60A1_.wvu.PrintArea" hidden="1">#REF!</definedName>
    <definedName name="Z_3823688D_DC5E_11D7_8EE3_0004AC339FA3_.wvu.Cols" hidden="1">#REF!</definedName>
    <definedName name="Z_38DC6ADF_FBA5_11D1_A51B_0060087A4F48_.wvu.Rows" hidden="1">#REF!,#REF!,#REF!,#REF!,#REF!,#REF!,#REF!,#REF!,#REF!,#REF!,#REF!,#REF!,#REF!,#REF!,#REF!,#REF!,#REF!,#REF!,#REF!,#REF!,#REF!,#REF!,#REF!,#REF!,#REF!,#REF!,#REF!,#REF!,#REF!</definedName>
    <definedName name="Z_3B2BD80A_19E6_4936_A648_D9E16F075199_.wvu.PrintTitles" hidden="1">#REF!,#REF!</definedName>
    <definedName name="Z_414F4590_4A74_4CEA_9FEB_C62076447B62_.wvu.PrintArea" hidden="1">#REF!</definedName>
    <definedName name="Z_434B250A_6824_4D2F_BE5B_D7D5D1CFA768_.wvu.FilterData" hidden="1">#REF!</definedName>
    <definedName name="Z_45283A83_7D23_11D6_B4F1_0010B5A26EA7_.wvu.FilterData" hidden="1">#REF!</definedName>
    <definedName name="Z_45283A86_7D23_11D6_B4F1_0010B5A26EA7_.wvu.FilterData" hidden="1">#REF!</definedName>
    <definedName name="Z_45283A88_7D23_11D6_B4F1_0010B5A26EA7_.wvu.FilterData" hidden="1">#REF!</definedName>
    <definedName name="Z_495E7CBA_2E87_11D6_BE45_0060972F80E4_.wvu.Cols" hidden="1">#REF!,#REF!</definedName>
    <definedName name="Z_4A1FB042_FBB8_11D1_A51B_0060087A4F48_.wvu.Rows" hidden="1">#REF!,#REF!,#REF!,#REF!,#REF!,#REF!,#REF!,#REF!,#REF!,#REF!,#REF!,#REF!,#REF!,#REF!,#REF!,#REF!,#REF!,#REF!,#REF!,#REF!,#REF!,#REF!,#REF!,#REF!,#REF!,#REF!,#REF!,#REF!,#REF!</definedName>
    <definedName name="Z_4A1FB07D_FBB8_11D1_A51B_0060087A4F48_.wvu.Rows" hidden="1">#REF!,#REF!,#REF!,#REF!,#REF!,#REF!,#REF!,#REF!,#REF!,#REF!,#REF!,#REF!,#REF!,#REF!,#REF!,#REF!,#REF!,#REF!,#REF!,#REF!,#REF!,#REF!,#REF!,#REF!,#REF!,#REF!,#REF!,#REF!,#REF!</definedName>
    <definedName name="Z_4FF34C02_89E1_11D6_B4F1_0010B5A26EA7_.wvu.FilterData" hidden="1">#REF!</definedName>
    <definedName name="Z_4FF34C04_89E1_11D6_B4F1_0010B5A26EA7_.wvu.FilterData" hidden="1">#REF!</definedName>
    <definedName name="Z_4FF34C06_89E1_11D6_B4F1_0010B5A26EA7_.wvu.FilterData" hidden="1">#REF!</definedName>
    <definedName name="Z_50B32145_12F2_11D5_B12B_0004ACD8FBD7_.wvu.Cols" hidden="1">#REF!</definedName>
    <definedName name="Z_59EE3B60_162E_11D6_BFA0_00055D05FEAE_.wvu.Cols" hidden="1">#REF!</definedName>
    <definedName name="Z_5A7E9228_36DE_4D21_B97D_BD0079B3A721_.wvu.Cols">#REF!</definedName>
    <definedName name="Z_5B0018AC_ED7C_43A5_8355_57F537E03D3C_.wvu.Cols" hidden="1">#N/A</definedName>
    <definedName name="Z_5B0018AC_ED7C_43A5_8355_57F537E03D3C_.wvu.PrintArea" hidden="1">#REF!</definedName>
    <definedName name="Z_5B0018AC_ED7C_43A5_8355_57F537E03D3C_.wvu.PrintTitles" hidden="1">#N/A</definedName>
    <definedName name="Z_5B0018AC_ED7C_43A5_8355_57F537E03D3C_.wvu.Rows" hidden="1">#REF!</definedName>
    <definedName name="Z_5CF5CE61_1259_11D5_B12B_0004ACE80362_.wvu.PrintArea" hidden="1">#REF!</definedName>
    <definedName name="Z_5E8CBDE1_5D04_11D2_B330_444553540000_.wvu.FilterData" hidden="1">#REF!</definedName>
    <definedName name="Z_6148A363_8A77_11D6_A94E_0010B594D0AD_.wvu.FilterData" hidden="1">#REF!</definedName>
    <definedName name="Z_6148A365_8A77_11D6_A94E_0010B594D0AD_.wvu.FilterData" hidden="1">#REF!</definedName>
    <definedName name="Z_6148A366_8A77_11D6_A94E_0010B594D0AD_.wvu.FilterData" hidden="1">#REF!</definedName>
    <definedName name="Z_6148A369_8A77_11D6_A94E_0010B594D0AD_.wvu.FilterData" hidden="1">#REF!</definedName>
    <definedName name="Z_6148A371_8A77_11D6_A94E_0010B594D0AD_.wvu.FilterData" hidden="1">#REF!</definedName>
    <definedName name="Z_61DC7DC6_1263_11D5_A26E_00025574959F_.wvu.Cols" hidden="1">#REF!</definedName>
    <definedName name="Z_639F3702_D480_11D7_9E0C_0004AC983EE1_.wvu.PrintArea" hidden="1">#REF!</definedName>
    <definedName name="Z_64228763_B9D7_11D6_95BA_0010B558E6DF_.wvu.FilterData" hidden="1">#REF!</definedName>
    <definedName name="Z_674E2AC6_91D0_11D3_9813_00C04FFAA779_.wvu.PrintArea" hidden="1">#REF!</definedName>
    <definedName name="Z_674E2AC6_91D0_11D3_9813_00C04FFAA779_.wvu.PrintTitles" hidden="1">#REF!</definedName>
    <definedName name="Z_674E2AC8_91D0_11D3_9813_00C04FFAA779_.wvu.PrintArea" hidden="1">#REF!</definedName>
    <definedName name="Z_674E2AC8_91D0_11D3_9813_00C04FFAA779_.wvu.PrintTitles" hidden="1">#REF!</definedName>
    <definedName name="Z_674E2ACA_91D0_11D3_9813_00C04FFAA779_.wvu.PrintArea" hidden="1">#REF!</definedName>
    <definedName name="Z_674E2ACC_91D0_11D3_9813_00C04FFAA779_.wvu.PrintArea" hidden="1">#REF!</definedName>
    <definedName name="Z_674E2ACD_91D0_11D3_9813_00C04FFAA779_.wvu.PrintArea" hidden="1">#REF!</definedName>
    <definedName name="Z_674E2ACD_91D0_11D3_9813_00C04FFAA779_.wvu.Rows" hidden="1">#REF!,#REF!</definedName>
    <definedName name="Z_674E2ACF_91D0_11D3_9813_00C04FFAA779_.wvu.Cols" hidden="1">#REF!</definedName>
    <definedName name="Z_674E2ACF_91D0_11D3_9813_00C04FFAA779_.wvu.PrintArea" hidden="1">#REF!</definedName>
    <definedName name="Z_674E2ACF_91D0_11D3_9813_00C04FFAA779_.wvu.Rows" hidden="1">#REF!,#REF!</definedName>
    <definedName name="Z_674E2AD0_91D0_11D3_9813_00C04FFAA779_.wvu.PrintArea" hidden="1">#REF!</definedName>
    <definedName name="Z_674E2AD0_91D0_11D3_9813_00C04FFAA779_.wvu.Rows" hidden="1">#REF!,#REF!</definedName>
    <definedName name="Z_674E2AD2_91D0_11D3_9813_00C04FFAA779_.wvu.Cols" hidden="1">#REF!</definedName>
    <definedName name="Z_674E2AD2_91D0_11D3_9813_00C04FFAA779_.wvu.PrintArea" hidden="1">#REF!</definedName>
    <definedName name="Z_674E2AD2_91D0_11D3_9813_00C04FFAA779_.wvu.Rows" hidden="1">#REF!,#REF!</definedName>
    <definedName name="Z_674E2AD3_91D0_11D3_9813_00C04FFAA779_.wvu.PrintArea" hidden="1">#REF!</definedName>
    <definedName name="Z_674E2AD3_91D0_11D3_9813_00C04FFAA779_.wvu.PrintTitles" hidden="1">#REF!</definedName>
    <definedName name="Z_674E2AD3_91D0_11D3_9813_00C04FFAA779_.wvu.Rows" hidden="1">#REF!</definedName>
    <definedName name="Z_677C6337_708E_11D3_B400_0000E21227E8_.wvu.Rows" hidden="1">#REF!</definedName>
    <definedName name="Z_69E834B0_3A6E_11D6_BBE5_F50DA1F0558E_.wvu.Cols" hidden="1">#REF!</definedName>
    <definedName name="Z_69E834B0_3A6E_11D6_BBE5_F50DA1F0558E_.wvu.PrintArea" hidden="1">#REF!</definedName>
    <definedName name="Z_6B3AA822_3042_11D7_8187_0060972BE2C8_.wvu.Cols" hidden="1">#REF!,#REF!</definedName>
    <definedName name="Z_6D0F53EE_19FD_438B_BDE2_46C019EC4A8E_.wvu.Cols" hidden="1">#REF!,#REF!</definedName>
    <definedName name="Z_71C3B941_FBC0_11D1_A51B_0060087A4F48_.wvu.Rows" hidden="1">#REF!,#REF!,#REF!,#REF!,#REF!,#REF!,#REF!,#REF!,#REF!,#REF!,#REF!,#REF!,#REF!,#REF!,#REF!,#REF!,#REF!,#REF!,#REF!,#REF!,#REF!,#REF!,#REF!,#REF!,#REF!,#REF!,#REF!,#REF!,#REF!</definedName>
    <definedName name="Z_7241B262_3C1B_11D6_95BB_0010B558E6DF_.wvu.FilterData" hidden="1">#REF!</definedName>
    <definedName name="Z_80FEA70C_6BD1_442C_8680_7065F5D1BB65_.wvu.PrintArea" hidden="1">#REF!</definedName>
    <definedName name="Z_8131B9F3_64F3_472C_9042_E1CE8746ABF7_.wvu.Cols" hidden="1">#REF!,#REF!</definedName>
    <definedName name="Z_85A12121_AAAA_11D6_BB1C_0060972BE34F_.wvu.Rows" hidden="1">#REF!,#REF!</definedName>
    <definedName name="Z_85E7D15F_9559_4B54_A2EE_DCCECE011EC4_.wvu.Cols" hidden="1">#REF!</definedName>
    <definedName name="Z_86A1D801_AEDC_11D6_A94E_0010B594D0AD_.wvu.FilterData" hidden="1">#REF!</definedName>
    <definedName name="Z_86A1D805_AEDC_11D6_A94E_0010B594D0AD_.wvu.FilterData" hidden="1">#REF!</definedName>
    <definedName name="Z_8AEA6E61_6673_11D6_B4F1_0010B5A26EA7_.wvu.FilterData" hidden="1">#REF!</definedName>
    <definedName name="Z_8AEA6E62_6673_11D6_B4F1_0010B5A26EA7_.wvu.FilterData" hidden="1">#REF!</definedName>
    <definedName name="Z_8AEA6E65_6673_11D6_B4F1_0010B5A26EA7_.wvu.FilterData" hidden="1">#REF!</definedName>
    <definedName name="Z_8AEA6F03_6673_11D6_B4F1_0010B5A26EA7_.wvu.FilterData" hidden="1">#REF!</definedName>
    <definedName name="Z_8BCA6DE1_845E_11D6_B4F1_0010B5A26EA7_.wvu.FilterData" hidden="1">#REF!</definedName>
    <definedName name="Z_8BCA6DE5_845E_11D6_B4F1_0010B5A26EA7_.wvu.FilterData" hidden="1">#REF!</definedName>
    <definedName name="Z_8BCA6DE7_845E_11D6_B4F1_0010B5A26EA7_.wvu.FilterData" hidden="1">#REF!</definedName>
    <definedName name="Z_8BCA6DE9_845E_11D6_B4F1_0010B5A26EA7_.wvu.FilterData" hidden="1">#REF!</definedName>
    <definedName name="Z_8BCA6DEC_845E_11D6_B4F1_0010B5A26EA7_.wvu.FilterData" hidden="1">#REF!</definedName>
    <definedName name="Z_92989AC1_9336_11D6_95BA_0010B558E6DF_.wvu.FilterData" hidden="1">#REF!</definedName>
    <definedName name="Z_961B82C2_3D7D_11D6_A94E_0010B594D0AD_.wvu.FilterData" hidden="1">#REF!</definedName>
    <definedName name="Z_9A58EC76_BA1E_11D6_92A6_006097B65479_.wvu.FilterData" hidden="1">#REF!</definedName>
    <definedName name="Z_9BB5D4E1_FC60_11D1_A51B_0060087A4F48_.wvu.Rows" hidden="1">#REF!,#REF!,#REF!,#REF!,#REF!,#REF!,#REF!,#REF!,#REF!,#REF!,#REF!,#REF!,#REF!,#REF!,#REF!,#REF!,#REF!,#REF!,#REF!,#REF!,#REF!,#REF!,#REF!,#REF!,#REF!,#REF!,#REF!,#REF!,#REF!</definedName>
    <definedName name="Z_9BB5D586_FC60_11D1_A51B_0060087A4F48_.wvu.Rows" hidden="1">#REF!,#REF!,#REF!,#REF!,#REF!,#REF!,#REF!,#REF!,#REF!,#REF!,#REF!,#REF!,#REF!,#REF!,#REF!,#REF!,#REF!,#REF!,#REF!,#REF!,#REF!,#REF!,#REF!,#REF!,#REF!,#REF!,#REF!,#REF!,#REF!</definedName>
    <definedName name="Z_9BB5D5B3_FC60_11D1_A51B_0060087A4F48_.wvu.Rows" hidden="1">#REF!,#REF!,#REF!,#REF!,#REF!,#REF!,#REF!,#REF!,#REF!,#REF!,#REF!,#REF!,#REF!,#REF!,#REF!,#REF!,#REF!,#REF!,#REF!,#REF!,#REF!,#REF!,#REF!,#REF!,#REF!,#REF!,#REF!,#REF!,#REF!</definedName>
    <definedName name="Z_9BB5D5B5_FC60_11D1_A51B_0060087A4F48_.wvu.Rows" hidden="1">#REF!,#REF!,#REF!,#REF!,#REF!,#REF!,#REF!,#REF!,#REF!,#REF!,#REF!,#REF!,#REF!,#REF!,#REF!,#REF!,#REF!,#REF!,#REF!,#REF!,#REF!,#REF!,#REF!,#REF!,#REF!,#REF!,#REF!,#REF!,#REF!</definedName>
    <definedName name="Z_9C1CCB51_7DF4_4673_9F29_5D581A537F3C_.wvu.Cols" hidden="1">#REF!</definedName>
    <definedName name="Z_9C1CCB51_7DF4_4673_9F29_5D581A537F3C_.wvu.FilterData" hidden="1">#REF!</definedName>
    <definedName name="Z_9C1CCB51_7DF4_4673_9F29_5D581A537F3C_.wvu.Rows" hidden="1">#REF!</definedName>
    <definedName name="Z_9EEA71EB_4895_11D6_95BB_0010B558E6DF_.wvu.FilterData" hidden="1">#REF!</definedName>
    <definedName name="Z_9EEA71ED_4895_11D6_95BB_0010B558E6DF_.wvu.FilterData" hidden="1">#REF!</definedName>
    <definedName name="Z_9EEA71F2_4895_11D6_95BB_0010B558E6DF_.wvu.FilterData" hidden="1">#REF!</definedName>
    <definedName name="Z_A292BF87_749E_11D7_84D6_00E04C390059_.wvu.Cols" hidden="1">#REF!,#REF!</definedName>
    <definedName name="Z_ABA738C0_1B46_11D3_9451_0004AC983BB4_.wvu.PrintArea" hidden="1">#REF!</definedName>
    <definedName name="Z_ADCD5FC1_FBC2_11D1_A51B_0060087A4F48_.wvu.Rows" hidden="1">#REF!,#REF!,#REF!,#REF!,#REF!,#REF!,#REF!,#REF!,#REF!,#REF!,#REF!,#REF!,#REF!,#REF!,#REF!,#REF!,#REF!,#REF!,#REF!,#REF!,#REF!,#REF!,#REF!,#REF!,#REF!,#REF!,#REF!,#REF!,#REF!</definedName>
    <definedName name="Z_B7EB2782_7DE6_11D6_95BA_0010B558E6DF_.wvu.FilterData" hidden="1">#REF!</definedName>
    <definedName name="Z_B7EB2784_7DE6_11D6_95BA_0010B558E6DF_.wvu.FilterData" hidden="1">#REF!</definedName>
    <definedName name="Z_BA38DDF5_801C_43CC_8ADD_740B5FA6B8A1_.wvu.PrintTitles" hidden="1">#REF!</definedName>
    <definedName name="Z_BB9B8AEE_CAA3_11D4_8E80_00062989FD54_.wvu.Cols" hidden="1">#REF!</definedName>
    <definedName name="Z_C0A66260_2EBB_11D6_BB1C_0060972BE34F_.wvu.Rows" hidden="1">#REF!,#REF!,#REF!,#REF!,#REF!,#REF!,#REF!,#REF!,#REF!</definedName>
    <definedName name="Z_C31C03AD_4257_11D7_BB1C_0060972BE34F_.wvu.PrintArea" hidden="1">#REF!</definedName>
    <definedName name="Z_C31C03AD_4257_11D7_BB1C_0060972BE34F_.wvu.Rows" hidden="1">#REF!,#REF!,#REF!,#REF!,#REF!,#REF!,#REF!,#REF!</definedName>
    <definedName name="Z_C812FCE3_AE07_11D6_B4F1_0010B5A26EA7_.wvu.FilterData" hidden="1">#REF!</definedName>
    <definedName name="Z_CB0E8320_907C_11D8_8F9A_003018607B51_.wvu.Cols" hidden="1">#N/A</definedName>
    <definedName name="Z_CD1EF642_673E_11D6_AC8F_0060972D822A_.wvu.Cols" hidden="1">#REF!</definedName>
    <definedName name="Z_D5A91EB3_CBEA_451F_800C_BD40E1969C1E_.wvu.FilterData" hidden="1">#REF!</definedName>
    <definedName name="Z_D90FB3E0_C6CC_11D4_A263_FA2A55EA7737_.wvu.Rows" hidden="1">#REF!</definedName>
    <definedName name="Z_DEA34AC5_844D_11D6_B4F1_0010B5A26EA7_.wvu.FilterData" hidden="1">#REF!</definedName>
    <definedName name="Z_E490C6E1_BF5F_11D6_A94E_0010B594D0AD_.wvu.FilterData"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_E99C6561_9097_11D5_BB1C_4411FAC00000_.wvu.Cols" hidden="1">#REF!,#REF!</definedName>
    <definedName name="Z_ED32C521_2B6F_11D6_9967_009027BE6DFE_.wvu.Rows" hidden="1">#REF!,#REF!,#REF!,#REF!,#REF!,#REF!,#REF!</definedName>
    <definedName name="Z_EE706461_DD34_11D7_8E95_444553540000_.wvu.Cols" hidden="1">#REF!</definedName>
    <definedName name="Z_EEC7F323_5869_11D6_95BB_0010B558E6DF_.wvu.FilterData" hidden="1">#REF!</definedName>
    <definedName name="Z_EEC7F328_5869_11D6_95BB_0010B558E6DF_.wvu.FilterData" hidden="1">#REF!</definedName>
    <definedName name="Z_F146CEBC_F75B_401C_8199_756C7AA1D6E3_.wvu.Rows" hidden="1">#REF!,#REF!</definedName>
    <definedName name="Z_FAE077AB_CC9F_11D7_84D6_00E04C390059_.wvu.Cols" hidden="1">#REF!,#REF!</definedName>
    <definedName name="Z32_Cost_red">#REF!</definedName>
    <definedName name="z67y" hidden="1">#REF!</definedName>
    <definedName name="za">#REF!</definedName>
    <definedName name="zay" localSheetId="14" hidden="1">{#N/A,#N/A,FALSE,"DIR-REP";#N/A,#N/A,FALSE,"AUD-REPORT";#N/A,#N/A,FALSE,"P7L&amp;BS";#N/A,#N/A,FALSE,"NOTES";#N/A,#N/A,FALSE,"FA";#N/A,#N/A,FALSE,"NOTES (2)";#N/A,#N/A,FALSE,"Schedule  IV";#N/A,#N/A,FALSE,"Schedule V"}</definedName>
    <definedName name="zay" localSheetId="7" hidden="1">{#N/A,#N/A,FALSE,"DIR-REP";#N/A,#N/A,FALSE,"AUD-REPORT";#N/A,#N/A,FALSE,"P7L&amp;BS";#N/A,#N/A,FALSE,"NOTES";#N/A,#N/A,FALSE,"FA";#N/A,#N/A,FALSE,"NOTES (2)";#N/A,#N/A,FALSE,"Schedule  IV";#N/A,#N/A,FALSE,"Schedule V"}</definedName>
    <definedName name="zay" localSheetId="25" hidden="1">{#N/A,#N/A,FALSE,"DIR-REP";#N/A,#N/A,FALSE,"AUD-REPORT";#N/A,#N/A,FALSE,"P7L&amp;BS";#N/A,#N/A,FALSE,"NOTES";#N/A,#N/A,FALSE,"FA";#N/A,#N/A,FALSE,"NOTES (2)";#N/A,#N/A,FALSE,"Schedule  IV";#N/A,#N/A,FALSE,"Schedule V"}</definedName>
    <definedName name="zay" localSheetId="21" hidden="1">{#N/A,#N/A,FALSE,"DIR-REP";#N/A,#N/A,FALSE,"AUD-REPORT";#N/A,#N/A,FALSE,"P7L&amp;BS";#N/A,#N/A,FALSE,"NOTES";#N/A,#N/A,FALSE,"FA";#N/A,#N/A,FALSE,"NOTES (2)";#N/A,#N/A,FALSE,"Schedule  IV";#N/A,#N/A,FALSE,"Schedule V"}</definedName>
    <definedName name="zay" localSheetId="22" hidden="1">{#N/A,#N/A,FALSE,"DIR-REP";#N/A,#N/A,FALSE,"AUD-REPORT";#N/A,#N/A,FALSE,"P7L&amp;BS";#N/A,#N/A,FALSE,"NOTES";#N/A,#N/A,FALSE,"FA";#N/A,#N/A,FALSE,"NOTES (2)";#N/A,#N/A,FALSE,"Schedule  IV";#N/A,#N/A,FALSE,"Schedule V"}</definedName>
    <definedName name="zay" localSheetId="19" hidden="1">{#N/A,#N/A,FALSE,"DIR-REP";#N/A,#N/A,FALSE,"AUD-REPORT";#N/A,#N/A,FALSE,"P7L&amp;BS";#N/A,#N/A,FALSE,"NOTES";#N/A,#N/A,FALSE,"FA";#N/A,#N/A,FALSE,"NOTES (2)";#N/A,#N/A,FALSE,"Schedule  IV";#N/A,#N/A,FALSE,"Schedule V"}</definedName>
    <definedName name="zay" hidden="1">{#N/A,#N/A,FALSE,"DIR-REP";#N/A,#N/A,FALSE,"AUD-REPORT";#N/A,#N/A,FALSE,"P7L&amp;BS";#N/A,#N/A,FALSE,"NOTES";#N/A,#N/A,FALSE,"FA";#N/A,#N/A,FALSE,"NOTES (2)";#N/A,#N/A,FALSE,"Schedule  IV";#N/A,#N/A,FALSE,"Schedule V"}</definedName>
    <definedName name="zaz" localSheetId="14" hidden="1">{#N/A,"PURCHM",FALSE,"Business Analysis";#N/A,"SPADD",FALSE,"Business Analysis"}</definedName>
    <definedName name="zaz" localSheetId="7" hidden="1">{#N/A,"PURCHM",FALSE,"Business Analysis";#N/A,"SPADD",FALSE,"Business Analysis"}</definedName>
    <definedName name="zaz" localSheetId="25" hidden="1">{#N/A,"PURCHM",FALSE,"Business Analysis";#N/A,"SPADD",FALSE,"Business Analysis"}</definedName>
    <definedName name="zaz" localSheetId="21" hidden="1">{#N/A,"PURCHM",FALSE,"Business Analysis";#N/A,"SPADD",FALSE,"Business Analysis"}</definedName>
    <definedName name="zaz" localSheetId="22" hidden="1">{#N/A,"PURCHM",FALSE,"Business Analysis";#N/A,"SPADD",FALSE,"Business Analysis"}</definedName>
    <definedName name="zaz" localSheetId="19" hidden="1">{#N/A,"PURCHM",FALSE,"Business Analysis";#N/A,"SPADD",FALSE,"Business Analysis"}</definedName>
    <definedName name="zaz" hidden="1">{#N/A,"PURCHM",FALSE,"Business Analysis";#N/A,"SPADD",FALSE,"Business Analysis"}</definedName>
    <definedName name="zazaz" localSheetId="14" hidden="1">{#N/A,#N/A,FALSE,"P&amp;L Acc";#N/A,#N/A,FALSE,"P&amp;L Var";#N/A,#N/A,FALSE,"I-B Rep";#N/A,#N/A,FALSE,"BS";#N/A,#N/A,FALSE,"C'flw St";#N/A,#N/A,FALSE,"H-C Cons";#N/A,#N/A,FALSE,"FA Rep"}</definedName>
    <definedName name="zazaz" localSheetId="7" hidden="1">{#N/A,#N/A,FALSE,"P&amp;L Acc";#N/A,#N/A,FALSE,"P&amp;L Var";#N/A,#N/A,FALSE,"I-B Rep";#N/A,#N/A,FALSE,"BS";#N/A,#N/A,FALSE,"C'flw St";#N/A,#N/A,FALSE,"H-C Cons";#N/A,#N/A,FALSE,"FA Rep"}</definedName>
    <definedName name="zazaz" localSheetId="25" hidden="1">{#N/A,#N/A,FALSE,"P&amp;L Acc";#N/A,#N/A,FALSE,"P&amp;L Var";#N/A,#N/A,FALSE,"I-B Rep";#N/A,#N/A,FALSE,"BS";#N/A,#N/A,FALSE,"C'flw St";#N/A,#N/A,FALSE,"H-C Cons";#N/A,#N/A,FALSE,"FA Rep"}</definedName>
    <definedName name="zazaz" localSheetId="21" hidden="1">{#N/A,#N/A,FALSE,"P&amp;L Acc";#N/A,#N/A,FALSE,"P&amp;L Var";#N/A,#N/A,FALSE,"I-B Rep";#N/A,#N/A,FALSE,"BS";#N/A,#N/A,FALSE,"C'flw St";#N/A,#N/A,FALSE,"H-C Cons";#N/A,#N/A,FALSE,"FA Rep"}</definedName>
    <definedName name="zazaz" localSheetId="22" hidden="1">{#N/A,#N/A,FALSE,"P&amp;L Acc";#N/A,#N/A,FALSE,"P&amp;L Var";#N/A,#N/A,FALSE,"I-B Rep";#N/A,#N/A,FALSE,"BS";#N/A,#N/A,FALSE,"C'flw St";#N/A,#N/A,FALSE,"H-C Cons";#N/A,#N/A,FALSE,"FA Rep"}</definedName>
    <definedName name="zazaz" localSheetId="19" hidden="1">{#N/A,#N/A,FALSE,"P&amp;L Acc";#N/A,#N/A,FALSE,"P&amp;L Var";#N/A,#N/A,FALSE,"I-B Rep";#N/A,#N/A,FALSE,"BS";#N/A,#N/A,FALSE,"C'flw St";#N/A,#N/A,FALSE,"H-C Cons";#N/A,#N/A,FALSE,"FA Rep"}</definedName>
    <definedName name="zazaz" hidden="1">{#N/A,#N/A,FALSE,"P&amp;L Acc";#N/A,#N/A,FALSE,"P&amp;L Var";#N/A,#N/A,FALSE,"I-B Rep";#N/A,#N/A,FALSE,"BS";#N/A,#N/A,FALSE,"C'flw St";#N/A,#N/A,FALSE,"H-C Cons";#N/A,#N/A,FALSE,"FA Rep"}</definedName>
    <definedName name="zbd">#REF!</definedName>
    <definedName name="zbr">#REF!</definedName>
    <definedName name="ZH">#REF!</definedName>
    <definedName name="zhat">#REF!</definedName>
    <definedName name="zhb">#REF!</definedName>
    <definedName name="zhb3">#REF!</definedName>
    <definedName name="zhb5">#REF!</definedName>
    <definedName name="zhguz" localSheetId="14" hidden="1">{"DCF","UPSIDE CASE",FALSE,"Sheet1";"DCF","BASE CASE",FALSE,"Sheet1";"DCF","DOWNSIDE CASE",FALSE,"Sheet1"}</definedName>
    <definedName name="zhguz" localSheetId="7" hidden="1">{"DCF","UPSIDE CASE",FALSE,"Sheet1";"DCF","BASE CASE",FALSE,"Sheet1";"DCF","DOWNSIDE CASE",FALSE,"Sheet1"}</definedName>
    <definedName name="zhguz" localSheetId="25" hidden="1">{"DCF","UPSIDE CASE",FALSE,"Sheet1";"DCF","BASE CASE",FALSE,"Sheet1";"DCF","DOWNSIDE CASE",FALSE,"Sheet1"}</definedName>
    <definedName name="zhguz" localSheetId="21" hidden="1">{"DCF","UPSIDE CASE",FALSE,"Sheet1";"DCF","BASE CASE",FALSE,"Sheet1";"DCF","DOWNSIDE CASE",FALSE,"Sheet1"}</definedName>
    <definedName name="zhguz" localSheetId="22" hidden="1">{"DCF","UPSIDE CASE",FALSE,"Sheet1";"DCF","BASE CASE",FALSE,"Sheet1";"DCF","DOWNSIDE CASE",FALSE,"Sheet1"}</definedName>
    <definedName name="zhguz" localSheetId="19" hidden="1">{"DCF","UPSIDE CASE",FALSE,"Sheet1";"DCF","BASE CASE",FALSE,"Sheet1";"DCF","DOWNSIDE CASE",FALSE,"Sheet1"}</definedName>
    <definedName name="zhguz" hidden="1">{"DCF","UPSIDE CASE",FALSE,"Sheet1";"DCF","BASE CASE",FALSE,"Sheet1";"DCF","DOWNSIDE CASE",FALSE,"Sheet1"}</definedName>
    <definedName name="zhkm">#REF!</definedName>
    <definedName name="zhoo">#REF!</definedName>
    <definedName name="zhu" localSheetId="14" hidden="1">{#N/A,#N/A,FALSE,"REPORT"}</definedName>
    <definedName name="zhu" localSheetId="7" hidden="1">{#N/A,#N/A,FALSE,"REPORT"}</definedName>
    <definedName name="zhu" localSheetId="25" hidden="1">{#N/A,#N/A,FALSE,"REPORT"}</definedName>
    <definedName name="zhu" localSheetId="21" hidden="1">{#N/A,#N/A,FALSE,"REPORT"}</definedName>
    <definedName name="zhu" localSheetId="22" hidden="1">{#N/A,#N/A,FALSE,"REPORT"}</definedName>
    <definedName name="zhu" localSheetId="19" hidden="1">{#N/A,#N/A,FALSE,"REPORT"}</definedName>
    <definedName name="zhu" hidden="1">{#N/A,#N/A,FALSE,"REPORT"}</definedName>
    <definedName name="zhutr" localSheetId="14" hidden="1">{#N/A,#N/A,FALSE,"REPORT"}</definedName>
    <definedName name="zhutr" localSheetId="7" hidden="1">{#N/A,#N/A,FALSE,"REPORT"}</definedName>
    <definedName name="zhutr" localSheetId="25" hidden="1">{#N/A,#N/A,FALSE,"REPORT"}</definedName>
    <definedName name="zhutr" localSheetId="21" hidden="1">{#N/A,#N/A,FALSE,"REPORT"}</definedName>
    <definedName name="zhutr" localSheetId="22" hidden="1">{#N/A,#N/A,FALSE,"REPORT"}</definedName>
    <definedName name="zhutr" localSheetId="19" hidden="1">{#N/A,#N/A,FALSE,"REPORT"}</definedName>
    <definedName name="zhutr" hidden="1">{#N/A,#N/A,FALSE,"REPORT"}</definedName>
    <definedName name="zhxmb">#REF!</definedName>
    <definedName name="Ziel">#N/A</definedName>
    <definedName name="Ziel_360">#N/A</definedName>
    <definedName name="ziel1">#N/A</definedName>
    <definedName name="ziel2">#N/A</definedName>
    <definedName name="zioio" localSheetId="14" hidden="1">{#N/A,#N/A,FALSE,"Umsatz CH";#N/A,#N/A,FALSE,"ER CH";#N/A,#N/A,FALSE,"EA CH (2) ";#N/A,#N/A,FALSE,"EA CH";#N/A,#N/A,FALSE,"EA CH (3) ";#N/A,#N/A,FALSE,"EA CH (4)";#N/A,#N/A,FALSE,"KA CH";#N/A,#N/A,FALSE,"KA CH  (2)";#N/A,#N/A,FALSE,"KA CH  (3)";#N/A,#N/A,FALSE,"KA CH (4)"}</definedName>
    <definedName name="zioio" localSheetId="7" hidden="1">{#N/A,#N/A,FALSE,"Umsatz CH";#N/A,#N/A,FALSE,"ER CH";#N/A,#N/A,FALSE,"EA CH (2) ";#N/A,#N/A,FALSE,"EA CH";#N/A,#N/A,FALSE,"EA CH (3) ";#N/A,#N/A,FALSE,"EA CH (4)";#N/A,#N/A,FALSE,"KA CH";#N/A,#N/A,FALSE,"KA CH  (2)";#N/A,#N/A,FALSE,"KA CH  (3)";#N/A,#N/A,FALSE,"KA CH (4)"}</definedName>
    <definedName name="zioio" localSheetId="25" hidden="1">{#N/A,#N/A,FALSE,"Umsatz CH";#N/A,#N/A,FALSE,"ER CH";#N/A,#N/A,FALSE,"EA CH (2) ";#N/A,#N/A,FALSE,"EA CH";#N/A,#N/A,FALSE,"EA CH (3) ";#N/A,#N/A,FALSE,"EA CH (4)";#N/A,#N/A,FALSE,"KA CH";#N/A,#N/A,FALSE,"KA CH  (2)";#N/A,#N/A,FALSE,"KA CH  (3)";#N/A,#N/A,FALSE,"KA CH (4)"}</definedName>
    <definedName name="zioio" localSheetId="21" hidden="1">{#N/A,#N/A,FALSE,"Umsatz CH";#N/A,#N/A,FALSE,"ER CH";#N/A,#N/A,FALSE,"EA CH (2) ";#N/A,#N/A,FALSE,"EA CH";#N/A,#N/A,FALSE,"EA CH (3) ";#N/A,#N/A,FALSE,"EA CH (4)";#N/A,#N/A,FALSE,"KA CH";#N/A,#N/A,FALSE,"KA CH  (2)";#N/A,#N/A,FALSE,"KA CH  (3)";#N/A,#N/A,FALSE,"KA CH (4)"}</definedName>
    <definedName name="zioio" localSheetId="22" hidden="1">{#N/A,#N/A,FALSE,"Umsatz CH";#N/A,#N/A,FALSE,"ER CH";#N/A,#N/A,FALSE,"EA CH (2) ";#N/A,#N/A,FALSE,"EA CH";#N/A,#N/A,FALSE,"EA CH (3) ";#N/A,#N/A,FALSE,"EA CH (4)";#N/A,#N/A,FALSE,"KA CH";#N/A,#N/A,FALSE,"KA CH  (2)";#N/A,#N/A,FALSE,"KA CH  (3)";#N/A,#N/A,FALSE,"KA CH (4)"}</definedName>
    <definedName name="zioio" localSheetId="19" hidden="1">{#N/A,#N/A,FALSE,"Umsatz CH";#N/A,#N/A,FALSE,"ER CH";#N/A,#N/A,FALSE,"EA CH (2) ";#N/A,#N/A,FALSE,"EA CH";#N/A,#N/A,FALSE,"EA CH (3) ";#N/A,#N/A,FALSE,"EA CH (4)";#N/A,#N/A,FALSE,"KA CH";#N/A,#N/A,FALSE,"KA CH  (2)";#N/A,#N/A,FALSE,"KA CH  (3)";#N/A,#N/A,FALSE,"KA CH (4)"}</definedName>
    <definedName name="zioio" hidden="1">{#N/A,#N/A,FALSE,"Umsatz CH";#N/A,#N/A,FALSE,"ER CH";#N/A,#N/A,FALSE,"EA CH (2) ";#N/A,#N/A,FALSE,"EA CH";#N/A,#N/A,FALSE,"EA CH (3) ";#N/A,#N/A,FALSE,"EA CH (4)";#N/A,#N/A,FALSE,"KA CH";#N/A,#N/A,FALSE,"KA CH  (2)";#N/A,#N/A,FALSE,"KA CH  (3)";#N/A,#N/A,FALSE,"KA CH (4)"}</definedName>
    <definedName name="ziot" localSheetId="14" hidden="1">{#N/A,#N/A,FALSE,"CONTENTS";#N/A,#N/A,FALSE,"DR";#N/A,#N/A,FALSE,"PL";#N/A,#N/A,FALSE,"BS";#N/A,#N/A,FALSE,"Cash Flow";#N/A,#N/A,FALSE,"NOTES";#N/A,#N/A,FALSE,"NOTES (FA)";#N/A,#N/A,FALSE,"Notes(3)";#N/A,#N/A,FALSE,"NOTES (4)";#N/A,#N/A,FALSE,"DP&amp;L";#N/A,#N/A,FALSE,"EXPENSES";#N/A,#N/A,FALSE,"EXPENSES-1"}</definedName>
    <definedName name="ziot" localSheetId="7" hidden="1">{#N/A,#N/A,FALSE,"CONTENTS";#N/A,#N/A,FALSE,"DR";#N/A,#N/A,FALSE,"PL";#N/A,#N/A,FALSE,"BS";#N/A,#N/A,FALSE,"Cash Flow";#N/A,#N/A,FALSE,"NOTES";#N/A,#N/A,FALSE,"NOTES (FA)";#N/A,#N/A,FALSE,"Notes(3)";#N/A,#N/A,FALSE,"NOTES (4)";#N/A,#N/A,FALSE,"DP&amp;L";#N/A,#N/A,FALSE,"EXPENSES";#N/A,#N/A,FALSE,"EXPENSES-1"}</definedName>
    <definedName name="ziot" localSheetId="25" hidden="1">{#N/A,#N/A,FALSE,"CONTENTS";#N/A,#N/A,FALSE,"DR";#N/A,#N/A,FALSE,"PL";#N/A,#N/A,FALSE,"BS";#N/A,#N/A,FALSE,"Cash Flow";#N/A,#N/A,FALSE,"NOTES";#N/A,#N/A,FALSE,"NOTES (FA)";#N/A,#N/A,FALSE,"Notes(3)";#N/A,#N/A,FALSE,"NOTES (4)";#N/A,#N/A,FALSE,"DP&amp;L";#N/A,#N/A,FALSE,"EXPENSES";#N/A,#N/A,FALSE,"EXPENSES-1"}</definedName>
    <definedName name="ziot" localSheetId="21" hidden="1">{#N/A,#N/A,FALSE,"CONTENTS";#N/A,#N/A,FALSE,"DR";#N/A,#N/A,FALSE,"PL";#N/A,#N/A,FALSE,"BS";#N/A,#N/A,FALSE,"Cash Flow";#N/A,#N/A,FALSE,"NOTES";#N/A,#N/A,FALSE,"NOTES (FA)";#N/A,#N/A,FALSE,"Notes(3)";#N/A,#N/A,FALSE,"NOTES (4)";#N/A,#N/A,FALSE,"DP&amp;L";#N/A,#N/A,FALSE,"EXPENSES";#N/A,#N/A,FALSE,"EXPENSES-1"}</definedName>
    <definedName name="ziot" localSheetId="22" hidden="1">{#N/A,#N/A,FALSE,"CONTENTS";#N/A,#N/A,FALSE,"DR";#N/A,#N/A,FALSE,"PL";#N/A,#N/A,FALSE,"BS";#N/A,#N/A,FALSE,"Cash Flow";#N/A,#N/A,FALSE,"NOTES";#N/A,#N/A,FALSE,"NOTES (FA)";#N/A,#N/A,FALSE,"Notes(3)";#N/A,#N/A,FALSE,"NOTES (4)";#N/A,#N/A,FALSE,"DP&amp;L";#N/A,#N/A,FALSE,"EXPENSES";#N/A,#N/A,FALSE,"EXPENSES-1"}</definedName>
    <definedName name="ziot" localSheetId="19" hidden="1">{#N/A,#N/A,FALSE,"CONTENTS";#N/A,#N/A,FALSE,"DR";#N/A,#N/A,FALSE,"PL";#N/A,#N/A,FALSE,"BS";#N/A,#N/A,FALSE,"Cash Flow";#N/A,#N/A,FALSE,"NOTES";#N/A,#N/A,FALSE,"NOTES (FA)";#N/A,#N/A,FALSE,"Notes(3)";#N/A,#N/A,FALSE,"NOTES (4)";#N/A,#N/A,FALSE,"DP&amp;L";#N/A,#N/A,FALSE,"EXPENSES";#N/A,#N/A,FALSE,"EXPENSES-1"}</definedName>
    <definedName name="ziot" hidden="1">{#N/A,#N/A,FALSE,"CONTENTS";#N/A,#N/A,FALSE,"DR";#N/A,#N/A,FALSE,"PL";#N/A,#N/A,FALSE,"BS";#N/A,#N/A,FALSE,"Cash Flow";#N/A,#N/A,FALSE,"NOTES";#N/A,#N/A,FALSE,"NOTES (FA)";#N/A,#N/A,FALSE,"Notes(3)";#N/A,#N/A,FALSE,"NOTES (4)";#N/A,#N/A,FALSE,"DP&amp;L";#N/A,#N/A,FALSE,"EXPENSES";#N/A,#N/A,FALSE,"EXPENSES-1"}</definedName>
    <definedName name="zjoa" localSheetId="14" hidden="1">{#N/A,#N/A,FALSE,"TB";#N/A,#N/A,FALSE,"DR";#N/A,#N/A,FALSE,"AR";#N/A,#N/A,FALSE,"PL";#N/A,#N/A,FALSE,"BS";#N/A,#N/A,FALSE,"NOTES";#N/A,#N/A,FALSE,"NOTES (2)";#N/A,#N/A,FALSE,"NOTES (3)";#N/A,#N/A,FALSE,"DPL";#N/A,#N/A,FALSE,"TAXC.INDEX";#N/A,#N/A,FALSE,"Schedule I";#N/A,#N/A,FALSE,"Adjustments"}</definedName>
    <definedName name="zjoa" localSheetId="7" hidden="1">{#N/A,#N/A,FALSE,"TB";#N/A,#N/A,FALSE,"DR";#N/A,#N/A,FALSE,"AR";#N/A,#N/A,FALSE,"PL";#N/A,#N/A,FALSE,"BS";#N/A,#N/A,FALSE,"NOTES";#N/A,#N/A,FALSE,"NOTES (2)";#N/A,#N/A,FALSE,"NOTES (3)";#N/A,#N/A,FALSE,"DPL";#N/A,#N/A,FALSE,"TAXC.INDEX";#N/A,#N/A,FALSE,"Schedule I";#N/A,#N/A,FALSE,"Adjustments"}</definedName>
    <definedName name="zjoa" localSheetId="25" hidden="1">{#N/A,#N/A,FALSE,"TB";#N/A,#N/A,FALSE,"DR";#N/A,#N/A,FALSE,"AR";#N/A,#N/A,FALSE,"PL";#N/A,#N/A,FALSE,"BS";#N/A,#N/A,FALSE,"NOTES";#N/A,#N/A,FALSE,"NOTES (2)";#N/A,#N/A,FALSE,"NOTES (3)";#N/A,#N/A,FALSE,"DPL";#N/A,#N/A,FALSE,"TAXC.INDEX";#N/A,#N/A,FALSE,"Schedule I";#N/A,#N/A,FALSE,"Adjustments"}</definedName>
    <definedName name="zjoa" localSheetId="21" hidden="1">{#N/A,#N/A,FALSE,"TB";#N/A,#N/A,FALSE,"DR";#N/A,#N/A,FALSE,"AR";#N/A,#N/A,FALSE,"PL";#N/A,#N/A,FALSE,"BS";#N/A,#N/A,FALSE,"NOTES";#N/A,#N/A,FALSE,"NOTES (2)";#N/A,#N/A,FALSE,"NOTES (3)";#N/A,#N/A,FALSE,"DPL";#N/A,#N/A,FALSE,"TAXC.INDEX";#N/A,#N/A,FALSE,"Schedule I";#N/A,#N/A,FALSE,"Adjustments"}</definedName>
    <definedName name="zjoa" localSheetId="22" hidden="1">{#N/A,#N/A,FALSE,"TB";#N/A,#N/A,FALSE,"DR";#N/A,#N/A,FALSE,"AR";#N/A,#N/A,FALSE,"PL";#N/A,#N/A,FALSE,"BS";#N/A,#N/A,FALSE,"NOTES";#N/A,#N/A,FALSE,"NOTES (2)";#N/A,#N/A,FALSE,"NOTES (3)";#N/A,#N/A,FALSE,"DPL";#N/A,#N/A,FALSE,"TAXC.INDEX";#N/A,#N/A,FALSE,"Schedule I";#N/A,#N/A,FALSE,"Adjustments"}</definedName>
    <definedName name="zjoa" localSheetId="19" hidden="1">{#N/A,#N/A,FALSE,"TB";#N/A,#N/A,FALSE,"DR";#N/A,#N/A,FALSE,"AR";#N/A,#N/A,FALSE,"PL";#N/A,#N/A,FALSE,"BS";#N/A,#N/A,FALSE,"NOTES";#N/A,#N/A,FALSE,"NOTES (2)";#N/A,#N/A,FALSE,"NOTES (3)";#N/A,#N/A,FALSE,"DPL";#N/A,#N/A,FALSE,"TAXC.INDEX";#N/A,#N/A,FALSE,"Schedule I";#N/A,#N/A,FALSE,"Adjustments"}</definedName>
    <definedName name="zjoa" hidden="1">{#N/A,#N/A,FALSE,"TB";#N/A,#N/A,FALSE,"DR";#N/A,#N/A,FALSE,"AR";#N/A,#N/A,FALSE,"PL";#N/A,#N/A,FALSE,"BS";#N/A,#N/A,FALSE,"NOTES";#N/A,#N/A,FALSE,"NOTES (2)";#N/A,#N/A,FALSE,"NOTES (3)";#N/A,#N/A,FALSE,"DPL";#N/A,#N/A,FALSE,"TAXC.INDEX";#N/A,#N/A,FALSE,"Schedule I";#N/A,#N/A,FALSE,"Adjustments"}</definedName>
    <definedName name="zjpt" localSheetId="14" hidden="1">{#N/A,#N/A,FALSE,"TB";#N/A,#N/A,FALSE,"DR";#N/A,#N/A,FALSE,"AR";#N/A,#N/A,FALSE,"PL";#N/A,#N/A,FALSE,"BS";#N/A,#N/A,FALSE,"NOTES";#N/A,#N/A,FALSE,"NOTES (2)";#N/A,#N/A,FALSE,"NOTES (3)";#N/A,#N/A,FALSE,"DPL";#N/A,#N/A,FALSE,"TAXC.INDEX";#N/A,#N/A,FALSE,"Schedule I";#N/A,#N/A,FALSE,"Adjustments"}</definedName>
    <definedName name="zjpt" localSheetId="7" hidden="1">{#N/A,#N/A,FALSE,"TB";#N/A,#N/A,FALSE,"DR";#N/A,#N/A,FALSE,"AR";#N/A,#N/A,FALSE,"PL";#N/A,#N/A,FALSE,"BS";#N/A,#N/A,FALSE,"NOTES";#N/A,#N/A,FALSE,"NOTES (2)";#N/A,#N/A,FALSE,"NOTES (3)";#N/A,#N/A,FALSE,"DPL";#N/A,#N/A,FALSE,"TAXC.INDEX";#N/A,#N/A,FALSE,"Schedule I";#N/A,#N/A,FALSE,"Adjustments"}</definedName>
    <definedName name="zjpt" localSheetId="25" hidden="1">{#N/A,#N/A,FALSE,"TB";#N/A,#N/A,FALSE,"DR";#N/A,#N/A,FALSE,"AR";#N/A,#N/A,FALSE,"PL";#N/A,#N/A,FALSE,"BS";#N/A,#N/A,FALSE,"NOTES";#N/A,#N/A,FALSE,"NOTES (2)";#N/A,#N/A,FALSE,"NOTES (3)";#N/A,#N/A,FALSE,"DPL";#N/A,#N/A,FALSE,"TAXC.INDEX";#N/A,#N/A,FALSE,"Schedule I";#N/A,#N/A,FALSE,"Adjustments"}</definedName>
    <definedName name="zjpt" localSheetId="21" hidden="1">{#N/A,#N/A,FALSE,"TB";#N/A,#N/A,FALSE,"DR";#N/A,#N/A,FALSE,"AR";#N/A,#N/A,FALSE,"PL";#N/A,#N/A,FALSE,"BS";#N/A,#N/A,FALSE,"NOTES";#N/A,#N/A,FALSE,"NOTES (2)";#N/A,#N/A,FALSE,"NOTES (3)";#N/A,#N/A,FALSE,"DPL";#N/A,#N/A,FALSE,"TAXC.INDEX";#N/A,#N/A,FALSE,"Schedule I";#N/A,#N/A,FALSE,"Adjustments"}</definedName>
    <definedName name="zjpt" localSheetId="22" hidden="1">{#N/A,#N/A,FALSE,"TB";#N/A,#N/A,FALSE,"DR";#N/A,#N/A,FALSE,"AR";#N/A,#N/A,FALSE,"PL";#N/A,#N/A,FALSE,"BS";#N/A,#N/A,FALSE,"NOTES";#N/A,#N/A,FALSE,"NOTES (2)";#N/A,#N/A,FALSE,"NOTES (3)";#N/A,#N/A,FALSE,"DPL";#N/A,#N/A,FALSE,"TAXC.INDEX";#N/A,#N/A,FALSE,"Schedule I";#N/A,#N/A,FALSE,"Adjustments"}</definedName>
    <definedName name="zjpt" localSheetId="19" hidden="1">{#N/A,#N/A,FALSE,"TB";#N/A,#N/A,FALSE,"DR";#N/A,#N/A,FALSE,"AR";#N/A,#N/A,FALSE,"PL";#N/A,#N/A,FALSE,"BS";#N/A,#N/A,FALSE,"NOTES";#N/A,#N/A,FALSE,"NOTES (2)";#N/A,#N/A,FALSE,"NOTES (3)";#N/A,#N/A,FALSE,"DPL";#N/A,#N/A,FALSE,"TAXC.INDEX";#N/A,#N/A,FALSE,"Schedule I";#N/A,#N/A,FALSE,"Adjustments"}</definedName>
    <definedName name="zjpt" hidden="1">{#N/A,#N/A,FALSE,"TB";#N/A,#N/A,FALSE,"DR";#N/A,#N/A,FALSE,"AR";#N/A,#N/A,FALSE,"PL";#N/A,#N/A,FALSE,"BS";#N/A,#N/A,FALSE,"NOTES";#N/A,#N/A,FALSE,"NOTES (2)";#N/A,#N/A,FALSE,"NOTES (3)";#N/A,#N/A,FALSE,"DPL";#N/A,#N/A,FALSE,"TAXC.INDEX";#N/A,#N/A,FALSE,"Schedule I";#N/A,#N/A,FALSE,"Adjustments"}</definedName>
    <definedName name="zkmviendndkndkne" localSheetId="14" hidden="1">{#N/A,#N/A,FALSE,"TAXC.INDEX";#N/A,#N/A,FALSE,"Schedule I";#N/A,#N/A,FALSE,"Schedule  II";#N/A,#N/A,FALSE,"Schedule III"}</definedName>
    <definedName name="zkmviendndkndkne" localSheetId="7" hidden="1">{#N/A,#N/A,FALSE,"TAXC.INDEX";#N/A,#N/A,FALSE,"Schedule I";#N/A,#N/A,FALSE,"Schedule  II";#N/A,#N/A,FALSE,"Schedule III"}</definedName>
    <definedName name="zkmviendndkndkne" localSheetId="25" hidden="1">{#N/A,#N/A,FALSE,"TAXC.INDEX";#N/A,#N/A,FALSE,"Schedule I";#N/A,#N/A,FALSE,"Schedule  II";#N/A,#N/A,FALSE,"Schedule III"}</definedName>
    <definedName name="zkmviendndkndkne" localSheetId="21" hidden="1">{#N/A,#N/A,FALSE,"TAXC.INDEX";#N/A,#N/A,FALSE,"Schedule I";#N/A,#N/A,FALSE,"Schedule  II";#N/A,#N/A,FALSE,"Schedule III"}</definedName>
    <definedName name="zkmviendndkndkne" localSheetId="22" hidden="1">{#N/A,#N/A,FALSE,"TAXC.INDEX";#N/A,#N/A,FALSE,"Schedule I";#N/A,#N/A,FALSE,"Schedule  II";#N/A,#N/A,FALSE,"Schedule III"}</definedName>
    <definedName name="zkmviendndkndkne" localSheetId="19" hidden="1">{#N/A,#N/A,FALSE,"TAXC.INDEX";#N/A,#N/A,FALSE,"Schedule I";#N/A,#N/A,FALSE,"Schedule  II";#N/A,#N/A,FALSE,"Schedule III"}</definedName>
    <definedName name="zkmviendndkndkne" hidden="1">{#N/A,#N/A,FALSE,"TAXC.INDEX";#N/A,#N/A,FALSE,"Schedule I";#N/A,#N/A,FALSE,"Schedule  II";#N/A,#N/A,FALSE,"Schedule III"}</definedName>
    <definedName name="zlnk" hidden="1">#REF!</definedName>
    <definedName name="Zone">"02"</definedName>
    <definedName name="zongbiao">#REF!</definedName>
    <definedName name="zotnals.r" localSheetId="14" hidden="1">{#N/A,#N/A,FALSE,"TB";#N/A,#N/A,FALSE,"AR";#N/A,#N/A,FALSE,"BS";#N/A,#N/A,FALSE,"PL";#N/A,#N/A,FALSE,"NOTES";#N/A,#N/A,FALSE,"NOTES (2)";#N/A,#N/A,FALSE,"NOTES (3)";#N/A,#N/A,FALSE,"TAXC.INDEX";#N/A,#N/A,FALSE,"Schedule I";#N/A,#N/A,FALSE,"DPL";#N/A,#N/A,FALSE,"Schedule IV";#N/A,#N/A,FALSE,"Adjustments"}</definedName>
    <definedName name="zotnals.r" localSheetId="7" hidden="1">{#N/A,#N/A,FALSE,"TB";#N/A,#N/A,FALSE,"AR";#N/A,#N/A,FALSE,"BS";#N/A,#N/A,FALSE,"PL";#N/A,#N/A,FALSE,"NOTES";#N/A,#N/A,FALSE,"NOTES (2)";#N/A,#N/A,FALSE,"NOTES (3)";#N/A,#N/A,FALSE,"TAXC.INDEX";#N/A,#N/A,FALSE,"Schedule I";#N/A,#N/A,FALSE,"DPL";#N/A,#N/A,FALSE,"Schedule IV";#N/A,#N/A,FALSE,"Adjustments"}</definedName>
    <definedName name="zotnals.r" localSheetId="25" hidden="1">{#N/A,#N/A,FALSE,"TB";#N/A,#N/A,FALSE,"AR";#N/A,#N/A,FALSE,"BS";#N/A,#N/A,FALSE,"PL";#N/A,#N/A,FALSE,"NOTES";#N/A,#N/A,FALSE,"NOTES (2)";#N/A,#N/A,FALSE,"NOTES (3)";#N/A,#N/A,FALSE,"TAXC.INDEX";#N/A,#N/A,FALSE,"Schedule I";#N/A,#N/A,FALSE,"DPL";#N/A,#N/A,FALSE,"Schedule IV";#N/A,#N/A,FALSE,"Adjustments"}</definedName>
    <definedName name="zotnals.r" localSheetId="21" hidden="1">{#N/A,#N/A,FALSE,"TB";#N/A,#N/A,FALSE,"AR";#N/A,#N/A,FALSE,"BS";#N/A,#N/A,FALSE,"PL";#N/A,#N/A,FALSE,"NOTES";#N/A,#N/A,FALSE,"NOTES (2)";#N/A,#N/A,FALSE,"NOTES (3)";#N/A,#N/A,FALSE,"TAXC.INDEX";#N/A,#N/A,FALSE,"Schedule I";#N/A,#N/A,FALSE,"DPL";#N/A,#N/A,FALSE,"Schedule IV";#N/A,#N/A,FALSE,"Adjustments"}</definedName>
    <definedName name="zotnals.r" localSheetId="22" hidden="1">{#N/A,#N/A,FALSE,"TB";#N/A,#N/A,FALSE,"AR";#N/A,#N/A,FALSE,"BS";#N/A,#N/A,FALSE,"PL";#N/A,#N/A,FALSE,"NOTES";#N/A,#N/A,FALSE,"NOTES (2)";#N/A,#N/A,FALSE,"NOTES (3)";#N/A,#N/A,FALSE,"TAXC.INDEX";#N/A,#N/A,FALSE,"Schedule I";#N/A,#N/A,FALSE,"DPL";#N/A,#N/A,FALSE,"Schedule IV";#N/A,#N/A,FALSE,"Adjustments"}</definedName>
    <definedName name="zotnals.r" localSheetId="19" hidden="1">{#N/A,#N/A,FALSE,"TB";#N/A,#N/A,FALSE,"AR";#N/A,#N/A,FALSE,"BS";#N/A,#N/A,FALSE,"PL";#N/A,#N/A,FALSE,"NOTES";#N/A,#N/A,FALSE,"NOTES (2)";#N/A,#N/A,FALSE,"NOTES (3)";#N/A,#N/A,FALSE,"TAXC.INDEX";#N/A,#N/A,FALSE,"Schedule I";#N/A,#N/A,FALSE,"DPL";#N/A,#N/A,FALSE,"Schedule IV";#N/A,#N/A,FALSE,"Adjustments"}</definedName>
    <definedName name="zotnals.r" hidden="1">{#N/A,#N/A,FALSE,"TB";#N/A,#N/A,FALSE,"AR";#N/A,#N/A,FALSE,"BS";#N/A,#N/A,FALSE,"PL";#N/A,#N/A,FALSE,"NOTES";#N/A,#N/A,FALSE,"NOTES (2)";#N/A,#N/A,FALSE,"NOTES (3)";#N/A,#N/A,FALSE,"TAXC.INDEX";#N/A,#N/A,FALSE,"Schedule I";#N/A,#N/A,FALSE,"DPL";#N/A,#N/A,FALSE,"Schedule IV";#N/A,#N/A,FALSE,"Adjustments"}</definedName>
    <definedName name="zPack" localSheetId="14"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Pack" localSheetId="7"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Pack" localSheetId="25"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Pack" localSheetId="21"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Pack" localSheetId="22"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Pack" localSheetId="19"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Pack" hidden="1">{"Sch00",#N/A,FALSE,"1";"Contents",#N/A,FALSE,"1";"Sch01",#N/A,FALSE,"2";"Sch02",#N/A,FALSE,"2";"Sch03",#N/A,FALSE,"2";"Sch04",#N/A,FALSE,"2";"Sch05",#N/A,FALSE,"2";"Sch06",#N/A,FALSE,"2";"Sch07",#N/A,FALSE,"3";"Sch08",#N/A,FALSE,"3";"Sch09",#N/A,FALSE,"3";"Sch10",#N/A,FALSE,"3";"Sch11",#N/A,FALSE,"3";"Sch12",#N/A,FALSE,"3";"Sch13",#N/A,FALSE,"3";"Sch14a",#N/A,FALSE,"3";"Sch14b",#N/A,FALSE,"3";"Sch15a",#N/A,FALSE,"3";"Sch15b",#N/A,FALSE,"3";"Sch16",#N/A,FALSE,"3";"Sch17",#N/A,FALSE,"2";"Sch18",#N/A,FALSE,"3";"Sch19",#N/A,FALSE,"2";"Sch20",#N/A,FALSE,"2";"Sch21",#N/A,FALSE,"2";"Sch22",#N/A,FALSE,"3";"Sch23",#N/A,FALSE,"3";"Sch24",#N/A,FALSE,"3";"Sch25",#N/A,FALSE,"3";"Sch26",#N/A,FALSE,"2";"Sch27",#N/A,FALSE,"3";"Sch28",#N/A,FALSE,"3";"Sch29",#N/A,FALSE,"3";"Sch30",#N/A,FALSE,"3"}</definedName>
    <definedName name="zptls" localSheetId="14" hidden="1">{#N/A,#N/A,FALSE,"DIR-REP";#N/A,#N/A,FALSE,"AUD-REPORT";#N/A,#N/A,FALSE,"P7L&amp;BS";#N/A,#N/A,FALSE,"NOTES";#N/A,#N/A,FALSE,"FA";#N/A,#N/A,FALSE,"NOTES (2)";#N/A,#N/A,FALSE,"Schedule  IV";#N/A,#N/A,FALSE,"Schedule V"}</definedName>
    <definedName name="zptls" localSheetId="7" hidden="1">{#N/A,#N/A,FALSE,"DIR-REP";#N/A,#N/A,FALSE,"AUD-REPORT";#N/A,#N/A,FALSE,"P7L&amp;BS";#N/A,#N/A,FALSE,"NOTES";#N/A,#N/A,FALSE,"FA";#N/A,#N/A,FALSE,"NOTES (2)";#N/A,#N/A,FALSE,"Schedule  IV";#N/A,#N/A,FALSE,"Schedule V"}</definedName>
    <definedName name="zptls" localSheetId="25" hidden="1">{#N/A,#N/A,FALSE,"DIR-REP";#N/A,#N/A,FALSE,"AUD-REPORT";#N/A,#N/A,FALSE,"P7L&amp;BS";#N/A,#N/A,FALSE,"NOTES";#N/A,#N/A,FALSE,"FA";#N/A,#N/A,FALSE,"NOTES (2)";#N/A,#N/A,FALSE,"Schedule  IV";#N/A,#N/A,FALSE,"Schedule V"}</definedName>
    <definedName name="zptls" localSheetId="21" hidden="1">{#N/A,#N/A,FALSE,"DIR-REP";#N/A,#N/A,FALSE,"AUD-REPORT";#N/A,#N/A,FALSE,"P7L&amp;BS";#N/A,#N/A,FALSE,"NOTES";#N/A,#N/A,FALSE,"FA";#N/A,#N/A,FALSE,"NOTES (2)";#N/A,#N/A,FALSE,"Schedule  IV";#N/A,#N/A,FALSE,"Schedule V"}</definedName>
    <definedName name="zptls" localSheetId="22" hidden="1">{#N/A,#N/A,FALSE,"DIR-REP";#N/A,#N/A,FALSE,"AUD-REPORT";#N/A,#N/A,FALSE,"P7L&amp;BS";#N/A,#N/A,FALSE,"NOTES";#N/A,#N/A,FALSE,"FA";#N/A,#N/A,FALSE,"NOTES (2)";#N/A,#N/A,FALSE,"Schedule  IV";#N/A,#N/A,FALSE,"Schedule V"}</definedName>
    <definedName name="zptls" localSheetId="19" hidden="1">{#N/A,#N/A,FALSE,"DIR-REP";#N/A,#N/A,FALSE,"AUD-REPORT";#N/A,#N/A,FALSE,"P7L&amp;BS";#N/A,#N/A,FALSE,"NOTES";#N/A,#N/A,FALSE,"FA";#N/A,#N/A,FALSE,"NOTES (2)";#N/A,#N/A,FALSE,"Schedule  IV";#N/A,#N/A,FALSE,"Schedule V"}</definedName>
    <definedName name="zptls" hidden="1">{#N/A,#N/A,FALSE,"DIR-REP";#N/A,#N/A,FALSE,"AUD-REPORT";#N/A,#N/A,FALSE,"P7L&amp;BS";#N/A,#N/A,FALSE,"NOTES";#N/A,#N/A,FALSE,"FA";#N/A,#N/A,FALSE,"NOTES (2)";#N/A,#N/A,FALSE,"Schedule  IV";#N/A,#N/A,FALSE,"Schedule V"}</definedName>
    <definedName name="ZSZ" localSheetId="14"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 localSheetId="7"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 localSheetId="25"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 localSheetId="21"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 localSheetId="22"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 localSheetId="19"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tax" localSheetId="14"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tax" localSheetId="7"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tax" localSheetId="25"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tax" localSheetId="21"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tax" localSheetId="22"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tax" localSheetId="19"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tax" hidden="1">{"Tax01a",#N/A,FALSE,"4";"Tax01b",#N/A,FALSE,"4";"Tax02",#N/A,FALSE,"4";"Tax03",#N/A,FALSE,"4";"Tax04",#N/A,FALSE,"4";"Tax05",#N/A,FALSE,"4";"Tax06",#N/A,FALSE,"4";"Tax07",#N/A,FALSE,"4";"Tax08",#N/A,FALSE,"4";"Tax09",#N/A,FALSE,"4";"Tax10",#N/A,FALSE,"4";"Tax11",#N/A,FALSE,"4";"Tax12",#N/A,FALSE,"4";"Tax13",#N/A,FALSE,"4";"Tax14",#N/A,FALSE,"4";"Tax15",#N/A,FALSE,"4";"Tax16",#N/A,FALSE,"4";"Tax17",#N/A,FALSE,"4";"Tax18",#N/A,FALSE,"4"}</definedName>
    <definedName name="zuirzuizu" localSheetId="14" hidden="1">{"'Sheet1'!$A$1:$H$145"}</definedName>
    <definedName name="zuirzuizu" localSheetId="7" hidden="1">{"'Sheet1'!$A$1:$H$145"}</definedName>
    <definedName name="zuirzuizu" localSheetId="25" hidden="1">{"'Sheet1'!$A$1:$H$145"}</definedName>
    <definedName name="zuirzuizu" localSheetId="21" hidden="1">{"'Sheet1'!$A$1:$H$145"}</definedName>
    <definedName name="zuirzuizu" localSheetId="22" hidden="1">{"'Sheet1'!$A$1:$H$145"}</definedName>
    <definedName name="zuirzuizu" localSheetId="19" hidden="1">{"'Sheet1'!$A$1:$H$145"}</definedName>
    <definedName name="zuirzuizu" hidden="1">{"'Sheet1'!$A$1:$H$145"}</definedName>
    <definedName name="zxc" hidden="1">#REF!</definedName>
    <definedName name="ZXCZXC" hidden="1">#REF!</definedName>
    <definedName name="zxv" hidden="1">#REF!</definedName>
    <definedName name="zxxxx" localSheetId="14" hidden="1">{#N/A,#N/A,FALSE,"INPUTS";#N/A,#N/A,FALSE,"PROFORMA BSHEET";#N/A,#N/A,FALSE,"COMBINED";#N/A,#N/A,FALSE,"HIGH YIELD";#N/A,#N/A,FALSE,"COMB_GRAPHS"}</definedName>
    <definedName name="zxxxx" localSheetId="7" hidden="1">{#N/A,#N/A,FALSE,"INPUTS";#N/A,#N/A,FALSE,"PROFORMA BSHEET";#N/A,#N/A,FALSE,"COMBINED";#N/A,#N/A,FALSE,"HIGH YIELD";#N/A,#N/A,FALSE,"COMB_GRAPHS"}</definedName>
    <definedName name="zxxxx" localSheetId="25" hidden="1">{#N/A,#N/A,FALSE,"INPUTS";#N/A,#N/A,FALSE,"PROFORMA BSHEET";#N/A,#N/A,FALSE,"COMBINED";#N/A,#N/A,FALSE,"HIGH YIELD";#N/A,#N/A,FALSE,"COMB_GRAPHS"}</definedName>
    <definedName name="zxxxx" localSheetId="21" hidden="1">{#N/A,#N/A,FALSE,"INPUTS";#N/A,#N/A,FALSE,"PROFORMA BSHEET";#N/A,#N/A,FALSE,"COMBINED";#N/A,#N/A,FALSE,"HIGH YIELD";#N/A,#N/A,FALSE,"COMB_GRAPHS"}</definedName>
    <definedName name="zxxxx" localSheetId="22" hidden="1">{#N/A,#N/A,FALSE,"INPUTS";#N/A,#N/A,FALSE,"PROFORMA BSHEET";#N/A,#N/A,FALSE,"COMBINED";#N/A,#N/A,FALSE,"HIGH YIELD";#N/A,#N/A,FALSE,"COMB_GRAPHS"}</definedName>
    <definedName name="zxxxx" localSheetId="19" hidden="1">{#N/A,#N/A,FALSE,"INPUTS";#N/A,#N/A,FALSE,"PROFORMA BSHEET";#N/A,#N/A,FALSE,"COMBINED";#N/A,#N/A,FALSE,"HIGH YIELD";#N/A,#N/A,FALSE,"COMB_GRAPHS"}</definedName>
    <definedName name="zxxxx" hidden="1">{#N/A,#N/A,FALSE,"INPUTS";#N/A,#N/A,FALSE,"PROFORMA BSHEET";#N/A,#N/A,FALSE,"COMBINED";#N/A,#N/A,FALSE,"HIGH YIELD";#N/A,#N/A,FALSE,"COMB_GRAPHS"}</definedName>
    <definedName name="zxzx" localSheetId="14" hidden="1">{"oct_res_comm",#N/A,FALSE,"VarToBud"}</definedName>
    <definedName name="zxzx" localSheetId="7" hidden="1">{"oct_res_comm",#N/A,FALSE,"VarToBud"}</definedName>
    <definedName name="zxzx" localSheetId="25" hidden="1">{"oct_res_comm",#N/A,FALSE,"VarToBud"}</definedName>
    <definedName name="zxzx" localSheetId="21" hidden="1">{"oct_res_comm",#N/A,FALSE,"VarToBud"}</definedName>
    <definedName name="zxzx" localSheetId="22" hidden="1">{"oct_res_comm",#N/A,FALSE,"VarToBud"}</definedName>
    <definedName name="zxzx" localSheetId="19" hidden="1">{"oct_res_comm",#N/A,FALSE,"VarToBud"}</definedName>
    <definedName name="zxzx" hidden="1">{"oct_res_comm",#N/A,FALSE,"VarToBud"}</definedName>
    <definedName name="zz">#REF!</definedName>
    <definedName name="zza">#REF!</definedName>
    <definedName name="zza4pg" localSheetId="14" hidden="1">{#N/A,#N/A,FALSE,"REPORT"}</definedName>
    <definedName name="zza4pg" localSheetId="7" hidden="1">{#N/A,#N/A,FALSE,"REPORT"}</definedName>
    <definedName name="zza4pg" localSheetId="25" hidden="1">{#N/A,#N/A,FALSE,"REPORT"}</definedName>
    <definedName name="zza4pg" localSheetId="21" hidden="1">{#N/A,#N/A,FALSE,"REPORT"}</definedName>
    <definedName name="zza4pg" localSheetId="22" hidden="1">{#N/A,#N/A,FALSE,"REPORT"}</definedName>
    <definedName name="zza4pg" localSheetId="19" hidden="1">{#N/A,#N/A,FALSE,"REPORT"}</definedName>
    <definedName name="zza4pg" hidden="1">{#N/A,#N/A,FALSE,"REPORT"}</definedName>
    <definedName name="zzaxz" localSheetId="14" hidden="1">{"detail",#N/A,FALSE,"mfg";"summary",#N/A,FALSE,"mfg"}</definedName>
    <definedName name="zzaxz" localSheetId="7" hidden="1">{"detail",#N/A,FALSE,"mfg";"summary",#N/A,FALSE,"mfg"}</definedName>
    <definedName name="zzaxz" localSheetId="25" hidden="1">{"detail",#N/A,FALSE,"mfg";"summary",#N/A,FALSE,"mfg"}</definedName>
    <definedName name="zzaxz" localSheetId="21" hidden="1">{"detail",#N/A,FALSE,"mfg";"summary",#N/A,FALSE,"mfg"}</definedName>
    <definedName name="zzaxz" localSheetId="22" hidden="1">{"detail",#N/A,FALSE,"mfg";"summary",#N/A,FALSE,"mfg"}</definedName>
    <definedName name="zzaxz" localSheetId="19" hidden="1">{"detail",#N/A,FALSE,"mfg";"summary",#N/A,FALSE,"mfg"}</definedName>
    <definedName name="zzaxz" hidden="1">{"detail",#N/A,FALSE,"mfg";"summary",#N/A,FALSE,"mfg"}</definedName>
    <definedName name="zzb">#REF!</definedName>
    <definedName name="zzc">#REF!</definedName>
    <definedName name="zzee" localSheetId="14" hidden="1">{#N/A,#N/A,FALSE,"Pharm";#N/A,#N/A,FALSE,"WWCM"}</definedName>
    <definedName name="zzee" localSheetId="7" hidden="1">{#N/A,#N/A,FALSE,"Pharm";#N/A,#N/A,FALSE,"WWCM"}</definedName>
    <definedName name="zzee" localSheetId="25" hidden="1">{#N/A,#N/A,FALSE,"Pharm";#N/A,#N/A,FALSE,"WWCM"}</definedName>
    <definedName name="zzee" localSheetId="21" hidden="1">{#N/A,#N/A,FALSE,"Pharm";#N/A,#N/A,FALSE,"WWCM"}</definedName>
    <definedName name="zzee" localSheetId="22" hidden="1">{#N/A,#N/A,FALSE,"Pharm";#N/A,#N/A,FALSE,"WWCM"}</definedName>
    <definedName name="zzee" localSheetId="19" hidden="1">{#N/A,#N/A,FALSE,"Pharm";#N/A,#N/A,FALSE,"WWCM"}</definedName>
    <definedName name="zzee" hidden="1">{#N/A,#N/A,FALSE,"Pharm";#N/A,#N/A,FALSE,"WWCM"}</definedName>
    <definedName name="zzi.7" localSheetId="14"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i.7" localSheetId="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i.7" localSheetId="25"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i.7" localSheetId="21"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i.7" localSheetId="22"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i.7" localSheetId="19"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i.7" hidden="1">{#N/A,#N/A,FALSE,"Rohstoffnotierungen";#N/A,#N/A,FALSE,"Umsatz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zzz">#REF!</definedName>
    <definedName name="zzz.com" localSheetId="14" hidden="1">{#N/A,#N/A,FALSE,"Title Page";#N/A,#N/A,FALSE,"Conclusions";#N/A,#N/A,FALSE,"Assum.";#N/A,#N/A,FALSE,"Sun  DCF-WC-Dep";#N/A,#N/A,FALSE,"MarketValue";#N/A,#N/A,FALSE,"BalSheet";#N/A,#N/A,FALSE,"WACC";#N/A,#N/A,FALSE,"PC+ Info.";#N/A,#N/A,FALSE,"PC+Info_2"}</definedName>
    <definedName name="zzz.com" localSheetId="7" hidden="1">{#N/A,#N/A,FALSE,"Title Page";#N/A,#N/A,FALSE,"Conclusions";#N/A,#N/A,FALSE,"Assum.";#N/A,#N/A,FALSE,"Sun  DCF-WC-Dep";#N/A,#N/A,FALSE,"MarketValue";#N/A,#N/A,FALSE,"BalSheet";#N/A,#N/A,FALSE,"WACC";#N/A,#N/A,FALSE,"PC+ Info.";#N/A,#N/A,FALSE,"PC+Info_2"}</definedName>
    <definedName name="zzz.com" localSheetId="25" hidden="1">{#N/A,#N/A,FALSE,"Title Page";#N/A,#N/A,FALSE,"Conclusions";#N/A,#N/A,FALSE,"Assum.";#N/A,#N/A,FALSE,"Sun  DCF-WC-Dep";#N/A,#N/A,FALSE,"MarketValue";#N/A,#N/A,FALSE,"BalSheet";#N/A,#N/A,FALSE,"WACC";#N/A,#N/A,FALSE,"PC+ Info.";#N/A,#N/A,FALSE,"PC+Info_2"}</definedName>
    <definedName name="zzz.com" localSheetId="21" hidden="1">{#N/A,#N/A,FALSE,"Title Page";#N/A,#N/A,FALSE,"Conclusions";#N/A,#N/A,FALSE,"Assum.";#N/A,#N/A,FALSE,"Sun  DCF-WC-Dep";#N/A,#N/A,FALSE,"MarketValue";#N/A,#N/A,FALSE,"BalSheet";#N/A,#N/A,FALSE,"WACC";#N/A,#N/A,FALSE,"PC+ Info.";#N/A,#N/A,FALSE,"PC+Info_2"}</definedName>
    <definedName name="zzz.com" localSheetId="22" hidden="1">{#N/A,#N/A,FALSE,"Title Page";#N/A,#N/A,FALSE,"Conclusions";#N/A,#N/A,FALSE,"Assum.";#N/A,#N/A,FALSE,"Sun  DCF-WC-Dep";#N/A,#N/A,FALSE,"MarketValue";#N/A,#N/A,FALSE,"BalSheet";#N/A,#N/A,FALSE,"WACC";#N/A,#N/A,FALSE,"PC+ Info.";#N/A,#N/A,FALSE,"PC+Info_2"}</definedName>
    <definedName name="zzz.com" localSheetId="19" hidden="1">{#N/A,#N/A,FALSE,"Title Page";#N/A,#N/A,FALSE,"Conclusions";#N/A,#N/A,FALSE,"Assum.";#N/A,#N/A,FALSE,"Sun  DCF-WC-Dep";#N/A,#N/A,FALSE,"MarketValue";#N/A,#N/A,FALSE,"BalSheet";#N/A,#N/A,FALSE,"WACC";#N/A,#N/A,FALSE,"PC+ Info.";#N/A,#N/A,FALSE,"PC+Info_2"}</definedName>
    <definedName name="zzz.com" hidden="1">{#N/A,#N/A,FALSE,"Title Page";#N/A,#N/A,FALSE,"Conclusions";#N/A,#N/A,FALSE,"Assum.";#N/A,#N/A,FALSE,"Sun  DCF-WC-Dep";#N/A,#N/A,FALSE,"MarketValue";#N/A,#N/A,FALSE,"BalSheet";#N/A,#N/A,FALSE,"WACC";#N/A,#N/A,FALSE,"PC+ Info.";#N/A,#N/A,FALSE,"PC+Info_2"}</definedName>
    <definedName name="z大连分公司明细帐.dbf">#REF!</definedName>
    <definedName name="β계획" localSheetId="14" hidden="1">{#N/A,#N/A,FALSE,"단축1";#N/A,#N/A,FALSE,"단축2";#N/A,#N/A,FALSE,"단축3";#N/A,#N/A,FALSE,"장축";#N/A,#N/A,FALSE,"4WD"}</definedName>
    <definedName name="β계획" localSheetId="7" hidden="1">{#N/A,#N/A,FALSE,"단축1";#N/A,#N/A,FALSE,"단축2";#N/A,#N/A,FALSE,"단축3";#N/A,#N/A,FALSE,"장축";#N/A,#N/A,FALSE,"4WD"}</definedName>
    <definedName name="β계획" localSheetId="25" hidden="1">{#N/A,#N/A,FALSE,"단축1";#N/A,#N/A,FALSE,"단축2";#N/A,#N/A,FALSE,"단축3";#N/A,#N/A,FALSE,"장축";#N/A,#N/A,FALSE,"4WD"}</definedName>
    <definedName name="β계획" localSheetId="21" hidden="1">{#N/A,#N/A,FALSE,"단축1";#N/A,#N/A,FALSE,"단축2";#N/A,#N/A,FALSE,"단축3";#N/A,#N/A,FALSE,"장축";#N/A,#N/A,FALSE,"4WD"}</definedName>
    <definedName name="β계획" localSheetId="22" hidden="1">{#N/A,#N/A,FALSE,"단축1";#N/A,#N/A,FALSE,"단축2";#N/A,#N/A,FALSE,"단축3";#N/A,#N/A,FALSE,"장축";#N/A,#N/A,FALSE,"4WD"}</definedName>
    <definedName name="β계획" localSheetId="19" hidden="1">{#N/A,#N/A,FALSE,"단축1";#N/A,#N/A,FALSE,"단축2";#N/A,#N/A,FALSE,"단축3";#N/A,#N/A,FALSE,"장축";#N/A,#N/A,FALSE,"4WD"}</definedName>
    <definedName name="β계획" hidden="1">{#N/A,#N/A,FALSE,"단축1";#N/A,#N/A,FALSE,"단축2";#N/A,#N/A,FALSE,"단축3";#N/A,#N/A,FALSE,"장축";#N/A,#N/A,FALSE,"4WD"}</definedName>
    <definedName name="あ" localSheetId="14" hidden="1">{"原価実績・計画　増産無し",#N/A,FALSE,"Sheet7";"原価実績・計画　増産有り",#N/A,FALSE,"Sheet7"}</definedName>
    <definedName name="あ" localSheetId="7" hidden="1">{"原価実績・計画　増産無し",#N/A,FALSE,"Sheet7";"原価実績・計画　増産有り",#N/A,FALSE,"Sheet7"}</definedName>
    <definedName name="あ" localSheetId="25" hidden="1">{"原価実績・計画　増産無し",#N/A,FALSE,"Sheet7";"原価実績・計画　増産有り",#N/A,FALSE,"Sheet7"}</definedName>
    <definedName name="あ" localSheetId="21" hidden="1">{"原価実績・計画　増産無し",#N/A,FALSE,"Sheet7";"原価実績・計画　増産有り",#N/A,FALSE,"Sheet7"}</definedName>
    <definedName name="あ" localSheetId="22" hidden="1">{"原価実績・計画　増産無し",#N/A,FALSE,"Sheet7";"原価実績・計画　増産有り",#N/A,FALSE,"Sheet7"}</definedName>
    <definedName name="あ" localSheetId="19" hidden="1">{"原価実績・計画　増産無し",#N/A,FALSE,"Sheet7";"原価実績・計画　増産有り",#N/A,FALSE,"Sheet7"}</definedName>
    <definedName name="あ" hidden="1">{"原価実績・計画　増産無し",#N/A,FALSE,"Sheet7";"原価実績・計画　増産有り",#N/A,FALSE,"Sheet7"}</definedName>
    <definedName name="コスガ" localSheetId="14" hidden="1">{"賃貸事例比較法",#N/A,FALSE,"Sheet2";"賃貸条件",#N/A,FALSE,"Sheet2"}</definedName>
    <definedName name="コスガ" localSheetId="7" hidden="1">{"賃貸事例比較法",#N/A,FALSE,"Sheet2";"賃貸条件",#N/A,FALSE,"Sheet2"}</definedName>
    <definedName name="コスガ" localSheetId="25" hidden="1">{"賃貸事例比較法",#N/A,FALSE,"Sheet2";"賃貸条件",#N/A,FALSE,"Sheet2"}</definedName>
    <definedName name="コスガ" localSheetId="21" hidden="1">{"賃貸事例比較法",#N/A,FALSE,"Sheet2";"賃貸条件",#N/A,FALSE,"Sheet2"}</definedName>
    <definedName name="コスガ" localSheetId="22" hidden="1">{"賃貸事例比較法",#N/A,FALSE,"Sheet2";"賃貸条件",#N/A,FALSE,"Sheet2"}</definedName>
    <definedName name="コスガ" localSheetId="19" hidden="1">{"賃貸事例比較法",#N/A,FALSE,"Sheet2";"賃貸条件",#N/A,FALSE,"Sheet2"}</definedName>
    <definedName name="コスガ" hidden="1">{"賃貸事例比較法",#N/A,FALSE,"Sheet2";"賃貸条件",#N/A,FALSE,"Sheet2"}</definedName>
    <definedName name="ㄱㄱ" localSheetId="14" hidden="1">{#N/A,#N/A,FALSE,"UNIT";#N/A,#N/A,FALSE,"UNIT";#N/A,#N/A,FALSE,"계정"}</definedName>
    <definedName name="ㄱㄱ" localSheetId="7" hidden="1">{#N/A,#N/A,FALSE,"UNIT";#N/A,#N/A,FALSE,"UNIT";#N/A,#N/A,FALSE,"계정"}</definedName>
    <definedName name="ㄱㄱ" localSheetId="25" hidden="1">{#N/A,#N/A,FALSE,"UNIT";#N/A,#N/A,FALSE,"UNIT";#N/A,#N/A,FALSE,"계정"}</definedName>
    <definedName name="ㄱㄱ" localSheetId="21" hidden="1">{#N/A,#N/A,FALSE,"UNIT";#N/A,#N/A,FALSE,"UNIT";#N/A,#N/A,FALSE,"계정"}</definedName>
    <definedName name="ㄱㄱ" localSheetId="22" hidden="1">{#N/A,#N/A,FALSE,"UNIT";#N/A,#N/A,FALSE,"UNIT";#N/A,#N/A,FALSE,"계정"}</definedName>
    <definedName name="ㄱㄱ" localSheetId="19" hidden="1">{#N/A,#N/A,FALSE,"UNIT";#N/A,#N/A,FALSE,"UNIT";#N/A,#N/A,FALSE,"계정"}</definedName>
    <definedName name="ㄱㄱ" hidden="1">{#N/A,#N/A,FALSE,"UNIT";#N/A,#N/A,FALSE,"UNIT";#N/A,#N/A,FALSE,"계정"}</definedName>
    <definedName name="ㄱㄱㄱ" localSheetId="14" hidden="1">{#N/A,#N/A,FALSE,"UNIT";#N/A,#N/A,FALSE,"UNIT";#N/A,#N/A,FALSE,"계정"}</definedName>
    <definedName name="ㄱㄱㄱ" localSheetId="7" hidden="1">{#N/A,#N/A,FALSE,"UNIT";#N/A,#N/A,FALSE,"UNIT";#N/A,#N/A,FALSE,"계정"}</definedName>
    <definedName name="ㄱㄱㄱ" localSheetId="25" hidden="1">{#N/A,#N/A,FALSE,"UNIT";#N/A,#N/A,FALSE,"UNIT";#N/A,#N/A,FALSE,"계정"}</definedName>
    <definedName name="ㄱㄱㄱ" localSheetId="21" hidden="1">{#N/A,#N/A,FALSE,"UNIT";#N/A,#N/A,FALSE,"UNIT";#N/A,#N/A,FALSE,"계정"}</definedName>
    <definedName name="ㄱㄱㄱ" localSheetId="22" hidden="1">{#N/A,#N/A,FALSE,"UNIT";#N/A,#N/A,FALSE,"UNIT";#N/A,#N/A,FALSE,"계정"}</definedName>
    <definedName name="ㄱㄱㄱ" localSheetId="19" hidden="1">{#N/A,#N/A,FALSE,"UNIT";#N/A,#N/A,FALSE,"UNIT";#N/A,#N/A,FALSE,"계정"}</definedName>
    <definedName name="ㄱㄱㄱ" hidden="1">{#N/A,#N/A,FALSE,"UNIT";#N/A,#N/A,FALSE,"UNIT";#N/A,#N/A,FALSE,"계정"}</definedName>
    <definedName name="ㄱㄱㄱㄱㄱ" localSheetId="14" hidden="1">{#N/A,#N/A,FALSE,"UNIT";#N/A,#N/A,FALSE,"UNIT";#N/A,#N/A,FALSE,"계정"}</definedName>
    <definedName name="ㄱㄱㄱㄱㄱ" localSheetId="7" hidden="1">{#N/A,#N/A,FALSE,"UNIT";#N/A,#N/A,FALSE,"UNIT";#N/A,#N/A,FALSE,"계정"}</definedName>
    <definedName name="ㄱㄱㄱㄱㄱ" localSheetId="25" hidden="1">{#N/A,#N/A,FALSE,"UNIT";#N/A,#N/A,FALSE,"UNIT";#N/A,#N/A,FALSE,"계정"}</definedName>
    <definedName name="ㄱㄱㄱㄱㄱ" localSheetId="21" hidden="1">{#N/A,#N/A,FALSE,"UNIT";#N/A,#N/A,FALSE,"UNIT";#N/A,#N/A,FALSE,"계정"}</definedName>
    <definedName name="ㄱㄱㄱㄱㄱ" localSheetId="22" hidden="1">{#N/A,#N/A,FALSE,"UNIT";#N/A,#N/A,FALSE,"UNIT";#N/A,#N/A,FALSE,"계정"}</definedName>
    <definedName name="ㄱㄱㄱㄱㄱ" localSheetId="19" hidden="1">{#N/A,#N/A,FALSE,"UNIT";#N/A,#N/A,FALSE,"UNIT";#N/A,#N/A,FALSE,"계정"}</definedName>
    <definedName name="ㄱㄱㄱㄱㄱ" hidden="1">{#N/A,#N/A,FALSE,"UNIT";#N/A,#N/A,FALSE,"UNIT";#N/A,#N/A,FALSE,"계정"}</definedName>
    <definedName name="ㄱㄷ" localSheetId="14" hidden="1">{#N/A,#N/A,FALSE,"단축1";#N/A,#N/A,FALSE,"단축2";#N/A,#N/A,FALSE,"단축3";#N/A,#N/A,FALSE,"장축";#N/A,#N/A,FALSE,"4WD"}</definedName>
    <definedName name="ㄱㄷ" localSheetId="7" hidden="1">{#N/A,#N/A,FALSE,"단축1";#N/A,#N/A,FALSE,"단축2";#N/A,#N/A,FALSE,"단축3";#N/A,#N/A,FALSE,"장축";#N/A,#N/A,FALSE,"4WD"}</definedName>
    <definedName name="ㄱㄷ" localSheetId="25" hidden="1">{#N/A,#N/A,FALSE,"단축1";#N/A,#N/A,FALSE,"단축2";#N/A,#N/A,FALSE,"단축3";#N/A,#N/A,FALSE,"장축";#N/A,#N/A,FALSE,"4WD"}</definedName>
    <definedName name="ㄱㄷ" localSheetId="21" hidden="1">{#N/A,#N/A,FALSE,"단축1";#N/A,#N/A,FALSE,"단축2";#N/A,#N/A,FALSE,"단축3";#N/A,#N/A,FALSE,"장축";#N/A,#N/A,FALSE,"4WD"}</definedName>
    <definedName name="ㄱㄷ" localSheetId="22" hidden="1">{#N/A,#N/A,FALSE,"단축1";#N/A,#N/A,FALSE,"단축2";#N/A,#N/A,FALSE,"단축3";#N/A,#N/A,FALSE,"장축";#N/A,#N/A,FALSE,"4WD"}</definedName>
    <definedName name="ㄱㄷ" localSheetId="19" hidden="1">{#N/A,#N/A,FALSE,"단축1";#N/A,#N/A,FALSE,"단축2";#N/A,#N/A,FALSE,"단축3";#N/A,#N/A,FALSE,"장축";#N/A,#N/A,FALSE,"4WD"}</definedName>
    <definedName name="ㄱㄷ" hidden="1">{#N/A,#N/A,FALSE,"단축1";#N/A,#N/A,FALSE,"단축2";#N/A,#N/A,FALSE,"단축3";#N/A,#N/A,FALSE,"장축";#N/A,#N/A,FALSE,"4WD"}</definedName>
    <definedName name="ㄱㅇ" localSheetId="14" hidden="1">{#N/A,#N/A,FALSE,"단축1";#N/A,#N/A,FALSE,"단축2";#N/A,#N/A,FALSE,"단축3";#N/A,#N/A,FALSE,"장축";#N/A,#N/A,FALSE,"4WD"}</definedName>
    <definedName name="ㄱㅇ" localSheetId="7" hidden="1">{#N/A,#N/A,FALSE,"단축1";#N/A,#N/A,FALSE,"단축2";#N/A,#N/A,FALSE,"단축3";#N/A,#N/A,FALSE,"장축";#N/A,#N/A,FALSE,"4WD"}</definedName>
    <definedName name="ㄱㅇ" localSheetId="25" hidden="1">{#N/A,#N/A,FALSE,"단축1";#N/A,#N/A,FALSE,"단축2";#N/A,#N/A,FALSE,"단축3";#N/A,#N/A,FALSE,"장축";#N/A,#N/A,FALSE,"4WD"}</definedName>
    <definedName name="ㄱㅇ" localSheetId="21" hidden="1">{#N/A,#N/A,FALSE,"단축1";#N/A,#N/A,FALSE,"단축2";#N/A,#N/A,FALSE,"단축3";#N/A,#N/A,FALSE,"장축";#N/A,#N/A,FALSE,"4WD"}</definedName>
    <definedName name="ㄱㅇ" localSheetId="22" hidden="1">{#N/A,#N/A,FALSE,"단축1";#N/A,#N/A,FALSE,"단축2";#N/A,#N/A,FALSE,"단축3";#N/A,#N/A,FALSE,"장축";#N/A,#N/A,FALSE,"4WD"}</definedName>
    <definedName name="ㄱㅇ" localSheetId="19" hidden="1">{#N/A,#N/A,FALSE,"단축1";#N/A,#N/A,FALSE,"단축2";#N/A,#N/A,FALSE,"단축3";#N/A,#N/A,FALSE,"장축";#N/A,#N/A,FALSE,"4WD"}</definedName>
    <definedName name="ㄱㅇ" hidden="1">{#N/A,#N/A,FALSE,"단축1";#N/A,#N/A,FALSE,"단축2";#N/A,#N/A,FALSE,"단축3";#N/A,#N/A,FALSE,"장축";#N/A,#N/A,FALSE,"4WD"}</definedName>
    <definedName name="가1" localSheetId="14" hidden="1">{#N/A,#N/A,TRUE,"Y생산";#N/A,#N/A,TRUE,"Y판매";#N/A,#N/A,TRUE,"Y총물량";#N/A,#N/A,TRUE,"Y능력";#N/A,#N/A,TRUE,"YKD"}</definedName>
    <definedName name="가1" localSheetId="7" hidden="1">{#N/A,#N/A,TRUE,"Y생산";#N/A,#N/A,TRUE,"Y판매";#N/A,#N/A,TRUE,"Y총물량";#N/A,#N/A,TRUE,"Y능력";#N/A,#N/A,TRUE,"YKD"}</definedName>
    <definedName name="가1" localSheetId="25" hidden="1">{#N/A,#N/A,TRUE,"Y생산";#N/A,#N/A,TRUE,"Y판매";#N/A,#N/A,TRUE,"Y총물량";#N/A,#N/A,TRUE,"Y능력";#N/A,#N/A,TRUE,"YKD"}</definedName>
    <definedName name="가1" localSheetId="21" hidden="1">{#N/A,#N/A,TRUE,"Y생산";#N/A,#N/A,TRUE,"Y판매";#N/A,#N/A,TRUE,"Y총물량";#N/A,#N/A,TRUE,"Y능력";#N/A,#N/A,TRUE,"YKD"}</definedName>
    <definedName name="가1" localSheetId="22" hidden="1">{#N/A,#N/A,TRUE,"Y생산";#N/A,#N/A,TRUE,"Y판매";#N/A,#N/A,TRUE,"Y총물량";#N/A,#N/A,TRUE,"Y능력";#N/A,#N/A,TRUE,"YKD"}</definedName>
    <definedName name="가1" localSheetId="19" hidden="1">{#N/A,#N/A,TRUE,"Y생산";#N/A,#N/A,TRUE,"Y판매";#N/A,#N/A,TRUE,"Y총물량";#N/A,#N/A,TRUE,"Y능력";#N/A,#N/A,TRUE,"YKD"}</definedName>
    <definedName name="가1" hidden="1">{#N/A,#N/A,TRUE,"Y생산";#N/A,#N/A,TRUE,"Y판매";#N/A,#N/A,TRUE,"Y총물량";#N/A,#N/A,TRUE,"Y능력";#N/A,#N/A,TRUE,"YKD"}</definedName>
    <definedName name="가11" localSheetId="14" hidden="1">{#N/A,#N/A,FALSE,"단축1";#N/A,#N/A,FALSE,"단축2";#N/A,#N/A,FALSE,"단축3";#N/A,#N/A,FALSE,"장축";#N/A,#N/A,FALSE,"4WD"}</definedName>
    <definedName name="가11" localSheetId="7" hidden="1">{#N/A,#N/A,FALSE,"단축1";#N/A,#N/A,FALSE,"단축2";#N/A,#N/A,FALSE,"단축3";#N/A,#N/A,FALSE,"장축";#N/A,#N/A,FALSE,"4WD"}</definedName>
    <definedName name="가11" localSheetId="25" hidden="1">{#N/A,#N/A,FALSE,"단축1";#N/A,#N/A,FALSE,"단축2";#N/A,#N/A,FALSE,"단축3";#N/A,#N/A,FALSE,"장축";#N/A,#N/A,FALSE,"4WD"}</definedName>
    <definedName name="가11" localSheetId="21" hidden="1">{#N/A,#N/A,FALSE,"단축1";#N/A,#N/A,FALSE,"단축2";#N/A,#N/A,FALSE,"단축3";#N/A,#N/A,FALSE,"장축";#N/A,#N/A,FALSE,"4WD"}</definedName>
    <definedName name="가11" localSheetId="22" hidden="1">{#N/A,#N/A,FALSE,"단축1";#N/A,#N/A,FALSE,"단축2";#N/A,#N/A,FALSE,"단축3";#N/A,#N/A,FALSE,"장축";#N/A,#N/A,FALSE,"4WD"}</definedName>
    <definedName name="가11" localSheetId="19" hidden="1">{#N/A,#N/A,FALSE,"단축1";#N/A,#N/A,FALSE,"단축2";#N/A,#N/A,FALSE,"단축3";#N/A,#N/A,FALSE,"장축";#N/A,#N/A,FALSE,"4WD"}</definedName>
    <definedName name="가11" hidden="1">{#N/A,#N/A,FALSE,"단축1";#N/A,#N/A,FALSE,"단축2";#N/A,#N/A,FALSE,"단축3";#N/A,#N/A,FALSE,"장축";#N/A,#N/A,FALSE,"4WD"}</definedName>
    <definedName name="가2" localSheetId="14" hidden="1">{#N/A,#N/A,TRUE,"Y생산";#N/A,#N/A,TRUE,"Y판매";#N/A,#N/A,TRUE,"Y총물량";#N/A,#N/A,TRUE,"Y능력";#N/A,#N/A,TRUE,"YKD"}</definedName>
    <definedName name="가2" localSheetId="7" hidden="1">{#N/A,#N/A,TRUE,"Y생산";#N/A,#N/A,TRUE,"Y판매";#N/A,#N/A,TRUE,"Y총물량";#N/A,#N/A,TRUE,"Y능력";#N/A,#N/A,TRUE,"YKD"}</definedName>
    <definedName name="가2" localSheetId="25" hidden="1">{#N/A,#N/A,TRUE,"Y생산";#N/A,#N/A,TRUE,"Y판매";#N/A,#N/A,TRUE,"Y총물량";#N/A,#N/A,TRUE,"Y능력";#N/A,#N/A,TRUE,"YKD"}</definedName>
    <definedName name="가2" localSheetId="21" hidden="1">{#N/A,#N/A,TRUE,"Y생산";#N/A,#N/A,TRUE,"Y판매";#N/A,#N/A,TRUE,"Y총물량";#N/A,#N/A,TRUE,"Y능력";#N/A,#N/A,TRUE,"YKD"}</definedName>
    <definedName name="가2" localSheetId="22" hidden="1">{#N/A,#N/A,TRUE,"Y생산";#N/A,#N/A,TRUE,"Y판매";#N/A,#N/A,TRUE,"Y총물량";#N/A,#N/A,TRUE,"Y능력";#N/A,#N/A,TRUE,"YKD"}</definedName>
    <definedName name="가2" localSheetId="19" hidden="1">{#N/A,#N/A,TRUE,"Y생산";#N/A,#N/A,TRUE,"Y판매";#N/A,#N/A,TRUE,"Y총물량";#N/A,#N/A,TRUE,"Y능력";#N/A,#N/A,TRUE,"YKD"}</definedName>
    <definedName name="가2" hidden="1">{#N/A,#N/A,TRUE,"Y생산";#N/A,#N/A,TRUE,"Y판매";#N/A,#N/A,TRUE,"Y총물량";#N/A,#N/A,TRUE,"Y능력";#N/A,#N/A,TRUE,"YKD"}</definedName>
    <definedName name="가결산" localSheetId="14" hidden="1">{#N/A,#N/A,TRUE,"Summary";#N/A,#N/A,TRUE,"IS";#N/A,#N/A,TRUE,"Adj";#N/A,#N/A,TRUE,"BS";#N/A,#N/A,TRUE,"CF";#N/A,#N/A,TRUE,"Debt";#N/A,#N/A,TRUE,"IRR"}</definedName>
    <definedName name="가결산" localSheetId="7" hidden="1">{#N/A,#N/A,TRUE,"Summary";#N/A,#N/A,TRUE,"IS";#N/A,#N/A,TRUE,"Adj";#N/A,#N/A,TRUE,"BS";#N/A,#N/A,TRUE,"CF";#N/A,#N/A,TRUE,"Debt";#N/A,#N/A,TRUE,"IRR"}</definedName>
    <definedName name="가결산" localSheetId="25" hidden="1">{#N/A,#N/A,TRUE,"Summary";#N/A,#N/A,TRUE,"IS";#N/A,#N/A,TRUE,"Adj";#N/A,#N/A,TRUE,"BS";#N/A,#N/A,TRUE,"CF";#N/A,#N/A,TRUE,"Debt";#N/A,#N/A,TRUE,"IRR"}</definedName>
    <definedName name="가결산" localSheetId="21" hidden="1">{#N/A,#N/A,TRUE,"Summary";#N/A,#N/A,TRUE,"IS";#N/A,#N/A,TRUE,"Adj";#N/A,#N/A,TRUE,"BS";#N/A,#N/A,TRUE,"CF";#N/A,#N/A,TRUE,"Debt";#N/A,#N/A,TRUE,"IRR"}</definedName>
    <definedName name="가결산" localSheetId="22" hidden="1">{#N/A,#N/A,TRUE,"Summary";#N/A,#N/A,TRUE,"IS";#N/A,#N/A,TRUE,"Adj";#N/A,#N/A,TRUE,"BS";#N/A,#N/A,TRUE,"CF";#N/A,#N/A,TRUE,"Debt";#N/A,#N/A,TRUE,"IRR"}</definedName>
    <definedName name="가결산" localSheetId="19" hidden="1">{#N/A,#N/A,TRUE,"Summary";#N/A,#N/A,TRUE,"IS";#N/A,#N/A,TRUE,"Adj";#N/A,#N/A,TRUE,"BS";#N/A,#N/A,TRUE,"CF";#N/A,#N/A,TRUE,"Debt";#N/A,#N/A,TRUE,"IRR"}</definedName>
    <definedName name="가결산" hidden="1">{#N/A,#N/A,TRUE,"Summary";#N/A,#N/A,TRUE,"IS";#N/A,#N/A,TRUE,"Adj";#N/A,#N/A,TRUE,"BS";#N/A,#N/A,TRUE,"CF";#N/A,#N/A,TRUE,"Debt";#N/A,#N/A,TRUE,"IRR"}</definedName>
    <definedName name="가동" localSheetId="14" hidden="1">{#N/A,#N/A,TRUE,"Y생산";#N/A,#N/A,TRUE,"Y판매";#N/A,#N/A,TRUE,"Y총물량";#N/A,#N/A,TRUE,"Y능력";#N/A,#N/A,TRUE,"YKD"}</definedName>
    <definedName name="가동" localSheetId="7" hidden="1">{#N/A,#N/A,TRUE,"Y생산";#N/A,#N/A,TRUE,"Y판매";#N/A,#N/A,TRUE,"Y총물량";#N/A,#N/A,TRUE,"Y능력";#N/A,#N/A,TRUE,"YKD"}</definedName>
    <definedName name="가동" localSheetId="25" hidden="1">{#N/A,#N/A,TRUE,"Y생산";#N/A,#N/A,TRUE,"Y판매";#N/A,#N/A,TRUE,"Y총물량";#N/A,#N/A,TRUE,"Y능력";#N/A,#N/A,TRUE,"YKD"}</definedName>
    <definedName name="가동" localSheetId="21" hidden="1">{#N/A,#N/A,TRUE,"Y생산";#N/A,#N/A,TRUE,"Y판매";#N/A,#N/A,TRUE,"Y총물량";#N/A,#N/A,TRUE,"Y능력";#N/A,#N/A,TRUE,"YKD"}</definedName>
    <definedName name="가동" localSheetId="22" hidden="1">{#N/A,#N/A,TRUE,"Y생산";#N/A,#N/A,TRUE,"Y판매";#N/A,#N/A,TRUE,"Y총물량";#N/A,#N/A,TRUE,"Y능력";#N/A,#N/A,TRUE,"YKD"}</definedName>
    <definedName name="가동" localSheetId="19" hidden="1">{#N/A,#N/A,TRUE,"Y생산";#N/A,#N/A,TRUE,"Y판매";#N/A,#N/A,TRUE,"Y총물량";#N/A,#N/A,TRUE,"Y능력";#N/A,#N/A,TRUE,"YKD"}</definedName>
    <definedName name="가동" hidden="1">{#N/A,#N/A,TRUE,"Y생산";#N/A,#N/A,TRUE,"Y판매";#N/A,#N/A,TRUE,"Y총물량";#N/A,#N/A,TRUE,"Y능력";#N/A,#N/A,TRUE,"YKD"}</definedName>
    <definedName name="가동2" localSheetId="14" hidden="1">{#N/A,#N/A,TRUE,"Y생산";#N/A,#N/A,TRUE,"Y판매";#N/A,#N/A,TRUE,"Y총물량";#N/A,#N/A,TRUE,"Y능력";#N/A,#N/A,TRUE,"YKD"}</definedName>
    <definedName name="가동2" localSheetId="7" hidden="1">{#N/A,#N/A,TRUE,"Y생산";#N/A,#N/A,TRUE,"Y판매";#N/A,#N/A,TRUE,"Y총물량";#N/A,#N/A,TRUE,"Y능력";#N/A,#N/A,TRUE,"YKD"}</definedName>
    <definedName name="가동2" localSheetId="25" hidden="1">{#N/A,#N/A,TRUE,"Y생산";#N/A,#N/A,TRUE,"Y판매";#N/A,#N/A,TRUE,"Y총물량";#N/A,#N/A,TRUE,"Y능력";#N/A,#N/A,TRUE,"YKD"}</definedName>
    <definedName name="가동2" localSheetId="21" hidden="1">{#N/A,#N/A,TRUE,"Y생산";#N/A,#N/A,TRUE,"Y판매";#N/A,#N/A,TRUE,"Y총물량";#N/A,#N/A,TRUE,"Y능력";#N/A,#N/A,TRUE,"YKD"}</definedName>
    <definedName name="가동2" localSheetId="22" hidden="1">{#N/A,#N/A,TRUE,"Y생산";#N/A,#N/A,TRUE,"Y판매";#N/A,#N/A,TRUE,"Y총물량";#N/A,#N/A,TRUE,"Y능력";#N/A,#N/A,TRUE,"YKD"}</definedName>
    <definedName name="가동2" localSheetId="19" hidden="1">{#N/A,#N/A,TRUE,"Y생산";#N/A,#N/A,TRUE,"Y판매";#N/A,#N/A,TRUE,"Y총물량";#N/A,#N/A,TRUE,"Y능력";#N/A,#N/A,TRUE,"YKD"}</definedName>
    <definedName name="가동2" hidden="1">{#N/A,#N/A,TRUE,"Y생산";#N/A,#N/A,TRUE,"Y판매";#N/A,#N/A,TRUE,"Y총물량";#N/A,#N/A,TRUE,"Y능력";#N/A,#N/A,TRUE,"YKD"}</definedName>
    <definedName name="가을" localSheetId="14" hidden="1">{#N/A,#N/A,TRUE,"Y생산";#N/A,#N/A,TRUE,"Y판매";#N/A,#N/A,TRUE,"Y총물량";#N/A,#N/A,TRUE,"Y능력";#N/A,#N/A,TRUE,"YKD"}</definedName>
    <definedName name="가을" localSheetId="7" hidden="1">{#N/A,#N/A,TRUE,"Y생산";#N/A,#N/A,TRUE,"Y판매";#N/A,#N/A,TRUE,"Y총물량";#N/A,#N/A,TRUE,"Y능력";#N/A,#N/A,TRUE,"YKD"}</definedName>
    <definedName name="가을" localSheetId="25" hidden="1">{#N/A,#N/A,TRUE,"Y생산";#N/A,#N/A,TRUE,"Y판매";#N/A,#N/A,TRUE,"Y총물량";#N/A,#N/A,TRUE,"Y능력";#N/A,#N/A,TRUE,"YKD"}</definedName>
    <definedName name="가을" localSheetId="21" hidden="1">{#N/A,#N/A,TRUE,"Y생산";#N/A,#N/A,TRUE,"Y판매";#N/A,#N/A,TRUE,"Y총물량";#N/A,#N/A,TRUE,"Y능력";#N/A,#N/A,TRUE,"YKD"}</definedName>
    <definedName name="가을" localSheetId="22" hidden="1">{#N/A,#N/A,TRUE,"Y생산";#N/A,#N/A,TRUE,"Y판매";#N/A,#N/A,TRUE,"Y총물량";#N/A,#N/A,TRUE,"Y능력";#N/A,#N/A,TRUE,"YKD"}</definedName>
    <definedName name="가을" localSheetId="19" hidden="1">{#N/A,#N/A,TRUE,"Y생산";#N/A,#N/A,TRUE,"Y판매";#N/A,#N/A,TRUE,"Y총물량";#N/A,#N/A,TRUE,"Y능력";#N/A,#N/A,TRUE,"YKD"}</definedName>
    <definedName name="가을" hidden="1">{#N/A,#N/A,TRUE,"Y생산";#N/A,#N/A,TRUE,"Y판매";#N/A,#N/A,TRUE,"Y총물량";#N/A,#N/A,TRUE,"Y능력";#N/A,#N/A,TRUE,"YKD"}</definedName>
    <definedName name="가타" localSheetId="14" hidden="1">{#N/A,#N/A,TRUE,"Y생산";#N/A,#N/A,TRUE,"Y판매";#N/A,#N/A,TRUE,"Y총물량";#N/A,#N/A,TRUE,"Y능력";#N/A,#N/A,TRUE,"YKD"}</definedName>
    <definedName name="가타" localSheetId="7" hidden="1">{#N/A,#N/A,TRUE,"Y생산";#N/A,#N/A,TRUE,"Y판매";#N/A,#N/A,TRUE,"Y총물량";#N/A,#N/A,TRUE,"Y능력";#N/A,#N/A,TRUE,"YKD"}</definedName>
    <definedName name="가타" localSheetId="25" hidden="1">{#N/A,#N/A,TRUE,"Y생산";#N/A,#N/A,TRUE,"Y판매";#N/A,#N/A,TRUE,"Y총물량";#N/A,#N/A,TRUE,"Y능력";#N/A,#N/A,TRUE,"YKD"}</definedName>
    <definedName name="가타" localSheetId="21" hidden="1">{#N/A,#N/A,TRUE,"Y생산";#N/A,#N/A,TRUE,"Y판매";#N/A,#N/A,TRUE,"Y총물량";#N/A,#N/A,TRUE,"Y능력";#N/A,#N/A,TRUE,"YKD"}</definedName>
    <definedName name="가타" localSheetId="22" hidden="1">{#N/A,#N/A,TRUE,"Y생산";#N/A,#N/A,TRUE,"Y판매";#N/A,#N/A,TRUE,"Y총물량";#N/A,#N/A,TRUE,"Y능력";#N/A,#N/A,TRUE,"YKD"}</definedName>
    <definedName name="가타" localSheetId="19" hidden="1">{#N/A,#N/A,TRUE,"Y생산";#N/A,#N/A,TRUE,"Y판매";#N/A,#N/A,TRUE,"Y총물량";#N/A,#N/A,TRUE,"Y능력";#N/A,#N/A,TRUE,"YKD"}</definedName>
    <definedName name="가타" hidden="1">{#N/A,#N/A,TRUE,"Y생산";#N/A,#N/A,TRUE,"Y판매";#N/A,#N/A,TRUE,"Y총물량";#N/A,#N/A,TRUE,"Y능력";#N/A,#N/A,TRUE,"YKD"}</definedName>
    <definedName name="각" localSheetId="14" hidden="1">{#N/A,#N/A,FALSE,"Sheet1";#N/A,#N/A,FALSE,"Sheet1";#N/A,#N/A,FALSE,"Sheet1"}</definedName>
    <definedName name="각" localSheetId="7" hidden="1">{#N/A,#N/A,FALSE,"Sheet1";#N/A,#N/A,FALSE,"Sheet1";#N/A,#N/A,FALSE,"Sheet1"}</definedName>
    <definedName name="각" localSheetId="25" hidden="1">{#N/A,#N/A,FALSE,"Sheet1";#N/A,#N/A,FALSE,"Sheet1";#N/A,#N/A,FALSE,"Sheet1"}</definedName>
    <definedName name="각" localSheetId="21" hidden="1">{#N/A,#N/A,FALSE,"Sheet1";#N/A,#N/A,FALSE,"Sheet1";#N/A,#N/A,FALSE,"Sheet1"}</definedName>
    <definedName name="각" localSheetId="22" hidden="1">{#N/A,#N/A,FALSE,"Sheet1";#N/A,#N/A,FALSE,"Sheet1";#N/A,#N/A,FALSE,"Sheet1"}</definedName>
    <definedName name="각" localSheetId="19" hidden="1">{#N/A,#N/A,FALSE,"Sheet1";#N/A,#N/A,FALSE,"Sheet1";#N/A,#N/A,FALSE,"Sheet1"}</definedName>
    <definedName name="각" hidden="1">{#N/A,#N/A,FALSE,"Sheet1";#N/A,#N/A,FALSE,"Sheet1";#N/A,#N/A,FALSE,"Sheet1"}</definedName>
    <definedName name="각_1" localSheetId="14" hidden="1">{#N/A,#N/A,FALSE,"Sheet1";#N/A,#N/A,FALSE,"Sheet1";#N/A,#N/A,FALSE,"Sheet1"}</definedName>
    <definedName name="각_1" localSheetId="7" hidden="1">{#N/A,#N/A,FALSE,"Sheet1";#N/A,#N/A,FALSE,"Sheet1";#N/A,#N/A,FALSE,"Sheet1"}</definedName>
    <definedName name="각_1" localSheetId="25" hidden="1">{#N/A,#N/A,FALSE,"Sheet1";#N/A,#N/A,FALSE,"Sheet1";#N/A,#N/A,FALSE,"Sheet1"}</definedName>
    <definedName name="각_1" localSheetId="21" hidden="1">{#N/A,#N/A,FALSE,"Sheet1";#N/A,#N/A,FALSE,"Sheet1";#N/A,#N/A,FALSE,"Sheet1"}</definedName>
    <definedName name="각_1" localSheetId="22" hidden="1">{#N/A,#N/A,FALSE,"Sheet1";#N/A,#N/A,FALSE,"Sheet1";#N/A,#N/A,FALSE,"Sheet1"}</definedName>
    <definedName name="각_1" localSheetId="19" hidden="1">{#N/A,#N/A,FALSE,"Sheet1";#N/A,#N/A,FALSE,"Sheet1";#N/A,#N/A,FALSE,"Sheet1"}</definedName>
    <definedName name="각_1" hidden="1">{#N/A,#N/A,FALSE,"Sheet1";#N/A,#N/A,FALSE,"Sheet1";#N/A,#N/A,FALSE,"Sheet1"}</definedName>
    <definedName name="감지" localSheetId="14" hidden="1">{#N/A,#N/A,FALSE,"신규dep";#N/A,#N/A,FALSE,"신규dep-금형상각후";#N/A,#N/A,FALSE,"신규dep-연구비상각후";#N/A,#N/A,FALSE,"신규dep-기계,공구상각후"}</definedName>
    <definedName name="감지" localSheetId="7" hidden="1">{#N/A,#N/A,FALSE,"신규dep";#N/A,#N/A,FALSE,"신규dep-금형상각후";#N/A,#N/A,FALSE,"신규dep-연구비상각후";#N/A,#N/A,FALSE,"신규dep-기계,공구상각후"}</definedName>
    <definedName name="감지" localSheetId="25" hidden="1">{#N/A,#N/A,FALSE,"신규dep";#N/A,#N/A,FALSE,"신규dep-금형상각후";#N/A,#N/A,FALSE,"신규dep-연구비상각후";#N/A,#N/A,FALSE,"신규dep-기계,공구상각후"}</definedName>
    <definedName name="감지" localSheetId="21" hidden="1">{#N/A,#N/A,FALSE,"신규dep";#N/A,#N/A,FALSE,"신규dep-금형상각후";#N/A,#N/A,FALSE,"신규dep-연구비상각후";#N/A,#N/A,FALSE,"신규dep-기계,공구상각후"}</definedName>
    <definedName name="감지" localSheetId="22" hidden="1">{#N/A,#N/A,FALSE,"신규dep";#N/A,#N/A,FALSE,"신규dep-금형상각후";#N/A,#N/A,FALSE,"신규dep-연구비상각후";#N/A,#N/A,FALSE,"신규dep-기계,공구상각후"}</definedName>
    <definedName name="감지" localSheetId="19" hidden="1">{#N/A,#N/A,FALSE,"신규dep";#N/A,#N/A,FALSE,"신규dep-금형상각후";#N/A,#N/A,FALSE,"신규dep-연구비상각후";#N/A,#N/A,FALSE,"신규dep-기계,공구상각후"}</definedName>
    <definedName name="감지" hidden="1">{#N/A,#N/A,FALSE,"신규dep";#N/A,#N/A,FALSE,"신규dep-금형상각후";#N/A,#N/A,FALSE,"신규dep-연구비상각후";#N/A,#N/A,FALSE,"신규dep-기계,공구상각후"}</definedName>
    <definedName name="강" localSheetId="14" hidden="1">{#N/A,#N/A,FALSE,"단축1";#N/A,#N/A,FALSE,"단축2";#N/A,#N/A,FALSE,"단축3";#N/A,#N/A,FALSE,"장축";#N/A,#N/A,FALSE,"4WD"}</definedName>
    <definedName name="강" localSheetId="7" hidden="1">{#N/A,#N/A,FALSE,"단축1";#N/A,#N/A,FALSE,"단축2";#N/A,#N/A,FALSE,"단축3";#N/A,#N/A,FALSE,"장축";#N/A,#N/A,FALSE,"4WD"}</definedName>
    <definedName name="강" localSheetId="25" hidden="1">{#N/A,#N/A,FALSE,"단축1";#N/A,#N/A,FALSE,"단축2";#N/A,#N/A,FALSE,"단축3";#N/A,#N/A,FALSE,"장축";#N/A,#N/A,FALSE,"4WD"}</definedName>
    <definedName name="강" localSheetId="21" hidden="1">{#N/A,#N/A,FALSE,"단축1";#N/A,#N/A,FALSE,"단축2";#N/A,#N/A,FALSE,"단축3";#N/A,#N/A,FALSE,"장축";#N/A,#N/A,FALSE,"4WD"}</definedName>
    <definedName name="강" localSheetId="22" hidden="1">{#N/A,#N/A,FALSE,"단축1";#N/A,#N/A,FALSE,"단축2";#N/A,#N/A,FALSE,"단축3";#N/A,#N/A,FALSE,"장축";#N/A,#N/A,FALSE,"4WD"}</definedName>
    <definedName name="강" localSheetId="19" hidden="1">{#N/A,#N/A,FALSE,"단축1";#N/A,#N/A,FALSE,"단축2";#N/A,#N/A,FALSE,"단축3";#N/A,#N/A,FALSE,"장축";#N/A,#N/A,FALSE,"4WD"}</definedName>
    <definedName name="강" hidden="1">{#N/A,#N/A,FALSE,"단축1";#N/A,#N/A,FALSE,"단축2";#N/A,#N/A,FALSE,"단축3";#N/A,#N/A,FALSE,"장축";#N/A,#N/A,FALSE,"4WD"}</definedName>
    <definedName name="강강농" localSheetId="14" hidden="1">{#N/A,#N/A,FALSE,"단축1";#N/A,#N/A,FALSE,"단축2";#N/A,#N/A,FALSE,"단축3";#N/A,#N/A,FALSE,"장축";#N/A,#N/A,FALSE,"4WD"}</definedName>
    <definedName name="강강농" localSheetId="7" hidden="1">{#N/A,#N/A,FALSE,"단축1";#N/A,#N/A,FALSE,"단축2";#N/A,#N/A,FALSE,"단축3";#N/A,#N/A,FALSE,"장축";#N/A,#N/A,FALSE,"4WD"}</definedName>
    <definedName name="강강농" localSheetId="25" hidden="1">{#N/A,#N/A,FALSE,"단축1";#N/A,#N/A,FALSE,"단축2";#N/A,#N/A,FALSE,"단축3";#N/A,#N/A,FALSE,"장축";#N/A,#N/A,FALSE,"4WD"}</definedName>
    <definedName name="강강농" localSheetId="21" hidden="1">{#N/A,#N/A,FALSE,"단축1";#N/A,#N/A,FALSE,"단축2";#N/A,#N/A,FALSE,"단축3";#N/A,#N/A,FALSE,"장축";#N/A,#N/A,FALSE,"4WD"}</definedName>
    <definedName name="강강농" localSheetId="22" hidden="1">{#N/A,#N/A,FALSE,"단축1";#N/A,#N/A,FALSE,"단축2";#N/A,#N/A,FALSE,"단축3";#N/A,#N/A,FALSE,"장축";#N/A,#N/A,FALSE,"4WD"}</definedName>
    <definedName name="강강농" localSheetId="19" hidden="1">{#N/A,#N/A,FALSE,"단축1";#N/A,#N/A,FALSE,"단축2";#N/A,#N/A,FALSE,"단축3";#N/A,#N/A,FALSE,"장축";#N/A,#N/A,FALSE,"4WD"}</definedName>
    <definedName name="강강농" hidden="1">{#N/A,#N/A,FALSE,"단축1";#N/A,#N/A,FALSE,"단축2";#N/A,#N/A,FALSE,"단축3";#N/A,#N/A,FALSE,"장축";#N/A,#N/A,FALSE,"4WD"}</definedName>
    <definedName name="개발" localSheetId="14" hidden="1">{#N/A,#N/A,FALSE,"단축1";#N/A,#N/A,FALSE,"단축2";#N/A,#N/A,FALSE,"단축3";#N/A,#N/A,FALSE,"장축";#N/A,#N/A,FALSE,"4WD"}</definedName>
    <definedName name="개발" localSheetId="7" hidden="1">{#N/A,#N/A,FALSE,"단축1";#N/A,#N/A,FALSE,"단축2";#N/A,#N/A,FALSE,"단축3";#N/A,#N/A,FALSE,"장축";#N/A,#N/A,FALSE,"4WD"}</definedName>
    <definedName name="개발" localSheetId="25" hidden="1">{#N/A,#N/A,FALSE,"단축1";#N/A,#N/A,FALSE,"단축2";#N/A,#N/A,FALSE,"단축3";#N/A,#N/A,FALSE,"장축";#N/A,#N/A,FALSE,"4WD"}</definedName>
    <definedName name="개발" localSheetId="21" hidden="1">{#N/A,#N/A,FALSE,"단축1";#N/A,#N/A,FALSE,"단축2";#N/A,#N/A,FALSE,"단축3";#N/A,#N/A,FALSE,"장축";#N/A,#N/A,FALSE,"4WD"}</definedName>
    <definedName name="개발" localSheetId="22" hidden="1">{#N/A,#N/A,FALSE,"단축1";#N/A,#N/A,FALSE,"단축2";#N/A,#N/A,FALSE,"단축3";#N/A,#N/A,FALSE,"장축";#N/A,#N/A,FALSE,"4WD"}</definedName>
    <definedName name="개발" localSheetId="19" hidden="1">{#N/A,#N/A,FALSE,"단축1";#N/A,#N/A,FALSE,"단축2";#N/A,#N/A,FALSE,"단축3";#N/A,#N/A,FALSE,"장축";#N/A,#N/A,FALSE,"4WD"}</definedName>
    <definedName name="개발" hidden="1">{#N/A,#N/A,FALSE,"단축1";#N/A,#N/A,FALSE,"단축2";#N/A,#N/A,FALSE,"단축3";#N/A,#N/A,FALSE,"장축";#N/A,#N/A,FALSE,"4WD"}</definedName>
    <definedName name="개발시험종합" hidden="1">#REF!</definedName>
    <definedName name="개별현금흐름정산표" localSheetId="14" hidden="1">{#N/A,#N/A,TRUE,"Summary";#N/A,#N/A,TRUE,"IS";#N/A,#N/A,TRUE,"Adj";#N/A,#N/A,TRUE,"BS";#N/A,#N/A,TRUE,"CF";#N/A,#N/A,TRUE,"Debt";#N/A,#N/A,TRUE,"IRR"}</definedName>
    <definedName name="개별현금흐름정산표" localSheetId="7" hidden="1">{#N/A,#N/A,TRUE,"Summary";#N/A,#N/A,TRUE,"IS";#N/A,#N/A,TRUE,"Adj";#N/A,#N/A,TRUE,"BS";#N/A,#N/A,TRUE,"CF";#N/A,#N/A,TRUE,"Debt";#N/A,#N/A,TRUE,"IRR"}</definedName>
    <definedName name="개별현금흐름정산표" localSheetId="25" hidden="1">{#N/A,#N/A,TRUE,"Summary";#N/A,#N/A,TRUE,"IS";#N/A,#N/A,TRUE,"Adj";#N/A,#N/A,TRUE,"BS";#N/A,#N/A,TRUE,"CF";#N/A,#N/A,TRUE,"Debt";#N/A,#N/A,TRUE,"IRR"}</definedName>
    <definedName name="개별현금흐름정산표" localSheetId="21" hidden="1">{#N/A,#N/A,TRUE,"Summary";#N/A,#N/A,TRUE,"IS";#N/A,#N/A,TRUE,"Adj";#N/A,#N/A,TRUE,"BS";#N/A,#N/A,TRUE,"CF";#N/A,#N/A,TRUE,"Debt";#N/A,#N/A,TRUE,"IRR"}</definedName>
    <definedName name="개별현금흐름정산표" localSheetId="22" hidden="1">{#N/A,#N/A,TRUE,"Summary";#N/A,#N/A,TRUE,"IS";#N/A,#N/A,TRUE,"Adj";#N/A,#N/A,TRUE,"BS";#N/A,#N/A,TRUE,"CF";#N/A,#N/A,TRUE,"Debt";#N/A,#N/A,TRUE,"IRR"}</definedName>
    <definedName name="개별현금흐름정산표" localSheetId="19" hidden="1">{#N/A,#N/A,TRUE,"Summary";#N/A,#N/A,TRUE,"IS";#N/A,#N/A,TRUE,"Adj";#N/A,#N/A,TRUE,"BS";#N/A,#N/A,TRUE,"CF";#N/A,#N/A,TRUE,"Debt";#N/A,#N/A,TRUE,"IRR"}</definedName>
    <definedName name="개별현금흐름정산표" hidden="1">{#N/A,#N/A,TRUE,"Summary";#N/A,#N/A,TRUE,"IS";#N/A,#N/A,TRUE,"Adj";#N/A,#N/A,TRUE,"BS";#N/A,#N/A,TRUE,"CF";#N/A,#N/A,TRUE,"Debt";#N/A,#N/A,TRUE,"IRR"}</definedName>
    <definedName name="개선과장1" localSheetId="14" hidden="1">{#N/A,#N/A,FALSE,"단축1";#N/A,#N/A,FALSE,"단축2";#N/A,#N/A,FALSE,"단축3";#N/A,#N/A,FALSE,"장축";#N/A,#N/A,FALSE,"4WD"}</definedName>
    <definedName name="개선과장1" localSheetId="7" hidden="1">{#N/A,#N/A,FALSE,"단축1";#N/A,#N/A,FALSE,"단축2";#N/A,#N/A,FALSE,"단축3";#N/A,#N/A,FALSE,"장축";#N/A,#N/A,FALSE,"4WD"}</definedName>
    <definedName name="개선과장1" localSheetId="25" hidden="1">{#N/A,#N/A,FALSE,"단축1";#N/A,#N/A,FALSE,"단축2";#N/A,#N/A,FALSE,"단축3";#N/A,#N/A,FALSE,"장축";#N/A,#N/A,FALSE,"4WD"}</definedName>
    <definedName name="개선과장1" localSheetId="21" hidden="1">{#N/A,#N/A,FALSE,"단축1";#N/A,#N/A,FALSE,"단축2";#N/A,#N/A,FALSE,"단축3";#N/A,#N/A,FALSE,"장축";#N/A,#N/A,FALSE,"4WD"}</definedName>
    <definedName name="개선과장1" localSheetId="22" hidden="1">{#N/A,#N/A,FALSE,"단축1";#N/A,#N/A,FALSE,"단축2";#N/A,#N/A,FALSE,"단축3";#N/A,#N/A,FALSE,"장축";#N/A,#N/A,FALSE,"4WD"}</definedName>
    <definedName name="개선과장1" localSheetId="19" hidden="1">{#N/A,#N/A,FALSE,"단축1";#N/A,#N/A,FALSE,"단축2";#N/A,#N/A,FALSE,"단축3";#N/A,#N/A,FALSE,"장축";#N/A,#N/A,FALSE,"4WD"}</definedName>
    <definedName name="개선과장1" hidden="1">{#N/A,#N/A,FALSE,"단축1";#N/A,#N/A,FALSE,"단축2";#N/A,#N/A,FALSE,"단축3";#N/A,#N/A,FALSE,"장축";#N/A,#N/A,FALSE,"4WD"}</definedName>
    <definedName name="개선과정" localSheetId="14" hidden="1">{#N/A,#N/A,FALSE,"단축1";#N/A,#N/A,FALSE,"단축2";#N/A,#N/A,FALSE,"단축3";#N/A,#N/A,FALSE,"장축";#N/A,#N/A,FALSE,"4WD"}</definedName>
    <definedName name="개선과정" localSheetId="7" hidden="1">{#N/A,#N/A,FALSE,"단축1";#N/A,#N/A,FALSE,"단축2";#N/A,#N/A,FALSE,"단축3";#N/A,#N/A,FALSE,"장축";#N/A,#N/A,FALSE,"4WD"}</definedName>
    <definedName name="개선과정" localSheetId="25" hidden="1">{#N/A,#N/A,FALSE,"단축1";#N/A,#N/A,FALSE,"단축2";#N/A,#N/A,FALSE,"단축3";#N/A,#N/A,FALSE,"장축";#N/A,#N/A,FALSE,"4WD"}</definedName>
    <definedName name="개선과정" localSheetId="21" hidden="1">{#N/A,#N/A,FALSE,"단축1";#N/A,#N/A,FALSE,"단축2";#N/A,#N/A,FALSE,"단축3";#N/A,#N/A,FALSE,"장축";#N/A,#N/A,FALSE,"4WD"}</definedName>
    <definedName name="개선과정" localSheetId="22" hidden="1">{#N/A,#N/A,FALSE,"단축1";#N/A,#N/A,FALSE,"단축2";#N/A,#N/A,FALSE,"단축3";#N/A,#N/A,FALSE,"장축";#N/A,#N/A,FALSE,"4WD"}</definedName>
    <definedName name="개선과정" localSheetId="19" hidden="1">{#N/A,#N/A,FALSE,"단축1";#N/A,#N/A,FALSE,"단축2";#N/A,#N/A,FALSE,"단축3";#N/A,#N/A,FALSE,"장축";#N/A,#N/A,FALSE,"4WD"}</definedName>
    <definedName name="개선과정" hidden="1">{#N/A,#N/A,FALSE,"단축1";#N/A,#N/A,FALSE,"단축2";#N/A,#N/A,FALSE,"단축3";#N/A,#N/A,FALSE,"장축";#N/A,#N/A,FALSE,"4WD"}</definedName>
    <definedName name="개선과제1" localSheetId="14" hidden="1">{#N/A,#N/A,FALSE,"단축1";#N/A,#N/A,FALSE,"단축2";#N/A,#N/A,FALSE,"단축3";#N/A,#N/A,FALSE,"장축";#N/A,#N/A,FALSE,"4WD"}</definedName>
    <definedName name="개선과제1" localSheetId="7" hidden="1">{#N/A,#N/A,FALSE,"단축1";#N/A,#N/A,FALSE,"단축2";#N/A,#N/A,FALSE,"단축3";#N/A,#N/A,FALSE,"장축";#N/A,#N/A,FALSE,"4WD"}</definedName>
    <definedName name="개선과제1" localSheetId="25" hidden="1">{#N/A,#N/A,FALSE,"단축1";#N/A,#N/A,FALSE,"단축2";#N/A,#N/A,FALSE,"단축3";#N/A,#N/A,FALSE,"장축";#N/A,#N/A,FALSE,"4WD"}</definedName>
    <definedName name="개선과제1" localSheetId="21" hidden="1">{#N/A,#N/A,FALSE,"단축1";#N/A,#N/A,FALSE,"단축2";#N/A,#N/A,FALSE,"단축3";#N/A,#N/A,FALSE,"장축";#N/A,#N/A,FALSE,"4WD"}</definedName>
    <definedName name="개선과제1" localSheetId="22" hidden="1">{#N/A,#N/A,FALSE,"단축1";#N/A,#N/A,FALSE,"단축2";#N/A,#N/A,FALSE,"단축3";#N/A,#N/A,FALSE,"장축";#N/A,#N/A,FALSE,"4WD"}</definedName>
    <definedName name="개선과제1" localSheetId="19" hidden="1">{#N/A,#N/A,FALSE,"단축1";#N/A,#N/A,FALSE,"단축2";#N/A,#N/A,FALSE,"단축3";#N/A,#N/A,FALSE,"장축";#N/A,#N/A,FALSE,"4WD"}</definedName>
    <definedName name="개선과제1" hidden="1">{#N/A,#N/A,FALSE,"단축1";#N/A,#N/A,FALSE,"단축2";#N/A,#N/A,FALSE,"단축3";#N/A,#N/A,FALSE,"장축";#N/A,#N/A,FALSE,"4WD"}</definedName>
    <definedName name="개선내용" localSheetId="14" hidden="1">{#N/A,#N/A,TRUE,"Y생산";#N/A,#N/A,TRUE,"Y판매";#N/A,#N/A,TRUE,"Y총물량";#N/A,#N/A,TRUE,"Y능력";#N/A,#N/A,TRUE,"YKD"}</definedName>
    <definedName name="개선내용" localSheetId="7" hidden="1">{#N/A,#N/A,TRUE,"Y생산";#N/A,#N/A,TRUE,"Y판매";#N/A,#N/A,TRUE,"Y총물량";#N/A,#N/A,TRUE,"Y능력";#N/A,#N/A,TRUE,"YKD"}</definedName>
    <definedName name="개선내용" localSheetId="25" hidden="1">{#N/A,#N/A,TRUE,"Y생산";#N/A,#N/A,TRUE,"Y판매";#N/A,#N/A,TRUE,"Y총물량";#N/A,#N/A,TRUE,"Y능력";#N/A,#N/A,TRUE,"YKD"}</definedName>
    <definedName name="개선내용" localSheetId="21" hidden="1">{#N/A,#N/A,TRUE,"Y생산";#N/A,#N/A,TRUE,"Y판매";#N/A,#N/A,TRUE,"Y총물량";#N/A,#N/A,TRUE,"Y능력";#N/A,#N/A,TRUE,"YKD"}</definedName>
    <definedName name="개선내용" localSheetId="22" hidden="1">{#N/A,#N/A,TRUE,"Y생산";#N/A,#N/A,TRUE,"Y판매";#N/A,#N/A,TRUE,"Y총물량";#N/A,#N/A,TRUE,"Y능력";#N/A,#N/A,TRUE,"YKD"}</definedName>
    <definedName name="개선내용" localSheetId="19" hidden="1">{#N/A,#N/A,TRUE,"Y생산";#N/A,#N/A,TRUE,"Y판매";#N/A,#N/A,TRUE,"Y총물량";#N/A,#N/A,TRUE,"Y능력";#N/A,#N/A,TRUE,"YKD"}</definedName>
    <definedName name="개선내용" hidden="1">{#N/A,#N/A,TRUE,"Y생산";#N/A,#N/A,TRUE,"Y판매";#N/A,#N/A,TRUE,"Y총물량";#N/A,#N/A,TRUE,"Y능력";#N/A,#N/A,TRUE,"YKD"}</definedName>
    <definedName name="개선실적" localSheetId="14" hidden="1">{#N/A,#N/A,TRUE,"Y생산";#N/A,#N/A,TRUE,"Y판매";#N/A,#N/A,TRUE,"Y총물량";#N/A,#N/A,TRUE,"Y능력";#N/A,#N/A,TRUE,"YKD"}</definedName>
    <definedName name="개선실적" localSheetId="7" hidden="1">{#N/A,#N/A,TRUE,"Y생산";#N/A,#N/A,TRUE,"Y판매";#N/A,#N/A,TRUE,"Y총물량";#N/A,#N/A,TRUE,"Y능력";#N/A,#N/A,TRUE,"YKD"}</definedName>
    <definedName name="개선실적" localSheetId="25" hidden="1">{#N/A,#N/A,TRUE,"Y생산";#N/A,#N/A,TRUE,"Y판매";#N/A,#N/A,TRUE,"Y총물량";#N/A,#N/A,TRUE,"Y능력";#N/A,#N/A,TRUE,"YKD"}</definedName>
    <definedName name="개선실적" localSheetId="21" hidden="1">{#N/A,#N/A,TRUE,"Y생산";#N/A,#N/A,TRUE,"Y판매";#N/A,#N/A,TRUE,"Y총물량";#N/A,#N/A,TRUE,"Y능력";#N/A,#N/A,TRUE,"YKD"}</definedName>
    <definedName name="개선실적" localSheetId="22" hidden="1">{#N/A,#N/A,TRUE,"Y생산";#N/A,#N/A,TRUE,"Y판매";#N/A,#N/A,TRUE,"Y총물량";#N/A,#N/A,TRUE,"Y능력";#N/A,#N/A,TRUE,"YKD"}</definedName>
    <definedName name="개선실적" localSheetId="19" hidden="1">{#N/A,#N/A,TRUE,"Y생산";#N/A,#N/A,TRUE,"Y판매";#N/A,#N/A,TRUE,"Y총물량";#N/A,#N/A,TRUE,"Y능력";#N/A,#N/A,TRUE,"YKD"}</definedName>
    <definedName name="개선실적" hidden="1">{#N/A,#N/A,TRUE,"Y생산";#N/A,#N/A,TRUE,"Y판매";#N/A,#N/A,TRUE,"Y총물량";#N/A,#N/A,TRUE,"Y능력";#N/A,#N/A,TRUE,"YKD"}</definedName>
    <definedName name="개요" localSheetId="14" hidden="1">{#N/A,#N/A,FALSE,"단축1";#N/A,#N/A,FALSE,"단축2";#N/A,#N/A,FALSE,"단축3";#N/A,#N/A,FALSE,"장축";#N/A,#N/A,FALSE,"4WD"}</definedName>
    <definedName name="개요" localSheetId="7" hidden="1">{#N/A,#N/A,FALSE,"단축1";#N/A,#N/A,FALSE,"단축2";#N/A,#N/A,FALSE,"단축3";#N/A,#N/A,FALSE,"장축";#N/A,#N/A,FALSE,"4WD"}</definedName>
    <definedName name="개요" localSheetId="25" hidden="1">{#N/A,#N/A,FALSE,"단축1";#N/A,#N/A,FALSE,"단축2";#N/A,#N/A,FALSE,"단축3";#N/A,#N/A,FALSE,"장축";#N/A,#N/A,FALSE,"4WD"}</definedName>
    <definedName name="개요" localSheetId="21" hidden="1">{#N/A,#N/A,FALSE,"단축1";#N/A,#N/A,FALSE,"단축2";#N/A,#N/A,FALSE,"단축3";#N/A,#N/A,FALSE,"장축";#N/A,#N/A,FALSE,"4WD"}</definedName>
    <definedName name="개요" localSheetId="22" hidden="1">{#N/A,#N/A,FALSE,"단축1";#N/A,#N/A,FALSE,"단축2";#N/A,#N/A,FALSE,"단축3";#N/A,#N/A,FALSE,"장축";#N/A,#N/A,FALSE,"4WD"}</definedName>
    <definedName name="개요" localSheetId="19" hidden="1">{#N/A,#N/A,FALSE,"단축1";#N/A,#N/A,FALSE,"단축2";#N/A,#N/A,FALSE,"단축3";#N/A,#N/A,FALSE,"장축";#N/A,#N/A,FALSE,"4WD"}</definedName>
    <definedName name="개요" hidden="1">{#N/A,#N/A,FALSE,"단축1";#N/A,#N/A,FALSE,"단축2";#N/A,#N/A,FALSE,"단축3";#N/A,#N/A,FALSE,"장축";#N/A,#N/A,FALSE,"4WD"}</definedName>
    <definedName name="갸서2" localSheetId="14" hidden="1">{#N/A,#N/A,FALSE,"단축1";#N/A,#N/A,FALSE,"단축2";#N/A,#N/A,FALSE,"단축3";#N/A,#N/A,FALSE,"장축";#N/A,#N/A,FALSE,"4WD"}</definedName>
    <definedName name="갸서2" localSheetId="7" hidden="1">{#N/A,#N/A,FALSE,"단축1";#N/A,#N/A,FALSE,"단축2";#N/A,#N/A,FALSE,"단축3";#N/A,#N/A,FALSE,"장축";#N/A,#N/A,FALSE,"4WD"}</definedName>
    <definedName name="갸서2" localSheetId="25" hidden="1">{#N/A,#N/A,FALSE,"단축1";#N/A,#N/A,FALSE,"단축2";#N/A,#N/A,FALSE,"단축3";#N/A,#N/A,FALSE,"장축";#N/A,#N/A,FALSE,"4WD"}</definedName>
    <definedName name="갸서2" localSheetId="21" hidden="1">{#N/A,#N/A,FALSE,"단축1";#N/A,#N/A,FALSE,"단축2";#N/A,#N/A,FALSE,"단축3";#N/A,#N/A,FALSE,"장축";#N/A,#N/A,FALSE,"4WD"}</definedName>
    <definedName name="갸서2" localSheetId="22" hidden="1">{#N/A,#N/A,FALSE,"단축1";#N/A,#N/A,FALSE,"단축2";#N/A,#N/A,FALSE,"단축3";#N/A,#N/A,FALSE,"장축";#N/A,#N/A,FALSE,"4WD"}</definedName>
    <definedName name="갸서2" localSheetId="19" hidden="1">{#N/A,#N/A,FALSE,"단축1";#N/A,#N/A,FALSE,"단축2";#N/A,#N/A,FALSE,"단축3";#N/A,#N/A,FALSE,"장축";#N/A,#N/A,FALSE,"4WD"}</definedName>
    <definedName name="갸서2" hidden="1">{#N/A,#N/A,FALSE,"단축1";#N/A,#N/A,FALSE,"단축2";#N/A,#N/A,FALSE,"단축3";#N/A,#N/A,FALSE,"장축";#N/A,#N/A,FALSE,"4WD"}</definedName>
    <definedName name="거" localSheetId="14" hidden="1">{#N/A,#N/A,FALSE,"단축1";#N/A,#N/A,FALSE,"단축2";#N/A,#N/A,FALSE,"단축3";#N/A,#N/A,FALSE,"장축";#N/A,#N/A,FALSE,"4WD"}</definedName>
    <definedName name="거" localSheetId="7" hidden="1">{#N/A,#N/A,FALSE,"단축1";#N/A,#N/A,FALSE,"단축2";#N/A,#N/A,FALSE,"단축3";#N/A,#N/A,FALSE,"장축";#N/A,#N/A,FALSE,"4WD"}</definedName>
    <definedName name="거" localSheetId="25" hidden="1">{#N/A,#N/A,FALSE,"단축1";#N/A,#N/A,FALSE,"단축2";#N/A,#N/A,FALSE,"단축3";#N/A,#N/A,FALSE,"장축";#N/A,#N/A,FALSE,"4WD"}</definedName>
    <definedName name="거" localSheetId="21" hidden="1">{#N/A,#N/A,FALSE,"단축1";#N/A,#N/A,FALSE,"단축2";#N/A,#N/A,FALSE,"단축3";#N/A,#N/A,FALSE,"장축";#N/A,#N/A,FALSE,"4WD"}</definedName>
    <definedName name="거" localSheetId="22" hidden="1">{#N/A,#N/A,FALSE,"단축1";#N/A,#N/A,FALSE,"단축2";#N/A,#N/A,FALSE,"단축3";#N/A,#N/A,FALSE,"장축";#N/A,#N/A,FALSE,"4WD"}</definedName>
    <definedName name="거" localSheetId="19" hidden="1">{#N/A,#N/A,FALSE,"단축1";#N/A,#N/A,FALSE,"단축2";#N/A,#N/A,FALSE,"단축3";#N/A,#N/A,FALSE,"장축";#N/A,#N/A,FALSE,"4WD"}</definedName>
    <definedName name="거" hidden="1">{#N/A,#N/A,FALSE,"단축1";#N/A,#N/A,FALSE,"단축2";#N/A,#N/A,FALSE,"단축3";#N/A,#N/A,FALSE,"장축";#N/A,#N/A,FALSE,"4WD"}</definedName>
    <definedName name="거거" localSheetId="14" hidden="1">{#N/A,#N/A,TRUE,"Y생산";#N/A,#N/A,TRUE,"Y판매";#N/A,#N/A,TRUE,"Y총물량";#N/A,#N/A,TRUE,"Y능력";#N/A,#N/A,TRUE,"YKD"}</definedName>
    <definedName name="거거" localSheetId="7" hidden="1">{#N/A,#N/A,TRUE,"Y생산";#N/A,#N/A,TRUE,"Y판매";#N/A,#N/A,TRUE,"Y총물량";#N/A,#N/A,TRUE,"Y능력";#N/A,#N/A,TRUE,"YKD"}</definedName>
    <definedName name="거거" localSheetId="25" hidden="1">{#N/A,#N/A,TRUE,"Y생산";#N/A,#N/A,TRUE,"Y판매";#N/A,#N/A,TRUE,"Y총물량";#N/A,#N/A,TRUE,"Y능력";#N/A,#N/A,TRUE,"YKD"}</definedName>
    <definedName name="거거" localSheetId="21" hidden="1">{#N/A,#N/A,TRUE,"Y생산";#N/A,#N/A,TRUE,"Y판매";#N/A,#N/A,TRUE,"Y총물량";#N/A,#N/A,TRUE,"Y능력";#N/A,#N/A,TRUE,"YKD"}</definedName>
    <definedName name="거거" localSheetId="22" hidden="1">{#N/A,#N/A,TRUE,"Y생산";#N/A,#N/A,TRUE,"Y판매";#N/A,#N/A,TRUE,"Y총물량";#N/A,#N/A,TRUE,"Y능력";#N/A,#N/A,TRUE,"YKD"}</definedName>
    <definedName name="거거" localSheetId="19" hidden="1">{#N/A,#N/A,TRUE,"Y생산";#N/A,#N/A,TRUE,"Y판매";#N/A,#N/A,TRUE,"Y총물량";#N/A,#N/A,TRUE,"Y능력";#N/A,#N/A,TRUE,"YKD"}</definedName>
    <definedName name="거거" hidden="1">{#N/A,#N/A,TRUE,"Y생산";#N/A,#N/A,TRUE,"Y판매";#N/A,#N/A,TRUE,"Y총물량";#N/A,#N/A,TRUE,"Y능력";#N/A,#N/A,TRUE,"YKD"}</definedName>
    <definedName name="건열" localSheetId="14" hidden="1">{#N/A,#N/A,TRUE,"Y생산";#N/A,#N/A,TRUE,"Y판매";#N/A,#N/A,TRUE,"Y총물량";#N/A,#N/A,TRUE,"Y능력";#N/A,#N/A,TRUE,"YKD"}</definedName>
    <definedName name="건열" localSheetId="7" hidden="1">{#N/A,#N/A,TRUE,"Y생산";#N/A,#N/A,TRUE,"Y판매";#N/A,#N/A,TRUE,"Y총물량";#N/A,#N/A,TRUE,"Y능력";#N/A,#N/A,TRUE,"YKD"}</definedName>
    <definedName name="건열" localSheetId="25" hidden="1">{#N/A,#N/A,TRUE,"Y생산";#N/A,#N/A,TRUE,"Y판매";#N/A,#N/A,TRUE,"Y총물량";#N/A,#N/A,TRUE,"Y능력";#N/A,#N/A,TRUE,"YKD"}</definedName>
    <definedName name="건열" localSheetId="21" hidden="1">{#N/A,#N/A,TRUE,"Y생산";#N/A,#N/A,TRUE,"Y판매";#N/A,#N/A,TRUE,"Y총물량";#N/A,#N/A,TRUE,"Y능력";#N/A,#N/A,TRUE,"YKD"}</definedName>
    <definedName name="건열" localSheetId="22" hidden="1">{#N/A,#N/A,TRUE,"Y생산";#N/A,#N/A,TRUE,"Y판매";#N/A,#N/A,TRUE,"Y총물량";#N/A,#N/A,TRUE,"Y능력";#N/A,#N/A,TRUE,"YKD"}</definedName>
    <definedName name="건열" localSheetId="19" hidden="1">{#N/A,#N/A,TRUE,"Y생산";#N/A,#N/A,TRUE,"Y판매";#N/A,#N/A,TRUE,"Y총물량";#N/A,#N/A,TRUE,"Y능력";#N/A,#N/A,TRUE,"YKD"}</definedName>
    <definedName name="건열" hidden="1">{#N/A,#N/A,TRUE,"Y생산";#N/A,#N/A,TRUE,"Y판매";#N/A,#N/A,TRUE,"Y총물량";#N/A,#N/A,TRUE,"Y능력";#N/A,#N/A,TRUE,"YKD"}</definedName>
    <definedName name="걸" localSheetId="14" hidden="1">{#N/A,#N/A,FALSE,"단축1";#N/A,#N/A,FALSE,"단축2";#N/A,#N/A,FALSE,"단축3";#N/A,#N/A,FALSE,"장축";#N/A,#N/A,FALSE,"4WD"}</definedName>
    <definedName name="걸" localSheetId="7" hidden="1">{#N/A,#N/A,FALSE,"단축1";#N/A,#N/A,FALSE,"단축2";#N/A,#N/A,FALSE,"단축3";#N/A,#N/A,FALSE,"장축";#N/A,#N/A,FALSE,"4WD"}</definedName>
    <definedName name="걸" localSheetId="25" hidden="1">{#N/A,#N/A,FALSE,"단축1";#N/A,#N/A,FALSE,"단축2";#N/A,#N/A,FALSE,"단축3";#N/A,#N/A,FALSE,"장축";#N/A,#N/A,FALSE,"4WD"}</definedName>
    <definedName name="걸" localSheetId="21" hidden="1">{#N/A,#N/A,FALSE,"단축1";#N/A,#N/A,FALSE,"단축2";#N/A,#N/A,FALSE,"단축3";#N/A,#N/A,FALSE,"장축";#N/A,#N/A,FALSE,"4WD"}</definedName>
    <definedName name="걸" localSheetId="22" hidden="1">{#N/A,#N/A,FALSE,"단축1";#N/A,#N/A,FALSE,"단축2";#N/A,#N/A,FALSE,"단축3";#N/A,#N/A,FALSE,"장축";#N/A,#N/A,FALSE,"4WD"}</definedName>
    <definedName name="걸" localSheetId="19" hidden="1">{#N/A,#N/A,FALSE,"단축1";#N/A,#N/A,FALSE,"단축2";#N/A,#N/A,FALSE,"단축3";#N/A,#N/A,FALSE,"장축";#N/A,#N/A,FALSE,"4WD"}</definedName>
    <definedName name="걸" hidden="1">{#N/A,#N/A,FALSE,"단축1";#N/A,#N/A,FALSE,"단축2";#N/A,#N/A,FALSE,"단축3";#N/A,#N/A,FALSE,"장축";#N/A,#N/A,FALSE,"4WD"}</definedName>
    <definedName name="격동" localSheetId="14" hidden="1">{#N/A,#N/A,FALSE,"자재관리";#N/A,#N/A,FALSE,"자재관리";#N/A,#N/A,FALSE,"자재관리"}</definedName>
    <definedName name="격동" localSheetId="7" hidden="1">{#N/A,#N/A,FALSE,"자재관리";#N/A,#N/A,FALSE,"자재관리";#N/A,#N/A,FALSE,"자재관리"}</definedName>
    <definedName name="격동" localSheetId="25" hidden="1">{#N/A,#N/A,FALSE,"자재관리";#N/A,#N/A,FALSE,"자재관리";#N/A,#N/A,FALSE,"자재관리"}</definedName>
    <definedName name="격동" localSheetId="21" hidden="1">{#N/A,#N/A,FALSE,"자재관리";#N/A,#N/A,FALSE,"자재관리";#N/A,#N/A,FALSE,"자재관리"}</definedName>
    <definedName name="격동" localSheetId="22" hidden="1">{#N/A,#N/A,FALSE,"자재관리";#N/A,#N/A,FALSE,"자재관리";#N/A,#N/A,FALSE,"자재관리"}</definedName>
    <definedName name="격동" localSheetId="19" hidden="1">{#N/A,#N/A,FALSE,"자재관리";#N/A,#N/A,FALSE,"자재관리";#N/A,#N/A,FALSE,"자재관리"}</definedName>
    <definedName name="격동" hidden="1">{#N/A,#N/A,FALSE,"자재관리";#N/A,#N/A,FALSE,"자재관리";#N/A,#N/A,FALSE,"자재관리"}</definedName>
    <definedName name="견적" localSheetId="14" hidden="1">{#N/A,#N/A,FALSE,"단축1";#N/A,#N/A,FALSE,"단축2";#N/A,#N/A,FALSE,"단축3";#N/A,#N/A,FALSE,"장축";#N/A,#N/A,FALSE,"4WD"}</definedName>
    <definedName name="견적" localSheetId="7" hidden="1">{#N/A,#N/A,FALSE,"단축1";#N/A,#N/A,FALSE,"단축2";#N/A,#N/A,FALSE,"단축3";#N/A,#N/A,FALSE,"장축";#N/A,#N/A,FALSE,"4WD"}</definedName>
    <definedName name="견적" localSheetId="25" hidden="1">{#N/A,#N/A,FALSE,"단축1";#N/A,#N/A,FALSE,"단축2";#N/A,#N/A,FALSE,"단축3";#N/A,#N/A,FALSE,"장축";#N/A,#N/A,FALSE,"4WD"}</definedName>
    <definedName name="견적" localSheetId="21" hidden="1">{#N/A,#N/A,FALSE,"단축1";#N/A,#N/A,FALSE,"단축2";#N/A,#N/A,FALSE,"단축3";#N/A,#N/A,FALSE,"장축";#N/A,#N/A,FALSE,"4WD"}</definedName>
    <definedName name="견적" localSheetId="22" hidden="1">{#N/A,#N/A,FALSE,"단축1";#N/A,#N/A,FALSE,"단축2";#N/A,#N/A,FALSE,"단축3";#N/A,#N/A,FALSE,"장축";#N/A,#N/A,FALSE,"4WD"}</definedName>
    <definedName name="견적" localSheetId="19" hidden="1">{#N/A,#N/A,FALSE,"단축1";#N/A,#N/A,FALSE,"단축2";#N/A,#N/A,FALSE,"단축3";#N/A,#N/A,FALSE,"장축";#N/A,#N/A,FALSE,"4WD"}</definedName>
    <definedName name="견적" hidden="1">{#N/A,#N/A,FALSE,"단축1";#N/A,#N/A,FALSE,"단축2";#N/A,#N/A,FALSE,"단축3";#N/A,#N/A,FALSE,"장축";#N/A,#N/A,FALSE,"4WD"}</definedName>
    <definedName name="견적list3" localSheetId="14" hidden="1">{#N/A,#N/A,FALSE,"단축1";#N/A,#N/A,FALSE,"단축2";#N/A,#N/A,FALSE,"단축3";#N/A,#N/A,FALSE,"장축";#N/A,#N/A,FALSE,"4WD"}</definedName>
    <definedName name="견적list3" localSheetId="7" hidden="1">{#N/A,#N/A,FALSE,"단축1";#N/A,#N/A,FALSE,"단축2";#N/A,#N/A,FALSE,"단축3";#N/A,#N/A,FALSE,"장축";#N/A,#N/A,FALSE,"4WD"}</definedName>
    <definedName name="견적list3" localSheetId="25" hidden="1">{#N/A,#N/A,FALSE,"단축1";#N/A,#N/A,FALSE,"단축2";#N/A,#N/A,FALSE,"단축3";#N/A,#N/A,FALSE,"장축";#N/A,#N/A,FALSE,"4WD"}</definedName>
    <definedName name="견적list3" localSheetId="21" hidden="1">{#N/A,#N/A,FALSE,"단축1";#N/A,#N/A,FALSE,"단축2";#N/A,#N/A,FALSE,"단축3";#N/A,#N/A,FALSE,"장축";#N/A,#N/A,FALSE,"4WD"}</definedName>
    <definedName name="견적list3" localSheetId="22" hidden="1">{#N/A,#N/A,FALSE,"단축1";#N/A,#N/A,FALSE,"단축2";#N/A,#N/A,FALSE,"단축3";#N/A,#N/A,FALSE,"장축";#N/A,#N/A,FALSE,"4WD"}</definedName>
    <definedName name="견적list3" localSheetId="19" hidden="1">{#N/A,#N/A,FALSE,"단축1";#N/A,#N/A,FALSE,"단축2";#N/A,#N/A,FALSE,"단축3";#N/A,#N/A,FALSE,"장축";#N/A,#N/A,FALSE,"4WD"}</definedName>
    <definedName name="견적list3" hidden="1">{#N/A,#N/A,FALSE,"단축1";#N/A,#N/A,FALSE,"단축2";#N/A,#N/A,FALSE,"단축3";#N/A,#N/A,FALSE,"장축";#N/A,#N/A,FALSE,"4WD"}</definedName>
    <definedName name="견적서" localSheetId="14" hidden="1">{#N/A,#N/A,TRUE,"자재관리";#N/A,#N/A,TRUE,"품질"}</definedName>
    <definedName name="견적서" localSheetId="7" hidden="1">{#N/A,#N/A,TRUE,"자재관리";#N/A,#N/A,TRUE,"품질"}</definedName>
    <definedName name="견적서" localSheetId="25" hidden="1">{#N/A,#N/A,TRUE,"자재관리";#N/A,#N/A,TRUE,"품질"}</definedName>
    <definedName name="견적서" localSheetId="21" hidden="1">{#N/A,#N/A,TRUE,"자재관리";#N/A,#N/A,TRUE,"품질"}</definedName>
    <definedName name="견적서" localSheetId="22" hidden="1">{#N/A,#N/A,TRUE,"자재관리";#N/A,#N/A,TRUE,"품질"}</definedName>
    <definedName name="견적서" localSheetId="19" hidden="1">{#N/A,#N/A,TRUE,"자재관리";#N/A,#N/A,TRUE,"품질"}</definedName>
    <definedName name="견적서" hidden="1">{#N/A,#N/A,TRUE,"자재관리";#N/A,#N/A,TRUE,"품질"}</definedName>
    <definedName name="경경목표3" localSheetId="14" hidden="1">{#N/A,#N/A,FALSE,"자재관리";#N/A,#N/A,FALSE,"자재관리";#N/A,#N/A,FALSE,"자재관리"}</definedName>
    <definedName name="경경목표3" localSheetId="7" hidden="1">{#N/A,#N/A,FALSE,"자재관리";#N/A,#N/A,FALSE,"자재관리";#N/A,#N/A,FALSE,"자재관리"}</definedName>
    <definedName name="경경목표3" localSheetId="25" hidden="1">{#N/A,#N/A,FALSE,"자재관리";#N/A,#N/A,FALSE,"자재관리";#N/A,#N/A,FALSE,"자재관리"}</definedName>
    <definedName name="경경목표3" localSheetId="21" hidden="1">{#N/A,#N/A,FALSE,"자재관리";#N/A,#N/A,FALSE,"자재관리";#N/A,#N/A,FALSE,"자재관리"}</definedName>
    <definedName name="경경목표3" localSheetId="22" hidden="1">{#N/A,#N/A,FALSE,"자재관리";#N/A,#N/A,FALSE,"자재관리";#N/A,#N/A,FALSE,"자재관리"}</definedName>
    <definedName name="경경목표3" localSheetId="19" hidden="1">{#N/A,#N/A,FALSE,"자재관리";#N/A,#N/A,FALSE,"자재관리";#N/A,#N/A,FALSE,"자재관리"}</definedName>
    <definedName name="경경목표3" hidden="1">{#N/A,#N/A,FALSE,"자재관리";#N/A,#N/A,FALSE,"자재관리";#N/A,#N/A,FALSE,"자재관리"}</definedName>
    <definedName name="경로" localSheetId="14" hidden="1">{#N/A,#N/A,TRUE,"Y생산";#N/A,#N/A,TRUE,"Y판매";#N/A,#N/A,TRUE,"Y총물량";#N/A,#N/A,TRUE,"Y능력";#N/A,#N/A,TRUE,"YKD"}</definedName>
    <definedName name="경로" localSheetId="7" hidden="1">{#N/A,#N/A,TRUE,"Y생산";#N/A,#N/A,TRUE,"Y판매";#N/A,#N/A,TRUE,"Y총물량";#N/A,#N/A,TRUE,"Y능력";#N/A,#N/A,TRUE,"YKD"}</definedName>
    <definedName name="경로" localSheetId="25" hidden="1">{#N/A,#N/A,TRUE,"Y생산";#N/A,#N/A,TRUE,"Y판매";#N/A,#N/A,TRUE,"Y총물량";#N/A,#N/A,TRUE,"Y능력";#N/A,#N/A,TRUE,"YKD"}</definedName>
    <definedName name="경로" localSheetId="21" hidden="1">{#N/A,#N/A,TRUE,"Y생산";#N/A,#N/A,TRUE,"Y판매";#N/A,#N/A,TRUE,"Y총물량";#N/A,#N/A,TRUE,"Y능력";#N/A,#N/A,TRUE,"YKD"}</definedName>
    <definedName name="경로" localSheetId="22" hidden="1">{#N/A,#N/A,TRUE,"Y생산";#N/A,#N/A,TRUE,"Y판매";#N/A,#N/A,TRUE,"Y총물량";#N/A,#N/A,TRUE,"Y능력";#N/A,#N/A,TRUE,"YKD"}</definedName>
    <definedName name="경로" localSheetId="19" hidden="1">{#N/A,#N/A,TRUE,"Y생산";#N/A,#N/A,TRUE,"Y판매";#N/A,#N/A,TRUE,"Y총물량";#N/A,#N/A,TRUE,"Y능력";#N/A,#N/A,TRUE,"YKD"}</definedName>
    <definedName name="경로" hidden="1">{#N/A,#N/A,TRUE,"Y생산";#N/A,#N/A,TRUE,"Y판매";#N/A,#N/A,TRUE,"Y총물량";#N/A,#N/A,TRUE,"Y능력";#N/A,#N/A,TRUE,"YKD"}</definedName>
    <definedName name="경비103" localSheetId="14" hidden="1">{#N/A,#N/A,FALSE,"Sheet1";#N/A,#N/A,FALSE,"Sheet1";#N/A,#N/A,FALSE,"Sheet1"}</definedName>
    <definedName name="경비103" localSheetId="7" hidden="1">{#N/A,#N/A,FALSE,"Sheet1";#N/A,#N/A,FALSE,"Sheet1";#N/A,#N/A,FALSE,"Sheet1"}</definedName>
    <definedName name="경비103" localSheetId="25" hidden="1">{#N/A,#N/A,FALSE,"Sheet1";#N/A,#N/A,FALSE,"Sheet1";#N/A,#N/A,FALSE,"Sheet1"}</definedName>
    <definedName name="경비103" localSheetId="21" hidden="1">{#N/A,#N/A,FALSE,"Sheet1";#N/A,#N/A,FALSE,"Sheet1";#N/A,#N/A,FALSE,"Sheet1"}</definedName>
    <definedName name="경비103" localSheetId="22" hidden="1">{#N/A,#N/A,FALSE,"Sheet1";#N/A,#N/A,FALSE,"Sheet1";#N/A,#N/A,FALSE,"Sheet1"}</definedName>
    <definedName name="경비103" localSheetId="19" hidden="1">{#N/A,#N/A,FALSE,"Sheet1";#N/A,#N/A,FALSE,"Sheet1";#N/A,#N/A,FALSE,"Sheet1"}</definedName>
    <definedName name="경비103" hidden="1">{#N/A,#N/A,FALSE,"Sheet1";#N/A,#N/A,FALSE,"Sheet1";#N/A,#N/A,FALSE,"Sheet1"}</definedName>
    <definedName name="경비103_1" localSheetId="14" hidden="1">{#N/A,#N/A,FALSE,"Sheet1";#N/A,#N/A,FALSE,"Sheet1";#N/A,#N/A,FALSE,"Sheet1"}</definedName>
    <definedName name="경비103_1" localSheetId="7" hidden="1">{#N/A,#N/A,FALSE,"Sheet1";#N/A,#N/A,FALSE,"Sheet1";#N/A,#N/A,FALSE,"Sheet1"}</definedName>
    <definedName name="경비103_1" localSheetId="25" hidden="1">{#N/A,#N/A,FALSE,"Sheet1";#N/A,#N/A,FALSE,"Sheet1";#N/A,#N/A,FALSE,"Sheet1"}</definedName>
    <definedName name="경비103_1" localSheetId="21" hidden="1">{#N/A,#N/A,FALSE,"Sheet1";#N/A,#N/A,FALSE,"Sheet1";#N/A,#N/A,FALSE,"Sheet1"}</definedName>
    <definedName name="경비103_1" localSheetId="22" hidden="1">{#N/A,#N/A,FALSE,"Sheet1";#N/A,#N/A,FALSE,"Sheet1";#N/A,#N/A,FALSE,"Sheet1"}</definedName>
    <definedName name="경비103_1" localSheetId="19" hidden="1">{#N/A,#N/A,FALSE,"Sheet1";#N/A,#N/A,FALSE,"Sheet1";#N/A,#N/A,FALSE,"Sheet1"}</definedName>
    <definedName name="경비103_1" hidden="1">{#N/A,#N/A,FALSE,"Sheet1";#N/A,#N/A,FALSE,"Sheet1";#N/A,#N/A,FALSE,"Sheet1"}</definedName>
    <definedName name="경비200" localSheetId="14" hidden="1">{#N/A,#N/A,FALSE,"Sheet1";#N/A,#N/A,FALSE,"Sheet1";#N/A,#N/A,FALSE,"Sheet1"}</definedName>
    <definedName name="경비200" localSheetId="7" hidden="1">{#N/A,#N/A,FALSE,"Sheet1";#N/A,#N/A,FALSE,"Sheet1";#N/A,#N/A,FALSE,"Sheet1"}</definedName>
    <definedName name="경비200" localSheetId="25" hidden="1">{#N/A,#N/A,FALSE,"Sheet1";#N/A,#N/A,FALSE,"Sheet1";#N/A,#N/A,FALSE,"Sheet1"}</definedName>
    <definedName name="경비200" localSheetId="21" hidden="1">{#N/A,#N/A,FALSE,"Sheet1";#N/A,#N/A,FALSE,"Sheet1";#N/A,#N/A,FALSE,"Sheet1"}</definedName>
    <definedName name="경비200" localSheetId="22" hidden="1">{#N/A,#N/A,FALSE,"Sheet1";#N/A,#N/A,FALSE,"Sheet1";#N/A,#N/A,FALSE,"Sheet1"}</definedName>
    <definedName name="경비200" localSheetId="19" hidden="1">{#N/A,#N/A,FALSE,"Sheet1";#N/A,#N/A,FALSE,"Sheet1";#N/A,#N/A,FALSE,"Sheet1"}</definedName>
    <definedName name="경비200" hidden="1">{#N/A,#N/A,FALSE,"Sheet1";#N/A,#N/A,FALSE,"Sheet1";#N/A,#N/A,FALSE,"Sheet1"}</definedName>
    <definedName name="경비200_1" localSheetId="14" hidden="1">{#N/A,#N/A,FALSE,"Sheet1";#N/A,#N/A,FALSE,"Sheet1";#N/A,#N/A,FALSE,"Sheet1"}</definedName>
    <definedName name="경비200_1" localSheetId="7" hidden="1">{#N/A,#N/A,FALSE,"Sheet1";#N/A,#N/A,FALSE,"Sheet1";#N/A,#N/A,FALSE,"Sheet1"}</definedName>
    <definedName name="경비200_1" localSheetId="25" hidden="1">{#N/A,#N/A,FALSE,"Sheet1";#N/A,#N/A,FALSE,"Sheet1";#N/A,#N/A,FALSE,"Sheet1"}</definedName>
    <definedName name="경비200_1" localSheetId="21" hidden="1">{#N/A,#N/A,FALSE,"Sheet1";#N/A,#N/A,FALSE,"Sheet1";#N/A,#N/A,FALSE,"Sheet1"}</definedName>
    <definedName name="경비200_1" localSheetId="22" hidden="1">{#N/A,#N/A,FALSE,"Sheet1";#N/A,#N/A,FALSE,"Sheet1";#N/A,#N/A,FALSE,"Sheet1"}</definedName>
    <definedName name="경비200_1" localSheetId="19" hidden="1">{#N/A,#N/A,FALSE,"Sheet1";#N/A,#N/A,FALSE,"Sheet1";#N/A,#N/A,FALSE,"Sheet1"}</definedName>
    <definedName name="경비200_1" hidden="1">{#N/A,#N/A,FALSE,"Sheet1";#N/A,#N/A,FALSE,"Sheet1";#N/A,#N/A,FALSE,"Sheet1"}</definedName>
    <definedName name="경상비8월" localSheetId="14" hidden="1">{#N/A,#N/A,FALSE,"단축1";#N/A,#N/A,FALSE,"단축2";#N/A,#N/A,FALSE,"단축3";#N/A,#N/A,FALSE,"장축";#N/A,#N/A,FALSE,"4WD"}</definedName>
    <definedName name="경상비8월" localSheetId="7" hidden="1">{#N/A,#N/A,FALSE,"단축1";#N/A,#N/A,FALSE,"단축2";#N/A,#N/A,FALSE,"단축3";#N/A,#N/A,FALSE,"장축";#N/A,#N/A,FALSE,"4WD"}</definedName>
    <definedName name="경상비8월" localSheetId="25" hidden="1">{#N/A,#N/A,FALSE,"단축1";#N/A,#N/A,FALSE,"단축2";#N/A,#N/A,FALSE,"단축3";#N/A,#N/A,FALSE,"장축";#N/A,#N/A,FALSE,"4WD"}</definedName>
    <definedName name="경상비8월" localSheetId="21" hidden="1">{#N/A,#N/A,FALSE,"단축1";#N/A,#N/A,FALSE,"단축2";#N/A,#N/A,FALSE,"단축3";#N/A,#N/A,FALSE,"장축";#N/A,#N/A,FALSE,"4WD"}</definedName>
    <definedName name="경상비8월" localSheetId="22" hidden="1">{#N/A,#N/A,FALSE,"단축1";#N/A,#N/A,FALSE,"단축2";#N/A,#N/A,FALSE,"단축3";#N/A,#N/A,FALSE,"장축";#N/A,#N/A,FALSE,"4WD"}</definedName>
    <definedName name="경상비8월" localSheetId="19" hidden="1">{#N/A,#N/A,FALSE,"단축1";#N/A,#N/A,FALSE,"단축2";#N/A,#N/A,FALSE,"단축3";#N/A,#N/A,FALSE,"장축";#N/A,#N/A,FALSE,"4WD"}</definedName>
    <definedName name="경상비8월" hidden="1">{#N/A,#N/A,FALSE,"단축1";#N/A,#N/A,FALSE,"단축2";#N/A,#N/A,FALSE,"단축3";#N/A,#N/A,FALSE,"장축";#N/A,#N/A,FALSE,"4WD"}</definedName>
    <definedName name="경영목표2" localSheetId="14" hidden="1">{#N/A,#N/A,FALSE,"자재관리";#N/A,#N/A,FALSE,"자재관리";#N/A,#N/A,FALSE,"자재관리"}</definedName>
    <definedName name="경영목표2" localSheetId="7" hidden="1">{#N/A,#N/A,FALSE,"자재관리";#N/A,#N/A,FALSE,"자재관리";#N/A,#N/A,FALSE,"자재관리"}</definedName>
    <definedName name="경영목표2" localSheetId="25" hidden="1">{#N/A,#N/A,FALSE,"자재관리";#N/A,#N/A,FALSE,"자재관리";#N/A,#N/A,FALSE,"자재관리"}</definedName>
    <definedName name="경영목표2" localSheetId="21" hidden="1">{#N/A,#N/A,FALSE,"자재관리";#N/A,#N/A,FALSE,"자재관리";#N/A,#N/A,FALSE,"자재관리"}</definedName>
    <definedName name="경영목표2" localSheetId="22" hidden="1">{#N/A,#N/A,FALSE,"자재관리";#N/A,#N/A,FALSE,"자재관리";#N/A,#N/A,FALSE,"자재관리"}</definedName>
    <definedName name="경영목표2" localSheetId="19" hidden="1">{#N/A,#N/A,FALSE,"자재관리";#N/A,#N/A,FALSE,"자재관리";#N/A,#N/A,FALSE,"자재관리"}</definedName>
    <definedName name="경영목표2" hidden="1">{#N/A,#N/A,FALSE,"자재관리";#N/A,#N/A,FALSE,"자재관리";#N/A,#N/A,FALSE,"자재관리"}</definedName>
    <definedName name="경합금2과운연계획" localSheetId="14" hidden="1">{#N/A,#N/A,TRUE,"Y생산";#N/A,#N/A,TRUE,"Y판매";#N/A,#N/A,TRUE,"Y총물량";#N/A,#N/A,TRUE,"Y능력";#N/A,#N/A,TRUE,"YKD"}</definedName>
    <definedName name="경합금2과운연계획" localSheetId="7" hidden="1">{#N/A,#N/A,TRUE,"Y생산";#N/A,#N/A,TRUE,"Y판매";#N/A,#N/A,TRUE,"Y총물량";#N/A,#N/A,TRUE,"Y능력";#N/A,#N/A,TRUE,"YKD"}</definedName>
    <definedName name="경합금2과운연계획" localSheetId="25" hidden="1">{#N/A,#N/A,TRUE,"Y생산";#N/A,#N/A,TRUE,"Y판매";#N/A,#N/A,TRUE,"Y총물량";#N/A,#N/A,TRUE,"Y능력";#N/A,#N/A,TRUE,"YKD"}</definedName>
    <definedName name="경합금2과운연계획" localSheetId="21" hidden="1">{#N/A,#N/A,TRUE,"Y생산";#N/A,#N/A,TRUE,"Y판매";#N/A,#N/A,TRUE,"Y총물량";#N/A,#N/A,TRUE,"Y능력";#N/A,#N/A,TRUE,"YKD"}</definedName>
    <definedName name="경합금2과운연계획" localSheetId="22" hidden="1">{#N/A,#N/A,TRUE,"Y생산";#N/A,#N/A,TRUE,"Y판매";#N/A,#N/A,TRUE,"Y총물량";#N/A,#N/A,TRUE,"Y능력";#N/A,#N/A,TRUE,"YKD"}</definedName>
    <definedName name="경합금2과운연계획" localSheetId="19" hidden="1">{#N/A,#N/A,TRUE,"Y생산";#N/A,#N/A,TRUE,"Y판매";#N/A,#N/A,TRUE,"Y총물량";#N/A,#N/A,TRUE,"Y능력";#N/A,#N/A,TRUE,"YKD"}</definedName>
    <definedName name="경합금2과운연계획" hidden="1">{#N/A,#N/A,TRUE,"Y생산";#N/A,#N/A,TRUE,"Y판매";#N/A,#N/A,TRUE,"Y총물량";#N/A,#N/A,TRUE,"Y능력";#N/A,#N/A,TRUE,"YKD"}</definedName>
    <definedName name="계정과목">#REF!</definedName>
    <definedName name="계정종합표" localSheetId="14" hidden="1">{#N/A,#N/A,TRUE,"Y생산";#N/A,#N/A,TRUE,"Y판매";#N/A,#N/A,TRUE,"Y총물량";#N/A,#N/A,TRUE,"Y능력";#N/A,#N/A,TRUE,"YKD"}</definedName>
    <definedName name="계정종합표" localSheetId="7" hidden="1">{#N/A,#N/A,TRUE,"Y생산";#N/A,#N/A,TRUE,"Y판매";#N/A,#N/A,TRUE,"Y총물량";#N/A,#N/A,TRUE,"Y능력";#N/A,#N/A,TRUE,"YKD"}</definedName>
    <definedName name="계정종합표" localSheetId="25" hidden="1">{#N/A,#N/A,TRUE,"Y생산";#N/A,#N/A,TRUE,"Y판매";#N/A,#N/A,TRUE,"Y총물량";#N/A,#N/A,TRUE,"Y능력";#N/A,#N/A,TRUE,"YKD"}</definedName>
    <definedName name="계정종합표" localSheetId="21" hidden="1">{#N/A,#N/A,TRUE,"Y생산";#N/A,#N/A,TRUE,"Y판매";#N/A,#N/A,TRUE,"Y총물량";#N/A,#N/A,TRUE,"Y능력";#N/A,#N/A,TRUE,"YKD"}</definedName>
    <definedName name="계정종합표" localSheetId="22" hidden="1">{#N/A,#N/A,TRUE,"Y생산";#N/A,#N/A,TRUE,"Y판매";#N/A,#N/A,TRUE,"Y총물량";#N/A,#N/A,TRUE,"Y능력";#N/A,#N/A,TRUE,"YKD"}</definedName>
    <definedName name="계정종합표" localSheetId="19" hidden="1">{#N/A,#N/A,TRUE,"Y생산";#N/A,#N/A,TRUE,"Y판매";#N/A,#N/A,TRUE,"Y총물량";#N/A,#N/A,TRUE,"Y능력";#N/A,#N/A,TRUE,"YKD"}</definedName>
    <definedName name="계정종합표" hidden="1">{#N/A,#N/A,TRUE,"Y생산";#N/A,#N/A,TRUE,"Y판매";#N/A,#N/A,TRUE,"Y총물량";#N/A,#N/A,TRUE,"Y능력";#N/A,#N/A,TRUE,"YKD"}</definedName>
    <definedName name="계획" localSheetId="14" hidden="1">{#N/A,#N/A,FALSE,"UNIT";#N/A,#N/A,FALSE,"UNIT";#N/A,#N/A,FALSE,"계정"}</definedName>
    <definedName name="계획" localSheetId="7" hidden="1">{#N/A,#N/A,FALSE,"UNIT";#N/A,#N/A,FALSE,"UNIT";#N/A,#N/A,FALSE,"계정"}</definedName>
    <definedName name="계획" localSheetId="25" hidden="1">{#N/A,#N/A,FALSE,"UNIT";#N/A,#N/A,FALSE,"UNIT";#N/A,#N/A,FALSE,"계정"}</definedName>
    <definedName name="계획" localSheetId="21" hidden="1">{#N/A,#N/A,FALSE,"UNIT";#N/A,#N/A,FALSE,"UNIT";#N/A,#N/A,FALSE,"계정"}</definedName>
    <definedName name="계획" localSheetId="22" hidden="1">{#N/A,#N/A,FALSE,"UNIT";#N/A,#N/A,FALSE,"UNIT";#N/A,#N/A,FALSE,"계정"}</definedName>
    <definedName name="계획" localSheetId="19" hidden="1">{#N/A,#N/A,FALSE,"UNIT";#N/A,#N/A,FALSE,"UNIT";#N/A,#N/A,FALSE,"계정"}</definedName>
    <definedName name="계획" hidden="1">{#N/A,#N/A,FALSE,"UNIT";#N/A,#N/A,FALSE,"UNIT";#N/A,#N/A,FALSE,"계정"}</definedName>
    <definedName name="계획.1" localSheetId="14" hidden="1">{#N/A,#N/A,FALSE,"단축1";#N/A,#N/A,FALSE,"단축2";#N/A,#N/A,FALSE,"단축3";#N/A,#N/A,FALSE,"장축";#N/A,#N/A,FALSE,"4WD"}</definedName>
    <definedName name="계획.1" localSheetId="7" hidden="1">{#N/A,#N/A,FALSE,"단축1";#N/A,#N/A,FALSE,"단축2";#N/A,#N/A,FALSE,"단축3";#N/A,#N/A,FALSE,"장축";#N/A,#N/A,FALSE,"4WD"}</definedName>
    <definedName name="계획.1" localSheetId="25" hidden="1">{#N/A,#N/A,FALSE,"단축1";#N/A,#N/A,FALSE,"단축2";#N/A,#N/A,FALSE,"단축3";#N/A,#N/A,FALSE,"장축";#N/A,#N/A,FALSE,"4WD"}</definedName>
    <definedName name="계획.1" localSheetId="21" hidden="1">{#N/A,#N/A,FALSE,"단축1";#N/A,#N/A,FALSE,"단축2";#N/A,#N/A,FALSE,"단축3";#N/A,#N/A,FALSE,"장축";#N/A,#N/A,FALSE,"4WD"}</definedName>
    <definedName name="계획.1" localSheetId="22" hidden="1">{#N/A,#N/A,FALSE,"단축1";#N/A,#N/A,FALSE,"단축2";#N/A,#N/A,FALSE,"단축3";#N/A,#N/A,FALSE,"장축";#N/A,#N/A,FALSE,"4WD"}</definedName>
    <definedName name="계획.1" localSheetId="19" hidden="1">{#N/A,#N/A,FALSE,"단축1";#N/A,#N/A,FALSE,"단축2";#N/A,#N/A,FALSE,"단축3";#N/A,#N/A,FALSE,"장축";#N/A,#N/A,FALSE,"4WD"}</definedName>
    <definedName name="계획.1" hidden="1">{#N/A,#N/A,FALSE,"단축1";#N/A,#N/A,FALSE,"단축2";#N/A,#N/A,FALSE,"단축3";#N/A,#N/A,FALSE,"장축";#N/A,#N/A,FALSE,"4WD"}</definedName>
    <definedName name="계획1" localSheetId="14" hidden="1">{#N/A,#N/A,FALSE,"단축1";#N/A,#N/A,FALSE,"단축2";#N/A,#N/A,FALSE,"단축3";#N/A,#N/A,FALSE,"장축";#N/A,#N/A,FALSE,"4WD"}</definedName>
    <definedName name="계획1" localSheetId="7" hidden="1">{#N/A,#N/A,FALSE,"단축1";#N/A,#N/A,FALSE,"단축2";#N/A,#N/A,FALSE,"단축3";#N/A,#N/A,FALSE,"장축";#N/A,#N/A,FALSE,"4WD"}</definedName>
    <definedName name="계획1" localSheetId="25" hidden="1">{#N/A,#N/A,FALSE,"단축1";#N/A,#N/A,FALSE,"단축2";#N/A,#N/A,FALSE,"단축3";#N/A,#N/A,FALSE,"장축";#N/A,#N/A,FALSE,"4WD"}</definedName>
    <definedName name="계획1" localSheetId="21" hidden="1">{#N/A,#N/A,FALSE,"단축1";#N/A,#N/A,FALSE,"단축2";#N/A,#N/A,FALSE,"단축3";#N/A,#N/A,FALSE,"장축";#N/A,#N/A,FALSE,"4WD"}</definedName>
    <definedName name="계획1" localSheetId="22" hidden="1">{#N/A,#N/A,FALSE,"단축1";#N/A,#N/A,FALSE,"단축2";#N/A,#N/A,FALSE,"단축3";#N/A,#N/A,FALSE,"장축";#N/A,#N/A,FALSE,"4WD"}</definedName>
    <definedName name="계획1" localSheetId="19" hidden="1">{#N/A,#N/A,FALSE,"단축1";#N/A,#N/A,FALSE,"단축2";#N/A,#N/A,FALSE,"단축3";#N/A,#N/A,FALSE,"장축";#N/A,#N/A,FALSE,"4WD"}</definedName>
    <definedName name="계획1" hidden="1">{#N/A,#N/A,FALSE,"단축1";#N/A,#N/A,FALSE,"단축2";#N/A,#N/A,FALSE,"단축3";#N/A,#N/A,FALSE,"장축";#N/A,#N/A,FALSE,"4WD"}</definedName>
    <definedName name="계획2" localSheetId="14" hidden="1">{#N/A,#N/A,FALSE,"UNIT";#N/A,#N/A,FALSE,"UNIT";#N/A,#N/A,FALSE,"계정"}</definedName>
    <definedName name="계획2" localSheetId="7" hidden="1">{#N/A,#N/A,FALSE,"UNIT";#N/A,#N/A,FALSE,"UNIT";#N/A,#N/A,FALSE,"계정"}</definedName>
    <definedName name="계획2" localSheetId="25" hidden="1">{#N/A,#N/A,FALSE,"UNIT";#N/A,#N/A,FALSE,"UNIT";#N/A,#N/A,FALSE,"계정"}</definedName>
    <definedName name="계획2" localSheetId="21" hidden="1">{#N/A,#N/A,FALSE,"UNIT";#N/A,#N/A,FALSE,"UNIT";#N/A,#N/A,FALSE,"계정"}</definedName>
    <definedName name="계획2" localSheetId="22" hidden="1">{#N/A,#N/A,FALSE,"UNIT";#N/A,#N/A,FALSE,"UNIT";#N/A,#N/A,FALSE,"계정"}</definedName>
    <definedName name="계획2" localSheetId="19" hidden="1">{#N/A,#N/A,FALSE,"UNIT";#N/A,#N/A,FALSE,"UNIT";#N/A,#N/A,FALSE,"계정"}</definedName>
    <definedName name="계획2" hidden="1">{#N/A,#N/A,FALSE,"UNIT";#N/A,#N/A,FALSE,"UNIT";#N/A,#N/A,FALSE,"계정"}</definedName>
    <definedName name="계획표지" localSheetId="14" hidden="1">{#N/A,#N/A,FALSE,"단축1";#N/A,#N/A,FALSE,"단축2";#N/A,#N/A,FALSE,"단축3";#N/A,#N/A,FALSE,"장축";#N/A,#N/A,FALSE,"4WD"}</definedName>
    <definedName name="계획표지" localSheetId="7" hidden="1">{#N/A,#N/A,FALSE,"단축1";#N/A,#N/A,FALSE,"단축2";#N/A,#N/A,FALSE,"단축3";#N/A,#N/A,FALSE,"장축";#N/A,#N/A,FALSE,"4WD"}</definedName>
    <definedName name="계획표지" localSheetId="25" hidden="1">{#N/A,#N/A,FALSE,"단축1";#N/A,#N/A,FALSE,"단축2";#N/A,#N/A,FALSE,"단축3";#N/A,#N/A,FALSE,"장축";#N/A,#N/A,FALSE,"4WD"}</definedName>
    <definedName name="계획표지" localSheetId="21" hidden="1">{#N/A,#N/A,FALSE,"단축1";#N/A,#N/A,FALSE,"단축2";#N/A,#N/A,FALSE,"단축3";#N/A,#N/A,FALSE,"장축";#N/A,#N/A,FALSE,"4WD"}</definedName>
    <definedName name="계획표지" localSheetId="22" hidden="1">{#N/A,#N/A,FALSE,"단축1";#N/A,#N/A,FALSE,"단축2";#N/A,#N/A,FALSE,"단축3";#N/A,#N/A,FALSE,"장축";#N/A,#N/A,FALSE,"4WD"}</definedName>
    <definedName name="계획표지" localSheetId="19" hidden="1">{#N/A,#N/A,FALSE,"단축1";#N/A,#N/A,FALSE,"단축2";#N/A,#N/A,FALSE,"단축3";#N/A,#N/A,FALSE,"장축";#N/A,#N/A,FALSE,"4WD"}</definedName>
    <definedName name="계획표지" hidden="1">{#N/A,#N/A,FALSE,"단축1";#N/A,#N/A,FALSE,"단축2";#N/A,#N/A,FALSE,"단축3";#N/A,#N/A,FALSE,"장축";#N/A,#N/A,FALSE,"4WD"}</definedName>
    <definedName name="골" localSheetId="14" hidden="1">{#N/A,#N/A,FALSE,"단축1";#N/A,#N/A,FALSE,"단축2";#N/A,#N/A,FALSE,"단축3";#N/A,#N/A,FALSE,"장축";#N/A,#N/A,FALSE,"4WD"}</definedName>
    <definedName name="골" localSheetId="7" hidden="1">{#N/A,#N/A,FALSE,"단축1";#N/A,#N/A,FALSE,"단축2";#N/A,#N/A,FALSE,"단축3";#N/A,#N/A,FALSE,"장축";#N/A,#N/A,FALSE,"4WD"}</definedName>
    <definedName name="골" localSheetId="25" hidden="1">{#N/A,#N/A,FALSE,"단축1";#N/A,#N/A,FALSE,"단축2";#N/A,#N/A,FALSE,"단축3";#N/A,#N/A,FALSE,"장축";#N/A,#N/A,FALSE,"4WD"}</definedName>
    <definedName name="골" localSheetId="21" hidden="1">{#N/A,#N/A,FALSE,"단축1";#N/A,#N/A,FALSE,"단축2";#N/A,#N/A,FALSE,"단축3";#N/A,#N/A,FALSE,"장축";#N/A,#N/A,FALSE,"4WD"}</definedName>
    <definedName name="골" localSheetId="22" hidden="1">{#N/A,#N/A,FALSE,"단축1";#N/A,#N/A,FALSE,"단축2";#N/A,#N/A,FALSE,"단축3";#N/A,#N/A,FALSE,"장축";#N/A,#N/A,FALSE,"4WD"}</definedName>
    <definedName name="골" localSheetId="19" hidden="1">{#N/A,#N/A,FALSE,"단축1";#N/A,#N/A,FALSE,"단축2";#N/A,#N/A,FALSE,"단축3";#N/A,#N/A,FALSE,"장축";#N/A,#N/A,FALSE,"4WD"}</definedName>
    <definedName name="골" hidden="1">{#N/A,#N/A,FALSE,"단축1";#N/A,#N/A,FALSE,"단축2";#N/A,#N/A,FALSE,"단축3";#N/A,#N/A,FALSE,"장축";#N/A,#N/A,FALSE,"4WD"}</definedName>
    <definedName name="공공" localSheetId="14" hidden="1">{#N/A,#N/A,FALSE,"단축1";#N/A,#N/A,FALSE,"단축2";#N/A,#N/A,FALSE,"단축3";#N/A,#N/A,FALSE,"장축";#N/A,#N/A,FALSE,"4WD"}</definedName>
    <definedName name="공공" localSheetId="7" hidden="1">{#N/A,#N/A,FALSE,"단축1";#N/A,#N/A,FALSE,"단축2";#N/A,#N/A,FALSE,"단축3";#N/A,#N/A,FALSE,"장축";#N/A,#N/A,FALSE,"4WD"}</definedName>
    <definedName name="공공" localSheetId="25" hidden="1">{#N/A,#N/A,FALSE,"단축1";#N/A,#N/A,FALSE,"단축2";#N/A,#N/A,FALSE,"단축3";#N/A,#N/A,FALSE,"장축";#N/A,#N/A,FALSE,"4WD"}</definedName>
    <definedName name="공공" localSheetId="21" hidden="1">{#N/A,#N/A,FALSE,"단축1";#N/A,#N/A,FALSE,"단축2";#N/A,#N/A,FALSE,"단축3";#N/A,#N/A,FALSE,"장축";#N/A,#N/A,FALSE,"4WD"}</definedName>
    <definedName name="공공" localSheetId="22" hidden="1">{#N/A,#N/A,FALSE,"단축1";#N/A,#N/A,FALSE,"단축2";#N/A,#N/A,FALSE,"단축3";#N/A,#N/A,FALSE,"장축";#N/A,#N/A,FALSE,"4WD"}</definedName>
    <definedName name="공공" localSheetId="19" hidden="1">{#N/A,#N/A,FALSE,"단축1";#N/A,#N/A,FALSE,"단축2";#N/A,#N/A,FALSE,"단축3";#N/A,#N/A,FALSE,"장축";#N/A,#N/A,FALSE,"4WD"}</definedName>
    <definedName name="공공" hidden="1">{#N/A,#N/A,FALSE,"단축1";#N/A,#N/A,FALSE,"단축2";#N/A,#N/A,FALSE,"단축3";#N/A,#N/A,FALSE,"장축";#N/A,#N/A,FALSE,"4WD"}</definedName>
    <definedName name="공성환" localSheetId="14" hidden="1">{#N/A,#N/A,FALSE,"단축1";#N/A,#N/A,FALSE,"단축2";#N/A,#N/A,FALSE,"단축3";#N/A,#N/A,FALSE,"장축";#N/A,#N/A,FALSE,"4WD"}</definedName>
    <definedName name="공성환" localSheetId="7" hidden="1">{#N/A,#N/A,FALSE,"단축1";#N/A,#N/A,FALSE,"단축2";#N/A,#N/A,FALSE,"단축3";#N/A,#N/A,FALSE,"장축";#N/A,#N/A,FALSE,"4WD"}</definedName>
    <definedName name="공성환" localSheetId="25" hidden="1">{#N/A,#N/A,FALSE,"단축1";#N/A,#N/A,FALSE,"단축2";#N/A,#N/A,FALSE,"단축3";#N/A,#N/A,FALSE,"장축";#N/A,#N/A,FALSE,"4WD"}</definedName>
    <definedName name="공성환" localSheetId="21" hidden="1">{#N/A,#N/A,FALSE,"단축1";#N/A,#N/A,FALSE,"단축2";#N/A,#N/A,FALSE,"단축3";#N/A,#N/A,FALSE,"장축";#N/A,#N/A,FALSE,"4WD"}</definedName>
    <definedName name="공성환" localSheetId="22" hidden="1">{#N/A,#N/A,FALSE,"단축1";#N/A,#N/A,FALSE,"단축2";#N/A,#N/A,FALSE,"단축3";#N/A,#N/A,FALSE,"장축";#N/A,#N/A,FALSE,"4WD"}</definedName>
    <definedName name="공성환" localSheetId="19" hidden="1">{#N/A,#N/A,FALSE,"단축1";#N/A,#N/A,FALSE,"단축2";#N/A,#N/A,FALSE,"단축3";#N/A,#N/A,FALSE,"장축";#N/A,#N/A,FALSE,"4WD"}</definedName>
    <definedName name="공성환" hidden="1">{#N/A,#N/A,FALSE,"단축1";#N/A,#N/A,FALSE,"단축2";#N/A,#N/A,FALSE,"단축3";#N/A,#N/A,FALSE,"장축";#N/A,#N/A,FALSE,"4WD"}</definedName>
    <definedName name="공수" localSheetId="14" hidden="1">{"'AS,SEC'!$A$4:$J$25"}</definedName>
    <definedName name="공수" localSheetId="7" hidden="1">{"'AS,SEC'!$A$4:$J$25"}</definedName>
    <definedName name="공수" localSheetId="25" hidden="1">{"'AS,SEC'!$A$4:$J$25"}</definedName>
    <definedName name="공수" localSheetId="21" hidden="1">{"'AS,SEC'!$A$4:$J$25"}</definedName>
    <definedName name="공수" localSheetId="22" hidden="1">{"'AS,SEC'!$A$4:$J$25"}</definedName>
    <definedName name="공수" localSheetId="19" hidden="1">{"'AS,SEC'!$A$4:$J$25"}</definedName>
    <definedName name="공수" hidden="1">{"'AS,SEC'!$A$4:$J$25"}</definedName>
    <definedName name="공수_1" localSheetId="14" hidden="1">{"'AS,SEC'!$A$4:$J$25"}</definedName>
    <definedName name="공수_1" localSheetId="7" hidden="1">{"'AS,SEC'!$A$4:$J$25"}</definedName>
    <definedName name="공수_1" localSheetId="25" hidden="1">{"'AS,SEC'!$A$4:$J$25"}</definedName>
    <definedName name="공수_1" localSheetId="21" hidden="1">{"'AS,SEC'!$A$4:$J$25"}</definedName>
    <definedName name="공수_1" localSheetId="22" hidden="1">{"'AS,SEC'!$A$4:$J$25"}</definedName>
    <definedName name="공수_1" localSheetId="19" hidden="1">{"'AS,SEC'!$A$4:$J$25"}</definedName>
    <definedName name="공수_1" hidden="1">{"'AS,SEC'!$A$4:$J$25"}</definedName>
    <definedName name="공장현황" localSheetId="14" hidden="1">{#N/A,#N/A,TRUE,"Y생산";#N/A,#N/A,TRUE,"Y판매";#N/A,#N/A,TRUE,"Y총물량";#N/A,#N/A,TRUE,"Y능력";#N/A,#N/A,TRUE,"YKD"}</definedName>
    <definedName name="공장현황" localSheetId="7" hidden="1">{#N/A,#N/A,TRUE,"Y생산";#N/A,#N/A,TRUE,"Y판매";#N/A,#N/A,TRUE,"Y총물량";#N/A,#N/A,TRUE,"Y능력";#N/A,#N/A,TRUE,"YKD"}</definedName>
    <definedName name="공장현황" localSheetId="25" hidden="1">{#N/A,#N/A,TRUE,"Y생산";#N/A,#N/A,TRUE,"Y판매";#N/A,#N/A,TRUE,"Y총물량";#N/A,#N/A,TRUE,"Y능력";#N/A,#N/A,TRUE,"YKD"}</definedName>
    <definedName name="공장현황" localSheetId="21" hidden="1">{#N/A,#N/A,TRUE,"Y생산";#N/A,#N/A,TRUE,"Y판매";#N/A,#N/A,TRUE,"Y총물량";#N/A,#N/A,TRUE,"Y능력";#N/A,#N/A,TRUE,"YKD"}</definedName>
    <definedName name="공장현황" localSheetId="22" hidden="1">{#N/A,#N/A,TRUE,"Y생산";#N/A,#N/A,TRUE,"Y판매";#N/A,#N/A,TRUE,"Y총물량";#N/A,#N/A,TRUE,"Y능력";#N/A,#N/A,TRUE,"YKD"}</definedName>
    <definedName name="공장현황" localSheetId="19" hidden="1">{#N/A,#N/A,TRUE,"Y생산";#N/A,#N/A,TRUE,"Y판매";#N/A,#N/A,TRUE,"Y총물량";#N/A,#N/A,TRUE,"Y능력";#N/A,#N/A,TRUE,"YKD"}</definedName>
    <definedName name="공장현황" hidden="1">{#N/A,#N/A,TRUE,"Y생산";#N/A,#N/A,TRUE,"Y판매";#N/A,#N/A,TRUE,"Y총물량";#N/A,#N/A,TRUE,"Y능력";#N/A,#N/A,TRUE,"YKD"}</definedName>
    <definedName name="공정계획" localSheetId="14" hidden="1">{#N/A,#N/A,FALSE,"단축1";#N/A,#N/A,FALSE,"단축2";#N/A,#N/A,FALSE,"단축3";#N/A,#N/A,FALSE,"장축";#N/A,#N/A,FALSE,"4WD"}</definedName>
    <definedName name="공정계획" localSheetId="7" hidden="1">{#N/A,#N/A,FALSE,"단축1";#N/A,#N/A,FALSE,"단축2";#N/A,#N/A,FALSE,"단축3";#N/A,#N/A,FALSE,"장축";#N/A,#N/A,FALSE,"4WD"}</definedName>
    <definedName name="공정계획" localSheetId="25" hidden="1">{#N/A,#N/A,FALSE,"단축1";#N/A,#N/A,FALSE,"단축2";#N/A,#N/A,FALSE,"단축3";#N/A,#N/A,FALSE,"장축";#N/A,#N/A,FALSE,"4WD"}</definedName>
    <definedName name="공정계획" localSheetId="21" hidden="1">{#N/A,#N/A,FALSE,"단축1";#N/A,#N/A,FALSE,"단축2";#N/A,#N/A,FALSE,"단축3";#N/A,#N/A,FALSE,"장축";#N/A,#N/A,FALSE,"4WD"}</definedName>
    <definedName name="공정계획" localSheetId="22" hidden="1">{#N/A,#N/A,FALSE,"단축1";#N/A,#N/A,FALSE,"단축2";#N/A,#N/A,FALSE,"단축3";#N/A,#N/A,FALSE,"장축";#N/A,#N/A,FALSE,"4WD"}</definedName>
    <definedName name="공정계획" localSheetId="19" hidden="1">{#N/A,#N/A,FALSE,"단축1";#N/A,#N/A,FALSE,"단축2";#N/A,#N/A,FALSE,"단축3";#N/A,#N/A,FALSE,"장축";#N/A,#N/A,FALSE,"4WD"}</definedName>
    <definedName name="공정계획" hidden="1">{#N/A,#N/A,FALSE,"단축1";#N/A,#N/A,FALSE,"단축2";#N/A,#N/A,FALSE,"단축3";#N/A,#N/A,FALSE,"장축";#N/A,#N/A,FALSE,"4WD"}</definedName>
    <definedName name="공정기술안" localSheetId="14" hidden="1">{#N/A,#N/A,FALSE,"단축1";#N/A,#N/A,FALSE,"단축2";#N/A,#N/A,FALSE,"단축3";#N/A,#N/A,FALSE,"장축";#N/A,#N/A,FALSE,"4WD"}</definedName>
    <definedName name="공정기술안" localSheetId="7" hidden="1">{#N/A,#N/A,FALSE,"단축1";#N/A,#N/A,FALSE,"단축2";#N/A,#N/A,FALSE,"단축3";#N/A,#N/A,FALSE,"장축";#N/A,#N/A,FALSE,"4WD"}</definedName>
    <definedName name="공정기술안" localSheetId="25" hidden="1">{#N/A,#N/A,FALSE,"단축1";#N/A,#N/A,FALSE,"단축2";#N/A,#N/A,FALSE,"단축3";#N/A,#N/A,FALSE,"장축";#N/A,#N/A,FALSE,"4WD"}</definedName>
    <definedName name="공정기술안" localSheetId="21" hidden="1">{#N/A,#N/A,FALSE,"단축1";#N/A,#N/A,FALSE,"단축2";#N/A,#N/A,FALSE,"단축3";#N/A,#N/A,FALSE,"장축";#N/A,#N/A,FALSE,"4WD"}</definedName>
    <definedName name="공정기술안" localSheetId="22" hidden="1">{#N/A,#N/A,FALSE,"단축1";#N/A,#N/A,FALSE,"단축2";#N/A,#N/A,FALSE,"단축3";#N/A,#N/A,FALSE,"장축";#N/A,#N/A,FALSE,"4WD"}</definedName>
    <definedName name="공정기술안" localSheetId="19" hidden="1">{#N/A,#N/A,FALSE,"단축1";#N/A,#N/A,FALSE,"단축2";#N/A,#N/A,FALSE,"단축3";#N/A,#N/A,FALSE,"장축";#N/A,#N/A,FALSE,"4WD"}</definedName>
    <definedName name="공정기술안" hidden="1">{#N/A,#N/A,FALSE,"단축1";#N/A,#N/A,FALSE,"단축2";#N/A,#N/A,FALSE,"단축3";#N/A,#N/A,FALSE,"장축";#N/A,#N/A,FALSE,"4WD"}</definedName>
    <definedName name="공ㅌ오" localSheetId="14" hidden="1">{#N/A,#N/A,TRUE,"Y생산";#N/A,#N/A,TRUE,"Y판매";#N/A,#N/A,TRUE,"Y총물량";#N/A,#N/A,TRUE,"Y능력";#N/A,#N/A,TRUE,"YKD"}</definedName>
    <definedName name="공ㅌ오" localSheetId="7" hidden="1">{#N/A,#N/A,TRUE,"Y생산";#N/A,#N/A,TRUE,"Y판매";#N/A,#N/A,TRUE,"Y총물량";#N/A,#N/A,TRUE,"Y능력";#N/A,#N/A,TRUE,"YKD"}</definedName>
    <definedName name="공ㅌ오" localSheetId="25" hidden="1">{#N/A,#N/A,TRUE,"Y생산";#N/A,#N/A,TRUE,"Y판매";#N/A,#N/A,TRUE,"Y총물량";#N/A,#N/A,TRUE,"Y능력";#N/A,#N/A,TRUE,"YKD"}</definedName>
    <definedName name="공ㅌ오" localSheetId="21" hidden="1">{#N/A,#N/A,TRUE,"Y생산";#N/A,#N/A,TRUE,"Y판매";#N/A,#N/A,TRUE,"Y총물량";#N/A,#N/A,TRUE,"Y능력";#N/A,#N/A,TRUE,"YKD"}</definedName>
    <definedName name="공ㅌ오" localSheetId="22" hidden="1">{#N/A,#N/A,TRUE,"Y생산";#N/A,#N/A,TRUE,"Y판매";#N/A,#N/A,TRUE,"Y총물량";#N/A,#N/A,TRUE,"Y능력";#N/A,#N/A,TRUE,"YKD"}</definedName>
    <definedName name="공ㅌ오" localSheetId="19" hidden="1">{#N/A,#N/A,TRUE,"Y생산";#N/A,#N/A,TRUE,"Y판매";#N/A,#N/A,TRUE,"Y총물량";#N/A,#N/A,TRUE,"Y능력";#N/A,#N/A,TRUE,"YKD"}</definedName>
    <definedName name="공ㅌ오" hidden="1">{#N/A,#N/A,TRUE,"Y생산";#N/A,#N/A,TRUE,"Y판매";#N/A,#N/A,TRUE,"Y총물량";#N/A,#N/A,TRUE,"Y능력";#N/A,#N/A,TRUE,"YKD"}</definedName>
    <definedName name="과목세목현황" localSheetId="14" hidden="1">{#N/A,#N/A,TRUE,"Y생산";#N/A,#N/A,TRUE,"Y판매";#N/A,#N/A,TRUE,"Y총물량";#N/A,#N/A,TRUE,"Y능력";#N/A,#N/A,TRUE,"YKD"}</definedName>
    <definedName name="과목세목현황" localSheetId="7" hidden="1">{#N/A,#N/A,TRUE,"Y생산";#N/A,#N/A,TRUE,"Y판매";#N/A,#N/A,TRUE,"Y총물량";#N/A,#N/A,TRUE,"Y능력";#N/A,#N/A,TRUE,"YKD"}</definedName>
    <definedName name="과목세목현황" localSheetId="25" hidden="1">{#N/A,#N/A,TRUE,"Y생산";#N/A,#N/A,TRUE,"Y판매";#N/A,#N/A,TRUE,"Y총물량";#N/A,#N/A,TRUE,"Y능력";#N/A,#N/A,TRUE,"YKD"}</definedName>
    <definedName name="과목세목현황" localSheetId="21" hidden="1">{#N/A,#N/A,TRUE,"Y생산";#N/A,#N/A,TRUE,"Y판매";#N/A,#N/A,TRUE,"Y총물량";#N/A,#N/A,TRUE,"Y능력";#N/A,#N/A,TRUE,"YKD"}</definedName>
    <definedName name="과목세목현황" localSheetId="22" hidden="1">{#N/A,#N/A,TRUE,"Y생산";#N/A,#N/A,TRUE,"Y판매";#N/A,#N/A,TRUE,"Y총물량";#N/A,#N/A,TRUE,"Y능력";#N/A,#N/A,TRUE,"YKD"}</definedName>
    <definedName name="과목세목현황" localSheetId="19" hidden="1">{#N/A,#N/A,TRUE,"Y생산";#N/A,#N/A,TRUE,"Y판매";#N/A,#N/A,TRUE,"Y총물량";#N/A,#N/A,TRUE,"Y능력";#N/A,#N/A,TRUE,"YKD"}</definedName>
    <definedName name="과목세목현황" hidden="1">{#N/A,#N/A,TRUE,"Y생산";#N/A,#N/A,TRUE,"Y판매";#N/A,#N/A,TRUE,"Y총물량";#N/A,#N/A,TRUE,"Y능력";#N/A,#N/A,TRUE,"YKD"}</definedName>
    <definedName name="관리지표2" localSheetId="14" hidden="1">{#N/A,#N/A,TRUE,"Y생산";#N/A,#N/A,TRUE,"Y판매";#N/A,#N/A,TRUE,"Y총물량";#N/A,#N/A,TRUE,"Y능력";#N/A,#N/A,TRUE,"YKD"}</definedName>
    <definedName name="관리지표2" localSheetId="7" hidden="1">{#N/A,#N/A,TRUE,"Y생산";#N/A,#N/A,TRUE,"Y판매";#N/A,#N/A,TRUE,"Y총물량";#N/A,#N/A,TRUE,"Y능력";#N/A,#N/A,TRUE,"YKD"}</definedName>
    <definedName name="관리지표2" localSheetId="25" hidden="1">{#N/A,#N/A,TRUE,"Y생산";#N/A,#N/A,TRUE,"Y판매";#N/A,#N/A,TRUE,"Y총물량";#N/A,#N/A,TRUE,"Y능력";#N/A,#N/A,TRUE,"YKD"}</definedName>
    <definedName name="관리지표2" localSheetId="21" hidden="1">{#N/A,#N/A,TRUE,"Y생산";#N/A,#N/A,TRUE,"Y판매";#N/A,#N/A,TRUE,"Y총물량";#N/A,#N/A,TRUE,"Y능력";#N/A,#N/A,TRUE,"YKD"}</definedName>
    <definedName name="관리지표2" localSheetId="22" hidden="1">{#N/A,#N/A,TRUE,"Y생산";#N/A,#N/A,TRUE,"Y판매";#N/A,#N/A,TRUE,"Y총물량";#N/A,#N/A,TRUE,"Y능력";#N/A,#N/A,TRUE,"YKD"}</definedName>
    <definedName name="관리지표2" localSheetId="19" hidden="1">{#N/A,#N/A,TRUE,"Y생산";#N/A,#N/A,TRUE,"Y판매";#N/A,#N/A,TRUE,"Y총물량";#N/A,#N/A,TRUE,"Y능력";#N/A,#N/A,TRUE,"YKD"}</definedName>
    <definedName name="관리지표2" hidden="1">{#N/A,#N/A,TRUE,"Y생산";#N/A,#N/A,TRUE,"Y판매";#N/A,#N/A,TRUE,"Y총물량";#N/A,#N/A,TRUE,"Y능력";#N/A,#N/A,TRUE,"YKD"}</definedName>
    <definedName name="광" localSheetId="14" hidden="1">{"'AS,SEC'!$A$4:$J$25"}</definedName>
    <definedName name="광" localSheetId="7" hidden="1">{"'AS,SEC'!$A$4:$J$25"}</definedName>
    <definedName name="광" localSheetId="25" hidden="1">{"'AS,SEC'!$A$4:$J$25"}</definedName>
    <definedName name="광" localSheetId="21" hidden="1">{"'AS,SEC'!$A$4:$J$25"}</definedName>
    <definedName name="광" localSheetId="22" hidden="1">{"'AS,SEC'!$A$4:$J$25"}</definedName>
    <definedName name="광" localSheetId="19" hidden="1">{"'AS,SEC'!$A$4:$J$25"}</definedName>
    <definedName name="광" hidden="1">{"'AS,SEC'!$A$4:$J$25"}</definedName>
    <definedName name="광_1" localSheetId="14" hidden="1">{"'AS,SEC'!$A$4:$J$25"}</definedName>
    <definedName name="광_1" localSheetId="7" hidden="1">{"'AS,SEC'!$A$4:$J$25"}</definedName>
    <definedName name="광_1" localSheetId="25" hidden="1">{"'AS,SEC'!$A$4:$J$25"}</definedName>
    <definedName name="광_1" localSheetId="21" hidden="1">{"'AS,SEC'!$A$4:$J$25"}</definedName>
    <definedName name="광_1" localSheetId="22" hidden="1">{"'AS,SEC'!$A$4:$J$25"}</definedName>
    <definedName name="광_1" localSheetId="19" hidden="1">{"'AS,SEC'!$A$4:$J$25"}</definedName>
    <definedName name="광_1" hidden="1">{"'AS,SEC'!$A$4:$J$25"}</definedName>
    <definedName name="교육" localSheetId="14" hidden="1">{#N/A,#N/A,TRUE,"Y생산";#N/A,#N/A,TRUE,"Y판매";#N/A,#N/A,TRUE,"Y총물량";#N/A,#N/A,TRUE,"Y능력";#N/A,#N/A,TRUE,"YKD"}</definedName>
    <definedName name="교육" localSheetId="7" hidden="1">{#N/A,#N/A,TRUE,"Y생산";#N/A,#N/A,TRUE,"Y판매";#N/A,#N/A,TRUE,"Y총물량";#N/A,#N/A,TRUE,"Y능력";#N/A,#N/A,TRUE,"YKD"}</definedName>
    <definedName name="교육" localSheetId="25" hidden="1">{#N/A,#N/A,TRUE,"Y생산";#N/A,#N/A,TRUE,"Y판매";#N/A,#N/A,TRUE,"Y총물량";#N/A,#N/A,TRUE,"Y능력";#N/A,#N/A,TRUE,"YKD"}</definedName>
    <definedName name="교육" localSheetId="21" hidden="1">{#N/A,#N/A,TRUE,"Y생산";#N/A,#N/A,TRUE,"Y판매";#N/A,#N/A,TRUE,"Y총물량";#N/A,#N/A,TRUE,"Y능력";#N/A,#N/A,TRUE,"YKD"}</definedName>
    <definedName name="교육" localSheetId="22" hidden="1">{#N/A,#N/A,TRUE,"Y생산";#N/A,#N/A,TRUE,"Y판매";#N/A,#N/A,TRUE,"Y총물량";#N/A,#N/A,TRUE,"Y능력";#N/A,#N/A,TRUE,"YKD"}</definedName>
    <definedName name="교육" localSheetId="19" hidden="1">{#N/A,#N/A,TRUE,"Y생산";#N/A,#N/A,TRUE,"Y판매";#N/A,#N/A,TRUE,"Y총물량";#N/A,#N/A,TRUE,"Y능력";#N/A,#N/A,TRUE,"YKD"}</definedName>
    <definedName name="교육" hidden="1">{#N/A,#N/A,TRUE,"Y생산";#N/A,#N/A,TRUE,"Y판매";#N/A,#N/A,TRUE,"Y총물량";#N/A,#N/A,TRUE,"Y능력";#N/A,#N/A,TRUE,"YKD"}</definedName>
    <definedName name="교육계획2" localSheetId="14" hidden="1">{#N/A,#N/A,FALSE,"단축1";#N/A,#N/A,FALSE,"단축2";#N/A,#N/A,FALSE,"단축3";#N/A,#N/A,FALSE,"장축";#N/A,#N/A,FALSE,"4WD"}</definedName>
    <definedName name="교육계획2" localSheetId="7" hidden="1">{#N/A,#N/A,FALSE,"단축1";#N/A,#N/A,FALSE,"단축2";#N/A,#N/A,FALSE,"단축3";#N/A,#N/A,FALSE,"장축";#N/A,#N/A,FALSE,"4WD"}</definedName>
    <definedName name="교육계획2" localSheetId="25" hidden="1">{#N/A,#N/A,FALSE,"단축1";#N/A,#N/A,FALSE,"단축2";#N/A,#N/A,FALSE,"단축3";#N/A,#N/A,FALSE,"장축";#N/A,#N/A,FALSE,"4WD"}</definedName>
    <definedName name="교육계획2" localSheetId="21" hidden="1">{#N/A,#N/A,FALSE,"단축1";#N/A,#N/A,FALSE,"단축2";#N/A,#N/A,FALSE,"단축3";#N/A,#N/A,FALSE,"장축";#N/A,#N/A,FALSE,"4WD"}</definedName>
    <definedName name="교육계획2" localSheetId="22" hidden="1">{#N/A,#N/A,FALSE,"단축1";#N/A,#N/A,FALSE,"단축2";#N/A,#N/A,FALSE,"단축3";#N/A,#N/A,FALSE,"장축";#N/A,#N/A,FALSE,"4WD"}</definedName>
    <definedName name="교육계획2" localSheetId="19" hidden="1">{#N/A,#N/A,FALSE,"단축1";#N/A,#N/A,FALSE,"단축2";#N/A,#N/A,FALSE,"단축3";#N/A,#N/A,FALSE,"장축";#N/A,#N/A,FALSE,"4WD"}</definedName>
    <definedName name="교육계획2" hidden="1">{#N/A,#N/A,FALSE,"단축1";#N/A,#N/A,FALSE,"단축2";#N/A,#N/A,FALSE,"단축3";#N/A,#N/A,FALSE,"장축";#N/A,#N/A,FALSE,"4WD"}</definedName>
    <definedName name="구구구구" localSheetId="14" hidden="1">{#N/A,#N/A,FALSE,"단축1";#N/A,#N/A,FALSE,"단축2";#N/A,#N/A,FALSE,"단축3";#N/A,#N/A,FALSE,"장축";#N/A,#N/A,FALSE,"4WD"}</definedName>
    <definedName name="구구구구" localSheetId="7" hidden="1">{#N/A,#N/A,FALSE,"단축1";#N/A,#N/A,FALSE,"단축2";#N/A,#N/A,FALSE,"단축3";#N/A,#N/A,FALSE,"장축";#N/A,#N/A,FALSE,"4WD"}</definedName>
    <definedName name="구구구구" localSheetId="25" hidden="1">{#N/A,#N/A,FALSE,"단축1";#N/A,#N/A,FALSE,"단축2";#N/A,#N/A,FALSE,"단축3";#N/A,#N/A,FALSE,"장축";#N/A,#N/A,FALSE,"4WD"}</definedName>
    <definedName name="구구구구" localSheetId="21" hidden="1">{#N/A,#N/A,FALSE,"단축1";#N/A,#N/A,FALSE,"단축2";#N/A,#N/A,FALSE,"단축3";#N/A,#N/A,FALSE,"장축";#N/A,#N/A,FALSE,"4WD"}</definedName>
    <definedName name="구구구구" localSheetId="22" hidden="1">{#N/A,#N/A,FALSE,"단축1";#N/A,#N/A,FALSE,"단축2";#N/A,#N/A,FALSE,"단축3";#N/A,#N/A,FALSE,"장축";#N/A,#N/A,FALSE,"4WD"}</definedName>
    <definedName name="구구구구" localSheetId="19" hidden="1">{#N/A,#N/A,FALSE,"단축1";#N/A,#N/A,FALSE,"단축2";#N/A,#N/A,FALSE,"단축3";#N/A,#N/A,FALSE,"장축";#N/A,#N/A,FALSE,"4WD"}</definedName>
    <definedName name="구구구구" hidden="1">{#N/A,#N/A,FALSE,"단축1";#N/A,#N/A,FALSE,"단축2";#N/A,#N/A,FALSE,"단축3";#N/A,#N/A,FALSE,"장축";#N/A,#N/A,FALSE,"4WD"}</definedName>
    <definedName name="구동2" localSheetId="14" hidden="1">{#N/A,#N/A,FALSE,"단축1";#N/A,#N/A,FALSE,"단축2";#N/A,#N/A,FALSE,"단축3";#N/A,#N/A,FALSE,"장축";#N/A,#N/A,FALSE,"4WD"}</definedName>
    <definedName name="구동2" localSheetId="7" hidden="1">{#N/A,#N/A,FALSE,"단축1";#N/A,#N/A,FALSE,"단축2";#N/A,#N/A,FALSE,"단축3";#N/A,#N/A,FALSE,"장축";#N/A,#N/A,FALSE,"4WD"}</definedName>
    <definedName name="구동2" localSheetId="25" hidden="1">{#N/A,#N/A,FALSE,"단축1";#N/A,#N/A,FALSE,"단축2";#N/A,#N/A,FALSE,"단축3";#N/A,#N/A,FALSE,"장축";#N/A,#N/A,FALSE,"4WD"}</definedName>
    <definedName name="구동2" localSheetId="21" hidden="1">{#N/A,#N/A,FALSE,"단축1";#N/A,#N/A,FALSE,"단축2";#N/A,#N/A,FALSE,"단축3";#N/A,#N/A,FALSE,"장축";#N/A,#N/A,FALSE,"4WD"}</definedName>
    <definedName name="구동2" localSheetId="22" hidden="1">{#N/A,#N/A,FALSE,"단축1";#N/A,#N/A,FALSE,"단축2";#N/A,#N/A,FALSE,"단축3";#N/A,#N/A,FALSE,"장축";#N/A,#N/A,FALSE,"4WD"}</definedName>
    <definedName name="구동2" localSheetId="19" hidden="1">{#N/A,#N/A,FALSE,"단축1";#N/A,#N/A,FALSE,"단축2";#N/A,#N/A,FALSE,"단축3";#N/A,#N/A,FALSE,"장축";#N/A,#N/A,FALSE,"4WD"}</definedName>
    <definedName name="구동2" hidden="1">{#N/A,#N/A,FALSE,"단축1";#N/A,#N/A,FALSE,"단축2";#N/A,#N/A,FALSE,"단축3";#N/A,#N/A,FALSE,"장축";#N/A,#N/A,FALSE,"4WD"}</definedName>
    <definedName name="구조조정후" localSheetId="14" hidden="1">{"'AS,SEC'!$A$4:$J$25"}</definedName>
    <definedName name="구조조정후" localSheetId="7" hidden="1">{"'AS,SEC'!$A$4:$J$25"}</definedName>
    <definedName name="구조조정후" localSheetId="25" hidden="1">{"'AS,SEC'!$A$4:$J$25"}</definedName>
    <definedName name="구조조정후" localSheetId="21" hidden="1">{"'AS,SEC'!$A$4:$J$25"}</definedName>
    <definedName name="구조조정후" localSheetId="22" hidden="1">{"'AS,SEC'!$A$4:$J$25"}</definedName>
    <definedName name="구조조정후" localSheetId="19" hidden="1">{"'AS,SEC'!$A$4:$J$25"}</definedName>
    <definedName name="구조조정후" hidden="1">{"'AS,SEC'!$A$4:$J$25"}</definedName>
    <definedName name="구조조정후_1" localSheetId="14" hidden="1">{"'AS,SEC'!$A$4:$J$25"}</definedName>
    <definedName name="구조조정후_1" localSheetId="7" hidden="1">{"'AS,SEC'!$A$4:$J$25"}</definedName>
    <definedName name="구조조정후_1" localSheetId="25" hidden="1">{"'AS,SEC'!$A$4:$J$25"}</definedName>
    <definedName name="구조조정후_1" localSheetId="21" hidden="1">{"'AS,SEC'!$A$4:$J$25"}</definedName>
    <definedName name="구조조정후_1" localSheetId="22" hidden="1">{"'AS,SEC'!$A$4:$J$25"}</definedName>
    <definedName name="구조조정후_1" localSheetId="19" hidden="1">{"'AS,SEC'!$A$4:$J$25"}</definedName>
    <definedName name="구조조정후_1" hidden="1">{"'AS,SEC'!$A$4:$J$25"}</definedName>
    <definedName name="국구구" localSheetId="14" hidden="1">{#N/A,#N/A,FALSE,"단축1";#N/A,#N/A,FALSE,"단축2";#N/A,#N/A,FALSE,"단축3";#N/A,#N/A,FALSE,"장축";#N/A,#N/A,FALSE,"4WD"}</definedName>
    <definedName name="국구구" localSheetId="7" hidden="1">{#N/A,#N/A,FALSE,"단축1";#N/A,#N/A,FALSE,"단축2";#N/A,#N/A,FALSE,"단축3";#N/A,#N/A,FALSE,"장축";#N/A,#N/A,FALSE,"4WD"}</definedName>
    <definedName name="국구구" localSheetId="25" hidden="1">{#N/A,#N/A,FALSE,"단축1";#N/A,#N/A,FALSE,"단축2";#N/A,#N/A,FALSE,"단축3";#N/A,#N/A,FALSE,"장축";#N/A,#N/A,FALSE,"4WD"}</definedName>
    <definedName name="국구구" localSheetId="21" hidden="1">{#N/A,#N/A,FALSE,"단축1";#N/A,#N/A,FALSE,"단축2";#N/A,#N/A,FALSE,"단축3";#N/A,#N/A,FALSE,"장축";#N/A,#N/A,FALSE,"4WD"}</definedName>
    <definedName name="국구구" localSheetId="22" hidden="1">{#N/A,#N/A,FALSE,"단축1";#N/A,#N/A,FALSE,"단축2";#N/A,#N/A,FALSE,"단축3";#N/A,#N/A,FALSE,"장축";#N/A,#N/A,FALSE,"4WD"}</definedName>
    <definedName name="국구구" localSheetId="19" hidden="1">{#N/A,#N/A,FALSE,"단축1";#N/A,#N/A,FALSE,"단축2";#N/A,#N/A,FALSE,"단축3";#N/A,#N/A,FALSE,"장축";#N/A,#N/A,FALSE,"4WD"}</definedName>
    <definedName name="국구구" hidden="1">{#N/A,#N/A,FALSE,"단축1";#N/A,#N/A,FALSE,"단축2";#N/A,#N/A,FALSE,"단축3";#N/A,#N/A,FALSE,"장축";#N/A,#N/A,FALSE,"4WD"}</definedName>
    <definedName name="국내" localSheetId="14" hidden="1">{#N/A,#N/A,FALSE,"인원";#N/A,#N/A,FALSE,"비용2";#N/A,#N/A,FALSE,"비용1";#N/A,#N/A,FALSE,"비용";#N/A,#N/A,FALSE,"보증2";#N/A,#N/A,FALSE,"보증1";#N/A,#N/A,FALSE,"보증";#N/A,#N/A,FALSE,"손익1";#N/A,#N/A,FALSE,"손익";#N/A,#N/A,FALSE,"부서별매출";#N/A,#N/A,FALSE,"매출"}</definedName>
    <definedName name="국내" localSheetId="7" hidden="1">{#N/A,#N/A,FALSE,"인원";#N/A,#N/A,FALSE,"비용2";#N/A,#N/A,FALSE,"비용1";#N/A,#N/A,FALSE,"비용";#N/A,#N/A,FALSE,"보증2";#N/A,#N/A,FALSE,"보증1";#N/A,#N/A,FALSE,"보증";#N/A,#N/A,FALSE,"손익1";#N/A,#N/A,FALSE,"손익";#N/A,#N/A,FALSE,"부서별매출";#N/A,#N/A,FALSE,"매출"}</definedName>
    <definedName name="국내" localSheetId="25" hidden="1">{#N/A,#N/A,FALSE,"인원";#N/A,#N/A,FALSE,"비용2";#N/A,#N/A,FALSE,"비용1";#N/A,#N/A,FALSE,"비용";#N/A,#N/A,FALSE,"보증2";#N/A,#N/A,FALSE,"보증1";#N/A,#N/A,FALSE,"보증";#N/A,#N/A,FALSE,"손익1";#N/A,#N/A,FALSE,"손익";#N/A,#N/A,FALSE,"부서별매출";#N/A,#N/A,FALSE,"매출"}</definedName>
    <definedName name="국내" localSheetId="21" hidden="1">{#N/A,#N/A,FALSE,"인원";#N/A,#N/A,FALSE,"비용2";#N/A,#N/A,FALSE,"비용1";#N/A,#N/A,FALSE,"비용";#N/A,#N/A,FALSE,"보증2";#N/A,#N/A,FALSE,"보증1";#N/A,#N/A,FALSE,"보증";#N/A,#N/A,FALSE,"손익1";#N/A,#N/A,FALSE,"손익";#N/A,#N/A,FALSE,"부서별매출";#N/A,#N/A,FALSE,"매출"}</definedName>
    <definedName name="국내" localSheetId="22" hidden="1">{#N/A,#N/A,FALSE,"인원";#N/A,#N/A,FALSE,"비용2";#N/A,#N/A,FALSE,"비용1";#N/A,#N/A,FALSE,"비용";#N/A,#N/A,FALSE,"보증2";#N/A,#N/A,FALSE,"보증1";#N/A,#N/A,FALSE,"보증";#N/A,#N/A,FALSE,"손익1";#N/A,#N/A,FALSE,"손익";#N/A,#N/A,FALSE,"부서별매출";#N/A,#N/A,FALSE,"매출"}</definedName>
    <definedName name="국내" localSheetId="19" hidden="1">{#N/A,#N/A,FALSE,"인원";#N/A,#N/A,FALSE,"비용2";#N/A,#N/A,FALSE,"비용1";#N/A,#N/A,FALSE,"비용";#N/A,#N/A,FALSE,"보증2";#N/A,#N/A,FALSE,"보증1";#N/A,#N/A,FALSE,"보증";#N/A,#N/A,FALSE,"손익1";#N/A,#N/A,FALSE,"손익";#N/A,#N/A,FALSE,"부서별매출";#N/A,#N/A,FALSE,"매출"}</definedName>
    <definedName name="국내" hidden="1">{#N/A,#N/A,FALSE,"인원";#N/A,#N/A,FALSE,"비용2";#N/A,#N/A,FALSE,"비용1";#N/A,#N/A,FALSE,"비용";#N/A,#N/A,FALSE,"보증2";#N/A,#N/A,FALSE,"보증1";#N/A,#N/A,FALSE,"보증";#N/A,#N/A,FALSE,"손익1";#N/A,#N/A,FALSE,"손익";#N/A,#N/A,FALSE,"부서별매출";#N/A,#N/A,FALSE,"매출"}</definedName>
    <definedName name="국외" localSheetId="14" hidden="1">{#N/A,#N/A,FALSE,"인원";#N/A,#N/A,FALSE,"비용2";#N/A,#N/A,FALSE,"비용1";#N/A,#N/A,FALSE,"비용";#N/A,#N/A,FALSE,"보증2";#N/A,#N/A,FALSE,"보증1";#N/A,#N/A,FALSE,"보증";#N/A,#N/A,FALSE,"손익1";#N/A,#N/A,FALSE,"손익";#N/A,#N/A,FALSE,"부서별매출";#N/A,#N/A,FALSE,"매출"}</definedName>
    <definedName name="국외" localSheetId="7" hidden="1">{#N/A,#N/A,FALSE,"인원";#N/A,#N/A,FALSE,"비용2";#N/A,#N/A,FALSE,"비용1";#N/A,#N/A,FALSE,"비용";#N/A,#N/A,FALSE,"보증2";#N/A,#N/A,FALSE,"보증1";#N/A,#N/A,FALSE,"보증";#N/A,#N/A,FALSE,"손익1";#N/A,#N/A,FALSE,"손익";#N/A,#N/A,FALSE,"부서별매출";#N/A,#N/A,FALSE,"매출"}</definedName>
    <definedName name="국외" localSheetId="25" hidden="1">{#N/A,#N/A,FALSE,"인원";#N/A,#N/A,FALSE,"비용2";#N/A,#N/A,FALSE,"비용1";#N/A,#N/A,FALSE,"비용";#N/A,#N/A,FALSE,"보증2";#N/A,#N/A,FALSE,"보증1";#N/A,#N/A,FALSE,"보증";#N/A,#N/A,FALSE,"손익1";#N/A,#N/A,FALSE,"손익";#N/A,#N/A,FALSE,"부서별매출";#N/A,#N/A,FALSE,"매출"}</definedName>
    <definedName name="국외" localSheetId="21" hidden="1">{#N/A,#N/A,FALSE,"인원";#N/A,#N/A,FALSE,"비용2";#N/A,#N/A,FALSE,"비용1";#N/A,#N/A,FALSE,"비용";#N/A,#N/A,FALSE,"보증2";#N/A,#N/A,FALSE,"보증1";#N/A,#N/A,FALSE,"보증";#N/A,#N/A,FALSE,"손익1";#N/A,#N/A,FALSE,"손익";#N/A,#N/A,FALSE,"부서별매출";#N/A,#N/A,FALSE,"매출"}</definedName>
    <definedName name="국외" localSheetId="22" hidden="1">{#N/A,#N/A,FALSE,"인원";#N/A,#N/A,FALSE,"비용2";#N/A,#N/A,FALSE,"비용1";#N/A,#N/A,FALSE,"비용";#N/A,#N/A,FALSE,"보증2";#N/A,#N/A,FALSE,"보증1";#N/A,#N/A,FALSE,"보증";#N/A,#N/A,FALSE,"손익1";#N/A,#N/A,FALSE,"손익";#N/A,#N/A,FALSE,"부서별매출";#N/A,#N/A,FALSE,"매출"}</definedName>
    <definedName name="국외" localSheetId="19" hidden="1">{#N/A,#N/A,FALSE,"인원";#N/A,#N/A,FALSE,"비용2";#N/A,#N/A,FALSE,"비용1";#N/A,#N/A,FALSE,"비용";#N/A,#N/A,FALSE,"보증2";#N/A,#N/A,FALSE,"보증1";#N/A,#N/A,FALSE,"보증";#N/A,#N/A,FALSE,"손익1";#N/A,#N/A,FALSE,"손익";#N/A,#N/A,FALSE,"부서별매출";#N/A,#N/A,FALSE,"매출"}</definedName>
    <definedName name="국외" hidden="1">{#N/A,#N/A,FALSE,"인원";#N/A,#N/A,FALSE,"비용2";#N/A,#N/A,FALSE,"비용1";#N/A,#N/A,FALSE,"비용";#N/A,#N/A,FALSE,"보증2";#N/A,#N/A,FALSE,"보증1";#N/A,#N/A,FALSE,"보증";#N/A,#N/A,FALSE,"손익1";#N/A,#N/A,FALSE,"손익";#N/A,#N/A,FALSE,"부서별매출";#N/A,#N/A,FALSE,"매출"}</definedName>
    <definedName name="권영" localSheetId="14" hidden="1">{#N/A,#N/A,FALSE,"Sheet1";#N/A,#N/A,FALSE,"Sheet1";#N/A,#N/A,FALSE,"Sheet1"}</definedName>
    <definedName name="권영" localSheetId="7" hidden="1">{#N/A,#N/A,FALSE,"Sheet1";#N/A,#N/A,FALSE,"Sheet1";#N/A,#N/A,FALSE,"Sheet1"}</definedName>
    <definedName name="권영" localSheetId="25" hidden="1">{#N/A,#N/A,FALSE,"Sheet1";#N/A,#N/A,FALSE,"Sheet1";#N/A,#N/A,FALSE,"Sheet1"}</definedName>
    <definedName name="권영" localSheetId="21" hidden="1">{#N/A,#N/A,FALSE,"Sheet1";#N/A,#N/A,FALSE,"Sheet1";#N/A,#N/A,FALSE,"Sheet1"}</definedName>
    <definedName name="권영" localSheetId="22" hidden="1">{#N/A,#N/A,FALSE,"Sheet1";#N/A,#N/A,FALSE,"Sheet1";#N/A,#N/A,FALSE,"Sheet1"}</definedName>
    <definedName name="권영" localSheetId="19" hidden="1">{#N/A,#N/A,FALSE,"Sheet1";#N/A,#N/A,FALSE,"Sheet1";#N/A,#N/A,FALSE,"Sheet1"}</definedName>
    <definedName name="권영" hidden="1">{#N/A,#N/A,FALSE,"Sheet1";#N/A,#N/A,FALSE,"Sheet1";#N/A,#N/A,FALSE,"Sheet1"}</definedName>
    <definedName name="권영_1" localSheetId="14" hidden="1">{#N/A,#N/A,FALSE,"Sheet1";#N/A,#N/A,FALSE,"Sheet1";#N/A,#N/A,FALSE,"Sheet1"}</definedName>
    <definedName name="권영_1" localSheetId="7" hidden="1">{#N/A,#N/A,FALSE,"Sheet1";#N/A,#N/A,FALSE,"Sheet1";#N/A,#N/A,FALSE,"Sheet1"}</definedName>
    <definedName name="권영_1" localSheetId="25" hidden="1">{#N/A,#N/A,FALSE,"Sheet1";#N/A,#N/A,FALSE,"Sheet1";#N/A,#N/A,FALSE,"Sheet1"}</definedName>
    <definedName name="권영_1" localSheetId="21" hidden="1">{#N/A,#N/A,FALSE,"Sheet1";#N/A,#N/A,FALSE,"Sheet1";#N/A,#N/A,FALSE,"Sheet1"}</definedName>
    <definedName name="권영_1" localSheetId="22" hidden="1">{#N/A,#N/A,FALSE,"Sheet1";#N/A,#N/A,FALSE,"Sheet1";#N/A,#N/A,FALSE,"Sheet1"}</definedName>
    <definedName name="권영_1" localSheetId="19" hidden="1">{#N/A,#N/A,FALSE,"Sheet1";#N/A,#N/A,FALSE,"Sheet1";#N/A,#N/A,FALSE,"Sheet1"}</definedName>
    <definedName name="권영_1" hidden="1">{#N/A,#N/A,FALSE,"Sheet1";#N/A,#N/A,FALSE,"Sheet1";#N/A,#N/A,FALSE,"Sheet1"}</definedName>
    <definedName name="그라스" hidden="1">#REF!</definedName>
    <definedName name="근거1" localSheetId="14" hidden="1">{#N/A,#N/A,FALSE,"단축1";#N/A,#N/A,FALSE,"단축2";#N/A,#N/A,FALSE,"단축3";#N/A,#N/A,FALSE,"장축";#N/A,#N/A,FALSE,"4WD"}</definedName>
    <definedName name="근거1" localSheetId="7" hidden="1">{#N/A,#N/A,FALSE,"단축1";#N/A,#N/A,FALSE,"단축2";#N/A,#N/A,FALSE,"단축3";#N/A,#N/A,FALSE,"장축";#N/A,#N/A,FALSE,"4WD"}</definedName>
    <definedName name="근거1" localSheetId="25" hidden="1">{#N/A,#N/A,FALSE,"단축1";#N/A,#N/A,FALSE,"단축2";#N/A,#N/A,FALSE,"단축3";#N/A,#N/A,FALSE,"장축";#N/A,#N/A,FALSE,"4WD"}</definedName>
    <definedName name="근거1" localSheetId="21" hidden="1">{#N/A,#N/A,FALSE,"단축1";#N/A,#N/A,FALSE,"단축2";#N/A,#N/A,FALSE,"단축3";#N/A,#N/A,FALSE,"장축";#N/A,#N/A,FALSE,"4WD"}</definedName>
    <definedName name="근거1" localSheetId="22" hidden="1">{#N/A,#N/A,FALSE,"단축1";#N/A,#N/A,FALSE,"단축2";#N/A,#N/A,FALSE,"단축3";#N/A,#N/A,FALSE,"장축";#N/A,#N/A,FALSE,"4WD"}</definedName>
    <definedName name="근거1" localSheetId="19" hidden="1">{#N/A,#N/A,FALSE,"단축1";#N/A,#N/A,FALSE,"단축2";#N/A,#N/A,FALSE,"단축3";#N/A,#N/A,FALSE,"장축";#N/A,#N/A,FALSE,"4WD"}</definedName>
    <definedName name="근거1" hidden="1">{#N/A,#N/A,FALSE,"단축1";#N/A,#N/A,FALSE,"단축2";#N/A,#N/A,FALSE,"단축3";#N/A,#N/A,FALSE,"장축";#N/A,#N/A,FALSE,"4WD"}</definedName>
    <definedName name="근거2" localSheetId="14" hidden="1">{#N/A,#N/A,FALSE,"단축1";#N/A,#N/A,FALSE,"단축2";#N/A,#N/A,FALSE,"단축3";#N/A,#N/A,FALSE,"장축";#N/A,#N/A,FALSE,"4WD"}</definedName>
    <definedName name="근거2" localSheetId="7" hidden="1">{#N/A,#N/A,FALSE,"단축1";#N/A,#N/A,FALSE,"단축2";#N/A,#N/A,FALSE,"단축3";#N/A,#N/A,FALSE,"장축";#N/A,#N/A,FALSE,"4WD"}</definedName>
    <definedName name="근거2" localSheetId="25" hidden="1">{#N/A,#N/A,FALSE,"단축1";#N/A,#N/A,FALSE,"단축2";#N/A,#N/A,FALSE,"단축3";#N/A,#N/A,FALSE,"장축";#N/A,#N/A,FALSE,"4WD"}</definedName>
    <definedName name="근거2" localSheetId="21" hidden="1">{#N/A,#N/A,FALSE,"단축1";#N/A,#N/A,FALSE,"단축2";#N/A,#N/A,FALSE,"단축3";#N/A,#N/A,FALSE,"장축";#N/A,#N/A,FALSE,"4WD"}</definedName>
    <definedName name="근거2" localSheetId="22" hidden="1">{#N/A,#N/A,FALSE,"단축1";#N/A,#N/A,FALSE,"단축2";#N/A,#N/A,FALSE,"단축3";#N/A,#N/A,FALSE,"장축";#N/A,#N/A,FALSE,"4WD"}</definedName>
    <definedName name="근거2" localSheetId="19" hidden="1">{#N/A,#N/A,FALSE,"단축1";#N/A,#N/A,FALSE,"단축2";#N/A,#N/A,FALSE,"단축3";#N/A,#N/A,FALSE,"장축";#N/A,#N/A,FALSE,"4WD"}</definedName>
    <definedName name="근거2" hidden="1">{#N/A,#N/A,FALSE,"단축1";#N/A,#N/A,FALSE,"단축2";#N/A,#N/A,FALSE,"단축3";#N/A,#N/A,FALSE,"장축";#N/A,#N/A,FALSE,"4WD"}</definedName>
    <definedName name="금월" localSheetId="14" hidden="1">{#N/A,#N/A,TRUE,"Y생산";#N/A,#N/A,TRUE,"Y판매";#N/A,#N/A,TRUE,"Y총물량";#N/A,#N/A,TRUE,"Y능력";#N/A,#N/A,TRUE,"YKD"}</definedName>
    <definedName name="금월" localSheetId="7" hidden="1">{#N/A,#N/A,TRUE,"Y생산";#N/A,#N/A,TRUE,"Y판매";#N/A,#N/A,TRUE,"Y총물량";#N/A,#N/A,TRUE,"Y능력";#N/A,#N/A,TRUE,"YKD"}</definedName>
    <definedName name="금월" localSheetId="25" hidden="1">{#N/A,#N/A,TRUE,"Y생산";#N/A,#N/A,TRUE,"Y판매";#N/A,#N/A,TRUE,"Y총물량";#N/A,#N/A,TRUE,"Y능력";#N/A,#N/A,TRUE,"YKD"}</definedName>
    <definedName name="금월" localSheetId="21" hidden="1">{#N/A,#N/A,TRUE,"Y생산";#N/A,#N/A,TRUE,"Y판매";#N/A,#N/A,TRUE,"Y총물량";#N/A,#N/A,TRUE,"Y능력";#N/A,#N/A,TRUE,"YKD"}</definedName>
    <definedName name="금월" localSheetId="22" hidden="1">{#N/A,#N/A,TRUE,"Y생산";#N/A,#N/A,TRUE,"Y판매";#N/A,#N/A,TRUE,"Y총물량";#N/A,#N/A,TRUE,"Y능력";#N/A,#N/A,TRUE,"YKD"}</definedName>
    <definedName name="금월" localSheetId="19" hidden="1">{#N/A,#N/A,TRUE,"Y생산";#N/A,#N/A,TRUE,"Y판매";#N/A,#N/A,TRUE,"Y총물량";#N/A,#N/A,TRUE,"Y능력";#N/A,#N/A,TRUE,"YKD"}</definedName>
    <definedName name="금월" hidden="1">{#N/A,#N/A,TRUE,"Y생산";#N/A,#N/A,TRUE,"Y판매";#N/A,#N/A,TRUE,"Y총물량";#N/A,#N/A,TRUE,"Y능력";#N/A,#N/A,TRUE,"YKD"}</definedName>
    <definedName name="금형" localSheetId="14" hidden="1">{#N/A,#N/A,FALSE,"단축1";#N/A,#N/A,FALSE,"단축2";#N/A,#N/A,FALSE,"단축3";#N/A,#N/A,FALSE,"장축";#N/A,#N/A,FALSE,"4WD"}</definedName>
    <definedName name="금형" localSheetId="7" hidden="1">{#N/A,#N/A,FALSE,"단축1";#N/A,#N/A,FALSE,"단축2";#N/A,#N/A,FALSE,"단축3";#N/A,#N/A,FALSE,"장축";#N/A,#N/A,FALSE,"4WD"}</definedName>
    <definedName name="금형" localSheetId="25" hidden="1">{#N/A,#N/A,FALSE,"단축1";#N/A,#N/A,FALSE,"단축2";#N/A,#N/A,FALSE,"단축3";#N/A,#N/A,FALSE,"장축";#N/A,#N/A,FALSE,"4WD"}</definedName>
    <definedName name="금형" localSheetId="21" hidden="1">{#N/A,#N/A,FALSE,"단축1";#N/A,#N/A,FALSE,"단축2";#N/A,#N/A,FALSE,"단축3";#N/A,#N/A,FALSE,"장축";#N/A,#N/A,FALSE,"4WD"}</definedName>
    <definedName name="금형" localSheetId="22" hidden="1">{#N/A,#N/A,FALSE,"단축1";#N/A,#N/A,FALSE,"단축2";#N/A,#N/A,FALSE,"단축3";#N/A,#N/A,FALSE,"장축";#N/A,#N/A,FALSE,"4WD"}</definedName>
    <definedName name="금형" localSheetId="19" hidden="1">{#N/A,#N/A,FALSE,"단축1";#N/A,#N/A,FALSE,"단축2";#N/A,#N/A,FALSE,"단축3";#N/A,#N/A,FALSE,"장축";#N/A,#N/A,FALSE,"4WD"}</definedName>
    <definedName name="금형" hidden="1">{#N/A,#N/A,FALSE,"단축1";#N/A,#N/A,FALSE,"단축2";#N/A,#N/A,FALSE,"단축3";#N/A,#N/A,FALSE,"장축";#N/A,#N/A,FALSE,"4WD"}</definedName>
    <definedName name="금형편성표" localSheetId="14" hidden="1">{#N/A,#N/A,FALSE,"단축1";#N/A,#N/A,FALSE,"단축2";#N/A,#N/A,FALSE,"단축3";#N/A,#N/A,FALSE,"장축";#N/A,#N/A,FALSE,"4WD"}</definedName>
    <definedName name="금형편성표" localSheetId="7" hidden="1">{#N/A,#N/A,FALSE,"단축1";#N/A,#N/A,FALSE,"단축2";#N/A,#N/A,FALSE,"단축3";#N/A,#N/A,FALSE,"장축";#N/A,#N/A,FALSE,"4WD"}</definedName>
    <definedName name="금형편성표" localSheetId="25" hidden="1">{#N/A,#N/A,FALSE,"단축1";#N/A,#N/A,FALSE,"단축2";#N/A,#N/A,FALSE,"단축3";#N/A,#N/A,FALSE,"장축";#N/A,#N/A,FALSE,"4WD"}</definedName>
    <definedName name="금형편성표" localSheetId="21" hidden="1">{#N/A,#N/A,FALSE,"단축1";#N/A,#N/A,FALSE,"단축2";#N/A,#N/A,FALSE,"단축3";#N/A,#N/A,FALSE,"장축";#N/A,#N/A,FALSE,"4WD"}</definedName>
    <definedName name="금형편성표" localSheetId="22" hidden="1">{#N/A,#N/A,FALSE,"단축1";#N/A,#N/A,FALSE,"단축2";#N/A,#N/A,FALSE,"단축3";#N/A,#N/A,FALSE,"장축";#N/A,#N/A,FALSE,"4WD"}</definedName>
    <definedName name="금형편성표" localSheetId="19" hidden="1">{#N/A,#N/A,FALSE,"단축1";#N/A,#N/A,FALSE,"단축2";#N/A,#N/A,FALSE,"단축3";#N/A,#N/A,FALSE,"장축";#N/A,#N/A,FALSE,"4WD"}</definedName>
    <definedName name="금형편성표" hidden="1">{#N/A,#N/A,FALSE,"단축1";#N/A,#N/A,FALSE,"단축2";#N/A,#N/A,FALSE,"단축3";#N/A,#N/A,FALSE,"장축";#N/A,#N/A,FALSE,"4WD"}</definedName>
    <definedName name="기" hidden="1">#REF!</definedName>
    <definedName name="기본계획"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본계획"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본계획"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본계획"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본계획" localSheetId="2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본계획" localSheetId="1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본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기아" localSheetId="14" hidden="1">{#N/A,#N/A,FALSE,"단축1";#N/A,#N/A,FALSE,"단축2";#N/A,#N/A,FALSE,"단축3";#N/A,#N/A,FALSE,"장축";#N/A,#N/A,FALSE,"4WD"}</definedName>
    <definedName name="기아" localSheetId="7" hidden="1">{#N/A,#N/A,FALSE,"단축1";#N/A,#N/A,FALSE,"단축2";#N/A,#N/A,FALSE,"단축3";#N/A,#N/A,FALSE,"장축";#N/A,#N/A,FALSE,"4WD"}</definedName>
    <definedName name="기아" localSheetId="25" hidden="1">{#N/A,#N/A,FALSE,"단축1";#N/A,#N/A,FALSE,"단축2";#N/A,#N/A,FALSE,"단축3";#N/A,#N/A,FALSE,"장축";#N/A,#N/A,FALSE,"4WD"}</definedName>
    <definedName name="기아" localSheetId="21" hidden="1">{#N/A,#N/A,FALSE,"단축1";#N/A,#N/A,FALSE,"단축2";#N/A,#N/A,FALSE,"단축3";#N/A,#N/A,FALSE,"장축";#N/A,#N/A,FALSE,"4WD"}</definedName>
    <definedName name="기아" localSheetId="22" hidden="1">{#N/A,#N/A,FALSE,"단축1";#N/A,#N/A,FALSE,"단축2";#N/A,#N/A,FALSE,"단축3";#N/A,#N/A,FALSE,"장축";#N/A,#N/A,FALSE,"4WD"}</definedName>
    <definedName name="기아" localSheetId="19" hidden="1">{#N/A,#N/A,FALSE,"단축1";#N/A,#N/A,FALSE,"단축2";#N/A,#N/A,FALSE,"단축3";#N/A,#N/A,FALSE,"장축";#N/A,#N/A,FALSE,"4WD"}</definedName>
    <definedName name="기아" hidden="1">{#N/A,#N/A,FALSE,"단축1";#N/A,#N/A,FALSE,"단축2";#N/A,#N/A,FALSE,"단축3";#N/A,#N/A,FALSE,"장축";#N/A,#N/A,FALSE,"4WD"}</definedName>
    <definedName name="기준"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localSheetId="2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localSheetId="2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localSheetId="2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localSheetId="1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_1" localSheetId="14" hidden="1">{"'AS,SEC'!$A$4:$J$25"}</definedName>
    <definedName name="기준_1" localSheetId="7" hidden="1">{"'AS,SEC'!$A$4:$J$25"}</definedName>
    <definedName name="기준_1" localSheetId="25" hidden="1">{"'AS,SEC'!$A$4:$J$25"}</definedName>
    <definedName name="기준_1" localSheetId="21" hidden="1">{"'AS,SEC'!$A$4:$J$25"}</definedName>
    <definedName name="기준_1" localSheetId="22" hidden="1">{"'AS,SEC'!$A$4:$J$25"}</definedName>
    <definedName name="기준_1" localSheetId="19" hidden="1">{"'AS,SEC'!$A$4:$J$25"}</definedName>
    <definedName name="기준_1" hidden="1">{"'AS,SEC'!$A$4:$J$25"}</definedName>
    <definedName name="긴급추진설비" localSheetId="14" hidden="1">{#N/A,#N/A,FALSE,"단축1";#N/A,#N/A,FALSE,"단축2";#N/A,#N/A,FALSE,"단축3";#N/A,#N/A,FALSE,"장축";#N/A,#N/A,FALSE,"4WD"}</definedName>
    <definedName name="긴급추진설비" localSheetId="7" hidden="1">{#N/A,#N/A,FALSE,"단축1";#N/A,#N/A,FALSE,"단축2";#N/A,#N/A,FALSE,"단축3";#N/A,#N/A,FALSE,"장축";#N/A,#N/A,FALSE,"4WD"}</definedName>
    <definedName name="긴급추진설비" localSheetId="25" hidden="1">{#N/A,#N/A,FALSE,"단축1";#N/A,#N/A,FALSE,"단축2";#N/A,#N/A,FALSE,"단축3";#N/A,#N/A,FALSE,"장축";#N/A,#N/A,FALSE,"4WD"}</definedName>
    <definedName name="긴급추진설비" localSheetId="21" hidden="1">{#N/A,#N/A,FALSE,"단축1";#N/A,#N/A,FALSE,"단축2";#N/A,#N/A,FALSE,"단축3";#N/A,#N/A,FALSE,"장축";#N/A,#N/A,FALSE,"4WD"}</definedName>
    <definedName name="긴급추진설비" localSheetId="22" hidden="1">{#N/A,#N/A,FALSE,"단축1";#N/A,#N/A,FALSE,"단축2";#N/A,#N/A,FALSE,"단축3";#N/A,#N/A,FALSE,"장축";#N/A,#N/A,FALSE,"4WD"}</definedName>
    <definedName name="긴급추진설비" localSheetId="19" hidden="1">{#N/A,#N/A,FALSE,"단축1";#N/A,#N/A,FALSE,"단축2";#N/A,#N/A,FALSE,"단축3";#N/A,#N/A,FALSE,"장축";#N/A,#N/A,FALSE,"4WD"}</definedName>
    <definedName name="긴급추진설비" hidden="1">{#N/A,#N/A,FALSE,"단축1";#N/A,#N/A,FALSE,"단축2";#N/A,#N/A,FALSE,"단축3";#N/A,#N/A,FALSE,"장축";#N/A,#N/A,FALSE,"4WD"}</definedName>
    <definedName name="김대똥" localSheetId="14" hidden="1">{#N/A,#N/A,FALSE,"MD";#N/A,#N/A,FALSE,"AL";#N/A,#N/A,FALSE,"PR";#N/A,#N/A,FALSE,"RU";#N/A,#N/A,FALSE,"SP";#N/A,#N/A,FALSE,"Z"}</definedName>
    <definedName name="김대똥" localSheetId="7" hidden="1">{#N/A,#N/A,FALSE,"MD";#N/A,#N/A,FALSE,"AL";#N/A,#N/A,FALSE,"PR";#N/A,#N/A,FALSE,"RU";#N/A,#N/A,FALSE,"SP";#N/A,#N/A,FALSE,"Z"}</definedName>
    <definedName name="김대똥" localSheetId="25" hidden="1">{#N/A,#N/A,FALSE,"MD";#N/A,#N/A,FALSE,"AL";#N/A,#N/A,FALSE,"PR";#N/A,#N/A,FALSE,"RU";#N/A,#N/A,FALSE,"SP";#N/A,#N/A,FALSE,"Z"}</definedName>
    <definedName name="김대똥" localSheetId="21" hidden="1">{#N/A,#N/A,FALSE,"MD";#N/A,#N/A,FALSE,"AL";#N/A,#N/A,FALSE,"PR";#N/A,#N/A,FALSE,"RU";#N/A,#N/A,FALSE,"SP";#N/A,#N/A,FALSE,"Z"}</definedName>
    <definedName name="김대똥" localSheetId="22" hidden="1">{#N/A,#N/A,FALSE,"MD";#N/A,#N/A,FALSE,"AL";#N/A,#N/A,FALSE,"PR";#N/A,#N/A,FALSE,"RU";#N/A,#N/A,FALSE,"SP";#N/A,#N/A,FALSE,"Z"}</definedName>
    <definedName name="김대똥" localSheetId="19" hidden="1">{#N/A,#N/A,FALSE,"MD";#N/A,#N/A,FALSE,"AL";#N/A,#N/A,FALSE,"PR";#N/A,#N/A,FALSE,"RU";#N/A,#N/A,FALSE,"SP";#N/A,#N/A,FALSE,"Z"}</definedName>
    <definedName name="김대똥" hidden="1">{#N/A,#N/A,FALSE,"MD";#N/A,#N/A,FALSE,"AL";#N/A,#N/A,FALSE,"PR";#N/A,#N/A,FALSE,"RU";#N/A,#N/A,FALSE,"SP";#N/A,#N/A,FALSE,"Z"}</definedName>
    <definedName name="김대영" localSheetId="14" hidden="1">{#N/A,#N/A,FALSE,"MD";#N/A,#N/A,FALSE,"AL";#N/A,#N/A,FALSE,"PR";#N/A,#N/A,FALSE,"RU";#N/A,#N/A,FALSE,"SP";#N/A,#N/A,FALSE,"Z"}</definedName>
    <definedName name="김대영" localSheetId="7" hidden="1">{#N/A,#N/A,FALSE,"MD";#N/A,#N/A,FALSE,"AL";#N/A,#N/A,FALSE,"PR";#N/A,#N/A,FALSE,"RU";#N/A,#N/A,FALSE,"SP";#N/A,#N/A,FALSE,"Z"}</definedName>
    <definedName name="김대영" localSheetId="25" hidden="1">{#N/A,#N/A,FALSE,"MD";#N/A,#N/A,FALSE,"AL";#N/A,#N/A,FALSE,"PR";#N/A,#N/A,FALSE,"RU";#N/A,#N/A,FALSE,"SP";#N/A,#N/A,FALSE,"Z"}</definedName>
    <definedName name="김대영" localSheetId="21" hidden="1">{#N/A,#N/A,FALSE,"MD";#N/A,#N/A,FALSE,"AL";#N/A,#N/A,FALSE,"PR";#N/A,#N/A,FALSE,"RU";#N/A,#N/A,FALSE,"SP";#N/A,#N/A,FALSE,"Z"}</definedName>
    <definedName name="김대영" localSheetId="22" hidden="1">{#N/A,#N/A,FALSE,"MD";#N/A,#N/A,FALSE,"AL";#N/A,#N/A,FALSE,"PR";#N/A,#N/A,FALSE,"RU";#N/A,#N/A,FALSE,"SP";#N/A,#N/A,FALSE,"Z"}</definedName>
    <definedName name="김대영" localSheetId="19" hidden="1">{#N/A,#N/A,FALSE,"MD";#N/A,#N/A,FALSE,"AL";#N/A,#N/A,FALSE,"PR";#N/A,#N/A,FALSE,"RU";#N/A,#N/A,FALSE,"SP";#N/A,#N/A,FALSE,"Z"}</definedName>
    <definedName name="김대영" hidden="1">{#N/A,#N/A,FALSE,"MD";#N/A,#N/A,FALSE,"AL";#N/A,#N/A,FALSE,"PR";#N/A,#N/A,FALSE,"RU";#N/A,#N/A,FALSE,"SP";#N/A,#N/A,FALSE,"Z"}</definedName>
    <definedName name="김도윤" localSheetId="14" hidden="1">{#N/A,#N/A,TRUE,"Y생산";#N/A,#N/A,TRUE,"Y판매";#N/A,#N/A,TRUE,"Y총물량";#N/A,#N/A,TRUE,"Y능력";#N/A,#N/A,TRUE,"YKD"}</definedName>
    <definedName name="김도윤" localSheetId="7" hidden="1">{#N/A,#N/A,TRUE,"Y생산";#N/A,#N/A,TRUE,"Y판매";#N/A,#N/A,TRUE,"Y총물량";#N/A,#N/A,TRUE,"Y능력";#N/A,#N/A,TRUE,"YKD"}</definedName>
    <definedName name="김도윤" localSheetId="25" hidden="1">{#N/A,#N/A,TRUE,"Y생산";#N/A,#N/A,TRUE,"Y판매";#N/A,#N/A,TRUE,"Y총물량";#N/A,#N/A,TRUE,"Y능력";#N/A,#N/A,TRUE,"YKD"}</definedName>
    <definedName name="김도윤" localSheetId="21" hidden="1">{#N/A,#N/A,TRUE,"Y생산";#N/A,#N/A,TRUE,"Y판매";#N/A,#N/A,TRUE,"Y총물량";#N/A,#N/A,TRUE,"Y능력";#N/A,#N/A,TRUE,"YKD"}</definedName>
    <definedName name="김도윤" localSheetId="22" hidden="1">{#N/A,#N/A,TRUE,"Y생산";#N/A,#N/A,TRUE,"Y판매";#N/A,#N/A,TRUE,"Y총물량";#N/A,#N/A,TRUE,"Y능력";#N/A,#N/A,TRUE,"YKD"}</definedName>
    <definedName name="김도윤" localSheetId="19" hidden="1">{#N/A,#N/A,TRUE,"Y생산";#N/A,#N/A,TRUE,"Y판매";#N/A,#N/A,TRUE,"Y총물량";#N/A,#N/A,TRUE,"Y능력";#N/A,#N/A,TRUE,"YKD"}</definedName>
    <definedName name="김도윤" hidden="1">{#N/A,#N/A,TRUE,"Y생산";#N/A,#N/A,TRUE,"Y판매";#N/A,#N/A,TRUE,"Y총물량";#N/A,#N/A,TRUE,"Y능력";#N/A,#N/A,TRUE,"YKD"}</definedName>
    <definedName name="김석빈" localSheetId="14" hidden="1">{#N/A,#N/A,FALSE,"단축1";#N/A,#N/A,FALSE,"단축2";#N/A,#N/A,FALSE,"단축3";#N/A,#N/A,FALSE,"장축";#N/A,#N/A,FALSE,"4WD"}</definedName>
    <definedName name="김석빈" localSheetId="7" hidden="1">{#N/A,#N/A,FALSE,"단축1";#N/A,#N/A,FALSE,"단축2";#N/A,#N/A,FALSE,"단축3";#N/A,#N/A,FALSE,"장축";#N/A,#N/A,FALSE,"4WD"}</definedName>
    <definedName name="김석빈" localSheetId="25" hidden="1">{#N/A,#N/A,FALSE,"단축1";#N/A,#N/A,FALSE,"단축2";#N/A,#N/A,FALSE,"단축3";#N/A,#N/A,FALSE,"장축";#N/A,#N/A,FALSE,"4WD"}</definedName>
    <definedName name="김석빈" localSheetId="21" hidden="1">{#N/A,#N/A,FALSE,"단축1";#N/A,#N/A,FALSE,"단축2";#N/A,#N/A,FALSE,"단축3";#N/A,#N/A,FALSE,"장축";#N/A,#N/A,FALSE,"4WD"}</definedName>
    <definedName name="김석빈" localSheetId="22" hidden="1">{#N/A,#N/A,FALSE,"단축1";#N/A,#N/A,FALSE,"단축2";#N/A,#N/A,FALSE,"단축3";#N/A,#N/A,FALSE,"장축";#N/A,#N/A,FALSE,"4WD"}</definedName>
    <definedName name="김석빈" localSheetId="19" hidden="1">{#N/A,#N/A,FALSE,"단축1";#N/A,#N/A,FALSE,"단축2";#N/A,#N/A,FALSE,"단축3";#N/A,#N/A,FALSE,"장축";#N/A,#N/A,FALSE,"4WD"}</definedName>
    <definedName name="김석빈" hidden="1">{#N/A,#N/A,FALSE,"단축1";#N/A,#N/A,FALSE,"단축2";#N/A,#N/A,FALSE,"단축3";#N/A,#N/A,FALSE,"장축";#N/A,#N/A,FALSE,"4WD"}</definedName>
    <definedName name="김세" localSheetId="14" hidden="1">{#N/A,#N/A,FALSE,"단축1";#N/A,#N/A,FALSE,"단축2";#N/A,#N/A,FALSE,"단축3";#N/A,#N/A,FALSE,"장축";#N/A,#N/A,FALSE,"4WD"}</definedName>
    <definedName name="김세" localSheetId="7" hidden="1">{#N/A,#N/A,FALSE,"단축1";#N/A,#N/A,FALSE,"단축2";#N/A,#N/A,FALSE,"단축3";#N/A,#N/A,FALSE,"장축";#N/A,#N/A,FALSE,"4WD"}</definedName>
    <definedName name="김세" localSheetId="25" hidden="1">{#N/A,#N/A,FALSE,"단축1";#N/A,#N/A,FALSE,"단축2";#N/A,#N/A,FALSE,"단축3";#N/A,#N/A,FALSE,"장축";#N/A,#N/A,FALSE,"4WD"}</definedName>
    <definedName name="김세" localSheetId="21" hidden="1">{#N/A,#N/A,FALSE,"단축1";#N/A,#N/A,FALSE,"단축2";#N/A,#N/A,FALSE,"단축3";#N/A,#N/A,FALSE,"장축";#N/A,#N/A,FALSE,"4WD"}</definedName>
    <definedName name="김세" localSheetId="22" hidden="1">{#N/A,#N/A,FALSE,"단축1";#N/A,#N/A,FALSE,"단축2";#N/A,#N/A,FALSE,"단축3";#N/A,#N/A,FALSE,"장축";#N/A,#N/A,FALSE,"4WD"}</definedName>
    <definedName name="김세" localSheetId="19" hidden="1">{#N/A,#N/A,FALSE,"단축1";#N/A,#N/A,FALSE,"단축2";#N/A,#N/A,FALSE,"단축3";#N/A,#N/A,FALSE,"장축";#N/A,#N/A,FALSE,"4WD"}</definedName>
    <definedName name="김세" hidden="1">{#N/A,#N/A,FALSE,"단축1";#N/A,#N/A,FALSE,"단축2";#N/A,#N/A,FALSE,"단축3";#N/A,#N/A,FALSE,"장축";#N/A,#N/A,FALSE,"4WD"}</definedName>
    <definedName name="김세환" localSheetId="14" hidden="1">{#N/A,#N/A,FALSE,"단축1";#N/A,#N/A,FALSE,"단축2";#N/A,#N/A,FALSE,"단축3";#N/A,#N/A,FALSE,"장축";#N/A,#N/A,FALSE,"4WD"}</definedName>
    <definedName name="김세환" localSheetId="7" hidden="1">{#N/A,#N/A,FALSE,"단축1";#N/A,#N/A,FALSE,"단축2";#N/A,#N/A,FALSE,"단축3";#N/A,#N/A,FALSE,"장축";#N/A,#N/A,FALSE,"4WD"}</definedName>
    <definedName name="김세환" localSheetId="25" hidden="1">{#N/A,#N/A,FALSE,"단축1";#N/A,#N/A,FALSE,"단축2";#N/A,#N/A,FALSE,"단축3";#N/A,#N/A,FALSE,"장축";#N/A,#N/A,FALSE,"4WD"}</definedName>
    <definedName name="김세환" localSheetId="21" hidden="1">{#N/A,#N/A,FALSE,"단축1";#N/A,#N/A,FALSE,"단축2";#N/A,#N/A,FALSE,"단축3";#N/A,#N/A,FALSE,"장축";#N/A,#N/A,FALSE,"4WD"}</definedName>
    <definedName name="김세환" localSheetId="22" hidden="1">{#N/A,#N/A,FALSE,"단축1";#N/A,#N/A,FALSE,"단축2";#N/A,#N/A,FALSE,"단축3";#N/A,#N/A,FALSE,"장축";#N/A,#N/A,FALSE,"4WD"}</definedName>
    <definedName name="김세환" localSheetId="19" hidden="1">{#N/A,#N/A,FALSE,"단축1";#N/A,#N/A,FALSE,"단축2";#N/A,#N/A,FALSE,"단축3";#N/A,#N/A,FALSE,"장축";#N/A,#N/A,FALSE,"4WD"}</definedName>
    <definedName name="김세환" hidden="1">{#N/A,#N/A,FALSE,"단축1";#N/A,#N/A,FALSE,"단축2";#N/A,#N/A,FALSE,"단축3";#N/A,#N/A,FALSE,"장축";#N/A,#N/A,FALSE,"4WD"}</definedName>
    <definedName name="김심" localSheetId="14" hidden="1">{#N/A,#N/A,FALSE,"단축1";#N/A,#N/A,FALSE,"단축2";#N/A,#N/A,FALSE,"단축3";#N/A,#N/A,FALSE,"장축";#N/A,#N/A,FALSE,"4WD"}</definedName>
    <definedName name="김심" localSheetId="7" hidden="1">{#N/A,#N/A,FALSE,"단축1";#N/A,#N/A,FALSE,"단축2";#N/A,#N/A,FALSE,"단축3";#N/A,#N/A,FALSE,"장축";#N/A,#N/A,FALSE,"4WD"}</definedName>
    <definedName name="김심" localSheetId="25" hidden="1">{#N/A,#N/A,FALSE,"단축1";#N/A,#N/A,FALSE,"단축2";#N/A,#N/A,FALSE,"단축3";#N/A,#N/A,FALSE,"장축";#N/A,#N/A,FALSE,"4WD"}</definedName>
    <definedName name="김심" localSheetId="21" hidden="1">{#N/A,#N/A,FALSE,"단축1";#N/A,#N/A,FALSE,"단축2";#N/A,#N/A,FALSE,"단축3";#N/A,#N/A,FALSE,"장축";#N/A,#N/A,FALSE,"4WD"}</definedName>
    <definedName name="김심" localSheetId="22" hidden="1">{#N/A,#N/A,FALSE,"단축1";#N/A,#N/A,FALSE,"단축2";#N/A,#N/A,FALSE,"단축3";#N/A,#N/A,FALSE,"장축";#N/A,#N/A,FALSE,"4WD"}</definedName>
    <definedName name="김심" localSheetId="19" hidden="1">{#N/A,#N/A,FALSE,"단축1";#N/A,#N/A,FALSE,"단축2";#N/A,#N/A,FALSE,"단축3";#N/A,#N/A,FALSE,"장축";#N/A,#N/A,FALSE,"4WD"}</definedName>
    <definedName name="김심" hidden="1">{#N/A,#N/A,FALSE,"단축1";#N/A,#N/A,FALSE,"단축2";#N/A,#N/A,FALSE,"단축3";#N/A,#N/A,FALSE,"장축";#N/A,#N/A,FALSE,"4WD"}</definedName>
    <definedName name="김애댕" localSheetId="14" hidden="1">{#N/A,#N/A,FALSE,"MD";#N/A,#N/A,FALSE,"AL";#N/A,#N/A,FALSE,"PR";#N/A,#N/A,FALSE,"RU";#N/A,#N/A,FALSE,"SP";#N/A,#N/A,FALSE,"Z"}</definedName>
    <definedName name="김애댕" localSheetId="7" hidden="1">{#N/A,#N/A,FALSE,"MD";#N/A,#N/A,FALSE,"AL";#N/A,#N/A,FALSE,"PR";#N/A,#N/A,FALSE,"RU";#N/A,#N/A,FALSE,"SP";#N/A,#N/A,FALSE,"Z"}</definedName>
    <definedName name="김애댕" localSheetId="25" hidden="1">{#N/A,#N/A,FALSE,"MD";#N/A,#N/A,FALSE,"AL";#N/A,#N/A,FALSE,"PR";#N/A,#N/A,FALSE,"RU";#N/A,#N/A,FALSE,"SP";#N/A,#N/A,FALSE,"Z"}</definedName>
    <definedName name="김애댕" localSheetId="21" hidden="1">{#N/A,#N/A,FALSE,"MD";#N/A,#N/A,FALSE,"AL";#N/A,#N/A,FALSE,"PR";#N/A,#N/A,FALSE,"RU";#N/A,#N/A,FALSE,"SP";#N/A,#N/A,FALSE,"Z"}</definedName>
    <definedName name="김애댕" localSheetId="22" hidden="1">{#N/A,#N/A,FALSE,"MD";#N/A,#N/A,FALSE,"AL";#N/A,#N/A,FALSE,"PR";#N/A,#N/A,FALSE,"RU";#N/A,#N/A,FALSE,"SP";#N/A,#N/A,FALSE,"Z"}</definedName>
    <definedName name="김애댕" localSheetId="19" hidden="1">{#N/A,#N/A,FALSE,"MD";#N/A,#N/A,FALSE,"AL";#N/A,#N/A,FALSE,"PR";#N/A,#N/A,FALSE,"RU";#N/A,#N/A,FALSE,"SP";#N/A,#N/A,FALSE,"Z"}</definedName>
    <definedName name="김애댕" hidden="1">{#N/A,#N/A,FALSE,"MD";#N/A,#N/A,FALSE,"AL";#N/A,#N/A,FALSE,"PR";#N/A,#N/A,FALSE,"RU";#N/A,#N/A,FALSE,"SP";#N/A,#N/A,FALSE,"Z"}</definedName>
    <definedName name="김앵" localSheetId="14" hidden="1">{#N/A,#N/A,FALSE,"MD";#N/A,#N/A,FALSE,"AL";#N/A,#N/A,FALSE,"PR";#N/A,#N/A,FALSE,"RU";#N/A,#N/A,FALSE,"SP";#N/A,#N/A,FALSE,"Z"}</definedName>
    <definedName name="김앵" localSheetId="7" hidden="1">{#N/A,#N/A,FALSE,"MD";#N/A,#N/A,FALSE,"AL";#N/A,#N/A,FALSE,"PR";#N/A,#N/A,FALSE,"RU";#N/A,#N/A,FALSE,"SP";#N/A,#N/A,FALSE,"Z"}</definedName>
    <definedName name="김앵" localSheetId="25" hidden="1">{#N/A,#N/A,FALSE,"MD";#N/A,#N/A,FALSE,"AL";#N/A,#N/A,FALSE,"PR";#N/A,#N/A,FALSE,"RU";#N/A,#N/A,FALSE,"SP";#N/A,#N/A,FALSE,"Z"}</definedName>
    <definedName name="김앵" localSheetId="21" hidden="1">{#N/A,#N/A,FALSE,"MD";#N/A,#N/A,FALSE,"AL";#N/A,#N/A,FALSE,"PR";#N/A,#N/A,FALSE,"RU";#N/A,#N/A,FALSE,"SP";#N/A,#N/A,FALSE,"Z"}</definedName>
    <definedName name="김앵" localSheetId="22" hidden="1">{#N/A,#N/A,FALSE,"MD";#N/A,#N/A,FALSE,"AL";#N/A,#N/A,FALSE,"PR";#N/A,#N/A,FALSE,"RU";#N/A,#N/A,FALSE,"SP";#N/A,#N/A,FALSE,"Z"}</definedName>
    <definedName name="김앵" localSheetId="19" hidden="1">{#N/A,#N/A,FALSE,"MD";#N/A,#N/A,FALSE,"AL";#N/A,#N/A,FALSE,"PR";#N/A,#N/A,FALSE,"RU";#N/A,#N/A,FALSE,"SP";#N/A,#N/A,FALSE,"Z"}</definedName>
    <definedName name="김앵" hidden="1">{#N/A,#N/A,FALSE,"MD";#N/A,#N/A,FALSE,"AL";#N/A,#N/A,FALSE,"PR";#N/A,#N/A,FALSE,"RU";#N/A,#N/A,FALSE,"SP";#N/A,#N/A,FALSE,"Z"}</definedName>
    <definedName name="김용은" localSheetId="14" hidden="1">{"'AS,SEC'!$A$4:$J$25"}</definedName>
    <definedName name="김용은" localSheetId="7" hidden="1">{"'AS,SEC'!$A$4:$J$25"}</definedName>
    <definedName name="김용은" localSheetId="25" hidden="1">{"'AS,SEC'!$A$4:$J$25"}</definedName>
    <definedName name="김용은" localSheetId="21" hidden="1">{"'AS,SEC'!$A$4:$J$25"}</definedName>
    <definedName name="김용은" localSheetId="22" hidden="1">{"'AS,SEC'!$A$4:$J$25"}</definedName>
    <definedName name="김용은" localSheetId="19" hidden="1">{"'AS,SEC'!$A$4:$J$25"}</definedName>
    <definedName name="김용은" hidden="1">{"'AS,SEC'!$A$4:$J$25"}</definedName>
    <definedName name="김용은_1" localSheetId="14" hidden="1">{"'AS,SEC'!$A$4:$J$25"}</definedName>
    <definedName name="김용은_1" localSheetId="7" hidden="1">{"'AS,SEC'!$A$4:$J$25"}</definedName>
    <definedName name="김용은_1" localSheetId="25" hidden="1">{"'AS,SEC'!$A$4:$J$25"}</definedName>
    <definedName name="김용은_1" localSheetId="21" hidden="1">{"'AS,SEC'!$A$4:$J$25"}</definedName>
    <definedName name="김용은_1" localSheetId="22" hidden="1">{"'AS,SEC'!$A$4:$J$25"}</definedName>
    <definedName name="김용은_1" localSheetId="19" hidden="1">{"'AS,SEC'!$A$4:$J$25"}</definedName>
    <definedName name="김용은_1" hidden="1">{"'AS,SEC'!$A$4:$J$25"}</definedName>
    <definedName name="김진남" localSheetId="14" hidden="1">{"'AS,SEC'!$A$4:$J$25"}</definedName>
    <definedName name="김진남" localSheetId="7" hidden="1">{"'AS,SEC'!$A$4:$J$25"}</definedName>
    <definedName name="김진남" localSheetId="25" hidden="1">{"'AS,SEC'!$A$4:$J$25"}</definedName>
    <definedName name="김진남" localSheetId="21" hidden="1">{"'AS,SEC'!$A$4:$J$25"}</definedName>
    <definedName name="김진남" localSheetId="22" hidden="1">{"'AS,SEC'!$A$4:$J$25"}</definedName>
    <definedName name="김진남" localSheetId="19" hidden="1">{"'AS,SEC'!$A$4:$J$25"}</definedName>
    <definedName name="김진남" hidden="1">{"'AS,SEC'!$A$4:$J$25"}</definedName>
    <definedName name="김진남_1" localSheetId="14" hidden="1">{"'AS,SEC'!$A$4:$J$25"}</definedName>
    <definedName name="김진남_1" localSheetId="7" hidden="1">{"'AS,SEC'!$A$4:$J$25"}</definedName>
    <definedName name="김진남_1" localSheetId="25" hidden="1">{"'AS,SEC'!$A$4:$J$25"}</definedName>
    <definedName name="김진남_1" localSheetId="21" hidden="1">{"'AS,SEC'!$A$4:$J$25"}</definedName>
    <definedName name="김진남_1" localSheetId="22" hidden="1">{"'AS,SEC'!$A$4:$J$25"}</definedName>
    <definedName name="김진남_1" localSheetId="19" hidden="1">{"'AS,SEC'!$A$4:$J$25"}</definedName>
    <definedName name="김진남_1" hidden="1">{"'AS,SEC'!$A$4:$J$25"}</definedName>
    <definedName name="김황" hidden="1">#REF!</definedName>
    <definedName name="ㄴ" localSheetId="14" hidden="1">{"'AS,SEC'!$A$4:$J$25"}</definedName>
    <definedName name="ㄴ" localSheetId="7" hidden="1">{"'AS,SEC'!$A$4:$J$25"}</definedName>
    <definedName name="ㄴ" localSheetId="25" hidden="1">{"'AS,SEC'!$A$4:$J$25"}</definedName>
    <definedName name="ㄴ" localSheetId="21" hidden="1">{"'AS,SEC'!$A$4:$J$25"}</definedName>
    <definedName name="ㄴ" localSheetId="22" hidden="1">{"'AS,SEC'!$A$4:$J$25"}</definedName>
    <definedName name="ㄴ" localSheetId="19" hidden="1">{"'AS,SEC'!$A$4:$J$25"}</definedName>
    <definedName name="ㄴ" hidden="1">{"'AS,SEC'!$A$4:$J$25"}</definedName>
    <definedName name="ㄴ_1" localSheetId="14" hidden="1">{"'AS,SEC'!$A$4:$J$25"}</definedName>
    <definedName name="ㄴ_1" localSheetId="7" hidden="1">{"'AS,SEC'!$A$4:$J$25"}</definedName>
    <definedName name="ㄴ_1" localSheetId="25" hidden="1">{"'AS,SEC'!$A$4:$J$25"}</definedName>
    <definedName name="ㄴ_1" localSheetId="21" hidden="1">{"'AS,SEC'!$A$4:$J$25"}</definedName>
    <definedName name="ㄴ_1" localSheetId="22" hidden="1">{"'AS,SEC'!$A$4:$J$25"}</definedName>
    <definedName name="ㄴ_1" localSheetId="19" hidden="1">{"'AS,SEC'!$A$4:$J$25"}</definedName>
    <definedName name="ㄴ_1" hidden="1">{"'AS,SEC'!$A$4:$J$25"}</definedName>
    <definedName name="ㄴㄴ" localSheetId="14" hidden="1">{"'AS,SEC'!$A$4:$J$25"}</definedName>
    <definedName name="ㄴㄴ" localSheetId="7" hidden="1">{"'AS,SEC'!$A$4:$J$25"}</definedName>
    <definedName name="ㄴㄴ" localSheetId="25" hidden="1">{"'AS,SEC'!$A$4:$J$25"}</definedName>
    <definedName name="ㄴㄴ" localSheetId="21" hidden="1">{"'AS,SEC'!$A$4:$J$25"}</definedName>
    <definedName name="ㄴㄴ" localSheetId="22" hidden="1">{"'AS,SEC'!$A$4:$J$25"}</definedName>
    <definedName name="ㄴㄴ" localSheetId="19" hidden="1">{"'AS,SEC'!$A$4:$J$25"}</definedName>
    <definedName name="ㄴㄴ" hidden="1">{"'AS,SEC'!$A$4:$J$25"}</definedName>
    <definedName name="ㄴㄴ_1" localSheetId="14" hidden="1">{"'AS,SEC'!$A$4:$J$25"}</definedName>
    <definedName name="ㄴㄴ_1" localSheetId="7" hidden="1">{"'AS,SEC'!$A$4:$J$25"}</definedName>
    <definedName name="ㄴㄴ_1" localSheetId="25" hidden="1">{"'AS,SEC'!$A$4:$J$25"}</definedName>
    <definedName name="ㄴㄴ_1" localSheetId="21" hidden="1">{"'AS,SEC'!$A$4:$J$25"}</definedName>
    <definedName name="ㄴㄴ_1" localSheetId="22" hidden="1">{"'AS,SEC'!$A$4:$J$25"}</definedName>
    <definedName name="ㄴㄴ_1" localSheetId="19" hidden="1">{"'AS,SEC'!$A$4:$J$25"}</definedName>
    <definedName name="ㄴㄴ_1" hidden="1">{"'AS,SEC'!$A$4:$J$25"}</definedName>
    <definedName name="ㄴㄷ더" localSheetId="14" hidden="1">{#N/A,#N/A,FALSE,"단축1";#N/A,#N/A,FALSE,"단축2";#N/A,#N/A,FALSE,"단축3";#N/A,#N/A,FALSE,"장축";#N/A,#N/A,FALSE,"4WD"}</definedName>
    <definedName name="ㄴㄷ더" localSheetId="7" hidden="1">{#N/A,#N/A,FALSE,"단축1";#N/A,#N/A,FALSE,"단축2";#N/A,#N/A,FALSE,"단축3";#N/A,#N/A,FALSE,"장축";#N/A,#N/A,FALSE,"4WD"}</definedName>
    <definedName name="ㄴㄷ더" localSheetId="25" hidden="1">{#N/A,#N/A,FALSE,"단축1";#N/A,#N/A,FALSE,"단축2";#N/A,#N/A,FALSE,"단축3";#N/A,#N/A,FALSE,"장축";#N/A,#N/A,FALSE,"4WD"}</definedName>
    <definedName name="ㄴㄷ더" localSheetId="21" hidden="1">{#N/A,#N/A,FALSE,"단축1";#N/A,#N/A,FALSE,"단축2";#N/A,#N/A,FALSE,"단축3";#N/A,#N/A,FALSE,"장축";#N/A,#N/A,FALSE,"4WD"}</definedName>
    <definedName name="ㄴㄷ더" localSheetId="22" hidden="1">{#N/A,#N/A,FALSE,"단축1";#N/A,#N/A,FALSE,"단축2";#N/A,#N/A,FALSE,"단축3";#N/A,#N/A,FALSE,"장축";#N/A,#N/A,FALSE,"4WD"}</definedName>
    <definedName name="ㄴㄷ더" localSheetId="19" hidden="1">{#N/A,#N/A,FALSE,"단축1";#N/A,#N/A,FALSE,"단축2";#N/A,#N/A,FALSE,"단축3";#N/A,#N/A,FALSE,"장축";#N/A,#N/A,FALSE,"4WD"}</definedName>
    <definedName name="ㄴㄷ더" hidden="1">{#N/A,#N/A,FALSE,"단축1";#N/A,#N/A,FALSE,"단축2";#N/A,#N/A,FALSE,"단축3";#N/A,#N/A,FALSE,"장축";#N/A,#N/A,FALSE,"4WD"}</definedName>
    <definedName name="ㄴㄹ" localSheetId="14" hidden="1">{#N/A,#N/A,FALSE,"단축1";#N/A,#N/A,FALSE,"단축2";#N/A,#N/A,FALSE,"단축3";#N/A,#N/A,FALSE,"장축";#N/A,#N/A,FALSE,"4WD"}</definedName>
    <definedName name="ㄴㄹ" localSheetId="7" hidden="1">{#N/A,#N/A,FALSE,"단축1";#N/A,#N/A,FALSE,"단축2";#N/A,#N/A,FALSE,"단축3";#N/A,#N/A,FALSE,"장축";#N/A,#N/A,FALSE,"4WD"}</definedName>
    <definedName name="ㄴㄹ" localSheetId="25" hidden="1">{#N/A,#N/A,FALSE,"단축1";#N/A,#N/A,FALSE,"단축2";#N/A,#N/A,FALSE,"단축3";#N/A,#N/A,FALSE,"장축";#N/A,#N/A,FALSE,"4WD"}</definedName>
    <definedName name="ㄴㄹ" localSheetId="21" hidden="1">{#N/A,#N/A,FALSE,"단축1";#N/A,#N/A,FALSE,"단축2";#N/A,#N/A,FALSE,"단축3";#N/A,#N/A,FALSE,"장축";#N/A,#N/A,FALSE,"4WD"}</definedName>
    <definedName name="ㄴㄹ" localSheetId="22" hidden="1">{#N/A,#N/A,FALSE,"단축1";#N/A,#N/A,FALSE,"단축2";#N/A,#N/A,FALSE,"단축3";#N/A,#N/A,FALSE,"장축";#N/A,#N/A,FALSE,"4WD"}</definedName>
    <definedName name="ㄴㄹ" localSheetId="19" hidden="1">{#N/A,#N/A,FALSE,"단축1";#N/A,#N/A,FALSE,"단축2";#N/A,#N/A,FALSE,"단축3";#N/A,#N/A,FALSE,"장축";#N/A,#N/A,FALSE,"4WD"}</definedName>
    <definedName name="ㄴㄹ" hidden="1">{#N/A,#N/A,FALSE,"단축1";#N/A,#N/A,FALSE,"단축2";#N/A,#N/A,FALSE,"단축3";#N/A,#N/A,FALSE,"장축";#N/A,#N/A,FALSE,"4WD"}</definedName>
    <definedName name="ㄴㅁㄻㄴㄻㄹ" localSheetId="14" hidden="1">{"'AS,SEC'!$A$4:$J$25"}</definedName>
    <definedName name="ㄴㅁㄻㄴㄻㄹ" localSheetId="7" hidden="1">{"'AS,SEC'!$A$4:$J$25"}</definedName>
    <definedName name="ㄴㅁㄻㄴㄻㄹ" localSheetId="25" hidden="1">{"'AS,SEC'!$A$4:$J$25"}</definedName>
    <definedName name="ㄴㅁㄻㄴㄻㄹ" localSheetId="21" hidden="1">{"'AS,SEC'!$A$4:$J$25"}</definedName>
    <definedName name="ㄴㅁㄻㄴㄻㄹ" localSheetId="22" hidden="1">{"'AS,SEC'!$A$4:$J$25"}</definedName>
    <definedName name="ㄴㅁㄻㄴㄻㄹ" localSheetId="19" hidden="1">{"'AS,SEC'!$A$4:$J$25"}</definedName>
    <definedName name="ㄴㅁㄻㄴㄻㄹ" hidden="1">{"'AS,SEC'!$A$4:$J$25"}</definedName>
    <definedName name="ㄴㅁㄻㄴㄻㄹ_1" localSheetId="14" hidden="1">{"'AS,SEC'!$A$4:$J$25"}</definedName>
    <definedName name="ㄴㅁㄻㄴㄻㄹ_1" localSheetId="7" hidden="1">{"'AS,SEC'!$A$4:$J$25"}</definedName>
    <definedName name="ㄴㅁㄻㄴㄻㄹ_1" localSheetId="25" hidden="1">{"'AS,SEC'!$A$4:$J$25"}</definedName>
    <definedName name="ㄴㅁㄻㄴㄻㄹ_1" localSheetId="21" hidden="1">{"'AS,SEC'!$A$4:$J$25"}</definedName>
    <definedName name="ㄴㅁㄻㄴㄻㄹ_1" localSheetId="22" hidden="1">{"'AS,SEC'!$A$4:$J$25"}</definedName>
    <definedName name="ㄴㅁㄻㄴㄻㄹ_1" localSheetId="19" hidden="1">{"'AS,SEC'!$A$4:$J$25"}</definedName>
    <definedName name="ㄴㅁㄻㄴㄻㄹ_1" hidden="1">{"'AS,SEC'!$A$4:$J$25"}</definedName>
    <definedName name="ㄴ뫃ㅁ놈ㅇ고" localSheetId="14" hidden="1">{"'AS,SEC'!$A$4:$J$25"}</definedName>
    <definedName name="ㄴ뫃ㅁ놈ㅇ고" localSheetId="7" hidden="1">{"'AS,SEC'!$A$4:$J$25"}</definedName>
    <definedName name="ㄴ뫃ㅁ놈ㅇ고" localSheetId="25" hidden="1">{"'AS,SEC'!$A$4:$J$25"}</definedName>
    <definedName name="ㄴ뫃ㅁ놈ㅇ고" localSheetId="21" hidden="1">{"'AS,SEC'!$A$4:$J$25"}</definedName>
    <definedName name="ㄴ뫃ㅁ놈ㅇ고" localSheetId="22" hidden="1">{"'AS,SEC'!$A$4:$J$25"}</definedName>
    <definedName name="ㄴ뫃ㅁ놈ㅇ고" localSheetId="19" hidden="1">{"'AS,SEC'!$A$4:$J$25"}</definedName>
    <definedName name="ㄴ뫃ㅁ놈ㅇ고" hidden="1">{"'AS,SEC'!$A$4:$J$25"}</definedName>
    <definedName name="ㄴ뫃ㅁ놈ㅇ고_1" localSheetId="14" hidden="1">{"'AS,SEC'!$A$4:$J$25"}</definedName>
    <definedName name="ㄴ뫃ㅁ놈ㅇ고_1" localSheetId="7" hidden="1">{"'AS,SEC'!$A$4:$J$25"}</definedName>
    <definedName name="ㄴ뫃ㅁ놈ㅇ고_1" localSheetId="25" hidden="1">{"'AS,SEC'!$A$4:$J$25"}</definedName>
    <definedName name="ㄴ뫃ㅁ놈ㅇ고_1" localSheetId="21" hidden="1">{"'AS,SEC'!$A$4:$J$25"}</definedName>
    <definedName name="ㄴ뫃ㅁ놈ㅇ고_1" localSheetId="22" hidden="1">{"'AS,SEC'!$A$4:$J$25"}</definedName>
    <definedName name="ㄴ뫃ㅁ놈ㅇ고_1" localSheetId="19" hidden="1">{"'AS,SEC'!$A$4:$J$25"}</definedName>
    <definedName name="ㄴ뫃ㅁ놈ㅇ고_1" hidden="1">{"'AS,SEC'!$A$4:$J$25"}</definedName>
    <definedName name="ㄴㅇ" localSheetId="14" hidden="1">{#N/A,#N/A,TRUE,"Y생산";#N/A,#N/A,TRUE,"Y판매";#N/A,#N/A,TRUE,"Y총물량";#N/A,#N/A,TRUE,"Y능력";#N/A,#N/A,TRUE,"YKD"}</definedName>
    <definedName name="ㄴㅇ" localSheetId="7" hidden="1">{#N/A,#N/A,TRUE,"Y생산";#N/A,#N/A,TRUE,"Y판매";#N/A,#N/A,TRUE,"Y총물량";#N/A,#N/A,TRUE,"Y능력";#N/A,#N/A,TRUE,"YKD"}</definedName>
    <definedName name="ㄴㅇ" localSheetId="25" hidden="1">{#N/A,#N/A,TRUE,"Y생산";#N/A,#N/A,TRUE,"Y판매";#N/A,#N/A,TRUE,"Y총물량";#N/A,#N/A,TRUE,"Y능력";#N/A,#N/A,TRUE,"YKD"}</definedName>
    <definedName name="ㄴㅇ" localSheetId="21" hidden="1">{#N/A,#N/A,TRUE,"Y생산";#N/A,#N/A,TRUE,"Y판매";#N/A,#N/A,TRUE,"Y총물량";#N/A,#N/A,TRUE,"Y능력";#N/A,#N/A,TRUE,"YKD"}</definedName>
    <definedName name="ㄴㅇ" localSheetId="22" hidden="1">{#N/A,#N/A,TRUE,"Y생산";#N/A,#N/A,TRUE,"Y판매";#N/A,#N/A,TRUE,"Y총물량";#N/A,#N/A,TRUE,"Y능력";#N/A,#N/A,TRUE,"YKD"}</definedName>
    <definedName name="ㄴㅇ" localSheetId="19" hidden="1">{#N/A,#N/A,TRUE,"Y생산";#N/A,#N/A,TRUE,"Y판매";#N/A,#N/A,TRUE,"Y총물량";#N/A,#N/A,TRUE,"Y능력";#N/A,#N/A,TRUE,"YKD"}</definedName>
    <definedName name="ㄴㅇ" hidden="1">{#N/A,#N/A,TRUE,"Y생산";#N/A,#N/A,TRUE,"Y판매";#N/A,#N/A,TRUE,"Y총물량";#N/A,#N/A,TRUE,"Y능력";#N/A,#N/A,TRUE,"YKD"}</definedName>
    <definedName name="ㄴㅇㄴㄹ" localSheetId="14" hidden="1">{"'AS,SEC'!$A$4:$J$25"}</definedName>
    <definedName name="ㄴㅇㄴㄹ" localSheetId="7" hidden="1">{"'AS,SEC'!$A$4:$J$25"}</definedName>
    <definedName name="ㄴㅇㄴㄹ" localSheetId="25" hidden="1">{"'AS,SEC'!$A$4:$J$25"}</definedName>
    <definedName name="ㄴㅇㄴㄹ" localSheetId="21" hidden="1">{"'AS,SEC'!$A$4:$J$25"}</definedName>
    <definedName name="ㄴㅇㄴㄹ" localSheetId="22" hidden="1">{"'AS,SEC'!$A$4:$J$25"}</definedName>
    <definedName name="ㄴㅇㄴㄹ" localSheetId="19" hidden="1">{"'AS,SEC'!$A$4:$J$25"}</definedName>
    <definedName name="ㄴㅇㄴㄹ" hidden="1">{"'AS,SEC'!$A$4:$J$25"}</definedName>
    <definedName name="ㄴㅇㄴㄹ_1" localSheetId="14" hidden="1">{"'AS,SEC'!$A$4:$J$25"}</definedName>
    <definedName name="ㄴㅇㄴㄹ_1" localSheetId="7" hidden="1">{"'AS,SEC'!$A$4:$J$25"}</definedName>
    <definedName name="ㄴㅇㄴㄹ_1" localSheetId="25" hidden="1">{"'AS,SEC'!$A$4:$J$25"}</definedName>
    <definedName name="ㄴㅇㄴㄹ_1" localSheetId="21" hidden="1">{"'AS,SEC'!$A$4:$J$25"}</definedName>
    <definedName name="ㄴㅇㄴㄹ_1" localSheetId="22" hidden="1">{"'AS,SEC'!$A$4:$J$25"}</definedName>
    <definedName name="ㄴㅇㄴㄹ_1" localSheetId="19" hidden="1">{"'AS,SEC'!$A$4:$J$25"}</definedName>
    <definedName name="ㄴㅇㄴㄹ_1" hidden="1">{"'AS,SEC'!$A$4:$J$25"}</definedName>
    <definedName name="ㄴㅇㄴㅇㄴ" localSheetId="14" hidden="1">{#N/A,#N/A,FALSE,"단축1";#N/A,#N/A,FALSE,"단축2";#N/A,#N/A,FALSE,"단축3";#N/A,#N/A,FALSE,"장축";#N/A,#N/A,FALSE,"4WD"}</definedName>
    <definedName name="ㄴㅇㄴㅇㄴ" localSheetId="7" hidden="1">{#N/A,#N/A,FALSE,"단축1";#N/A,#N/A,FALSE,"단축2";#N/A,#N/A,FALSE,"단축3";#N/A,#N/A,FALSE,"장축";#N/A,#N/A,FALSE,"4WD"}</definedName>
    <definedName name="ㄴㅇㄴㅇㄴ" localSheetId="25" hidden="1">{#N/A,#N/A,FALSE,"단축1";#N/A,#N/A,FALSE,"단축2";#N/A,#N/A,FALSE,"단축3";#N/A,#N/A,FALSE,"장축";#N/A,#N/A,FALSE,"4WD"}</definedName>
    <definedName name="ㄴㅇㄴㅇㄴ" localSheetId="21" hidden="1">{#N/A,#N/A,FALSE,"단축1";#N/A,#N/A,FALSE,"단축2";#N/A,#N/A,FALSE,"단축3";#N/A,#N/A,FALSE,"장축";#N/A,#N/A,FALSE,"4WD"}</definedName>
    <definedName name="ㄴㅇㄴㅇㄴ" localSheetId="22" hidden="1">{#N/A,#N/A,FALSE,"단축1";#N/A,#N/A,FALSE,"단축2";#N/A,#N/A,FALSE,"단축3";#N/A,#N/A,FALSE,"장축";#N/A,#N/A,FALSE,"4WD"}</definedName>
    <definedName name="ㄴㅇㄴㅇㄴ" localSheetId="19" hidden="1">{#N/A,#N/A,FALSE,"단축1";#N/A,#N/A,FALSE,"단축2";#N/A,#N/A,FALSE,"단축3";#N/A,#N/A,FALSE,"장축";#N/A,#N/A,FALSE,"4WD"}</definedName>
    <definedName name="ㄴㅇㄴㅇㄴ" hidden="1">{#N/A,#N/A,FALSE,"단축1";#N/A,#N/A,FALSE,"단축2";#N/A,#N/A,FALSE,"단축3";#N/A,#N/A,FALSE,"장축";#N/A,#N/A,FALSE,"4WD"}</definedName>
    <definedName name="ㄴㅇㄴㅇㄴㅇ" localSheetId="14" hidden="1">{#N/A,#N/A,FALSE,"단축1";#N/A,#N/A,FALSE,"단축2";#N/A,#N/A,FALSE,"단축3";#N/A,#N/A,FALSE,"장축";#N/A,#N/A,FALSE,"4WD"}</definedName>
    <definedName name="ㄴㅇㄴㅇㄴㅇ" localSheetId="7" hidden="1">{#N/A,#N/A,FALSE,"단축1";#N/A,#N/A,FALSE,"단축2";#N/A,#N/A,FALSE,"단축3";#N/A,#N/A,FALSE,"장축";#N/A,#N/A,FALSE,"4WD"}</definedName>
    <definedName name="ㄴㅇㄴㅇㄴㅇ" localSheetId="25" hidden="1">{#N/A,#N/A,FALSE,"단축1";#N/A,#N/A,FALSE,"단축2";#N/A,#N/A,FALSE,"단축3";#N/A,#N/A,FALSE,"장축";#N/A,#N/A,FALSE,"4WD"}</definedName>
    <definedName name="ㄴㅇㄴㅇㄴㅇ" localSheetId="21" hidden="1">{#N/A,#N/A,FALSE,"단축1";#N/A,#N/A,FALSE,"단축2";#N/A,#N/A,FALSE,"단축3";#N/A,#N/A,FALSE,"장축";#N/A,#N/A,FALSE,"4WD"}</definedName>
    <definedName name="ㄴㅇㄴㅇㄴㅇ" localSheetId="22" hidden="1">{#N/A,#N/A,FALSE,"단축1";#N/A,#N/A,FALSE,"단축2";#N/A,#N/A,FALSE,"단축3";#N/A,#N/A,FALSE,"장축";#N/A,#N/A,FALSE,"4WD"}</definedName>
    <definedName name="ㄴㅇㄴㅇㄴㅇ" localSheetId="19" hidden="1">{#N/A,#N/A,FALSE,"단축1";#N/A,#N/A,FALSE,"단축2";#N/A,#N/A,FALSE,"단축3";#N/A,#N/A,FALSE,"장축";#N/A,#N/A,FALSE,"4WD"}</definedName>
    <definedName name="ㄴㅇㄴㅇㄴㅇ" hidden="1">{#N/A,#N/A,FALSE,"단축1";#N/A,#N/A,FALSE,"단축2";#N/A,#N/A,FALSE,"단축3";#N/A,#N/A,FALSE,"장축";#N/A,#N/A,FALSE,"4WD"}</definedName>
    <definedName name="ㄴㅇㄴㅇㅀㄹㅇㅎㅇㅀㅎ" localSheetId="14" hidden="1">{#N/A,#N/A,FALSE,"단축1";#N/A,#N/A,FALSE,"단축2";#N/A,#N/A,FALSE,"단축3";#N/A,#N/A,FALSE,"장축";#N/A,#N/A,FALSE,"4WD"}</definedName>
    <definedName name="ㄴㅇㄴㅇㅀㄹㅇㅎㅇㅀㅎ" localSheetId="7" hidden="1">{#N/A,#N/A,FALSE,"단축1";#N/A,#N/A,FALSE,"단축2";#N/A,#N/A,FALSE,"단축3";#N/A,#N/A,FALSE,"장축";#N/A,#N/A,FALSE,"4WD"}</definedName>
    <definedName name="ㄴㅇㄴㅇㅀㄹㅇㅎㅇㅀㅎ" localSheetId="25" hidden="1">{#N/A,#N/A,FALSE,"단축1";#N/A,#N/A,FALSE,"단축2";#N/A,#N/A,FALSE,"단축3";#N/A,#N/A,FALSE,"장축";#N/A,#N/A,FALSE,"4WD"}</definedName>
    <definedName name="ㄴㅇㄴㅇㅀㄹㅇㅎㅇㅀㅎ" localSheetId="21" hidden="1">{#N/A,#N/A,FALSE,"단축1";#N/A,#N/A,FALSE,"단축2";#N/A,#N/A,FALSE,"단축3";#N/A,#N/A,FALSE,"장축";#N/A,#N/A,FALSE,"4WD"}</definedName>
    <definedName name="ㄴㅇㄴㅇㅀㄹㅇㅎㅇㅀㅎ" localSheetId="22" hidden="1">{#N/A,#N/A,FALSE,"단축1";#N/A,#N/A,FALSE,"단축2";#N/A,#N/A,FALSE,"단축3";#N/A,#N/A,FALSE,"장축";#N/A,#N/A,FALSE,"4WD"}</definedName>
    <definedName name="ㄴㅇㄴㅇㅀㄹㅇㅎㅇㅀㅎ" localSheetId="19" hidden="1">{#N/A,#N/A,FALSE,"단축1";#N/A,#N/A,FALSE,"단축2";#N/A,#N/A,FALSE,"단축3";#N/A,#N/A,FALSE,"장축";#N/A,#N/A,FALSE,"4WD"}</definedName>
    <definedName name="ㄴㅇㄴㅇㅀㄹㅇㅎㅇㅀㅎ" hidden="1">{#N/A,#N/A,FALSE,"단축1";#N/A,#N/A,FALSE,"단축2";#N/A,#N/A,FALSE,"단축3";#N/A,#N/A,FALSE,"장축";#N/A,#N/A,FALSE,"4WD"}</definedName>
    <definedName name="ㄴㅇㄹㄴ" localSheetId="14" hidden="1">{"'AS,SEC'!$A$4:$J$25"}</definedName>
    <definedName name="ㄴㅇㄹㄴ" localSheetId="7" hidden="1">{"'AS,SEC'!$A$4:$J$25"}</definedName>
    <definedName name="ㄴㅇㄹㄴ" localSheetId="25" hidden="1">{"'AS,SEC'!$A$4:$J$25"}</definedName>
    <definedName name="ㄴㅇㄹㄴ" localSheetId="21" hidden="1">{"'AS,SEC'!$A$4:$J$25"}</definedName>
    <definedName name="ㄴㅇㄹㄴ" localSheetId="22" hidden="1">{"'AS,SEC'!$A$4:$J$25"}</definedName>
    <definedName name="ㄴㅇㄹㄴ" localSheetId="19" hidden="1">{"'AS,SEC'!$A$4:$J$25"}</definedName>
    <definedName name="ㄴㅇㄹㄴ" hidden="1">{"'AS,SEC'!$A$4:$J$25"}</definedName>
    <definedName name="ㄴㅇㄹㄴ_1" localSheetId="14" hidden="1">{"'AS,SEC'!$A$4:$J$25"}</definedName>
    <definedName name="ㄴㅇㄹㄴ_1" localSheetId="7" hidden="1">{"'AS,SEC'!$A$4:$J$25"}</definedName>
    <definedName name="ㄴㅇㄹㄴ_1" localSheetId="25" hidden="1">{"'AS,SEC'!$A$4:$J$25"}</definedName>
    <definedName name="ㄴㅇㄹㄴ_1" localSheetId="21" hidden="1">{"'AS,SEC'!$A$4:$J$25"}</definedName>
    <definedName name="ㄴㅇㄹㄴ_1" localSheetId="22" hidden="1">{"'AS,SEC'!$A$4:$J$25"}</definedName>
    <definedName name="ㄴㅇㄹㄴ_1" localSheetId="19" hidden="1">{"'AS,SEC'!$A$4:$J$25"}</definedName>
    <definedName name="ㄴㅇㄹㄴ_1" hidden="1">{"'AS,SEC'!$A$4:$J$25"}</definedName>
    <definedName name="ㄴㅇㄹㄴㅁㄻㄴㅇㅎ" hidden="1">#REF!</definedName>
    <definedName name="ㄴㅇㄹㄴㅇㄹ" localSheetId="14" hidden="1">{#N/A,#N/A,FALSE,"단축1";#N/A,#N/A,FALSE,"단축2";#N/A,#N/A,FALSE,"단축3";#N/A,#N/A,FALSE,"장축";#N/A,#N/A,FALSE,"4WD"}</definedName>
    <definedName name="ㄴㅇㄹㄴㅇㄹ" localSheetId="7" hidden="1">{#N/A,#N/A,FALSE,"단축1";#N/A,#N/A,FALSE,"단축2";#N/A,#N/A,FALSE,"단축3";#N/A,#N/A,FALSE,"장축";#N/A,#N/A,FALSE,"4WD"}</definedName>
    <definedName name="ㄴㅇㄹㄴㅇㄹ" localSheetId="25" hidden="1">{#N/A,#N/A,FALSE,"단축1";#N/A,#N/A,FALSE,"단축2";#N/A,#N/A,FALSE,"단축3";#N/A,#N/A,FALSE,"장축";#N/A,#N/A,FALSE,"4WD"}</definedName>
    <definedName name="ㄴㅇㄹㄴㅇㄹ" localSheetId="21" hidden="1">{#N/A,#N/A,FALSE,"단축1";#N/A,#N/A,FALSE,"단축2";#N/A,#N/A,FALSE,"단축3";#N/A,#N/A,FALSE,"장축";#N/A,#N/A,FALSE,"4WD"}</definedName>
    <definedName name="ㄴㅇㄹㄴㅇㄹ" localSheetId="22" hidden="1">{#N/A,#N/A,FALSE,"단축1";#N/A,#N/A,FALSE,"단축2";#N/A,#N/A,FALSE,"단축3";#N/A,#N/A,FALSE,"장축";#N/A,#N/A,FALSE,"4WD"}</definedName>
    <definedName name="ㄴㅇㄹㄴㅇㄹ" localSheetId="19" hidden="1">{#N/A,#N/A,FALSE,"단축1";#N/A,#N/A,FALSE,"단축2";#N/A,#N/A,FALSE,"단축3";#N/A,#N/A,FALSE,"장축";#N/A,#N/A,FALSE,"4WD"}</definedName>
    <definedName name="ㄴㅇㄹㄴㅇㄹ" hidden="1">{#N/A,#N/A,FALSE,"단축1";#N/A,#N/A,FALSE,"단축2";#N/A,#N/A,FALSE,"단축3";#N/A,#N/A,FALSE,"장축";#N/A,#N/A,FALSE,"4WD"}</definedName>
    <definedName name="ㄴㅇㄹㄴㅇㄹㄴㅇㄹ" localSheetId="14" hidden="1">{#N/A,#N/A,FALSE,"신규dep";#N/A,#N/A,FALSE,"신규dep-금형상각후";#N/A,#N/A,FALSE,"신규dep-연구비상각후";#N/A,#N/A,FALSE,"신규dep-기계,공구상각후"}</definedName>
    <definedName name="ㄴㅇㄹㄴㅇㄹㄴㅇㄹ" localSheetId="7" hidden="1">{#N/A,#N/A,FALSE,"신규dep";#N/A,#N/A,FALSE,"신규dep-금형상각후";#N/A,#N/A,FALSE,"신규dep-연구비상각후";#N/A,#N/A,FALSE,"신규dep-기계,공구상각후"}</definedName>
    <definedName name="ㄴㅇㄹㄴㅇㄹㄴㅇㄹ" localSheetId="25" hidden="1">{#N/A,#N/A,FALSE,"신규dep";#N/A,#N/A,FALSE,"신규dep-금형상각후";#N/A,#N/A,FALSE,"신규dep-연구비상각후";#N/A,#N/A,FALSE,"신규dep-기계,공구상각후"}</definedName>
    <definedName name="ㄴㅇㄹㄴㅇㄹㄴㅇㄹ" localSheetId="21" hidden="1">{#N/A,#N/A,FALSE,"신규dep";#N/A,#N/A,FALSE,"신규dep-금형상각후";#N/A,#N/A,FALSE,"신규dep-연구비상각후";#N/A,#N/A,FALSE,"신규dep-기계,공구상각후"}</definedName>
    <definedName name="ㄴㅇㄹㄴㅇㄹㄴㅇㄹ" localSheetId="22" hidden="1">{#N/A,#N/A,FALSE,"신규dep";#N/A,#N/A,FALSE,"신규dep-금형상각후";#N/A,#N/A,FALSE,"신규dep-연구비상각후";#N/A,#N/A,FALSE,"신규dep-기계,공구상각후"}</definedName>
    <definedName name="ㄴㅇㄹㄴㅇㄹㄴㅇㄹ" localSheetId="19" hidden="1">{#N/A,#N/A,FALSE,"신규dep";#N/A,#N/A,FALSE,"신규dep-금형상각후";#N/A,#N/A,FALSE,"신규dep-연구비상각후";#N/A,#N/A,FALSE,"신규dep-기계,공구상각후"}</definedName>
    <definedName name="ㄴㅇㄹㄴㅇㄹㄴㅇㄹ" hidden="1">{#N/A,#N/A,FALSE,"신규dep";#N/A,#N/A,FALSE,"신규dep-금형상각후";#N/A,#N/A,FALSE,"신규dep-연구비상각후";#N/A,#N/A,FALSE,"신규dep-기계,공구상각후"}</definedName>
    <definedName name="ㄴㅇㄻㄴㄹㅇㄴㅁㄹ" localSheetId="14" hidden="1">{"'AS,SEC'!$A$4:$J$25"}</definedName>
    <definedName name="ㄴㅇㄻㄴㄹㅇㄴㅁㄹ" localSheetId="7" hidden="1">{"'AS,SEC'!$A$4:$J$25"}</definedName>
    <definedName name="ㄴㅇㄻㄴㄹㅇㄴㅁㄹ" localSheetId="25" hidden="1">{"'AS,SEC'!$A$4:$J$25"}</definedName>
    <definedName name="ㄴㅇㄻㄴㄹㅇㄴㅁㄹ" localSheetId="21" hidden="1">{"'AS,SEC'!$A$4:$J$25"}</definedName>
    <definedName name="ㄴㅇㄻㄴㄹㅇㄴㅁㄹ" localSheetId="22" hidden="1">{"'AS,SEC'!$A$4:$J$25"}</definedName>
    <definedName name="ㄴㅇㄻㄴㄹㅇㄴㅁㄹ" localSheetId="19" hidden="1">{"'AS,SEC'!$A$4:$J$25"}</definedName>
    <definedName name="ㄴㅇㄻㄴㄹㅇㄴㅁㄹ" hidden="1">{"'AS,SEC'!$A$4:$J$25"}</definedName>
    <definedName name="ㄴㅇㄻㄴㄹㅇㄴㅁㄹ_1" localSheetId="14" hidden="1">{"'AS,SEC'!$A$4:$J$25"}</definedName>
    <definedName name="ㄴㅇㄻㄴㄹㅇㄴㅁㄹ_1" localSheetId="7" hidden="1">{"'AS,SEC'!$A$4:$J$25"}</definedName>
    <definedName name="ㄴㅇㄻㄴㄹㅇㄴㅁㄹ_1" localSheetId="25" hidden="1">{"'AS,SEC'!$A$4:$J$25"}</definedName>
    <definedName name="ㄴㅇㄻㄴㄹㅇㄴㅁㄹ_1" localSheetId="21" hidden="1">{"'AS,SEC'!$A$4:$J$25"}</definedName>
    <definedName name="ㄴㅇㄻㄴㄹㅇㄴㅁㄹ_1" localSheetId="22" hidden="1">{"'AS,SEC'!$A$4:$J$25"}</definedName>
    <definedName name="ㄴㅇㄻㄴㄹㅇㄴㅁㄹ_1" localSheetId="19" hidden="1">{"'AS,SEC'!$A$4:$J$25"}</definedName>
    <definedName name="ㄴㅇㄻㄴㄹㅇㄴㅁㄹ_1" hidden="1">{"'AS,SEC'!$A$4:$J$25"}</definedName>
    <definedName name="ㄴㅇㅁㄻㄴㅇㄻ" localSheetId="14" hidden="1">{"'AS,SEC'!$A$4:$J$25"}</definedName>
    <definedName name="ㄴㅇㅁㄻㄴㅇㄻ" localSheetId="7" hidden="1">{"'AS,SEC'!$A$4:$J$25"}</definedName>
    <definedName name="ㄴㅇㅁㄻㄴㅇㄻ" localSheetId="25" hidden="1">{"'AS,SEC'!$A$4:$J$25"}</definedName>
    <definedName name="ㄴㅇㅁㄻㄴㅇㄻ" localSheetId="21" hidden="1">{"'AS,SEC'!$A$4:$J$25"}</definedName>
    <definedName name="ㄴㅇㅁㄻㄴㅇㄻ" localSheetId="22" hidden="1">{"'AS,SEC'!$A$4:$J$25"}</definedName>
    <definedName name="ㄴㅇㅁㄻㄴㅇㄻ" localSheetId="19" hidden="1">{"'AS,SEC'!$A$4:$J$25"}</definedName>
    <definedName name="ㄴㅇㅁㄻㄴㅇㄻ" hidden="1">{"'AS,SEC'!$A$4:$J$25"}</definedName>
    <definedName name="ㄴㅇㅁㄻㄴㅇㄻ_1" localSheetId="14" hidden="1">{"'AS,SEC'!$A$4:$J$25"}</definedName>
    <definedName name="ㄴㅇㅁㄻㄴㅇㄻ_1" localSheetId="7" hidden="1">{"'AS,SEC'!$A$4:$J$25"}</definedName>
    <definedName name="ㄴㅇㅁㄻㄴㅇㄻ_1" localSheetId="25" hidden="1">{"'AS,SEC'!$A$4:$J$25"}</definedName>
    <definedName name="ㄴㅇㅁㄻㄴㅇㄻ_1" localSheetId="21" hidden="1">{"'AS,SEC'!$A$4:$J$25"}</definedName>
    <definedName name="ㄴㅇㅁㄻㄴㅇㄻ_1" localSheetId="22" hidden="1">{"'AS,SEC'!$A$4:$J$25"}</definedName>
    <definedName name="ㄴㅇㅁㄻㄴㅇㄻ_1" localSheetId="19" hidden="1">{"'AS,SEC'!$A$4:$J$25"}</definedName>
    <definedName name="ㄴㅇㅁㄻㄴㅇㄻ_1" hidden="1">{"'AS,SEC'!$A$4:$J$25"}</definedName>
    <definedName name="ㄴㅋ" localSheetId="14" hidden="1">{#N/A,#N/A,FALSE,"단축1";#N/A,#N/A,FALSE,"단축2";#N/A,#N/A,FALSE,"단축3";#N/A,#N/A,FALSE,"장축";#N/A,#N/A,FALSE,"4WD"}</definedName>
    <definedName name="ㄴㅋ" localSheetId="7" hidden="1">{#N/A,#N/A,FALSE,"단축1";#N/A,#N/A,FALSE,"단축2";#N/A,#N/A,FALSE,"단축3";#N/A,#N/A,FALSE,"장축";#N/A,#N/A,FALSE,"4WD"}</definedName>
    <definedName name="ㄴㅋ" localSheetId="25" hidden="1">{#N/A,#N/A,FALSE,"단축1";#N/A,#N/A,FALSE,"단축2";#N/A,#N/A,FALSE,"단축3";#N/A,#N/A,FALSE,"장축";#N/A,#N/A,FALSE,"4WD"}</definedName>
    <definedName name="ㄴㅋ" localSheetId="21" hidden="1">{#N/A,#N/A,FALSE,"단축1";#N/A,#N/A,FALSE,"단축2";#N/A,#N/A,FALSE,"단축3";#N/A,#N/A,FALSE,"장축";#N/A,#N/A,FALSE,"4WD"}</definedName>
    <definedName name="ㄴㅋ" localSheetId="22" hidden="1">{#N/A,#N/A,FALSE,"단축1";#N/A,#N/A,FALSE,"단축2";#N/A,#N/A,FALSE,"단축3";#N/A,#N/A,FALSE,"장축";#N/A,#N/A,FALSE,"4WD"}</definedName>
    <definedName name="ㄴㅋ" localSheetId="19" hidden="1">{#N/A,#N/A,FALSE,"단축1";#N/A,#N/A,FALSE,"단축2";#N/A,#N/A,FALSE,"단축3";#N/A,#N/A,FALSE,"장축";#N/A,#N/A,FALSE,"4WD"}</definedName>
    <definedName name="ㄴㅋ" hidden="1">{#N/A,#N/A,FALSE,"단축1";#N/A,#N/A,FALSE,"단축2";#N/A,#N/A,FALSE,"단축3";#N/A,#N/A,FALSE,"장축";#N/A,#N/A,FALSE,"4WD"}</definedName>
    <definedName name="나1" localSheetId="14" hidden="1">{#N/A,#N/A,FALSE,"단축1";#N/A,#N/A,FALSE,"단축2";#N/A,#N/A,FALSE,"단축3";#N/A,#N/A,FALSE,"장축";#N/A,#N/A,FALSE,"4WD"}</definedName>
    <definedName name="나1" localSheetId="7" hidden="1">{#N/A,#N/A,FALSE,"단축1";#N/A,#N/A,FALSE,"단축2";#N/A,#N/A,FALSE,"단축3";#N/A,#N/A,FALSE,"장축";#N/A,#N/A,FALSE,"4WD"}</definedName>
    <definedName name="나1" localSheetId="25" hidden="1">{#N/A,#N/A,FALSE,"단축1";#N/A,#N/A,FALSE,"단축2";#N/A,#N/A,FALSE,"단축3";#N/A,#N/A,FALSE,"장축";#N/A,#N/A,FALSE,"4WD"}</definedName>
    <definedName name="나1" localSheetId="21" hidden="1">{#N/A,#N/A,FALSE,"단축1";#N/A,#N/A,FALSE,"단축2";#N/A,#N/A,FALSE,"단축3";#N/A,#N/A,FALSE,"장축";#N/A,#N/A,FALSE,"4WD"}</definedName>
    <definedName name="나1" localSheetId="22" hidden="1">{#N/A,#N/A,FALSE,"단축1";#N/A,#N/A,FALSE,"단축2";#N/A,#N/A,FALSE,"단축3";#N/A,#N/A,FALSE,"장축";#N/A,#N/A,FALSE,"4WD"}</definedName>
    <definedName name="나1" localSheetId="19" hidden="1">{#N/A,#N/A,FALSE,"단축1";#N/A,#N/A,FALSE,"단축2";#N/A,#N/A,FALSE,"단축3";#N/A,#N/A,FALSE,"장축";#N/A,#N/A,FALSE,"4WD"}</definedName>
    <definedName name="나1" hidden="1">{#N/A,#N/A,FALSE,"단축1";#N/A,#N/A,FALSE,"단축2";#N/A,#N/A,FALSE,"단축3";#N/A,#N/A,FALSE,"장축";#N/A,#N/A,FALSE,"4WD"}</definedName>
    <definedName name="나11" localSheetId="14" hidden="1">{#N/A,#N/A,FALSE,"단축1";#N/A,#N/A,FALSE,"단축2";#N/A,#N/A,FALSE,"단축3";#N/A,#N/A,FALSE,"장축";#N/A,#N/A,FALSE,"4WD"}</definedName>
    <definedName name="나11" localSheetId="7" hidden="1">{#N/A,#N/A,FALSE,"단축1";#N/A,#N/A,FALSE,"단축2";#N/A,#N/A,FALSE,"단축3";#N/A,#N/A,FALSE,"장축";#N/A,#N/A,FALSE,"4WD"}</definedName>
    <definedName name="나11" localSheetId="25" hidden="1">{#N/A,#N/A,FALSE,"단축1";#N/A,#N/A,FALSE,"단축2";#N/A,#N/A,FALSE,"단축3";#N/A,#N/A,FALSE,"장축";#N/A,#N/A,FALSE,"4WD"}</definedName>
    <definedName name="나11" localSheetId="21" hidden="1">{#N/A,#N/A,FALSE,"단축1";#N/A,#N/A,FALSE,"단축2";#N/A,#N/A,FALSE,"단축3";#N/A,#N/A,FALSE,"장축";#N/A,#N/A,FALSE,"4WD"}</definedName>
    <definedName name="나11" localSheetId="22" hidden="1">{#N/A,#N/A,FALSE,"단축1";#N/A,#N/A,FALSE,"단축2";#N/A,#N/A,FALSE,"단축3";#N/A,#N/A,FALSE,"장축";#N/A,#N/A,FALSE,"4WD"}</definedName>
    <definedName name="나11" localSheetId="19" hidden="1">{#N/A,#N/A,FALSE,"단축1";#N/A,#N/A,FALSE,"단축2";#N/A,#N/A,FALSE,"단축3";#N/A,#N/A,FALSE,"장축";#N/A,#N/A,FALSE,"4WD"}</definedName>
    <definedName name="나11" hidden="1">{#N/A,#N/A,FALSE,"단축1";#N/A,#N/A,FALSE,"단축2";#N/A,#N/A,FALSE,"단축3";#N/A,#N/A,FALSE,"장축";#N/A,#N/A,FALSE,"4WD"}</definedName>
    <definedName name="나111" localSheetId="14" hidden="1">{#N/A,#N/A,FALSE,"단축1";#N/A,#N/A,FALSE,"단축2";#N/A,#N/A,FALSE,"단축3";#N/A,#N/A,FALSE,"장축";#N/A,#N/A,FALSE,"4WD"}</definedName>
    <definedName name="나111" localSheetId="7" hidden="1">{#N/A,#N/A,FALSE,"단축1";#N/A,#N/A,FALSE,"단축2";#N/A,#N/A,FALSE,"단축3";#N/A,#N/A,FALSE,"장축";#N/A,#N/A,FALSE,"4WD"}</definedName>
    <definedName name="나111" localSheetId="25" hidden="1">{#N/A,#N/A,FALSE,"단축1";#N/A,#N/A,FALSE,"단축2";#N/A,#N/A,FALSE,"단축3";#N/A,#N/A,FALSE,"장축";#N/A,#N/A,FALSE,"4WD"}</definedName>
    <definedName name="나111" localSheetId="21" hidden="1">{#N/A,#N/A,FALSE,"단축1";#N/A,#N/A,FALSE,"단축2";#N/A,#N/A,FALSE,"단축3";#N/A,#N/A,FALSE,"장축";#N/A,#N/A,FALSE,"4WD"}</definedName>
    <definedName name="나111" localSheetId="22" hidden="1">{#N/A,#N/A,FALSE,"단축1";#N/A,#N/A,FALSE,"단축2";#N/A,#N/A,FALSE,"단축3";#N/A,#N/A,FALSE,"장축";#N/A,#N/A,FALSE,"4WD"}</definedName>
    <definedName name="나111" localSheetId="19" hidden="1">{#N/A,#N/A,FALSE,"단축1";#N/A,#N/A,FALSE,"단축2";#N/A,#N/A,FALSE,"단축3";#N/A,#N/A,FALSE,"장축";#N/A,#N/A,FALSE,"4WD"}</definedName>
    <definedName name="나111" hidden="1">{#N/A,#N/A,FALSE,"단축1";#N/A,#N/A,FALSE,"단축2";#N/A,#N/A,FALSE,"단축3";#N/A,#N/A,FALSE,"장축";#N/A,#N/A,FALSE,"4WD"}</definedName>
    <definedName name="나1111" localSheetId="14" hidden="1">{#N/A,#N/A,FALSE,"단축1";#N/A,#N/A,FALSE,"단축2";#N/A,#N/A,FALSE,"단축3";#N/A,#N/A,FALSE,"장축";#N/A,#N/A,FALSE,"4WD"}</definedName>
    <definedName name="나1111" localSheetId="7" hidden="1">{#N/A,#N/A,FALSE,"단축1";#N/A,#N/A,FALSE,"단축2";#N/A,#N/A,FALSE,"단축3";#N/A,#N/A,FALSE,"장축";#N/A,#N/A,FALSE,"4WD"}</definedName>
    <definedName name="나1111" localSheetId="25" hidden="1">{#N/A,#N/A,FALSE,"단축1";#N/A,#N/A,FALSE,"단축2";#N/A,#N/A,FALSE,"단축3";#N/A,#N/A,FALSE,"장축";#N/A,#N/A,FALSE,"4WD"}</definedName>
    <definedName name="나1111" localSheetId="21" hidden="1">{#N/A,#N/A,FALSE,"단축1";#N/A,#N/A,FALSE,"단축2";#N/A,#N/A,FALSE,"단축3";#N/A,#N/A,FALSE,"장축";#N/A,#N/A,FALSE,"4WD"}</definedName>
    <definedName name="나1111" localSheetId="22" hidden="1">{#N/A,#N/A,FALSE,"단축1";#N/A,#N/A,FALSE,"단축2";#N/A,#N/A,FALSE,"단축3";#N/A,#N/A,FALSE,"장축";#N/A,#N/A,FALSE,"4WD"}</definedName>
    <definedName name="나1111" localSheetId="19" hidden="1">{#N/A,#N/A,FALSE,"단축1";#N/A,#N/A,FALSE,"단축2";#N/A,#N/A,FALSE,"단축3";#N/A,#N/A,FALSE,"장축";#N/A,#N/A,FALSE,"4WD"}</definedName>
    <definedName name="나1111" hidden="1">{#N/A,#N/A,FALSE,"단축1";#N/A,#N/A,FALSE,"단축2";#N/A,#N/A,FALSE,"단축3";#N/A,#N/A,FALSE,"장축";#N/A,#N/A,FALSE,"4WD"}</definedName>
    <definedName name="나11111" localSheetId="14" hidden="1">{#N/A,#N/A,FALSE,"단축1";#N/A,#N/A,FALSE,"단축2";#N/A,#N/A,FALSE,"단축3";#N/A,#N/A,FALSE,"장축";#N/A,#N/A,FALSE,"4WD"}</definedName>
    <definedName name="나11111" localSheetId="7" hidden="1">{#N/A,#N/A,FALSE,"단축1";#N/A,#N/A,FALSE,"단축2";#N/A,#N/A,FALSE,"단축3";#N/A,#N/A,FALSE,"장축";#N/A,#N/A,FALSE,"4WD"}</definedName>
    <definedName name="나11111" localSheetId="25" hidden="1">{#N/A,#N/A,FALSE,"단축1";#N/A,#N/A,FALSE,"단축2";#N/A,#N/A,FALSE,"단축3";#N/A,#N/A,FALSE,"장축";#N/A,#N/A,FALSE,"4WD"}</definedName>
    <definedName name="나11111" localSheetId="21" hidden="1">{#N/A,#N/A,FALSE,"단축1";#N/A,#N/A,FALSE,"단축2";#N/A,#N/A,FALSE,"단축3";#N/A,#N/A,FALSE,"장축";#N/A,#N/A,FALSE,"4WD"}</definedName>
    <definedName name="나11111" localSheetId="22" hidden="1">{#N/A,#N/A,FALSE,"단축1";#N/A,#N/A,FALSE,"단축2";#N/A,#N/A,FALSE,"단축3";#N/A,#N/A,FALSE,"장축";#N/A,#N/A,FALSE,"4WD"}</definedName>
    <definedName name="나11111" localSheetId="19" hidden="1">{#N/A,#N/A,FALSE,"단축1";#N/A,#N/A,FALSE,"단축2";#N/A,#N/A,FALSE,"단축3";#N/A,#N/A,FALSE,"장축";#N/A,#N/A,FALSE,"4WD"}</definedName>
    <definedName name="나11111" hidden="1">{#N/A,#N/A,FALSE,"단축1";#N/A,#N/A,FALSE,"단축2";#N/A,#N/A,FALSE,"단축3";#N/A,#N/A,FALSE,"장축";#N/A,#N/A,FALSE,"4WD"}</definedName>
    <definedName name="나111111" localSheetId="14" hidden="1">{#N/A,#N/A,FALSE,"단축1";#N/A,#N/A,FALSE,"단축2";#N/A,#N/A,FALSE,"단축3";#N/A,#N/A,FALSE,"장축";#N/A,#N/A,FALSE,"4WD"}</definedName>
    <definedName name="나111111" localSheetId="7" hidden="1">{#N/A,#N/A,FALSE,"단축1";#N/A,#N/A,FALSE,"단축2";#N/A,#N/A,FALSE,"단축3";#N/A,#N/A,FALSE,"장축";#N/A,#N/A,FALSE,"4WD"}</definedName>
    <definedName name="나111111" localSheetId="25" hidden="1">{#N/A,#N/A,FALSE,"단축1";#N/A,#N/A,FALSE,"단축2";#N/A,#N/A,FALSE,"단축3";#N/A,#N/A,FALSE,"장축";#N/A,#N/A,FALSE,"4WD"}</definedName>
    <definedName name="나111111" localSheetId="21" hidden="1">{#N/A,#N/A,FALSE,"단축1";#N/A,#N/A,FALSE,"단축2";#N/A,#N/A,FALSE,"단축3";#N/A,#N/A,FALSE,"장축";#N/A,#N/A,FALSE,"4WD"}</definedName>
    <definedName name="나111111" localSheetId="22" hidden="1">{#N/A,#N/A,FALSE,"단축1";#N/A,#N/A,FALSE,"단축2";#N/A,#N/A,FALSE,"단축3";#N/A,#N/A,FALSE,"장축";#N/A,#N/A,FALSE,"4WD"}</definedName>
    <definedName name="나111111" localSheetId="19" hidden="1">{#N/A,#N/A,FALSE,"단축1";#N/A,#N/A,FALSE,"단축2";#N/A,#N/A,FALSE,"단축3";#N/A,#N/A,FALSE,"장축";#N/A,#N/A,FALSE,"4WD"}</definedName>
    <definedName name="나111111" hidden="1">{#N/A,#N/A,FALSE,"단축1";#N/A,#N/A,FALSE,"단축2";#N/A,#N/A,FALSE,"단축3";#N/A,#N/A,FALSE,"장축";#N/A,#N/A,FALSE,"4WD"}</definedName>
    <definedName name="나1111111" localSheetId="14" hidden="1">{#N/A,#N/A,FALSE,"단축1";#N/A,#N/A,FALSE,"단축2";#N/A,#N/A,FALSE,"단축3";#N/A,#N/A,FALSE,"장축";#N/A,#N/A,FALSE,"4WD"}</definedName>
    <definedName name="나1111111" localSheetId="7" hidden="1">{#N/A,#N/A,FALSE,"단축1";#N/A,#N/A,FALSE,"단축2";#N/A,#N/A,FALSE,"단축3";#N/A,#N/A,FALSE,"장축";#N/A,#N/A,FALSE,"4WD"}</definedName>
    <definedName name="나1111111" localSheetId="25" hidden="1">{#N/A,#N/A,FALSE,"단축1";#N/A,#N/A,FALSE,"단축2";#N/A,#N/A,FALSE,"단축3";#N/A,#N/A,FALSE,"장축";#N/A,#N/A,FALSE,"4WD"}</definedName>
    <definedName name="나1111111" localSheetId="21" hidden="1">{#N/A,#N/A,FALSE,"단축1";#N/A,#N/A,FALSE,"단축2";#N/A,#N/A,FALSE,"단축3";#N/A,#N/A,FALSE,"장축";#N/A,#N/A,FALSE,"4WD"}</definedName>
    <definedName name="나1111111" localSheetId="22" hidden="1">{#N/A,#N/A,FALSE,"단축1";#N/A,#N/A,FALSE,"단축2";#N/A,#N/A,FALSE,"단축3";#N/A,#N/A,FALSE,"장축";#N/A,#N/A,FALSE,"4WD"}</definedName>
    <definedName name="나1111111" localSheetId="19" hidden="1">{#N/A,#N/A,FALSE,"단축1";#N/A,#N/A,FALSE,"단축2";#N/A,#N/A,FALSE,"단축3";#N/A,#N/A,FALSE,"장축";#N/A,#N/A,FALSE,"4WD"}</definedName>
    <definedName name="나1111111" hidden="1">{#N/A,#N/A,FALSE,"단축1";#N/A,#N/A,FALSE,"단축2";#N/A,#N/A,FALSE,"단축3";#N/A,#N/A,FALSE,"장축";#N/A,#N/A,FALSE,"4WD"}</definedName>
    <definedName name="나11111111" localSheetId="14" hidden="1">{#N/A,#N/A,FALSE,"단축1";#N/A,#N/A,FALSE,"단축2";#N/A,#N/A,FALSE,"단축3";#N/A,#N/A,FALSE,"장축";#N/A,#N/A,FALSE,"4WD"}</definedName>
    <definedName name="나11111111" localSheetId="7" hidden="1">{#N/A,#N/A,FALSE,"단축1";#N/A,#N/A,FALSE,"단축2";#N/A,#N/A,FALSE,"단축3";#N/A,#N/A,FALSE,"장축";#N/A,#N/A,FALSE,"4WD"}</definedName>
    <definedName name="나11111111" localSheetId="25" hidden="1">{#N/A,#N/A,FALSE,"단축1";#N/A,#N/A,FALSE,"단축2";#N/A,#N/A,FALSE,"단축3";#N/A,#N/A,FALSE,"장축";#N/A,#N/A,FALSE,"4WD"}</definedName>
    <definedName name="나11111111" localSheetId="21" hidden="1">{#N/A,#N/A,FALSE,"단축1";#N/A,#N/A,FALSE,"단축2";#N/A,#N/A,FALSE,"단축3";#N/A,#N/A,FALSE,"장축";#N/A,#N/A,FALSE,"4WD"}</definedName>
    <definedName name="나11111111" localSheetId="22" hidden="1">{#N/A,#N/A,FALSE,"단축1";#N/A,#N/A,FALSE,"단축2";#N/A,#N/A,FALSE,"단축3";#N/A,#N/A,FALSE,"장축";#N/A,#N/A,FALSE,"4WD"}</definedName>
    <definedName name="나11111111" localSheetId="19" hidden="1">{#N/A,#N/A,FALSE,"단축1";#N/A,#N/A,FALSE,"단축2";#N/A,#N/A,FALSE,"단축3";#N/A,#N/A,FALSE,"장축";#N/A,#N/A,FALSE,"4WD"}</definedName>
    <definedName name="나11111111" hidden="1">{#N/A,#N/A,FALSE,"단축1";#N/A,#N/A,FALSE,"단축2";#N/A,#N/A,FALSE,"단축3";#N/A,#N/A,FALSE,"장축";#N/A,#N/A,FALSE,"4WD"}</definedName>
    <definedName name="나111111111" localSheetId="14" hidden="1">{#N/A,#N/A,FALSE,"단축1";#N/A,#N/A,FALSE,"단축2";#N/A,#N/A,FALSE,"단축3";#N/A,#N/A,FALSE,"장축";#N/A,#N/A,FALSE,"4WD"}</definedName>
    <definedName name="나111111111" localSheetId="7" hidden="1">{#N/A,#N/A,FALSE,"단축1";#N/A,#N/A,FALSE,"단축2";#N/A,#N/A,FALSE,"단축3";#N/A,#N/A,FALSE,"장축";#N/A,#N/A,FALSE,"4WD"}</definedName>
    <definedName name="나111111111" localSheetId="25" hidden="1">{#N/A,#N/A,FALSE,"단축1";#N/A,#N/A,FALSE,"단축2";#N/A,#N/A,FALSE,"단축3";#N/A,#N/A,FALSE,"장축";#N/A,#N/A,FALSE,"4WD"}</definedName>
    <definedName name="나111111111" localSheetId="21" hidden="1">{#N/A,#N/A,FALSE,"단축1";#N/A,#N/A,FALSE,"단축2";#N/A,#N/A,FALSE,"단축3";#N/A,#N/A,FALSE,"장축";#N/A,#N/A,FALSE,"4WD"}</definedName>
    <definedName name="나111111111" localSheetId="22" hidden="1">{#N/A,#N/A,FALSE,"단축1";#N/A,#N/A,FALSE,"단축2";#N/A,#N/A,FALSE,"단축3";#N/A,#N/A,FALSE,"장축";#N/A,#N/A,FALSE,"4WD"}</definedName>
    <definedName name="나111111111" localSheetId="19" hidden="1">{#N/A,#N/A,FALSE,"단축1";#N/A,#N/A,FALSE,"단축2";#N/A,#N/A,FALSE,"단축3";#N/A,#N/A,FALSE,"장축";#N/A,#N/A,FALSE,"4WD"}</definedName>
    <definedName name="나111111111" hidden="1">{#N/A,#N/A,FALSE,"단축1";#N/A,#N/A,FALSE,"단축2";#N/A,#N/A,FALSE,"단축3";#N/A,#N/A,FALSE,"장축";#N/A,#N/A,FALSE,"4WD"}</definedName>
    <definedName name="나11111111111" localSheetId="14" hidden="1">{#N/A,#N/A,FALSE,"단축1";#N/A,#N/A,FALSE,"단축2";#N/A,#N/A,FALSE,"단축3";#N/A,#N/A,FALSE,"장축";#N/A,#N/A,FALSE,"4WD"}</definedName>
    <definedName name="나11111111111" localSheetId="7" hidden="1">{#N/A,#N/A,FALSE,"단축1";#N/A,#N/A,FALSE,"단축2";#N/A,#N/A,FALSE,"단축3";#N/A,#N/A,FALSE,"장축";#N/A,#N/A,FALSE,"4WD"}</definedName>
    <definedName name="나11111111111" localSheetId="25" hidden="1">{#N/A,#N/A,FALSE,"단축1";#N/A,#N/A,FALSE,"단축2";#N/A,#N/A,FALSE,"단축3";#N/A,#N/A,FALSE,"장축";#N/A,#N/A,FALSE,"4WD"}</definedName>
    <definedName name="나11111111111" localSheetId="21" hidden="1">{#N/A,#N/A,FALSE,"단축1";#N/A,#N/A,FALSE,"단축2";#N/A,#N/A,FALSE,"단축3";#N/A,#N/A,FALSE,"장축";#N/A,#N/A,FALSE,"4WD"}</definedName>
    <definedName name="나11111111111" localSheetId="22" hidden="1">{#N/A,#N/A,FALSE,"단축1";#N/A,#N/A,FALSE,"단축2";#N/A,#N/A,FALSE,"단축3";#N/A,#N/A,FALSE,"장축";#N/A,#N/A,FALSE,"4WD"}</definedName>
    <definedName name="나11111111111" localSheetId="19" hidden="1">{#N/A,#N/A,FALSE,"단축1";#N/A,#N/A,FALSE,"단축2";#N/A,#N/A,FALSE,"단축3";#N/A,#N/A,FALSE,"장축";#N/A,#N/A,FALSE,"4WD"}</definedName>
    <definedName name="나11111111111" hidden="1">{#N/A,#N/A,FALSE,"단축1";#N/A,#N/A,FALSE,"단축2";#N/A,#N/A,FALSE,"단축3";#N/A,#N/A,FALSE,"장축";#N/A,#N/A,FALSE,"4WD"}</definedName>
    <definedName name="나나" localSheetId="14" hidden="1">{#N/A,#N/A,FALSE,"단축1";#N/A,#N/A,FALSE,"단축2";#N/A,#N/A,FALSE,"단축3";#N/A,#N/A,FALSE,"장축";#N/A,#N/A,FALSE,"4WD"}</definedName>
    <definedName name="나나" localSheetId="7" hidden="1">{#N/A,#N/A,FALSE,"단축1";#N/A,#N/A,FALSE,"단축2";#N/A,#N/A,FALSE,"단축3";#N/A,#N/A,FALSE,"장축";#N/A,#N/A,FALSE,"4WD"}</definedName>
    <definedName name="나나" localSheetId="25" hidden="1">{#N/A,#N/A,FALSE,"단축1";#N/A,#N/A,FALSE,"단축2";#N/A,#N/A,FALSE,"단축3";#N/A,#N/A,FALSE,"장축";#N/A,#N/A,FALSE,"4WD"}</definedName>
    <definedName name="나나" localSheetId="21" hidden="1">{#N/A,#N/A,FALSE,"단축1";#N/A,#N/A,FALSE,"단축2";#N/A,#N/A,FALSE,"단축3";#N/A,#N/A,FALSE,"장축";#N/A,#N/A,FALSE,"4WD"}</definedName>
    <definedName name="나나" localSheetId="22" hidden="1">{#N/A,#N/A,FALSE,"단축1";#N/A,#N/A,FALSE,"단축2";#N/A,#N/A,FALSE,"단축3";#N/A,#N/A,FALSE,"장축";#N/A,#N/A,FALSE,"4WD"}</definedName>
    <definedName name="나나" localSheetId="19" hidden="1">{#N/A,#N/A,FALSE,"단축1";#N/A,#N/A,FALSE,"단축2";#N/A,#N/A,FALSE,"단축3";#N/A,#N/A,FALSE,"장축";#N/A,#N/A,FALSE,"4WD"}</definedName>
    <definedName name="나나" hidden="1">{#N/A,#N/A,FALSE,"단축1";#N/A,#N/A,FALSE,"단축2";#N/A,#N/A,FALSE,"단축3";#N/A,#N/A,FALSE,"장축";#N/A,#N/A,FALSE,"4WD"}</definedName>
    <definedName name="나난" localSheetId="14" hidden="1">{#N/A,#N/A,FALSE,"단축1";#N/A,#N/A,FALSE,"단축2";#N/A,#N/A,FALSE,"단축3";#N/A,#N/A,FALSE,"장축";#N/A,#N/A,FALSE,"4WD"}</definedName>
    <definedName name="나난" localSheetId="7" hidden="1">{#N/A,#N/A,FALSE,"단축1";#N/A,#N/A,FALSE,"단축2";#N/A,#N/A,FALSE,"단축3";#N/A,#N/A,FALSE,"장축";#N/A,#N/A,FALSE,"4WD"}</definedName>
    <definedName name="나난" localSheetId="25" hidden="1">{#N/A,#N/A,FALSE,"단축1";#N/A,#N/A,FALSE,"단축2";#N/A,#N/A,FALSE,"단축3";#N/A,#N/A,FALSE,"장축";#N/A,#N/A,FALSE,"4WD"}</definedName>
    <definedName name="나난" localSheetId="21" hidden="1">{#N/A,#N/A,FALSE,"단축1";#N/A,#N/A,FALSE,"단축2";#N/A,#N/A,FALSE,"단축3";#N/A,#N/A,FALSE,"장축";#N/A,#N/A,FALSE,"4WD"}</definedName>
    <definedName name="나난" localSheetId="22" hidden="1">{#N/A,#N/A,FALSE,"단축1";#N/A,#N/A,FALSE,"단축2";#N/A,#N/A,FALSE,"단축3";#N/A,#N/A,FALSE,"장축";#N/A,#N/A,FALSE,"4WD"}</definedName>
    <definedName name="나난" localSheetId="19" hidden="1">{#N/A,#N/A,FALSE,"단축1";#N/A,#N/A,FALSE,"단축2";#N/A,#N/A,FALSE,"단축3";#N/A,#N/A,FALSE,"장축";#N/A,#N/A,FALSE,"4WD"}</definedName>
    <definedName name="나난" hidden="1">{#N/A,#N/A,FALSE,"단축1";#N/A,#N/A,FALSE,"단축2";#N/A,#N/A,FALSE,"단축3";#N/A,#N/A,FALSE,"장축";#N/A,#N/A,FALSE,"4WD"}</definedName>
    <definedName name="낙관치2" localSheetId="14" hidden="1">{"'AS,SEC'!$A$4:$J$25"}</definedName>
    <definedName name="낙관치2" localSheetId="7" hidden="1">{"'AS,SEC'!$A$4:$J$25"}</definedName>
    <definedName name="낙관치2" localSheetId="25" hidden="1">{"'AS,SEC'!$A$4:$J$25"}</definedName>
    <definedName name="낙관치2" localSheetId="21" hidden="1">{"'AS,SEC'!$A$4:$J$25"}</definedName>
    <definedName name="낙관치2" localSheetId="22" hidden="1">{"'AS,SEC'!$A$4:$J$25"}</definedName>
    <definedName name="낙관치2" localSheetId="19" hidden="1">{"'AS,SEC'!$A$4:$J$25"}</definedName>
    <definedName name="낙관치2" hidden="1">{"'AS,SEC'!$A$4:$J$25"}</definedName>
    <definedName name="낙관치2_1" localSheetId="14" hidden="1">{"'AS,SEC'!$A$4:$J$25"}</definedName>
    <definedName name="낙관치2_1" localSheetId="7" hidden="1">{"'AS,SEC'!$A$4:$J$25"}</definedName>
    <definedName name="낙관치2_1" localSheetId="25" hidden="1">{"'AS,SEC'!$A$4:$J$25"}</definedName>
    <definedName name="낙관치2_1" localSheetId="21" hidden="1">{"'AS,SEC'!$A$4:$J$25"}</definedName>
    <definedName name="낙관치2_1" localSheetId="22" hidden="1">{"'AS,SEC'!$A$4:$J$25"}</definedName>
    <definedName name="낙관치2_1" localSheetId="19" hidden="1">{"'AS,SEC'!$A$4:$J$25"}</definedName>
    <definedName name="낙관치2_1" hidden="1">{"'AS,SEC'!$A$4:$J$25"}</definedName>
    <definedName name="난" localSheetId="14" hidden="1">{#N/A,#N/A,FALSE,"단축1";#N/A,#N/A,FALSE,"단축2";#N/A,#N/A,FALSE,"단축3";#N/A,#N/A,FALSE,"장축";#N/A,#N/A,FALSE,"4WD"}</definedName>
    <definedName name="난" localSheetId="7" hidden="1">{#N/A,#N/A,FALSE,"단축1";#N/A,#N/A,FALSE,"단축2";#N/A,#N/A,FALSE,"단축3";#N/A,#N/A,FALSE,"장축";#N/A,#N/A,FALSE,"4WD"}</definedName>
    <definedName name="난" localSheetId="25" hidden="1">{#N/A,#N/A,FALSE,"단축1";#N/A,#N/A,FALSE,"단축2";#N/A,#N/A,FALSE,"단축3";#N/A,#N/A,FALSE,"장축";#N/A,#N/A,FALSE,"4WD"}</definedName>
    <definedName name="난" localSheetId="21" hidden="1">{#N/A,#N/A,FALSE,"단축1";#N/A,#N/A,FALSE,"단축2";#N/A,#N/A,FALSE,"단축3";#N/A,#N/A,FALSE,"장축";#N/A,#N/A,FALSE,"4WD"}</definedName>
    <definedName name="난" localSheetId="22" hidden="1">{#N/A,#N/A,FALSE,"단축1";#N/A,#N/A,FALSE,"단축2";#N/A,#N/A,FALSE,"단축3";#N/A,#N/A,FALSE,"장축";#N/A,#N/A,FALSE,"4WD"}</definedName>
    <definedName name="난" localSheetId="19" hidden="1">{#N/A,#N/A,FALSE,"단축1";#N/A,#N/A,FALSE,"단축2";#N/A,#N/A,FALSE,"단축3";#N/A,#N/A,FALSE,"장축";#N/A,#N/A,FALSE,"4WD"}</definedName>
    <definedName name="난" hidden="1">{#N/A,#N/A,FALSE,"단축1";#N/A,#N/A,FALSE,"단축2";#N/A,#N/A,FALSE,"단축3";#N/A,#N/A,FALSE,"장축";#N/A,#N/A,FALSE,"4WD"}</definedName>
    <definedName name="누리" localSheetId="14" hidden="1">{#N/A,#N/A,TRUE,"Y생산";#N/A,#N/A,TRUE,"Y판매";#N/A,#N/A,TRUE,"Y총물량";#N/A,#N/A,TRUE,"Y능력";#N/A,#N/A,TRUE,"YKD"}</definedName>
    <definedName name="누리" localSheetId="7" hidden="1">{#N/A,#N/A,TRUE,"Y생산";#N/A,#N/A,TRUE,"Y판매";#N/A,#N/A,TRUE,"Y총물량";#N/A,#N/A,TRUE,"Y능력";#N/A,#N/A,TRUE,"YKD"}</definedName>
    <definedName name="누리" localSheetId="25" hidden="1">{#N/A,#N/A,TRUE,"Y생산";#N/A,#N/A,TRUE,"Y판매";#N/A,#N/A,TRUE,"Y총물량";#N/A,#N/A,TRUE,"Y능력";#N/A,#N/A,TRUE,"YKD"}</definedName>
    <definedName name="누리" localSheetId="21" hidden="1">{#N/A,#N/A,TRUE,"Y생산";#N/A,#N/A,TRUE,"Y판매";#N/A,#N/A,TRUE,"Y총물량";#N/A,#N/A,TRUE,"Y능력";#N/A,#N/A,TRUE,"YKD"}</definedName>
    <definedName name="누리" localSheetId="22" hidden="1">{#N/A,#N/A,TRUE,"Y생산";#N/A,#N/A,TRUE,"Y판매";#N/A,#N/A,TRUE,"Y총물량";#N/A,#N/A,TRUE,"Y능력";#N/A,#N/A,TRUE,"YKD"}</definedName>
    <definedName name="누리" localSheetId="19" hidden="1">{#N/A,#N/A,TRUE,"Y생산";#N/A,#N/A,TRUE,"Y판매";#N/A,#N/A,TRUE,"Y총물량";#N/A,#N/A,TRUE,"Y능력";#N/A,#N/A,TRUE,"YKD"}</definedName>
    <definedName name="누리" hidden="1">{#N/A,#N/A,TRUE,"Y생산";#N/A,#N/A,TRUE,"Y판매";#N/A,#N/A,TRUE,"Y총물량";#N/A,#N/A,TRUE,"Y능력";#N/A,#N/A,TRUE,"YKD"}</definedName>
    <definedName name="닝잉" localSheetId="14" hidden="1">{#N/A,#N/A,TRUE,"Y생산";#N/A,#N/A,TRUE,"Y판매";#N/A,#N/A,TRUE,"Y총물량";#N/A,#N/A,TRUE,"Y능력";#N/A,#N/A,TRUE,"YKD"}</definedName>
    <definedName name="닝잉" localSheetId="7" hidden="1">{#N/A,#N/A,TRUE,"Y생산";#N/A,#N/A,TRUE,"Y판매";#N/A,#N/A,TRUE,"Y총물량";#N/A,#N/A,TRUE,"Y능력";#N/A,#N/A,TRUE,"YKD"}</definedName>
    <definedName name="닝잉" localSheetId="25" hidden="1">{#N/A,#N/A,TRUE,"Y생산";#N/A,#N/A,TRUE,"Y판매";#N/A,#N/A,TRUE,"Y총물량";#N/A,#N/A,TRUE,"Y능력";#N/A,#N/A,TRUE,"YKD"}</definedName>
    <definedName name="닝잉" localSheetId="21" hidden="1">{#N/A,#N/A,TRUE,"Y생산";#N/A,#N/A,TRUE,"Y판매";#N/A,#N/A,TRUE,"Y총물량";#N/A,#N/A,TRUE,"Y능력";#N/A,#N/A,TRUE,"YKD"}</definedName>
    <definedName name="닝잉" localSheetId="22" hidden="1">{#N/A,#N/A,TRUE,"Y생산";#N/A,#N/A,TRUE,"Y판매";#N/A,#N/A,TRUE,"Y총물량";#N/A,#N/A,TRUE,"Y능력";#N/A,#N/A,TRUE,"YKD"}</definedName>
    <definedName name="닝잉" localSheetId="19" hidden="1">{#N/A,#N/A,TRUE,"Y생산";#N/A,#N/A,TRUE,"Y판매";#N/A,#N/A,TRUE,"Y총물량";#N/A,#N/A,TRUE,"Y능력";#N/A,#N/A,TRUE,"YKD"}</definedName>
    <definedName name="닝잉" hidden="1">{#N/A,#N/A,TRUE,"Y생산";#N/A,#N/A,TRUE,"Y판매";#N/A,#N/A,TRUE,"Y총물량";#N/A,#N/A,TRUE,"Y능력";#N/A,#N/A,TRUE,"YKD"}</definedName>
    <definedName name="ㄶ5ㅅㅅㄷㄴㅅㅍㅅ" localSheetId="14" hidden="1">{"'AS,SEC'!$A$4:$J$25"}</definedName>
    <definedName name="ㄶ5ㅅㅅㄷㄴㅅㅍㅅ" localSheetId="7" hidden="1">{"'AS,SEC'!$A$4:$J$25"}</definedName>
    <definedName name="ㄶ5ㅅㅅㄷㄴㅅㅍㅅ" localSheetId="25" hidden="1">{"'AS,SEC'!$A$4:$J$25"}</definedName>
    <definedName name="ㄶ5ㅅㅅㄷㄴㅅㅍㅅ" localSheetId="21" hidden="1">{"'AS,SEC'!$A$4:$J$25"}</definedName>
    <definedName name="ㄶ5ㅅㅅㄷㄴㅅㅍㅅ" localSheetId="22" hidden="1">{"'AS,SEC'!$A$4:$J$25"}</definedName>
    <definedName name="ㄶ5ㅅㅅㄷㄴㅅㅍㅅ" localSheetId="19" hidden="1">{"'AS,SEC'!$A$4:$J$25"}</definedName>
    <definedName name="ㄶ5ㅅㅅㄷㄴㅅㅍㅅ" hidden="1">{"'AS,SEC'!$A$4:$J$25"}</definedName>
    <definedName name="ㄶ5ㅅㅅㄷㄴㅅㅍㅅ_1" localSheetId="14" hidden="1">{"'AS,SEC'!$A$4:$J$25"}</definedName>
    <definedName name="ㄶ5ㅅㅅㄷㄴㅅㅍㅅ_1" localSheetId="7" hidden="1">{"'AS,SEC'!$A$4:$J$25"}</definedName>
    <definedName name="ㄶ5ㅅㅅㄷㄴㅅㅍㅅ_1" localSheetId="25" hidden="1">{"'AS,SEC'!$A$4:$J$25"}</definedName>
    <definedName name="ㄶ5ㅅㅅㄷㄴㅅㅍㅅ_1" localSheetId="21" hidden="1">{"'AS,SEC'!$A$4:$J$25"}</definedName>
    <definedName name="ㄶ5ㅅㅅㄷㄴㅅㅍㅅ_1" localSheetId="22" hidden="1">{"'AS,SEC'!$A$4:$J$25"}</definedName>
    <definedName name="ㄶ5ㅅㅅㄷㄴㅅㅍㅅ_1" localSheetId="19" hidden="1">{"'AS,SEC'!$A$4:$J$25"}</definedName>
    <definedName name="ㄶ5ㅅㅅㄷㄴㅅㅍㅅ_1" hidden="1">{"'AS,SEC'!$A$4:$J$25"}</definedName>
    <definedName name="ㄶㅇ노ㅗㄶ호" localSheetId="14" hidden="1">{#N/A,#N/A,FALSE,"REPORT"}</definedName>
    <definedName name="ㄶㅇ노ㅗㄶ호" localSheetId="7" hidden="1">{#N/A,#N/A,FALSE,"REPORT"}</definedName>
    <definedName name="ㄶㅇ노ㅗㄶ호" localSheetId="25" hidden="1">{#N/A,#N/A,FALSE,"REPORT"}</definedName>
    <definedName name="ㄶㅇ노ㅗㄶ호" localSheetId="21" hidden="1">{#N/A,#N/A,FALSE,"REPORT"}</definedName>
    <definedName name="ㄶㅇ노ㅗㄶ호" localSheetId="22" hidden="1">{#N/A,#N/A,FALSE,"REPORT"}</definedName>
    <definedName name="ㄶㅇ노ㅗㄶ호" localSheetId="19" hidden="1">{#N/A,#N/A,FALSE,"REPORT"}</definedName>
    <definedName name="ㄶㅇ노ㅗㄶ호" hidden="1">{#N/A,#N/A,FALSE,"REPORT"}</definedName>
    <definedName name="ㄷㄴㅊ투ㅠ" localSheetId="14" hidden="1">{#N/A,#N/A,FALSE,"96 3월물량표";#N/A,#N/A,FALSE,"96 4월물량표";#N/A,#N/A,FALSE,"96 5월물량표"}</definedName>
    <definedName name="ㄷㄴㅊ투ㅠ" localSheetId="7" hidden="1">{#N/A,#N/A,FALSE,"96 3월물량표";#N/A,#N/A,FALSE,"96 4월물량표";#N/A,#N/A,FALSE,"96 5월물량표"}</definedName>
    <definedName name="ㄷㄴㅊ투ㅠ" localSheetId="25" hidden="1">{#N/A,#N/A,FALSE,"96 3월물량표";#N/A,#N/A,FALSE,"96 4월물량표";#N/A,#N/A,FALSE,"96 5월물량표"}</definedName>
    <definedName name="ㄷㄴㅊ투ㅠ" localSheetId="21" hidden="1">{#N/A,#N/A,FALSE,"96 3월물량표";#N/A,#N/A,FALSE,"96 4월물량표";#N/A,#N/A,FALSE,"96 5월물량표"}</definedName>
    <definedName name="ㄷㄴㅊ투ㅠ" localSheetId="22" hidden="1">{#N/A,#N/A,FALSE,"96 3월물량표";#N/A,#N/A,FALSE,"96 4월물량표";#N/A,#N/A,FALSE,"96 5월물량표"}</definedName>
    <definedName name="ㄷㄴㅊ투ㅠ" localSheetId="19" hidden="1">{#N/A,#N/A,FALSE,"96 3월물량표";#N/A,#N/A,FALSE,"96 4월물량표";#N/A,#N/A,FALSE,"96 5월물량표"}</definedName>
    <definedName name="ㄷㄴㅊ투ㅠ" hidden="1">{#N/A,#N/A,FALSE,"96 3월물량표";#N/A,#N/A,FALSE,"96 4월물량표";#N/A,#N/A,FALSE,"96 5월물량표"}</definedName>
    <definedName name="ㄷㄷ" localSheetId="14" hidden="1">{#N/A,#N/A,FALSE,"단축1";#N/A,#N/A,FALSE,"단축2";#N/A,#N/A,FALSE,"단축3";#N/A,#N/A,FALSE,"장축";#N/A,#N/A,FALSE,"4WD"}</definedName>
    <definedName name="ㄷㄷ" localSheetId="7" hidden="1">{#N/A,#N/A,FALSE,"단축1";#N/A,#N/A,FALSE,"단축2";#N/A,#N/A,FALSE,"단축3";#N/A,#N/A,FALSE,"장축";#N/A,#N/A,FALSE,"4WD"}</definedName>
    <definedName name="ㄷㄷ" localSheetId="25" hidden="1">{#N/A,#N/A,FALSE,"단축1";#N/A,#N/A,FALSE,"단축2";#N/A,#N/A,FALSE,"단축3";#N/A,#N/A,FALSE,"장축";#N/A,#N/A,FALSE,"4WD"}</definedName>
    <definedName name="ㄷㄷ" localSheetId="21" hidden="1">{#N/A,#N/A,FALSE,"단축1";#N/A,#N/A,FALSE,"단축2";#N/A,#N/A,FALSE,"단축3";#N/A,#N/A,FALSE,"장축";#N/A,#N/A,FALSE,"4WD"}</definedName>
    <definedName name="ㄷㄷ" localSheetId="22" hidden="1">{#N/A,#N/A,FALSE,"단축1";#N/A,#N/A,FALSE,"단축2";#N/A,#N/A,FALSE,"단축3";#N/A,#N/A,FALSE,"장축";#N/A,#N/A,FALSE,"4WD"}</definedName>
    <definedName name="ㄷㄷ" localSheetId="19" hidden="1">{#N/A,#N/A,FALSE,"단축1";#N/A,#N/A,FALSE,"단축2";#N/A,#N/A,FALSE,"단축3";#N/A,#N/A,FALSE,"장축";#N/A,#N/A,FALSE,"4WD"}</definedName>
    <definedName name="ㄷㄷ" hidden="1">{#N/A,#N/A,FALSE,"단축1";#N/A,#N/A,FALSE,"단축2";#N/A,#N/A,FALSE,"단축3";#N/A,#N/A,FALSE,"장축";#N/A,#N/A,FALSE,"4WD"}</definedName>
    <definedName name="ㄷㄷㄷ" localSheetId="14" hidden="1">{#N/A,#N/A,FALSE,"UNIT";#N/A,#N/A,FALSE,"UNIT";#N/A,#N/A,FALSE,"계정"}</definedName>
    <definedName name="ㄷㄷㄷ" localSheetId="7" hidden="1">{#N/A,#N/A,FALSE,"UNIT";#N/A,#N/A,FALSE,"UNIT";#N/A,#N/A,FALSE,"계정"}</definedName>
    <definedName name="ㄷㄷㄷ" localSheetId="25" hidden="1">{#N/A,#N/A,FALSE,"UNIT";#N/A,#N/A,FALSE,"UNIT";#N/A,#N/A,FALSE,"계정"}</definedName>
    <definedName name="ㄷㄷㄷ" localSheetId="21" hidden="1">{#N/A,#N/A,FALSE,"UNIT";#N/A,#N/A,FALSE,"UNIT";#N/A,#N/A,FALSE,"계정"}</definedName>
    <definedName name="ㄷㄷㄷ" localSheetId="22" hidden="1">{#N/A,#N/A,FALSE,"UNIT";#N/A,#N/A,FALSE,"UNIT";#N/A,#N/A,FALSE,"계정"}</definedName>
    <definedName name="ㄷㄷㄷ" localSheetId="19" hidden="1">{#N/A,#N/A,FALSE,"UNIT";#N/A,#N/A,FALSE,"UNIT";#N/A,#N/A,FALSE,"계정"}</definedName>
    <definedName name="ㄷㄷㄷ" hidden="1">{#N/A,#N/A,FALSE,"UNIT";#N/A,#N/A,FALSE,"UNIT";#N/A,#N/A,FALSE,"계정"}</definedName>
    <definedName name="ㄷㄷㄷㄷ" localSheetId="14" hidden="1">{#N/A,#N/A,FALSE,"단축1";#N/A,#N/A,FALSE,"단축2";#N/A,#N/A,FALSE,"단축3";#N/A,#N/A,FALSE,"장축";#N/A,#N/A,FALSE,"4WD"}</definedName>
    <definedName name="ㄷㄷㄷㄷ" localSheetId="7" hidden="1">{#N/A,#N/A,FALSE,"단축1";#N/A,#N/A,FALSE,"단축2";#N/A,#N/A,FALSE,"단축3";#N/A,#N/A,FALSE,"장축";#N/A,#N/A,FALSE,"4WD"}</definedName>
    <definedName name="ㄷㄷㄷㄷ" localSheetId="25" hidden="1">{#N/A,#N/A,FALSE,"단축1";#N/A,#N/A,FALSE,"단축2";#N/A,#N/A,FALSE,"단축3";#N/A,#N/A,FALSE,"장축";#N/A,#N/A,FALSE,"4WD"}</definedName>
    <definedName name="ㄷㄷㄷㄷ" localSheetId="21" hidden="1">{#N/A,#N/A,FALSE,"단축1";#N/A,#N/A,FALSE,"단축2";#N/A,#N/A,FALSE,"단축3";#N/A,#N/A,FALSE,"장축";#N/A,#N/A,FALSE,"4WD"}</definedName>
    <definedName name="ㄷㄷㄷㄷ" localSheetId="22" hidden="1">{#N/A,#N/A,FALSE,"단축1";#N/A,#N/A,FALSE,"단축2";#N/A,#N/A,FALSE,"단축3";#N/A,#N/A,FALSE,"장축";#N/A,#N/A,FALSE,"4WD"}</definedName>
    <definedName name="ㄷㄷㄷㄷ" localSheetId="19" hidden="1">{#N/A,#N/A,FALSE,"단축1";#N/A,#N/A,FALSE,"단축2";#N/A,#N/A,FALSE,"단축3";#N/A,#N/A,FALSE,"장축";#N/A,#N/A,FALSE,"4WD"}</definedName>
    <definedName name="ㄷㄷㄷㄷ" hidden="1">{#N/A,#N/A,FALSE,"단축1";#N/A,#N/A,FALSE,"단축2";#N/A,#N/A,FALSE,"단축3";#N/A,#N/A,FALSE,"장축";#N/A,#N/A,FALSE,"4WD"}</definedName>
    <definedName name="ㄷㅅㄱ" localSheetId="14" hidden="1">{#N/A,#N/A,FALSE,"MD";#N/A,#N/A,FALSE,"AL";#N/A,#N/A,FALSE,"PR";#N/A,#N/A,FALSE,"RU";#N/A,#N/A,FALSE,"SP";#N/A,#N/A,FALSE,"Z"}</definedName>
    <definedName name="ㄷㅅㄱ" localSheetId="7" hidden="1">{#N/A,#N/A,FALSE,"MD";#N/A,#N/A,FALSE,"AL";#N/A,#N/A,FALSE,"PR";#N/A,#N/A,FALSE,"RU";#N/A,#N/A,FALSE,"SP";#N/A,#N/A,FALSE,"Z"}</definedName>
    <definedName name="ㄷㅅㄱ" localSheetId="25" hidden="1">{#N/A,#N/A,FALSE,"MD";#N/A,#N/A,FALSE,"AL";#N/A,#N/A,FALSE,"PR";#N/A,#N/A,FALSE,"RU";#N/A,#N/A,FALSE,"SP";#N/A,#N/A,FALSE,"Z"}</definedName>
    <definedName name="ㄷㅅㄱ" localSheetId="21" hidden="1">{#N/A,#N/A,FALSE,"MD";#N/A,#N/A,FALSE,"AL";#N/A,#N/A,FALSE,"PR";#N/A,#N/A,FALSE,"RU";#N/A,#N/A,FALSE,"SP";#N/A,#N/A,FALSE,"Z"}</definedName>
    <definedName name="ㄷㅅㄱ" localSheetId="22" hidden="1">{#N/A,#N/A,FALSE,"MD";#N/A,#N/A,FALSE,"AL";#N/A,#N/A,FALSE,"PR";#N/A,#N/A,FALSE,"RU";#N/A,#N/A,FALSE,"SP";#N/A,#N/A,FALSE,"Z"}</definedName>
    <definedName name="ㄷㅅㄱ" localSheetId="19" hidden="1">{#N/A,#N/A,FALSE,"MD";#N/A,#N/A,FALSE,"AL";#N/A,#N/A,FALSE,"PR";#N/A,#N/A,FALSE,"RU";#N/A,#N/A,FALSE,"SP";#N/A,#N/A,FALSE,"Z"}</definedName>
    <definedName name="ㄷㅅㄱ" hidden="1">{#N/A,#N/A,FALSE,"MD";#N/A,#N/A,FALSE,"AL";#N/A,#N/A,FALSE,"PR";#N/A,#N/A,FALSE,"RU";#N/A,#N/A,FALSE,"SP";#N/A,#N/A,FALSE,"Z"}</definedName>
    <definedName name="ㄷㅇ" localSheetId="14" hidden="1">{#N/A,#N/A,TRUE,"Y생산";#N/A,#N/A,TRUE,"Y판매";#N/A,#N/A,TRUE,"Y총물량";#N/A,#N/A,TRUE,"Y능력";#N/A,#N/A,TRUE,"YKD"}</definedName>
    <definedName name="ㄷㅇ" localSheetId="7" hidden="1">{#N/A,#N/A,TRUE,"Y생산";#N/A,#N/A,TRUE,"Y판매";#N/A,#N/A,TRUE,"Y총물량";#N/A,#N/A,TRUE,"Y능력";#N/A,#N/A,TRUE,"YKD"}</definedName>
    <definedName name="ㄷㅇ" localSheetId="25" hidden="1">{#N/A,#N/A,TRUE,"Y생산";#N/A,#N/A,TRUE,"Y판매";#N/A,#N/A,TRUE,"Y총물량";#N/A,#N/A,TRUE,"Y능력";#N/A,#N/A,TRUE,"YKD"}</definedName>
    <definedName name="ㄷㅇ" localSheetId="21" hidden="1">{#N/A,#N/A,TRUE,"Y생산";#N/A,#N/A,TRUE,"Y판매";#N/A,#N/A,TRUE,"Y총물량";#N/A,#N/A,TRUE,"Y능력";#N/A,#N/A,TRUE,"YKD"}</definedName>
    <definedName name="ㄷㅇ" localSheetId="22" hidden="1">{#N/A,#N/A,TRUE,"Y생산";#N/A,#N/A,TRUE,"Y판매";#N/A,#N/A,TRUE,"Y총물량";#N/A,#N/A,TRUE,"Y능력";#N/A,#N/A,TRUE,"YKD"}</definedName>
    <definedName name="ㄷㅇ" localSheetId="19" hidden="1">{#N/A,#N/A,TRUE,"Y생산";#N/A,#N/A,TRUE,"Y판매";#N/A,#N/A,TRUE,"Y총물량";#N/A,#N/A,TRUE,"Y능력";#N/A,#N/A,TRUE,"YKD"}</definedName>
    <definedName name="ㄷㅇ" hidden="1">{#N/A,#N/A,TRUE,"Y생산";#N/A,#N/A,TRUE,"Y판매";#N/A,#N/A,TRUE,"Y총물량";#N/A,#N/A,TRUE,"Y능력";#N/A,#N/A,TRUE,"YKD"}</definedName>
    <definedName name="ㄷㅈㄷㅈㄷㅈㄷ" localSheetId="14" hidden="1">{#N/A,#N/A,FALSE,"단축1";#N/A,#N/A,FALSE,"단축2";#N/A,#N/A,FALSE,"단축3";#N/A,#N/A,FALSE,"장축";#N/A,#N/A,FALSE,"4WD"}</definedName>
    <definedName name="ㄷㅈㄷㅈㄷㅈㄷ" localSheetId="7" hidden="1">{#N/A,#N/A,FALSE,"단축1";#N/A,#N/A,FALSE,"단축2";#N/A,#N/A,FALSE,"단축3";#N/A,#N/A,FALSE,"장축";#N/A,#N/A,FALSE,"4WD"}</definedName>
    <definedName name="ㄷㅈㄷㅈㄷㅈㄷ" localSheetId="25" hidden="1">{#N/A,#N/A,FALSE,"단축1";#N/A,#N/A,FALSE,"단축2";#N/A,#N/A,FALSE,"단축3";#N/A,#N/A,FALSE,"장축";#N/A,#N/A,FALSE,"4WD"}</definedName>
    <definedName name="ㄷㅈㄷㅈㄷㅈㄷ" localSheetId="21" hidden="1">{#N/A,#N/A,FALSE,"단축1";#N/A,#N/A,FALSE,"단축2";#N/A,#N/A,FALSE,"단축3";#N/A,#N/A,FALSE,"장축";#N/A,#N/A,FALSE,"4WD"}</definedName>
    <definedName name="ㄷㅈㄷㅈㄷㅈㄷ" localSheetId="22" hidden="1">{#N/A,#N/A,FALSE,"단축1";#N/A,#N/A,FALSE,"단축2";#N/A,#N/A,FALSE,"단축3";#N/A,#N/A,FALSE,"장축";#N/A,#N/A,FALSE,"4WD"}</definedName>
    <definedName name="ㄷㅈㄷㅈㄷㅈㄷ" localSheetId="19" hidden="1">{#N/A,#N/A,FALSE,"단축1";#N/A,#N/A,FALSE,"단축2";#N/A,#N/A,FALSE,"단축3";#N/A,#N/A,FALSE,"장축";#N/A,#N/A,FALSE,"4WD"}</definedName>
    <definedName name="ㄷㅈㄷㅈㄷㅈㄷ" hidden="1">{#N/A,#N/A,FALSE,"단축1";#N/A,#N/A,FALSE,"단축2";#N/A,#N/A,FALSE,"단축3";#N/A,#N/A,FALSE,"장축";#N/A,#N/A,FALSE,"4WD"}</definedName>
    <definedName name="단가기준" localSheetId="14" hidden="1">{#N/A,#N/A,TRUE,"Y생산";#N/A,#N/A,TRUE,"Y판매";#N/A,#N/A,TRUE,"Y총물량";#N/A,#N/A,TRUE,"Y능력";#N/A,#N/A,TRUE,"YKD"}</definedName>
    <definedName name="단가기준" localSheetId="7" hidden="1">{#N/A,#N/A,TRUE,"Y생산";#N/A,#N/A,TRUE,"Y판매";#N/A,#N/A,TRUE,"Y총물량";#N/A,#N/A,TRUE,"Y능력";#N/A,#N/A,TRUE,"YKD"}</definedName>
    <definedName name="단가기준" localSheetId="25" hidden="1">{#N/A,#N/A,TRUE,"Y생산";#N/A,#N/A,TRUE,"Y판매";#N/A,#N/A,TRUE,"Y총물량";#N/A,#N/A,TRUE,"Y능력";#N/A,#N/A,TRUE,"YKD"}</definedName>
    <definedName name="단가기준" localSheetId="21" hidden="1">{#N/A,#N/A,TRUE,"Y생산";#N/A,#N/A,TRUE,"Y판매";#N/A,#N/A,TRUE,"Y총물량";#N/A,#N/A,TRUE,"Y능력";#N/A,#N/A,TRUE,"YKD"}</definedName>
    <definedName name="단가기준" localSheetId="22" hidden="1">{#N/A,#N/A,TRUE,"Y생산";#N/A,#N/A,TRUE,"Y판매";#N/A,#N/A,TRUE,"Y총물량";#N/A,#N/A,TRUE,"Y능력";#N/A,#N/A,TRUE,"YKD"}</definedName>
    <definedName name="단가기준" localSheetId="19" hidden="1">{#N/A,#N/A,TRUE,"Y생산";#N/A,#N/A,TRUE,"Y판매";#N/A,#N/A,TRUE,"Y총물량";#N/A,#N/A,TRUE,"Y능력";#N/A,#N/A,TRUE,"YKD"}</definedName>
    <definedName name="단가기준" hidden="1">{#N/A,#N/A,TRUE,"Y생산";#N/A,#N/A,TRUE,"Y판매";#N/A,#N/A,TRUE,"Y총물량";#N/A,#N/A,TRUE,"Y능력";#N/A,#N/A,TRUE,"YKD"}</definedName>
    <definedName name="단기" localSheetId="14" hidden="1">{#N/A,#N/A,TRUE,"Y생산";#N/A,#N/A,TRUE,"Y판매";#N/A,#N/A,TRUE,"Y총물량";#N/A,#N/A,TRUE,"Y능력";#N/A,#N/A,TRUE,"YKD"}</definedName>
    <definedName name="단기" localSheetId="7" hidden="1">{#N/A,#N/A,TRUE,"Y생산";#N/A,#N/A,TRUE,"Y판매";#N/A,#N/A,TRUE,"Y총물량";#N/A,#N/A,TRUE,"Y능력";#N/A,#N/A,TRUE,"YKD"}</definedName>
    <definedName name="단기" localSheetId="25" hidden="1">{#N/A,#N/A,TRUE,"Y생산";#N/A,#N/A,TRUE,"Y판매";#N/A,#N/A,TRUE,"Y총물량";#N/A,#N/A,TRUE,"Y능력";#N/A,#N/A,TRUE,"YKD"}</definedName>
    <definedName name="단기" localSheetId="21" hidden="1">{#N/A,#N/A,TRUE,"Y생산";#N/A,#N/A,TRUE,"Y판매";#N/A,#N/A,TRUE,"Y총물량";#N/A,#N/A,TRUE,"Y능력";#N/A,#N/A,TRUE,"YKD"}</definedName>
    <definedName name="단기" localSheetId="22" hidden="1">{#N/A,#N/A,TRUE,"Y생산";#N/A,#N/A,TRUE,"Y판매";#N/A,#N/A,TRUE,"Y총물량";#N/A,#N/A,TRUE,"Y능력";#N/A,#N/A,TRUE,"YKD"}</definedName>
    <definedName name="단기" localSheetId="19" hidden="1">{#N/A,#N/A,TRUE,"Y생산";#N/A,#N/A,TRUE,"Y판매";#N/A,#N/A,TRUE,"Y총물량";#N/A,#N/A,TRUE,"Y능력";#N/A,#N/A,TRUE,"YKD"}</definedName>
    <definedName name="단기" hidden="1">{#N/A,#N/A,TRUE,"Y생산";#N/A,#N/A,TRUE,"Y판매";#N/A,#N/A,TRUE,"Y총물량";#N/A,#N/A,TRUE,"Y능력";#N/A,#N/A,TRUE,"YKD"}</definedName>
    <definedName name="단조편성표" localSheetId="14" hidden="1">{#N/A,#N/A,FALSE,"단축1";#N/A,#N/A,FALSE,"단축2";#N/A,#N/A,FALSE,"단축3";#N/A,#N/A,FALSE,"장축";#N/A,#N/A,FALSE,"4WD"}</definedName>
    <definedName name="단조편성표" localSheetId="7" hidden="1">{#N/A,#N/A,FALSE,"단축1";#N/A,#N/A,FALSE,"단축2";#N/A,#N/A,FALSE,"단축3";#N/A,#N/A,FALSE,"장축";#N/A,#N/A,FALSE,"4WD"}</definedName>
    <definedName name="단조편성표" localSheetId="25" hidden="1">{#N/A,#N/A,FALSE,"단축1";#N/A,#N/A,FALSE,"단축2";#N/A,#N/A,FALSE,"단축3";#N/A,#N/A,FALSE,"장축";#N/A,#N/A,FALSE,"4WD"}</definedName>
    <definedName name="단조편성표" localSheetId="21" hidden="1">{#N/A,#N/A,FALSE,"단축1";#N/A,#N/A,FALSE,"단축2";#N/A,#N/A,FALSE,"단축3";#N/A,#N/A,FALSE,"장축";#N/A,#N/A,FALSE,"4WD"}</definedName>
    <definedName name="단조편성표" localSheetId="22" hidden="1">{#N/A,#N/A,FALSE,"단축1";#N/A,#N/A,FALSE,"단축2";#N/A,#N/A,FALSE,"단축3";#N/A,#N/A,FALSE,"장축";#N/A,#N/A,FALSE,"4WD"}</definedName>
    <definedName name="단조편성표" localSheetId="19" hidden="1">{#N/A,#N/A,FALSE,"단축1";#N/A,#N/A,FALSE,"단축2";#N/A,#N/A,FALSE,"단축3";#N/A,#N/A,FALSE,"장축";#N/A,#N/A,FALSE,"4WD"}</definedName>
    <definedName name="단조편성표" hidden="1">{#N/A,#N/A,FALSE,"단축1";#N/A,#N/A,FALSE,"단축2";#N/A,#N/A,FALSE,"단축3";#N/A,#N/A,FALSE,"장축";#N/A,#N/A,FALSE,"4WD"}</definedName>
    <definedName name="담당자">#REF!</definedName>
    <definedName name="대련" localSheetId="14" hidden="1">{#N/A,#N/A,FALSE,"UNIT";#N/A,#N/A,FALSE,"UNIT";#N/A,#N/A,FALSE,"계정"}</definedName>
    <definedName name="대련" localSheetId="7" hidden="1">{#N/A,#N/A,FALSE,"UNIT";#N/A,#N/A,FALSE,"UNIT";#N/A,#N/A,FALSE,"계정"}</definedName>
    <definedName name="대련" localSheetId="25" hidden="1">{#N/A,#N/A,FALSE,"UNIT";#N/A,#N/A,FALSE,"UNIT";#N/A,#N/A,FALSE,"계정"}</definedName>
    <definedName name="대련" localSheetId="21" hidden="1">{#N/A,#N/A,FALSE,"UNIT";#N/A,#N/A,FALSE,"UNIT";#N/A,#N/A,FALSE,"계정"}</definedName>
    <definedName name="대련" localSheetId="22" hidden="1">{#N/A,#N/A,FALSE,"UNIT";#N/A,#N/A,FALSE,"UNIT";#N/A,#N/A,FALSE,"계정"}</definedName>
    <definedName name="대련" localSheetId="19" hidden="1">{#N/A,#N/A,FALSE,"UNIT";#N/A,#N/A,FALSE,"UNIT";#N/A,#N/A,FALSE,"계정"}</definedName>
    <definedName name="대련" hidden="1">{#N/A,#N/A,FALSE,"UNIT";#N/A,#N/A,FALSE,"UNIT";#N/A,#N/A,FALSE,"계정"}</definedName>
    <definedName name="대방총괄" localSheetId="14" hidden="1">{#N/A,#N/A,FALSE,"단축1";#N/A,#N/A,FALSE,"단축2";#N/A,#N/A,FALSE,"단축3";#N/A,#N/A,FALSE,"장축";#N/A,#N/A,FALSE,"4WD"}</definedName>
    <definedName name="대방총괄" localSheetId="7" hidden="1">{#N/A,#N/A,FALSE,"단축1";#N/A,#N/A,FALSE,"단축2";#N/A,#N/A,FALSE,"단축3";#N/A,#N/A,FALSE,"장축";#N/A,#N/A,FALSE,"4WD"}</definedName>
    <definedName name="대방총괄" localSheetId="25" hidden="1">{#N/A,#N/A,FALSE,"단축1";#N/A,#N/A,FALSE,"단축2";#N/A,#N/A,FALSE,"단축3";#N/A,#N/A,FALSE,"장축";#N/A,#N/A,FALSE,"4WD"}</definedName>
    <definedName name="대방총괄" localSheetId="21" hidden="1">{#N/A,#N/A,FALSE,"단축1";#N/A,#N/A,FALSE,"단축2";#N/A,#N/A,FALSE,"단축3";#N/A,#N/A,FALSE,"장축";#N/A,#N/A,FALSE,"4WD"}</definedName>
    <definedName name="대방총괄" localSheetId="22" hidden="1">{#N/A,#N/A,FALSE,"단축1";#N/A,#N/A,FALSE,"단축2";#N/A,#N/A,FALSE,"단축3";#N/A,#N/A,FALSE,"장축";#N/A,#N/A,FALSE,"4WD"}</definedName>
    <definedName name="대방총괄" localSheetId="19" hidden="1">{#N/A,#N/A,FALSE,"단축1";#N/A,#N/A,FALSE,"단축2";#N/A,#N/A,FALSE,"단축3";#N/A,#N/A,FALSE,"장축";#N/A,#N/A,FALSE,"4WD"}</definedName>
    <definedName name="대방총괄" hidden="1">{#N/A,#N/A,FALSE,"단축1";#N/A,#N/A,FALSE,"단축2";#N/A,#N/A,FALSE,"단축3";#N/A,#N/A,FALSE,"장축";#N/A,#N/A,FALSE,"4WD"}</definedName>
    <definedName name="도" localSheetId="14" hidden="1">{"'AS,SEC'!$A$4:$J$25"}</definedName>
    <definedName name="도" localSheetId="7" hidden="1">{"'AS,SEC'!$A$4:$J$25"}</definedName>
    <definedName name="도" localSheetId="25" hidden="1">{"'AS,SEC'!$A$4:$J$25"}</definedName>
    <definedName name="도" localSheetId="21" hidden="1">{"'AS,SEC'!$A$4:$J$25"}</definedName>
    <definedName name="도" localSheetId="22" hidden="1">{"'AS,SEC'!$A$4:$J$25"}</definedName>
    <definedName name="도" localSheetId="19" hidden="1">{"'AS,SEC'!$A$4:$J$25"}</definedName>
    <definedName name="도" hidden="1">{"'AS,SEC'!$A$4:$J$25"}</definedName>
    <definedName name="도_1" localSheetId="14" hidden="1">{"'AS,SEC'!$A$4:$J$25"}</definedName>
    <definedName name="도_1" localSheetId="7" hidden="1">{"'AS,SEC'!$A$4:$J$25"}</definedName>
    <definedName name="도_1" localSheetId="25" hidden="1">{"'AS,SEC'!$A$4:$J$25"}</definedName>
    <definedName name="도_1" localSheetId="21" hidden="1">{"'AS,SEC'!$A$4:$J$25"}</definedName>
    <definedName name="도_1" localSheetId="22" hidden="1">{"'AS,SEC'!$A$4:$J$25"}</definedName>
    <definedName name="도_1" localSheetId="19" hidden="1">{"'AS,SEC'!$A$4:$J$25"}</definedName>
    <definedName name="도_1" hidden="1">{"'AS,SEC'!$A$4:$J$25"}</definedName>
    <definedName name="돌" localSheetId="14" hidden="1">{#N/A,#N/A,FALSE,"단축1";#N/A,#N/A,FALSE,"단축2";#N/A,#N/A,FALSE,"단축3";#N/A,#N/A,FALSE,"장축";#N/A,#N/A,FALSE,"4WD"}</definedName>
    <definedName name="돌" localSheetId="7" hidden="1">{#N/A,#N/A,FALSE,"단축1";#N/A,#N/A,FALSE,"단축2";#N/A,#N/A,FALSE,"단축3";#N/A,#N/A,FALSE,"장축";#N/A,#N/A,FALSE,"4WD"}</definedName>
    <definedName name="돌" localSheetId="25" hidden="1">{#N/A,#N/A,FALSE,"단축1";#N/A,#N/A,FALSE,"단축2";#N/A,#N/A,FALSE,"단축3";#N/A,#N/A,FALSE,"장축";#N/A,#N/A,FALSE,"4WD"}</definedName>
    <definedName name="돌" localSheetId="21" hidden="1">{#N/A,#N/A,FALSE,"단축1";#N/A,#N/A,FALSE,"단축2";#N/A,#N/A,FALSE,"단축3";#N/A,#N/A,FALSE,"장축";#N/A,#N/A,FALSE,"4WD"}</definedName>
    <definedName name="돌" localSheetId="22" hidden="1">{#N/A,#N/A,FALSE,"단축1";#N/A,#N/A,FALSE,"단축2";#N/A,#N/A,FALSE,"단축3";#N/A,#N/A,FALSE,"장축";#N/A,#N/A,FALSE,"4WD"}</definedName>
    <definedName name="돌" localSheetId="19" hidden="1">{#N/A,#N/A,FALSE,"단축1";#N/A,#N/A,FALSE,"단축2";#N/A,#N/A,FALSE,"단축3";#N/A,#N/A,FALSE,"장축";#N/A,#N/A,FALSE,"4WD"}</definedName>
    <definedName name="돌" hidden="1">{#N/A,#N/A,FALSE,"단축1";#N/A,#N/A,FALSE,"단축2";#N/A,#N/A,FALSE,"단축3";#N/A,#N/A,FALSE,"장축";#N/A,#N/A,FALSE,"4WD"}</definedName>
    <definedName name="동시" localSheetId="14" hidden="1">{#N/A,#N/A,FALSE,"단축1";#N/A,#N/A,FALSE,"단축2";#N/A,#N/A,FALSE,"단축3";#N/A,#N/A,FALSE,"장축";#N/A,#N/A,FALSE,"4WD"}</definedName>
    <definedName name="동시" localSheetId="7" hidden="1">{#N/A,#N/A,FALSE,"단축1";#N/A,#N/A,FALSE,"단축2";#N/A,#N/A,FALSE,"단축3";#N/A,#N/A,FALSE,"장축";#N/A,#N/A,FALSE,"4WD"}</definedName>
    <definedName name="동시" localSheetId="25" hidden="1">{#N/A,#N/A,FALSE,"단축1";#N/A,#N/A,FALSE,"단축2";#N/A,#N/A,FALSE,"단축3";#N/A,#N/A,FALSE,"장축";#N/A,#N/A,FALSE,"4WD"}</definedName>
    <definedName name="동시" localSheetId="21" hidden="1">{#N/A,#N/A,FALSE,"단축1";#N/A,#N/A,FALSE,"단축2";#N/A,#N/A,FALSE,"단축3";#N/A,#N/A,FALSE,"장축";#N/A,#N/A,FALSE,"4WD"}</definedName>
    <definedName name="동시" localSheetId="22" hidden="1">{#N/A,#N/A,FALSE,"단축1";#N/A,#N/A,FALSE,"단축2";#N/A,#N/A,FALSE,"단축3";#N/A,#N/A,FALSE,"장축";#N/A,#N/A,FALSE,"4WD"}</definedName>
    <definedName name="동시" localSheetId="19" hidden="1">{#N/A,#N/A,FALSE,"단축1";#N/A,#N/A,FALSE,"단축2";#N/A,#N/A,FALSE,"단축3";#N/A,#N/A,FALSE,"장축";#N/A,#N/A,FALSE,"4WD"}</definedName>
    <definedName name="동시" hidden="1">{#N/A,#N/A,FALSE,"단축1";#N/A,#N/A,FALSE,"단축2";#N/A,#N/A,FALSE,"단축3";#N/A,#N/A,FALSE,"장축";#N/A,#N/A,FALSE,"4WD"}</definedName>
    <definedName name="동시투자" localSheetId="14" hidden="1">{#N/A,#N/A,FALSE,"단축1";#N/A,#N/A,FALSE,"단축2";#N/A,#N/A,FALSE,"단축3";#N/A,#N/A,FALSE,"장축";#N/A,#N/A,FALSE,"4WD"}</definedName>
    <definedName name="동시투자" localSheetId="7" hidden="1">{#N/A,#N/A,FALSE,"단축1";#N/A,#N/A,FALSE,"단축2";#N/A,#N/A,FALSE,"단축3";#N/A,#N/A,FALSE,"장축";#N/A,#N/A,FALSE,"4WD"}</definedName>
    <definedName name="동시투자" localSheetId="25" hidden="1">{#N/A,#N/A,FALSE,"단축1";#N/A,#N/A,FALSE,"단축2";#N/A,#N/A,FALSE,"단축3";#N/A,#N/A,FALSE,"장축";#N/A,#N/A,FALSE,"4WD"}</definedName>
    <definedName name="동시투자" localSheetId="21" hidden="1">{#N/A,#N/A,FALSE,"단축1";#N/A,#N/A,FALSE,"단축2";#N/A,#N/A,FALSE,"단축3";#N/A,#N/A,FALSE,"장축";#N/A,#N/A,FALSE,"4WD"}</definedName>
    <definedName name="동시투자" localSheetId="22" hidden="1">{#N/A,#N/A,FALSE,"단축1";#N/A,#N/A,FALSE,"단축2";#N/A,#N/A,FALSE,"단축3";#N/A,#N/A,FALSE,"장축";#N/A,#N/A,FALSE,"4WD"}</definedName>
    <definedName name="동시투자" localSheetId="19" hidden="1">{#N/A,#N/A,FALSE,"단축1";#N/A,#N/A,FALSE,"단축2";#N/A,#N/A,FALSE,"단축3";#N/A,#N/A,FALSE,"장축";#N/A,#N/A,FALSE,"4WD"}</definedName>
    <definedName name="동시투자" hidden="1">{#N/A,#N/A,FALSE,"단축1";#N/A,#N/A,FALSE,"단축2";#N/A,#N/A,FALSE,"단축3";#N/A,#N/A,FALSE,"장축";#N/A,#N/A,FALSE,"4WD"}</definedName>
    <definedName name="동시투자MIP" localSheetId="14" hidden="1">{#N/A,#N/A,FALSE,"단축1";#N/A,#N/A,FALSE,"단축2";#N/A,#N/A,FALSE,"단축3";#N/A,#N/A,FALSE,"장축";#N/A,#N/A,FALSE,"4WD"}</definedName>
    <definedName name="동시투자MIP" localSheetId="7" hidden="1">{#N/A,#N/A,FALSE,"단축1";#N/A,#N/A,FALSE,"단축2";#N/A,#N/A,FALSE,"단축3";#N/A,#N/A,FALSE,"장축";#N/A,#N/A,FALSE,"4WD"}</definedName>
    <definedName name="동시투자MIP" localSheetId="25" hidden="1">{#N/A,#N/A,FALSE,"단축1";#N/A,#N/A,FALSE,"단축2";#N/A,#N/A,FALSE,"단축3";#N/A,#N/A,FALSE,"장축";#N/A,#N/A,FALSE,"4WD"}</definedName>
    <definedName name="동시투자MIP" localSheetId="21" hidden="1">{#N/A,#N/A,FALSE,"단축1";#N/A,#N/A,FALSE,"단축2";#N/A,#N/A,FALSE,"단축3";#N/A,#N/A,FALSE,"장축";#N/A,#N/A,FALSE,"4WD"}</definedName>
    <definedName name="동시투자MIP" localSheetId="22" hidden="1">{#N/A,#N/A,FALSE,"단축1";#N/A,#N/A,FALSE,"단축2";#N/A,#N/A,FALSE,"단축3";#N/A,#N/A,FALSE,"장축";#N/A,#N/A,FALSE,"4WD"}</definedName>
    <definedName name="동시투자MIP" localSheetId="19" hidden="1">{#N/A,#N/A,FALSE,"단축1";#N/A,#N/A,FALSE,"단축2";#N/A,#N/A,FALSE,"단축3";#N/A,#N/A,FALSE,"장축";#N/A,#N/A,FALSE,"4WD"}</definedName>
    <definedName name="동시투자MIP" hidden="1">{#N/A,#N/A,FALSE,"단축1";#N/A,#N/A,FALSE,"단축2";#N/A,#N/A,FALSE,"단축3";#N/A,#N/A,FALSE,"장축";#N/A,#N/A,FALSE,"4WD"}</definedName>
    <definedName name="동시투자투자비" localSheetId="14" hidden="1">{#N/A,#N/A,FALSE,"단축1";#N/A,#N/A,FALSE,"단축2";#N/A,#N/A,FALSE,"단축3";#N/A,#N/A,FALSE,"장축";#N/A,#N/A,FALSE,"4WD"}</definedName>
    <definedName name="동시투자투자비" localSheetId="7" hidden="1">{#N/A,#N/A,FALSE,"단축1";#N/A,#N/A,FALSE,"단축2";#N/A,#N/A,FALSE,"단축3";#N/A,#N/A,FALSE,"장축";#N/A,#N/A,FALSE,"4WD"}</definedName>
    <definedName name="동시투자투자비" localSheetId="25" hidden="1">{#N/A,#N/A,FALSE,"단축1";#N/A,#N/A,FALSE,"단축2";#N/A,#N/A,FALSE,"단축3";#N/A,#N/A,FALSE,"장축";#N/A,#N/A,FALSE,"4WD"}</definedName>
    <definedName name="동시투자투자비" localSheetId="21" hidden="1">{#N/A,#N/A,FALSE,"단축1";#N/A,#N/A,FALSE,"단축2";#N/A,#N/A,FALSE,"단축3";#N/A,#N/A,FALSE,"장축";#N/A,#N/A,FALSE,"4WD"}</definedName>
    <definedName name="동시투자투자비" localSheetId="22" hidden="1">{#N/A,#N/A,FALSE,"단축1";#N/A,#N/A,FALSE,"단축2";#N/A,#N/A,FALSE,"단축3";#N/A,#N/A,FALSE,"장축";#N/A,#N/A,FALSE,"4WD"}</definedName>
    <definedName name="동시투자투자비" localSheetId="19" hidden="1">{#N/A,#N/A,FALSE,"단축1";#N/A,#N/A,FALSE,"단축2";#N/A,#N/A,FALSE,"단축3";#N/A,#N/A,FALSE,"장축";#N/A,#N/A,FALSE,"4WD"}</definedName>
    <definedName name="동시투자투자비" hidden="1">{#N/A,#N/A,FALSE,"단축1";#N/A,#N/A,FALSE,"단축2";#N/A,#N/A,FALSE,"단축3";#N/A,#N/A,FALSE,"장축";#N/A,#N/A,FALSE,"4WD"}</definedName>
    <definedName name="동치미" localSheetId="14" hidden="1">{#N/A,#N/A,FALSE,"단축1";#N/A,#N/A,FALSE,"단축2";#N/A,#N/A,FALSE,"단축3";#N/A,#N/A,FALSE,"장축";#N/A,#N/A,FALSE,"4WD"}</definedName>
    <definedName name="동치미" localSheetId="7" hidden="1">{#N/A,#N/A,FALSE,"단축1";#N/A,#N/A,FALSE,"단축2";#N/A,#N/A,FALSE,"단축3";#N/A,#N/A,FALSE,"장축";#N/A,#N/A,FALSE,"4WD"}</definedName>
    <definedName name="동치미" localSheetId="25" hidden="1">{#N/A,#N/A,FALSE,"단축1";#N/A,#N/A,FALSE,"단축2";#N/A,#N/A,FALSE,"단축3";#N/A,#N/A,FALSE,"장축";#N/A,#N/A,FALSE,"4WD"}</definedName>
    <definedName name="동치미" localSheetId="21" hidden="1">{#N/A,#N/A,FALSE,"단축1";#N/A,#N/A,FALSE,"단축2";#N/A,#N/A,FALSE,"단축3";#N/A,#N/A,FALSE,"장축";#N/A,#N/A,FALSE,"4WD"}</definedName>
    <definedName name="동치미" localSheetId="22" hidden="1">{#N/A,#N/A,FALSE,"단축1";#N/A,#N/A,FALSE,"단축2";#N/A,#N/A,FALSE,"단축3";#N/A,#N/A,FALSE,"장축";#N/A,#N/A,FALSE,"4WD"}</definedName>
    <definedName name="동치미" localSheetId="19" hidden="1">{#N/A,#N/A,FALSE,"단축1";#N/A,#N/A,FALSE,"단축2";#N/A,#N/A,FALSE,"단축3";#N/A,#N/A,FALSE,"장축";#N/A,#N/A,FALSE,"4WD"}</definedName>
    <definedName name="동치미" hidden="1">{#N/A,#N/A,FALSE,"단축1";#N/A,#N/A,FALSE,"단축2";#N/A,#N/A,FALSE,"단축3";#N/A,#N/A,FALSE,"장축";#N/A,#N/A,FALSE,"4WD"}</definedName>
    <definedName name="디" localSheetId="14" hidden="1">{#N/A,#N/A,FALSE,"단축1";#N/A,#N/A,FALSE,"단축2";#N/A,#N/A,FALSE,"단축3";#N/A,#N/A,FALSE,"장축";#N/A,#N/A,FALSE,"4WD"}</definedName>
    <definedName name="디" localSheetId="7" hidden="1">{#N/A,#N/A,FALSE,"단축1";#N/A,#N/A,FALSE,"단축2";#N/A,#N/A,FALSE,"단축3";#N/A,#N/A,FALSE,"장축";#N/A,#N/A,FALSE,"4WD"}</definedName>
    <definedName name="디" localSheetId="25" hidden="1">{#N/A,#N/A,FALSE,"단축1";#N/A,#N/A,FALSE,"단축2";#N/A,#N/A,FALSE,"단축3";#N/A,#N/A,FALSE,"장축";#N/A,#N/A,FALSE,"4WD"}</definedName>
    <definedName name="디" localSheetId="21" hidden="1">{#N/A,#N/A,FALSE,"단축1";#N/A,#N/A,FALSE,"단축2";#N/A,#N/A,FALSE,"단축3";#N/A,#N/A,FALSE,"장축";#N/A,#N/A,FALSE,"4WD"}</definedName>
    <definedName name="디" localSheetId="22" hidden="1">{#N/A,#N/A,FALSE,"단축1";#N/A,#N/A,FALSE,"단축2";#N/A,#N/A,FALSE,"단축3";#N/A,#N/A,FALSE,"장축";#N/A,#N/A,FALSE,"4WD"}</definedName>
    <definedName name="디" localSheetId="19" hidden="1">{#N/A,#N/A,FALSE,"단축1";#N/A,#N/A,FALSE,"단축2";#N/A,#N/A,FALSE,"단축3";#N/A,#N/A,FALSE,"장축";#N/A,#N/A,FALSE,"4WD"}</definedName>
    <definedName name="디" hidden="1">{#N/A,#N/A,FALSE,"단축1";#N/A,#N/A,FALSE,"단축2";#N/A,#N/A,FALSE,"단축3";#N/A,#N/A,FALSE,"장축";#N/A,#N/A,FALSE,"4WD"}</definedName>
    <definedName name="디젤1" localSheetId="14" hidden="1">{#N/A,#N/A,FALSE,"단축1";#N/A,#N/A,FALSE,"단축2";#N/A,#N/A,FALSE,"단축3";#N/A,#N/A,FALSE,"장축";#N/A,#N/A,FALSE,"4WD"}</definedName>
    <definedName name="디젤1" localSheetId="7" hidden="1">{#N/A,#N/A,FALSE,"단축1";#N/A,#N/A,FALSE,"단축2";#N/A,#N/A,FALSE,"단축3";#N/A,#N/A,FALSE,"장축";#N/A,#N/A,FALSE,"4WD"}</definedName>
    <definedName name="디젤1" localSheetId="25" hidden="1">{#N/A,#N/A,FALSE,"단축1";#N/A,#N/A,FALSE,"단축2";#N/A,#N/A,FALSE,"단축3";#N/A,#N/A,FALSE,"장축";#N/A,#N/A,FALSE,"4WD"}</definedName>
    <definedName name="디젤1" localSheetId="21" hidden="1">{#N/A,#N/A,FALSE,"단축1";#N/A,#N/A,FALSE,"단축2";#N/A,#N/A,FALSE,"단축3";#N/A,#N/A,FALSE,"장축";#N/A,#N/A,FALSE,"4WD"}</definedName>
    <definedName name="디젤1" localSheetId="22" hidden="1">{#N/A,#N/A,FALSE,"단축1";#N/A,#N/A,FALSE,"단축2";#N/A,#N/A,FALSE,"단축3";#N/A,#N/A,FALSE,"장축";#N/A,#N/A,FALSE,"4WD"}</definedName>
    <definedName name="디젤1" localSheetId="19" hidden="1">{#N/A,#N/A,FALSE,"단축1";#N/A,#N/A,FALSE,"단축2";#N/A,#N/A,FALSE,"단축3";#N/A,#N/A,FALSE,"장축";#N/A,#N/A,FALSE,"4WD"}</definedName>
    <definedName name="디젤1" hidden="1">{#N/A,#N/A,FALSE,"단축1";#N/A,#N/A,FALSE,"단축2";#N/A,#N/A,FALSE,"단축3";#N/A,#N/A,FALSE,"장축";#N/A,#N/A,FALSE,"4WD"}</definedName>
    <definedName name="디ㅣ낭" localSheetId="14" hidden="1">{#N/A,#N/A,TRUE,"Y생산";#N/A,#N/A,TRUE,"Y판매";#N/A,#N/A,TRUE,"Y총물량";#N/A,#N/A,TRUE,"Y능력";#N/A,#N/A,TRUE,"YKD"}</definedName>
    <definedName name="디ㅣ낭" localSheetId="7" hidden="1">{#N/A,#N/A,TRUE,"Y생산";#N/A,#N/A,TRUE,"Y판매";#N/A,#N/A,TRUE,"Y총물량";#N/A,#N/A,TRUE,"Y능력";#N/A,#N/A,TRUE,"YKD"}</definedName>
    <definedName name="디ㅣ낭" localSheetId="25" hidden="1">{#N/A,#N/A,TRUE,"Y생산";#N/A,#N/A,TRUE,"Y판매";#N/A,#N/A,TRUE,"Y총물량";#N/A,#N/A,TRUE,"Y능력";#N/A,#N/A,TRUE,"YKD"}</definedName>
    <definedName name="디ㅣ낭" localSheetId="21" hidden="1">{#N/A,#N/A,TRUE,"Y생산";#N/A,#N/A,TRUE,"Y판매";#N/A,#N/A,TRUE,"Y총물량";#N/A,#N/A,TRUE,"Y능력";#N/A,#N/A,TRUE,"YKD"}</definedName>
    <definedName name="디ㅣ낭" localSheetId="22" hidden="1">{#N/A,#N/A,TRUE,"Y생산";#N/A,#N/A,TRUE,"Y판매";#N/A,#N/A,TRUE,"Y총물량";#N/A,#N/A,TRUE,"Y능력";#N/A,#N/A,TRUE,"YKD"}</definedName>
    <definedName name="디ㅣ낭" localSheetId="19" hidden="1">{#N/A,#N/A,TRUE,"Y생산";#N/A,#N/A,TRUE,"Y판매";#N/A,#N/A,TRUE,"Y총물량";#N/A,#N/A,TRUE,"Y능력";#N/A,#N/A,TRUE,"YKD"}</definedName>
    <definedName name="디ㅣ낭" hidden="1">{#N/A,#N/A,TRUE,"Y생산";#N/A,#N/A,TRUE,"Y판매";#N/A,#N/A,TRUE,"Y총물량";#N/A,#N/A,TRUE,"Y능력";#N/A,#N/A,TRUE,"YKD"}</definedName>
    <definedName name="또1" localSheetId="14" hidden="1">{#N/A,#N/A,FALSE,"신규dep";#N/A,#N/A,FALSE,"신규dep-금형상각후";#N/A,#N/A,FALSE,"신규dep-연구비상각후";#N/A,#N/A,FALSE,"신규dep-기계,공구상각후"}</definedName>
    <definedName name="또1" localSheetId="7" hidden="1">{#N/A,#N/A,FALSE,"신규dep";#N/A,#N/A,FALSE,"신규dep-금형상각후";#N/A,#N/A,FALSE,"신규dep-연구비상각후";#N/A,#N/A,FALSE,"신규dep-기계,공구상각후"}</definedName>
    <definedName name="또1" localSheetId="25" hidden="1">{#N/A,#N/A,FALSE,"신규dep";#N/A,#N/A,FALSE,"신규dep-금형상각후";#N/A,#N/A,FALSE,"신규dep-연구비상각후";#N/A,#N/A,FALSE,"신규dep-기계,공구상각후"}</definedName>
    <definedName name="또1" localSheetId="21" hidden="1">{#N/A,#N/A,FALSE,"신규dep";#N/A,#N/A,FALSE,"신규dep-금형상각후";#N/A,#N/A,FALSE,"신규dep-연구비상각후";#N/A,#N/A,FALSE,"신규dep-기계,공구상각후"}</definedName>
    <definedName name="또1" localSheetId="22" hidden="1">{#N/A,#N/A,FALSE,"신규dep";#N/A,#N/A,FALSE,"신규dep-금형상각후";#N/A,#N/A,FALSE,"신규dep-연구비상각후";#N/A,#N/A,FALSE,"신규dep-기계,공구상각후"}</definedName>
    <definedName name="또1" localSheetId="19" hidden="1">{#N/A,#N/A,FALSE,"신규dep";#N/A,#N/A,FALSE,"신규dep-금형상각후";#N/A,#N/A,FALSE,"신규dep-연구비상각후";#N/A,#N/A,FALSE,"신규dep-기계,공구상각후"}</definedName>
    <definedName name="또1" hidden="1">{#N/A,#N/A,FALSE,"신규dep";#N/A,#N/A,FALSE,"신규dep-금형상각후";#N/A,#N/A,FALSE,"신규dep-연구비상각후";#N/A,#N/A,FALSE,"신규dep-기계,공구상각후"}</definedName>
    <definedName name="ㄹㄴㅇㅇㄴㄹ" localSheetId="14" hidden="1">{#N/A,#N/A,FALSE,"단축1";#N/A,#N/A,FALSE,"단축2";#N/A,#N/A,FALSE,"단축3";#N/A,#N/A,FALSE,"장축";#N/A,#N/A,FALSE,"4WD"}</definedName>
    <definedName name="ㄹㄴㅇㅇㄴㄹ" localSheetId="7" hidden="1">{#N/A,#N/A,FALSE,"단축1";#N/A,#N/A,FALSE,"단축2";#N/A,#N/A,FALSE,"단축3";#N/A,#N/A,FALSE,"장축";#N/A,#N/A,FALSE,"4WD"}</definedName>
    <definedName name="ㄹㄴㅇㅇㄴㄹ" localSheetId="25" hidden="1">{#N/A,#N/A,FALSE,"단축1";#N/A,#N/A,FALSE,"단축2";#N/A,#N/A,FALSE,"단축3";#N/A,#N/A,FALSE,"장축";#N/A,#N/A,FALSE,"4WD"}</definedName>
    <definedName name="ㄹㄴㅇㅇㄴㄹ" localSheetId="21" hidden="1">{#N/A,#N/A,FALSE,"단축1";#N/A,#N/A,FALSE,"단축2";#N/A,#N/A,FALSE,"단축3";#N/A,#N/A,FALSE,"장축";#N/A,#N/A,FALSE,"4WD"}</definedName>
    <definedName name="ㄹㄴㅇㅇㄴㄹ" localSheetId="22" hidden="1">{#N/A,#N/A,FALSE,"단축1";#N/A,#N/A,FALSE,"단축2";#N/A,#N/A,FALSE,"단축3";#N/A,#N/A,FALSE,"장축";#N/A,#N/A,FALSE,"4WD"}</definedName>
    <definedName name="ㄹㄴㅇㅇㄴㄹ" localSheetId="19" hidden="1">{#N/A,#N/A,FALSE,"단축1";#N/A,#N/A,FALSE,"단축2";#N/A,#N/A,FALSE,"단축3";#N/A,#N/A,FALSE,"장축";#N/A,#N/A,FALSE,"4WD"}</definedName>
    <definedName name="ㄹㄴㅇㅇㄴㄹ" hidden="1">{#N/A,#N/A,FALSE,"단축1";#N/A,#N/A,FALSE,"단축2";#N/A,#N/A,FALSE,"단축3";#N/A,#N/A,FALSE,"장축";#N/A,#N/A,FALSE,"4WD"}</definedName>
    <definedName name="ㄹㄹㄹ" localSheetId="14" hidden="1">{#N/A,#N/A,TRUE,"일정"}</definedName>
    <definedName name="ㄹㄹㄹ" localSheetId="7" hidden="1">{#N/A,#N/A,TRUE,"일정"}</definedName>
    <definedName name="ㄹㄹㄹ" localSheetId="25" hidden="1">{#N/A,#N/A,TRUE,"일정"}</definedName>
    <definedName name="ㄹㄹㄹ" localSheetId="21" hidden="1">{#N/A,#N/A,TRUE,"일정"}</definedName>
    <definedName name="ㄹㄹㄹ" localSheetId="22" hidden="1">{#N/A,#N/A,TRUE,"일정"}</definedName>
    <definedName name="ㄹㄹㄹ" localSheetId="19" hidden="1">{#N/A,#N/A,TRUE,"일정"}</definedName>
    <definedName name="ㄹㄹㄹ" hidden="1">{#N/A,#N/A,TRUE,"일정"}</definedName>
    <definedName name="ㄹㄹㄹㄹ"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 localSheetId="2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 localSheetId="1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ㄹㄹㄹㄹ"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ㄹㄹㄹㄹ"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ㄹㄹㄹㄹ"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ㄹㄹㄹㄹ"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ㄹㄹㄹㄹ" localSheetId="2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ㄹㄹㄹㄹ" localSheetId="1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ㄹㄹㄹㄹㄹㄹㄹ"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ㄹㅇ" localSheetId="14" hidden="1">{#N/A,#N/A,FALSE,"Sheet1";#N/A,#N/A,FALSE,"Sheet1";#N/A,#N/A,FALSE,"Sheet1"}</definedName>
    <definedName name="ㄹㅇ" localSheetId="7" hidden="1">{#N/A,#N/A,FALSE,"Sheet1";#N/A,#N/A,FALSE,"Sheet1";#N/A,#N/A,FALSE,"Sheet1"}</definedName>
    <definedName name="ㄹㅇ" localSheetId="25" hidden="1">{#N/A,#N/A,FALSE,"Sheet1";#N/A,#N/A,FALSE,"Sheet1";#N/A,#N/A,FALSE,"Sheet1"}</definedName>
    <definedName name="ㄹㅇ" localSheetId="21" hidden="1">{#N/A,#N/A,FALSE,"Sheet1";#N/A,#N/A,FALSE,"Sheet1";#N/A,#N/A,FALSE,"Sheet1"}</definedName>
    <definedName name="ㄹㅇ" localSheetId="22" hidden="1">{#N/A,#N/A,FALSE,"Sheet1";#N/A,#N/A,FALSE,"Sheet1";#N/A,#N/A,FALSE,"Sheet1"}</definedName>
    <definedName name="ㄹㅇ" localSheetId="19" hidden="1">{#N/A,#N/A,FALSE,"Sheet1";#N/A,#N/A,FALSE,"Sheet1";#N/A,#N/A,FALSE,"Sheet1"}</definedName>
    <definedName name="ㄹㅇ" hidden="1">{#N/A,#N/A,FALSE,"Sheet1";#N/A,#N/A,FALSE,"Sheet1";#N/A,#N/A,FALSE,"Sheet1"}</definedName>
    <definedName name="ㄹㅇ_1" localSheetId="14" hidden="1">{#N/A,#N/A,FALSE,"Sheet1";#N/A,#N/A,FALSE,"Sheet1";#N/A,#N/A,FALSE,"Sheet1"}</definedName>
    <definedName name="ㄹㅇ_1" localSheetId="7" hidden="1">{#N/A,#N/A,FALSE,"Sheet1";#N/A,#N/A,FALSE,"Sheet1";#N/A,#N/A,FALSE,"Sheet1"}</definedName>
    <definedName name="ㄹㅇ_1" localSheetId="25" hidden="1">{#N/A,#N/A,FALSE,"Sheet1";#N/A,#N/A,FALSE,"Sheet1";#N/A,#N/A,FALSE,"Sheet1"}</definedName>
    <definedName name="ㄹㅇ_1" localSheetId="21" hidden="1">{#N/A,#N/A,FALSE,"Sheet1";#N/A,#N/A,FALSE,"Sheet1";#N/A,#N/A,FALSE,"Sheet1"}</definedName>
    <definedName name="ㄹㅇ_1" localSheetId="22" hidden="1">{#N/A,#N/A,FALSE,"Sheet1";#N/A,#N/A,FALSE,"Sheet1";#N/A,#N/A,FALSE,"Sheet1"}</definedName>
    <definedName name="ㄹㅇ_1" localSheetId="19" hidden="1">{#N/A,#N/A,FALSE,"Sheet1";#N/A,#N/A,FALSE,"Sheet1";#N/A,#N/A,FALSE,"Sheet1"}</definedName>
    <definedName name="ㄹㅇ_1" hidden="1">{#N/A,#N/A,FALSE,"Sheet1";#N/A,#N/A,FALSE,"Sheet1";#N/A,#N/A,FALSE,"Sheet1"}</definedName>
    <definedName name="ㄹㅇㄴㅁ" localSheetId="14" hidden="1">{#N/A,#N/A,FALSE,"MD";#N/A,#N/A,FALSE,"AL";#N/A,#N/A,FALSE,"PR";#N/A,#N/A,FALSE,"RU";#N/A,#N/A,FALSE,"SP";#N/A,#N/A,FALSE,"Z"}</definedName>
    <definedName name="ㄹㅇㄴㅁ" localSheetId="7" hidden="1">{#N/A,#N/A,FALSE,"MD";#N/A,#N/A,FALSE,"AL";#N/A,#N/A,FALSE,"PR";#N/A,#N/A,FALSE,"RU";#N/A,#N/A,FALSE,"SP";#N/A,#N/A,FALSE,"Z"}</definedName>
    <definedName name="ㄹㅇㄴㅁ" localSheetId="25" hidden="1">{#N/A,#N/A,FALSE,"MD";#N/A,#N/A,FALSE,"AL";#N/A,#N/A,FALSE,"PR";#N/A,#N/A,FALSE,"RU";#N/A,#N/A,FALSE,"SP";#N/A,#N/A,FALSE,"Z"}</definedName>
    <definedName name="ㄹㅇㄴㅁ" localSheetId="21" hidden="1">{#N/A,#N/A,FALSE,"MD";#N/A,#N/A,FALSE,"AL";#N/A,#N/A,FALSE,"PR";#N/A,#N/A,FALSE,"RU";#N/A,#N/A,FALSE,"SP";#N/A,#N/A,FALSE,"Z"}</definedName>
    <definedName name="ㄹㅇㄴㅁ" localSheetId="22" hidden="1">{#N/A,#N/A,FALSE,"MD";#N/A,#N/A,FALSE,"AL";#N/A,#N/A,FALSE,"PR";#N/A,#N/A,FALSE,"RU";#N/A,#N/A,FALSE,"SP";#N/A,#N/A,FALSE,"Z"}</definedName>
    <definedName name="ㄹㅇㄴㅁ" localSheetId="19" hidden="1">{#N/A,#N/A,FALSE,"MD";#N/A,#N/A,FALSE,"AL";#N/A,#N/A,FALSE,"PR";#N/A,#N/A,FALSE,"RU";#N/A,#N/A,FALSE,"SP";#N/A,#N/A,FALSE,"Z"}</definedName>
    <definedName name="ㄹㅇㄴㅁ" hidden="1">{#N/A,#N/A,FALSE,"MD";#N/A,#N/A,FALSE,"AL";#N/A,#N/A,FALSE,"PR";#N/A,#N/A,FALSE,"RU";#N/A,#N/A,FALSE,"SP";#N/A,#N/A,FALSE,"Z"}</definedName>
    <definedName name="ㄹㅇㄹㄴ" localSheetId="14" hidden="1">{#N/A,#N/A,FALSE,"MD";#N/A,#N/A,FALSE,"AL";#N/A,#N/A,FALSE,"PR";#N/A,#N/A,FALSE,"RU";#N/A,#N/A,FALSE,"SP";#N/A,#N/A,FALSE,"Z"}</definedName>
    <definedName name="ㄹㅇㄹㄴ" localSheetId="7" hidden="1">{#N/A,#N/A,FALSE,"MD";#N/A,#N/A,FALSE,"AL";#N/A,#N/A,FALSE,"PR";#N/A,#N/A,FALSE,"RU";#N/A,#N/A,FALSE,"SP";#N/A,#N/A,FALSE,"Z"}</definedName>
    <definedName name="ㄹㅇㄹㄴ" localSheetId="25" hidden="1">{#N/A,#N/A,FALSE,"MD";#N/A,#N/A,FALSE,"AL";#N/A,#N/A,FALSE,"PR";#N/A,#N/A,FALSE,"RU";#N/A,#N/A,FALSE,"SP";#N/A,#N/A,FALSE,"Z"}</definedName>
    <definedName name="ㄹㅇㄹㄴ" localSheetId="21" hidden="1">{#N/A,#N/A,FALSE,"MD";#N/A,#N/A,FALSE,"AL";#N/A,#N/A,FALSE,"PR";#N/A,#N/A,FALSE,"RU";#N/A,#N/A,FALSE,"SP";#N/A,#N/A,FALSE,"Z"}</definedName>
    <definedName name="ㄹㅇㄹㄴ" localSheetId="22" hidden="1">{#N/A,#N/A,FALSE,"MD";#N/A,#N/A,FALSE,"AL";#N/A,#N/A,FALSE,"PR";#N/A,#N/A,FALSE,"RU";#N/A,#N/A,FALSE,"SP";#N/A,#N/A,FALSE,"Z"}</definedName>
    <definedName name="ㄹㅇㄹㄴ" localSheetId="19" hidden="1">{#N/A,#N/A,FALSE,"MD";#N/A,#N/A,FALSE,"AL";#N/A,#N/A,FALSE,"PR";#N/A,#N/A,FALSE,"RU";#N/A,#N/A,FALSE,"SP";#N/A,#N/A,FALSE,"Z"}</definedName>
    <definedName name="ㄹㅇㄹㄴ" hidden="1">{#N/A,#N/A,FALSE,"MD";#N/A,#N/A,FALSE,"AL";#N/A,#N/A,FALSE,"PR";#N/A,#N/A,FALSE,"RU";#N/A,#N/A,FALSE,"SP";#N/A,#N/A,FALSE,"Z"}</definedName>
    <definedName name="ㄹ어ㅓ럴" localSheetId="14" hidden="1">{#N/A,#N/A,FALSE,"단축1";#N/A,#N/A,FALSE,"단축2";#N/A,#N/A,FALSE,"단축3";#N/A,#N/A,FALSE,"장축";#N/A,#N/A,FALSE,"4WD"}</definedName>
    <definedName name="ㄹ어ㅓ럴" localSheetId="7" hidden="1">{#N/A,#N/A,FALSE,"단축1";#N/A,#N/A,FALSE,"단축2";#N/A,#N/A,FALSE,"단축3";#N/A,#N/A,FALSE,"장축";#N/A,#N/A,FALSE,"4WD"}</definedName>
    <definedName name="ㄹ어ㅓ럴" localSheetId="25" hidden="1">{#N/A,#N/A,FALSE,"단축1";#N/A,#N/A,FALSE,"단축2";#N/A,#N/A,FALSE,"단축3";#N/A,#N/A,FALSE,"장축";#N/A,#N/A,FALSE,"4WD"}</definedName>
    <definedName name="ㄹ어ㅓ럴" localSheetId="21" hidden="1">{#N/A,#N/A,FALSE,"단축1";#N/A,#N/A,FALSE,"단축2";#N/A,#N/A,FALSE,"단축3";#N/A,#N/A,FALSE,"장축";#N/A,#N/A,FALSE,"4WD"}</definedName>
    <definedName name="ㄹ어ㅓ럴" localSheetId="22" hidden="1">{#N/A,#N/A,FALSE,"단축1";#N/A,#N/A,FALSE,"단축2";#N/A,#N/A,FALSE,"단축3";#N/A,#N/A,FALSE,"장축";#N/A,#N/A,FALSE,"4WD"}</definedName>
    <definedName name="ㄹ어ㅓ럴" localSheetId="19" hidden="1">{#N/A,#N/A,FALSE,"단축1";#N/A,#N/A,FALSE,"단축2";#N/A,#N/A,FALSE,"단축3";#N/A,#N/A,FALSE,"장축";#N/A,#N/A,FALSE,"4WD"}</definedName>
    <definedName name="ㄹ어ㅓ럴" hidden="1">{#N/A,#N/A,FALSE,"단축1";#N/A,#N/A,FALSE,"단축2";#N/A,#N/A,FALSE,"단축3";#N/A,#N/A,FALSE,"장축";#N/A,#N/A,FALSE,"4WD"}</definedName>
    <definedName name="ㄹ호ㅓㅓ" localSheetId="14" hidden="1">{#N/A,#N/A,FALSE,"단축1";#N/A,#N/A,FALSE,"단축2";#N/A,#N/A,FALSE,"단축3";#N/A,#N/A,FALSE,"장축";#N/A,#N/A,FALSE,"4WD"}</definedName>
    <definedName name="ㄹ호ㅓㅓ" localSheetId="7" hidden="1">{#N/A,#N/A,FALSE,"단축1";#N/A,#N/A,FALSE,"단축2";#N/A,#N/A,FALSE,"단축3";#N/A,#N/A,FALSE,"장축";#N/A,#N/A,FALSE,"4WD"}</definedName>
    <definedName name="ㄹ호ㅓㅓ" localSheetId="25" hidden="1">{#N/A,#N/A,FALSE,"단축1";#N/A,#N/A,FALSE,"단축2";#N/A,#N/A,FALSE,"단축3";#N/A,#N/A,FALSE,"장축";#N/A,#N/A,FALSE,"4WD"}</definedName>
    <definedName name="ㄹ호ㅓㅓ" localSheetId="21" hidden="1">{#N/A,#N/A,FALSE,"단축1";#N/A,#N/A,FALSE,"단축2";#N/A,#N/A,FALSE,"단축3";#N/A,#N/A,FALSE,"장축";#N/A,#N/A,FALSE,"4WD"}</definedName>
    <definedName name="ㄹ호ㅓㅓ" localSheetId="22" hidden="1">{#N/A,#N/A,FALSE,"단축1";#N/A,#N/A,FALSE,"단축2";#N/A,#N/A,FALSE,"단축3";#N/A,#N/A,FALSE,"장축";#N/A,#N/A,FALSE,"4WD"}</definedName>
    <definedName name="ㄹ호ㅓㅓ" localSheetId="19" hidden="1">{#N/A,#N/A,FALSE,"단축1";#N/A,#N/A,FALSE,"단축2";#N/A,#N/A,FALSE,"단축3";#N/A,#N/A,FALSE,"장축";#N/A,#N/A,FALSE,"4WD"}</definedName>
    <definedName name="ㄹ호ㅓㅓ" hidden="1">{#N/A,#N/A,FALSE,"단축1";#N/A,#N/A,FALSE,"단축2";#N/A,#N/A,FALSE,"단축3";#N/A,#N/A,FALSE,"장축";#N/A,#N/A,FALSE,"4WD"}</definedName>
    <definedName name="ㄹ히" localSheetId="14" hidden="1">{#N/A,#N/A,TRUE,"Y생산";#N/A,#N/A,TRUE,"Y판매";#N/A,#N/A,TRUE,"Y총물량";#N/A,#N/A,TRUE,"Y능력";#N/A,#N/A,TRUE,"YKD"}</definedName>
    <definedName name="ㄹ히" localSheetId="7" hidden="1">{#N/A,#N/A,TRUE,"Y생산";#N/A,#N/A,TRUE,"Y판매";#N/A,#N/A,TRUE,"Y총물량";#N/A,#N/A,TRUE,"Y능력";#N/A,#N/A,TRUE,"YKD"}</definedName>
    <definedName name="ㄹ히" localSheetId="25" hidden="1">{#N/A,#N/A,TRUE,"Y생산";#N/A,#N/A,TRUE,"Y판매";#N/A,#N/A,TRUE,"Y총물량";#N/A,#N/A,TRUE,"Y능력";#N/A,#N/A,TRUE,"YKD"}</definedName>
    <definedName name="ㄹ히" localSheetId="21" hidden="1">{#N/A,#N/A,TRUE,"Y생산";#N/A,#N/A,TRUE,"Y판매";#N/A,#N/A,TRUE,"Y총물량";#N/A,#N/A,TRUE,"Y능력";#N/A,#N/A,TRUE,"YKD"}</definedName>
    <definedName name="ㄹ히" localSheetId="22" hidden="1">{#N/A,#N/A,TRUE,"Y생산";#N/A,#N/A,TRUE,"Y판매";#N/A,#N/A,TRUE,"Y총물량";#N/A,#N/A,TRUE,"Y능력";#N/A,#N/A,TRUE,"YKD"}</definedName>
    <definedName name="ㄹ히" localSheetId="19" hidden="1">{#N/A,#N/A,TRUE,"Y생산";#N/A,#N/A,TRUE,"Y판매";#N/A,#N/A,TRUE,"Y총물량";#N/A,#N/A,TRUE,"Y능력";#N/A,#N/A,TRUE,"YKD"}</definedName>
    <definedName name="ㄹ히" hidden="1">{#N/A,#N/A,TRUE,"Y생산";#N/A,#N/A,TRUE,"Y판매";#N/A,#N/A,TRUE,"Y총물량";#N/A,#N/A,TRUE,"Y능력";#N/A,#N/A,TRUE,"YKD"}</definedName>
    <definedName name="람다가공" localSheetId="14" hidden="1">{#N/A,#N/A,FALSE,"전제";#N/A,#N/A,FALSE,"표지";#N/A,#N/A,FALSE,"6D16";#N/A,#N/A,FALSE,"6D22";#N/A,#N/A,FALSE,"6D22-T";#N/A,#N/A,FALSE,"Q-DEG";#N/A,#N/A,FALSE,"총손";#N/A,#N/A,FALSE,"대당";#N/A,#N/A,FALSE,"가공비"}</definedName>
    <definedName name="람다가공" localSheetId="7" hidden="1">{#N/A,#N/A,FALSE,"전제";#N/A,#N/A,FALSE,"표지";#N/A,#N/A,FALSE,"6D16";#N/A,#N/A,FALSE,"6D22";#N/A,#N/A,FALSE,"6D22-T";#N/A,#N/A,FALSE,"Q-DEG";#N/A,#N/A,FALSE,"총손";#N/A,#N/A,FALSE,"대당";#N/A,#N/A,FALSE,"가공비"}</definedName>
    <definedName name="람다가공" localSheetId="25" hidden="1">{#N/A,#N/A,FALSE,"전제";#N/A,#N/A,FALSE,"표지";#N/A,#N/A,FALSE,"6D16";#N/A,#N/A,FALSE,"6D22";#N/A,#N/A,FALSE,"6D22-T";#N/A,#N/A,FALSE,"Q-DEG";#N/A,#N/A,FALSE,"총손";#N/A,#N/A,FALSE,"대당";#N/A,#N/A,FALSE,"가공비"}</definedName>
    <definedName name="람다가공" localSheetId="21" hidden="1">{#N/A,#N/A,FALSE,"전제";#N/A,#N/A,FALSE,"표지";#N/A,#N/A,FALSE,"6D16";#N/A,#N/A,FALSE,"6D22";#N/A,#N/A,FALSE,"6D22-T";#N/A,#N/A,FALSE,"Q-DEG";#N/A,#N/A,FALSE,"총손";#N/A,#N/A,FALSE,"대당";#N/A,#N/A,FALSE,"가공비"}</definedName>
    <definedName name="람다가공" localSheetId="22" hidden="1">{#N/A,#N/A,FALSE,"전제";#N/A,#N/A,FALSE,"표지";#N/A,#N/A,FALSE,"6D16";#N/A,#N/A,FALSE,"6D22";#N/A,#N/A,FALSE,"6D22-T";#N/A,#N/A,FALSE,"Q-DEG";#N/A,#N/A,FALSE,"총손";#N/A,#N/A,FALSE,"대당";#N/A,#N/A,FALSE,"가공비"}</definedName>
    <definedName name="람다가공" localSheetId="19" hidden="1">{#N/A,#N/A,FALSE,"전제";#N/A,#N/A,FALSE,"표지";#N/A,#N/A,FALSE,"6D16";#N/A,#N/A,FALSE,"6D22";#N/A,#N/A,FALSE,"6D22-T";#N/A,#N/A,FALSE,"Q-DEG";#N/A,#N/A,FALSE,"총손";#N/A,#N/A,FALSE,"대당";#N/A,#N/A,FALSE,"가공비"}</definedName>
    <definedName name="람다가공" hidden="1">{#N/A,#N/A,FALSE,"전제";#N/A,#N/A,FALSE,"표지";#N/A,#N/A,FALSE,"6D16";#N/A,#N/A,FALSE,"6D22";#N/A,#N/A,FALSE,"6D22-T";#N/A,#N/A,FALSE,"Q-DEG";#N/A,#N/A,FALSE,"총손";#N/A,#N/A,FALSE,"대당";#N/A,#N/A,FALSE,"가공비"}</definedName>
    <definedName name="람다조립" localSheetId="14" hidden="1">{#N/A,#N/A,FALSE,"표지";#N/A,#N/A,FALSE,"전제";#N/A,#N/A,FALSE,"손익-자 (2)";#N/A,#N/A,FALSE,"손익-자";#N/A,#N/A,FALSE,"손익-마 (2)";#N/A,#N/A,FALSE,"손익-마";#N/A,#N/A,FALSE,"총손최종"}</definedName>
    <definedName name="람다조립" localSheetId="7" hidden="1">{#N/A,#N/A,FALSE,"표지";#N/A,#N/A,FALSE,"전제";#N/A,#N/A,FALSE,"손익-자 (2)";#N/A,#N/A,FALSE,"손익-자";#N/A,#N/A,FALSE,"손익-마 (2)";#N/A,#N/A,FALSE,"손익-마";#N/A,#N/A,FALSE,"총손최종"}</definedName>
    <definedName name="람다조립" localSheetId="25" hidden="1">{#N/A,#N/A,FALSE,"표지";#N/A,#N/A,FALSE,"전제";#N/A,#N/A,FALSE,"손익-자 (2)";#N/A,#N/A,FALSE,"손익-자";#N/A,#N/A,FALSE,"손익-마 (2)";#N/A,#N/A,FALSE,"손익-마";#N/A,#N/A,FALSE,"총손최종"}</definedName>
    <definedName name="람다조립" localSheetId="21" hidden="1">{#N/A,#N/A,FALSE,"표지";#N/A,#N/A,FALSE,"전제";#N/A,#N/A,FALSE,"손익-자 (2)";#N/A,#N/A,FALSE,"손익-자";#N/A,#N/A,FALSE,"손익-마 (2)";#N/A,#N/A,FALSE,"손익-마";#N/A,#N/A,FALSE,"총손최종"}</definedName>
    <definedName name="람다조립" localSheetId="22" hidden="1">{#N/A,#N/A,FALSE,"표지";#N/A,#N/A,FALSE,"전제";#N/A,#N/A,FALSE,"손익-자 (2)";#N/A,#N/A,FALSE,"손익-자";#N/A,#N/A,FALSE,"손익-마 (2)";#N/A,#N/A,FALSE,"손익-마";#N/A,#N/A,FALSE,"총손최종"}</definedName>
    <definedName name="람다조립" localSheetId="19" hidden="1">{#N/A,#N/A,FALSE,"표지";#N/A,#N/A,FALSE,"전제";#N/A,#N/A,FALSE,"손익-자 (2)";#N/A,#N/A,FALSE,"손익-자";#N/A,#N/A,FALSE,"손익-마 (2)";#N/A,#N/A,FALSE,"손익-마";#N/A,#N/A,FALSE,"총손최종"}</definedName>
    <definedName name="람다조립" hidden="1">{#N/A,#N/A,FALSE,"표지";#N/A,#N/A,FALSE,"전제";#N/A,#N/A,FALSE,"손익-자 (2)";#N/A,#N/A,FALSE,"손익-자";#N/A,#N/A,FALSE,"손익-마 (2)";#N/A,#N/A,FALSE,"손익-마";#N/A,#N/A,FALSE,"총손최종"}</definedName>
    <definedName name="러시아" localSheetId="14" hidden="1">{#N/A,#N/A,FALSE,"단축1";#N/A,#N/A,FALSE,"단축2";#N/A,#N/A,FALSE,"단축3";#N/A,#N/A,FALSE,"장축";#N/A,#N/A,FALSE,"4WD"}</definedName>
    <definedName name="러시아" localSheetId="7" hidden="1">{#N/A,#N/A,FALSE,"단축1";#N/A,#N/A,FALSE,"단축2";#N/A,#N/A,FALSE,"단축3";#N/A,#N/A,FALSE,"장축";#N/A,#N/A,FALSE,"4WD"}</definedName>
    <definedName name="러시아" localSheetId="25" hidden="1">{#N/A,#N/A,FALSE,"단축1";#N/A,#N/A,FALSE,"단축2";#N/A,#N/A,FALSE,"단축3";#N/A,#N/A,FALSE,"장축";#N/A,#N/A,FALSE,"4WD"}</definedName>
    <definedName name="러시아" localSheetId="21" hidden="1">{#N/A,#N/A,FALSE,"단축1";#N/A,#N/A,FALSE,"단축2";#N/A,#N/A,FALSE,"단축3";#N/A,#N/A,FALSE,"장축";#N/A,#N/A,FALSE,"4WD"}</definedName>
    <definedName name="러시아" localSheetId="22" hidden="1">{#N/A,#N/A,FALSE,"단축1";#N/A,#N/A,FALSE,"단축2";#N/A,#N/A,FALSE,"단축3";#N/A,#N/A,FALSE,"장축";#N/A,#N/A,FALSE,"4WD"}</definedName>
    <definedName name="러시아" localSheetId="19" hidden="1">{#N/A,#N/A,FALSE,"단축1";#N/A,#N/A,FALSE,"단축2";#N/A,#N/A,FALSE,"단축3";#N/A,#N/A,FALSE,"장축";#N/A,#N/A,FALSE,"4WD"}</definedName>
    <definedName name="러시아" hidden="1">{#N/A,#N/A,FALSE,"단축1";#N/A,#N/A,FALSE,"단축2";#N/A,#N/A,FALSE,"단축3";#N/A,#N/A,FALSE,"장축";#N/A,#N/A,FALSE,"4WD"}</definedName>
    <definedName name="로커커버" localSheetId="14" hidden="1">{#N/A,#N/A,FALSE,"단축1";#N/A,#N/A,FALSE,"단축2";#N/A,#N/A,FALSE,"단축3";#N/A,#N/A,FALSE,"장축";#N/A,#N/A,FALSE,"4WD"}</definedName>
    <definedName name="로커커버" localSheetId="7" hidden="1">{#N/A,#N/A,FALSE,"단축1";#N/A,#N/A,FALSE,"단축2";#N/A,#N/A,FALSE,"단축3";#N/A,#N/A,FALSE,"장축";#N/A,#N/A,FALSE,"4WD"}</definedName>
    <definedName name="로커커버" localSheetId="25" hidden="1">{#N/A,#N/A,FALSE,"단축1";#N/A,#N/A,FALSE,"단축2";#N/A,#N/A,FALSE,"단축3";#N/A,#N/A,FALSE,"장축";#N/A,#N/A,FALSE,"4WD"}</definedName>
    <definedName name="로커커버" localSheetId="21" hidden="1">{#N/A,#N/A,FALSE,"단축1";#N/A,#N/A,FALSE,"단축2";#N/A,#N/A,FALSE,"단축3";#N/A,#N/A,FALSE,"장축";#N/A,#N/A,FALSE,"4WD"}</definedName>
    <definedName name="로커커버" localSheetId="22" hidden="1">{#N/A,#N/A,FALSE,"단축1";#N/A,#N/A,FALSE,"단축2";#N/A,#N/A,FALSE,"단축3";#N/A,#N/A,FALSE,"장축";#N/A,#N/A,FALSE,"4WD"}</definedName>
    <definedName name="로커커버" localSheetId="19" hidden="1">{#N/A,#N/A,FALSE,"단축1";#N/A,#N/A,FALSE,"단축2";#N/A,#N/A,FALSE,"단축3";#N/A,#N/A,FALSE,"장축";#N/A,#N/A,FALSE,"4WD"}</definedName>
    <definedName name="로커커버" hidden="1">{#N/A,#N/A,FALSE,"단축1";#N/A,#N/A,FALSE,"단축2";#N/A,#N/A,FALSE,"단축3";#N/A,#N/A,FALSE,"장축";#N/A,#N/A,FALSE,"4WD"}</definedName>
    <definedName name="리" localSheetId="14" hidden="1">{#N/A,#N/A,FALSE,"단축1";#N/A,#N/A,FALSE,"단축2";#N/A,#N/A,FALSE,"단축3";#N/A,#N/A,FALSE,"장축";#N/A,#N/A,FALSE,"4WD"}</definedName>
    <definedName name="리" localSheetId="7" hidden="1">{#N/A,#N/A,FALSE,"단축1";#N/A,#N/A,FALSE,"단축2";#N/A,#N/A,FALSE,"단축3";#N/A,#N/A,FALSE,"장축";#N/A,#N/A,FALSE,"4WD"}</definedName>
    <definedName name="리" localSheetId="25" hidden="1">{#N/A,#N/A,FALSE,"단축1";#N/A,#N/A,FALSE,"단축2";#N/A,#N/A,FALSE,"단축3";#N/A,#N/A,FALSE,"장축";#N/A,#N/A,FALSE,"4WD"}</definedName>
    <definedName name="리" localSheetId="21" hidden="1">{#N/A,#N/A,FALSE,"단축1";#N/A,#N/A,FALSE,"단축2";#N/A,#N/A,FALSE,"단축3";#N/A,#N/A,FALSE,"장축";#N/A,#N/A,FALSE,"4WD"}</definedName>
    <definedName name="리" localSheetId="22" hidden="1">{#N/A,#N/A,FALSE,"단축1";#N/A,#N/A,FALSE,"단축2";#N/A,#N/A,FALSE,"단축3";#N/A,#N/A,FALSE,"장축";#N/A,#N/A,FALSE,"4WD"}</definedName>
    <definedName name="리" localSheetId="19" hidden="1">{#N/A,#N/A,FALSE,"단축1";#N/A,#N/A,FALSE,"단축2";#N/A,#N/A,FALSE,"단축3";#N/A,#N/A,FALSE,"장축";#N/A,#N/A,FALSE,"4WD"}</definedName>
    <definedName name="리" hidden="1">{#N/A,#N/A,FALSE,"단축1";#N/A,#N/A,FALSE,"단축2";#N/A,#N/A,FALSE,"단축3";#N/A,#N/A,FALSE,"장축";#N/A,#N/A,FALSE,"4WD"}</definedName>
    <definedName name="리베로" localSheetId="14" hidden="1">{#N/A,#N/A,FALSE,"단축1";#N/A,#N/A,FALSE,"단축2";#N/A,#N/A,FALSE,"단축3";#N/A,#N/A,FALSE,"장축";#N/A,#N/A,FALSE,"4WD"}</definedName>
    <definedName name="리베로" localSheetId="7" hidden="1">{#N/A,#N/A,FALSE,"단축1";#N/A,#N/A,FALSE,"단축2";#N/A,#N/A,FALSE,"단축3";#N/A,#N/A,FALSE,"장축";#N/A,#N/A,FALSE,"4WD"}</definedName>
    <definedName name="리베로" localSheetId="25" hidden="1">{#N/A,#N/A,FALSE,"단축1";#N/A,#N/A,FALSE,"단축2";#N/A,#N/A,FALSE,"단축3";#N/A,#N/A,FALSE,"장축";#N/A,#N/A,FALSE,"4WD"}</definedName>
    <definedName name="리베로" localSheetId="21" hidden="1">{#N/A,#N/A,FALSE,"단축1";#N/A,#N/A,FALSE,"단축2";#N/A,#N/A,FALSE,"단축3";#N/A,#N/A,FALSE,"장축";#N/A,#N/A,FALSE,"4WD"}</definedName>
    <definedName name="리베로" localSheetId="22" hidden="1">{#N/A,#N/A,FALSE,"단축1";#N/A,#N/A,FALSE,"단축2";#N/A,#N/A,FALSE,"단축3";#N/A,#N/A,FALSE,"장축";#N/A,#N/A,FALSE,"4WD"}</definedName>
    <definedName name="리베로" localSheetId="19" hidden="1">{#N/A,#N/A,FALSE,"단축1";#N/A,#N/A,FALSE,"단축2";#N/A,#N/A,FALSE,"단축3";#N/A,#N/A,FALSE,"장축";#N/A,#N/A,FALSE,"4WD"}</definedName>
    <definedName name="리베로" hidden="1">{#N/A,#N/A,FALSE,"단축1";#N/A,#N/A,FALSE,"단축2";#N/A,#N/A,FALSE,"단축3";#N/A,#N/A,FALSE,"장축";#N/A,#N/A,FALSE,"4WD"}</definedName>
    <definedName name="ㄺㄹ" localSheetId="14" hidden="1">{#N/A,#N/A,FALSE,"UNIT";#N/A,#N/A,FALSE,"UNIT";#N/A,#N/A,FALSE,"계정"}</definedName>
    <definedName name="ㄺㄹ" localSheetId="7" hidden="1">{#N/A,#N/A,FALSE,"UNIT";#N/A,#N/A,FALSE,"UNIT";#N/A,#N/A,FALSE,"계정"}</definedName>
    <definedName name="ㄺㄹ" localSheetId="25" hidden="1">{#N/A,#N/A,FALSE,"UNIT";#N/A,#N/A,FALSE,"UNIT";#N/A,#N/A,FALSE,"계정"}</definedName>
    <definedName name="ㄺㄹ" localSheetId="21" hidden="1">{#N/A,#N/A,FALSE,"UNIT";#N/A,#N/A,FALSE,"UNIT";#N/A,#N/A,FALSE,"계정"}</definedName>
    <definedName name="ㄺㄹ" localSheetId="22" hidden="1">{#N/A,#N/A,FALSE,"UNIT";#N/A,#N/A,FALSE,"UNIT";#N/A,#N/A,FALSE,"계정"}</definedName>
    <definedName name="ㄺㄹ" localSheetId="19" hidden="1">{#N/A,#N/A,FALSE,"UNIT";#N/A,#N/A,FALSE,"UNIT";#N/A,#N/A,FALSE,"계정"}</definedName>
    <definedName name="ㄺㄹ" hidden="1">{#N/A,#N/A,FALSE,"UNIT";#N/A,#N/A,FALSE,"UNIT";#N/A,#N/A,FALSE,"계정"}</definedName>
    <definedName name="ㄺㅅ" localSheetId="14" hidden="1">{#N/A,#N/A,FALSE,"단축1";#N/A,#N/A,FALSE,"단축2";#N/A,#N/A,FALSE,"단축3";#N/A,#N/A,FALSE,"장축";#N/A,#N/A,FALSE,"4WD"}</definedName>
    <definedName name="ㄺㅅ" localSheetId="7" hidden="1">{#N/A,#N/A,FALSE,"단축1";#N/A,#N/A,FALSE,"단축2";#N/A,#N/A,FALSE,"단축3";#N/A,#N/A,FALSE,"장축";#N/A,#N/A,FALSE,"4WD"}</definedName>
    <definedName name="ㄺㅅ" localSheetId="25" hidden="1">{#N/A,#N/A,FALSE,"단축1";#N/A,#N/A,FALSE,"단축2";#N/A,#N/A,FALSE,"단축3";#N/A,#N/A,FALSE,"장축";#N/A,#N/A,FALSE,"4WD"}</definedName>
    <definedName name="ㄺㅅ" localSheetId="21" hidden="1">{#N/A,#N/A,FALSE,"단축1";#N/A,#N/A,FALSE,"단축2";#N/A,#N/A,FALSE,"단축3";#N/A,#N/A,FALSE,"장축";#N/A,#N/A,FALSE,"4WD"}</definedName>
    <definedName name="ㄺㅅ" localSheetId="22" hidden="1">{#N/A,#N/A,FALSE,"단축1";#N/A,#N/A,FALSE,"단축2";#N/A,#N/A,FALSE,"단축3";#N/A,#N/A,FALSE,"장축";#N/A,#N/A,FALSE,"4WD"}</definedName>
    <definedName name="ㄺㅅ" localSheetId="19" hidden="1">{#N/A,#N/A,FALSE,"단축1";#N/A,#N/A,FALSE,"단축2";#N/A,#N/A,FALSE,"단축3";#N/A,#N/A,FALSE,"장축";#N/A,#N/A,FALSE,"4WD"}</definedName>
    <definedName name="ㄺㅅ" hidden="1">{#N/A,#N/A,FALSE,"단축1";#N/A,#N/A,FALSE,"단축2";#N/A,#N/A,FALSE,"단축3";#N/A,#N/A,FALSE,"장축";#N/A,#N/A,FALSE,"4WD"}</definedName>
    <definedName name="ㅀ" localSheetId="14" hidden="1">{#N/A,#N/A,FALSE,"단축1";#N/A,#N/A,FALSE,"단축2";#N/A,#N/A,FALSE,"단축3";#N/A,#N/A,FALSE,"장축";#N/A,#N/A,FALSE,"4WD"}</definedName>
    <definedName name="ㅀ" localSheetId="7" hidden="1">{#N/A,#N/A,FALSE,"단축1";#N/A,#N/A,FALSE,"단축2";#N/A,#N/A,FALSE,"단축3";#N/A,#N/A,FALSE,"장축";#N/A,#N/A,FALSE,"4WD"}</definedName>
    <definedName name="ㅀ" localSheetId="25" hidden="1">{#N/A,#N/A,FALSE,"단축1";#N/A,#N/A,FALSE,"단축2";#N/A,#N/A,FALSE,"단축3";#N/A,#N/A,FALSE,"장축";#N/A,#N/A,FALSE,"4WD"}</definedName>
    <definedName name="ㅀ" localSheetId="21" hidden="1">{#N/A,#N/A,FALSE,"단축1";#N/A,#N/A,FALSE,"단축2";#N/A,#N/A,FALSE,"단축3";#N/A,#N/A,FALSE,"장축";#N/A,#N/A,FALSE,"4WD"}</definedName>
    <definedName name="ㅀ" localSheetId="22" hidden="1">{#N/A,#N/A,FALSE,"단축1";#N/A,#N/A,FALSE,"단축2";#N/A,#N/A,FALSE,"단축3";#N/A,#N/A,FALSE,"장축";#N/A,#N/A,FALSE,"4WD"}</definedName>
    <definedName name="ㅀ" localSheetId="19" hidden="1">{#N/A,#N/A,FALSE,"단축1";#N/A,#N/A,FALSE,"단축2";#N/A,#N/A,FALSE,"단축3";#N/A,#N/A,FALSE,"장축";#N/A,#N/A,FALSE,"4WD"}</definedName>
    <definedName name="ㅀ" hidden="1">{#N/A,#N/A,FALSE,"단축1";#N/A,#N/A,FALSE,"단축2";#N/A,#N/A,FALSE,"단축3";#N/A,#N/A,FALSE,"장축";#N/A,#N/A,FALSE,"4WD"}</definedName>
    <definedName name="ㅀㄹ" localSheetId="14" hidden="1">{#N/A,#N/A,FALSE,"단축1";#N/A,#N/A,FALSE,"단축2";#N/A,#N/A,FALSE,"단축3";#N/A,#N/A,FALSE,"장축";#N/A,#N/A,FALSE,"4WD"}</definedName>
    <definedName name="ㅀㄹ" localSheetId="7" hidden="1">{#N/A,#N/A,FALSE,"단축1";#N/A,#N/A,FALSE,"단축2";#N/A,#N/A,FALSE,"단축3";#N/A,#N/A,FALSE,"장축";#N/A,#N/A,FALSE,"4WD"}</definedName>
    <definedName name="ㅀㄹ" localSheetId="25" hidden="1">{#N/A,#N/A,FALSE,"단축1";#N/A,#N/A,FALSE,"단축2";#N/A,#N/A,FALSE,"단축3";#N/A,#N/A,FALSE,"장축";#N/A,#N/A,FALSE,"4WD"}</definedName>
    <definedName name="ㅀㄹ" localSheetId="21" hidden="1">{#N/A,#N/A,FALSE,"단축1";#N/A,#N/A,FALSE,"단축2";#N/A,#N/A,FALSE,"단축3";#N/A,#N/A,FALSE,"장축";#N/A,#N/A,FALSE,"4WD"}</definedName>
    <definedName name="ㅀㄹ" localSheetId="22" hidden="1">{#N/A,#N/A,FALSE,"단축1";#N/A,#N/A,FALSE,"단축2";#N/A,#N/A,FALSE,"단축3";#N/A,#N/A,FALSE,"장축";#N/A,#N/A,FALSE,"4WD"}</definedName>
    <definedName name="ㅀㄹ" localSheetId="19" hidden="1">{#N/A,#N/A,FALSE,"단축1";#N/A,#N/A,FALSE,"단축2";#N/A,#N/A,FALSE,"단축3";#N/A,#N/A,FALSE,"장축";#N/A,#N/A,FALSE,"4WD"}</definedName>
    <definedName name="ㅀㄹ" hidden="1">{#N/A,#N/A,FALSE,"단축1";#N/A,#N/A,FALSE,"단축2";#N/A,#N/A,FALSE,"단축3";#N/A,#N/A,FALSE,"장축";#N/A,#N/A,FALSE,"4WD"}</definedName>
    <definedName name="ㅀㅀㅀㅀ"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ㅀㅀㅀㅀ"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ㅀㅀㅀㅀ" localSheetId="2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ㅀㅀㅀㅀ" localSheetId="2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ㅀㅀㅀㅀ" localSheetId="2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ㅀㅀㅀㅀ" localSheetId="1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ㅀㅀㅀ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ㅀㅇ" hidden="1">#REF!</definedName>
    <definedName name="ㅁ" localSheetId="14" hidden="1">{#N/A,#N/A,TRUE,"일정"}</definedName>
    <definedName name="ㅁ" localSheetId="7" hidden="1">{#N/A,#N/A,TRUE,"일정"}</definedName>
    <definedName name="ㅁ" localSheetId="25" hidden="1">{#N/A,#N/A,TRUE,"일정"}</definedName>
    <definedName name="ㅁ" localSheetId="21" hidden="1">{#N/A,#N/A,TRUE,"일정"}</definedName>
    <definedName name="ㅁ" localSheetId="22" hidden="1">{#N/A,#N/A,TRUE,"일정"}</definedName>
    <definedName name="ㅁ" localSheetId="19" hidden="1">{#N/A,#N/A,TRUE,"일정"}</definedName>
    <definedName name="ㅁ" hidden="1">{#N/A,#N/A,TRUE,"일정"}</definedName>
    <definedName name="ㅁ_1" localSheetId="14" hidden="1">{"'AS,SEC'!$A$4:$J$25"}</definedName>
    <definedName name="ㅁ_1" localSheetId="7" hidden="1">{"'AS,SEC'!$A$4:$J$25"}</definedName>
    <definedName name="ㅁ_1" localSheetId="25" hidden="1">{"'AS,SEC'!$A$4:$J$25"}</definedName>
    <definedName name="ㅁ_1" localSheetId="21" hidden="1">{"'AS,SEC'!$A$4:$J$25"}</definedName>
    <definedName name="ㅁ_1" localSheetId="22" hidden="1">{"'AS,SEC'!$A$4:$J$25"}</definedName>
    <definedName name="ㅁ_1" localSheetId="19" hidden="1">{"'AS,SEC'!$A$4:$J$25"}</definedName>
    <definedName name="ㅁ_1" hidden="1">{"'AS,SEC'!$A$4:$J$25"}</definedName>
    <definedName name="ㅁㄴ" localSheetId="14" hidden="1">{#N/A,#N/A,FALSE,"UNIT";#N/A,#N/A,FALSE,"UNIT";#N/A,#N/A,FALSE,"계정"}</definedName>
    <definedName name="ㅁㄴ" localSheetId="7" hidden="1">{#N/A,#N/A,FALSE,"UNIT";#N/A,#N/A,FALSE,"UNIT";#N/A,#N/A,FALSE,"계정"}</definedName>
    <definedName name="ㅁㄴ" localSheetId="25" hidden="1">{#N/A,#N/A,FALSE,"UNIT";#N/A,#N/A,FALSE,"UNIT";#N/A,#N/A,FALSE,"계정"}</definedName>
    <definedName name="ㅁㄴ" localSheetId="21" hidden="1">{#N/A,#N/A,FALSE,"UNIT";#N/A,#N/A,FALSE,"UNIT";#N/A,#N/A,FALSE,"계정"}</definedName>
    <definedName name="ㅁㄴ" localSheetId="22" hidden="1">{#N/A,#N/A,FALSE,"UNIT";#N/A,#N/A,FALSE,"UNIT";#N/A,#N/A,FALSE,"계정"}</definedName>
    <definedName name="ㅁㄴ" localSheetId="19" hidden="1">{#N/A,#N/A,FALSE,"UNIT";#N/A,#N/A,FALSE,"UNIT";#N/A,#N/A,FALSE,"계정"}</definedName>
    <definedName name="ㅁㄴ" hidden="1">{#N/A,#N/A,FALSE,"UNIT";#N/A,#N/A,FALSE,"UNIT";#N/A,#N/A,FALSE,"계정"}</definedName>
    <definedName name="ㅁㄴㅁ" localSheetId="14" hidden="1">{#N/A,#N/A,TRUE,"Y생산";#N/A,#N/A,TRUE,"Y판매";#N/A,#N/A,TRUE,"Y총물량";#N/A,#N/A,TRUE,"Y능력";#N/A,#N/A,TRUE,"YKD"}</definedName>
    <definedName name="ㅁㄴㅁ" localSheetId="7" hidden="1">{#N/A,#N/A,TRUE,"Y생산";#N/A,#N/A,TRUE,"Y판매";#N/A,#N/A,TRUE,"Y총물량";#N/A,#N/A,TRUE,"Y능력";#N/A,#N/A,TRUE,"YKD"}</definedName>
    <definedName name="ㅁㄴㅁ" localSheetId="25" hidden="1">{#N/A,#N/A,TRUE,"Y생산";#N/A,#N/A,TRUE,"Y판매";#N/A,#N/A,TRUE,"Y총물량";#N/A,#N/A,TRUE,"Y능력";#N/A,#N/A,TRUE,"YKD"}</definedName>
    <definedName name="ㅁㄴㅁ" localSheetId="21" hidden="1">{#N/A,#N/A,TRUE,"Y생산";#N/A,#N/A,TRUE,"Y판매";#N/A,#N/A,TRUE,"Y총물량";#N/A,#N/A,TRUE,"Y능력";#N/A,#N/A,TRUE,"YKD"}</definedName>
    <definedName name="ㅁㄴㅁ" localSheetId="22" hidden="1">{#N/A,#N/A,TRUE,"Y생산";#N/A,#N/A,TRUE,"Y판매";#N/A,#N/A,TRUE,"Y총물량";#N/A,#N/A,TRUE,"Y능력";#N/A,#N/A,TRUE,"YKD"}</definedName>
    <definedName name="ㅁㄴㅁ" localSheetId="19" hidden="1">{#N/A,#N/A,TRUE,"Y생산";#N/A,#N/A,TRUE,"Y판매";#N/A,#N/A,TRUE,"Y총물량";#N/A,#N/A,TRUE,"Y능력";#N/A,#N/A,TRUE,"YKD"}</definedName>
    <definedName name="ㅁㄴㅁ" hidden="1">{#N/A,#N/A,TRUE,"Y생산";#N/A,#N/A,TRUE,"Y판매";#N/A,#N/A,TRUE,"Y총물량";#N/A,#N/A,TRUE,"Y능력";#N/A,#N/A,TRUE,"YKD"}</definedName>
    <definedName name="ㅁㄴㅇ" localSheetId="14" hidden="1">{#N/A,#N/A,FALSE,"단축1";#N/A,#N/A,FALSE,"단축2";#N/A,#N/A,FALSE,"단축3";#N/A,#N/A,FALSE,"장축";#N/A,#N/A,FALSE,"4WD"}</definedName>
    <definedName name="ㅁㄴㅇ" localSheetId="7" hidden="1">{#N/A,#N/A,FALSE,"단축1";#N/A,#N/A,FALSE,"단축2";#N/A,#N/A,FALSE,"단축3";#N/A,#N/A,FALSE,"장축";#N/A,#N/A,FALSE,"4WD"}</definedName>
    <definedName name="ㅁㄴㅇ" localSheetId="25" hidden="1">{#N/A,#N/A,FALSE,"단축1";#N/A,#N/A,FALSE,"단축2";#N/A,#N/A,FALSE,"단축3";#N/A,#N/A,FALSE,"장축";#N/A,#N/A,FALSE,"4WD"}</definedName>
    <definedName name="ㅁㄴㅇ" localSheetId="21" hidden="1">{#N/A,#N/A,FALSE,"단축1";#N/A,#N/A,FALSE,"단축2";#N/A,#N/A,FALSE,"단축3";#N/A,#N/A,FALSE,"장축";#N/A,#N/A,FALSE,"4WD"}</definedName>
    <definedName name="ㅁㄴㅇ" localSheetId="22" hidden="1">{#N/A,#N/A,FALSE,"단축1";#N/A,#N/A,FALSE,"단축2";#N/A,#N/A,FALSE,"단축3";#N/A,#N/A,FALSE,"장축";#N/A,#N/A,FALSE,"4WD"}</definedName>
    <definedName name="ㅁㄴㅇ" localSheetId="19" hidden="1">{#N/A,#N/A,FALSE,"단축1";#N/A,#N/A,FALSE,"단축2";#N/A,#N/A,FALSE,"단축3";#N/A,#N/A,FALSE,"장축";#N/A,#N/A,FALSE,"4WD"}</definedName>
    <definedName name="ㅁㄴㅇ" hidden="1">{#N/A,#N/A,FALSE,"단축1";#N/A,#N/A,FALSE,"단축2";#N/A,#N/A,FALSE,"단축3";#N/A,#N/A,FALSE,"장축";#N/A,#N/A,FALSE,"4WD"}</definedName>
    <definedName name="ㅁㄴㅇㄴㅇㄹㄴㅇ" localSheetId="14" hidden="1">{#N/A,#N/A,FALSE,"단축1";#N/A,#N/A,FALSE,"단축2";#N/A,#N/A,FALSE,"단축3";#N/A,#N/A,FALSE,"장축";#N/A,#N/A,FALSE,"4WD"}</definedName>
    <definedName name="ㅁㄴㅇㄴㅇㄹㄴㅇ" localSheetId="7" hidden="1">{#N/A,#N/A,FALSE,"단축1";#N/A,#N/A,FALSE,"단축2";#N/A,#N/A,FALSE,"단축3";#N/A,#N/A,FALSE,"장축";#N/A,#N/A,FALSE,"4WD"}</definedName>
    <definedName name="ㅁㄴㅇㄴㅇㄹㄴㅇ" localSheetId="25" hidden="1">{#N/A,#N/A,FALSE,"단축1";#N/A,#N/A,FALSE,"단축2";#N/A,#N/A,FALSE,"단축3";#N/A,#N/A,FALSE,"장축";#N/A,#N/A,FALSE,"4WD"}</definedName>
    <definedName name="ㅁㄴㅇㄴㅇㄹㄴㅇ" localSheetId="21" hidden="1">{#N/A,#N/A,FALSE,"단축1";#N/A,#N/A,FALSE,"단축2";#N/A,#N/A,FALSE,"단축3";#N/A,#N/A,FALSE,"장축";#N/A,#N/A,FALSE,"4WD"}</definedName>
    <definedName name="ㅁㄴㅇㄴㅇㄹㄴㅇ" localSheetId="22" hidden="1">{#N/A,#N/A,FALSE,"단축1";#N/A,#N/A,FALSE,"단축2";#N/A,#N/A,FALSE,"단축3";#N/A,#N/A,FALSE,"장축";#N/A,#N/A,FALSE,"4WD"}</definedName>
    <definedName name="ㅁㄴㅇㄴㅇㄹㄴㅇ" localSheetId="19" hidden="1">{#N/A,#N/A,FALSE,"단축1";#N/A,#N/A,FALSE,"단축2";#N/A,#N/A,FALSE,"단축3";#N/A,#N/A,FALSE,"장축";#N/A,#N/A,FALSE,"4WD"}</definedName>
    <definedName name="ㅁㄴㅇㄴㅇㄹㄴㅇ" hidden="1">{#N/A,#N/A,FALSE,"단축1";#N/A,#N/A,FALSE,"단축2";#N/A,#N/A,FALSE,"단축3";#N/A,#N/A,FALSE,"장축";#N/A,#N/A,FALSE,"4WD"}</definedName>
    <definedName name="ㅁㄴㅇㄹ" localSheetId="14" hidden="1">{"'AS,SEC'!$A$4:$J$25"}</definedName>
    <definedName name="ㅁㄴㅇㄹ" localSheetId="7" hidden="1">{"'AS,SEC'!$A$4:$J$25"}</definedName>
    <definedName name="ㅁㄴㅇㄹ" localSheetId="25" hidden="1">{"'AS,SEC'!$A$4:$J$25"}</definedName>
    <definedName name="ㅁㄴㅇㄹ" localSheetId="21" hidden="1">{"'AS,SEC'!$A$4:$J$25"}</definedName>
    <definedName name="ㅁㄴㅇㄹ" localSheetId="22" hidden="1">{"'AS,SEC'!$A$4:$J$25"}</definedName>
    <definedName name="ㅁㄴㅇㄹ" localSheetId="19" hidden="1">{"'AS,SEC'!$A$4:$J$25"}</definedName>
    <definedName name="ㅁㄴㅇㄹ" hidden="1">{"'AS,SEC'!$A$4:$J$25"}</definedName>
    <definedName name="ㅁㄴㅇㄹ_1" localSheetId="14" hidden="1">{"'AS,SEC'!$A$4:$J$25"}</definedName>
    <definedName name="ㅁㄴㅇㄹ_1" localSheetId="7" hidden="1">{"'AS,SEC'!$A$4:$J$25"}</definedName>
    <definedName name="ㅁㄴㅇㄹ_1" localSheetId="25" hidden="1">{"'AS,SEC'!$A$4:$J$25"}</definedName>
    <definedName name="ㅁㄴㅇㄹ_1" localSheetId="21" hidden="1">{"'AS,SEC'!$A$4:$J$25"}</definedName>
    <definedName name="ㅁㄴㅇㄹ_1" localSheetId="22" hidden="1">{"'AS,SEC'!$A$4:$J$25"}</definedName>
    <definedName name="ㅁㄴㅇㄹ_1" localSheetId="19" hidden="1">{"'AS,SEC'!$A$4:$J$25"}</definedName>
    <definedName name="ㅁㄴㅇㄹ_1" hidden="1">{"'AS,SEC'!$A$4:$J$25"}</definedName>
    <definedName name="ㅁㄴㅇㄻㄴㅇ" localSheetId="14" hidden="1">{"'AS,SEC'!$A$4:$J$25"}</definedName>
    <definedName name="ㅁㄴㅇㄻㄴㅇ" localSheetId="7" hidden="1">{"'AS,SEC'!$A$4:$J$25"}</definedName>
    <definedName name="ㅁㄴㅇㄻㄴㅇ" localSheetId="25" hidden="1">{"'AS,SEC'!$A$4:$J$25"}</definedName>
    <definedName name="ㅁㄴㅇㄻㄴㅇ" localSheetId="21" hidden="1">{"'AS,SEC'!$A$4:$J$25"}</definedName>
    <definedName name="ㅁㄴㅇㄻㄴㅇ" localSheetId="22" hidden="1">{"'AS,SEC'!$A$4:$J$25"}</definedName>
    <definedName name="ㅁㄴㅇㄻㄴㅇ" localSheetId="19" hidden="1">{"'AS,SEC'!$A$4:$J$25"}</definedName>
    <definedName name="ㅁㄴㅇㄻㄴㅇ" hidden="1">{"'AS,SEC'!$A$4:$J$25"}</definedName>
    <definedName name="ㅁㄴㅇㄻㄴㅇ_1" localSheetId="14" hidden="1">{"'AS,SEC'!$A$4:$J$25"}</definedName>
    <definedName name="ㅁㄴㅇㄻㄴㅇ_1" localSheetId="7" hidden="1">{"'AS,SEC'!$A$4:$J$25"}</definedName>
    <definedName name="ㅁㄴㅇㄻㄴㅇ_1" localSheetId="25" hidden="1">{"'AS,SEC'!$A$4:$J$25"}</definedName>
    <definedName name="ㅁㄴㅇㄻㄴㅇ_1" localSheetId="21" hidden="1">{"'AS,SEC'!$A$4:$J$25"}</definedName>
    <definedName name="ㅁㄴㅇㄻㄴㅇ_1" localSheetId="22" hidden="1">{"'AS,SEC'!$A$4:$J$25"}</definedName>
    <definedName name="ㅁㄴㅇㄻㄴㅇ_1" localSheetId="19" hidden="1">{"'AS,SEC'!$A$4:$J$25"}</definedName>
    <definedName name="ㅁㄴㅇㄻㄴㅇ_1" hidden="1">{"'AS,SEC'!$A$4:$J$25"}</definedName>
    <definedName name="ㅁㄴㅇㄻㅇㄻㅇ" localSheetId="14" hidden="1">{"'AS,SEC'!$A$4:$J$25"}</definedName>
    <definedName name="ㅁㄴㅇㄻㅇㄻㅇ" localSheetId="7" hidden="1">{"'AS,SEC'!$A$4:$J$25"}</definedName>
    <definedName name="ㅁㄴㅇㄻㅇㄻㅇ" localSheetId="25" hidden="1">{"'AS,SEC'!$A$4:$J$25"}</definedName>
    <definedName name="ㅁㄴㅇㄻㅇㄻㅇ" localSheetId="21" hidden="1">{"'AS,SEC'!$A$4:$J$25"}</definedName>
    <definedName name="ㅁㄴㅇㄻㅇㄻㅇ" localSheetId="22" hidden="1">{"'AS,SEC'!$A$4:$J$25"}</definedName>
    <definedName name="ㅁㄴㅇㄻㅇㄻㅇ" localSheetId="19" hidden="1">{"'AS,SEC'!$A$4:$J$25"}</definedName>
    <definedName name="ㅁㄴㅇㄻㅇㄻㅇ" hidden="1">{"'AS,SEC'!$A$4:$J$25"}</definedName>
    <definedName name="ㅁㄴㅇㄻㅇㄻㅇ_1" localSheetId="14" hidden="1">{"'AS,SEC'!$A$4:$J$25"}</definedName>
    <definedName name="ㅁㄴㅇㄻㅇㄻㅇ_1" localSheetId="7" hidden="1">{"'AS,SEC'!$A$4:$J$25"}</definedName>
    <definedName name="ㅁㄴㅇㄻㅇㄻㅇ_1" localSheetId="25" hidden="1">{"'AS,SEC'!$A$4:$J$25"}</definedName>
    <definedName name="ㅁㄴㅇㄻㅇㄻㅇ_1" localSheetId="21" hidden="1">{"'AS,SEC'!$A$4:$J$25"}</definedName>
    <definedName name="ㅁㄴㅇㄻㅇㄻㅇ_1" localSheetId="22" hidden="1">{"'AS,SEC'!$A$4:$J$25"}</definedName>
    <definedName name="ㅁㄴㅇㄻㅇㄻㅇ_1" localSheetId="19" hidden="1">{"'AS,SEC'!$A$4:$J$25"}</definedName>
    <definedName name="ㅁㄴㅇㄻㅇㄻㅇ_1" hidden="1">{"'AS,SEC'!$A$4:$J$25"}</definedName>
    <definedName name="ㅁㄴㅇㅁㄴㅇ" localSheetId="14" hidden="1">{#N/A,#N/A,FALSE,"단축1";#N/A,#N/A,FALSE,"단축2";#N/A,#N/A,FALSE,"단축3";#N/A,#N/A,FALSE,"장축";#N/A,#N/A,FALSE,"4WD"}</definedName>
    <definedName name="ㅁㄴㅇㅁㄴㅇ" localSheetId="7" hidden="1">{#N/A,#N/A,FALSE,"단축1";#N/A,#N/A,FALSE,"단축2";#N/A,#N/A,FALSE,"단축3";#N/A,#N/A,FALSE,"장축";#N/A,#N/A,FALSE,"4WD"}</definedName>
    <definedName name="ㅁㄴㅇㅁㄴㅇ" localSheetId="25" hidden="1">{#N/A,#N/A,FALSE,"단축1";#N/A,#N/A,FALSE,"단축2";#N/A,#N/A,FALSE,"단축3";#N/A,#N/A,FALSE,"장축";#N/A,#N/A,FALSE,"4WD"}</definedName>
    <definedName name="ㅁㄴㅇㅁㄴㅇ" localSheetId="21" hidden="1">{#N/A,#N/A,FALSE,"단축1";#N/A,#N/A,FALSE,"단축2";#N/A,#N/A,FALSE,"단축3";#N/A,#N/A,FALSE,"장축";#N/A,#N/A,FALSE,"4WD"}</definedName>
    <definedName name="ㅁㄴㅇㅁㄴㅇ" localSheetId="22" hidden="1">{#N/A,#N/A,FALSE,"단축1";#N/A,#N/A,FALSE,"단축2";#N/A,#N/A,FALSE,"단축3";#N/A,#N/A,FALSE,"장축";#N/A,#N/A,FALSE,"4WD"}</definedName>
    <definedName name="ㅁㄴㅇㅁㄴㅇ" localSheetId="19" hidden="1">{#N/A,#N/A,FALSE,"단축1";#N/A,#N/A,FALSE,"단축2";#N/A,#N/A,FALSE,"단축3";#N/A,#N/A,FALSE,"장축";#N/A,#N/A,FALSE,"4WD"}</definedName>
    <definedName name="ㅁㄴㅇㅁㄴㅇ" hidden="1">{#N/A,#N/A,FALSE,"단축1";#N/A,#N/A,FALSE,"단축2";#N/A,#N/A,FALSE,"단축3";#N/A,#N/A,FALSE,"장축";#N/A,#N/A,FALSE,"4WD"}</definedName>
    <definedName name="ㅁㄹ_1" localSheetId="14" hidden="1">{"'AS,SEC'!$A$4:$J$25"}</definedName>
    <definedName name="ㅁㄹ_1" localSheetId="7" hidden="1">{"'AS,SEC'!$A$4:$J$25"}</definedName>
    <definedName name="ㅁㄹ_1" localSheetId="25" hidden="1">{"'AS,SEC'!$A$4:$J$25"}</definedName>
    <definedName name="ㅁㄹ_1" localSheetId="21" hidden="1">{"'AS,SEC'!$A$4:$J$25"}</definedName>
    <definedName name="ㅁㄹ_1" localSheetId="22" hidden="1">{"'AS,SEC'!$A$4:$J$25"}</definedName>
    <definedName name="ㅁㄹ_1" localSheetId="19" hidden="1">{"'AS,SEC'!$A$4:$J$25"}</definedName>
    <definedName name="ㅁㄹ_1" hidden="1">{"'AS,SEC'!$A$4:$J$25"}</definedName>
    <definedName name="ㅁㄹㅇㅁㄹㅇㅁㄹ" localSheetId="14" hidden="1">{"'AS,SEC'!$A$4:$J$25"}</definedName>
    <definedName name="ㅁㄹㅇㅁㄹㅇㅁㄹ" localSheetId="7" hidden="1">{"'AS,SEC'!$A$4:$J$25"}</definedName>
    <definedName name="ㅁㄹㅇㅁㄹㅇㅁㄹ" localSheetId="25" hidden="1">{"'AS,SEC'!$A$4:$J$25"}</definedName>
    <definedName name="ㅁㄹㅇㅁㄹㅇㅁㄹ" localSheetId="21" hidden="1">{"'AS,SEC'!$A$4:$J$25"}</definedName>
    <definedName name="ㅁㄹㅇㅁㄹㅇㅁㄹ" localSheetId="22" hidden="1">{"'AS,SEC'!$A$4:$J$25"}</definedName>
    <definedName name="ㅁㄹㅇㅁㄹㅇㅁㄹ" localSheetId="19" hidden="1">{"'AS,SEC'!$A$4:$J$25"}</definedName>
    <definedName name="ㅁㄹㅇㅁㄹㅇㅁㄹ" hidden="1">{"'AS,SEC'!$A$4:$J$25"}</definedName>
    <definedName name="ㅁㄹㅇㅁㄹㅇㅁㄹ_1" localSheetId="14" hidden="1">{"'AS,SEC'!$A$4:$J$25"}</definedName>
    <definedName name="ㅁㄹㅇㅁㄹㅇㅁㄹ_1" localSheetId="7" hidden="1">{"'AS,SEC'!$A$4:$J$25"}</definedName>
    <definedName name="ㅁㄹㅇㅁㄹㅇㅁㄹ_1" localSheetId="25" hidden="1">{"'AS,SEC'!$A$4:$J$25"}</definedName>
    <definedName name="ㅁㄹㅇㅁㄹㅇㅁㄹ_1" localSheetId="21" hidden="1">{"'AS,SEC'!$A$4:$J$25"}</definedName>
    <definedName name="ㅁㄹㅇㅁㄹㅇㅁㄹ_1" localSheetId="22" hidden="1">{"'AS,SEC'!$A$4:$J$25"}</definedName>
    <definedName name="ㅁㄹㅇㅁㄹㅇㅁㄹ_1" localSheetId="19" hidden="1">{"'AS,SEC'!$A$4:$J$25"}</definedName>
    <definedName name="ㅁㄹㅇㅁㄹㅇㅁㄹ_1" hidden="1">{"'AS,SEC'!$A$4:$J$25"}</definedName>
    <definedName name="ㅁㄹ오" localSheetId="14" hidden="1">{"'AS,SEC'!$A$4:$J$25"}</definedName>
    <definedName name="ㅁㄹ오" localSheetId="7" hidden="1">{"'AS,SEC'!$A$4:$J$25"}</definedName>
    <definedName name="ㅁㄹ오" localSheetId="25" hidden="1">{"'AS,SEC'!$A$4:$J$25"}</definedName>
    <definedName name="ㅁㄹ오" localSheetId="21" hidden="1">{"'AS,SEC'!$A$4:$J$25"}</definedName>
    <definedName name="ㅁㄹ오" localSheetId="22" hidden="1">{"'AS,SEC'!$A$4:$J$25"}</definedName>
    <definedName name="ㅁㄹ오" localSheetId="19" hidden="1">{"'AS,SEC'!$A$4:$J$25"}</definedName>
    <definedName name="ㅁㄹ오" hidden="1">{"'AS,SEC'!$A$4:$J$25"}</definedName>
    <definedName name="ㅁㄹ오_1" localSheetId="14" hidden="1">{"'AS,SEC'!$A$4:$J$25"}</definedName>
    <definedName name="ㅁㄹ오_1" localSheetId="7" hidden="1">{"'AS,SEC'!$A$4:$J$25"}</definedName>
    <definedName name="ㅁㄹ오_1" localSheetId="25" hidden="1">{"'AS,SEC'!$A$4:$J$25"}</definedName>
    <definedName name="ㅁㄹ오_1" localSheetId="21" hidden="1">{"'AS,SEC'!$A$4:$J$25"}</definedName>
    <definedName name="ㅁㄹ오_1" localSheetId="22" hidden="1">{"'AS,SEC'!$A$4:$J$25"}</definedName>
    <definedName name="ㅁㄹ오_1" localSheetId="19" hidden="1">{"'AS,SEC'!$A$4:$J$25"}</definedName>
    <definedName name="ㅁㄹ오_1" hidden="1">{"'AS,SEC'!$A$4:$J$25"}</definedName>
    <definedName name="ㅁㅁ_1" localSheetId="14" hidden="1">{"'AS,SEC'!$A$4:$J$25"}</definedName>
    <definedName name="ㅁㅁ_1" localSheetId="7" hidden="1">{"'AS,SEC'!$A$4:$J$25"}</definedName>
    <definedName name="ㅁㅁ_1" localSheetId="25" hidden="1">{"'AS,SEC'!$A$4:$J$25"}</definedName>
    <definedName name="ㅁㅁ_1" localSheetId="21" hidden="1">{"'AS,SEC'!$A$4:$J$25"}</definedName>
    <definedName name="ㅁㅁ_1" localSheetId="22" hidden="1">{"'AS,SEC'!$A$4:$J$25"}</definedName>
    <definedName name="ㅁㅁ_1" localSheetId="19" hidden="1">{"'AS,SEC'!$A$4:$J$25"}</definedName>
    <definedName name="ㅁㅁ_1" hidden="1">{"'AS,SEC'!$A$4:$J$25"}</definedName>
    <definedName name="ㅁㅁㅁ"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ㅁㅁ"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ㅁㅁ"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ㅁㅁ"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ㅁㅁ" localSheetId="2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ㅁㅁ" localSheetId="1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ㅁ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ㅁㅁㅁ" localSheetId="14" hidden="1">{#N/A,#N/A,TRUE,"일정"}</definedName>
    <definedName name="ㅁㅁㅁㅁ" localSheetId="7" hidden="1">{#N/A,#N/A,TRUE,"일정"}</definedName>
    <definedName name="ㅁㅁㅁㅁ" localSheetId="25" hidden="1">{#N/A,#N/A,TRUE,"일정"}</definedName>
    <definedName name="ㅁㅁㅁㅁ" localSheetId="21" hidden="1">{#N/A,#N/A,TRUE,"일정"}</definedName>
    <definedName name="ㅁㅁㅁㅁ" localSheetId="22" hidden="1">{#N/A,#N/A,TRUE,"일정"}</definedName>
    <definedName name="ㅁㅁㅁㅁ" localSheetId="19" hidden="1">{#N/A,#N/A,TRUE,"일정"}</definedName>
    <definedName name="ㅁㅁㅁㅁ" hidden="1">{#N/A,#N/A,TRUE,"일정"}</definedName>
    <definedName name="ㅁㅁㅁㅁㅁ" localSheetId="14" hidden="1">{#N/A,#N/A,TRUE,"일정"}</definedName>
    <definedName name="ㅁㅁㅁㅁㅁ" localSheetId="7" hidden="1">{#N/A,#N/A,TRUE,"일정"}</definedName>
    <definedName name="ㅁㅁㅁㅁㅁ" localSheetId="25" hidden="1">{#N/A,#N/A,TRUE,"일정"}</definedName>
    <definedName name="ㅁㅁㅁㅁㅁ" localSheetId="21" hidden="1">{#N/A,#N/A,TRUE,"일정"}</definedName>
    <definedName name="ㅁㅁㅁㅁㅁ" localSheetId="22" hidden="1">{#N/A,#N/A,TRUE,"일정"}</definedName>
    <definedName name="ㅁㅁㅁㅁㅁ" localSheetId="19" hidden="1">{#N/A,#N/A,TRUE,"일정"}</definedName>
    <definedName name="ㅁㅁㅁㅁㅁ" hidden="1">{#N/A,#N/A,TRUE,"일정"}</definedName>
    <definedName name="ㅁㅁㅁㅁㅁㅁㅁㅁㅁㅁㅁㅁㅁㅁ" localSheetId="14" hidden="1">{#N/A,#N/A,FALSE,"단축1";#N/A,#N/A,FALSE,"단축2";#N/A,#N/A,FALSE,"단축3";#N/A,#N/A,FALSE,"장축";#N/A,#N/A,FALSE,"4WD"}</definedName>
    <definedName name="ㅁㅁㅁㅁㅁㅁㅁㅁㅁㅁㅁㅁㅁㅁ" localSheetId="7" hidden="1">{#N/A,#N/A,FALSE,"단축1";#N/A,#N/A,FALSE,"단축2";#N/A,#N/A,FALSE,"단축3";#N/A,#N/A,FALSE,"장축";#N/A,#N/A,FALSE,"4WD"}</definedName>
    <definedName name="ㅁㅁㅁㅁㅁㅁㅁㅁㅁㅁㅁㅁㅁㅁ" localSheetId="25" hidden="1">{#N/A,#N/A,FALSE,"단축1";#N/A,#N/A,FALSE,"단축2";#N/A,#N/A,FALSE,"단축3";#N/A,#N/A,FALSE,"장축";#N/A,#N/A,FALSE,"4WD"}</definedName>
    <definedName name="ㅁㅁㅁㅁㅁㅁㅁㅁㅁㅁㅁㅁㅁㅁ" localSheetId="21" hidden="1">{#N/A,#N/A,FALSE,"단축1";#N/A,#N/A,FALSE,"단축2";#N/A,#N/A,FALSE,"단축3";#N/A,#N/A,FALSE,"장축";#N/A,#N/A,FALSE,"4WD"}</definedName>
    <definedName name="ㅁㅁㅁㅁㅁㅁㅁㅁㅁㅁㅁㅁㅁㅁ" localSheetId="22" hidden="1">{#N/A,#N/A,FALSE,"단축1";#N/A,#N/A,FALSE,"단축2";#N/A,#N/A,FALSE,"단축3";#N/A,#N/A,FALSE,"장축";#N/A,#N/A,FALSE,"4WD"}</definedName>
    <definedName name="ㅁㅁㅁㅁㅁㅁㅁㅁㅁㅁㅁㅁㅁㅁ" localSheetId="19" hidden="1">{#N/A,#N/A,FALSE,"단축1";#N/A,#N/A,FALSE,"단축2";#N/A,#N/A,FALSE,"단축3";#N/A,#N/A,FALSE,"장축";#N/A,#N/A,FALSE,"4WD"}</definedName>
    <definedName name="ㅁㅁㅁㅁㅁㅁㅁㅁㅁㅁㅁㅁㅁㅁ" hidden="1">{#N/A,#N/A,FALSE,"단축1";#N/A,#N/A,FALSE,"단축2";#N/A,#N/A,FALSE,"단축3";#N/A,#N/A,FALSE,"장축";#N/A,#N/A,FALSE,"4WD"}</definedName>
    <definedName name="ㅁㅇ" localSheetId="14" hidden="1">{#N/A,#N/A,FALSE,"단축1";#N/A,#N/A,FALSE,"단축2";#N/A,#N/A,FALSE,"단축3";#N/A,#N/A,FALSE,"장축";#N/A,#N/A,FALSE,"4WD"}</definedName>
    <definedName name="ㅁㅇ" localSheetId="7" hidden="1">{#N/A,#N/A,FALSE,"단축1";#N/A,#N/A,FALSE,"단축2";#N/A,#N/A,FALSE,"단축3";#N/A,#N/A,FALSE,"장축";#N/A,#N/A,FALSE,"4WD"}</definedName>
    <definedName name="ㅁㅇ" localSheetId="25" hidden="1">{#N/A,#N/A,FALSE,"단축1";#N/A,#N/A,FALSE,"단축2";#N/A,#N/A,FALSE,"단축3";#N/A,#N/A,FALSE,"장축";#N/A,#N/A,FALSE,"4WD"}</definedName>
    <definedName name="ㅁㅇ" localSheetId="21" hidden="1">{#N/A,#N/A,FALSE,"단축1";#N/A,#N/A,FALSE,"단축2";#N/A,#N/A,FALSE,"단축3";#N/A,#N/A,FALSE,"장축";#N/A,#N/A,FALSE,"4WD"}</definedName>
    <definedName name="ㅁㅇ" localSheetId="22" hidden="1">{#N/A,#N/A,FALSE,"단축1";#N/A,#N/A,FALSE,"단축2";#N/A,#N/A,FALSE,"단축3";#N/A,#N/A,FALSE,"장축";#N/A,#N/A,FALSE,"4WD"}</definedName>
    <definedName name="ㅁㅇ" localSheetId="19" hidden="1">{#N/A,#N/A,FALSE,"단축1";#N/A,#N/A,FALSE,"단축2";#N/A,#N/A,FALSE,"단축3";#N/A,#N/A,FALSE,"장축";#N/A,#N/A,FALSE,"4WD"}</definedName>
    <definedName name="ㅁㅇ" hidden="1">{#N/A,#N/A,FALSE,"단축1";#N/A,#N/A,FALSE,"단축2";#N/A,#N/A,FALSE,"단축3";#N/A,#N/A,FALSE,"장축";#N/A,#N/A,FALSE,"4WD"}</definedName>
    <definedName name="ㅁㅇㄹ" localSheetId="14" hidden="1">{#N/A,#N/A,FALSE,"단축1";#N/A,#N/A,FALSE,"단축2";#N/A,#N/A,FALSE,"단축3";#N/A,#N/A,FALSE,"장축";#N/A,#N/A,FALSE,"4WD"}</definedName>
    <definedName name="ㅁㅇㄹ" localSheetId="7" hidden="1">{#N/A,#N/A,FALSE,"단축1";#N/A,#N/A,FALSE,"단축2";#N/A,#N/A,FALSE,"단축3";#N/A,#N/A,FALSE,"장축";#N/A,#N/A,FALSE,"4WD"}</definedName>
    <definedName name="ㅁㅇㄹ" localSheetId="25" hidden="1">{#N/A,#N/A,FALSE,"단축1";#N/A,#N/A,FALSE,"단축2";#N/A,#N/A,FALSE,"단축3";#N/A,#N/A,FALSE,"장축";#N/A,#N/A,FALSE,"4WD"}</definedName>
    <definedName name="ㅁㅇㄹ" localSheetId="21" hidden="1">{#N/A,#N/A,FALSE,"단축1";#N/A,#N/A,FALSE,"단축2";#N/A,#N/A,FALSE,"단축3";#N/A,#N/A,FALSE,"장축";#N/A,#N/A,FALSE,"4WD"}</definedName>
    <definedName name="ㅁㅇㄹ" localSheetId="22" hidden="1">{#N/A,#N/A,FALSE,"단축1";#N/A,#N/A,FALSE,"단축2";#N/A,#N/A,FALSE,"단축3";#N/A,#N/A,FALSE,"장축";#N/A,#N/A,FALSE,"4WD"}</definedName>
    <definedName name="ㅁㅇㄹ" localSheetId="19" hidden="1">{#N/A,#N/A,FALSE,"단축1";#N/A,#N/A,FALSE,"단축2";#N/A,#N/A,FALSE,"단축3";#N/A,#N/A,FALSE,"장축";#N/A,#N/A,FALSE,"4WD"}</definedName>
    <definedName name="ㅁㅇㄹ" hidden="1">{#N/A,#N/A,FALSE,"단축1";#N/A,#N/A,FALSE,"단축2";#N/A,#N/A,FALSE,"단축3";#N/A,#N/A,FALSE,"장축";#N/A,#N/A,FALSE,"4WD"}</definedName>
    <definedName name="ㅁㅇㄻㄹ" hidden="1">#REF!</definedName>
    <definedName name="ㅁㅇㄻㅇㄻㄴㅇㄹ" localSheetId="14" hidden="1">{"'AS,SEC'!$A$4:$J$25"}</definedName>
    <definedName name="ㅁㅇㄻㅇㄻㄴㅇㄹ" localSheetId="7" hidden="1">{"'AS,SEC'!$A$4:$J$25"}</definedName>
    <definedName name="ㅁㅇㄻㅇㄻㄴㅇㄹ" localSheetId="25" hidden="1">{"'AS,SEC'!$A$4:$J$25"}</definedName>
    <definedName name="ㅁㅇㄻㅇㄻㄴㅇㄹ" localSheetId="21" hidden="1">{"'AS,SEC'!$A$4:$J$25"}</definedName>
    <definedName name="ㅁㅇㄻㅇㄻㄴㅇㄹ" localSheetId="22" hidden="1">{"'AS,SEC'!$A$4:$J$25"}</definedName>
    <definedName name="ㅁㅇㄻㅇㄻㄴㅇㄹ" localSheetId="19" hidden="1">{"'AS,SEC'!$A$4:$J$25"}</definedName>
    <definedName name="ㅁㅇㄻㅇㄻㄴㅇㄹ" hidden="1">{"'AS,SEC'!$A$4:$J$25"}</definedName>
    <definedName name="ㅁㅇㄻㅇㄻㄴㅇㄹ_1" localSheetId="14" hidden="1">{"'AS,SEC'!$A$4:$J$25"}</definedName>
    <definedName name="ㅁㅇㄻㅇㄻㄴㅇㄹ_1" localSheetId="7" hidden="1">{"'AS,SEC'!$A$4:$J$25"}</definedName>
    <definedName name="ㅁㅇㄻㅇㄻㄴㅇㄹ_1" localSheetId="25" hidden="1">{"'AS,SEC'!$A$4:$J$25"}</definedName>
    <definedName name="ㅁㅇㄻㅇㄻㄴㅇㄹ_1" localSheetId="21" hidden="1">{"'AS,SEC'!$A$4:$J$25"}</definedName>
    <definedName name="ㅁㅇㄻㅇㄻㄴㅇㄹ_1" localSheetId="22" hidden="1">{"'AS,SEC'!$A$4:$J$25"}</definedName>
    <definedName name="ㅁㅇㄻㅇㄻㄴㅇㄹ_1" localSheetId="19" hidden="1">{"'AS,SEC'!$A$4:$J$25"}</definedName>
    <definedName name="ㅁㅇㄻㅇㄻㄴㅇㄹ_1" hidden="1">{"'AS,SEC'!$A$4:$J$25"}</definedName>
    <definedName name="ㅁㅇㄻㅇㄻㅇㅎㅎㅎ" localSheetId="14" hidden="1">{"'AS,SEC'!$A$4:$J$25"}</definedName>
    <definedName name="ㅁㅇㄻㅇㄻㅇㅎㅎㅎ" localSheetId="7" hidden="1">{"'AS,SEC'!$A$4:$J$25"}</definedName>
    <definedName name="ㅁㅇㄻㅇㄻㅇㅎㅎㅎ" localSheetId="25" hidden="1">{"'AS,SEC'!$A$4:$J$25"}</definedName>
    <definedName name="ㅁㅇㄻㅇㄻㅇㅎㅎㅎ" localSheetId="21" hidden="1">{"'AS,SEC'!$A$4:$J$25"}</definedName>
    <definedName name="ㅁㅇㄻㅇㄻㅇㅎㅎㅎ" localSheetId="22" hidden="1">{"'AS,SEC'!$A$4:$J$25"}</definedName>
    <definedName name="ㅁㅇㄻㅇㄻㅇㅎㅎㅎ" localSheetId="19" hidden="1">{"'AS,SEC'!$A$4:$J$25"}</definedName>
    <definedName name="ㅁㅇㄻㅇㄻㅇㅎㅎㅎ" hidden="1">{"'AS,SEC'!$A$4:$J$25"}</definedName>
    <definedName name="ㅁㅇㄻㅇㄻㅇㅎㅎㅎ_1" localSheetId="14" hidden="1">{"'AS,SEC'!$A$4:$J$25"}</definedName>
    <definedName name="ㅁㅇㄻㅇㄻㅇㅎㅎㅎ_1" localSheetId="7" hidden="1">{"'AS,SEC'!$A$4:$J$25"}</definedName>
    <definedName name="ㅁㅇㄻㅇㄻㅇㅎㅎㅎ_1" localSheetId="25" hidden="1">{"'AS,SEC'!$A$4:$J$25"}</definedName>
    <definedName name="ㅁㅇㄻㅇㄻㅇㅎㅎㅎ_1" localSheetId="21" hidden="1">{"'AS,SEC'!$A$4:$J$25"}</definedName>
    <definedName name="ㅁㅇㄻㅇㄻㅇㅎㅎㅎ_1" localSheetId="22" hidden="1">{"'AS,SEC'!$A$4:$J$25"}</definedName>
    <definedName name="ㅁㅇㄻㅇㄻㅇㅎㅎㅎ_1" localSheetId="19" hidden="1">{"'AS,SEC'!$A$4:$J$25"}</definedName>
    <definedName name="ㅁㅇㄻㅇㄻㅇㅎㅎㅎ_1" hidden="1">{"'AS,SEC'!$A$4:$J$25"}</definedName>
    <definedName name="ㅁㅎㅇㄴㅁ" localSheetId="14" hidden="1">{#N/A,#N/A,FALSE,"MD";#N/A,#N/A,FALSE,"AL";#N/A,#N/A,FALSE,"PR";#N/A,#N/A,FALSE,"RU";#N/A,#N/A,FALSE,"SP";#N/A,#N/A,FALSE,"Z"}</definedName>
    <definedName name="ㅁㅎㅇㄴㅁ" localSheetId="7" hidden="1">{#N/A,#N/A,FALSE,"MD";#N/A,#N/A,FALSE,"AL";#N/A,#N/A,FALSE,"PR";#N/A,#N/A,FALSE,"RU";#N/A,#N/A,FALSE,"SP";#N/A,#N/A,FALSE,"Z"}</definedName>
    <definedName name="ㅁㅎㅇㄴㅁ" localSheetId="25" hidden="1">{#N/A,#N/A,FALSE,"MD";#N/A,#N/A,FALSE,"AL";#N/A,#N/A,FALSE,"PR";#N/A,#N/A,FALSE,"RU";#N/A,#N/A,FALSE,"SP";#N/A,#N/A,FALSE,"Z"}</definedName>
    <definedName name="ㅁㅎㅇㄴㅁ" localSheetId="21" hidden="1">{#N/A,#N/A,FALSE,"MD";#N/A,#N/A,FALSE,"AL";#N/A,#N/A,FALSE,"PR";#N/A,#N/A,FALSE,"RU";#N/A,#N/A,FALSE,"SP";#N/A,#N/A,FALSE,"Z"}</definedName>
    <definedName name="ㅁㅎㅇㄴㅁ" localSheetId="22" hidden="1">{#N/A,#N/A,FALSE,"MD";#N/A,#N/A,FALSE,"AL";#N/A,#N/A,FALSE,"PR";#N/A,#N/A,FALSE,"RU";#N/A,#N/A,FALSE,"SP";#N/A,#N/A,FALSE,"Z"}</definedName>
    <definedName name="ㅁㅎㅇㄴㅁ" localSheetId="19" hidden="1">{#N/A,#N/A,FALSE,"MD";#N/A,#N/A,FALSE,"AL";#N/A,#N/A,FALSE,"PR";#N/A,#N/A,FALSE,"RU";#N/A,#N/A,FALSE,"SP";#N/A,#N/A,FALSE,"Z"}</definedName>
    <definedName name="ㅁㅎㅇㄴㅁ" hidden="1">{#N/A,#N/A,FALSE,"MD";#N/A,#N/A,FALSE,"AL";#N/A,#N/A,FALSE,"PR";#N/A,#N/A,FALSE,"RU";#N/A,#N/A,FALSE,"SP";#N/A,#N/A,FALSE,"Z"}</definedName>
    <definedName name="마11111" localSheetId="14" hidden="1">{#N/A,#N/A,TRUE,"Y생산";#N/A,#N/A,TRUE,"Y판매";#N/A,#N/A,TRUE,"Y총물량";#N/A,#N/A,TRUE,"Y능력";#N/A,#N/A,TRUE,"YKD"}</definedName>
    <definedName name="마11111" localSheetId="7" hidden="1">{#N/A,#N/A,TRUE,"Y생산";#N/A,#N/A,TRUE,"Y판매";#N/A,#N/A,TRUE,"Y총물량";#N/A,#N/A,TRUE,"Y능력";#N/A,#N/A,TRUE,"YKD"}</definedName>
    <definedName name="마11111" localSheetId="25" hidden="1">{#N/A,#N/A,TRUE,"Y생산";#N/A,#N/A,TRUE,"Y판매";#N/A,#N/A,TRUE,"Y총물량";#N/A,#N/A,TRUE,"Y능력";#N/A,#N/A,TRUE,"YKD"}</definedName>
    <definedName name="마11111" localSheetId="21" hidden="1">{#N/A,#N/A,TRUE,"Y생산";#N/A,#N/A,TRUE,"Y판매";#N/A,#N/A,TRUE,"Y총물량";#N/A,#N/A,TRUE,"Y능력";#N/A,#N/A,TRUE,"YKD"}</definedName>
    <definedName name="마11111" localSheetId="22" hidden="1">{#N/A,#N/A,TRUE,"Y생산";#N/A,#N/A,TRUE,"Y판매";#N/A,#N/A,TRUE,"Y총물량";#N/A,#N/A,TRUE,"Y능력";#N/A,#N/A,TRUE,"YKD"}</definedName>
    <definedName name="마11111" localSheetId="19" hidden="1">{#N/A,#N/A,TRUE,"Y생산";#N/A,#N/A,TRUE,"Y판매";#N/A,#N/A,TRUE,"Y총물량";#N/A,#N/A,TRUE,"Y능력";#N/A,#N/A,TRUE,"YKD"}</definedName>
    <definedName name="마11111" hidden="1">{#N/A,#N/A,TRUE,"Y생산";#N/A,#N/A,TRUE,"Y판매";#N/A,#N/A,TRUE,"Y총물량";#N/A,#N/A,TRUE,"Y능력";#N/A,#N/A,TRUE,"YKD"}</definedName>
    <definedName name="마감" localSheetId="14" hidden="1">{#N/A,#N/A,TRUE,"Y생산";#N/A,#N/A,TRUE,"Y판매";#N/A,#N/A,TRUE,"Y총물량";#N/A,#N/A,TRUE,"Y능력";#N/A,#N/A,TRUE,"YKD"}</definedName>
    <definedName name="마감" localSheetId="7" hidden="1">{#N/A,#N/A,TRUE,"Y생산";#N/A,#N/A,TRUE,"Y판매";#N/A,#N/A,TRUE,"Y총물량";#N/A,#N/A,TRUE,"Y능력";#N/A,#N/A,TRUE,"YKD"}</definedName>
    <definedName name="마감" localSheetId="25" hidden="1">{#N/A,#N/A,TRUE,"Y생산";#N/A,#N/A,TRUE,"Y판매";#N/A,#N/A,TRUE,"Y총물량";#N/A,#N/A,TRUE,"Y능력";#N/A,#N/A,TRUE,"YKD"}</definedName>
    <definedName name="마감" localSheetId="21" hidden="1">{#N/A,#N/A,TRUE,"Y생산";#N/A,#N/A,TRUE,"Y판매";#N/A,#N/A,TRUE,"Y총물량";#N/A,#N/A,TRUE,"Y능력";#N/A,#N/A,TRUE,"YKD"}</definedName>
    <definedName name="마감" localSheetId="22" hidden="1">{#N/A,#N/A,TRUE,"Y생산";#N/A,#N/A,TRUE,"Y판매";#N/A,#N/A,TRUE,"Y총물량";#N/A,#N/A,TRUE,"Y능력";#N/A,#N/A,TRUE,"YKD"}</definedName>
    <definedName name="마감" localSheetId="19" hidden="1">{#N/A,#N/A,TRUE,"Y생산";#N/A,#N/A,TRUE,"Y판매";#N/A,#N/A,TRUE,"Y총물량";#N/A,#N/A,TRUE,"Y능력";#N/A,#N/A,TRUE,"YKD"}</definedName>
    <definedName name="마감" hidden="1">{#N/A,#N/A,TRUE,"Y생산";#N/A,#N/A,TRUE,"Y판매";#N/A,#N/A,TRUE,"Y총물량";#N/A,#N/A,TRUE,"Y능력";#N/A,#N/A,TRUE,"YKD"}</definedName>
    <definedName name="마감12" localSheetId="14" hidden="1">{#N/A,#N/A,TRUE,"Y생산";#N/A,#N/A,TRUE,"Y판매";#N/A,#N/A,TRUE,"Y총물량";#N/A,#N/A,TRUE,"Y능력";#N/A,#N/A,TRUE,"YKD"}</definedName>
    <definedName name="마감12" localSheetId="7" hidden="1">{#N/A,#N/A,TRUE,"Y생산";#N/A,#N/A,TRUE,"Y판매";#N/A,#N/A,TRUE,"Y총물량";#N/A,#N/A,TRUE,"Y능력";#N/A,#N/A,TRUE,"YKD"}</definedName>
    <definedName name="마감12" localSheetId="25" hidden="1">{#N/A,#N/A,TRUE,"Y생산";#N/A,#N/A,TRUE,"Y판매";#N/A,#N/A,TRUE,"Y총물량";#N/A,#N/A,TRUE,"Y능력";#N/A,#N/A,TRUE,"YKD"}</definedName>
    <definedName name="마감12" localSheetId="21" hidden="1">{#N/A,#N/A,TRUE,"Y생산";#N/A,#N/A,TRUE,"Y판매";#N/A,#N/A,TRUE,"Y총물량";#N/A,#N/A,TRUE,"Y능력";#N/A,#N/A,TRUE,"YKD"}</definedName>
    <definedName name="마감12" localSheetId="22" hidden="1">{#N/A,#N/A,TRUE,"Y생산";#N/A,#N/A,TRUE,"Y판매";#N/A,#N/A,TRUE,"Y총물량";#N/A,#N/A,TRUE,"Y능력";#N/A,#N/A,TRUE,"YKD"}</definedName>
    <definedName name="마감12" localSheetId="19" hidden="1">{#N/A,#N/A,TRUE,"Y생산";#N/A,#N/A,TRUE,"Y판매";#N/A,#N/A,TRUE,"Y총물량";#N/A,#N/A,TRUE,"Y능력";#N/A,#N/A,TRUE,"YKD"}</definedName>
    <definedName name="마감12" hidden="1">{#N/A,#N/A,TRUE,"Y생산";#N/A,#N/A,TRUE,"Y판매";#N/A,#N/A,TRUE,"Y총물량";#N/A,#N/A,TRUE,"Y능력";#N/A,#N/A,TRUE,"YKD"}</definedName>
    <definedName name="마감123" localSheetId="14" hidden="1">{#N/A,#N/A,FALSE,"96 3월물량표";#N/A,#N/A,FALSE,"96 4월물량표";#N/A,#N/A,FALSE,"96 5월물량표"}</definedName>
    <definedName name="마감123" localSheetId="7" hidden="1">{#N/A,#N/A,FALSE,"96 3월물량표";#N/A,#N/A,FALSE,"96 4월물량표";#N/A,#N/A,FALSE,"96 5월물량표"}</definedName>
    <definedName name="마감123" localSheetId="25" hidden="1">{#N/A,#N/A,FALSE,"96 3월물량표";#N/A,#N/A,FALSE,"96 4월물량표";#N/A,#N/A,FALSE,"96 5월물량표"}</definedName>
    <definedName name="마감123" localSheetId="21" hidden="1">{#N/A,#N/A,FALSE,"96 3월물량표";#N/A,#N/A,FALSE,"96 4월물량표";#N/A,#N/A,FALSE,"96 5월물량표"}</definedName>
    <definedName name="마감123" localSheetId="22" hidden="1">{#N/A,#N/A,FALSE,"96 3월물량표";#N/A,#N/A,FALSE,"96 4월물량표";#N/A,#N/A,FALSE,"96 5월물량표"}</definedName>
    <definedName name="마감123" localSheetId="19" hidden="1">{#N/A,#N/A,FALSE,"96 3월물량표";#N/A,#N/A,FALSE,"96 4월물량표";#N/A,#N/A,FALSE,"96 5월물량표"}</definedName>
    <definedName name="마감123" hidden="1">{#N/A,#N/A,FALSE,"96 3월물량표";#N/A,#N/A,FALSE,"96 4월물량표";#N/A,#N/A,FALSE,"96 5월물량표"}</definedName>
    <definedName name="마감830" localSheetId="14" hidden="1">{#N/A,#N/A,TRUE,"Y생산";#N/A,#N/A,TRUE,"Y판매";#N/A,#N/A,TRUE,"Y총물량";#N/A,#N/A,TRUE,"Y능력";#N/A,#N/A,TRUE,"YKD"}</definedName>
    <definedName name="마감830" localSheetId="7" hidden="1">{#N/A,#N/A,TRUE,"Y생산";#N/A,#N/A,TRUE,"Y판매";#N/A,#N/A,TRUE,"Y총물량";#N/A,#N/A,TRUE,"Y능력";#N/A,#N/A,TRUE,"YKD"}</definedName>
    <definedName name="마감830" localSheetId="25" hidden="1">{#N/A,#N/A,TRUE,"Y생산";#N/A,#N/A,TRUE,"Y판매";#N/A,#N/A,TRUE,"Y총물량";#N/A,#N/A,TRUE,"Y능력";#N/A,#N/A,TRUE,"YKD"}</definedName>
    <definedName name="마감830" localSheetId="21" hidden="1">{#N/A,#N/A,TRUE,"Y생산";#N/A,#N/A,TRUE,"Y판매";#N/A,#N/A,TRUE,"Y총물량";#N/A,#N/A,TRUE,"Y능력";#N/A,#N/A,TRUE,"YKD"}</definedName>
    <definedName name="마감830" localSheetId="22" hidden="1">{#N/A,#N/A,TRUE,"Y생산";#N/A,#N/A,TRUE,"Y판매";#N/A,#N/A,TRUE,"Y총물량";#N/A,#N/A,TRUE,"Y능력";#N/A,#N/A,TRUE,"YKD"}</definedName>
    <definedName name="마감830" localSheetId="19" hidden="1">{#N/A,#N/A,TRUE,"Y생산";#N/A,#N/A,TRUE,"Y판매";#N/A,#N/A,TRUE,"Y총물량";#N/A,#N/A,TRUE,"Y능력";#N/A,#N/A,TRUE,"YKD"}</definedName>
    <definedName name="마감830" hidden="1">{#N/A,#N/A,TRUE,"Y생산";#N/A,#N/A,TRUE,"Y판매";#N/A,#N/A,TRUE,"Y총물량";#N/A,#N/A,TRUE,"Y능력";#N/A,#N/A,TRUE,"YKD"}</definedName>
    <definedName name="마감831" localSheetId="14" hidden="1">{#N/A,#N/A,FALSE,"96 3월물량표";#N/A,#N/A,FALSE,"96 4월물량표";#N/A,#N/A,FALSE,"96 5월물량표"}</definedName>
    <definedName name="마감831" localSheetId="7" hidden="1">{#N/A,#N/A,FALSE,"96 3월물량표";#N/A,#N/A,FALSE,"96 4월물량표";#N/A,#N/A,FALSE,"96 5월물량표"}</definedName>
    <definedName name="마감831" localSheetId="25" hidden="1">{#N/A,#N/A,FALSE,"96 3월물량표";#N/A,#N/A,FALSE,"96 4월물량표";#N/A,#N/A,FALSE,"96 5월물량표"}</definedName>
    <definedName name="마감831" localSheetId="21" hidden="1">{#N/A,#N/A,FALSE,"96 3월물량표";#N/A,#N/A,FALSE,"96 4월물량표";#N/A,#N/A,FALSE,"96 5월물량표"}</definedName>
    <definedName name="마감831" localSheetId="22" hidden="1">{#N/A,#N/A,FALSE,"96 3월물량표";#N/A,#N/A,FALSE,"96 4월물량표";#N/A,#N/A,FALSE,"96 5월물량표"}</definedName>
    <definedName name="마감831" localSheetId="19" hidden="1">{#N/A,#N/A,FALSE,"96 3월물량표";#N/A,#N/A,FALSE,"96 4월물량표";#N/A,#N/A,FALSE,"96 5월물량표"}</definedName>
    <definedName name="마감831" hidden="1">{#N/A,#N/A,FALSE,"96 3월물량표";#N/A,#N/A,FALSE,"96 4월물량표";#N/A,#N/A,FALSE,"96 5월물량표"}</definedName>
    <definedName name="말자" localSheetId="14" hidden="1">{#N/A,#N/A,FALSE,"단축1";#N/A,#N/A,FALSE,"단축2";#N/A,#N/A,FALSE,"단축3";#N/A,#N/A,FALSE,"장축";#N/A,#N/A,FALSE,"4WD"}</definedName>
    <definedName name="말자" localSheetId="7" hidden="1">{#N/A,#N/A,FALSE,"단축1";#N/A,#N/A,FALSE,"단축2";#N/A,#N/A,FALSE,"단축3";#N/A,#N/A,FALSE,"장축";#N/A,#N/A,FALSE,"4WD"}</definedName>
    <definedName name="말자" localSheetId="25" hidden="1">{#N/A,#N/A,FALSE,"단축1";#N/A,#N/A,FALSE,"단축2";#N/A,#N/A,FALSE,"단축3";#N/A,#N/A,FALSE,"장축";#N/A,#N/A,FALSE,"4WD"}</definedName>
    <definedName name="말자" localSheetId="21" hidden="1">{#N/A,#N/A,FALSE,"단축1";#N/A,#N/A,FALSE,"단축2";#N/A,#N/A,FALSE,"단축3";#N/A,#N/A,FALSE,"장축";#N/A,#N/A,FALSE,"4WD"}</definedName>
    <definedName name="말자" localSheetId="22" hidden="1">{#N/A,#N/A,FALSE,"단축1";#N/A,#N/A,FALSE,"단축2";#N/A,#N/A,FALSE,"단축3";#N/A,#N/A,FALSE,"장축";#N/A,#N/A,FALSE,"4WD"}</definedName>
    <definedName name="말자" localSheetId="19" hidden="1">{#N/A,#N/A,FALSE,"단축1";#N/A,#N/A,FALSE,"단축2";#N/A,#N/A,FALSE,"단축3";#N/A,#N/A,FALSE,"장축";#N/A,#N/A,FALSE,"4WD"}</definedName>
    <definedName name="말자" hidden="1">{#N/A,#N/A,FALSE,"단축1";#N/A,#N/A,FALSE,"단축2";#N/A,#N/A,FALSE,"단축3";#N/A,#N/A,FALSE,"장축";#N/A,#N/A,FALSE,"4WD"}</definedName>
    <definedName name="매출계획" localSheetId="14" hidden="1">{#N/A,#N/A,FALSE,"UNIT";#N/A,#N/A,FALSE,"UNIT";#N/A,#N/A,FALSE,"계정"}</definedName>
    <definedName name="매출계획" localSheetId="7" hidden="1">{#N/A,#N/A,FALSE,"UNIT";#N/A,#N/A,FALSE,"UNIT";#N/A,#N/A,FALSE,"계정"}</definedName>
    <definedName name="매출계획" localSheetId="25" hidden="1">{#N/A,#N/A,FALSE,"UNIT";#N/A,#N/A,FALSE,"UNIT";#N/A,#N/A,FALSE,"계정"}</definedName>
    <definedName name="매출계획" localSheetId="21" hidden="1">{#N/A,#N/A,FALSE,"UNIT";#N/A,#N/A,FALSE,"UNIT";#N/A,#N/A,FALSE,"계정"}</definedName>
    <definedName name="매출계획" localSheetId="22" hidden="1">{#N/A,#N/A,FALSE,"UNIT";#N/A,#N/A,FALSE,"UNIT";#N/A,#N/A,FALSE,"계정"}</definedName>
    <definedName name="매출계획" localSheetId="19" hidden="1">{#N/A,#N/A,FALSE,"UNIT";#N/A,#N/A,FALSE,"UNIT";#N/A,#N/A,FALSE,"계정"}</definedName>
    <definedName name="매출계획" hidden="1">{#N/A,#N/A,FALSE,"UNIT";#N/A,#N/A,FALSE,"UNIT";#N/A,#N/A,FALSE,"계정"}</definedName>
    <definedName name="메롱" hidden="1">#REF!</definedName>
    <definedName name="목차" localSheetId="14" hidden="1">{#N/A,#N/A,FALSE,"단축1";#N/A,#N/A,FALSE,"단축2";#N/A,#N/A,FALSE,"단축3";#N/A,#N/A,FALSE,"장축";#N/A,#N/A,FALSE,"4WD"}</definedName>
    <definedName name="목차" localSheetId="7" hidden="1">{#N/A,#N/A,FALSE,"단축1";#N/A,#N/A,FALSE,"단축2";#N/A,#N/A,FALSE,"단축3";#N/A,#N/A,FALSE,"장축";#N/A,#N/A,FALSE,"4WD"}</definedName>
    <definedName name="목차" localSheetId="25" hidden="1">{#N/A,#N/A,FALSE,"단축1";#N/A,#N/A,FALSE,"단축2";#N/A,#N/A,FALSE,"단축3";#N/A,#N/A,FALSE,"장축";#N/A,#N/A,FALSE,"4WD"}</definedName>
    <definedName name="목차" localSheetId="21" hidden="1">{#N/A,#N/A,FALSE,"단축1";#N/A,#N/A,FALSE,"단축2";#N/A,#N/A,FALSE,"단축3";#N/A,#N/A,FALSE,"장축";#N/A,#N/A,FALSE,"4WD"}</definedName>
    <definedName name="목차" localSheetId="22" hidden="1">{#N/A,#N/A,FALSE,"단축1";#N/A,#N/A,FALSE,"단축2";#N/A,#N/A,FALSE,"단축3";#N/A,#N/A,FALSE,"장축";#N/A,#N/A,FALSE,"4WD"}</definedName>
    <definedName name="목차" localSheetId="19" hidden="1">{#N/A,#N/A,FALSE,"단축1";#N/A,#N/A,FALSE,"단축2";#N/A,#N/A,FALSE,"단축3";#N/A,#N/A,FALSE,"장축";#N/A,#N/A,FALSE,"4WD"}</definedName>
    <definedName name="목차" hidden="1">{#N/A,#N/A,FALSE,"단축1";#N/A,#N/A,FALSE,"단축2";#N/A,#N/A,FALSE,"단축3";#N/A,#N/A,FALSE,"장축";#N/A,#N/A,FALSE,"4WD"}</definedName>
    <definedName name="물랴자" localSheetId="14" hidden="1">{#N/A,#N/A,TRUE,"Y생산";#N/A,#N/A,TRUE,"Y판매";#N/A,#N/A,TRUE,"Y총물량";#N/A,#N/A,TRUE,"Y능력";#N/A,#N/A,TRUE,"YKD"}</definedName>
    <definedName name="물랴자" localSheetId="7" hidden="1">{#N/A,#N/A,TRUE,"Y생산";#N/A,#N/A,TRUE,"Y판매";#N/A,#N/A,TRUE,"Y총물량";#N/A,#N/A,TRUE,"Y능력";#N/A,#N/A,TRUE,"YKD"}</definedName>
    <definedName name="물랴자" localSheetId="25" hidden="1">{#N/A,#N/A,TRUE,"Y생산";#N/A,#N/A,TRUE,"Y판매";#N/A,#N/A,TRUE,"Y총물량";#N/A,#N/A,TRUE,"Y능력";#N/A,#N/A,TRUE,"YKD"}</definedName>
    <definedName name="물랴자" localSheetId="21" hidden="1">{#N/A,#N/A,TRUE,"Y생산";#N/A,#N/A,TRUE,"Y판매";#N/A,#N/A,TRUE,"Y총물량";#N/A,#N/A,TRUE,"Y능력";#N/A,#N/A,TRUE,"YKD"}</definedName>
    <definedName name="물랴자" localSheetId="22" hidden="1">{#N/A,#N/A,TRUE,"Y생산";#N/A,#N/A,TRUE,"Y판매";#N/A,#N/A,TRUE,"Y총물량";#N/A,#N/A,TRUE,"Y능력";#N/A,#N/A,TRUE,"YKD"}</definedName>
    <definedName name="물랴자" localSheetId="19" hidden="1">{#N/A,#N/A,TRUE,"Y생산";#N/A,#N/A,TRUE,"Y판매";#N/A,#N/A,TRUE,"Y총물량";#N/A,#N/A,TRUE,"Y능력";#N/A,#N/A,TRUE,"YKD"}</definedName>
    <definedName name="물랴자" hidden="1">{#N/A,#N/A,TRUE,"Y생산";#N/A,#N/A,TRUE,"Y판매";#N/A,#N/A,TRUE,"Y총물량";#N/A,#N/A,TRUE,"Y능력";#N/A,#N/A,TRUE,"YKD"}</definedName>
    <definedName name="물량수" localSheetId="14" hidden="1">{#N/A,#N/A,TRUE,"Y생산";#N/A,#N/A,TRUE,"Y판매";#N/A,#N/A,TRUE,"Y총물량";#N/A,#N/A,TRUE,"Y능력";#N/A,#N/A,TRUE,"YKD"}</definedName>
    <definedName name="물량수" localSheetId="7" hidden="1">{#N/A,#N/A,TRUE,"Y생산";#N/A,#N/A,TRUE,"Y판매";#N/A,#N/A,TRUE,"Y총물량";#N/A,#N/A,TRUE,"Y능력";#N/A,#N/A,TRUE,"YKD"}</definedName>
    <definedName name="물량수" localSheetId="25" hidden="1">{#N/A,#N/A,TRUE,"Y생산";#N/A,#N/A,TRUE,"Y판매";#N/A,#N/A,TRUE,"Y총물량";#N/A,#N/A,TRUE,"Y능력";#N/A,#N/A,TRUE,"YKD"}</definedName>
    <definedName name="물량수" localSheetId="21" hidden="1">{#N/A,#N/A,TRUE,"Y생산";#N/A,#N/A,TRUE,"Y판매";#N/A,#N/A,TRUE,"Y총물량";#N/A,#N/A,TRUE,"Y능력";#N/A,#N/A,TRUE,"YKD"}</definedName>
    <definedName name="물량수" localSheetId="22" hidden="1">{#N/A,#N/A,TRUE,"Y생산";#N/A,#N/A,TRUE,"Y판매";#N/A,#N/A,TRUE,"Y총물량";#N/A,#N/A,TRUE,"Y능력";#N/A,#N/A,TRUE,"YKD"}</definedName>
    <definedName name="물량수" localSheetId="19" hidden="1">{#N/A,#N/A,TRUE,"Y생산";#N/A,#N/A,TRUE,"Y판매";#N/A,#N/A,TRUE,"Y총물량";#N/A,#N/A,TRUE,"Y능력";#N/A,#N/A,TRUE,"YKD"}</definedName>
    <definedName name="물량수" hidden="1">{#N/A,#N/A,TRUE,"Y생산";#N/A,#N/A,TRUE,"Y판매";#N/A,#N/A,TRUE,"Y총물량";#N/A,#N/A,TRUE,"Y능력";#N/A,#N/A,TRUE,"YKD"}</definedName>
    <definedName name="물량수정" localSheetId="14" hidden="1">{#N/A,#N/A,TRUE,"Y생산";#N/A,#N/A,TRUE,"Y판매";#N/A,#N/A,TRUE,"Y총물량";#N/A,#N/A,TRUE,"Y능력";#N/A,#N/A,TRUE,"YKD"}</definedName>
    <definedName name="물량수정" localSheetId="7" hidden="1">{#N/A,#N/A,TRUE,"Y생산";#N/A,#N/A,TRUE,"Y판매";#N/A,#N/A,TRUE,"Y총물량";#N/A,#N/A,TRUE,"Y능력";#N/A,#N/A,TRUE,"YKD"}</definedName>
    <definedName name="물량수정" localSheetId="25" hidden="1">{#N/A,#N/A,TRUE,"Y생산";#N/A,#N/A,TRUE,"Y판매";#N/A,#N/A,TRUE,"Y총물량";#N/A,#N/A,TRUE,"Y능력";#N/A,#N/A,TRUE,"YKD"}</definedName>
    <definedName name="물량수정" localSheetId="21" hidden="1">{#N/A,#N/A,TRUE,"Y생산";#N/A,#N/A,TRUE,"Y판매";#N/A,#N/A,TRUE,"Y총물량";#N/A,#N/A,TRUE,"Y능력";#N/A,#N/A,TRUE,"YKD"}</definedName>
    <definedName name="물량수정" localSheetId="22" hidden="1">{#N/A,#N/A,TRUE,"Y생산";#N/A,#N/A,TRUE,"Y판매";#N/A,#N/A,TRUE,"Y총물량";#N/A,#N/A,TRUE,"Y능력";#N/A,#N/A,TRUE,"YKD"}</definedName>
    <definedName name="물량수정" localSheetId="19" hidden="1">{#N/A,#N/A,TRUE,"Y생산";#N/A,#N/A,TRUE,"Y판매";#N/A,#N/A,TRUE,"Y총물량";#N/A,#N/A,TRUE,"Y능력";#N/A,#N/A,TRUE,"YKD"}</definedName>
    <definedName name="물량수정" hidden="1">{#N/A,#N/A,TRUE,"Y생산";#N/A,#N/A,TRUE,"Y판매";#N/A,#N/A,TRUE,"Y총물량";#N/A,#N/A,TRUE,"Y능력";#N/A,#N/A,TRUE,"YKD"}</definedName>
    <definedName name="물량수정1" localSheetId="14" hidden="1">{#N/A,#N/A,TRUE,"Y생산";#N/A,#N/A,TRUE,"Y판매";#N/A,#N/A,TRUE,"Y총물량";#N/A,#N/A,TRUE,"Y능력";#N/A,#N/A,TRUE,"YKD"}</definedName>
    <definedName name="물량수정1" localSheetId="7" hidden="1">{#N/A,#N/A,TRUE,"Y생산";#N/A,#N/A,TRUE,"Y판매";#N/A,#N/A,TRUE,"Y총물량";#N/A,#N/A,TRUE,"Y능력";#N/A,#N/A,TRUE,"YKD"}</definedName>
    <definedName name="물량수정1" localSheetId="25" hidden="1">{#N/A,#N/A,TRUE,"Y생산";#N/A,#N/A,TRUE,"Y판매";#N/A,#N/A,TRUE,"Y총물량";#N/A,#N/A,TRUE,"Y능력";#N/A,#N/A,TRUE,"YKD"}</definedName>
    <definedName name="물량수정1" localSheetId="21" hidden="1">{#N/A,#N/A,TRUE,"Y생산";#N/A,#N/A,TRUE,"Y판매";#N/A,#N/A,TRUE,"Y총물량";#N/A,#N/A,TRUE,"Y능력";#N/A,#N/A,TRUE,"YKD"}</definedName>
    <definedName name="물량수정1" localSheetId="22" hidden="1">{#N/A,#N/A,TRUE,"Y생산";#N/A,#N/A,TRUE,"Y판매";#N/A,#N/A,TRUE,"Y총물량";#N/A,#N/A,TRUE,"Y능력";#N/A,#N/A,TRUE,"YKD"}</definedName>
    <definedName name="물량수정1" localSheetId="19" hidden="1">{#N/A,#N/A,TRUE,"Y생산";#N/A,#N/A,TRUE,"Y판매";#N/A,#N/A,TRUE,"Y총물량";#N/A,#N/A,TRUE,"Y능력";#N/A,#N/A,TRUE,"YKD"}</definedName>
    <definedName name="물량수정1" hidden="1">{#N/A,#N/A,TRUE,"Y생산";#N/A,#N/A,TRUE,"Y판매";#N/A,#N/A,TRUE,"Y총물량";#N/A,#N/A,TRUE,"Y능력";#N/A,#N/A,TRUE,"YKD"}</definedName>
    <definedName name="물량수정2" localSheetId="14" hidden="1">{#N/A,#N/A,TRUE,"Y생산";#N/A,#N/A,TRUE,"Y판매";#N/A,#N/A,TRUE,"Y총물량";#N/A,#N/A,TRUE,"Y능력";#N/A,#N/A,TRUE,"YKD"}</definedName>
    <definedName name="물량수정2" localSheetId="7" hidden="1">{#N/A,#N/A,TRUE,"Y생산";#N/A,#N/A,TRUE,"Y판매";#N/A,#N/A,TRUE,"Y총물량";#N/A,#N/A,TRUE,"Y능력";#N/A,#N/A,TRUE,"YKD"}</definedName>
    <definedName name="물량수정2" localSheetId="25" hidden="1">{#N/A,#N/A,TRUE,"Y생산";#N/A,#N/A,TRUE,"Y판매";#N/A,#N/A,TRUE,"Y총물량";#N/A,#N/A,TRUE,"Y능력";#N/A,#N/A,TRUE,"YKD"}</definedName>
    <definedName name="물량수정2" localSheetId="21" hidden="1">{#N/A,#N/A,TRUE,"Y생산";#N/A,#N/A,TRUE,"Y판매";#N/A,#N/A,TRUE,"Y총물량";#N/A,#N/A,TRUE,"Y능력";#N/A,#N/A,TRUE,"YKD"}</definedName>
    <definedName name="물량수정2" localSheetId="22" hidden="1">{#N/A,#N/A,TRUE,"Y생산";#N/A,#N/A,TRUE,"Y판매";#N/A,#N/A,TRUE,"Y총물량";#N/A,#N/A,TRUE,"Y능력";#N/A,#N/A,TRUE,"YKD"}</definedName>
    <definedName name="물량수정2" localSheetId="19" hidden="1">{#N/A,#N/A,TRUE,"Y생산";#N/A,#N/A,TRUE,"Y판매";#N/A,#N/A,TRUE,"Y총물량";#N/A,#N/A,TRUE,"Y능력";#N/A,#N/A,TRUE,"YKD"}</definedName>
    <definedName name="물량수정2" hidden="1">{#N/A,#N/A,TRUE,"Y생산";#N/A,#N/A,TRUE,"Y판매";#N/A,#N/A,TRUE,"Y총물량";#N/A,#N/A,TRUE,"Y능력";#N/A,#N/A,TRUE,"YKD"}</definedName>
    <definedName name="물량정" localSheetId="14" hidden="1">{#N/A,#N/A,TRUE,"Y생산";#N/A,#N/A,TRUE,"Y판매";#N/A,#N/A,TRUE,"Y총물량";#N/A,#N/A,TRUE,"Y능력";#N/A,#N/A,TRUE,"YKD"}</definedName>
    <definedName name="물량정" localSheetId="7" hidden="1">{#N/A,#N/A,TRUE,"Y생산";#N/A,#N/A,TRUE,"Y판매";#N/A,#N/A,TRUE,"Y총물량";#N/A,#N/A,TRUE,"Y능력";#N/A,#N/A,TRUE,"YKD"}</definedName>
    <definedName name="물량정" localSheetId="25" hidden="1">{#N/A,#N/A,TRUE,"Y생산";#N/A,#N/A,TRUE,"Y판매";#N/A,#N/A,TRUE,"Y총물량";#N/A,#N/A,TRUE,"Y능력";#N/A,#N/A,TRUE,"YKD"}</definedName>
    <definedName name="물량정" localSheetId="21" hidden="1">{#N/A,#N/A,TRUE,"Y생산";#N/A,#N/A,TRUE,"Y판매";#N/A,#N/A,TRUE,"Y총물량";#N/A,#N/A,TRUE,"Y능력";#N/A,#N/A,TRUE,"YKD"}</definedName>
    <definedName name="물량정" localSheetId="22" hidden="1">{#N/A,#N/A,TRUE,"Y생산";#N/A,#N/A,TRUE,"Y판매";#N/A,#N/A,TRUE,"Y총물량";#N/A,#N/A,TRUE,"Y능력";#N/A,#N/A,TRUE,"YKD"}</definedName>
    <definedName name="물량정" localSheetId="19" hidden="1">{#N/A,#N/A,TRUE,"Y생산";#N/A,#N/A,TRUE,"Y판매";#N/A,#N/A,TRUE,"Y총물량";#N/A,#N/A,TRUE,"Y능력";#N/A,#N/A,TRUE,"YKD"}</definedName>
    <definedName name="물량정" hidden="1">{#N/A,#N/A,TRUE,"Y생산";#N/A,#N/A,TRUE,"Y판매";#N/A,#N/A,TRUE,"Y총물량";#N/A,#N/A,TRUE,"Y능력";#N/A,#N/A,TRUE,"YKD"}</definedName>
    <definedName name="물량조정" localSheetId="14" hidden="1">{#N/A,#N/A,TRUE,"Y생산";#N/A,#N/A,TRUE,"Y판매";#N/A,#N/A,TRUE,"Y총물량";#N/A,#N/A,TRUE,"Y능력";#N/A,#N/A,TRUE,"YKD"}</definedName>
    <definedName name="물량조정" localSheetId="7" hidden="1">{#N/A,#N/A,TRUE,"Y생산";#N/A,#N/A,TRUE,"Y판매";#N/A,#N/A,TRUE,"Y총물량";#N/A,#N/A,TRUE,"Y능력";#N/A,#N/A,TRUE,"YKD"}</definedName>
    <definedName name="물량조정" localSheetId="25" hidden="1">{#N/A,#N/A,TRUE,"Y생산";#N/A,#N/A,TRUE,"Y판매";#N/A,#N/A,TRUE,"Y총물량";#N/A,#N/A,TRUE,"Y능력";#N/A,#N/A,TRUE,"YKD"}</definedName>
    <definedName name="물량조정" localSheetId="21" hidden="1">{#N/A,#N/A,TRUE,"Y생산";#N/A,#N/A,TRUE,"Y판매";#N/A,#N/A,TRUE,"Y총물량";#N/A,#N/A,TRUE,"Y능력";#N/A,#N/A,TRUE,"YKD"}</definedName>
    <definedName name="물량조정" localSheetId="22" hidden="1">{#N/A,#N/A,TRUE,"Y생산";#N/A,#N/A,TRUE,"Y판매";#N/A,#N/A,TRUE,"Y총물량";#N/A,#N/A,TRUE,"Y능력";#N/A,#N/A,TRUE,"YKD"}</definedName>
    <definedName name="물량조정" localSheetId="19" hidden="1">{#N/A,#N/A,TRUE,"Y생산";#N/A,#N/A,TRUE,"Y판매";#N/A,#N/A,TRUE,"Y총물량";#N/A,#N/A,TRUE,"Y능력";#N/A,#N/A,TRUE,"YKD"}</definedName>
    <definedName name="물량조정" hidden="1">{#N/A,#N/A,TRUE,"Y생산";#N/A,#N/A,TRUE,"Y판매";#N/A,#N/A,TRUE,"Y총물량";#N/A,#N/A,TRUE,"Y능력";#N/A,#N/A,TRUE,"YKD"}</definedName>
    <definedName name="물류" localSheetId="14" hidden="1">{#N/A,#N/A,FALSE,"단축1";#N/A,#N/A,FALSE,"단축2";#N/A,#N/A,FALSE,"단축3";#N/A,#N/A,FALSE,"장축";#N/A,#N/A,FALSE,"4WD"}</definedName>
    <definedName name="물류" localSheetId="7" hidden="1">{#N/A,#N/A,FALSE,"단축1";#N/A,#N/A,FALSE,"단축2";#N/A,#N/A,FALSE,"단축3";#N/A,#N/A,FALSE,"장축";#N/A,#N/A,FALSE,"4WD"}</definedName>
    <definedName name="물류" localSheetId="25" hidden="1">{#N/A,#N/A,FALSE,"단축1";#N/A,#N/A,FALSE,"단축2";#N/A,#N/A,FALSE,"단축3";#N/A,#N/A,FALSE,"장축";#N/A,#N/A,FALSE,"4WD"}</definedName>
    <definedName name="물류" localSheetId="21" hidden="1">{#N/A,#N/A,FALSE,"단축1";#N/A,#N/A,FALSE,"단축2";#N/A,#N/A,FALSE,"단축3";#N/A,#N/A,FALSE,"장축";#N/A,#N/A,FALSE,"4WD"}</definedName>
    <definedName name="물류" localSheetId="22" hidden="1">{#N/A,#N/A,FALSE,"단축1";#N/A,#N/A,FALSE,"단축2";#N/A,#N/A,FALSE,"단축3";#N/A,#N/A,FALSE,"장축";#N/A,#N/A,FALSE,"4WD"}</definedName>
    <definedName name="물류" localSheetId="19" hidden="1">{#N/A,#N/A,FALSE,"단축1";#N/A,#N/A,FALSE,"단축2";#N/A,#N/A,FALSE,"단축3";#N/A,#N/A,FALSE,"장축";#N/A,#N/A,FALSE,"4WD"}</definedName>
    <definedName name="물류" hidden="1">{#N/A,#N/A,FALSE,"단축1";#N/A,#N/A,FALSE,"단축2";#N/A,#N/A,FALSE,"단축3";#N/A,#N/A,FALSE,"장축";#N/A,#N/A,FALSE,"4WD"}</definedName>
    <definedName name="물류비검토" localSheetId="14" hidden="1">{#N/A,#N/A,FALSE,"단축1";#N/A,#N/A,FALSE,"단축2";#N/A,#N/A,FALSE,"단축3";#N/A,#N/A,FALSE,"장축";#N/A,#N/A,FALSE,"4WD"}</definedName>
    <definedName name="물류비검토" localSheetId="7" hidden="1">{#N/A,#N/A,FALSE,"단축1";#N/A,#N/A,FALSE,"단축2";#N/A,#N/A,FALSE,"단축3";#N/A,#N/A,FALSE,"장축";#N/A,#N/A,FALSE,"4WD"}</definedName>
    <definedName name="물류비검토" localSheetId="25" hidden="1">{#N/A,#N/A,FALSE,"단축1";#N/A,#N/A,FALSE,"단축2";#N/A,#N/A,FALSE,"단축3";#N/A,#N/A,FALSE,"장축";#N/A,#N/A,FALSE,"4WD"}</definedName>
    <definedName name="물류비검토" localSheetId="21" hidden="1">{#N/A,#N/A,FALSE,"단축1";#N/A,#N/A,FALSE,"단축2";#N/A,#N/A,FALSE,"단축3";#N/A,#N/A,FALSE,"장축";#N/A,#N/A,FALSE,"4WD"}</definedName>
    <definedName name="물류비검토" localSheetId="22" hidden="1">{#N/A,#N/A,FALSE,"단축1";#N/A,#N/A,FALSE,"단축2";#N/A,#N/A,FALSE,"단축3";#N/A,#N/A,FALSE,"장축";#N/A,#N/A,FALSE,"4WD"}</definedName>
    <definedName name="물류비검토" localSheetId="19" hidden="1">{#N/A,#N/A,FALSE,"단축1";#N/A,#N/A,FALSE,"단축2";#N/A,#N/A,FALSE,"단축3";#N/A,#N/A,FALSE,"장축";#N/A,#N/A,FALSE,"4WD"}</definedName>
    <definedName name="물류비검토" hidden="1">{#N/A,#N/A,FALSE,"단축1";#N/A,#N/A,FALSE,"단축2";#N/A,#N/A,FALSE,"단축3";#N/A,#N/A,FALSE,"장축";#N/A,#N/A,FALSE,"4WD"}</definedName>
    <definedName name="물수" localSheetId="14" hidden="1">{#N/A,#N/A,TRUE,"Y생산";#N/A,#N/A,TRUE,"Y판매";#N/A,#N/A,TRUE,"Y총물량";#N/A,#N/A,TRUE,"Y능력";#N/A,#N/A,TRUE,"YKD"}</definedName>
    <definedName name="물수" localSheetId="7" hidden="1">{#N/A,#N/A,TRUE,"Y생산";#N/A,#N/A,TRUE,"Y판매";#N/A,#N/A,TRUE,"Y총물량";#N/A,#N/A,TRUE,"Y능력";#N/A,#N/A,TRUE,"YKD"}</definedName>
    <definedName name="물수" localSheetId="25" hidden="1">{#N/A,#N/A,TRUE,"Y생산";#N/A,#N/A,TRUE,"Y판매";#N/A,#N/A,TRUE,"Y총물량";#N/A,#N/A,TRUE,"Y능력";#N/A,#N/A,TRUE,"YKD"}</definedName>
    <definedName name="물수" localSheetId="21" hidden="1">{#N/A,#N/A,TRUE,"Y생산";#N/A,#N/A,TRUE,"Y판매";#N/A,#N/A,TRUE,"Y총물량";#N/A,#N/A,TRUE,"Y능력";#N/A,#N/A,TRUE,"YKD"}</definedName>
    <definedName name="물수" localSheetId="22" hidden="1">{#N/A,#N/A,TRUE,"Y생산";#N/A,#N/A,TRUE,"Y판매";#N/A,#N/A,TRUE,"Y총물량";#N/A,#N/A,TRUE,"Y능력";#N/A,#N/A,TRUE,"YKD"}</definedName>
    <definedName name="물수" localSheetId="19" hidden="1">{#N/A,#N/A,TRUE,"Y생산";#N/A,#N/A,TRUE,"Y판매";#N/A,#N/A,TRUE,"Y총물량";#N/A,#N/A,TRUE,"Y능력";#N/A,#N/A,TRUE,"YKD"}</definedName>
    <definedName name="물수" hidden="1">{#N/A,#N/A,TRUE,"Y생산";#N/A,#N/A,TRUE,"Y판매";#N/A,#N/A,TRUE,"Y총물량";#N/A,#N/A,TRUE,"Y능력";#N/A,#N/A,TRUE,"YKD"}</definedName>
    <definedName name="미" localSheetId="14" hidden="1">{#N/A,#N/A,TRUE,"일정"}</definedName>
    <definedName name="미" localSheetId="7" hidden="1">{#N/A,#N/A,TRUE,"일정"}</definedName>
    <definedName name="미" localSheetId="25" hidden="1">{#N/A,#N/A,TRUE,"일정"}</definedName>
    <definedName name="미" localSheetId="21" hidden="1">{#N/A,#N/A,TRUE,"일정"}</definedName>
    <definedName name="미" localSheetId="22" hidden="1">{#N/A,#N/A,TRUE,"일정"}</definedName>
    <definedName name="미" localSheetId="19" hidden="1">{#N/A,#N/A,TRUE,"일정"}</definedName>
    <definedName name="미" hidden="1">{#N/A,#N/A,TRUE,"일정"}</definedName>
    <definedName name="미승인"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2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1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애" localSheetId="14" hidden="1">{#N/A,#N/A,FALSE,"REPORT"}</definedName>
    <definedName name="미애" localSheetId="7" hidden="1">{#N/A,#N/A,FALSE,"REPORT"}</definedName>
    <definedName name="미애" localSheetId="25" hidden="1">{#N/A,#N/A,FALSE,"REPORT"}</definedName>
    <definedName name="미애" localSheetId="21" hidden="1">{#N/A,#N/A,FALSE,"REPORT"}</definedName>
    <definedName name="미애" localSheetId="22" hidden="1">{#N/A,#N/A,FALSE,"REPORT"}</definedName>
    <definedName name="미애" localSheetId="19" hidden="1">{#N/A,#N/A,FALSE,"REPORT"}</definedName>
    <definedName name="미애" hidden="1">{#N/A,#N/A,FALSE,"REPORT"}</definedName>
    <definedName name="미지" localSheetId="14" hidden="1">{#N/A,#N/A,FALSE,"UNIT";#N/A,#N/A,FALSE,"UNIT";#N/A,#N/A,FALSE,"계정"}</definedName>
    <definedName name="미지" localSheetId="7" hidden="1">{#N/A,#N/A,FALSE,"UNIT";#N/A,#N/A,FALSE,"UNIT";#N/A,#N/A,FALSE,"계정"}</definedName>
    <definedName name="미지" localSheetId="25" hidden="1">{#N/A,#N/A,FALSE,"UNIT";#N/A,#N/A,FALSE,"UNIT";#N/A,#N/A,FALSE,"계정"}</definedName>
    <definedName name="미지" localSheetId="21" hidden="1">{#N/A,#N/A,FALSE,"UNIT";#N/A,#N/A,FALSE,"UNIT";#N/A,#N/A,FALSE,"계정"}</definedName>
    <definedName name="미지" localSheetId="22" hidden="1">{#N/A,#N/A,FALSE,"UNIT";#N/A,#N/A,FALSE,"UNIT";#N/A,#N/A,FALSE,"계정"}</definedName>
    <definedName name="미지" localSheetId="19" hidden="1">{#N/A,#N/A,FALSE,"UNIT";#N/A,#N/A,FALSE,"UNIT";#N/A,#N/A,FALSE,"계정"}</definedName>
    <definedName name="미지" hidden="1">{#N/A,#N/A,FALSE,"UNIT";#N/A,#N/A,FALSE,"UNIT";#N/A,#N/A,FALSE,"계정"}</definedName>
    <definedName name="ㅂ" localSheetId="14" hidden="1">{#N/A,#N/A,FALSE,"신규dep";#N/A,#N/A,FALSE,"신규dep-금형상각후";#N/A,#N/A,FALSE,"신규dep-연구비상각후";#N/A,#N/A,FALSE,"신규dep-기계,공구상각후"}</definedName>
    <definedName name="ㅂ" localSheetId="7" hidden="1">{#N/A,#N/A,FALSE,"신규dep";#N/A,#N/A,FALSE,"신규dep-금형상각후";#N/A,#N/A,FALSE,"신규dep-연구비상각후";#N/A,#N/A,FALSE,"신규dep-기계,공구상각후"}</definedName>
    <definedName name="ㅂ" localSheetId="25" hidden="1">{#N/A,#N/A,FALSE,"신규dep";#N/A,#N/A,FALSE,"신규dep-금형상각후";#N/A,#N/A,FALSE,"신규dep-연구비상각후";#N/A,#N/A,FALSE,"신규dep-기계,공구상각후"}</definedName>
    <definedName name="ㅂ" localSheetId="21" hidden="1">{#N/A,#N/A,FALSE,"신규dep";#N/A,#N/A,FALSE,"신규dep-금형상각후";#N/A,#N/A,FALSE,"신규dep-연구비상각후";#N/A,#N/A,FALSE,"신규dep-기계,공구상각후"}</definedName>
    <definedName name="ㅂ" localSheetId="22" hidden="1">{#N/A,#N/A,FALSE,"신규dep";#N/A,#N/A,FALSE,"신규dep-금형상각후";#N/A,#N/A,FALSE,"신규dep-연구비상각후";#N/A,#N/A,FALSE,"신규dep-기계,공구상각후"}</definedName>
    <definedName name="ㅂ" localSheetId="19" hidden="1">{#N/A,#N/A,FALSE,"신규dep";#N/A,#N/A,FALSE,"신규dep-금형상각후";#N/A,#N/A,FALSE,"신규dep-연구비상각후";#N/A,#N/A,FALSE,"신규dep-기계,공구상각후"}</definedName>
    <definedName name="ㅂ" hidden="1">{#N/A,#N/A,FALSE,"신규dep";#N/A,#N/A,FALSE,"신규dep-금형상각후";#N/A,#N/A,FALSE,"신규dep-연구비상각후";#N/A,#N/A,FALSE,"신규dep-기계,공구상각후"}</definedName>
    <definedName name="ㅂㄴㅁㅋ" localSheetId="14" hidden="1">{#N/A,#N/A,FALSE,"단축1";#N/A,#N/A,FALSE,"단축2";#N/A,#N/A,FALSE,"단축3";#N/A,#N/A,FALSE,"장축";#N/A,#N/A,FALSE,"4WD"}</definedName>
    <definedName name="ㅂㄴㅁㅋ" localSheetId="7" hidden="1">{#N/A,#N/A,FALSE,"단축1";#N/A,#N/A,FALSE,"단축2";#N/A,#N/A,FALSE,"단축3";#N/A,#N/A,FALSE,"장축";#N/A,#N/A,FALSE,"4WD"}</definedName>
    <definedName name="ㅂㄴㅁㅋ" localSheetId="25" hidden="1">{#N/A,#N/A,FALSE,"단축1";#N/A,#N/A,FALSE,"단축2";#N/A,#N/A,FALSE,"단축3";#N/A,#N/A,FALSE,"장축";#N/A,#N/A,FALSE,"4WD"}</definedName>
    <definedName name="ㅂㄴㅁㅋ" localSheetId="21" hidden="1">{#N/A,#N/A,FALSE,"단축1";#N/A,#N/A,FALSE,"단축2";#N/A,#N/A,FALSE,"단축3";#N/A,#N/A,FALSE,"장축";#N/A,#N/A,FALSE,"4WD"}</definedName>
    <definedName name="ㅂㄴㅁㅋ" localSheetId="22" hidden="1">{#N/A,#N/A,FALSE,"단축1";#N/A,#N/A,FALSE,"단축2";#N/A,#N/A,FALSE,"단축3";#N/A,#N/A,FALSE,"장축";#N/A,#N/A,FALSE,"4WD"}</definedName>
    <definedName name="ㅂㄴㅁㅋ" localSheetId="19" hidden="1">{#N/A,#N/A,FALSE,"단축1";#N/A,#N/A,FALSE,"단축2";#N/A,#N/A,FALSE,"단축3";#N/A,#N/A,FALSE,"장축";#N/A,#N/A,FALSE,"4WD"}</definedName>
    <definedName name="ㅂㄴㅁㅋ" hidden="1">{#N/A,#N/A,FALSE,"단축1";#N/A,#N/A,FALSE,"단축2";#N/A,#N/A,FALSE,"단축3";#N/A,#N/A,FALSE,"장축";#N/A,#N/A,FALSE,"4WD"}</definedName>
    <definedName name="ㅂㅁ" localSheetId="14" hidden="1">{#N/A,"PURCHM",FALSE,"Business Analysis";#N/A,"SPADD",FALSE,"Business Analysis"}</definedName>
    <definedName name="ㅂㅁ" localSheetId="7" hidden="1">{#N/A,"PURCHM",FALSE,"Business Analysis";#N/A,"SPADD",FALSE,"Business Analysis"}</definedName>
    <definedName name="ㅂㅁ" localSheetId="25" hidden="1">{#N/A,"PURCHM",FALSE,"Business Analysis";#N/A,"SPADD",FALSE,"Business Analysis"}</definedName>
    <definedName name="ㅂㅁ" localSheetId="21" hidden="1">{#N/A,"PURCHM",FALSE,"Business Analysis";#N/A,"SPADD",FALSE,"Business Analysis"}</definedName>
    <definedName name="ㅂㅁ" localSheetId="22" hidden="1">{#N/A,"PURCHM",FALSE,"Business Analysis";#N/A,"SPADD",FALSE,"Business Analysis"}</definedName>
    <definedName name="ㅂㅁ" localSheetId="19" hidden="1">{#N/A,"PURCHM",FALSE,"Business Analysis";#N/A,"SPADD",FALSE,"Business Analysis"}</definedName>
    <definedName name="ㅂㅁ" hidden="1">{#N/A,"PURCHM",FALSE,"Business Analysis";#N/A,"SPADD",FALSE,"Business Analysis"}</definedName>
    <definedName name="ㅂㅂ_1" localSheetId="14" hidden="1">{"'AS,SEC'!$A$4:$J$25"}</definedName>
    <definedName name="ㅂㅂ_1" localSheetId="7" hidden="1">{"'AS,SEC'!$A$4:$J$25"}</definedName>
    <definedName name="ㅂㅂ_1" localSheetId="25" hidden="1">{"'AS,SEC'!$A$4:$J$25"}</definedName>
    <definedName name="ㅂㅂ_1" localSheetId="21" hidden="1">{"'AS,SEC'!$A$4:$J$25"}</definedName>
    <definedName name="ㅂㅂ_1" localSheetId="22" hidden="1">{"'AS,SEC'!$A$4:$J$25"}</definedName>
    <definedName name="ㅂㅂ_1" localSheetId="19" hidden="1">{"'AS,SEC'!$A$4:$J$25"}</definedName>
    <definedName name="ㅂㅂ_1" hidden="1">{"'AS,SEC'!$A$4:$J$25"}</definedName>
    <definedName name="ㅂㅂㅂ"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localSheetId="2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localSheetId="1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ㅂㅂㅂㅂㅂㅂㅂㅂㅂㅂㅂㅂㅂㅂㅂㅂㅂㅂㅂㅂㅂㅂㅂㅂㅂㅂㅂㅂㅂㅂㅂㅂ" localSheetId="14" hidden="1">{#N/A,#N/A,FALSE,"단축1";#N/A,#N/A,FALSE,"단축2";#N/A,#N/A,FALSE,"단축3";#N/A,#N/A,FALSE,"장축";#N/A,#N/A,FALSE,"4WD"}</definedName>
    <definedName name="ㅂㅂㅂㅂㅂㅂㅂㅂㅂㅂㅂㅂㅂㅂㅂㅂㅂㅂㅂㅂㅂㅂㅂㅂㅂㅂㅂㅂㅂㅂㅂㅂ" localSheetId="7" hidden="1">{#N/A,#N/A,FALSE,"단축1";#N/A,#N/A,FALSE,"단축2";#N/A,#N/A,FALSE,"단축3";#N/A,#N/A,FALSE,"장축";#N/A,#N/A,FALSE,"4WD"}</definedName>
    <definedName name="ㅂㅂㅂㅂㅂㅂㅂㅂㅂㅂㅂㅂㅂㅂㅂㅂㅂㅂㅂㅂㅂㅂㅂㅂㅂㅂㅂㅂㅂㅂㅂㅂ" localSheetId="25" hidden="1">{#N/A,#N/A,FALSE,"단축1";#N/A,#N/A,FALSE,"단축2";#N/A,#N/A,FALSE,"단축3";#N/A,#N/A,FALSE,"장축";#N/A,#N/A,FALSE,"4WD"}</definedName>
    <definedName name="ㅂㅂㅂㅂㅂㅂㅂㅂㅂㅂㅂㅂㅂㅂㅂㅂㅂㅂㅂㅂㅂㅂㅂㅂㅂㅂㅂㅂㅂㅂㅂㅂ" localSheetId="21" hidden="1">{#N/A,#N/A,FALSE,"단축1";#N/A,#N/A,FALSE,"단축2";#N/A,#N/A,FALSE,"단축3";#N/A,#N/A,FALSE,"장축";#N/A,#N/A,FALSE,"4WD"}</definedName>
    <definedName name="ㅂㅂㅂㅂㅂㅂㅂㅂㅂㅂㅂㅂㅂㅂㅂㅂㅂㅂㅂㅂㅂㅂㅂㅂㅂㅂㅂㅂㅂㅂㅂㅂ" localSheetId="22" hidden="1">{#N/A,#N/A,FALSE,"단축1";#N/A,#N/A,FALSE,"단축2";#N/A,#N/A,FALSE,"단축3";#N/A,#N/A,FALSE,"장축";#N/A,#N/A,FALSE,"4WD"}</definedName>
    <definedName name="ㅂㅂㅂㅂㅂㅂㅂㅂㅂㅂㅂㅂㅂㅂㅂㅂㅂㅂㅂㅂㅂㅂㅂㅂㅂㅂㅂㅂㅂㅂㅂㅂ" localSheetId="19"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 localSheetId="14" hidden="1">{#N/A,#N/A,FALSE,"단축1";#N/A,#N/A,FALSE,"단축2";#N/A,#N/A,FALSE,"단축3";#N/A,#N/A,FALSE,"장축";#N/A,#N/A,FALSE,"4WD"}</definedName>
    <definedName name="ㅂㅈ" localSheetId="7" hidden="1">{#N/A,#N/A,FALSE,"단축1";#N/A,#N/A,FALSE,"단축2";#N/A,#N/A,FALSE,"단축3";#N/A,#N/A,FALSE,"장축";#N/A,#N/A,FALSE,"4WD"}</definedName>
    <definedName name="ㅂㅈ" localSheetId="25" hidden="1">{#N/A,#N/A,FALSE,"단축1";#N/A,#N/A,FALSE,"단축2";#N/A,#N/A,FALSE,"단축3";#N/A,#N/A,FALSE,"장축";#N/A,#N/A,FALSE,"4WD"}</definedName>
    <definedName name="ㅂㅈ" localSheetId="21" hidden="1">{#N/A,#N/A,FALSE,"단축1";#N/A,#N/A,FALSE,"단축2";#N/A,#N/A,FALSE,"단축3";#N/A,#N/A,FALSE,"장축";#N/A,#N/A,FALSE,"4WD"}</definedName>
    <definedName name="ㅂㅈ" localSheetId="22" hidden="1">{#N/A,#N/A,FALSE,"단축1";#N/A,#N/A,FALSE,"단축2";#N/A,#N/A,FALSE,"단축3";#N/A,#N/A,FALSE,"장축";#N/A,#N/A,FALSE,"4WD"}</definedName>
    <definedName name="ㅂㅈ" localSheetId="19" hidden="1">{#N/A,#N/A,FALSE,"단축1";#N/A,#N/A,FALSE,"단축2";#N/A,#N/A,FALSE,"단축3";#N/A,#N/A,FALSE,"장축";#N/A,#N/A,FALSE,"4WD"}</definedName>
    <definedName name="ㅂㅈ" hidden="1">{#N/A,#N/A,FALSE,"단축1";#N/A,#N/A,FALSE,"단축2";#N/A,#N/A,FALSE,"단축3";#N/A,#N/A,FALSE,"장축";#N/A,#N/A,FALSE,"4WD"}</definedName>
    <definedName name="ㅂㅈㄷㄱㄷㅈ" localSheetId="14" hidden="1">{#N/A,#N/A,FALSE,"단축1";#N/A,#N/A,FALSE,"단축2";#N/A,#N/A,FALSE,"단축3";#N/A,#N/A,FALSE,"장축";#N/A,#N/A,FALSE,"4WD"}</definedName>
    <definedName name="ㅂㅈㄷㄱㄷㅈ" localSheetId="7" hidden="1">{#N/A,#N/A,FALSE,"단축1";#N/A,#N/A,FALSE,"단축2";#N/A,#N/A,FALSE,"단축3";#N/A,#N/A,FALSE,"장축";#N/A,#N/A,FALSE,"4WD"}</definedName>
    <definedName name="ㅂㅈㄷㄱㄷㅈ" localSheetId="25" hidden="1">{#N/A,#N/A,FALSE,"단축1";#N/A,#N/A,FALSE,"단축2";#N/A,#N/A,FALSE,"단축3";#N/A,#N/A,FALSE,"장축";#N/A,#N/A,FALSE,"4WD"}</definedName>
    <definedName name="ㅂㅈㄷㄱㄷㅈ" localSheetId="21" hidden="1">{#N/A,#N/A,FALSE,"단축1";#N/A,#N/A,FALSE,"단축2";#N/A,#N/A,FALSE,"단축3";#N/A,#N/A,FALSE,"장축";#N/A,#N/A,FALSE,"4WD"}</definedName>
    <definedName name="ㅂㅈㄷㄱㄷㅈ" localSheetId="22" hidden="1">{#N/A,#N/A,FALSE,"단축1";#N/A,#N/A,FALSE,"단축2";#N/A,#N/A,FALSE,"단축3";#N/A,#N/A,FALSE,"장축";#N/A,#N/A,FALSE,"4WD"}</definedName>
    <definedName name="ㅂㅈㄷㄱㄷㅈ" localSheetId="19" hidden="1">{#N/A,#N/A,FALSE,"단축1";#N/A,#N/A,FALSE,"단축2";#N/A,#N/A,FALSE,"단축3";#N/A,#N/A,FALSE,"장축";#N/A,#N/A,FALSE,"4WD"}</definedName>
    <definedName name="ㅂㅈㄷㄱㄷㅈ" hidden="1">{#N/A,#N/A,FALSE,"단축1";#N/A,#N/A,FALSE,"단축2";#N/A,#N/A,FALSE,"단축3";#N/A,#N/A,FALSE,"장축";#N/A,#N/A,FALSE,"4WD"}</definedName>
    <definedName name="ㅂㅈㄷㄷㄱㄱ" localSheetId="14" hidden="1">{#N/A,#N/A,FALSE,"UNIT";#N/A,#N/A,FALSE,"UNIT";#N/A,#N/A,FALSE,"계정"}</definedName>
    <definedName name="ㅂㅈㄷㄷㄱㄱ" localSheetId="7" hidden="1">{#N/A,#N/A,FALSE,"UNIT";#N/A,#N/A,FALSE,"UNIT";#N/A,#N/A,FALSE,"계정"}</definedName>
    <definedName name="ㅂㅈㄷㄷㄱㄱ" localSheetId="25" hidden="1">{#N/A,#N/A,FALSE,"UNIT";#N/A,#N/A,FALSE,"UNIT";#N/A,#N/A,FALSE,"계정"}</definedName>
    <definedName name="ㅂㅈㄷㄷㄱㄱ" localSheetId="21" hidden="1">{#N/A,#N/A,FALSE,"UNIT";#N/A,#N/A,FALSE,"UNIT";#N/A,#N/A,FALSE,"계정"}</definedName>
    <definedName name="ㅂㅈㄷㄷㄱㄱ" localSheetId="22" hidden="1">{#N/A,#N/A,FALSE,"UNIT";#N/A,#N/A,FALSE,"UNIT";#N/A,#N/A,FALSE,"계정"}</definedName>
    <definedName name="ㅂㅈㄷㄷㄱㄱ" localSheetId="19" hidden="1">{#N/A,#N/A,FALSE,"UNIT";#N/A,#N/A,FALSE,"UNIT";#N/A,#N/A,FALSE,"계정"}</definedName>
    <definedName name="ㅂㅈㄷㄷㄱㄱ" hidden="1">{#N/A,#N/A,FALSE,"UNIT";#N/A,#N/A,FALSE,"UNIT";#N/A,#N/A,FALSE,"계정"}</definedName>
    <definedName name="바바라" localSheetId="14" hidden="1">{#N/A,#N/A,TRUE,"Y생산";#N/A,#N/A,TRUE,"Y판매";#N/A,#N/A,TRUE,"Y총물량";#N/A,#N/A,TRUE,"Y능력";#N/A,#N/A,TRUE,"YKD"}</definedName>
    <definedName name="바바라" localSheetId="7" hidden="1">{#N/A,#N/A,TRUE,"Y생산";#N/A,#N/A,TRUE,"Y판매";#N/A,#N/A,TRUE,"Y총물량";#N/A,#N/A,TRUE,"Y능력";#N/A,#N/A,TRUE,"YKD"}</definedName>
    <definedName name="바바라" localSheetId="25" hidden="1">{#N/A,#N/A,TRUE,"Y생산";#N/A,#N/A,TRUE,"Y판매";#N/A,#N/A,TRUE,"Y총물량";#N/A,#N/A,TRUE,"Y능력";#N/A,#N/A,TRUE,"YKD"}</definedName>
    <definedName name="바바라" localSheetId="21" hidden="1">{#N/A,#N/A,TRUE,"Y생산";#N/A,#N/A,TRUE,"Y판매";#N/A,#N/A,TRUE,"Y총물량";#N/A,#N/A,TRUE,"Y능력";#N/A,#N/A,TRUE,"YKD"}</definedName>
    <definedName name="바바라" localSheetId="22" hidden="1">{#N/A,#N/A,TRUE,"Y생산";#N/A,#N/A,TRUE,"Y판매";#N/A,#N/A,TRUE,"Y총물량";#N/A,#N/A,TRUE,"Y능력";#N/A,#N/A,TRUE,"YKD"}</definedName>
    <definedName name="바바라" localSheetId="19" hidden="1">{#N/A,#N/A,TRUE,"Y생산";#N/A,#N/A,TRUE,"Y판매";#N/A,#N/A,TRUE,"Y총물량";#N/A,#N/A,TRUE,"Y능력";#N/A,#N/A,TRUE,"YKD"}</definedName>
    <definedName name="바바라" hidden="1">{#N/A,#N/A,TRUE,"Y생산";#N/A,#N/A,TRUE,"Y판매";#N/A,#N/A,TRUE,"Y총물량";#N/A,#N/A,TRUE,"Y능력";#N/A,#N/A,TRUE,"YKD"}</definedName>
    <definedName name="바보야" localSheetId="14" hidden="1">{#N/A,#N/A,TRUE,"Y생산";#N/A,#N/A,TRUE,"Y판매";#N/A,#N/A,TRUE,"Y총물량";#N/A,#N/A,TRUE,"Y능력";#N/A,#N/A,TRUE,"YKD"}</definedName>
    <definedName name="바보야" localSheetId="7" hidden="1">{#N/A,#N/A,TRUE,"Y생산";#N/A,#N/A,TRUE,"Y판매";#N/A,#N/A,TRUE,"Y총물량";#N/A,#N/A,TRUE,"Y능력";#N/A,#N/A,TRUE,"YKD"}</definedName>
    <definedName name="바보야" localSheetId="25" hidden="1">{#N/A,#N/A,TRUE,"Y생산";#N/A,#N/A,TRUE,"Y판매";#N/A,#N/A,TRUE,"Y총물량";#N/A,#N/A,TRUE,"Y능력";#N/A,#N/A,TRUE,"YKD"}</definedName>
    <definedName name="바보야" localSheetId="21" hidden="1">{#N/A,#N/A,TRUE,"Y생산";#N/A,#N/A,TRUE,"Y판매";#N/A,#N/A,TRUE,"Y총물량";#N/A,#N/A,TRUE,"Y능력";#N/A,#N/A,TRUE,"YKD"}</definedName>
    <definedName name="바보야" localSheetId="22" hidden="1">{#N/A,#N/A,TRUE,"Y생산";#N/A,#N/A,TRUE,"Y판매";#N/A,#N/A,TRUE,"Y총물량";#N/A,#N/A,TRUE,"Y능력";#N/A,#N/A,TRUE,"YKD"}</definedName>
    <definedName name="바보야" localSheetId="19" hidden="1">{#N/A,#N/A,TRUE,"Y생산";#N/A,#N/A,TRUE,"Y판매";#N/A,#N/A,TRUE,"Y총물량";#N/A,#N/A,TRUE,"Y능력";#N/A,#N/A,TRUE,"YKD"}</definedName>
    <definedName name="바보야" hidden="1">{#N/A,#N/A,TRUE,"Y생산";#N/A,#N/A,TRUE,"Y판매";#N/A,#N/A,TRUE,"Y총물량";#N/A,#N/A,TRUE,"Y능력";#N/A,#N/A,TRUE,"YKD"}</definedName>
    <definedName name="바오스" localSheetId="14" hidden="1">{"'AS,SEC'!$A$4:$J$25"}</definedName>
    <definedName name="바오스" localSheetId="7" hidden="1">{"'AS,SEC'!$A$4:$J$25"}</definedName>
    <definedName name="바오스" localSheetId="25" hidden="1">{"'AS,SEC'!$A$4:$J$25"}</definedName>
    <definedName name="바오스" localSheetId="21" hidden="1">{"'AS,SEC'!$A$4:$J$25"}</definedName>
    <definedName name="바오스" localSheetId="22" hidden="1">{"'AS,SEC'!$A$4:$J$25"}</definedName>
    <definedName name="바오스" localSheetId="19" hidden="1">{"'AS,SEC'!$A$4:$J$25"}</definedName>
    <definedName name="바오스" hidden="1">{"'AS,SEC'!$A$4:$J$25"}</definedName>
    <definedName name="바오스_1" localSheetId="14" hidden="1">{"'AS,SEC'!$A$4:$J$25"}</definedName>
    <definedName name="바오스_1" localSheetId="7" hidden="1">{"'AS,SEC'!$A$4:$J$25"}</definedName>
    <definedName name="바오스_1" localSheetId="25" hidden="1">{"'AS,SEC'!$A$4:$J$25"}</definedName>
    <definedName name="바오스_1" localSheetId="21" hidden="1">{"'AS,SEC'!$A$4:$J$25"}</definedName>
    <definedName name="바오스_1" localSheetId="22" hidden="1">{"'AS,SEC'!$A$4:$J$25"}</definedName>
    <definedName name="바오스_1" localSheetId="19" hidden="1">{"'AS,SEC'!$A$4:$J$25"}</definedName>
    <definedName name="바오스_1" hidden="1">{"'AS,SEC'!$A$4:$J$25"}</definedName>
    <definedName name="박" localSheetId="14" hidden="1">{#N/A,#N/A,FALSE,"전제";#N/A,#N/A,FALSE,"표지";#N/A,#N/A,FALSE,"6D16";#N/A,#N/A,FALSE,"6D22";#N/A,#N/A,FALSE,"6D22-T";#N/A,#N/A,FALSE,"Q-DEG";#N/A,#N/A,FALSE,"총손";#N/A,#N/A,FALSE,"대당";#N/A,#N/A,FALSE,"가공비"}</definedName>
    <definedName name="박" localSheetId="7" hidden="1">{#N/A,#N/A,FALSE,"전제";#N/A,#N/A,FALSE,"표지";#N/A,#N/A,FALSE,"6D16";#N/A,#N/A,FALSE,"6D22";#N/A,#N/A,FALSE,"6D22-T";#N/A,#N/A,FALSE,"Q-DEG";#N/A,#N/A,FALSE,"총손";#N/A,#N/A,FALSE,"대당";#N/A,#N/A,FALSE,"가공비"}</definedName>
    <definedName name="박" localSheetId="25" hidden="1">{#N/A,#N/A,FALSE,"전제";#N/A,#N/A,FALSE,"표지";#N/A,#N/A,FALSE,"6D16";#N/A,#N/A,FALSE,"6D22";#N/A,#N/A,FALSE,"6D22-T";#N/A,#N/A,FALSE,"Q-DEG";#N/A,#N/A,FALSE,"총손";#N/A,#N/A,FALSE,"대당";#N/A,#N/A,FALSE,"가공비"}</definedName>
    <definedName name="박" localSheetId="21" hidden="1">{#N/A,#N/A,FALSE,"전제";#N/A,#N/A,FALSE,"표지";#N/A,#N/A,FALSE,"6D16";#N/A,#N/A,FALSE,"6D22";#N/A,#N/A,FALSE,"6D22-T";#N/A,#N/A,FALSE,"Q-DEG";#N/A,#N/A,FALSE,"총손";#N/A,#N/A,FALSE,"대당";#N/A,#N/A,FALSE,"가공비"}</definedName>
    <definedName name="박" localSheetId="22" hidden="1">{#N/A,#N/A,FALSE,"전제";#N/A,#N/A,FALSE,"표지";#N/A,#N/A,FALSE,"6D16";#N/A,#N/A,FALSE,"6D22";#N/A,#N/A,FALSE,"6D22-T";#N/A,#N/A,FALSE,"Q-DEG";#N/A,#N/A,FALSE,"총손";#N/A,#N/A,FALSE,"대당";#N/A,#N/A,FALSE,"가공비"}</definedName>
    <definedName name="박" localSheetId="19" hidden="1">{#N/A,#N/A,FALSE,"전제";#N/A,#N/A,FALSE,"표지";#N/A,#N/A,FALSE,"6D16";#N/A,#N/A,FALSE,"6D22";#N/A,#N/A,FALSE,"6D22-T";#N/A,#N/A,FALSE,"Q-DEG";#N/A,#N/A,FALSE,"총손";#N/A,#N/A,FALSE,"대당";#N/A,#N/A,FALSE,"가공비"}</definedName>
    <definedName name="박" hidden="1">{#N/A,#N/A,FALSE,"전제";#N/A,#N/A,FALSE,"표지";#N/A,#N/A,FALSE,"6D16";#N/A,#N/A,FALSE,"6D22";#N/A,#N/A,FALSE,"6D22-T";#N/A,#N/A,FALSE,"Q-DEG";#N/A,#N/A,FALSE,"총손";#N/A,#N/A,FALSE,"대당";#N/A,#N/A,FALSE,"가공비"}</definedName>
    <definedName name="박기현" localSheetId="14" hidden="1">{#N/A,#N/A,TRUE,"Y생산";#N/A,#N/A,TRUE,"Y판매";#N/A,#N/A,TRUE,"Y총물량";#N/A,#N/A,TRUE,"Y능력";#N/A,#N/A,TRUE,"YKD"}</definedName>
    <definedName name="박기현" localSheetId="7" hidden="1">{#N/A,#N/A,TRUE,"Y생산";#N/A,#N/A,TRUE,"Y판매";#N/A,#N/A,TRUE,"Y총물량";#N/A,#N/A,TRUE,"Y능력";#N/A,#N/A,TRUE,"YKD"}</definedName>
    <definedName name="박기현" localSheetId="25" hidden="1">{#N/A,#N/A,TRUE,"Y생산";#N/A,#N/A,TRUE,"Y판매";#N/A,#N/A,TRUE,"Y총물량";#N/A,#N/A,TRUE,"Y능력";#N/A,#N/A,TRUE,"YKD"}</definedName>
    <definedName name="박기현" localSheetId="21" hidden="1">{#N/A,#N/A,TRUE,"Y생산";#N/A,#N/A,TRUE,"Y판매";#N/A,#N/A,TRUE,"Y총물량";#N/A,#N/A,TRUE,"Y능력";#N/A,#N/A,TRUE,"YKD"}</definedName>
    <definedName name="박기현" localSheetId="22" hidden="1">{#N/A,#N/A,TRUE,"Y생산";#N/A,#N/A,TRUE,"Y판매";#N/A,#N/A,TRUE,"Y총물량";#N/A,#N/A,TRUE,"Y능력";#N/A,#N/A,TRUE,"YKD"}</definedName>
    <definedName name="박기현" localSheetId="19" hidden="1">{#N/A,#N/A,TRUE,"Y생산";#N/A,#N/A,TRUE,"Y판매";#N/A,#N/A,TRUE,"Y총물량";#N/A,#N/A,TRUE,"Y능력";#N/A,#N/A,TRUE,"YKD"}</definedName>
    <definedName name="박기현" hidden="1">{#N/A,#N/A,TRUE,"Y생산";#N/A,#N/A,TRUE,"Y판매";#N/A,#N/A,TRUE,"Y총물량";#N/A,#N/A,TRUE,"Y능력";#N/A,#N/A,TRUE,"YKD"}</definedName>
    <definedName name="박명용" localSheetId="14" hidden="1">{#N/A,#N/A,TRUE,"Y생산";#N/A,#N/A,TRUE,"Y판매";#N/A,#N/A,TRUE,"Y총물량";#N/A,#N/A,TRUE,"Y능력";#N/A,#N/A,TRUE,"YKD"}</definedName>
    <definedName name="박명용" localSheetId="7" hidden="1">{#N/A,#N/A,TRUE,"Y생산";#N/A,#N/A,TRUE,"Y판매";#N/A,#N/A,TRUE,"Y총물량";#N/A,#N/A,TRUE,"Y능력";#N/A,#N/A,TRUE,"YKD"}</definedName>
    <definedName name="박명용" localSheetId="25" hidden="1">{#N/A,#N/A,TRUE,"Y생산";#N/A,#N/A,TRUE,"Y판매";#N/A,#N/A,TRUE,"Y총물량";#N/A,#N/A,TRUE,"Y능력";#N/A,#N/A,TRUE,"YKD"}</definedName>
    <definedName name="박명용" localSheetId="21" hidden="1">{#N/A,#N/A,TRUE,"Y생산";#N/A,#N/A,TRUE,"Y판매";#N/A,#N/A,TRUE,"Y총물량";#N/A,#N/A,TRUE,"Y능력";#N/A,#N/A,TRUE,"YKD"}</definedName>
    <definedName name="박명용" localSheetId="22" hidden="1">{#N/A,#N/A,TRUE,"Y생산";#N/A,#N/A,TRUE,"Y판매";#N/A,#N/A,TRUE,"Y총물량";#N/A,#N/A,TRUE,"Y능력";#N/A,#N/A,TRUE,"YKD"}</definedName>
    <definedName name="박명용" localSheetId="19" hidden="1">{#N/A,#N/A,TRUE,"Y생산";#N/A,#N/A,TRUE,"Y판매";#N/A,#N/A,TRUE,"Y총물량";#N/A,#N/A,TRUE,"Y능력";#N/A,#N/A,TRUE,"YKD"}</definedName>
    <definedName name="박명용" hidden="1">{#N/A,#N/A,TRUE,"Y생산";#N/A,#N/A,TRUE,"Y판매";#N/A,#N/A,TRUE,"Y총물량";#N/A,#N/A,TRUE,"Y능력";#N/A,#N/A,TRUE,"YKD"}</definedName>
    <definedName name="박용복" localSheetId="14" hidden="1">{#N/A,#N/A,TRUE,"자재관리";#N/A,#N/A,TRUE,"품질"}</definedName>
    <definedName name="박용복" localSheetId="7" hidden="1">{#N/A,#N/A,TRUE,"자재관리";#N/A,#N/A,TRUE,"품질"}</definedName>
    <definedName name="박용복" localSheetId="25" hidden="1">{#N/A,#N/A,TRUE,"자재관리";#N/A,#N/A,TRUE,"품질"}</definedName>
    <definedName name="박용복" localSheetId="21" hidden="1">{#N/A,#N/A,TRUE,"자재관리";#N/A,#N/A,TRUE,"품질"}</definedName>
    <definedName name="박용복" localSheetId="22" hidden="1">{#N/A,#N/A,TRUE,"자재관리";#N/A,#N/A,TRUE,"품질"}</definedName>
    <definedName name="박용복" localSheetId="19" hidden="1">{#N/A,#N/A,TRUE,"자재관리";#N/A,#N/A,TRUE,"품질"}</definedName>
    <definedName name="박용복" hidden="1">{#N/A,#N/A,TRUE,"자재관리";#N/A,#N/A,TRUE,"품질"}</definedName>
    <definedName name="박종흠" localSheetId="14" hidden="1">{#N/A,#N/A,FALSE,"MD";#N/A,#N/A,FALSE,"AL";#N/A,#N/A,FALSE,"PR";#N/A,#N/A,FALSE,"RU";#N/A,#N/A,FALSE,"SP";#N/A,#N/A,FALSE,"Z"}</definedName>
    <definedName name="박종흠" localSheetId="7" hidden="1">{#N/A,#N/A,FALSE,"MD";#N/A,#N/A,FALSE,"AL";#N/A,#N/A,FALSE,"PR";#N/A,#N/A,FALSE,"RU";#N/A,#N/A,FALSE,"SP";#N/A,#N/A,FALSE,"Z"}</definedName>
    <definedName name="박종흠" localSheetId="25" hidden="1">{#N/A,#N/A,FALSE,"MD";#N/A,#N/A,FALSE,"AL";#N/A,#N/A,FALSE,"PR";#N/A,#N/A,FALSE,"RU";#N/A,#N/A,FALSE,"SP";#N/A,#N/A,FALSE,"Z"}</definedName>
    <definedName name="박종흠" localSheetId="21" hidden="1">{#N/A,#N/A,FALSE,"MD";#N/A,#N/A,FALSE,"AL";#N/A,#N/A,FALSE,"PR";#N/A,#N/A,FALSE,"RU";#N/A,#N/A,FALSE,"SP";#N/A,#N/A,FALSE,"Z"}</definedName>
    <definedName name="박종흠" localSheetId="22" hidden="1">{#N/A,#N/A,FALSE,"MD";#N/A,#N/A,FALSE,"AL";#N/A,#N/A,FALSE,"PR";#N/A,#N/A,FALSE,"RU";#N/A,#N/A,FALSE,"SP";#N/A,#N/A,FALSE,"Z"}</definedName>
    <definedName name="박종흠" localSheetId="19" hidden="1">{#N/A,#N/A,FALSE,"MD";#N/A,#N/A,FALSE,"AL";#N/A,#N/A,FALSE,"PR";#N/A,#N/A,FALSE,"RU";#N/A,#N/A,FALSE,"SP";#N/A,#N/A,FALSE,"Z"}</definedName>
    <definedName name="박종흠" hidden="1">{#N/A,#N/A,FALSE,"MD";#N/A,#N/A,FALSE,"AL";#N/A,#N/A,FALSE,"PR";#N/A,#N/A,FALSE,"RU";#N/A,#N/A,FALSE,"SP";#N/A,#N/A,FALSE,"Z"}</definedName>
    <definedName name="받" localSheetId="14" hidden="1">{#N/A,#N/A,TRUE,"Y생산";#N/A,#N/A,TRUE,"Y판매";#N/A,#N/A,TRUE,"Y총물량";#N/A,#N/A,TRUE,"Y능력";#N/A,#N/A,TRUE,"YKD"}</definedName>
    <definedName name="받" localSheetId="7" hidden="1">{#N/A,#N/A,TRUE,"Y생산";#N/A,#N/A,TRUE,"Y판매";#N/A,#N/A,TRUE,"Y총물량";#N/A,#N/A,TRUE,"Y능력";#N/A,#N/A,TRUE,"YKD"}</definedName>
    <definedName name="받" localSheetId="25" hidden="1">{#N/A,#N/A,TRUE,"Y생산";#N/A,#N/A,TRUE,"Y판매";#N/A,#N/A,TRUE,"Y총물량";#N/A,#N/A,TRUE,"Y능력";#N/A,#N/A,TRUE,"YKD"}</definedName>
    <definedName name="받" localSheetId="21" hidden="1">{#N/A,#N/A,TRUE,"Y생산";#N/A,#N/A,TRUE,"Y판매";#N/A,#N/A,TRUE,"Y총물량";#N/A,#N/A,TRUE,"Y능력";#N/A,#N/A,TRUE,"YKD"}</definedName>
    <definedName name="받" localSheetId="22" hidden="1">{#N/A,#N/A,TRUE,"Y생산";#N/A,#N/A,TRUE,"Y판매";#N/A,#N/A,TRUE,"Y총물량";#N/A,#N/A,TRUE,"Y능력";#N/A,#N/A,TRUE,"YKD"}</definedName>
    <definedName name="받" localSheetId="19" hidden="1">{#N/A,#N/A,TRUE,"Y생산";#N/A,#N/A,TRUE,"Y판매";#N/A,#N/A,TRUE,"Y총물량";#N/A,#N/A,TRUE,"Y능력";#N/A,#N/A,TRUE,"YKD"}</definedName>
    <definedName name="받" hidden="1">{#N/A,#N/A,TRUE,"Y생산";#N/A,#N/A,TRUE,"Y판매";#N/A,#N/A,TRUE,"Y총물량";#N/A,#N/A,TRUE,"Y능력";#N/A,#N/A,TRUE,"YKD"}</definedName>
    <definedName name="발주">#REF!</definedName>
    <definedName name="방진고무" localSheetId="14" hidden="1">{#N/A,#N/A,FALSE,"단축1";#N/A,#N/A,FALSE,"단축2";#N/A,#N/A,FALSE,"단축3";#N/A,#N/A,FALSE,"장축";#N/A,#N/A,FALSE,"4WD"}</definedName>
    <definedName name="방진고무" localSheetId="7" hidden="1">{#N/A,#N/A,FALSE,"단축1";#N/A,#N/A,FALSE,"단축2";#N/A,#N/A,FALSE,"단축3";#N/A,#N/A,FALSE,"장축";#N/A,#N/A,FALSE,"4WD"}</definedName>
    <definedName name="방진고무" localSheetId="25" hidden="1">{#N/A,#N/A,FALSE,"단축1";#N/A,#N/A,FALSE,"단축2";#N/A,#N/A,FALSE,"단축3";#N/A,#N/A,FALSE,"장축";#N/A,#N/A,FALSE,"4WD"}</definedName>
    <definedName name="방진고무" localSheetId="21" hidden="1">{#N/A,#N/A,FALSE,"단축1";#N/A,#N/A,FALSE,"단축2";#N/A,#N/A,FALSE,"단축3";#N/A,#N/A,FALSE,"장축";#N/A,#N/A,FALSE,"4WD"}</definedName>
    <definedName name="방진고무" localSheetId="22" hidden="1">{#N/A,#N/A,FALSE,"단축1";#N/A,#N/A,FALSE,"단축2";#N/A,#N/A,FALSE,"단축3";#N/A,#N/A,FALSE,"장축";#N/A,#N/A,FALSE,"4WD"}</definedName>
    <definedName name="방진고무" localSheetId="19" hidden="1">{#N/A,#N/A,FALSE,"단축1";#N/A,#N/A,FALSE,"단축2";#N/A,#N/A,FALSE,"단축3";#N/A,#N/A,FALSE,"장축";#N/A,#N/A,FALSE,"4WD"}</definedName>
    <definedName name="방진고무" hidden="1">{#N/A,#N/A,FALSE,"단축1";#N/A,#N/A,FALSE,"단축2";#N/A,#N/A,FALSE,"단축3";#N/A,#N/A,FALSE,"장축";#N/A,#N/A,FALSE,"4WD"}</definedName>
    <definedName name="배가아파" localSheetId="14" hidden="1">{#N/A,#N/A,FALSE,"표지";#N/A,#N/A,FALSE,"전제";#N/A,#N/A,FALSE,"손익-자 (2)";#N/A,#N/A,FALSE,"손익-자";#N/A,#N/A,FALSE,"손익-마 (2)";#N/A,#N/A,FALSE,"손익-마";#N/A,#N/A,FALSE,"총손최종"}</definedName>
    <definedName name="배가아파" localSheetId="7" hidden="1">{#N/A,#N/A,FALSE,"표지";#N/A,#N/A,FALSE,"전제";#N/A,#N/A,FALSE,"손익-자 (2)";#N/A,#N/A,FALSE,"손익-자";#N/A,#N/A,FALSE,"손익-마 (2)";#N/A,#N/A,FALSE,"손익-마";#N/A,#N/A,FALSE,"총손최종"}</definedName>
    <definedName name="배가아파" localSheetId="25" hidden="1">{#N/A,#N/A,FALSE,"표지";#N/A,#N/A,FALSE,"전제";#N/A,#N/A,FALSE,"손익-자 (2)";#N/A,#N/A,FALSE,"손익-자";#N/A,#N/A,FALSE,"손익-마 (2)";#N/A,#N/A,FALSE,"손익-마";#N/A,#N/A,FALSE,"총손최종"}</definedName>
    <definedName name="배가아파" localSheetId="21" hidden="1">{#N/A,#N/A,FALSE,"표지";#N/A,#N/A,FALSE,"전제";#N/A,#N/A,FALSE,"손익-자 (2)";#N/A,#N/A,FALSE,"손익-자";#N/A,#N/A,FALSE,"손익-마 (2)";#N/A,#N/A,FALSE,"손익-마";#N/A,#N/A,FALSE,"총손최종"}</definedName>
    <definedName name="배가아파" localSheetId="22" hidden="1">{#N/A,#N/A,FALSE,"표지";#N/A,#N/A,FALSE,"전제";#N/A,#N/A,FALSE,"손익-자 (2)";#N/A,#N/A,FALSE,"손익-자";#N/A,#N/A,FALSE,"손익-마 (2)";#N/A,#N/A,FALSE,"손익-마";#N/A,#N/A,FALSE,"총손최종"}</definedName>
    <definedName name="배가아파" localSheetId="19" hidden="1">{#N/A,#N/A,FALSE,"표지";#N/A,#N/A,FALSE,"전제";#N/A,#N/A,FALSE,"손익-자 (2)";#N/A,#N/A,FALSE,"손익-자";#N/A,#N/A,FALSE,"손익-마 (2)";#N/A,#N/A,FALSE,"손익-마";#N/A,#N/A,FALSE,"총손최종"}</definedName>
    <definedName name="배가아파" hidden="1">{#N/A,#N/A,FALSE,"표지";#N/A,#N/A,FALSE,"전제";#N/A,#N/A,FALSE,"손익-자 (2)";#N/A,#N/A,FALSE,"손익-자";#N/A,#N/A,FALSE,"손익-마 (2)";#N/A,#N/A,FALSE,"손익-마";#N/A,#N/A,FALSE,"총손최종"}</definedName>
    <definedName name="버가" localSheetId="14" hidden="1">{#N/A,#N/A,FALSE,"96 3월물량표";#N/A,#N/A,FALSE,"96 4월물량표";#N/A,#N/A,FALSE,"96 5월물량표"}</definedName>
    <definedName name="버가" localSheetId="7" hidden="1">{#N/A,#N/A,FALSE,"96 3월물량표";#N/A,#N/A,FALSE,"96 4월물량표";#N/A,#N/A,FALSE,"96 5월물량표"}</definedName>
    <definedName name="버가" localSheetId="25" hidden="1">{#N/A,#N/A,FALSE,"96 3월물량표";#N/A,#N/A,FALSE,"96 4월물량표";#N/A,#N/A,FALSE,"96 5월물량표"}</definedName>
    <definedName name="버가" localSheetId="21" hidden="1">{#N/A,#N/A,FALSE,"96 3월물량표";#N/A,#N/A,FALSE,"96 4월물량표";#N/A,#N/A,FALSE,"96 5월물량표"}</definedName>
    <definedName name="버가" localSheetId="22" hidden="1">{#N/A,#N/A,FALSE,"96 3월물량표";#N/A,#N/A,FALSE,"96 4월물량표";#N/A,#N/A,FALSE,"96 5월물량표"}</definedName>
    <definedName name="버가" localSheetId="19" hidden="1">{#N/A,#N/A,FALSE,"96 3월물량표";#N/A,#N/A,FALSE,"96 4월물량표";#N/A,#N/A,FALSE,"96 5월물량표"}</definedName>
    <definedName name="버가" hidden="1">{#N/A,#N/A,FALSE,"96 3월물량표";#N/A,#N/A,FALSE,"96 4월물량표";#N/A,#N/A,FALSE,"96 5월물량표"}</definedName>
    <definedName name="법인세주석사항정리" localSheetId="14" hidden="1">{#N/A,#N/A,FALSE,"UNIT";#N/A,#N/A,FALSE,"UNIT";#N/A,#N/A,FALSE,"계정"}</definedName>
    <definedName name="법인세주석사항정리" localSheetId="7" hidden="1">{#N/A,#N/A,FALSE,"UNIT";#N/A,#N/A,FALSE,"UNIT";#N/A,#N/A,FALSE,"계정"}</definedName>
    <definedName name="법인세주석사항정리" localSheetId="25" hidden="1">{#N/A,#N/A,FALSE,"UNIT";#N/A,#N/A,FALSE,"UNIT";#N/A,#N/A,FALSE,"계정"}</definedName>
    <definedName name="법인세주석사항정리" localSheetId="21" hidden="1">{#N/A,#N/A,FALSE,"UNIT";#N/A,#N/A,FALSE,"UNIT";#N/A,#N/A,FALSE,"계정"}</definedName>
    <definedName name="법인세주석사항정리" localSheetId="22" hidden="1">{#N/A,#N/A,FALSE,"UNIT";#N/A,#N/A,FALSE,"UNIT";#N/A,#N/A,FALSE,"계정"}</definedName>
    <definedName name="법인세주석사항정리" localSheetId="19" hidden="1">{#N/A,#N/A,FALSE,"UNIT";#N/A,#N/A,FALSE,"UNIT";#N/A,#N/A,FALSE,"계정"}</definedName>
    <definedName name="법인세주석사항정리" hidden="1">{#N/A,#N/A,FALSE,"UNIT";#N/A,#N/A,FALSE,"UNIT";#N/A,#N/A,FALSE,"계정"}</definedName>
    <definedName name="변경목차" localSheetId="14" hidden="1">{#N/A,#N/A,FALSE,"단축1";#N/A,#N/A,FALSE,"단축2";#N/A,#N/A,FALSE,"단축3";#N/A,#N/A,FALSE,"장축";#N/A,#N/A,FALSE,"4WD"}</definedName>
    <definedName name="변경목차" localSheetId="7" hidden="1">{#N/A,#N/A,FALSE,"단축1";#N/A,#N/A,FALSE,"단축2";#N/A,#N/A,FALSE,"단축3";#N/A,#N/A,FALSE,"장축";#N/A,#N/A,FALSE,"4WD"}</definedName>
    <definedName name="변경목차" localSheetId="25" hidden="1">{#N/A,#N/A,FALSE,"단축1";#N/A,#N/A,FALSE,"단축2";#N/A,#N/A,FALSE,"단축3";#N/A,#N/A,FALSE,"장축";#N/A,#N/A,FALSE,"4WD"}</definedName>
    <definedName name="변경목차" localSheetId="21" hidden="1">{#N/A,#N/A,FALSE,"단축1";#N/A,#N/A,FALSE,"단축2";#N/A,#N/A,FALSE,"단축3";#N/A,#N/A,FALSE,"장축";#N/A,#N/A,FALSE,"4WD"}</definedName>
    <definedName name="변경목차" localSheetId="22" hidden="1">{#N/A,#N/A,FALSE,"단축1";#N/A,#N/A,FALSE,"단축2";#N/A,#N/A,FALSE,"단축3";#N/A,#N/A,FALSE,"장축";#N/A,#N/A,FALSE,"4WD"}</definedName>
    <definedName name="변경목차" localSheetId="19" hidden="1">{#N/A,#N/A,FALSE,"단축1";#N/A,#N/A,FALSE,"단축2";#N/A,#N/A,FALSE,"단축3";#N/A,#N/A,FALSE,"장축";#N/A,#N/A,FALSE,"4WD"}</definedName>
    <definedName name="변경목차" hidden="1">{#N/A,#N/A,FALSE,"단축1";#N/A,#N/A,FALSE,"단축2";#N/A,#N/A,FALSE,"단축3";#N/A,#N/A,FALSE,"장축";#N/A,#N/A,FALSE,"4WD"}</definedName>
    <definedName name="변경범위2" localSheetId="14" hidden="1">{#N/A,#N/A,FALSE,"단축1";#N/A,#N/A,FALSE,"단축2";#N/A,#N/A,FALSE,"단축3";#N/A,#N/A,FALSE,"장축";#N/A,#N/A,FALSE,"4WD"}</definedName>
    <definedName name="변경범위2" localSheetId="7" hidden="1">{#N/A,#N/A,FALSE,"단축1";#N/A,#N/A,FALSE,"단축2";#N/A,#N/A,FALSE,"단축3";#N/A,#N/A,FALSE,"장축";#N/A,#N/A,FALSE,"4WD"}</definedName>
    <definedName name="변경범위2" localSheetId="25" hidden="1">{#N/A,#N/A,FALSE,"단축1";#N/A,#N/A,FALSE,"단축2";#N/A,#N/A,FALSE,"단축3";#N/A,#N/A,FALSE,"장축";#N/A,#N/A,FALSE,"4WD"}</definedName>
    <definedName name="변경범위2" localSheetId="21" hidden="1">{#N/A,#N/A,FALSE,"단축1";#N/A,#N/A,FALSE,"단축2";#N/A,#N/A,FALSE,"단축3";#N/A,#N/A,FALSE,"장축";#N/A,#N/A,FALSE,"4WD"}</definedName>
    <definedName name="변경범위2" localSheetId="22" hidden="1">{#N/A,#N/A,FALSE,"단축1";#N/A,#N/A,FALSE,"단축2";#N/A,#N/A,FALSE,"단축3";#N/A,#N/A,FALSE,"장축";#N/A,#N/A,FALSE,"4WD"}</definedName>
    <definedName name="변경범위2" localSheetId="19" hidden="1">{#N/A,#N/A,FALSE,"단축1";#N/A,#N/A,FALSE,"단축2";#N/A,#N/A,FALSE,"단축3";#N/A,#N/A,FALSE,"장축";#N/A,#N/A,FALSE,"4WD"}</definedName>
    <definedName name="변경범위2" hidden="1">{#N/A,#N/A,FALSE,"단축1";#N/A,#N/A,FALSE,"단축2";#N/A,#N/A,FALSE,"단축3";#N/A,#N/A,FALSE,"장축";#N/A,#N/A,FALSE,"4WD"}</definedName>
    <definedName name="변경자">#REF!</definedName>
    <definedName name="변경후" localSheetId="14" hidden="1">{#N/A,#N/A,FALSE,"단축1";#N/A,#N/A,FALSE,"단축2";#N/A,#N/A,FALSE,"단축3";#N/A,#N/A,FALSE,"장축";#N/A,#N/A,FALSE,"4WD"}</definedName>
    <definedName name="변경후" localSheetId="7" hidden="1">{#N/A,#N/A,FALSE,"단축1";#N/A,#N/A,FALSE,"단축2";#N/A,#N/A,FALSE,"단축3";#N/A,#N/A,FALSE,"장축";#N/A,#N/A,FALSE,"4WD"}</definedName>
    <definedName name="변경후" localSheetId="25" hidden="1">{#N/A,#N/A,FALSE,"단축1";#N/A,#N/A,FALSE,"단축2";#N/A,#N/A,FALSE,"단축3";#N/A,#N/A,FALSE,"장축";#N/A,#N/A,FALSE,"4WD"}</definedName>
    <definedName name="변경후" localSheetId="21" hidden="1">{#N/A,#N/A,FALSE,"단축1";#N/A,#N/A,FALSE,"단축2";#N/A,#N/A,FALSE,"단축3";#N/A,#N/A,FALSE,"장축";#N/A,#N/A,FALSE,"4WD"}</definedName>
    <definedName name="변경후" localSheetId="22" hidden="1">{#N/A,#N/A,FALSE,"단축1";#N/A,#N/A,FALSE,"단축2";#N/A,#N/A,FALSE,"단축3";#N/A,#N/A,FALSE,"장축";#N/A,#N/A,FALSE,"4WD"}</definedName>
    <definedName name="변경후" localSheetId="19" hidden="1">{#N/A,#N/A,FALSE,"단축1";#N/A,#N/A,FALSE,"단축2";#N/A,#N/A,FALSE,"단축3";#N/A,#N/A,FALSE,"장축";#N/A,#N/A,FALSE,"4WD"}</definedName>
    <definedName name="변경후" hidden="1">{#N/A,#N/A,FALSE,"단축1";#N/A,#N/A,FALSE,"단축2";#N/A,#N/A,FALSE,"단축3";#N/A,#N/A,FALSE,"장축";#N/A,#N/A,FALSE,"4WD"}</definedName>
    <definedName name="별도공장기준CYLBLOCK" localSheetId="14" hidden="1">{#N/A,#N/A,FALSE,"단축1";#N/A,#N/A,FALSE,"단축2";#N/A,#N/A,FALSE,"단축3";#N/A,#N/A,FALSE,"장축";#N/A,#N/A,FALSE,"4WD"}</definedName>
    <definedName name="별도공장기준CYLBLOCK" localSheetId="7" hidden="1">{#N/A,#N/A,FALSE,"단축1";#N/A,#N/A,FALSE,"단축2";#N/A,#N/A,FALSE,"단축3";#N/A,#N/A,FALSE,"장축";#N/A,#N/A,FALSE,"4WD"}</definedName>
    <definedName name="별도공장기준CYLBLOCK" localSheetId="25" hidden="1">{#N/A,#N/A,FALSE,"단축1";#N/A,#N/A,FALSE,"단축2";#N/A,#N/A,FALSE,"단축3";#N/A,#N/A,FALSE,"장축";#N/A,#N/A,FALSE,"4WD"}</definedName>
    <definedName name="별도공장기준CYLBLOCK" localSheetId="21" hidden="1">{#N/A,#N/A,FALSE,"단축1";#N/A,#N/A,FALSE,"단축2";#N/A,#N/A,FALSE,"단축3";#N/A,#N/A,FALSE,"장축";#N/A,#N/A,FALSE,"4WD"}</definedName>
    <definedName name="별도공장기준CYLBLOCK" localSheetId="22" hidden="1">{#N/A,#N/A,FALSE,"단축1";#N/A,#N/A,FALSE,"단축2";#N/A,#N/A,FALSE,"단축3";#N/A,#N/A,FALSE,"장축";#N/A,#N/A,FALSE,"4WD"}</definedName>
    <definedName name="별도공장기준CYLBLOCK" localSheetId="19" hidden="1">{#N/A,#N/A,FALSE,"단축1";#N/A,#N/A,FALSE,"단축2";#N/A,#N/A,FALSE,"단축3";#N/A,#N/A,FALSE,"장축";#N/A,#N/A,FALSE,"4WD"}</definedName>
    <definedName name="별도공장기준CYLBLOCK" hidden="1">{#N/A,#N/A,FALSE,"단축1";#N/A,#N/A,FALSE,"단축2";#N/A,#N/A,FALSE,"단축3";#N/A,#N/A,FALSE,"장축";#N/A,#N/A,FALSE,"4WD"}</definedName>
    <definedName name="별도투자비" localSheetId="14" hidden="1">{#N/A,#N/A,FALSE,"단축1";#N/A,#N/A,FALSE,"단축2";#N/A,#N/A,FALSE,"단축3";#N/A,#N/A,FALSE,"장축";#N/A,#N/A,FALSE,"4WD"}</definedName>
    <definedName name="별도투자비" localSheetId="7" hidden="1">{#N/A,#N/A,FALSE,"단축1";#N/A,#N/A,FALSE,"단축2";#N/A,#N/A,FALSE,"단축3";#N/A,#N/A,FALSE,"장축";#N/A,#N/A,FALSE,"4WD"}</definedName>
    <definedName name="별도투자비" localSheetId="25" hidden="1">{#N/A,#N/A,FALSE,"단축1";#N/A,#N/A,FALSE,"단축2";#N/A,#N/A,FALSE,"단축3";#N/A,#N/A,FALSE,"장축";#N/A,#N/A,FALSE,"4WD"}</definedName>
    <definedName name="별도투자비" localSheetId="21" hidden="1">{#N/A,#N/A,FALSE,"단축1";#N/A,#N/A,FALSE,"단축2";#N/A,#N/A,FALSE,"단축3";#N/A,#N/A,FALSE,"장축";#N/A,#N/A,FALSE,"4WD"}</definedName>
    <definedName name="별도투자비" localSheetId="22" hidden="1">{#N/A,#N/A,FALSE,"단축1";#N/A,#N/A,FALSE,"단축2";#N/A,#N/A,FALSE,"단축3";#N/A,#N/A,FALSE,"장축";#N/A,#N/A,FALSE,"4WD"}</definedName>
    <definedName name="별도투자비" localSheetId="19" hidden="1">{#N/A,#N/A,FALSE,"단축1";#N/A,#N/A,FALSE,"단축2";#N/A,#N/A,FALSE,"단축3";#N/A,#N/A,FALSE,"장축";#N/A,#N/A,FALSE,"4WD"}</definedName>
    <definedName name="별도투자비" hidden="1">{#N/A,#N/A,FALSE,"단축1";#N/A,#N/A,FALSE,"단축2";#N/A,#N/A,FALSE,"단축3";#N/A,#N/A,FALSE,"장축";#N/A,#N/A,FALSE,"4WD"}</definedName>
    <definedName name="보2002" localSheetId="14" hidden="1">{#N/A,#N/A,FALSE,"단축1";#N/A,#N/A,FALSE,"단축2";#N/A,#N/A,FALSE,"단축3";#N/A,#N/A,FALSE,"장축";#N/A,#N/A,FALSE,"4WD"}</definedName>
    <definedName name="보2002" localSheetId="7" hidden="1">{#N/A,#N/A,FALSE,"단축1";#N/A,#N/A,FALSE,"단축2";#N/A,#N/A,FALSE,"단축3";#N/A,#N/A,FALSE,"장축";#N/A,#N/A,FALSE,"4WD"}</definedName>
    <definedName name="보2002" localSheetId="25" hidden="1">{#N/A,#N/A,FALSE,"단축1";#N/A,#N/A,FALSE,"단축2";#N/A,#N/A,FALSE,"단축3";#N/A,#N/A,FALSE,"장축";#N/A,#N/A,FALSE,"4WD"}</definedName>
    <definedName name="보2002" localSheetId="21" hidden="1">{#N/A,#N/A,FALSE,"단축1";#N/A,#N/A,FALSE,"단축2";#N/A,#N/A,FALSE,"단축3";#N/A,#N/A,FALSE,"장축";#N/A,#N/A,FALSE,"4WD"}</definedName>
    <definedName name="보2002" localSheetId="22" hidden="1">{#N/A,#N/A,FALSE,"단축1";#N/A,#N/A,FALSE,"단축2";#N/A,#N/A,FALSE,"단축3";#N/A,#N/A,FALSE,"장축";#N/A,#N/A,FALSE,"4WD"}</definedName>
    <definedName name="보2002" localSheetId="19" hidden="1">{#N/A,#N/A,FALSE,"단축1";#N/A,#N/A,FALSE,"단축2";#N/A,#N/A,FALSE,"단축3";#N/A,#N/A,FALSE,"장축";#N/A,#N/A,FALSE,"4WD"}</definedName>
    <definedName name="보2002" hidden="1">{#N/A,#N/A,FALSE,"단축1";#N/A,#N/A,FALSE,"단축2";#N/A,#N/A,FALSE,"단축3";#N/A,#N/A,FALSE,"장축";#N/A,#N/A,FALSE,"4WD"}</definedName>
    <definedName name="보고" localSheetId="14" hidden="1">{#N/A,#N/A,FALSE,"UNIT";#N/A,#N/A,FALSE,"UNIT";#N/A,#N/A,FALSE,"계정"}</definedName>
    <definedName name="보고" localSheetId="7" hidden="1">{#N/A,#N/A,FALSE,"UNIT";#N/A,#N/A,FALSE,"UNIT";#N/A,#N/A,FALSE,"계정"}</definedName>
    <definedName name="보고" localSheetId="25" hidden="1">{#N/A,#N/A,FALSE,"UNIT";#N/A,#N/A,FALSE,"UNIT";#N/A,#N/A,FALSE,"계정"}</definedName>
    <definedName name="보고" localSheetId="21" hidden="1">{#N/A,#N/A,FALSE,"UNIT";#N/A,#N/A,FALSE,"UNIT";#N/A,#N/A,FALSE,"계정"}</definedName>
    <definedName name="보고" localSheetId="22" hidden="1">{#N/A,#N/A,FALSE,"UNIT";#N/A,#N/A,FALSE,"UNIT";#N/A,#N/A,FALSE,"계정"}</definedName>
    <definedName name="보고" localSheetId="19" hidden="1">{#N/A,#N/A,FALSE,"UNIT";#N/A,#N/A,FALSE,"UNIT";#N/A,#N/A,FALSE,"계정"}</definedName>
    <definedName name="보고" hidden="1">{#N/A,#N/A,FALSE,"UNIT";#N/A,#N/A,FALSE,"UNIT";#N/A,#N/A,FALSE,"계정"}</definedName>
    <definedName name="보고1" localSheetId="14" hidden="1">{#N/A,#N/A,FALSE,"단축1";#N/A,#N/A,FALSE,"단축2";#N/A,#N/A,FALSE,"단축3";#N/A,#N/A,FALSE,"장축";#N/A,#N/A,FALSE,"4WD"}</definedName>
    <definedName name="보고1" localSheetId="7" hidden="1">{#N/A,#N/A,FALSE,"단축1";#N/A,#N/A,FALSE,"단축2";#N/A,#N/A,FALSE,"단축3";#N/A,#N/A,FALSE,"장축";#N/A,#N/A,FALSE,"4WD"}</definedName>
    <definedName name="보고1" localSheetId="25" hidden="1">{#N/A,#N/A,FALSE,"단축1";#N/A,#N/A,FALSE,"단축2";#N/A,#N/A,FALSE,"단축3";#N/A,#N/A,FALSE,"장축";#N/A,#N/A,FALSE,"4WD"}</definedName>
    <definedName name="보고1" localSheetId="21" hidden="1">{#N/A,#N/A,FALSE,"단축1";#N/A,#N/A,FALSE,"단축2";#N/A,#N/A,FALSE,"단축3";#N/A,#N/A,FALSE,"장축";#N/A,#N/A,FALSE,"4WD"}</definedName>
    <definedName name="보고1" localSheetId="22" hidden="1">{#N/A,#N/A,FALSE,"단축1";#N/A,#N/A,FALSE,"단축2";#N/A,#N/A,FALSE,"단축3";#N/A,#N/A,FALSE,"장축";#N/A,#N/A,FALSE,"4WD"}</definedName>
    <definedName name="보고1" localSheetId="19" hidden="1">{#N/A,#N/A,FALSE,"단축1";#N/A,#N/A,FALSE,"단축2";#N/A,#N/A,FALSE,"단축3";#N/A,#N/A,FALSE,"장축";#N/A,#N/A,FALSE,"4WD"}</definedName>
    <definedName name="보고1" hidden="1">{#N/A,#N/A,FALSE,"단축1";#N/A,#N/A,FALSE,"단축2";#N/A,#N/A,FALSE,"단축3";#N/A,#N/A,FALSE,"장축";#N/A,#N/A,FALSE,"4WD"}</definedName>
    <definedName name="보고기준" localSheetId="14" hidden="1">{#N/A,#N/A,FALSE,"UNIT";#N/A,#N/A,FALSE,"UNIT";#N/A,#N/A,FALSE,"계정"}</definedName>
    <definedName name="보고기준" localSheetId="7" hidden="1">{#N/A,#N/A,FALSE,"UNIT";#N/A,#N/A,FALSE,"UNIT";#N/A,#N/A,FALSE,"계정"}</definedName>
    <definedName name="보고기준" localSheetId="25" hidden="1">{#N/A,#N/A,FALSE,"UNIT";#N/A,#N/A,FALSE,"UNIT";#N/A,#N/A,FALSE,"계정"}</definedName>
    <definedName name="보고기준" localSheetId="21" hidden="1">{#N/A,#N/A,FALSE,"UNIT";#N/A,#N/A,FALSE,"UNIT";#N/A,#N/A,FALSE,"계정"}</definedName>
    <definedName name="보고기준" localSheetId="22" hidden="1">{#N/A,#N/A,FALSE,"UNIT";#N/A,#N/A,FALSE,"UNIT";#N/A,#N/A,FALSE,"계정"}</definedName>
    <definedName name="보고기준" localSheetId="19" hidden="1">{#N/A,#N/A,FALSE,"UNIT";#N/A,#N/A,FALSE,"UNIT";#N/A,#N/A,FALSE,"계정"}</definedName>
    <definedName name="보고기준" hidden="1">{#N/A,#N/A,FALSE,"UNIT";#N/A,#N/A,FALSE,"UNIT";#N/A,#N/A,FALSE,"계정"}</definedName>
    <definedName name="부서코드">#REF!</definedName>
    <definedName name="부품문제" localSheetId="14" hidden="1">{#N/A,#N/A,FALSE,"단축1";#N/A,#N/A,FALSE,"단축2";#N/A,#N/A,FALSE,"단축3";#N/A,#N/A,FALSE,"장축";#N/A,#N/A,FALSE,"4WD"}</definedName>
    <definedName name="부품문제" localSheetId="7" hidden="1">{#N/A,#N/A,FALSE,"단축1";#N/A,#N/A,FALSE,"단축2";#N/A,#N/A,FALSE,"단축3";#N/A,#N/A,FALSE,"장축";#N/A,#N/A,FALSE,"4WD"}</definedName>
    <definedName name="부품문제" localSheetId="25" hidden="1">{#N/A,#N/A,FALSE,"단축1";#N/A,#N/A,FALSE,"단축2";#N/A,#N/A,FALSE,"단축3";#N/A,#N/A,FALSE,"장축";#N/A,#N/A,FALSE,"4WD"}</definedName>
    <definedName name="부품문제" localSheetId="21" hidden="1">{#N/A,#N/A,FALSE,"단축1";#N/A,#N/A,FALSE,"단축2";#N/A,#N/A,FALSE,"단축3";#N/A,#N/A,FALSE,"장축";#N/A,#N/A,FALSE,"4WD"}</definedName>
    <definedName name="부품문제" localSheetId="22" hidden="1">{#N/A,#N/A,FALSE,"단축1";#N/A,#N/A,FALSE,"단축2";#N/A,#N/A,FALSE,"단축3";#N/A,#N/A,FALSE,"장축";#N/A,#N/A,FALSE,"4WD"}</definedName>
    <definedName name="부품문제" localSheetId="19" hidden="1">{#N/A,#N/A,FALSE,"단축1";#N/A,#N/A,FALSE,"단축2";#N/A,#N/A,FALSE,"단축3";#N/A,#N/A,FALSE,"장축";#N/A,#N/A,FALSE,"4WD"}</definedName>
    <definedName name="부품문제" hidden="1">{#N/A,#N/A,FALSE,"단축1";#N/A,#N/A,FALSE,"단축2";#N/A,#N/A,FALSE,"단축3";#N/A,#N/A,FALSE,"장축";#N/A,#N/A,FALSE,"4WD"}</definedName>
    <definedName name="부품이력대장을" localSheetId="14" hidden="1">{#N/A,#N/A,FALSE,"단축1";#N/A,#N/A,FALSE,"단축2";#N/A,#N/A,FALSE,"단축3";#N/A,#N/A,FALSE,"장축";#N/A,#N/A,FALSE,"4WD"}</definedName>
    <definedName name="부품이력대장을" localSheetId="7" hidden="1">{#N/A,#N/A,FALSE,"단축1";#N/A,#N/A,FALSE,"단축2";#N/A,#N/A,FALSE,"단축3";#N/A,#N/A,FALSE,"장축";#N/A,#N/A,FALSE,"4WD"}</definedName>
    <definedName name="부품이력대장을" localSheetId="25" hidden="1">{#N/A,#N/A,FALSE,"단축1";#N/A,#N/A,FALSE,"단축2";#N/A,#N/A,FALSE,"단축3";#N/A,#N/A,FALSE,"장축";#N/A,#N/A,FALSE,"4WD"}</definedName>
    <definedName name="부품이력대장을" localSheetId="21" hidden="1">{#N/A,#N/A,FALSE,"단축1";#N/A,#N/A,FALSE,"단축2";#N/A,#N/A,FALSE,"단축3";#N/A,#N/A,FALSE,"장축";#N/A,#N/A,FALSE,"4WD"}</definedName>
    <definedName name="부품이력대장을" localSheetId="22" hidden="1">{#N/A,#N/A,FALSE,"단축1";#N/A,#N/A,FALSE,"단축2";#N/A,#N/A,FALSE,"단축3";#N/A,#N/A,FALSE,"장축";#N/A,#N/A,FALSE,"4WD"}</definedName>
    <definedName name="부품이력대장을" localSheetId="19" hidden="1">{#N/A,#N/A,FALSE,"단축1";#N/A,#N/A,FALSE,"단축2";#N/A,#N/A,FALSE,"단축3";#N/A,#N/A,FALSE,"장축";#N/A,#N/A,FALSE,"4WD"}</definedName>
    <definedName name="부품이력대장을" hidden="1">{#N/A,#N/A,FALSE,"단축1";#N/A,#N/A,FALSE,"단축2";#N/A,#N/A,FALSE,"단축3";#N/A,#N/A,FALSE,"장축";#N/A,#N/A,FALSE,"4WD"}</definedName>
    <definedName name="분" localSheetId="14" hidden="1">{#N/A,#N/A,FALSE,"단축1";#N/A,#N/A,FALSE,"단축2";#N/A,#N/A,FALSE,"단축3";#N/A,#N/A,FALSE,"장축";#N/A,#N/A,FALSE,"4WD"}</definedName>
    <definedName name="분" localSheetId="7" hidden="1">{#N/A,#N/A,FALSE,"단축1";#N/A,#N/A,FALSE,"단축2";#N/A,#N/A,FALSE,"단축3";#N/A,#N/A,FALSE,"장축";#N/A,#N/A,FALSE,"4WD"}</definedName>
    <definedName name="분" localSheetId="25" hidden="1">{#N/A,#N/A,FALSE,"단축1";#N/A,#N/A,FALSE,"단축2";#N/A,#N/A,FALSE,"단축3";#N/A,#N/A,FALSE,"장축";#N/A,#N/A,FALSE,"4WD"}</definedName>
    <definedName name="분" localSheetId="21" hidden="1">{#N/A,#N/A,FALSE,"단축1";#N/A,#N/A,FALSE,"단축2";#N/A,#N/A,FALSE,"단축3";#N/A,#N/A,FALSE,"장축";#N/A,#N/A,FALSE,"4WD"}</definedName>
    <definedName name="분" localSheetId="22" hidden="1">{#N/A,#N/A,FALSE,"단축1";#N/A,#N/A,FALSE,"단축2";#N/A,#N/A,FALSE,"단축3";#N/A,#N/A,FALSE,"장축";#N/A,#N/A,FALSE,"4WD"}</definedName>
    <definedName name="분" localSheetId="19" hidden="1">{#N/A,#N/A,FALSE,"단축1";#N/A,#N/A,FALSE,"단축2";#N/A,#N/A,FALSE,"단축3";#N/A,#N/A,FALSE,"장축";#N/A,#N/A,FALSE,"4WD"}</definedName>
    <definedName name="분" hidden="1">{#N/A,#N/A,FALSE,"단축1";#N/A,#N/A,FALSE,"단축2";#N/A,#N/A,FALSE,"단축3";#N/A,#N/A,FALSE,"장축";#N/A,#N/A,FALSE,"4WD"}</definedName>
    <definedName name="분기별" localSheetId="14" hidden="1">{#N/A,#N/A,TRUE,"Y생산";#N/A,#N/A,TRUE,"Y판매";#N/A,#N/A,TRUE,"Y총물량";#N/A,#N/A,TRUE,"Y능력";#N/A,#N/A,TRUE,"YKD"}</definedName>
    <definedName name="분기별" localSheetId="7" hidden="1">{#N/A,#N/A,TRUE,"Y생산";#N/A,#N/A,TRUE,"Y판매";#N/A,#N/A,TRUE,"Y총물량";#N/A,#N/A,TRUE,"Y능력";#N/A,#N/A,TRUE,"YKD"}</definedName>
    <definedName name="분기별" localSheetId="25" hidden="1">{#N/A,#N/A,TRUE,"Y생산";#N/A,#N/A,TRUE,"Y판매";#N/A,#N/A,TRUE,"Y총물량";#N/A,#N/A,TRUE,"Y능력";#N/A,#N/A,TRUE,"YKD"}</definedName>
    <definedName name="분기별" localSheetId="21" hidden="1">{#N/A,#N/A,TRUE,"Y생산";#N/A,#N/A,TRUE,"Y판매";#N/A,#N/A,TRUE,"Y총물량";#N/A,#N/A,TRUE,"Y능력";#N/A,#N/A,TRUE,"YKD"}</definedName>
    <definedName name="분기별" localSheetId="22" hidden="1">{#N/A,#N/A,TRUE,"Y생산";#N/A,#N/A,TRUE,"Y판매";#N/A,#N/A,TRUE,"Y총물량";#N/A,#N/A,TRUE,"Y능력";#N/A,#N/A,TRUE,"YKD"}</definedName>
    <definedName name="분기별" localSheetId="19" hidden="1">{#N/A,#N/A,TRUE,"Y생산";#N/A,#N/A,TRUE,"Y판매";#N/A,#N/A,TRUE,"Y총물량";#N/A,#N/A,TRUE,"Y능력";#N/A,#N/A,TRUE,"YKD"}</definedName>
    <definedName name="분기별" hidden="1">{#N/A,#N/A,TRUE,"Y생산";#N/A,#N/A,TRUE,"Y판매";#N/A,#N/A,TRUE,"Y총물량";#N/A,#N/A,TRUE,"Y능력";#N/A,#N/A,TRUE,"YKD"}</definedName>
    <definedName name="비관치" localSheetId="14" hidden="1">{"'AS,SEC'!$A$4:$J$25"}</definedName>
    <definedName name="비관치" localSheetId="7" hidden="1">{"'AS,SEC'!$A$4:$J$25"}</definedName>
    <definedName name="비관치" localSheetId="25" hidden="1">{"'AS,SEC'!$A$4:$J$25"}</definedName>
    <definedName name="비관치" localSheetId="21" hidden="1">{"'AS,SEC'!$A$4:$J$25"}</definedName>
    <definedName name="비관치" localSheetId="22" hidden="1">{"'AS,SEC'!$A$4:$J$25"}</definedName>
    <definedName name="비관치" localSheetId="19" hidden="1">{"'AS,SEC'!$A$4:$J$25"}</definedName>
    <definedName name="비관치" hidden="1">{"'AS,SEC'!$A$4:$J$25"}</definedName>
    <definedName name="비관치_1" localSheetId="14" hidden="1">{"'AS,SEC'!$A$4:$J$25"}</definedName>
    <definedName name="비관치_1" localSheetId="7" hidden="1">{"'AS,SEC'!$A$4:$J$25"}</definedName>
    <definedName name="비관치_1" localSheetId="25" hidden="1">{"'AS,SEC'!$A$4:$J$25"}</definedName>
    <definedName name="비관치_1" localSheetId="21" hidden="1">{"'AS,SEC'!$A$4:$J$25"}</definedName>
    <definedName name="비관치_1" localSheetId="22" hidden="1">{"'AS,SEC'!$A$4:$J$25"}</definedName>
    <definedName name="비관치_1" localSheetId="19" hidden="1">{"'AS,SEC'!$A$4:$J$25"}</definedName>
    <definedName name="비관치_1" hidden="1">{"'AS,SEC'!$A$4:$J$25"}</definedName>
    <definedName name="비관치2" localSheetId="14" hidden="1">{"'AS,SEC'!$A$4:$J$25"}</definedName>
    <definedName name="비관치2" localSheetId="7" hidden="1">{"'AS,SEC'!$A$4:$J$25"}</definedName>
    <definedName name="비관치2" localSheetId="25" hidden="1">{"'AS,SEC'!$A$4:$J$25"}</definedName>
    <definedName name="비관치2" localSheetId="21" hidden="1">{"'AS,SEC'!$A$4:$J$25"}</definedName>
    <definedName name="비관치2" localSheetId="22" hidden="1">{"'AS,SEC'!$A$4:$J$25"}</definedName>
    <definedName name="비관치2" localSheetId="19" hidden="1">{"'AS,SEC'!$A$4:$J$25"}</definedName>
    <definedName name="비관치2" hidden="1">{"'AS,SEC'!$A$4:$J$25"}</definedName>
    <definedName name="비관치2_1" localSheetId="14" hidden="1">{"'AS,SEC'!$A$4:$J$25"}</definedName>
    <definedName name="비관치2_1" localSheetId="7" hidden="1">{"'AS,SEC'!$A$4:$J$25"}</definedName>
    <definedName name="비관치2_1" localSheetId="25" hidden="1">{"'AS,SEC'!$A$4:$J$25"}</definedName>
    <definedName name="비관치2_1" localSheetId="21" hidden="1">{"'AS,SEC'!$A$4:$J$25"}</definedName>
    <definedName name="비관치2_1" localSheetId="22" hidden="1">{"'AS,SEC'!$A$4:$J$25"}</definedName>
    <definedName name="비관치2_1" localSheetId="19" hidden="1">{"'AS,SEC'!$A$4:$J$25"}</definedName>
    <definedName name="비관치2_1" hidden="1">{"'AS,SEC'!$A$4:$J$25"}</definedName>
    <definedName name="비비" localSheetId="14" hidden="1">{#N/A,#N/A,FALSE,"단축1";#N/A,#N/A,FALSE,"단축2";#N/A,#N/A,FALSE,"단축3";#N/A,#N/A,FALSE,"장축";#N/A,#N/A,FALSE,"4WD"}</definedName>
    <definedName name="비비" localSheetId="7" hidden="1">{#N/A,#N/A,FALSE,"단축1";#N/A,#N/A,FALSE,"단축2";#N/A,#N/A,FALSE,"단축3";#N/A,#N/A,FALSE,"장축";#N/A,#N/A,FALSE,"4WD"}</definedName>
    <definedName name="비비" localSheetId="25" hidden="1">{#N/A,#N/A,FALSE,"단축1";#N/A,#N/A,FALSE,"단축2";#N/A,#N/A,FALSE,"단축3";#N/A,#N/A,FALSE,"장축";#N/A,#N/A,FALSE,"4WD"}</definedName>
    <definedName name="비비" localSheetId="21" hidden="1">{#N/A,#N/A,FALSE,"단축1";#N/A,#N/A,FALSE,"단축2";#N/A,#N/A,FALSE,"단축3";#N/A,#N/A,FALSE,"장축";#N/A,#N/A,FALSE,"4WD"}</definedName>
    <definedName name="비비" localSheetId="22" hidden="1">{#N/A,#N/A,FALSE,"단축1";#N/A,#N/A,FALSE,"단축2";#N/A,#N/A,FALSE,"단축3";#N/A,#N/A,FALSE,"장축";#N/A,#N/A,FALSE,"4WD"}</definedName>
    <definedName name="비비" localSheetId="19" hidden="1">{#N/A,#N/A,FALSE,"단축1";#N/A,#N/A,FALSE,"단축2";#N/A,#N/A,FALSE,"단축3";#N/A,#N/A,FALSE,"장축";#N/A,#N/A,FALSE,"4WD"}</definedName>
    <definedName name="비비" hidden="1">{#N/A,#N/A,FALSE,"단축1";#N/A,#N/A,FALSE,"단축2";#N/A,#N/A,FALSE,"단축3";#N/A,#N/A,FALSE,"장축";#N/A,#N/A,FALSE,"4WD"}</definedName>
    <definedName name="빈" localSheetId="14" hidden="1">{#N/A,#N/A,FALSE,"단축1";#N/A,#N/A,FALSE,"단축2";#N/A,#N/A,FALSE,"단축3";#N/A,#N/A,FALSE,"장축";#N/A,#N/A,FALSE,"4WD"}</definedName>
    <definedName name="빈" localSheetId="7" hidden="1">{#N/A,#N/A,FALSE,"단축1";#N/A,#N/A,FALSE,"단축2";#N/A,#N/A,FALSE,"단축3";#N/A,#N/A,FALSE,"장축";#N/A,#N/A,FALSE,"4WD"}</definedName>
    <definedName name="빈" localSheetId="25" hidden="1">{#N/A,#N/A,FALSE,"단축1";#N/A,#N/A,FALSE,"단축2";#N/A,#N/A,FALSE,"단축3";#N/A,#N/A,FALSE,"장축";#N/A,#N/A,FALSE,"4WD"}</definedName>
    <definedName name="빈" localSheetId="21" hidden="1">{#N/A,#N/A,FALSE,"단축1";#N/A,#N/A,FALSE,"단축2";#N/A,#N/A,FALSE,"단축3";#N/A,#N/A,FALSE,"장축";#N/A,#N/A,FALSE,"4WD"}</definedName>
    <definedName name="빈" localSheetId="22" hidden="1">{#N/A,#N/A,FALSE,"단축1";#N/A,#N/A,FALSE,"단축2";#N/A,#N/A,FALSE,"단축3";#N/A,#N/A,FALSE,"장축";#N/A,#N/A,FALSE,"4WD"}</definedName>
    <definedName name="빈" localSheetId="19" hidden="1">{#N/A,#N/A,FALSE,"단축1";#N/A,#N/A,FALSE,"단축2";#N/A,#N/A,FALSE,"단축3";#N/A,#N/A,FALSE,"장축";#N/A,#N/A,FALSE,"4WD"}</definedName>
    <definedName name="빈" hidden="1">{#N/A,#N/A,FALSE,"단축1";#N/A,#N/A,FALSE,"단축2";#N/A,#N/A,FALSE,"단축3";#N/A,#N/A,FALSE,"장축";#N/A,#N/A,FALSE,"4WD"}</definedName>
    <definedName name="ㅅ" localSheetId="14" hidden="1">{#N/A,#N/A,TRUE,"Y생산";#N/A,#N/A,TRUE,"Y판매";#N/A,#N/A,TRUE,"Y총물량";#N/A,#N/A,TRUE,"Y능력";#N/A,#N/A,TRUE,"YKD"}</definedName>
    <definedName name="ㅅ" localSheetId="7" hidden="1">{#N/A,#N/A,TRUE,"Y생산";#N/A,#N/A,TRUE,"Y판매";#N/A,#N/A,TRUE,"Y총물량";#N/A,#N/A,TRUE,"Y능력";#N/A,#N/A,TRUE,"YKD"}</definedName>
    <definedName name="ㅅ" localSheetId="25" hidden="1">{#N/A,#N/A,TRUE,"Y생산";#N/A,#N/A,TRUE,"Y판매";#N/A,#N/A,TRUE,"Y총물량";#N/A,#N/A,TRUE,"Y능력";#N/A,#N/A,TRUE,"YKD"}</definedName>
    <definedName name="ㅅ" localSheetId="21" hidden="1">{#N/A,#N/A,TRUE,"Y생산";#N/A,#N/A,TRUE,"Y판매";#N/A,#N/A,TRUE,"Y총물량";#N/A,#N/A,TRUE,"Y능력";#N/A,#N/A,TRUE,"YKD"}</definedName>
    <definedName name="ㅅ" localSheetId="22" hidden="1">{#N/A,#N/A,TRUE,"Y생산";#N/A,#N/A,TRUE,"Y판매";#N/A,#N/A,TRUE,"Y총물량";#N/A,#N/A,TRUE,"Y능력";#N/A,#N/A,TRUE,"YKD"}</definedName>
    <definedName name="ㅅ" localSheetId="19" hidden="1">{#N/A,#N/A,TRUE,"Y생산";#N/A,#N/A,TRUE,"Y판매";#N/A,#N/A,TRUE,"Y총물량";#N/A,#N/A,TRUE,"Y능력";#N/A,#N/A,TRUE,"YKD"}</definedName>
    <definedName name="ㅅ" hidden="1">{#N/A,#N/A,TRUE,"Y생산";#N/A,#N/A,TRUE,"Y판매";#N/A,#N/A,TRUE,"Y총물량";#N/A,#N/A,TRUE,"Y능력";#N/A,#N/A,TRUE,"YKD"}</definedName>
    <definedName name="ㅅㅅㅅㅅ" localSheetId="14" hidden="1">{#N/A,#N/A,FALSE,"UNIT";#N/A,#N/A,FALSE,"UNIT";#N/A,#N/A,FALSE,"계정"}</definedName>
    <definedName name="ㅅㅅㅅㅅ" localSheetId="7" hidden="1">{#N/A,#N/A,FALSE,"UNIT";#N/A,#N/A,FALSE,"UNIT";#N/A,#N/A,FALSE,"계정"}</definedName>
    <definedName name="ㅅㅅㅅㅅ" localSheetId="25" hidden="1">{#N/A,#N/A,FALSE,"UNIT";#N/A,#N/A,FALSE,"UNIT";#N/A,#N/A,FALSE,"계정"}</definedName>
    <definedName name="ㅅㅅㅅㅅ" localSheetId="21" hidden="1">{#N/A,#N/A,FALSE,"UNIT";#N/A,#N/A,FALSE,"UNIT";#N/A,#N/A,FALSE,"계정"}</definedName>
    <definedName name="ㅅㅅㅅㅅ" localSheetId="22" hidden="1">{#N/A,#N/A,FALSE,"UNIT";#N/A,#N/A,FALSE,"UNIT";#N/A,#N/A,FALSE,"계정"}</definedName>
    <definedName name="ㅅㅅㅅㅅ" localSheetId="19" hidden="1">{#N/A,#N/A,FALSE,"UNIT";#N/A,#N/A,FALSE,"UNIT";#N/A,#N/A,FALSE,"계정"}</definedName>
    <definedName name="ㅅㅅㅅㅅ" hidden="1">{#N/A,#N/A,FALSE,"UNIT";#N/A,#N/A,FALSE,"UNIT";#N/A,#N/A,FALSE,"계정"}</definedName>
    <definedName name="ㅅㅅㅅㅅㅅㅅㅅ" localSheetId="14" hidden="1">{#N/A,#N/A,FALSE,"UNIT";#N/A,#N/A,FALSE,"UNIT";#N/A,#N/A,FALSE,"계정"}</definedName>
    <definedName name="ㅅㅅㅅㅅㅅㅅㅅ" localSheetId="7" hidden="1">{#N/A,#N/A,FALSE,"UNIT";#N/A,#N/A,FALSE,"UNIT";#N/A,#N/A,FALSE,"계정"}</definedName>
    <definedName name="ㅅㅅㅅㅅㅅㅅㅅ" localSheetId="25" hidden="1">{#N/A,#N/A,FALSE,"UNIT";#N/A,#N/A,FALSE,"UNIT";#N/A,#N/A,FALSE,"계정"}</definedName>
    <definedName name="ㅅㅅㅅㅅㅅㅅㅅ" localSheetId="21" hidden="1">{#N/A,#N/A,FALSE,"UNIT";#N/A,#N/A,FALSE,"UNIT";#N/A,#N/A,FALSE,"계정"}</definedName>
    <definedName name="ㅅㅅㅅㅅㅅㅅㅅ" localSheetId="22" hidden="1">{#N/A,#N/A,FALSE,"UNIT";#N/A,#N/A,FALSE,"UNIT";#N/A,#N/A,FALSE,"계정"}</definedName>
    <definedName name="ㅅㅅㅅㅅㅅㅅㅅ" localSheetId="19" hidden="1">{#N/A,#N/A,FALSE,"UNIT";#N/A,#N/A,FALSE,"UNIT";#N/A,#N/A,FALSE,"계정"}</definedName>
    <definedName name="ㅅㅅㅅㅅㅅㅅㅅ" hidden="1">{#N/A,#N/A,FALSE,"UNIT";#N/A,#N/A,FALSE,"UNIT";#N/A,#N/A,FALSE,"계정"}</definedName>
    <definedName name="사고뭉치" localSheetId="14" hidden="1">{#N/A,#N/A,FALSE,"96 3월물량표";#N/A,#N/A,FALSE,"96 4월물량표";#N/A,#N/A,FALSE,"96 5월물량표"}</definedName>
    <definedName name="사고뭉치" localSheetId="7" hidden="1">{#N/A,#N/A,FALSE,"96 3월물량표";#N/A,#N/A,FALSE,"96 4월물량표";#N/A,#N/A,FALSE,"96 5월물량표"}</definedName>
    <definedName name="사고뭉치" localSheetId="25" hidden="1">{#N/A,#N/A,FALSE,"96 3월물량표";#N/A,#N/A,FALSE,"96 4월물량표";#N/A,#N/A,FALSE,"96 5월물량표"}</definedName>
    <definedName name="사고뭉치" localSheetId="21" hidden="1">{#N/A,#N/A,FALSE,"96 3월물량표";#N/A,#N/A,FALSE,"96 4월물량표";#N/A,#N/A,FALSE,"96 5월물량표"}</definedName>
    <definedName name="사고뭉치" localSheetId="22" hidden="1">{#N/A,#N/A,FALSE,"96 3월물량표";#N/A,#N/A,FALSE,"96 4월물량표";#N/A,#N/A,FALSE,"96 5월물량표"}</definedName>
    <definedName name="사고뭉치" localSheetId="19" hidden="1">{#N/A,#N/A,FALSE,"96 3월물량표";#N/A,#N/A,FALSE,"96 4월물량표";#N/A,#N/A,FALSE,"96 5월물량표"}</definedName>
    <definedName name="사고뭉치" hidden="1">{#N/A,#N/A,FALSE,"96 3월물량표";#N/A,#N/A,FALSE,"96 4월물량표";#N/A,#N/A,FALSE,"96 5월물량표"}</definedName>
    <definedName name="사업활성" localSheetId="14" hidden="1">{#N/A,#N/A,FALSE,"UNIT";#N/A,#N/A,FALSE,"UNIT";#N/A,#N/A,FALSE,"계정"}</definedName>
    <definedName name="사업활성" localSheetId="7" hidden="1">{#N/A,#N/A,FALSE,"UNIT";#N/A,#N/A,FALSE,"UNIT";#N/A,#N/A,FALSE,"계정"}</definedName>
    <definedName name="사업활성" localSheetId="25" hidden="1">{#N/A,#N/A,FALSE,"UNIT";#N/A,#N/A,FALSE,"UNIT";#N/A,#N/A,FALSE,"계정"}</definedName>
    <definedName name="사업활성" localSheetId="21" hidden="1">{#N/A,#N/A,FALSE,"UNIT";#N/A,#N/A,FALSE,"UNIT";#N/A,#N/A,FALSE,"계정"}</definedName>
    <definedName name="사업활성" localSheetId="22" hidden="1">{#N/A,#N/A,FALSE,"UNIT";#N/A,#N/A,FALSE,"UNIT";#N/A,#N/A,FALSE,"계정"}</definedName>
    <definedName name="사업활성" localSheetId="19" hidden="1">{#N/A,#N/A,FALSE,"UNIT";#N/A,#N/A,FALSE,"UNIT";#N/A,#N/A,FALSE,"계정"}</definedName>
    <definedName name="사업활성" hidden="1">{#N/A,#N/A,FALSE,"UNIT";#N/A,#N/A,FALSE,"UNIT";#N/A,#N/A,FALSE,"계정"}</definedName>
    <definedName name="사진" localSheetId="14" hidden="1">{#N/A,#N/A,FALSE,"단축1";#N/A,#N/A,FALSE,"단축2";#N/A,#N/A,FALSE,"단축3";#N/A,#N/A,FALSE,"장축";#N/A,#N/A,FALSE,"4WD"}</definedName>
    <definedName name="사진" localSheetId="7" hidden="1">{#N/A,#N/A,FALSE,"단축1";#N/A,#N/A,FALSE,"단축2";#N/A,#N/A,FALSE,"단축3";#N/A,#N/A,FALSE,"장축";#N/A,#N/A,FALSE,"4WD"}</definedName>
    <definedName name="사진" localSheetId="25" hidden="1">{#N/A,#N/A,FALSE,"단축1";#N/A,#N/A,FALSE,"단축2";#N/A,#N/A,FALSE,"단축3";#N/A,#N/A,FALSE,"장축";#N/A,#N/A,FALSE,"4WD"}</definedName>
    <definedName name="사진" localSheetId="21" hidden="1">{#N/A,#N/A,FALSE,"단축1";#N/A,#N/A,FALSE,"단축2";#N/A,#N/A,FALSE,"단축3";#N/A,#N/A,FALSE,"장축";#N/A,#N/A,FALSE,"4WD"}</definedName>
    <definedName name="사진" localSheetId="22" hidden="1">{#N/A,#N/A,FALSE,"단축1";#N/A,#N/A,FALSE,"단축2";#N/A,#N/A,FALSE,"단축3";#N/A,#N/A,FALSE,"장축";#N/A,#N/A,FALSE,"4WD"}</definedName>
    <definedName name="사진" localSheetId="19" hidden="1">{#N/A,#N/A,FALSE,"단축1";#N/A,#N/A,FALSE,"단축2";#N/A,#N/A,FALSE,"단축3";#N/A,#N/A,FALSE,"장축";#N/A,#N/A,FALSE,"4WD"}</definedName>
    <definedName name="사진" hidden="1">{#N/A,#N/A,FALSE,"단축1";#N/A,#N/A,FALSE,"단축2";#N/A,#N/A,FALSE,"단축3";#N/A,#N/A,FALSE,"장축";#N/A,#N/A,FALSE,"4WD"}</definedName>
    <definedName name="사진2" localSheetId="14" hidden="1">{#N/A,#N/A,FALSE,"단축1";#N/A,#N/A,FALSE,"단축2";#N/A,#N/A,FALSE,"단축3";#N/A,#N/A,FALSE,"장축";#N/A,#N/A,FALSE,"4WD"}</definedName>
    <definedName name="사진2" localSheetId="7" hidden="1">{#N/A,#N/A,FALSE,"단축1";#N/A,#N/A,FALSE,"단축2";#N/A,#N/A,FALSE,"단축3";#N/A,#N/A,FALSE,"장축";#N/A,#N/A,FALSE,"4WD"}</definedName>
    <definedName name="사진2" localSheetId="25" hidden="1">{#N/A,#N/A,FALSE,"단축1";#N/A,#N/A,FALSE,"단축2";#N/A,#N/A,FALSE,"단축3";#N/A,#N/A,FALSE,"장축";#N/A,#N/A,FALSE,"4WD"}</definedName>
    <definedName name="사진2" localSheetId="21" hidden="1">{#N/A,#N/A,FALSE,"단축1";#N/A,#N/A,FALSE,"단축2";#N/A,#N/A,FALSE,"단축3";#N/A,#N/A,FALSE,"장축";#N/A,#N/A,FALSE,"4WD"}</definedName>
    <definedName name="사진2" localSheetId="22" hidden="1">{#N/A,#N/A,FALSE,"단축1";#N/A,#N/A,FALSE,"단축2";#N/A,#N/A,FALSE,"단축3";#N/A,#N/A,FALSE,"장축";#N/A,#N/A,FALSE,"4WD"}</definedName>
    <definedName name="사진2" localSheetId="19" hidden="1">{#N/A,#N/A,FALSE,"단축1";#N/A,#N/A,FALSE,"단축2";#N/A,#N/A,FALSE,"단축3";#N/A,#N/A,FALSE,"장축";#N/A,#N/A,FALSE,"4WD"}</definedName>
    <definedName name="사진2" hidden="1">{#N/A,#N/A,FALSE,"단축1";#N/A,#N/A,FALSE,"단축2";#N/A,#N/A,FALSE,"단축3";#N/A,#N/A,FALSE,"장축";#N/A,#N/A,FALSE,"4WD"}</definedName>
    <definedName name="상품성1" localSheetId="14" hidden="1">{#N/A,#N/A,FALSE,"단축1";#N/A,#N/A,FALSE,"단축2";#N/A,#N/A,FALSE,"단축3";#N/A,#N/A,FALSE,"장축";#N/A,#N/A,FALSE,"4WD"}</definedName>
    <definedName name="상품성1" localSheetId="7" hidden="1">{#N/A,#N/A,FALSE,"단축1";#N/A,#N/A,FALSE,"단축2";#N/A,#N/A,FALSE,"단축3";#N/A,#N/A,FALSE,"장축";#N/A,#N/A,FALSE,"4WD"}</definedName>
    <definedName name="상품성1" localSheetId="25" hidden="1">{#N/A,#N/A,FALSE,"단축1";#N/A,#N/A,FALSE,"단축2";#N/A,#N/A,FALSE,"단축3";#N/A,#N/A,FALSE,"장축";#N/A,#N/A,FALSE,"4WD"}</definedName>
    <definedName name="상품성1" localSheetId="21" hidden="1">{#N/A,#N/A,FALSE,"단축1";#N/A,#N/A,FALSE,"단축2";#N/A,#N/A,FALSE,"단축3";#N/A,#N/A,FALSE,"장축";#N/A,#N/A,FALSE,"4WD"}</definedName>
    <definedName name="상품성1" localSheetId="22" hidden="1">{#N/A,#N/A,FALSE,"단축1";#N/A,#N/A,FALSE,"단축2";#N/A,#N/A,FALSE,"단축3";#N/A,#N/A,FALSE,"장축";#N/A,#N/A,FALSE,"4WD"}</definedName>
    <definedName name="상품성1" localSheetId="19" hidden="1">{#N/A,#N/A,FALSE,"단축1";#N/A,#N/A,FALSE,"단축2";#N/A,#N/A,FALSE,"단축3";#N/A,#N/A,FALSE,"장축";#N/A,#N/A,FALSE,"4WD"}</definedName>
    <definedName name="상품성1" hidden="1">{#N/A,#N/A,FALSE,"단축1";#N/A,#N/A,FALSE,"단축2";#N/A,#N/A,FALSE,"단축3";#N/A,#N/A,FALSE,"장축";#N/A,#N/A,FALSE,"4WD"}</definedName>
    <definedName name="상품성보고" hidden="1">#REF!</definedName>
    <definedName name="새로" localSheetId="14" hidden="1">{#N/A,#N/A,FALSE,"단축1";#N/A,#N/A,FALSE,"단축2";#N/A,#N/A,FALSE,"단축3";#N/A,#N/A,FALSE,"장축";#N/A,#N/A,FALSE,"4WD"}</definedName>
    <definedName name="새로" localSheetId="7" hidden="1">{#N/A,#N/A,FALSE,"단축1";#N/A,#N/A,FALSE,"단축2";#N/A,#N/A,FALSE,"단축3";#N/A,#N/A,FALSE,"장축";#N/A,#N/A,FALSE,"4WD"}</definedName>
    <definedName name="새로" localSheetId="25" hidden="1">{#N/A,#N/A,FALSE,"단축1";#N/A,#N/A,FALSE,"단축2";#N/A,#N/A,FALSE,"단축3";#N/A,#N/A,FALSE,"장축";#N/A,#N/A,FALSE,"4WD"}</definedName>
    <definedName name="새로" localSheetId="21" hidden="1">{#N/A,#N/A,FALSE,"단축1";#N/A,#N/A,FALSE,"단축2";#N/A,#N/A,FALSE,"단축3";#N/A,#N/A,FALSE,"장축";#N/A,#N/A,FALSE,"4WD"}</definedName>
    <definedName name="새로" localSheetId="22" hidden="1">{#N/A,#N/A,FALSE,"단축1";#N/A,#N/A,FALSE,"단축2";#N/A,#N/A,FALSE,"단축3";#N/A,#N/A,FALSE,"장축";#N/A,#N/A,FALSE,"4WD"}</definedName>
    <definedName name="새로" localSheetId="19" hidden="1">{#N/A,#N/A,FALSE,"단축1";#N/A,#N/A,FALSE,"단축2";#N/A,#N/A,FALSE,"단축3";#N/A,#N/A,FALSE,"장축";#N/A,#N/A,FALSE,"4WD"}</definedName>
    <definedName name="새로" hidden="1">{#N/A,#N/A,FALSE,"단축1";#N/A,#N/A,FALSE,"단축2";#N/A,#N/A,FALSE,"단축3";#N/A,#N/A,FALSE,"장축";#N/A,#N/A,FALSE,"4WD"}</definedName>
    <definedName name="새로운" localSheetId="14" hidden="1">{#N/A,#N/A,FALSE,"단축1";#N/A,#N/A,FALSE,"단축2";#N/A,#N/A,FALSE,"단축3";#N/A,#N/A,FALSE,"장축";#N/A,#N/A,FALSE,"4WD"}</definedName>
    <definedName name="새로운" localSheetId="7" hidden="1">{#N/A,#N/A,FALSE,"단축1";#N/A,#N/A,FALSE,"단축2";#N/A,#N/A,FALSE,"단축3";#N/A,#N/A,FALSE,"장축";#N/A,#N/A,FALSE,"4WD"}</definedName>
    <definedName name="새로운" localSheetId="25" hidden="1">{#N/A,#N/A,FALSE,"단축1";#N/A,#N/A,FALSE,"단축2";#N/A,#N/A,FALSE,"단축3";#N/A,#N/A,FALSE,"장축";#N/A,#N/A,FALSE,"4WD"}</definedName>
    <definedName name="새로운" localSheetId="21" hidden="1">{#N/A,#N/A,FALSE,"단축1";#N/A,#N/A,FALSE,"단축2";#N/A,#N/A,FALSE,"단축3";#N/A,#N/A,FALSE,"장축";#N/A,#N/A,FALSE,"4WD"}</definedName>
    <definedName name="새로운" localSheetId="22" hidden="1">{#N/A,#N/A,FALSE,"단축1";#N/A,#N/A,FALSE,"단축2";#N/A,#N/A,FALSE,"단축3";#N/A,#N/A,FALSE,"장축";#N/A,#N/A,FALSE,"4WD"}</definedName>
    <definedName name="새로운" localSheetId="19" hidden="1">{#N/A,#N/A,FALSE,"단축1";#N/A,#N/A,FALSE,"단축2";#N/A,#N/A,FALSE,"단축3";#N/A,#N/A,FALSE,"장축";#N/A,#N/A,FALSE,"4WD"}</definedName>
    <definedName name="새로운" hidden="1">{#N/A,#N/A,FALSE,"단축1";#N/A,#N/A,FALSE,"단축2";#N/A,#N/A,FALSE,"단축3";#N/A,#N/A,FALSE,"장축";#N/A,#N/A,FALSE,"4WD"}</definedName>
    <definedName name="새로운이름" localSheetId="14" hidden="1">{#N/A,#N/A,FALSE,"UNIT";#N/A,#N/A,FALSE,"UNIT";#N/A,#N/A,FALSE,"계정"}</definedName>
    <definedName name="새로운이름" localSheetId="7" hidden="1">{#N/A,#N/A,FALSE,"UNIT";#N/A,#N/A,FALSE,"UNIT";#N/A,#N/A,FALSE,"계정"}</definedName>
    <definedName name="새로운이름" localSheetId="25" hidden="1">{#N/A,#N/A,FALSE,"UNIT";#N/A,#N/A,FALSE,"UNIT";#N/A,#N/A,FALSE,"계정"}</definedName>
    <definedName name="새로운이름" localSheetId="21" hidden="1">{#N/A,#N/A,FALSE,"UNIT";#N/A,#N/A,FALSE,"UNIT";#N/A,#N/A,FALSE,"계정"}</definedName>
    <definedName name="새로운이름" localSheetId="22" hidden="1">{#N/A,#N/A,FALSE,"UNIT";#N/A,#N/A,FALSE,"UNIT";#N/A,#N/A,FALSE,"계정"}</definedName>
    <definedName name="새로운이름" localSheetId="19" hidden="1">{#N/A,#N/A,FALSE,"UNIT";#N/A,#N/A,FALSE,"UNIT";#N/A,#N/A,FALSE,"계정"}</definedName>
    <definedName name="새로운이름" hidden="1">{#N/A,#N/A,FALSE,"UNIT";#N/A,#N/A,FALSE,"UNIT";#N/A,#N/A,FALSE,"계정"}</definedName>
    <definedName name="새롬" localSheetId="14" hidden="1">{#N/A,#N/A,TRUE,"Y생산";#N/A,#N/A,TRUE,"Y판매";#N/A,#N/A,TRUE,"Y총물량";#N/A,#N/A,TRUE,"Y능력";#N/A,#N/A,TRUE,"YKD"}</definedName>
    <definedName name="새롬" localSheetId="7" hidden="1">{#N/A,#N/A,TRUE,"Y생산";#N/A,#N/A,TRUE,"Y판매";#N/A,#N/A,TRUE,"Y총물량";#N/A,#N/A,TRUE,"Y능력";#N/A,#N/A,TRUE,"YKD"}</definedName>
    <definedName name="새롬" localSheetId="25" hidden="1">{#N/A,#N/A,TRUE,"Y생산";#N/A,#N/A,TRUE,"Y판매";#N/A,#N/A,TRUE,"Y총물량";#N/A,#N/A,TRUE,"Y능력";#N/A,#N/A,TRUE,"YKD"}</definedName>
    <definedName name="새롬" localSheetId="21" hidden="1">{#N/A,#N/A,TRUE,"Y생산";#N/A,#N/A,TRUE,"Y판매";#N/A,#N/A,TRUE,"Y총물량";#N/A,#N/A,TRUE,"Y능력";#N/A,#N/A,TRUE,"YKD"}</definedName>
    <definedName name="새롬" localSheetId="22" hidden="1">{#N/A,#N/A,TRUE,"Y생산";#N/A,#N/A,TRUE,"Y판매";#N/A,#N/A,TRUE,"Y총물량";#N/A,#N/A,TRUE,"Y능력";#N/A,#N/A,TRUE,"YKD"}</definedName>
    <definedName name="새롬" localSheetId="19" hidden="1">{#N/A,#N/A,TRUE,"Y생산";#N/A,#N/A,TRUE,"Y판매";#N/A,#N/A,TRUE,"Y총물량";#N/A,#N/A,TRUE,"Y능력";#N/A,#N/A,TRUE,"YKD"}</definedName>
    <definedName name="새롬" hidden="1">{#N/A,#N/A,TRUE,"Y생산";#N/A,#N/A,TRUE,"Y판매";#N/A,#N/A,TRUE,"Y총물량";#N/A,#N/A,TRUE,"Y능력";#N/A,#N/A,TRUE,"YKD"}</definedName>
    <definedName name="새부" localSheetId="14" hidden="1">{#N/A,#N/A,TRUE,"Y생산";#N/A,#N/A,TRUE,"Y판매";#N/A,#N/A,TRUE,"Y총물량";#N/A,#N/A,TRUE,"Y능력";#N/A,#N/A,TRUE,"YKD"}</definedName>
    <definedName name="새부" localSheetId="7" hidden="1">{#N/A,#N/A,TRUE,"Y생산";#N/A,#N/A,TRUE,"Y판매";#N/A,#N/A,TRUE,"Y총물량";#N/A,#N/A,TRUE,"Y능력";#N/A,#N/A,TRUE,"YKD"}</definedName>
    <definedName name="새부" localSheetId="25" hidden="1">{#N/A,#N/A,TRUE,"Y생산";#N/A,#N/A,TRUE,"Y판매";#N/A,#N/A,TRUE,"Y총물량";#N/A,#N/A,TRUE,"Y능력";#N/A,#N/A,TRUE,"YKD"}</definedName>
    <definedName name="새부" localSheetId="21" hidden="1">{#N/A,#N/A,TRUE,"Y생산";#N/A,#N/A,TRUE,"Y판매";#N/A,#N/A,TRUE,"Y총물량";#N/A,#N/A,TRUE,"Y능력";#N/A,#N/A,TRUE,"YKD"}</definedName>
    <definedName name="새부" localSheetId="22" hidden="1">{#N/A,#N/A,TRUE,"Y생산";#N/A,#N/A,TRUE,"Y판매";#N/A,#N/A,TRUE,"Y총물량";#N/A,#N/A,TRUE,"Y능력";#N/A,#N/A,TRUE,"YKD"}</definedName>
    <definedName name="새부" localSheetId="19" hidden="1">{#N/A,#N/A,TRUE,"Y생산";#N/A,#N/A,TRUE,"Y판매";#N/A,#N/A,TRUE,"Y총물량";#N/A,#N/A,TRUE,"Y능력";#N/A,#N/A,TRUE,"YKD"}</definedName>
    <definedName name="새부" hidden="1">{#N/A,#N/A,TRUE,"Y생산";#N/A,#N/A,TRUE,"Y판매";#N/A,#N/A,TRUE,"Y총물량";#N/A,#N/A,TRUE,"Y능력";#N/A,#N/A,TRUE,"YKD"}</definedName>
    <definedName name="새천년" localSheetId="14" hidden="1">{#N/A,#N/A,TRUE,"Y생산";#N/A,#N/A,TRUE,"Y판매";#N/A,#N/A,TRUE,"Y총물량";#N/A,#N/A,TRUE,"Y능력";#N/A,#N/A,TRUE,"YKD"}</definedName>
    <definedName name="새천년" localSheetId="7" hidden="1">{#N/A,#N/A,TRUE,"Y생산";#N/A,#N/A,TRUE,"Y판매";#N/A,#N/A,TRUE,"Y총물량";#N/A,#N/A,TRUE,"Y능력";#N/A,#N/A,TRUE,"YKD"}</definedName>
    <definedName name="새천년" localSheetId="25" hidden="1">{#N/A,#N/A,TRUE,"Y생산";#N/A,#N/A,TRUE,"Y판매";#N/A,#N/A,TRUE,"Y총물량";#N/A,#N/A,TRUE,"Y능력";#N/A,#N/A,TRUE,"YKD"}</definedName>
    <definedName name="새천년" localSheetId="21" hidden="1">{#N/A,#N/A,TRUE,"Y생산";#N/A,#N/A,TRUE,"Y판매";#N/A,#N/A,TRUE,"Y총물량";#N/A,#N/A,TRUE,"Y능력";#N/A,#N/A,TRUE,"YKD"}</definedName>
    <definedName name="새천년" localSheetId="22" hidden="1">{#N/A,#N/A,TRUE,"Y생산";#N/A,#N/A,TRUE,"Y판매";#N/A,#N/A,TRUE,"Y총물량";#N/A,#N/A,TRUE,"Y능력";#N/A,#N/A,TRUE,"YKD"}</definedName>
    <definedName name="새천년" localSheetId="19" hidden="1">{#N/A,#N/A,TRUE,"Y생산";#N/A,#N/A,TRUE,"Y판매";#N/A,#N/A,TRUE,"Y총물량";#N/A,#N/A,TRUE,"Y능력";#N/A,#N/A,TRUE,"YKD"}</definedName>
    <definedName name="새천년" hidden="1">{#N/A,#N/A,TRUE,"Y생산";#N/A,#N/A,TRUE,"Y판매";#N/A,#N/A,TRUE,"Y총물량";#N/A,#N/A,TRUE,"Y능력";#N/A,#N/A,TRUE,"YKD"}</definedName>
    <definedName name="생기양식" localSheetId="14" hidden="1">{#N/A,#N/A,TRUE,"Y생산";#N/A,#N/A,TRUE,"Y판매";#N/A,#N/A,TRUE,"Y총물량";#N/A,#N/A,TRUE,"Y능력";#N/A,#N/A,TRUE,"YKD"}</definedName>
    <definedName name="생기양식" localSheetId="7" hidden="1">{#N/A,#N/A,TRUE,"Y생산";#N/A,#N/A,TRUE,"Y판매";#N/A,#N/A,TRUE,"Y총물량";#N/A,#N/A,TRUE,"Y능력";#N/A,#N/A,TRUE,"YKD"}</definedName>
    <definedName name="생기양식" localSheetId="25" hidden="1">{#N/A,#N/A,TRUE,"Y생산";#N/A,#N/A,TRUE,"Y판매";#N/A,#N/A,TRUE,"Y총물량";#N/A,#N/A,TRUE,"Y능력";#N/A,#N/A,TRUE,"YKD"}</definedName>
    <definedName name="생기양식" localSheetId="21" hidden="1">{#N/A,#N/A,TRUE,"Y생산";#N/A,#N/A,TRUE,"Y판매";#N/A,#N/A,TRUE,"Y총물량";#N/A,#N/A,TRUE,"Y능력";#N/A,#N/A,TRUE,"YKD"}</definedName>
    <definedName name="생기양식" localSheetId="22" hidden="1">{#N/A,#N/A,TRUE,"Y생산";#N/A,#N/A,TRUE,"Y판매";#N/A,#N/A,TRUE,"Y총물량";#N/A,#N/A,TRUE,"Y능력";#N/A,#N/A,TRUE,"YKD"}</definedName>
    <definedName name="생기양식" localSheetId="19" hidden="1">{#N/A,#N/A,TRUE,"Y생산";#N/A,#N/A,TRUE,"Y판매";#N/A,#N/A,TRUE,"Y총물량";#N/A,#N/A,TRUE,"Y능력";#N/A,#N/A,TRUE,"YKD"}</definedName>
    <definedName name="생기양식" hidden="1">{#N/A,#N/A,TRUE,"Y생산";#N/A,#N/A,TRUE,"Y판매";#N/A,#N/A,TRUE,"Y총물량";#N/A,#N/A,TRUE,"Y능력";#N/A,#N/A,TRUE,"YKD"}</definedName>
    <definedName name="생산1" localSheetId="14" hidden="1">{#N/A,#N/A,FALSE,"96 3월물량표";#N/A,#N/A,FALSE,"96 4월물량표";#N/A,#N/A,FALSE,"96 5월물량표"}</definedName>
    <definedName name="생산1" localSheetId="7" hidden="1">{#N/A,#N/A,FALSE,"96 3월물량표";#N/A,#N/A,FALSE,"96 4월물량표";#N/A,#N/A,FALSE,"96 5월물량표"}</definedName>
    <definedName name="생산1" localSheetId="25" hidden="1">{#N/A,#N/A,FALSE,"96 3월물량표";#N/A,#N/A,FALSE,"96 4월물량표";#N/A,#N/A,FALSE,"96 5월물량표"}</definedName>
    <definedName name="생산1" localSheetId="21" hidden="1">{#N/A,#N/A,FALSE,"96 3월물량표";#N/A,#N/A,FALSE,"96 4월물량표";#N/A,#N/A,FALSE,"96 5월물량표"}</definedName>
    <definedName name="생산1" localSheetId="22" hidden="1">{#N/A,#N/A,FALSE,"96 3월물량표";#N/A,#N/A,FALSE,"96 4월물량표";#N/A,#N/A,FALSE,"96 5월물량표"}</definedName>
    <definedName name="생산1" localSheetId="19" hidden="1">{#N/A,#N/A,FALSE,"96 3월물량표";#N/A,#N/A,FALSE,"96 4월물량표";#N/A,#N/A,FALSE,"96 5월물량표"}</definedName>
    <definedName name="생산1" hidden="1">{#N/A,#N/A,FALSE,"96 3월물량표";#N/A,#N/A,FALSE,"96 4월물량표";#N/A,#N/A,FALSE,"96 5월물량표"}</definedName>
    <definedName name="생산TON" localSheetId="14" hidden="1">{#N/A,#N/A,TRUE,"Y생산";#N/A,#N/A,TRUE,"Y판매";#N/A,#N/A,TRUE,"Y총물량";#N/A,#N/A,TRUE,"Y능력";#N/A,#N/A,TRUE,"YKD"}</definedName>
    <definedName name="생산TON" localSheetId="7" hidden="1">{#N/A,#N/A,TRUE,"Y생산";#N/A,#N/A,TRUE,"Y판매";#N/A,#N/A,TRUE,"Y총물량";#N/A,#N/A,TRUE,"Y능력";#N/A,#N/A,TRUE,"YKD"}</definedName>
    <definedName name="생산TON" localSheetId="25" hidden="1">{#N/A,#N/A,TRUE,"Y생산";#N/A,#N/A,TRUE,"Y판매";#N/A,#N/A,TRUE,"Y총물량";#N/A,#N/A,TRUE,"Y능력";#N/A,#N/A,TRUE,"YKD"}</definedName>
    <definedName name="생산TON" localSheetId="21" hidden="1">{#N/A,#N/A,TRUE,"Y생산";#N/A,#N/A,TRUE,"Y판매";#N/A,#N/A,TRUE,"Y총물량";#N/A,#N/A,TRUE,"Y능력";#N/A,#N/A,TRUE,"YKD"}</definedName>
    <definedName name="생산TON" localSheetId="22" hidden="1">{#N/A,#N/A,TRUE,"Y생산";#N/A,#N/A,TRUE,"Y판매";#N/A,#N/A,TRUE,"Y총물량";#N/A,#N/A,TRUE,"Y능력";#N/A,#N/A,TRUE,"YKD"}</definedName>
    <definedName name="생산TON" localSheetId="19" hidden="1">{#N/A,#N/A,TRUE,"Y생산";#N/A,#N/A,TRUE,"Y판매";#N/A,#N/A,TRUE,"Y총물량";#N/A,#N/A,TRUE,"Y능력";#N/A,#N/A,TRUE,"YKD"}</definedName>
    <definedName name="생산TON" hidden="1">{#N/A,#N/A,TRUE,"Y생산";#N/A,#N/A,TRUE,"Y판매";#N/A,#N/A,TRUE,"Y총물량";#N/A,#N/A,TRUE,"Y능력";#N/A,#N/A,TRUE,"YKD"}</definedName>
    <definedName name="생산계획">#N/A</definedName>
    <definedName name="생산실적">#REF!</definedName>
    <definedName name="생산특장2" localSheetId="14" hidden="1">{#N/A,#N/A,TRUE,"Y생산";#N/A,#N/A,TRUE,"Y판매";#N/A,#N/A,TRUE,"Y총물량";#N/A,#N/A,TRUE,"Y능력";#N/A,#N/A,TRUE,"YKD"}</definedName>
    <definedName name="생산특장2" localSheetId="7" hidden="1">{#N/A,#N/A,TRUE,"Y생산";#N/A,#N/A,TRUE,"Y판매";#N/A,#N/A,TRUE,"Y총물량";#N/A,#N/A,TRUE,"Y능력";#N/A,#N/A,TRUE,"YKD"}</definedName>
    <definedName name="생산특장2" localSheetId="25" hidden="1">{#N/A,#N/A,TRUE,"Y생산";#N/A,#N/A,TRUE,"Y판매";#N/A,#N/A,TRUE,"Y총물량";#N/A,#N/A,TRUE,"Y능력";#N/A,#N/A,TRUE,"YKD"}</definedName>
    <definedName name="생산특장2" localSheetId="21" hidden="1">{#N/A,#N/A,TRUE,"Y생산";#N/A,#N/A,TRUE,"Y판매";#N/A,#N/A,TRUE,"Y총물량";#N/A,#N/A,TRUE,"Y능력";#N/A,#N/A,TRUE,"YKD"}</definedName>
    <definedName name="생산특장2" localSheetId="22" hidden="1">{#N/A,#N/A,TRUE,"Y생산";#N/A,#N/A,TRUE,"Y판매";#N/A,#N/A,TRUE,"Y총물량";#N/A,#N/A,TRUE,"Y능력";#N/A,#N/A,TRUE,"YKD"}</definedName>
    <definedName name="생산특장2" localSheetId="19" hidden="1">{#N/A,#N/A,TRUE,"Y생산";#N/A,#N/A,TRUE,"Y판매";#N/A,#N/A,TRUE,"Y총물량";#N/A,#N/A,TRUE,"Y능력";#N/A,#N/A,TRUE,"YKD"}</definedName>
    <definedName name="생산특장2" hidden="1">{#N/A,#N/A,TRUE,"Y생산";#N/A,#N/A,TRUE,"Y판매";#N/A,#N/A,TRUE,"Y총물량";#N/A,#N/A,TRUE,"Y능력";#N/A,#N/A,TRUE,"YKD"}</definedName>
    <definedName name="생산합격" localSheetId="14" hidden="1">{#N/A,#N/A,TRUE,"Y생산";#N/A,#N/A,TRUE,"Y판매";#N/A,#N/A,TRUE,"Y총물량";#N/A,#N/A,TRUE,"Y능력";#N/A,#N/A,TRUE,"YKD"}</definedName>
    <definedName name="생산합격" localSheetId="7" hidden="1">{#N/A,#N/A,TRUE,"Y생산";#N/A,#N/A,TRUE,"Y판매";#N/A,#N/A,TRUE,"Y총물량";#N/A,#N/A,TRUE,"Y능력";#N/A,#N/A,TRUE,"YKD"}</definedName>
    <definedName name="생산합격" localSheetId="25" hidden="1">{#N/A,#N/A,TRUE,"Y생산";#N/A,#N/A,TRUE,"Y판매";#N/A,#N/A,TRUE,"Y총물량";#N/A,#N/A,TRUE,"Y능력";#N/A,#N/A,TRUE,"YKD"}</definedName>
    <definedName name="생산합격" localSheetId="21" hidden="1">{#N/A,#N/A,TRUE,"Y생산";#N/A,#N/A,TRUE,"Y판매";#N/A,#N/A,TRUE,"Y총물량";#N/A,#N/A,TRUE,"Y능력";#N/A,#N/A,TRUE,"YKD"}</definedName>
    <definedName name="생산합격" localSheetId="22" hidden="1">{#N/A,#N/A,TRUE,"Y생산";#N/A,#N/A,TRUE,"Y판매";#N/A,#N/A,TRUE,"Y총물량";#N/A,#N/A,TRUE,"Y능력";#N/A,#N/A,TRUE,"YKD"}</definedName>
    <definedName name="생산합격" localSheetId="19" hidden="1">{#N/A,#N/A,TRUE,"Y생산";#N/A,#N/A,TRUE,"Y판매";#N/A,#N/A,TRUE,"Y총물량";#N/A,#N/A,TRUE,"Y능력";#N/A,#N/A,TRUE,"YKD"}</definedName>
    <definedName name="생산합격" hidden="1">{#N/A,#N/A,TRUE,"Y생산";#N/A,#N/A,TRUE,"Y판매";#N/A,#N/A,TRUE,"Y총물량";#N/A,#N/A,TRUE,"Y능력";#N/A,#N/A,TRUE,"YKD"}</definedName>
    <definedName name="서비스" localSheetId="14" hidden="1">{#N/A,#N/A,FALSE,"인원";#N/A,#N/A,FALSE,"비용2";#N/A,#N/A,FALSE,"비용1";#N/A,#N/A,FALSE,"비용";#N/A,#N/A,FALSE,"보증2";#N/A,#N/A,FALSE,"보증1";#N/A,#N/A,FALSE,"보증";#N/A,#N/A,FALSE,"손익1";#N/A,#N/A,FALSE,"손익";#N/A,#N/A,FALSE,"부서별매출";#N/A,#N/A,FALSE,"매출"}</definedName>
    <definedName name="서비스" localSheetId="7" hidden="1">{#N/A,#N/A,FALSE,"인원";#N/A,#N/A,FALSE,"비용2";#N/A,#N/A,FALSE,"비용1";#N/A,#N/A,FALSE,"비용";#N/A,#N/A,FALSE,"보증2";#N/A,#N/A,FALSE,"보증1";#N/A,#N/A,FALSE,"보증";#N/A,#N/A,FALSE,"손익1";#N/A,#N/A,FALSE,"손익";#N/A,#N/A,FALSE,"부서별매출";#N/A,#N/A,FALSE,"매출"}</definedName>
    <definedName name="서비스" localSheetId="25" hidden="1">{#N/A,#N/A,FALSE,"인원";#N/A,#N/A,FALSE,"비용2";#N/A,#N/A,FALSE,"비용1";#N/A,#N/A,FALSE,"비용";#N/A,#N/A,FALSE,"보증2";#N/A,#N/A,FALSE,"보증1";#N/A,#N/A,FALSE,"보증";#N/A,#N/A,FALSE,"손익1";#N/A,#N/A,FALSE,"손익";#N/A,#N/A,FALSE,"부서별매출";#N/A,#N/A,FALSE,"매출"}</definedName>
    <definedName name="서비스" localSheetId="21" hidden="1">{#N/A,#N/A,FALSE,"인원";#N/A,#N/A,FALSE,"비용2";#N/A,#N/A,FALSE,"비용1";#N/A,#N/A,FALSE,"비용";#N/A,#N/A,FALSE,"보증2";#N/A,#N/A,FALSE,"보증1";#N/A,#N/A,FALSE,"보증";#N/A,#N/A,FALSE,"손익1";#N/A,#N/A,FALSE,"손익";#N/A,#N/A,FALSE,"부서별매출";#N/A,#N/A,FALSE,"매출"}</definedName>
    <definedName name="서비스" localSheetId="22" hidden="1">{#N/A,#N/A,FALSE,"인원";#N/A,#N/A,FALSE,"비용2";#N/A,#N/A,FALSE,"비용1";#N/A,#N/A,FALSE,"비용";#N/A,#N/A,FALSE,"보증2";#N/A,#N/A,FALSE,"보증1";#N/A,#N/A,FALSE,"보증";#N/A,#N/A,FALSE,"손익1";#N/A,#N/A,FALSE,"손익";#N/A,#N/A,FALSE,"부서별매출";#N/A,#N/A,FALSE,"매출"}</definedName>
    <definedName name="서비스" localSheetId="19" hidden="1">{#N/A,#N/A,FALSE,"인원";#N/A,#N/A,FALSE,"비용2";#N/A,#N/A,FALSE,"비용1";#N/A,#N/A,FALSE,"비용";#N/A,#N/A,FALSE,"보증2";#N/A,#N/A,FALSE,"보증1";#N/A,#N/A,FALSE,"보증";#N/A,#N/A,FALSE,"손익1";#N/A,#N/A,FALSE,"손익";#N/A,#N/A,FALSE,"부서별매출";#N/A,#N/A,FALSE,"매출"}</definedName>
    <definedName name="서비스" hidden="1">{#N/A,#N/A,FALSE,"인원";#N/A,#N/A,FALSE,"비용2";#N/A,#N/A,FALSE,"비용1";#N/A,#N/A,FALSE,"비용";#N/A,#N/A,FALSE,"보증2";#N/A,#N/A,FALSE,"보증1";#N/A,#N/A,FALSE,"보증";#N/A,#N/A,FALSE,"손익1";#N/A,#N/A,FALSE,"손익";#N/A,#N/A,FALSE,"부서별매출";#N/A,#N/A,FALSE,"매출"}</definedName>
    <definedName name="석빈" localSheetId="14" hidden="1">{#N/A,#N/A,FALSE,"단축1";#N/A,#N/A,FALSE,"단축2";#N/A,#N/A,FALSE,"단축3";#N/A,#N/A,FALSE,"장축";#N/A,#N/A,FALSE,"4WD"}</definedName>
    <definedName name="석빈" localSheetId="7" hidden="1">{#N/A,#N/A,FALSE,"단축1";#N/A,#N/A,FALSE,"단축2";#N/A,#N/A,FALSE,"단축3";#N/A,#N/A,FALSE,"장축";#N/A,#N/A,FALSE,"4WD"}</definedName>
    <definedName name="석빈" localSheetId="25" hidden="1">{#N/A,#N/A,FALSE,"단축1";#N/A,#N/A,FALSE,"단축2";#N/A,#N/A,FALSE,"단축3";#N/A,#N/A,FALSE,"장축";#N/A,#N/A,FALSE,"4WD"}</definedName>
    <definedName name="석빈" localSheetId="21" hidden="1">{#N/A,#N/A,FALSE,"단축1";#N/A,#N/A,FALSE,"단축2";#N/A,#N/A,FALSE,"단축3";#N/A,#N/A,FALSE,"장축";#N/A,#N/A,FALSE,"4WD"}</definedName>
    <definedName name="석빈" localSheetId="22" hidden="1">{#N/A,#N/A,FALSE,"단축1";#N/A,#N/A,FALSE,"단축2";#N/A,#N/A,FALSE,"단축3";#N/A,#N/A,FALSE,"장축";#N/A,#N/A,FALSE,"4WD"}</definedName>
    <definedName name="석빈" localSheetId="19" hidden="1">{#N/A,#N/A,FALSE,"단축1";#N/A,#N/A,FALSE,"단축2";#N/A,#N/A,FALSE,"단축3";#N/A,#N/A,FALSE,"장축";#N/A,#N/A,FALSE,"4WD"}</definedName>
    <definedName name="석빈" hidden="1">{#N/A,#N/A,FALSE,"단축1";#N/A,#N/A,FALSE,"단축2";#N/A,#N/A,FALSE,"단축3";#N/A,#N/A,FALSE,"장축";#N/A,#N/A,FALSE,"4WD"}</definedName>
    <definedName name="설계2팀" localSheetId="14" hidden="1">{#N/A,#N/A,FALSE,"UNIT";#N/A,#N/A,FALSE,"UNIT";#N/A,#N/A,FALSE,"계정"}</definedName>
    <definedName name="설계2팀" localSheetId="7" hidden="1">{#N/A,#N/A,FALSE,"UNIT";#N/A,#N/A,FALSE,"UNIT";#N/A,#N/A,FALSE,"계정"}</definedName>
    <definedName name="설계2팀" localSheetId="25" hidden="1">{#N/A,#N/A,FALSE,"UNIT";#N/A,#N/A,FALSE,"UNIT";#N/A,#N/A,FALSE,"계정"}</definedName>
    <definedName name="설계2팀" localSheetId="21" hidden="1">{#N/A,#N/A,FALSE,"UNIT";#N/A,#N/A,FALSE,"UNIT";#N/A,#N/A,FALSE,"계정"}</definedName>
    <definedName name="설계2팀" localSheetId="22" hidden="1">{#N/A,#N/A,FALSE,"UNIT";#N/A,#N/A,FALSE,"UNIT";#N/A,#N/A,FALSE,"계정"}</definedName>
    <definedName name="설계2팀" localSheetId="19" hidden="1">{#N/A,#N/A,FALSE,"UNIT";#N/A,#N/A,FALSE,"UNIT";#N/A,#N/A,FALSE,"계정"}</definedName>
    <definedName name="설계2팀" hidden="1">{#N/A,#N/A,FALSE,"UNIT";#N/A,#N/A,FALSE,"UNIT";#N/A,#N/A,FALSE,"계정"}</definedName>
    <definedName name="설비절감방안" localSheetId="14" hidden="1">{#N/A,#N/A,FALSE,"단축1";#N/A,#N/A,FALSE,"단축2";#N/A,#N/A,FALSE,"단축3";#N/A,#N/A,FALSE,"장축";#N/A,#N/A,FALSE,"4WD"}</definedName>
    <definedName name="설비절감방안" localSheetId="7" hidden="1">{#N/A,#N/A,FALSE,"단축1";#N/A,#N/A,FALSE,"단축2";#N/A,#N/A,FALSE,"단축3";#N/A,#N/A,FALSE,"장축";#N/A,#N/A,FALSE,"4WD"}</definedName>
    <definedName name="설비절감방안" localSheetId="25" hidden="1">{#N/A,#N/A,FALSE,"단축1";#N/A,#N/A,FALSE,"단축2";#N/A,#N/A,FALSE,"단축3";#N/A,#N/A,FALSE,"장축";#N/A,#N/A,FALSE,"4WD"}</definedName>
    <definedName name="설비절감방안" localSheetId="21" hidden="1">{#N/A,#N/A,FALSE,"단축1";#N/A,#N/A,FALSE,"단축2";#N/A,#N/A,FALSE,"단축3";#N/A,#N/A,FALSE,"장축";#N/A,#N/A,FALSE,"4WD"}</definedName>
    <definedName name="설비절감방안" localSheetId="22" hidden="1">{#N/A,#N/A,FALSE,"단축1";#N/A,#N/A,FALSE,"단축2";#N/A,#N/A,FALSE,"단축3";#N/A,#N/A,FALSE,"장축";#N/A,#N/A,FALSE,"4WD"}</definedName>
    <definedName name="설비절감방안" localSheetId="19" hidden="1">{#N/A,#N/A,FALSE,"단축1";#N/A,#N/A,FALSE,"단축2";#N/A,#N/A,FALSE,"단축3";#N/A,#N/A,FALSE,"장축";#N/A,#N/A,FALSE,"4WD"}</definedName>
    <definedName name="설비절감방안" hidden="1">{#N/A,#N/A,FALSE,"단축1";#N/A,#N/A,FALSE,"단축2";#N/A,#N/A,FALSE,"단축3";#N/A,#N/A,FALSE,"장축";#N/A,#N/A,FALSE,"4WD"}</definedName>
    <definedName name="설설" localSheetId="14" hidden="1">{#N/A,#N/A,FALSE,"단축1";#N/A,#N/A,FALSE,"단축2";#N/A,#N/A,FALSE,"단축3";#N/A,#N/A,FALSE,"장축";#N/A,#N/A,FALSE,"4WD"}</definedName>
    <definedName name="설설" localSheetId="7" hidden="1">{#N/A,#N/A,FALSE,"단축1";#N/A,#N/A,FALSE,"단축2";#N/A,#N/A,FALSE,"단축3";#N/A,#N/A,FALSE,"장축";#N/A,#N/A,FALSE,"4WD"}</definedName>
    <definedName name="설설" localSheetId="25" hidden="1">{#N/A,#N/A,FALSE,"단축1";#N/A,#N/A,FALSE,"단축2";#N/A,#N/A,FALSE,"단축3";#N/A,#N/A,FALSE,"장축";#N/A,#N/A,FALSE,"4WD"}</definedName>
    <definedName name="설설" localSheetId="21" hidden="1">{#N/A,#N/A,FALSE,"단축1";#N/A,#N/A,FALSE,"단축2";#N/A,#N/A,FALSE,"단축3";#N/A,#N/A,FALSE,"장축";#N/A,#N/A,FALSE,"4WD"}</definedName>
    <definedName name="설설" localSheetId="22" hidden="1">{#N/A,#N/A,FALSE,"단축1";#N/A,#N/A,FALSE,"단축2";#N/A,#N/A,FALSE,"단축3";#N/A,#N/A,FALSE,"장축";#N/A,#N/A,FALSE,"4WD"}</definedName>
    <definedName name="설설" localSheetId="19" hidden="1">{#N/A,#N/A,FALSE,"단축1";#N/A,#N/A,FALSE,"단축2";#N/A,#N/A,FALSE,"단축3";#N/A,#N/A,FALSE,"장축";#N/A,#N/A,FALSE,"4WD"}</definedName>
    <definedName name="설설" hidden="1">{#N/A,#N/A,FALSE,"단축1";#N/A,#N/A,FALSE,"단축2";#N/A,#N/A,FALSE,"단축3";#N/A,#N/A,FALSE,"장축";#N/A,#N/A,FALSE,"4WD"}</definedName>
    <definedName name="설치일정" localSheetId="14" hidden="1">{#N/A,#N/A,FALSE,"단축1";#N/A,#N/A,FALSE,"단축2";#N/A,#N/A,FALSE,"단축3";#N/A,#N/A,FALSE,"장축";#N/A,#N/A,FALSE,"4WD"}</definedName>
    <definedName name="설치일정" localSheetId="7" hidden="1">{#N/A,#N/A,FALSE,"단축1";#N/A,#N/A,FALSE,"단축2";#N/A,#N/A,FALSE,"단축3";#N/A,#N/A,FALSE,"장축";#N/A,#N/A,FALSE,"4WD"}</definedName>
    <definedName name="설치일정" localSheetId="25" hidden="1">{#N/A,#N/A,FALSE,"단축1";#N/A,#N/A,FALSE,"단축2";#N/A,#N/A,FALSE,"단축3";#N/A,#N/A,FALSE,"장축";#N/A,#N/A,FALSE,"4WD"}</definedName>
    <definedName name="설치일정" localSheetId="21" hidden="1">{#N/A,#N/A,FALSE,"단축1";#N/A,#N/A,FALSE,"단축2";#N/A,#N/A,FALSE,"단축3";#N/A,#N/A,FALSE,"장축";#N/A,#N/A,FALSE,"4WD"}</definedName>
    <definedName name="설치일정" localSheetId="22" hidden="1">{#N/A,#N/A,FALSE,"단축1";#N/A,#N/A,FALSE,"단축2";#N/A,#N/A,FALSE,"단축3";#N/A,#N/A,FALSE,"장축";#N/A,#N/A,FALSE,"4WD"}</definedName>
    <definedName name="설치일정" localSheetId="19" hidden="1">{#N/A,#N/A,FALSE,"단축1";#N/A,#N/A,FALSE,"단축2";#N/A,#N/A,FALSE,"단축3";#N/A,#N/A,FALSE,"장축";#N/A,#N/A,FALSE,"4WD"}</definedName>
    <definedName name="설치일정" hidden="1">{#N/A,#N/A,FALSE,"단축1";#N/A,#N/A,FALSE,"단축2";#N/A,#N/A,FALSE,"단축3";#N/A,#N/A,FALSE,"장축";#N/A,#N/A,FALSE,"4WD"}</definedName>
    <definedName name="성" localSheetId="14" hidden="1">{#N/A,#N/A,FALSE,"UNIT";#N/A,#N/A,FALSE,"UNIT";#N/A,#N/A,FALSE,"계정"}</definedName>
    <definedName name="성" localSheetId="7" hidden="1">{#N/A,#N/A,FALSE,"UNIT";#N/A,#N/A,FALSE,"UNIT";#N/A,#N/A,FALSE,"계정"}</definedName>
    <definedName name="성" localSheetId="25" hidden="1">{#N/A,#N/A,FALSE,"UNIT";#N/A,#N/A,FALSE,"UNIT";#N/A,#N/A,FALSE,"계정"}</definedName>
    <definedName name="성" localSheetId="21" hidden="1">{#N/A,#N/A,FALSE,"UNIT";#N/A,#N/A,FALSE,"UNIT";#N/A,#N/A,FALSE,"계정"}</definedName>
    <definedName name="성" localSheetId="22" hidden="1">{#N/A,#N/A,FALSE,"UNIT";#N/A,#N/A,FALSE,"UNIT";#N/A,#N/A,FALSE,"계정"}</definedName>
    <definedName name="성" localSheetId="19" hidden="1">{#N/A,#N/A,FALSE,"UNIT";#N/A,#N/A,FALSE,"UNIT";#N/A,#N/A,FALSE,"계정"}</definedName>
    <definedName name="성" hidden="1">{#N/A,#N/A,FALSE,"UNIT";#N/A,#N/A,FALSE,"UNIT";#N/A,#N/A,FALSE,"계정"}</definedName>
    <definedName name="성능시험2" localSheetId="14" hidden="1">{#N/A,#N/A,FALSE,"단축1";#N/A,#N/A,FALSE,"단축2";#N/A,#N/A,FALSE,"단축3";#N/A,#N/A,FALSE,"장축";#N/A,#N/A,FALSE,"4WD"}</definedName>
    <definedName name="성능시험2" localSheetId="7" hidden="1">{#N/A,#N/A,FALSE,"단축1";#N/A,#N/A,FALSE,"단축2";#N/A,#N/A,FALSE,"단축3";#N/A,#N/A,FALSE,"장축";#N/A,#N/A,FALSE,"4WD"}</definedName>
    <definedName name="성능시험2" localSheetId="25" hidden="1">{#N/A,#N/A,FALSE,"단축1";#N/A,#N/A,FALSE,"단축2";#N/A,#N/A,FALSE,"단축3";#N/A,#N/A,FALSE,"장축";#N/A,#N/A,FALSE,"4WD"}</definedName>
    <definedName name="성능시험2" localSheetId="21" hidden="1">{#N/A,#N/A,FALSE,"단축1";#N/A,#N/A,FALSE,"단축2";#N/A,#N/A,FALSE,"단축3";#N/A,#N/A,FALSE,"장축";#N/A,#N/A,FALSE,"4WD"}</definedName>
    <definedName name="성능시험2" localSheetId="22" hidden="1">{#N/A,#N/A,FALSE,"단축1";#N/A,#N/A,FALSE,"단축2";#N/A,#N/A,FALSE,"단축3";#N/A,#N/A,FALSE,"장축";#N/A,#N/A,FALSE,"4WD"}</definedName>
    <definedName name="성능시험2" localSheetId="19" hidden="1">{#N/A,#N/A,FALSE,"단축1";#N/A,#N/A,FALSE,"단축2";#N/A,#N/A,FALSE,"단축3";#N/A,#N/A,FALSE,"장축";#N/A,#N/A,FALSE,"4WD"}</definedName>
    <definedName name="성능시험2" hidden="1">{#N/A,#N/A,FALSE,"단축1";#N/A,#N/A,FALSE,"단축2";#N/A,#N/A,FALSE,"단축3";#N/A,#N/A,FALSE,"장축";#N/A,#N/A,FALSE,"4WD"}</definedName>
    <definedName name="성우" localSheetId="14" hidden="1">{#N/A,#N/A,FALSE,"Sheet1";#N/A,#N/A,FALSE,"Sheet1";#N/A,#N/A,FALSE,"Sheet1"}</definedName>
    <definedName name="성우" localSheetId="7" hidden="1">{#N/A,#N/A,FALSE,"Sheet1";#N/A,#N/A,FALSE,"Sheet1";#N/A,#N/A,FALSE,"Sheet1"}</definedName>
    <definedName name="성우" localSheetId="25" hidden="1">{#N/A,#N/A,FALSE,"Sheet1";#N/A,#N/A,FALSE,"Sheet1";#N/A,#N/A,FALSE,"Sheet1"}</definedName>
    <definedName name="성우" localSheetId="21" hidden="1">{#N/A,#N/A,FALSE,"Sheet1";#N/A,#N/A,FALSE,"Sheet1";#N/A,#N/A,FALSE,"Sheet1"}</definedName>
    <definedName name="성우" localSheetId="22" hidden="1">{#N/A,#N/A,FALSE,"Sheet1";#N/A,#N/A,FALSE,"Sheet1";#N/A,#N/A,FALSE,"Sheet1"}</definedName>
    <definedName name="성우" localSheetId="19" hidden="1">{#N/A,#N/A,FALSE,"Sheet1";#N/A,#N/A,FALSE,"Sheet1";#N/A,#N/A,FALSE,"Sheet1"}</definedName>
    <definedName name="성우" hidden="1">{#N/A,#N/A,FALSE,"Sheet1";#N/A,#N/A,FALSE,"Sheet1";#N/A,#N/A,FALSE,"Sheet1"}</definedName>
    <definedName name="성우_1" localSheetId="14" hidden="1">{#N/A,#N/A,FALSE,"Sheet1";#N/A,#N/A,FALSE,"Sheet1";#N/A,#N/A,FALSE,"Sheet1"}</definedName>
    <definedName name="성우_1" localSheetId="7" hidden="1">{#N/A,#N/A,FALSE,"Sheet1";#N/A,#N/A,FALSE,"Sheet1";#N/A,#N/A,FALSE,"Sheet1"}</definedName>
    <definedName name="성우_1" localSheetId="25" hidden="1">{#N/A,#N/A,FALSE,"Sheet1";#N/A,#N/A,FALSE,"Sheet1";#N/A,#N/A,FALSE,"Sheet1"}</definedName>
    <definedName name="성우_1" localSheetId="21" hidden="1">{#N/A,#N/A,FALSE,"Sheet1";#N/A,#N/A,FALSE,"Sheet1";#N/A,#N/A,FALSE,"Sheet1"}</definedName>
    <definedName name="성우_1" localSheetId="22" hidden="1">{#N/A,#N/A,FALSE,"Sheet1";#N/A,#N/A,FALSE,"Sheet1";#N/A,#N/A,FALSE,"Sheet1"}</definedName>
    <definedName name="성우_1" localSheetId="19" hidden="1">{#N/A,#N/A,FALSE,"Sheet1";#N/A,#N/A,FALSE,"Sheet1";#N/A,#N/A,FALSE,"Sheet1"}</definedName>
    <definedName name="성우_1" hidden="1">{#N/A,#N/A,FALSE,"Sheet1";#N/A,#N/A,FALSE,"Sheet1";#N/A,#N/A,FALSE,"Sheet1"}</definedName>
    <definedName name="세부생산계획" localSheetId="14" hidden="1">{#N/A,#N/A,TRUE,"Y생산";#N/A,#N/A,TRUE,"Y판매";#N/A,#N/A,TRUE,"Y총물량";#N/A,#N/A,TRUE,"Y능력";#N/A,#N/A,TRUE,"YKD"}</definedName>
    <definedName name="세부생산계획" localSheetId="7" hidden="1">{#N/A,#N/A,TRUE,"Y생산";#N/A,#N/A,TRUE,"Y판매";#N/A,#N/A,TRUE,"Y총물량";#N/A,#N/A,TRUE,"Y능력";#N/A,#N/A,TRUE,"YKD"}</definedName>
    <definedName name="세부생산계획" localSheetId="25" hidden="1">{#N/A,#N/A,TRUE,"Y생산";#N/A,#N/A,TRUE,"Y판매";#N/A,#N/A,TRUE,"Y총물량";#N/A,#N/A,TRUE,"Y능력";#N/A,#N/A,TRUE,"YKD"}</definedName>
    <definedName name="세부생산계획" localSheetId="21" hidden="1">{#N/A,#N/A,TRUE,"Y생산";#N/A,#N/A,TRUE,"Y판매";#N/A,#N/A,TRUE,"Y총물량";#N/A,#N/A,TRUE,"Y능력";#N/A,#N/A,TRUE,"YKD"}</definedName>
    <definedName name="세부생산계획" localSheetId="22" hidden="1">{#N/A,#N/A,TRUE,"Y생산";#N/A,#N/A,TRUE,"Y판매";#N/A,#N/A,TRUE,"Y총물량";#N/A,#N/A,TRUE,"Y능력";#N/A,#N/A,TRUE,"YKD"}</definedName>
    <definedName name="세부생산계획" localSheetId="19" hidden="1">{#N/A,#N/A,TRUE,"Y생산";#N/A,#N/A,TRUE,"Y판매";#N/A,#N/A,TRUE,"Y총물량";#N/A,#N/A,TRUE,"Y능력";#N/A,#N/A,TRUE,"YKD"}</definedName>
    <definedName name="세부생산계획" hidden="1">{#N/A,#N/A,TRUE,"Y생산";#N/A,#N/A,TRUE,"Y판매";#N/A,#N/A,TRUE,"Y총물량";#N/A,#N/A,TRUE,"Y능력";#N/A,#N/A,TRUE,"YKD"}</definedName>
    <definedName name="세부일정" localSheetId="14" hidden="1">{#N/A,#N/A,FALSE,"단축1";#N/A,#N/A,FALSE,"단축2";#N/A,#N/A,FALSE,"단축3";#N/A,#N/A,FALSE,"장축";#N/A,#N/A,FALSE,"4WD"}</definedName>
    <definedName name="세부일정" localSheetId="7" hidden="1">{#N/A,#N/A,FALSE,"단축1";#N/A,#N/A,FALSE,"단축2";#N/A,#N/A,FALSE,"단축3";#N/A,#N/A,FALSE,"장축";#N/A,#N/A,FALSE,"4WD"}</definedName>
    <definedName name="세부일정" localSheetId="25" hidden="1">{#N/A,#N/A,FALSE,"단축1";#N/A,#N/A,FALSE,"단축2";#N/A,#N/A,FALSE,"단축3";#N/A,#N/A,FALSE,"장축";#N/A,#N/A,FALSE,"4WD"}</definedName>
    <definedName name="세부일정" localSheetId="21" hidden="1">{#N/A,#N/A,FALSE,"단축1";#N/A,#N/A,FALSE,"단축2";#N/A,#N/A,FALSE,"단축3";#N/A,#N/A,FALSE,"장축";#N/A,#N/A,FALSE,"4WD"}</definedName>
    <definedName name="세부일정" localSheetId="22" hidden="1">{#N/A,#N/A,FALSE,"단축1";#N/A,#N/A,FALSE,"단축2";#N/A,#N/A,FALSE,"단축3";#N/A,#N/A,FALSE,"장축";#N/A,#N/A,FALSE,"4WD"}</definedName>
    <definedName name="세부일정" localSheetId="19" hidden="1">{#N/A,#N/A,FALSE,"단축1";#N/A,#N/A,FALSE,"단축2";#N/A,#N/A,FALSE,"단축3";#N/A,#N/A,FALSE,"장축";#N/A,#N/A,FALSE,"4WD"}</definedName>
    <definedName name="세부일정" hidden="1">{#N/A,#N/A,FALSE,"단축1";#N/A,#N/A,FALSE,"단축2";#N/A,#N/A,FALSE,"단축3";#N/A,#N/A,FALSE,"장축";#N/A,#N/A,FALSE,"4WD"}</definedName>
    <definedName name="세부일정.1" localSheetId="14" hidden="1">{#N/A,#N/A,FALSE,"단축1";#N/A,#N/A,FALSE,"단축2";#N/A,#N/A,FALSE,"단축3";#N/A,#N/A,FALSE,"장축";#N/A,#N/A,FALSE,"4WD"}</definedName>
    <definedName name="세부일정.1" localSheetId="7" hidden="1">{#N/A,#N/A,FALSE,"단축1";#N/A,#N/A,FALSE,"단축2";#N/A,#N/A,FALSE,"단축3";#N/A,#N/A,FALSE,"장축";#N/A,#N/A,FALSE,"4WD"}</definedName>
    <definedName name="세부일정.1" localSheetId="25" hidden="1">{#N/A,#N/A,FALSE,"단축1";#N/A,#N/A,FALSE,"단축2";#N/A,#N/A,FALSE,"단축3";#N/A,#N/A,FALSE,"장축";#N/A,#N/A,FALSE,"4WD"}</definedName>
    <definedName name="세부일정.1" localSheetId="21" hidden="1">{#N/A,#N/A,FALSE,"단축1";#N/A,#N/A,FALSE,"단축2";#N/A,#N/A,FALSE,"단축3";#N/A,#N/A,FALSE,"장축";#N/A,#N/A,FALSE,"4WD"}</definedName>
    <definedName name="세부일정.1" localSheetId="22" hidden="1">{#N/A,#N/A,FALSE,"단축1";#N/A,#N/A,FALSE,"단축2";#N/A,#N/A,FALSE,"단축3";#N/A,#N/A,FALSE,"장축";#N/A,#N/A,FALSE,"4WD"}</definedName>
    <definedName name="세부일정.1" localSheetId="19" hidden="1">{#N/A,#N/A,FALSE,"단축1";#N/A,#N/A,FALSE,"단축2";#N/A,#N/A,FALSE,"단축3";#N/A,#N/A,FALSE,"장축";#N/A,#N/A,FALSE,"4WD"}</definedName>
    <definedName name="세부일정.1" hidden="1">{#N/A,#N/A,FALSE,"단축1";#N/A,#N/A,FALSE,"단축2";#N/A,#N/A,FALSE,"단축3";#N/A,#N/A,FALSE,"장축";#N/A,#N/A,FALSE,"4WD"}</definedName>
    <definedName name="세왕123" localSheetId="14" hidden="1">{#N/A,#N/A,FALSE,"단축1";#N/A,#N/A,FALSE,"단축2";#N/A,#N/A,FALSE,"단축3";#N/A,#N/A,FALSE,"장축";#N/A,#N/A,FALSE,"4WD"}</definedName>
    <definedName name="세왕123" localSheetId="7" hidden="1">{#N/A,#N/A,FALSE,"단축1";#N/A,#N/A,FALSE,"단축2";#N/A,#N/A,FALSE,"단축3";#N/A,#N/A,FALSE,"장축";#N/A,#N/A,FALSE,"4WD"}</definedName>
    <definedName name="세왕123" localSheetId="25" hidden="1">{#N/A,#N/A,FALSE,"단축1";#N/A,#N/A,FALSE,"단축2";#N/A,#N/A,FALSE,"단축3";#N/A,#N/A,FALSE,"장축";#N/A,#N/A,FALSE,"4WD"}</definedName>
    <definedName name="세왕123" localSheetId="21" hidden="1">{#N/A,#N/A,FALSE,"단축1";#N/A,#N/A,FALSE,"단축2";#N/A,#N/A,FALSE,"단축3";#N/A,#N/A,FALSE,"장축";#N/A,#N/A,FALSE,"4WD"}</definedName>
    <definedName name="세왕123" localSheetId="22" hidden="1">{#N/A,#N/A,FALSE,"단축1";#N/A,#N/A,FALSE,"단축2";#N/A,#N/A,FALSE,"단축3";#N/A,#N/A,FALSE,"장축";#N/A,#N/A,FALSE,"4WD"}</definedName>
    <definedName name="세왕123" localSheetId="19" hidden="1">{#N/A,#N/A,FALSE,"단축1";#N/A,#N/A,FALSE,"단축2";#N/A,#N/A,FALSE,"단축3";#N/A,#N/A,FALSE,"장축";#N/A,#N/A,FALSE,"4WD"}</definedName>
    <definedName name="세왕123" hidden="1">{#N/A,#N/A,FALSE,"단축1";#N/A,#N/A,FALSE,"단축2";#N/A,#N/A,FALSE,"단축3";#N/A,#N/A,FALSE,"장축";#N/A,#N/A,FALSE,"4WD"}</definedName>
    <definedName name="세타변전" localSheetId="14" hidden="1">{#N/A,#N/A,FALSE,"단축1";#N/A,#N/A,FALSE,"단축2";#N/A,#N/A,FALSE,"단축3";#N/A,#N/A,FALSE,"장축";#N/A,#N/A,FALSE,"4WD"}</definedName>
    <definedName name="세타변전" localSheetId="7" hidden="1">{#N/A,#N/A,FALSE,"단축1";#N/A,#N/A,FALSE,"단축2";#N/A,#N/A,FALSE,"단축3";#N/A,#N/A,FALSE,"장축";#N/A,#N/A,FALSE,"4WD"}</definedName>
    <definedName name="세타변전" localSheetId="25" hidden="1">{#N/A,#N/A,FALSE,"단축1";#N/A,#N/A,FALSE,"단축2";#N/A,#N/A,FALSE,"단축3";#N/A,#N/A,FALSE,"장축";#N/A,#N/A,FALSE,"4WD"}</definedName>
    <definedName name="세타변전" localSheetId="21" hidden="1">{#N/A,#N/A,FALSE,"단축1";#N/A,#N/A,FALSE,"단축2";#N/A,#N/A,FALSE,"단축3";#N/A,#N/A,FALSE,"장축";#N/A,#N/A,FALSE,"4WD"}</definedName>
    <definedName name="세타변전" localSheetId="22" hidden="1">{#N/A,#N/A,FALSE,"단축1";#N/A,#N/A,FALSE,"단축2";#N/A,#N/A,FALSE,"단축3";#N/A,#N/A,FALSE,"장축";#N/A,#N/A,FALSE,"4WD"}</definedName>
    <definedName name="세타변전" localSheetId="19" hidden="1">{#N/A,#N/A,FALSE,"단축1";#N/A,#N/A,FALSE,"단축2";#N/A,#N/A,FALSE,"단축3";#N/A,#N/A,FALSE,"장축";#N/A,#N/A,FALSE,"4WD"}</definedName>
    <definedName name="세타변전" hidden="1">{#N/A,#N/A,FALSE,"단축1";#N/A,#N/A,FALSE,"단축2";#N/A,#N/A,FALSE,"단축3";#N/A,#N/A,FALSE,"장축";#N/A,#N/A,FALSE,"4WD"}</definedName>
    <definedName name="소" localSheetId="14" hidden="1">{#N/A,#N/A,FALSE,"Sheet1";#N/A,#N/A,FALSE,"Sheet1";#N/A,#N/A,FALSE,"Sheet1"}</definedName>
    <definedName name="소" localSheetId="7" hidden="1">{#N/A,#N/A,FALSE,"Sheet1";#N/A,#N/A,FALSE,"Sheet1";#N/A,#N/A,FALSE,"Sheet1"}</definedName>
    <definedName name="소" localSheetId="25" hidden="1">{#N/A,#N/A,FALSE,"Sheet1";#N/A,#N/A,FALSE,"Sheet1";#N/A,#N/A,FALSE,"Sheet1"}</definedName>
    <definedName name="소" localSheetId="21" hidden="1">{#N/A,#N/A,FALSE,"Sheet1";#N/A,#N/A,FALSE,"Sheet1";#N/A,#N/A,FALSE,"Sheet1"}</definedName>
    <definedName name="소" localSheetId="22" hidden="1">{#N/A,#N/A,FALSE,"Sheet1";#N/A,#N/A,FALSE,"Sheet1";#N/A,#N/A,FALSE,"Sheet1"}</definedName>
    <definedName name="소" localSheetId="19" hidden="1">{#N/A,#N/A,FALSE,"Sheet1";#N/A,#N/A,FALSE,"Sheet1";#N/A,#N/A,FALSE,"Sheet1"}</definedName>
    <definedName name="소" hidden="1">{#N/A,#N/A,FALSE,"Sheet1";#N/A,#N/A,FALSE,"Sheet1";#N/A,#N/A,FALSE,"Sheet1"}</definedName>
    <definedName name="소_1" localSheetId="14" hidden="1">{#N/A,#N/A,FALSE,"Sheet1";#N/A,#N/A,FALSE,"Sheet1";#N/A,#N/A,FALSE,"Sheet1"}</definedName>
    <definedName name="소_1" localSheetId="7" hidden="1">{#N/A,#N/A,FALSE,"Sheet1";#N/A,#N/A,FALSE,"Sheet1";#N/A,#N/A,FALSE,"Sheet1"}</definedName>
    <definedName name="소_1" localSheetId="25" hidden="1">{#N/A,#N/A,FALSE,"Sheet1";#N/A,#N/A,FALSE,"Sheet1";#N/A,#N/A,FALSE,"Sheet1"}</definedName>
    <definedName name="소_1" localSheetId="21" hidden="1">{#N/A,#N/A,FALSE,"Sheet1";#N/A,#N/A,FALSE,"Sheet1";#N/A,#N/A,FALSE,"Sheet1"}</definedName>
    <definedName name="소_1" localSheetId="22" hidden="1">{#N/A,#N/A,FALSE,"Sheet1";#N/A,#N/A,FALSE,"Sheet1";#N/A,#N/A,FALSE,"Sheet1"}</definedName>
    <definedName name="소_1" localSheetId="19" hidden="1">{#N/A,#N/A,FALSE,"Sheet1";#N/A,#N/A,FALSE,"Sheet1";#N/A,#N/A,FALSE,"Sheet1"}</definedName>
    <definedName name="소_1" hidden="1">{#N/A,#N/A,FALSE,"Sheet1";#N/A,#N/A,FALSE,"Sheet1";#N/A,#N/A,FALSE,"Sheet1"}</definedName>
    <definedName name="소득금액" localSheetId="14" hidden="1">{#N/A,#N/A,FALSE,"UNIT";#N/A,#N/A,FALSE,"UNIT";#N/A,#N/A,FALSE,"계정"}</definedName>
    <definedName name="소득금액" localSheetId="7" hidden="1">{#N/A,#N/A,FALSE,"UNIT";#N/A,#N/A,FALSE,"UNIT";#N/A,#N/A,FALSE,"계정"}</definedName>
    <definedName name="소득금액" localSheetId="25" hidden="1">{#N/A,#N/A,FALSE,"UNIT";#N/A,#N/A,FALSE,"UNIT";#N/A,#N/A,FALSE,"계정"}</definedName>
    <definedName name="소득금액" localSheetId="21" hidden="1">{#N/A,#N/A,FALSE,"UNIT";#N/A,#N/A,FALSE,"UNIT";#N/A,#N/A,FALSE,"계정"}</definedName>
    <definedName name="소득금액" localSheetId="22" hidden="1">{#N/A,#N/A,FALSE,"UNIT";#N/A,#N/A,FALSE,"UNIT";#N/A,#N/A,FALSE,"계정"}</definedName>
    <definedName name="소득금액" localSheetId="19" hidden="1">{#N/A,#N/A,FALSE,"UNIT";#N/A,#N/A,FALSE,"UNIT";#N/A,#N/A,FALSE,"계정"}</definedName>
    <definedName name="소득금액" hidden="1">{#N/A,#N/A,FALSE,"UNIT";#N/A,#N/A,FALSE,"UNIT";#N/A,#N/A,FALSE,"계정"}</definedName>
    <definedName name="소득금액2000" localSheetId="14" hidden="1">{#N/A,#N/A,FALSE,"UNIT";#N/A,#N/A,FALSE,"UNIT";#N/A,#N/A,FALSE,"계정"}</definedName>
    <definedName name="소득금액2000" localSheetId="7" hidden="1">{#N/A,#N/A,FALSE,"UNIT";#N/A,#N/A,FALSE,"UNIT";#N/A,#N/A,FALSE,"계정"}</definedName>
    <definedName name="소득금액2000" localSheetId="25" hidden="1">{#N/A,#N/A,FALSE,"UNIT";#N/A,#N/A,FALSE,"UNIT";#N/A,#N/A,FALSE,"계정"}</definedName>
    <definedName name="소득금액2000" localSheetId="21" hidden="1">{#N/A,#N/A,FALSE,"UNIT";#N/A,#N/A,FALSE,"UNIT";#N/A,#N/A,FALSE,"계정"}</definedName>
    <definedName name="소득금액2000" localSheetId="22" hidden="1">{#N/A,#N/A,FALSE,"UNIT";#N/A,#N/A,FALSE,"UNIT";#N/A,#N/A,FALSE,"계정"}</definedName>
    <definedName name="소득금액2000" localSheetId="19" hidden="1">{#N/A,#N/A,FALSE,"UNIT";#N/A,#N/A,FALSE,"UNIT";#N/A,#N/A,FALSE,"계정"}</definedName>
    <definedName name="소득금액2000" hidden="1">{#N/A,#N/A,FALSE,"UNIT";#N/A,#N/A,FALSE,"UNIT";#N/A,#N/A,FALSE,"계정"}</definedName>
    <definedName name="소모푸밉" hidden="1">#REF!</definedName>
    <definedName name="소모품" hidden="1">#REF!</definedName>
    <definedName name="소모품비" hidden="1">#REF!</definedName>
    <definedName name="소모품비1" hidden="1">#REF!</definedName>
    <definedName name="소모품비2" hidden="1">#REF!</definedName>
    <definedName name="소모품비400" hidden="1">#REF!</definedName>
    <definedName name="소요금액" localSheetId="14" hidden="1">{#N/A,#N/A,FALSE,"단축1";#N/A,#N/A,FALSE,"단축2";#N/A,#N/A,FALSE,"단축3";#N/A,#N/A,FALSE,"장축";#N/A,#N/A,FALSE,"4WD"}</definedName>
    <definedName name="소요금액" localSheetId="7" hidden="1">{#N/A,#N/A,FALSE,"단축1";#N/A,#N/A,FALSE,"단축2";#N/A,#N/A,FALSE,"단축3";#N/A,#N/A,FALSE,"장축";#N/A,#N/A,FALSE,"4WD"}</definedName>
    <definedName name="소요금액" localSheetId="25" hidden="1">{#N/A,#N/A,FALSE,"단축1";#N/A,#N/A,FALSE,"단축2";#N/A,#N/A,FALSE,"단축3";#N/A,#N/A,FALSE,"장축";#N/A,#N/A,FALSE,"4WD"}</definedName>
    <definedName name="소요금액" localSheetId="21" hidden="1">{#N/A,#N/A,FALSE,"단축1";#N/A,#N/A,FALSE,"단축2";#N/A,#N/A,FALSE,"단축3";#N/A,#N/A,FALSE,"장축";#N/A,#N/A,FALSE,"4WD"}</definedName>
    <definedName name="소요금액" localSheetId="22" hidden="1">{#N/A,#N/A,FALSE,"단축1";#N/A,#N/A,FALSE,"단축2";#N/A,#N/A,FALSE,"단축3";#N/A,#N/A,FALSE,"장축";#N/A,#N/A,FALSE,"4WD"}</definedName>
    <definedName name="소요금액" localSheetId="19" hidden="1">{#N/A,#N/A,FALSE,"단축1";#N/A,#N/A,FALSE,"단축2";#N/A,#N/A,FALSE,"단축3";#N/A,#N/A,FALSE,"장축";#N/A,#N/A,FALSE,"4WD"}</definedName>
    <definedName name="소요금액" hidden="1">{#N/A,#N/A,FALSE,"단축1";#N/A,#N/A,FALSE,"단축2";#N/A,#N/A,FALSE,"단축3";#N/A,#N/A,FALSE,"장축";#N/A,#N/A,FALSE,"4WD"}</definedName>
    <definedName name="소하리" localSheetId="14" hidden="1">{#N/A,#N/A,TRUE,"Y생산";#N/A,#N/A,TRUE,"Y판매";#N/A,#N/A,TRUE,"Y총물량";#N/A,#N/A,TRUE,"Y능력";#N/A,#N/A,TRUE,"YKD"}</definedName>
    <definedName name="소하리" localSheetId="7" hidden="1">{#N/A,#N/A,TRUE,"Y생산";#N/A,#N/A,TRUE,"Y판매";#N/A,#N/A,TRUE,"Y총물량";#N/A,#N/A,TRUE,"Y능력";#N/A,#N/A,TRUE,"YKD"}</definedName>
    <definedName name="소하리" localSheetId="25" hidden="1">{#N/A,#N/A,TRUE,"Y생산";#N/A,#N/A,TRUE,"Y판매";#N/A,#N/A,TRUE,"Y총물량";#N/A,#N/A,TRUE,"Y능력";#N/A,#N/A,TRUE,"YKD"}</definedName>
    <definedName name="소하리" localSheetId="21" hidden="1">{#N/A,#N/A,TRUE,"Y생산";#N/A,#N/A,TRUE,"Y판매";#N/A,#N/A,TRUE,"Y총물량";#N/A,#N/A,TRUE,"Y능력";#N/A,#N/A,TRUE,"YKD"}</definedName>
    <definedName name="소하리" localSheetId="22" hidden="1">{#N/A,#N/A,TRUE,"Y생산";#N/A,#N/A,TRUE,"Y판매";#N/A,#N/A,TRUE,"Y총물량";#N/A,#N/A,TRUE,"Y능력";#N/A,#N/A,TRUE,"YKD"}</definedName>
    <definedName name="소하리" localSheetId="19" hidden="1">{#N/A,#N/A,TRUE,"Y생산";#N/A,#N/A,TRUE,"Y판매";#N/A,#N/A,TRUE,"Y총물량";#N/A,#N/A,TRUE,"Y능력";#N/A,#N/A,TRUE,"YKD"}</definedName>
    <definedName name="소하리" hidden="1">{#N/A,#N/A,TRUE,"Y생산";#N/A,#N/A,TRUE,"Y판매";#N/A,#N/A,TRUE,"Y총물량";#N/A,#N/A,TRUE,"Y능력";#N/A,#N/A,TRUE,"YKD"}</definedName>
    <definedName name="소하리공사내용" localSheetId="14" hidden="1">{#N/A,#N/A,TRUE,"Y생산";#N/A,#N/A,TRUE,"Y판매";#N/A,#N/A,TRUE,"Y총물량";#N/A,#N/A,TRUE,"Y능력";#N/A,#N/A,TRUE,"YKD"}</definedName>
    <definedName name="소하리공사내용" localSheetId="7" hidden="1">{#N/A,#N/A,TRUE,"Y생산";#N/A,#N/A,TRUE,"Y판매";#N/A,#N/A,TRUE,"Y총물량";#N/A,#N/A,TRUE,"Y능력";#N/A,#N/A,TRUE,"YKD"}</definedName>
    <definedName name="소하리공사내용" localSheetId="25" hidden="1">{#N/A,#N/A,TRUE,"Y생산";#N/A,#N/A,TRUE,"Y판매";#N/A,#N/A,TRUE,"Y총물량";#N/A,#N/A,TRUE,"Y능력";#N/A,#N/A,TRUE,"YKD"}</definedName>
    <definedName name="소하리공사내용" localSheetId="21" hidden="1">{#N/A,#N/A,TRUE,"Y생산";#N/A,#N/A,TRUE,"Y판매";#N/A,#N/A,TRUE,"Y총물량";#N/A,#N/A,TRUE,"Y능력";#N/A,#N/A,TRUE,"YKD"}</definedName>
    <definedName name="소하리공사내용" localSheetId="22" hidden="1">{#N/A,#N/A,TRUE,"Y생산";#N/A,#N/A,TRUE,"Y판매";#N/A,#N/A,TRUE,"Y총물량";#N/A,#N/A,TRUE,"Y능력";#N/A,#N/A,TRUE,"YKD"}</definedName>
    <definedName name="소하리공사내용" localSheetId="19" hidden="1">{#N/A,#N/A,TRUE,"Y생산";#N/A,#N/A,TRUE,"Y판매";#N/A,#N/A,TRUE,"Y총물량";#N/A,#N/A,TRUE,"Y능력";#N/A,#N/A,TRUE,"YKD"}</definedName>
    <definedName name="소하리공사내용" hidden="1">{#N/A,#N/A,TRUE,"Y생산";#N/A,#N/A,TRUE,"Y판매";#N/A,#N/A,TRUE,"Y총물량";#N/A,#N/A,TRUE,"Y능력";#N/A,#N/A,TRUE,"YKD"}</definedName>
    <definedName name="소하프로젝트" localSheetId="14" hidden="1">{#N/A,#N/A,FALSE,"단축1";#N/A,#N/A,FALSE,"단축2";#N/A,#N/A,FALSE,"단축3";#N/A,#N/A,FALSE,"장축";#N/A,#N/A,FALSE,"4WD"}</definedName>
    <definedName name="소하프로젝트" localSheetId="7" hidden="1">{#N/A,#N/A,FALSE,"단축1";#N/A,#N/A,FALSE,"단축2";#N/A,#N/A,FALSE,"단축3";#N/A,#N/A,FALSE,"장축";#N/A,#N/A,FALSE,"4WD"}</definedName>
    <definedName name="소하프로젝트" localSheetId="25" hidden="1">{#N/A,#N/A,FALSE,"단축1";#N/A,#N/A,FALSE,"단축2";#N/A,#N/A,FALSE,"단축3";#N/A,#N/A,FALSE,"장축";#N/A,#N/A,FALSE,"4WD"}</definedName>
    <definedName name="소하프로젝트" localSheetId="21" hidden="1">{#N/A,#N/A,FALSE,"단축1";#N/A,#N/A,FALSE,"단축2";#N/A,#N/A,FALSE,"단축3";#N/A,#N/A,FALSE,"장축";#N/A,#N/A,FALSE,"4WD"}</definedName>
    <definedName name="소하프로젝트" localSheetId="22" hidden="1">{#N/A,#N/A,FALSE,"단축1";#N/A,#N/A,FALSE,"단축2";#N/A,#N/A,FALSE,"단축3";#N/A,#N/A,FALSE,"장축";#N/A,#N/A,FALSE,"4WD"}</definedName>
    <definedName name="소하프로젝트" localSheetId="19" hidden="1">{#N/A,#N/A,FALSE,"단축1";#N/A,#N/A,FALSE,"단축2";#N/A,#N/A,FALSE,"단축3";#N/A,#N/A,FALSE,"장축";#N/A,#N/A,FALSE,"4WD"}</definedName>
    <definedName name="소하프로젝트" hidden="1">{#N/A,#N/A,FALSE,"단축1";#N/A,#N/A,FALSE,"단축2";#N/A,#N/A,FALSE,"단축3";#N/A,#N/A,FALSE,"장축";#N/A,#N/A,FALSE,"4WD"}</definedName>
    <definedName name="소화주철장판" localSheetId="14" hidden="1">{#N/A,#N/A,FALSE,"단축1";#N/A,#N/A,FALSE,"단축2";#N/A,#N/A,FALSE,"단축3";#N/A,#N/A,FALSE,"장축";#N/A,#N/A,FALSE,"4WD"}</definedName>
    <definedName name="소화주철장판" localSheetId="7" hidden="1">{#N/A,#N/A,FALSE,"단축1";#N/A,#N/A,FALSE,"단축2";#N/A,#N/A,FALSE,"단축3";#N/A,#N/A,FALSE,"장축";#N/A,#N/A,FALSE,"4WD"}</definedName>
    <definedName name="소화주철장판" localSheetId="25" hidden="1">{#N/A,#N/A,FALSE,"단축1";#N/A,#N/A,FALSE,"단축2";#N/A,#N/A,FALSE,"단축3";#N/A,#N/A,FALSE,"장축";#N/A,#N/A,FALSE,"4WD"}</definedName>
    <definedName name="소화주철장판" localSheetId="21" hidden="1">{#N/A,#N/A,FALSE,"단축1";#N/A,#N/A,FALSE,"단축2";#N/A,#N/A,FALSE,"단축3";#N/A,#N/A,FALSE,"장축";#N/A,#N/A,FALSE,"4WD"}</definedName>
    <definedName name="소화주철장판" localSheetId="22" hidden="1">{#N/A,#N/A,FALSE,"단축1";#N/A,#N/A,FALSE,"단축2";#N/A,#N/A,FALSE,"단축3";#N/A,#N/A,FALSE,"장축";#N/A,#N/A,FALSE,"4WD"}</definedName>
    <definedName name="소화주철장판" localSheetId="19" hidden="1">{#N/A,#N/A,FALSE,"단축1";#N/A,#N/A,FALSE,"단축2";#N/A,#N/A,FALSE,"단축3";#N/A,#N/A,FALSE,"장축";#N/A,#N/A,FALSE,"4WD"}</definedName>
    <definedName name="소화주철장판" hidden="1">{#N/A,#N/A,FALSE,"단축1";#N/A,#N/A,FALSE,"단축2";#N/A,#N/A,FALSE,"단축3";#N/A,#N/A,FALSE,"장축";#N/A,#N/A,FALSE,"4WD"}</definedName>
    <definedName name="손익141XB" localSheetId="14" hidden="1">{#N/A,#N/A,TRUE,"자재관리";#N/A,#N/A,TRUE,"품질"}</definedName>
    <definedName name="손익141XB" localSheetId="7" hidden="1">{#N/A,#N/A,TRUE,"자재관리";#N/A,#N/A,TRUE,"품질"}</definedName>
    <definedName name="손익141XB" localSheetId="25" hidden="1">{#N/A,#N/A,TRUE,"자재관리";#N/A,#N/A,TRUE,"품질"}</definedName>
    <definedName name="손익141XB" localSheetId="21" hidden="1">{#N/A,#N/A,TRUE,"자재관리";#N/A,#N/A,TRUE,"품질"}</definedName>
    <definedName name="손익141XB" localSheetId="22" hidden="1">{#N/A,#N/A,TRUE,"자재관리";#N/A,#N/A,TRUE,"품질"}</definedName>
    <definedName name="손익141XB" localSheetId="19" hidden="1">{#N/A,#N/A,TRUE,"자재관리";#N/A,#N/A,TRUE,"품질"}</definedName>
    <definedName name="손익141XB" hidden="1">{#N/A,#N/A,TRUE,"자재관리";#N/A,#N/A,TRUE,"품질"}</definedName>
    <definedName name="손익181E4." localSheetId="14" hidden="1">{#N/A,#N/A,TRUE,"자재관리";#N/A,#N/A,TRUE,"품질"}</definedName>
    <definedName name="손익181E4." localSheetId="7" hidden="1">{#N/A,#N/A,TRUE,"자재관리";#N/A,#N/A,TRUE,"품질"}</definedName>
    <definedName name="손익181E4." localSheetId="25" hidden="1">{#N/A,#N/A,TRUE,"자재관리";#N/A,#N/A,TRUE,"품질"}</definedName>
    <definedName name="손익181E4." localSheetId="21" hidden="1">{#N/A,#N/A,TRUE,"자재관리";#N/A,#N/A,TRUE,"품질"}</definedName>
    <definedName name="손익181E4." localSheetId="22" hidden="1">{#N/A,#N/A,TRUE,"자재관리";#N/A,#N/A,TRUE,"품질"}</definedName>
    <definedName name="손익181E4." localSheetId="19" hidden="1">{#N/A,#N/A,TRUE,"자재관리";#N/A,#N/A,TRUE,"품질"}</definedName>
    <definedName name="손익181E4." hidden="1">{#N/A,#N/A,TRUE,"자재관리";#N/A,#N/A,TRUE,"품질"}</definedName>
    <definedName name="손익3" localSheetId="14" hidden="1">{#N/A,#N/A,FALSE,"UNIT";#N/A,#N/A,FALSE,"UNIT";#N/A,#N/A,FALSE,"계정"}</definedName>
    <definedName name="손익3" localSheetId="7" hidden="1">{#N/A,#N/A,FALSE,"UNIT";#N/A,#N/A,FALSE,"UNIT";#N/A,#N/A,FALSE,"계정"}</definedName>
    <definedName name="손익3" localSheetId="25" hidden="1">{#N/A,#N/A,FALSE,"UNIT";#N/A,#N/A,FALSE,"UNIT";#N/A,#N/A,FALSE,"계정"}</definedName>
    <definedName name="손익3" localSheetId="21" hidden="1">{#N/A,#N/A,FALSE,"UNIT";#N/A,#N/A,FALSE,"UNIT";#N/A,#N/A,FALSE,"계정"}</definedName>
    <definedName name="손익3" localSheetId="22" hidden="1">{#N/A,#N/A,FALSE,"UNIT";#N/A,#N/A,FALSE,"UNIT";#N/A,#N/A,FALSE,"계정"}</definedName>
    <definedName name="손익3" localSheetId="19" hidden="1">{#N/A,#N/A,FALSE,"UNIT";#N/A,#N/A,FALSE,"UNIT";#N/A,#N/A,FALSE,"계정"}</definedName>
    <definedName name="손익3" hidden="1">{#N/A,#N/A,FALSE,"UNIT";#N/A,#N/A,FALSE,"UNIT";#N/A,#N/A,FALSE,"계정"}</definedName>
    <definedName name="손익예상" localSheetId="14" hidden="1">{#N/A,#N/A,FALSE,"UNIT";#N/A,#N/A,FALSE,"UNIT";#N/A,#N/A,FALSE,"계정"}</definedName>
    <definedName name="손익예상" localSheetId="7" hidden="1">{#N/A,#N/A,FALSE,"UNIT";#N/A,#N/A,FALSE,"UNIT";#N/A,#N/A,FALSE,"계정"}</definedName>
    <definedName name="손익예상" localSheetId="25" hidden="1">{#N/A,#N/A,FALSE,"UNIT";#N/A,#N/A,FALSE,"UNIT";#N/A,#N/A,FALSE,"계정"}</definedName>
    <definedName name="손익예상" localSheetId="21" hidden="1">{#N/A,#N/A,FALSE,"UNIT";#N/A,#N/A,FALSE,"UNIT";#N/A,#N/A,FALSE,"계정"}</definedName>
    <definedName name="손익예상" localSheetId="22" hidden="1">{#N/A,#N/A,FALSE,"UNIT";#N/A,#N/A,FALSE,"UNIT";#N/A,#N/A,FALSE,"계정"}</definedName>
    <definedName name="손익예상" localSheetId="19" hidden="1">{#N/A,#N/A,FALSE,"UNIT";#N/A,#N/A,FALSE,"UNIT";#N/A,#N/A,FALSE,"계정"}</definedName>
    <definedName name="손익예상" hidden="1">{#N/A,#N/A,FALSE,"UNIT";#N/A,#N/A,FALSE,"UNIT";#N/A,#N/A,FALSE,"계정"}</definedName>
    <definedName name="송" localSheetId="14" hidden="1">{#N/A,#N/A,TRUE,"Y생산";#N/A,#N/A,TRUE,"Y판매";#N/A,#N/A,TRUE,"Y총물량";#N/A,#N/A,TRUE,"Y능력";#N/A,#N/A,TRUE,"YKD"}</definedName>
    <definedName name="송" localSheetId="7" hidden="1">{#N/A,#N/A,TRUE,"Y생산";#N/A,#N/A,TRUE,"Y판매";#N/A,#N/A,TRUE,"Y총물량";#N/A,#N/A,TRUE,"Y능력";#N/A,#N/A,TRUE,"YKD"}</definedName>
    <definedName name="송" localSheetId="25" hidden="1">{#N/A,#N/A,TRUE,"Y생산";#N/A,#N/A,TRUE,"Y판매";#N/A,#N/A,TRUE,"Y총물량";#N/A,#N/A,TRUE,"Y능력";#N/A,#N/A,TRUE,"YKD"}</definedName>
    <definedName name="송" localSheetId="21" hidden="1">{#N/A,#N/A,TRUE,"Y생산";#N/A,#N/A,TRUE,"Y판매";#N/A,#N/A,TRUE,"Y총물량";#N/A,#N/A,TRUE,"Y능력";#N/A,#N/A,TRUE,"YKD"}</definedName>
    <definedName name="송" localSheetId="22" hidden="1">{#N/A,#N/A,TRUE,"Y생산";#N/A,#N/A,TRUE,"Y판매";#N/A,#N/A,TRUE,"Y총물량";#N/A,#N/A,TRUE,"Y능력";#N/A,#N/A,TRUE,"YKD"}</definedName>
    <definedName name="송" localSheetId="19" hidden="1">{#N/A,#N/A,TRUE,"Y생산";#N/A,#N/A,TRUE,"Y판매";#N/A,#N/A,TRUE,"Y총물량";#N/A,#N/A,TRUE,"Y능력";#N/A,#N/A,TRUE,"YKD"}</definedName>
    <definedName name="송" hidden="1">{#N/A,#N/A,TRUE,"Y생산";#N/A,#N/A,TRUE,"Y판매";#N/A,#N/A,TRUE,"Y총물량";#N/A,#N/A,TRUE,"Y능력";#N/A,#N/A,TRUE,"YKD"}</definedName>
    <definedName name="송창기" localSheetId="14" hidden="1">{#N/A,#N/A,TRUE,"Y생산";#N/A,#N/A,TRUE,"Y판매";#N/A,#N/A,TRUE,"Y총물량";#N/A,#N/A,TRUE,"Y능력";#N/A,#N/A,TRUE,"YKD"}</definedName>
    <definedName name="송창기" localSheetId="7" hidden="1">{#N/A,#N/A,TRUE,"Y생산";#N/A,#N/A,TRUE,"Y판매";#N/A,#N/A,TRUE,"Y총물량";#N/A,#N/A,TRUE,"Y능력";#N/A,#N/A,TRUE,"YKD"}</definedName>
    <definedName name="송창기" localSheetId="25" hidden="1">{#N/A,#N/A,TRUE,"Y생산";#N/A,#N/A,TRUE,"Y판매";#N/A,#N/A,TRUE,"Y총물량";#N/A,#N/A,TRUE,"Y능력";#N/A,#N/A,TRUE,"YKD"}</definedName>
    <definedName name="송창기" localSheetId="21" hidden="1">{#N/A,#N/A,TRUE,"Y생산";#N/A,#N/A,TRUE,"Y판매";#N/A,#N/A,TRUE,"Y총물량";#N/A,#N/A,TRUE,"Y능력";#N/A,#N/A,TRUE,"YKD"}</definedName>
    <definedName name="송창기" localSheetId="22" hidden="1">{#N/A,#N/A,TRUE,"Y생산";#N/A,#N/A,TRUE,"Y판매";#N/A,#N/A,TRUE,"Y총물량";#N/A,#N/A,TRUE,"Y능력";#N/A,#N/A,TRUE,"YKD"}</definedName>
    <definedName name="송창기" localSheetId="19" hidden="1">{#N/A,#N/A,TRUE,"Y생산";#N/A,#N/A,TRUE,"Y판매";#N/A,#N/A,TRUE,"Y총물량";#N/A,#N/A,TRUE,"Y능력";#N/A,#N/A,TRUE,"YKD"}</definedName>
    <definedName name="송창기" hidden="1">{#N/A,#N/A,TRUE,"Y생산";#N/A,#N/A,TRUE,"Y판매";#N/A,#N/A,TRUE,"Y총물량";#N/A,#N/A,TRUE,"Y능력";#N/A,#N/A,TRUE,"YKD"}</definedName>
    <definedName name="쇼" localSheetId="14" hidden="1">{#N/A,#N/A,FALSE,"신규dep";#N/A,#N/A,FALSE,"신규dep-금형상각후";#N/A,#N/A,FALSE,"신규dep-연구비상각후";#N/A,#N/A,FALSE,"신규dep-기계,공구상각후"}</definedName>
    <definedName name="쇼" localSheetId="7" hidden="1">{#N/A,#N/A,FALSE,"신규dep";#N/A,#N/A,FALSE,"신규dep-금형상각후";#N/A,#N/A,FALSE,"신규dep-연구비상각후";#N/A,#N/A,FALSE,"신규dep-기계,공구상각후"}</definedName>
    <definedName name="쇼" localSheetId="25" hidden="1">{#N/A,#N/A,FALSE,"신규dep";#N/A,#N/A,FALSE,"신규dep-금형상각후";#N/A,#N/A,FALSE,"신규dep-연구비상각후";#N/A,#N/A,FALSE,"신규dep-기계,공구상각후"}</definedName>
    <definedName name="쇼" localSheetId="21" hidden="1">{#N/A,#N/A,FALSE,"신규dep";#N/A,#N/A,FALSE,"신규dep-금형상각후";#N/A,#N/A,FALSE,"신규dep-연구비상각후";#N/A,#N/A,FALSE,"신규dep-기계,공구상각후"}</definedName>
    <definedName name="쇼" localSheetId="22" hidden="1">{#N/A,#N/A,FALSE,"신규dep";#N/A,#N/A,FALSE,"신규dep-금형상각후";#N/A,#N/A,FALSE,"신규dep-연구비상각후";#N/A,#N/A,FALSE,"신규dep-기계,공구상각후"}</definedName>
    <definedName name="쇼" localSheetId="19" hidden="1">{#N/A,#N/A,FALSE,"신규dep";#N/A,#N/A,FALSE,"신규dep-금형상각후";#N/A,#N/A,FALSE,"신규dep-연구비상각후";#N/A,#N/A,FALSE,"신규dep-기계,공구상각후"}</definedName>
    <definedName name="쇼" hidden="1">{#N/A,#N/A,FALSE,"신규dep";#N/A,#N/A,FALSE,"신규dep-금형상각후";#N/A,#N/A,FALSE,"신규dep-연구비상각후";#N/A,#N/A,FALSE,"신규dep-기계,공구상각후"}</definedName>
    <definedName name="쇼쇼쇼쇼쇼쇼쇼쇼쇼쇼" localSheetId="14" hidden="1">{#N/A,#N/A,FALSE,"단축1";#N/A,#N/A,FALSE,"단축2";#N/A,#N/A,FALSE,"단축3";#N/A,#N/A,FALSE,"장축";#N/A,#N/A,FALSE,"4WD"}</definedName>
    <definedName name="쇼쇼쇼쇼쇼쇼쇼쇼쇼쇼" localSheetId="7" hidden="1">{#N/A,#N/A,FALSE,"단축1";#N/A,#N/A,FALSE,"단축2";#N/A,#N/A,FALSE,"단축3";#N/A,#N/A,FALSE,"장축";#N/A,#N/A,FALSE,"4WD"}</definedName>
    <definedName name="쇼쇼쇼쇼쇼쇼쇼쇼쇼쇼" localSheetId="25" hidden="1">{#N/A,#N/A,FALSE,"단축1";#N/A,#N/A,FALSE,"단축2";#N/A,#N/A,FALSE,"단축3";#N/A,#N/A,FALSE,"장축";#N/A,#N/A,FALSE,"4WD"}</definedName>
    <definedName name="쇼쇼쇼쇼쇼쇼쇼쇼쇼쇼" localSheetId="21" hidden="1">{#N/A,#N/A,FALSE,"단축1";#N/A,#N/A,FALSE,"단축2";#N/A,#N/A,FALSE,"단축3";#N/A,#N/A,FALSE,"장축";#N/A,#N/A,FALSE,"4WD"}</definedName>
    <definedName name="쇼쇼쇼쇼쇼쇼쇼쇼쇼쇼" localSheetId="22" hidden="1">{#N/A,#N/A,FALSE,"단축1";#N/A,#N/A,FALSE,"단축2";#N/A,#N/A,FALSE,"단축3";#N/A,#N/A,FALSE,"장축";#N/A,#N/A,FALSE,"4WD"}</definedName>
    <definedName name="쇼쇼쇼쇼쇼쇼쇼쇼쇼쇼" localSheetId="19" hidden="1">{#N/A,#N/A,FALSE,"단축1";#N/A,#N/A,FALSE,"단축2";#N/A,#N/A,FALSE,"단축3";#N/A,#N/A,FALSE,"장축";#N/A,#N/A,FALSE,"4WD"}</definedName>
    <definedName name="쇼쇼쇼쇼쇼쇼쇼쇼쇼쇼" hidden="1">{#N/A,#N/A,FALSE,"단축1";#N/A,#N/A,FALSE,"단축2";#N/A,#N/A,FALSE,"단축3";#N/A,#N/A,FALSE,"장축";#N/A,#N/A,FALSE,"4WD"}</definedName>
    <definedName name="수불">#REF!</definedName>
    <definedName name="수선비" hidden="1">#REF!</definedName>
    <definedName name="수선비3" hidden="1">#REF!</definedName>
    <definedName name="수선비세부" hidden="1">#REF!</definedName>
    <definedName name="수익4속" localSheetId="14" hidden="1">{#N/A,#N/A,FALSE,"단축1";#N/A,#N/A,FALSE,"단축2";#N/A,#N/A,FALSE,"단축3";#N/A,#N/A,FALSE,"장축";#N/A,#N/A,FALSE,"4WD"}</definedName>
    <definedName name="수익4속" localSheetId="7" hidden="1">{#N/A,#N/A,FALSE,"단축1";#N/A,#N/A,FALSE,"단축2";#N/A,#N/A,FALSE,"단축3";#N/A,#N/A,FALSE,"장축";#N/A,#N/A,FALSE,"4WD"}</definedName>
    <definedName name="수익4속" localSheetId="25" hidden="1">{#N/A,#N/A,FALSE,"단축1";#N/A,#N/A,FALSE,"단축2";#N/A,#N/A,FALSE,"단축3";#N/A,#N/A,FALSE,"장축";#N/A,#N/A,FALSE,"4WD"}</definedName>
    <definedName name="수익4속" localSheetId="21" hidden="1">{#N/A,#N/A,FALSE,"단축1";#N/A,#N/A,FALSE,"단축2";#N/A,#N/A,FALSE,"단축3";#N/A,#N/A,FALSE,"장축";#N/A,#N/A,FALSE,"4WD"}</definedName>
    <definedName name="수익4속" localSheetId="22" hidden="1">{#N/A,#N/A,FALSE,"단축1";#N/A,#N/A,FALSE,"단축2";#N/A,#N/A,FALSE,"단축3";#N/A,#N/A,FALSE,"장축";#N/A,#N/A,FALSE,"4WD"}</definedName>
    <definedName name="수익4속" localSheetId="19" hidden="1">{#N/A,#N/A,FALSE,"단축1";#N/A,#N/A,FALSE,"단축2";#N/A,#N/A,FALSE,"단축3";#N/A,#N/A,FALSE,"장축";#N/A,#N/A,FALSE,"4WD"}</definedName>
    <definedName name="수익4속" hidden="1">{#N/A,#N/A,FALSE,"단축1";#N/A,#N/A,FALSE,"단축2";#N/A,#N/A,FALSE,"단축3";#N/A,#N/A,FALSE,"장축";#N/A,#N/A,FALSE,"4WD"}</definedName>
    <definedName name="수정물량" localSheetId="14" hidden="1">{#N/A,#N/A,TRUE,"Y생산";#N/A,#N/A,TRUE,"Y판매";#N/A,#N/A,TRUE,"Y총물량";#N/A,#N/A,TRUE,"Y능력";#N/A,#N/A,TRUE,"YKD"}</definedName>
    <definedName name="수정물량" localSheetId="7" hidden="1">{#N/A,#N/A,TRUE,"Y생산";#N/A,#N/A,TRUE,"Y판매";#N/A,#N/A,TRUE,"Y총물량";#N/A,#N/A,TRUE,"Y능력";#N/A,#N/A,TRUE,"YKD"}</definedName>
    <definedName name="수정물량" localSheetId="25" hidden="1">{#N/A,#N/A,TRUE,"Y생산";#N/A,#N/A,TRUE,"Y판매";#N/A,#N/A,TRUE,"Y총물량";#N/A,#N/A,TRUE,"Y능력";#N/A,#N/A,TRUE,"YKD"}</definedName>
    <definedName name="수정물량" localSheetId="21" hidden="1">{#N/A,#N/A,TRUE,"Y생산";#N/A,#N/A,TRUE,"Y판매";#N/A,#N/A,TRUE,"Y총물량";#N/A,#N/A,TRUE,"Y능력";#N/A,#N/A,TRUE,"YKD"}</definedName>
    <definedName name="수정물량" localSheetId="22" hidden="1">{#N/A,#N/A,TRUE,"Y생산";#N/A,#N/A,TRUE,"Y판매";#N/A,#N/A,TRUE,"Y총물량";#N/A,#N/A,TRUE,"Y능력";#N/A,#N/A,TRUE,"YKD"}</definedName>
    <definedName name="수정물량" localSheetId="19" hidden="1">{#N/A,#N/A,TRUE,"Y생산";#N/A,#N/A,TRUE,"Y판매";#N/A,#N/A,TRUE,"Y총물량";#N/A,#N/A,TRUE,"Y능력";#N/A,#N/A,TRUE,"YKD"}</definedName>
    <definedName name="수정물량" hidden="1">{#N/A,#N/A,TRUE,"Y생산";#N/A,#N/A,TRUE,"Y판매";#N/A,#N/A,TRUE,"Y총물량";#N/A,#N/A,TRUE,"Y능력";#N/A,#N/A,TRUE,"YKD"}</definedName>
    <definedName name="수정현금흐름표" localSheetId="14" hidden="1">{#N/A,#N/A,TRUE,"Summary";#N/A,#N/A,TRUE,"IS";#N/A,#N/A,TRUE,"Adj";#N/A,#N/A,TRUE,"BS";#N/A,#N/A,TRUE,"CF";#N/A,#N/A,TRUE,"Debt";#N/A,#N/A,TRUE,"IRR"}</definedName>
    <definedName name="수정현금흐름표" localSheetId="7" hidden="1">{#N/A,#N/A,TRUE,"Summary";#N/A,#N/A,TRUE,"IS";#N/A,#N/A,TRUE,"Adj";#N/A,#N/A,TRUE,"BS";#N/A,#N/A,TRUE,"CF";#N/A,#N/A,TRUE,"Debt";#N/A,#N/A,TRUE,"IRR"}</definedName>
    <definedName name="수정현금흐름표" localSheetId="25" hidden="1">{#N/A,#N/A,TRUE,"Summary";#N/A,#N/A,TRUE,"IS";#N/A,#N/A,TRUE,"Adj";#N/A,#N/A,TRUE,"BS";#N/A,#N/A,TRUE,"CF";#N/A,#N/A,TRUE,"Debt";#N/A,#N/A,TRUE,"IRR"}</definedName>
    <definedName name="수정현금흐름표" localSheetId="21" hidden="1">{#N/A,#N/A,TRUE,"Summary";#N/A,#N/A,TRUE,"IS";#N/A,#N/A,TRUE,"Adj";#N/A,#N/A,TRUE,"BS";#N/A,#N/A,TRUE,"CF";#N/A,#N/A,TRUE,"Debt";#N/A,#N/A,TRUE,"IRR"}</definedName>
    <definedName name="수정현금흐름표" localSheetId="22" hidden="1">{#N/A,#N/A,TRUE,"Summary";#N/A,#N/A,TRUE,"IS";#N/A,#N/A,TRUE,"Adj";#N/A,#N/A,TRUE,"BS";#N/A,#N/A,TRUE,"CF";#N/A,#N/A,TRUE,"Debt";#N/A,#N/A,TRUE,"IRR"}</definedName>
    <definedName name="수정현금흐름표" localSheetId="19" hidden="1">{#N/A,#N/A,TRUE,"Summary";#N/A,#N/A,TRUE,"IS";#N/A,#N/A,TRUE,"Adj";#N/A,#N/A,TRUE,"BS";#N/A,#N/A,TRUE,"CF";#N/A,#N/A,TRUE,"Debt";#N/A,#N/A,TRUE,"IRR"}</definedName>
    <definedName name="수정현금흐름표" hidden="1">{#N/A,#N/A,TRUE,"Summary";#N/A,#N/A,TRUE,"IS";#N/A,#N/A,TRUE,"Adj";#N/A,#N/A,TRUE,"BS";#N/A,#N/A,TRUE,"CF";#N/A,#N/A,TRUE,"Debt";#N/A,#N/A,TRUE,"IRR"}</definedName>
    <definedName name="수정현금흐름표2" localSheetId="14" hidden="1">{#N/A,#N/A,TRUE,"Summary";#N/A,#N/A,TRUE,"IS";#N/A,#N/A,TRUE,"Adj";#N/A,#N/A,TRUE,"BS";#N/A,#N/A,TRUE,"CF";#N/A,#N/A,TRUE,"Debt";#N/A,#N/A,TRUE,"IRR"}</definedName>
    <definedName name="수정현금흐름표2" localSheetId="7" hidden="1">{#N/A,#N/A,TRUE,"Summary";#N/A,#N/A,TRUE,"IS";#N/A,#N/A,TRUE,"Adj";#N/A,#N/A,TRUE,"BS";#N/A,#N/A,TRUE,"CF";#N/A,#N/A,TRUE,"Debt";#N/A,#N/A,TRUE,"IRR"}</definedName>
    <definedName name="수정현금흐름표2" localSheetId="25" hidden="1">{#N/A,#N/A,TRUE,"Summary";#N/A,#N/A,TRUE,"IS";#N/A,#N/A,TRUE,"Adj";#N/A,#N/A,TRUE,"BS";#N/A,#N/A,TRUE,"CF";#N/A,#N/A,TRUE,"Debt";#N/A,#N/A,TRUE,"IRR"}</definedName>
    <definedName name="수정현금흐름표2" localSheetId="21" hidden="1">{#N/A,#N/A,TRUE,"Summary";#N/A,#N/A,TRUE,"IS";#N/A,#N/A,TRUE,"Adj";#N/A,#N/A,TRUE,"BS";#N/A,#N/A,TRUE,"CF";#N/A,#N/A,TRUE,"Debt";#N/A,#N/A,TRUE,"IRR"}</definedName>
    <definedName name="수정현금흐름표2" localSheetId="22" hidden="1">{#N/A,#N/A,TRUE,"Summary";#N/A,#N/A,TRUE,"IS";#N/A,#N/A,TRUE,"Adj";#N/A,#N/A,TRUE,"BS";#N/A,#N/A,TRUE,"CF";#N/A,#N/A,TRUE,"Debt";#N/A,#N/A,TRUE,"IRR"}</definedName>
    <definedName name="수정현금흐름표2" localSheetId="19" hidden="1">{#N/A,#N/A,TRUE,"Summary";#N/A,#N/A,TRUE,"IS";#N/A,#N/A,TRUE,"Adj";#N/A,#N/A,TRUE,"BS";#N/A,#N/A,TRUE,"CF";#N/A,#N/A,TRUE,"Debt";#N/A,#N/A,TRUE,"IRR"}</definedName>
    <definedName name="수정현금흐름표2" hidden="1">{#N/A,#N/A,TRUE,"Summary";#N/A,#N/A,TRUE,"IS";#N/A,#N/A,TRUE,"Adj";#N/A,#N/A,TRUE,"BS";#N/A,#N/A,TRUE,"CF";#N/A,#N/A,TRUE,"Debt";#N/A,#N/A,TRUE,"IRR"}</definedName>
    <definedName name="수지"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수지"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수지" localSheetId="2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수지" localSheetId="2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수지" localSheetId="2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수지" localSheetId="1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수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수출" localSheetId="14" hidden="1">{#N/A,#N/A,FALSE,"인원";#N/A,#N/A,FALSE,"비용2";#N/A,#N/A,FALSE,"비용1";#N/A,#N/A,FALSE,"비용";#N/A,#N/A,FALSE,"보증2";#N/A,#N/A,FALSE,"보증1";#N/A,#N/A,FALSE,"보증";#N/A,#N/A,FALSE,"손익1";#N/A,#N/A,FALSE,"손익";#N/A,#N/A,FALSE,"부서별매출";#N/A,#N/A,FALSE,"매출"}</definedName>
    <definedName name="수출" localSheetId="7" hidden="1">{#N/A,#N/A,FALSE,"인원";#N/A,#N/A,FALSE,"비용2";#N/A,#N/A,FALSE,"비용1";#N/A,#N/A,FALSE,"비용";#N/A,#N/A,FALSE,"보증2";#N/A,#N/A,FALSE,"보증1";#N/A,#N/A,FALSE,"보증";#N/A,#N/A,FALSE,"손익1";#N/A,#N/A,FALSE,"손익";#N/A,#N/A,FALSE,"부서별매출";#N/A,#N/A,FALSE,"매출"}</definedName>
    <definedName name="수출" localSheetId="25" hidden="1">{#N/A,#N/A,FALSE,"인원";#N/A,#N/A,FALSE,"비용2";#N/A,#N/A,FALSE,"비용1";#N/A,#N/A,FALSE,"비용";#N/A,#N/A,FALSE,"보증2";#N/A,#N/A,FALSE,"보증1";#N/A,#N/A,FALSE,"보증";#N/A,#N/A,FALSE,"손익1";#N/A,#N/A,FALSE,"손익";#N/A,#N/A,FALSE,"부서별매출";#N/A,#N/A,FALSE,"매출"}</definedName>
    <definedName name="수출" localSheetId="21" hidden="1">{#N/A,#N/A,FALSE,"인원";#N/A,#N/A,FALSE,"비용2";#N/A,#N/A,FALSE,"비용1";#N/A,#N/A,FALSE,"비용";#N/A,#N/A,FALSE,"보증2";#N/A,#N/A,FALSE,"보증1";#N/A,#N/A,FALSE,"보증";#N/A,#N/A,FALSE,"손익1";#N/A,#N/A,FALSE,"손익";#N/A,#N/A,FALSE,"부서별매출";#N/A,#N/A,FALSE,"매출"}</definedName>
    <definedName name="수출" localSheetId="22" hidden="1">{#N/A,#N/A,FALSE,"인원";#N/A,#N/A,FALSE,"비용2";#N/A,#N/A,FALSE,"비용1";#N/A,#N/A,FALSE,"비용";#N/A,#N/A,FALSE,"보증2";#N/A,#N/A,FALSE,"보증1";#N/A,#N/A,FALSE,"보증";#N/A,#N/A,FALSE,"손익1";#N/A,#N/A,FALSE,"손익";#N/A,#N/A,FALSE,"부서별매출";#N/A,#N/A,FALSE,"매출"}</definedName>
    <definedName name="수출" localSheetId="19" hidden="1">{#N/A,#N/A,FALSE,"인원";#N/A,#N/A,FALSE,"비용2";#N/A,#N/A,FALSE,"비용1";#N/A,#N/A,FALSE,"비용";#N/A,#N/A,FALSE,"보증2";#N/A,#N/A,FALSE,"보증1";#N/A,#N/A,FALSE,"보증";#N/A,#N/A,FALSE,"손익1";#N/A,#N/A,FALSE,"손익";#N/A,#N/A,FALSE,"부서별매출";#N/A,#N/A,FALSE,"매출"}</definedName>
    <definedName name="수출" hidden="1">{#N/A,#N/A,FALSE,"인원";#N/A,#N/A,FALSE,"비용2";#N/A,#N/A,FALSE,"비용1";#N/A,#N/A,FALSE,"비용";#N/A,#N/A,FALSE,"보증2";#N/A,#N/A,FALSE,"보증1";#N/A,#N/A,FALSE,"보증";#N/A,#N/A,FALSE,"손익1";#N/A,#N/A,FALSE,"손익";#N/A,#N/A,FALSE,"부서별매출";#N/A,#N/A,FALSE,"매출"}</definedName>
    <definedName name="순간" localSheetId="14" hidden="1">{"'AS,SEC'!$A$4:$J$25"}</definedName>
    <definedName name="순간" localSheetId="7" hidden="1">{"'AS,SEC'!$A$4:$J$25"}</definedName>
    <definedName name="순간" localSheetId="25" hidden="1">{"'AS,SEC'!$A$4:$J$25"}</definedName>
    <definedName name="순간" localSheetId="21" hidden="1">{"'AS,SEC'!$A$4:$J$25"}</definedName>
    <definedName name="순간" localSheetId="22" hidden="1">{"'AS,SEC'!$A$4:$J$25"}</definedName>
    <definedName name="순간" localSheetId="19" hidden="1">{"'AS,SEC'!$A$4:$J$25"}</definedName>
    <definedName name="순간" hidden="1">{"'AS,SEC'!$A$4:$J$25"}</definedName>
    <definedName name="순간_1" localSheetId="14" hidden="1">{"'AS,SEC'!$A$4:$J$25"}</definedName>
    <definedName name="순간_1" localSheetId="7" hidden="1">{"'AS,SEC'!$A$4:$J$25"}</definedName>
    <definedName name="순간_1" localSheetId="25" hidden="1">{"'AS,SEC'!$A$4:$J$25"}</definedName>
    <definedName name="순간_1" localSheetId="21" hidden="1">{"'AS,SEC'!$A$4:$J$25"}</definedName>
    <definedName name="순간_1" localSheetId="22" hidden="1">{"'AS,SEC'!$A$4:$J$25"}</definedName>
    <definedName name="순간_1" localSheetId="19" hidden="1">{"'AS,SEC'!$A$4:$J$25"}</definedName>
    <definedName name="순간_1" hidden="1">{"'AS,SEC'!$A$4:$J$25"}</definedName>
    <definedName name="순간가동율" localSheetId="14" hidden="1">{"'AS,SEC'!$A$4:$J$25"}</definedName>
    <definedName name="순간가동율" localSheetId="7" hidden="1">{"'AS,SEC'!$A$4:$J$25"}</definedName>
    <definedName name="순간가동율" localSheetId="25" hidden="1">{"'AS,SEC'!$A$4:$J$25"}</definedName>
    <definedName name="순간가동율" localSheetId="21" hidden="1">{"'AS,SEC'!$A$4:$J$25"}</definedName>
    <definedName name="순간가동율" localSheetId="22" hidden="1">{"'AS,SEC'!$A$4:$J$25"}</definedName>
    <definedName name="순간가동율" localSheetId="19" hidden="1">{"'AS,SEC'!$A$4:$J$25"}</definedName>
    <definedName name="순간가동율" hidden="1">{"'AS,SEC'!$A$4:$J$25"}</definedName>
    <definedName name="순간가동율_1" localSheetId="14" hidden="1">{"'AS,SEC'!$A$4:$J$25"}</definedName>
    <definedName name="순간가동율_1" localSheetId="7" hidden="1">{"'AS,SEC'!$A$4:$J$25"}</definedName>
    <definedName name="순간가동율_1" localSheetId="25" hidden="1">{"'AS,SEC'!$A$4:$J$25"}</definedName>
    <definedName name="순간가동율_1" localSheetId="21" hidden="1">{"'AS,SEC'!$A$4:$J$25"}</definedName>
    <definedName name="순간가동율_1" localSheetId="22" hidden="1">{"'AS,SEC'!$A$4:$J$25"}</definedName>
    <definedName name="순간가동율_1" localSheetId="19" hidden="1">{"'AS,SEC'!$A$4:$J$25"}</definedName>
    <definedName name="순간가동율_1" hidden="1">{"'AS,SEC'!$A$4:$J$25"}</definedName>
    <definedName name="스케줄ㄹㄹㄹ" localSheetId="14" hidden="1">{"'AS,SEC'!$A$4:$J$25"}</definedName>
    <definedName name="스케줄ㄹㄹㄹ" localSheetId="7" hidden="1">{"'AS,SEC'!$A$4:$J$25"}</definedName>
    <definedName name="스케줄ㄹㄹㄹ" localSheetId="25" hidden="1">{"'AS,SEC'!$A$4:$J$25"}</definedName>
    <definedName name="스케줄ㄹㄹㄹ" localSheetId="21" hidden="1">{"'AS,SEC'!$A$4:$J$25"}</definedName>
    <definedName name="스케줄ㄹㄹㄹ" localSheetId="22" hidden="1">{"'AS,SEC'!$A$4:$J$25"}</definedName>
    <definedName name="스케줄ㄹㄹㄹ" localSheetId="19" hidden="1">{"'AS,SEC'!$A$4:$J$25"}</definedName>
    <definedName name="스케줄ㄹㄹㄹ" hidden="1">{"'AS,SEC'!$A$4:$J$25"}</definedName>
    <definedName name="스케줄ㄹㄹㄹ_1" localSheetId="14" hidden="1">{"'AS,SEC'!$A$4:$J$25"}</definedName>
    <definedName name="스케줄ㄹㄹㄹ_1" localSheetId="7" hidden="1">{"'AS,SEC'!$A$4:$J$25"}</definedName>
    <definedName name="스케줄ㄹㄹㄹ_1" localSheetId="25" hidden="1">{"'AS,SEC'!$A$4:$J$25"}</definedName>
    <definedName name="스케줄ㄹㄹㄹ_1" localSheetId="21" hidden="1">{"'AS,SEC'!$A$4:$J$25"}</definedName>
    <definedName name="스케줄ㄹㄹㄹ_1" localSheetId="22" hidden="1">{"'AS,SEC'!$A$4:$J$25"}</definedName>
    <definedName name="스케줄ㄹㄹㄹ_1" localSheetId="19" hidden="1">{"'AS,SEC'!$A$4:$J$25"}</definedName>
    <definedName name="스케줄ㄹㄹㄹ_1" hidden="1">{"'AS,SEC'!$A$4:$J$25"}</definedName>
    <definedName name="스타렉스" localSheetId="14" hidden="1">{#N/A,#N/A,FALSE,"단축1";#N/A,#N/A,FALSE,"단축2";#N/A,#N/A,FALSE,"단축3";#N/A,#N/A,FALSE,"장축";#N/A,#N/A,FALSE,"4WD"}</definedName>
    <definedName name="스타렉스" localSheetId="7" hidden="1">{#N/A,#N/A,FALSE,"단축1";#N/A,#N/A,FALSE,"단축2";#N/A,#N/A,FALSE,"단축3";#N/A,#N/A,FALSE,"장축";#N/A,#N/A,FALSE,"4WD"}</definedName>
    <definedName name="스타렉스" localSheetId="25" hidden="1">{#N/A,#N/A,FALSE,"단축1";#N/A,#N/A,FALSE,"단축2";#N/A,#N/A,FALSE,"단축3";#N/A,#N/A,FALSE,"장축";#N/A,#N/A,FALSE,"4WD"}</definedName>
    <definedName name="스타렉스" localSheetId="21" hidden="1">{#N/A,#N/A,FALSE,"단축1";#N/A,#N/A,FALSE,"단축2";#N/A,#N/A,FALSE,"단축3";#N/A,#N/A,FALSE,"장축";#N/A,#N/A,FALSE,"4WD"}</definedName>
    <definedName name="스타렉스" localSheetId="22" hidden="1">{#N/A,#N/A,FALSE,"단축1";#N/A,#N/A,FALSE,"단축2";#N/A,#N/A,FALSE,"단축3";#N/A,#N/A,FALSE,"장축";#N/A,#N/A,FALSE,"4WD"}</definedName>
    <definedName name="스타렉스" localSheetId="19" hidden="1">{#N/A,#N/A,FALSE,"단축1";#N/A,#N/A,FALSE,"단축2";#N/A,#N/A,FALSE,"단축3";#N/A,#N/A,FALSE,"장축";#N/A,#N/A,FALSE,"4WD"}</definedName>
    <definedName name="스타렉스" hidden="1">{#N/A,#N/A,FALSE,"단축1";#N/A,#N/A,FALSE,"단축2";#N/A,#N/A,FALSE,"단축3";#N/A,#N/A,FALSE,"장축";#N/A,#N/A,FALSE,"4WD"}</definedName>
    <definedName name="시간" localSheetId="14" hidden="1">{#N/A,#N/A,TRUE,"Y생산";#N/A,#N/A,TRUE,"Y판매";#N/A,#N/A,TRUE,"Y총물량";#N/A,#N/A,TRUE,"Y능력";#N/A,#N/A,TRUE,"YKD"}</definedName>
    <definedName name="시간" localSheetId="7" hidden="1">{#N/A,#N/A,TRUE,"Y생산";#N/A,#N/A,TRUE,"Y판매";#N/A,#N/A,TRUE,"Y총물량";#N/A,#N/A,TRUE,"Y능력";#N/A,#N/A,TRUE,"YKD"}</definedName>
    <definedName name="시간" localSheetId="25" hidden="1">{#N/A,#N/A,TRUE,"Y생산";#N/A,#N/A,TRUE,"Y판매";#N/A,#N/A,TRUE,"Y총물량";#N/A,#N/A,TRUE,"Y능력";#N/A,#N/A,TRUE,"YKD"}</definedName>
    <definedName name="시간" localSheetId="21" hidden="1">{#N/A,#N/A,TRUE,"Y생산";#N/A,#N/A,TRUE,"Y판매";#N/A,#N/A,TRUE,"Y총물량";#N/A,#N/A,TRUE,"Y능력";#N/A,#N/A,TRUE,"YKD"}</definedName>
    <definedName name="시간" localSheetId="22" hidden="1">{#N/A,#N/A,TRUE,"Y생산";#N/A,#N/A,TRUE,"Y판매";#N/A,#N/A,TRUE,"Y총물량";#N/A,#N/A,TRUE,"Y능력";#N/A,#N/A,TRUE,"YKD"}</definedName>
    <definedName name="시간" localSheetId="19" hidden="1">{#N/A,#N/A,TRUE,"Y생산";#N/A,#N/A,TRUE,"Y판매";#N/A,#N/A,TRUE,"Y총물량";#N/A,#N/A,TRUE,"Y능력";#N/A,#N/A,TRUE,"YKD"}</definedName>
    <definedName name="시간" hidden="1">{#N/A,#N/A,TRUE,"Y생산";#N/A,#N/A,TRUE,"Y판매";#N/A,#N/A,TRUE,"Y총물량";#N/A,#N/A,TRUE,"Y능력";#N/A,#N/A,TRUE,"YKD"}</definedName>
    <definedName name="시기조정" localSheetId="14" hidden="1">{#N/A,#N/A,FALSE,"인원";#N/A,#N/A,FALSE,"비용2";#N/A,#N/A,FALSE,"비용1";#N/A,#N/A,FALSE,"비용";#N/A,#N/A,FALSE,"보증2";#N/A,#N/A,FALSE,"보증1";#N/A,#N/A,FALSE,"보증";#N/A,#N/A,FALSE,"손익1";#N/A,#N/A,FALSE,"손익";#N/A,#N/A,FALSE,"부서별매출";#N/A,#N/A,FALSE,"매출"}</definedName>
    <definedName name="시기조정" localSheetId="7" hidden="1">{#N/A,#N/A,FALSE,"인원";#N/A,#N/A,FALSE,"비용2";#N/A,#N/A,FALSE,"비용1";#N/A,#N/A,FALSE,"비용";#N/A,#N/A,FALSE,"보증2";#N/A,#N/A,FALSE,"보증1";#N/A,#N/A,FALSE,"보증";#N/A,#N/A,FALSE,"손익1";#N/A,#N/A,FALSE,"손익";#N/A,#N/A,FALSE,"부서별매출";#N/A,#N/A,FALSE,"매출"}</definedName>
    <definedName name="시기조정" localSheetId="25" hidden="1">{#N/A,#N/A,FALSE,"인원";#N/A,#N/A,FALSE,"비용2";#N/A,#N/A,FALSE,"비용1";#N/A,#N/A,FALSE,"비용";#N/A,#N/A,FALSE,"보증2";#N/A,#N/A,FALSE,"보증1";#N/A,#N/A,FALSE,"보증";#N/A,#N/A,FALSE,"손익1";#N/A,#N/A,FALSE,"손익";#N/A,#N/A,FALSE,"부서별매출";#N/A,#N/A,FALSE,"매출"}</definedName>
    <definedName name="시기조정" localSheetId="21" hidden="1">{#N/A,#N/A,FALSE,"인원";#N/A,#N/A,FALSE,"비용2";#N/A,#N/A,FALSE,"비용1";#N/A,#N/A,FALSE,"비용";#N/A,#N/A,FALSE,"보증2";#N/A,#N/A,FALSE,"보증1";#N/A,#N/A,FALSE,"보증";#N/A,#N/A,FALSE,"손익1";#N/A,#N/A,FALSE,"손익";#N/A,#N/A,FALSE,"부서별매출";#N/A,#N/A,FALSE,"매출"}</definedName>
    <definedName name="시기조정" localSheetId="22" hidden="1">{#N/A,#N/A,FALSE,"인원";#N/A,#N/A,FALSE,"비용2";#N/A,#N/A,FALSE,"비용1";#N/A,#N/A,FALSE,"비용";#N/A,#N/A,FALSE,"보증2";#N/A,#N/A,FALSE,"보증1";#N/A,#N/A,FALSE,"보증";#N/A,#N/A,FALSE,"손익1";#N/A,#N/A,FALSE,"손익";#N/A,#N/A,FALSE,"부서별매출";#N/A,#N/A,FALSE,"매출"}</definedName>
    <definedName name="시기조정" localSheetId="19" hidden="1">{#N/A,#N/A,FALSE,"인원";#N/A,#N/A,FALSE,"비용2";#N/A,#N/A,FALSE,"비용1";#N/A,#N/A,FALSE,"비용";#N/A,#N/A,FALSE,"보증2";#N/A,#N/A,FALSE,"보증1";#N/A,#N/A,FALSE,"보증";#N/A,#N/A,FALSE,"손익1";#N/A,#N/A,FALSE,"손익";#N/A,#N/A,FALSE,"부서별매출";#N/A,#N/A,FALSE,"매출"}</definedName>
    <definedName name="시기조정" hidden="1">{#N/A,#N/A,FALSE,"인원";#N/A,#N/A,FALSE,"비용2";#N/A,#N/A,FALSE,"비용1";#N/A,#N/A,FALSE,"비용";#N/A,#N/A,FALSE,"보증2";#N/A,#N/A,FALSE,"보증1";#N/A,#N/A,FALSE,"보증";#N/A,#N/A,FALSE,"손익1";#N/A,#N/A,FALSE,"손익";#N/A,#N/A,FALSE,"부서별매출";#N/A,#N/A,FALSE,"매출"}</definedName>
    <definedName name="시트" localSheetId="14" hidden="1">{#N/A,#N/A,FALSE,"인원";#N/A,#N/A,FALSE,"비용2";#N/A,#N/A,FALSE,"비용1";#N/A,#N/A,FALSE,"비용";#N/A,#N/A,FALSE,"보증2";#N/A,#N/A,FALSE,"보증1";#N/A,#N/A,FALSE,"보증";#N/A,#N/A,FALSE,"손익1";#N/A,#N/A,FALSE,"손익";#N/A,#N/A,FALSE,"부서별매출";#N/A,#N/A,FALSE,"매출"}</definedName>
    <definedName name="시트" localSheetId="7" hidden="1">{#N/A,#N/A,FALSE,"인원";#N/A,#N/A,FALSE,"비용2";#N/A,#N/A,FALSE,"비용1";#N/A,#N/A,FALSE,"비용";#N/A,#N/A,FALSE,"보증2";#N/A,#N/A,FALSE,"보증1";#N/A,#N/A,FALSE,"보증";#N/A,#N/A,FALSE,"손익1";#N/A,#N/A,FALSE,"손익";#N/A,#N/A,FALSE,"부서별매출";#N/A,#N/A,FALSE,"매출"}</definedName>
    <definedName name="시트" localSheetId="25" hidden="1">{#N/A,#N/A,FALSE,"인원";#N/A,#N/A,FALSE,"비용2";#N/A,#N/A,FALSE,"비용1";#N/A,#N/A,FALSE,"비용";#N/A,#N/A,FALSE,"보증2";#N/A,#N/A,FALSE,"보증1";#N/A,#N/A,FALSE,"보증";#N/A,#N/A,FALSE,"손익1";#N/A,#N/A,FALSE,"손익";#N/A,#N/A,FALSE,"부서별매출";#N/A,#N/A,FALSE,"매출"}</definedName>
    <definedName name="시트" localSheetId="21" hidden="1">{#N/A,#N/A,FALSE,"인원";#N/A,#N/A,FALSE,"비용2";#N/A,#N/A,FALSE,"비용1";#N/A,#N/A,FALSE,"비용";#N/A,#N/A,FALSE,"보증2";#N/A,#N/A,FALSE,"보증1";#N/A,#N/A,FALSE,"보증";#N/A,#N/A,FALSE,"손익1";#N/A,#N/A,FALSE,"손익";#N/A,#N/A,FALSE,"부서별매출";#N/A,#N/A,FALSE,"매출"}</definedName>
    <definedName name="시트" localSheetId="22" hidden="1">{#N/A,#N/A,FALSE,"인원";#N/A,#N/A,FALSE,"비용2";#N/A,#N/A,FALSE,"비용1";#N/A,#N/A,FALSE,"비용";#N/A,#N/A,FALSE,"보증2";#N/A,#N/A,FALSE,"보증1";#N/A,#N/A,FALSE,"보증";#N/A,#N/A,FALSE,"손익1";#N/A,#N/A,FALSE,"손익";#N/A,#N/A,FALSE,"부서별매출";#N/A,#N/A,FALSE,"매출"}</definedName>
    <definedName name="시트" localSheetId="19" hidden="1">{#N/A,#N/A,FALSE,"인원";#N/A,#N/A,FALSE,"비용2";#N/A,#N/A,FALSE,"비용1";#N/A,#N/A,FALSE,"비용";#N/A,#N/A,FALSE,"보증2";#N/A,#N/A,FALSE,"보증1";#N/A,#N/A,FALSE,"보증";#N/A,#N/A,FALSE,"손익1";#N/A,#N/A,FALSE,"손익";#N/A,#N/A,FALSE,"부서별매출";#N/A,#N/A,FALSE,"매출"}</definedName>
    <definedName name="시트" hidden="1">{#N/A,#N/A,FALSE,"인원";#N/A,#N/A,FALSE,"비용2";#N/A,#N/A,FALSE,"비용1";#N/A,#N/A,FALSE,"비용";#N/A,#N/A,FALSE,"보증2";#N/A,#N/A,FALSE,"보증1";#N/A,#N/A,FALSE,"보증";#N/A,#N/A,FALSE,"손익1";#N/A,#N/A,FALSE,"손익";#N/A,#N/A,FALSE,"부서별매출";#N/A,#N/A,FALSE,"매출"}</definedName>
    <definedName name="시트_1" localSheetId="14" hidden="1">{"'AS,SEC'!$A$4:$J$25"}</definedName>
    <definedName name="시트_1" localSheetId="7" hidden="1">{"'AS,SEC'!$A$4:$J$25"}</definedName>
    <definedName name="시트_1" localSheetId="25" hidden="1">{"'AS,SEC'!$A$4:$J$25"}</definedName>
    <definedName name="시트_1" localSheetId="21" hidden="1">{"'AS,SEC'!$A$4:$J$25"}</definedName>
    <definedName name="시트_1" localSheetId="22" hidden="1">{"'AS,SEC'!$A$4:$J$25"}</definedName>
    <definedName name="시트_1" localSheetId="19" hidden="1">{"'AS,SEC'!$A$4:$J$25"}</definedName>
    <definedName name="시트_1" hidden="1">{"'AS,SEC'!$A$4:$J$25"}</definedName>
    <definedName name="신AT종합" localSheetId="14" hidden="1">{#N/A,#N/A,FALSE,"단축1";#N/A,#N/A,FALSE,"단축2";#N/A,#N/A,FALSE,"단축3";#N/A,#N/A,FALSE,"장축";#N/A,#N/A,FALSE,"4WD"}</definedName>
    <definedName name="신AT종합" localSheetId="7" hidden="1">{#N/A,#N/A,FALSE,"단축1";#N/A,#N/A,FALSE,"단축2";#N/A,#N/A,FALSE,"단축3";#N/A,#N/A,FALSE,"장축";#N/A,#N/A,FALSE,"4WD"}</definedName>
    <definedName name="신AT종합" localSheetId="25" hidden="1">{#N/A,#N/A,FALSE,"단축1";#N/A,#N/A,FALSE,"단축2";#N/A,#N/A,FALSE,"단축3";#N/A,#N/A,FALSE,"장축";#N/A,#N/A,FALSE,"4WD"}</definedName>
    <definedName name="신AT종합" localSheetId="21" hidden="1">{#N/A,#N/A,FALSE,"단축1";#N/A,#N/A,FALSE,"단축2";#N/A,#N/A,FALSE,"단축3";#N/A,#N/A,FALSE,"장축";#N/A,#N/A,FALSE,"4WD"}</definedName>
    <definedName name="신AT종합" localSheetId="22" hidden="1">{#N/A,#N/A,FALSE,"단축1";#N/A,#N/A,FALSE,"단축2";#N/A,#N/A,FALSE,"단축3";#N/A,#N/A,FALSE,"장축";#N/A,#N/A,FALSE,"4WD"}</definedName>
    <definedName name="신AT종합" localSheetId="19" hidden="1">{#N/A,#N/A,FALSE,"단축1";#N/A,#N/A,FALSE,"단축2";#N/A,#N/A,FALSE,"단축3";#N/A,#N/A,FALSE,"장축";#N/A,#N/A,FALSE,"4WD"}</definedName>
    <definedName name="신AT종합" hidden="1">{#N/A,#N/A,FALSE,"단축1";#N/A,#N/A,FALSE,"단축2";#N/A,#N/A,FALSE,"단축3";#N/A,#N/A,FALSE,"장축";#N/A,#N/A,FALSE,"4WD"}</definedName>
    <definedName name="신동" localSheetId="14" hidden="1">{#N/A,#N/A,FALSE,"신규dep";#N/A,#N/A,FALSE,"신규dep-금형상각후";#N/A,#N/A,FALSE,"신규dep-연구비상각후";#N/A,#N/A,FALSE,"신규dep-기계,공구상각후"}</definedName>
    <definedName name="신동" localSheetId="7" hidden="1">{#N/A,#N/A,FALSE,"신규dep";#N/A,#N/A,FALSE,"신규dep-금형상각후";#N/A,#N/A,FALSE,"신규dep-연구비상각후";#N/A,#N/A,FALSE,"신규dep-기계,공구상각후"}</definedName>
    <definedName name="신동" localSheetId="25" hidden="1">{#N/A,#N/A,FALSE,"신규dep";#N/A,#N/A,FALSE,"신규dep-금형상각후";#N/A,#N/A,FALSE,"신규dep-연구비상각후";#N/A,#N/A,FALSE,"신규dep-기계,공구상각후"}</definedName>
    <definedName name="신동" localSheetId="21" hidden="1">{#N/A,#N/A,FALSE,"신규dep";#N/A,#N/A,FALSE,"신규dep-금형상각후";#N/A,#N/A,FALSE,"신규dep-연구비상각후";#N/A,#N/A,FALSE,"신규dep-기계,공구상각후"}</definedName>
    <definedName name="신동" localSheetId="22" hidden="1">{#N/A,#N/A,FALSE,"신규dep";#N/A,#N/A,FALSE,"신규dep-금형상각후";#N/A,#N/A,FALSE,"신규dep-연구비상각후";#N/A,#N/A,FALSE,"신규dep-기계,공구상각후"}</definedName>
    <definedName name="신동" localSheetId="19" hidden="1">{#N/A,#N/A,FALSE,"신규dep";#N/A,#N/A,FALSE,"신규dep-금형상각후";#N/A,#N/A,FALSE,"신규dep-연구비상각후";#N/A,#N/A,FALSE,"신규dep-기계,공구상각후"}</definedName>
    <definedName name="신동" hidden="1">{#N/A,#N/A,FALSE,"신규dep";#N/A,#N/A,FALSE,"신규dep-금형상각후";#N/A,#N/A,FALSE,"신규dep-연구비상각후";#N/A,#N/A,FALSE,"신규dep-기계,공구상각후"}</definedName>
    <definedName name="신동조" localSheetId="14" hidden="1">{#N/A,#N/A,FALSE,"신규dep";#N/A,#N/A,FALSE,"신규dep-금형상각후";#N/A,#N/A,FALSE,"신규dep-연구비상각후";#N/A,#N/A,FALSE,"신규dep-기계,공구상각후"}</definedName>
    <definedName name="신동조" localSheetId="7" hidden="1">{#N/A,#N/A,FALSE,"신규dep";#N/A,#N/A,FALSE,"신규dep-금형상각후";#N/A,#N/A,FALSE,"신규dep-연구비상각후";#N/A,#N/A,FALSE,"신규dep-기계,공구상각후"}</definedName>
    <definedName name="신동조" localSheetId="25" hidden="1">{#N/A,#N/A,FALSE,"신규dep";#N/A,#N/A,FALSE,"신규dep-금형상각후";#N/A,#N/A,FALSE,"신규dep-연구비상각후";#N/A,#N/A,FALSE,"신규dep-기계,공구상각후"}</definedName>
    <definedName name="신동조" localSheetId="21" hidden="1">{#N/A,#N/A,FALSE,"신규dep";#N/A,#N/A,FALSE,"신규dep-금형상각후";#N/A,#N/A,FALSE,"신규dep-연구비상각후";#N/A,#N/A,FALSE,"신규dep-기계,공구상각후"}</definedName>
    <definedName name="신동조" localSheetId="22" hidden="1">{#N/A,#N/A,FALSE,"신규dep";#N/A,#N/A,FALSE,"신규dep-금형상각후";#N/A,#N/A,FALSE,"신규dep-연구비상각후";#N/A,#N/A,FALSE,"신규dep-기계,공구상각후"}</definedName>
    <definedName name="신동조" localSheetId="19"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좁" localSheetId="14" hidden="1">{#N/A,#N/A,FALSE,"단축1";#N/A,#N/A,FALSE,"단축2";#N/A,#N/A,FALSE,"단축3";#N/A,#N/A,FALSE,"장축";#N/A,#N/A,FALSE,"4WD"}</definedName>
    <definedName name="신동좁" localSheetId="7" hidden="1">{#N/A,#N/A,FALSE,"단축1";#N/A,#N/A,FALSE,"단축2";#N/A,#N/A,FALSE,"단축3";#N/A,#N/A,FALSE,"장축";#N/A,#N/A,FALSE,"4WD"}</definedName>
    <definedName name="신동좁" localSheetId="25" hidden="1">{#N/A,#N/A,FALSE,"단축1";#N/A,#N/A,FALSE,"단축2";#N/A,#N/A,FALSE,"단축3";#N/A,#N/A,FALSE,"장축";#N/A,#N/A,FALSE,"4WD"}</definedName>
    <definedName name="신동좁" localSheetId="21" hidden="1">{#N/A,#N/A,FALSE,"단축1";#N/A,#N/A,FALSE,"단축2";#N/A,#N/A,FALSE,"단축3";#N/A,#N/A,FALSE,"장축";#N/A,#N/A,FALSE,"4WD"}</definedName>
    <definedName name="신동좁" localSheetId="22" hidden="1">{#N/A,#N/A,FALSE,"단축1";#N/A,#N/A,FALSE,"단축2";#N/A,#N/A,FALSE,"단축3";#N/A,#N/A,FALSE,"장축";#N/A,#N/A,FALSE,"4WD"}</definedName>
    <definedName name="신동좁" localSheetId="19" hidden="1">{#N/A,#N/A,FALSE,"단축1";#N/A,#N/A,FALSE,"단축2";#N/A,#N/A,FALSE,"단축3";#N/A,#N/A,FALSE,"장축";#N/A,#N/A,FALSE,"4WD"}</definedName>
    <definedName name="신동좁" hidden="1">{#N/A,#N/A,FALSE,"단축1";#N/A,#N/A,FALSE,"단축2";#N/A,#N/A,FALSE,"단축3";#N/A,#N/A,FALSE,"장축";#N/A,#N/A,FALSE,"4WD"}</definedName>
    <definedName name="신세대종합" localSheetId="14" hidden="1">{#N/A,#N/A,FALSE,"단축1";#N/A,#N/A,FALSE,"단축2";#N/A,#N/A,FALSE,"단축3";#N/A,#N/A,FALSE,"장축";#N/A,#N/A,FALSE,"4WD"}</definedName>
    <definedName name="신세대종합" localSheetId="7" hidden="1">{#N/A,#N/A,FALSE,"단축1";#N/A,#N/A,FALSE,"단축2";#N/A,#N/A,FALSE,"단축3";#N/A,#N/A,FALSE,"장축";#N/A,#N/A,FALSE,"4WD"}</definedName>
    <definedName name="신세대종합" localSheetId="25" hidden="1">{#N/A,#N/A,FALSE,"단축1";#N/A,#N/A,FALSE,"단축2";#N/A,#N/A,FALSE,"단축3";#N/A,#N/A,FALSE,"장축";#N/A,#N/A,FALSE,"4WD"}</definedName>
    <definedName name="신세대종합" localSheetId="21" hidden="1">{#N/A,#N/A,FALSE,"단축1";#N/A,#N/A,FALSE,"단축2";#N/A,#N/A,FALSE,"단축3";#N/A,#N/A,FALSE,"장축";#N/A,#N/A,FALSE,"4WD"}</definedName>
    <definedName name="신세대종합" localSheetId="22" hidden="1">{#N/A,#N/A,FALSE,"단축1";#N/A,#N/A,FALSE,"단축2";#N/A,#N/A,FALSE,"단축3";#N/A,#N/A,FALSE,"장축";#N/A,#N/A,FALSE,"4WD"}</definedName>
    <definedName name="신세대종합" localSheetId="19" hidden="1">{#N/A,#N/A,FALSE,"단축1";#N/A,#N/A,FALSE,"단축2";#N/A,#N/A,FALSE,"단축3";#N/A,#N/A,FALSE,"장축";#N/A,#N/A,FALSE,"4WD"}</definedName>
    <definedName name="신세대종합" hidden="1">{#N/A,#N/A,FALSE,"단축1";#N/A,#N/A,FALSE,"단축2";#N/A,#N/A,FALSE,"단축3";#N/A,#N/A,FALSE,"장축";#N/A,#N/A,FALSE,"4WD"}</definedName>
    <definedName name="신용" localSheetId="14" hidden="1">{#N/A,#N/A,FALSE,"인원";#N/A,#N/A,FALSE,"비용2";#N/A,#N/A,FALSE,"비용1";#N/A,#N/A,FALSE,"비용";#N/A,#N/A,FALSE,"보증2";#N/A,#N/A,FALSE,"보증1";#N/A,#N/A,FALSE,"보증";#N/A,#N/A,FALSE,"손익1";#N/A,#N/A,FALSE,"손익";#N/A,#N/A,FALSE,"부서별매출";#N/A,#N/A,FALSE,"매출"}</definedName>
    <definedName name="신용" localSheetId="7" hidden="1">{#N/A,#N/A,FALSE,"인원";#N/A,#N/A,FALSE,"비용2";#N/A,#N/A,FALSE,"비용1";#N/A,#N/A,FALSE,"비용";#N/A,#N/A,FALSE,"보증2";#N/A,#N/A,FALSE,"보증1";#N/A,#N/A,FALSE,"보증";#N/A,#N/A,FALSE,"손익1";#N/A,#N/A,FALSE,"손익";#N/A,#N/A,FALSE,"부서별매출";#N/A,#N/A,FALSE,"매출"}</definedName>
    <definedName name="신용" localSheetId="25" hidden="1">{#N/A,#N/A,FALSE,"인원";#N/A,#N/A,FALSE,"비용2";#N/A,#N/A,FALSE,"비용1";#N/A,#N/A,FALSE,"비용";#N/A,#N/A,FALSE,"보증2";#N/A,#N/A,FALSE,"보증1";#N/A,#N/A,FALSE,"보증";#N/A,#N/A,FALSE,"손익1";#N/A,#N/A,FALSE,"손익";#N/A,#N/A,FALSE,"부서별매출";#N/A,#N/A,FALSE,"매출"}</definedName>
    <definedName name="신용" localSheetId="21" hidden="1">{#N/A,#N/A,FALSE,"인원";#N/A,#N/A,FALSE,"비용2";#N/A,#N/A,FALSE,"비용1";#N/A,#N/A,FALSE,"비용";#N/A,#N/A,FALSE,"보증2";#N/A,#N/A,FALSE,"보증1";#N/A,#N/A,FALSE,"보증";#N/A,#N/A,FALSE,"손익1";#N/A,#N/A,FALSE,"손익";#N/A,#N/A,FALSE,"부서별매출";#N/A,#N/A,FALSE,"매출"}</definedName>
    <definedName name="신용" localSheetId="22" hidden="1">{#N/A,#N/A,FALSE,"인원";#N/A,#N/A,FALSE,"비용2";#N/A,#N/A,FALSE,"비용1";#N/A,#N/A,FALSE,"비용";#N/A,#N/A,FALSE,"보증2";#N/A,#N/A,FALSE,"보증1";#N/A,#N/A,FALSE,"보증";#N/A,#N/A,FALSE,"손익1";#N/A,#N/A,FALSE,"손익";#N/A,#N/A,FALSE,"부서별매출";#N/A,#N/A,FALSE,"매출"}</definedName>
    <definedName name="신용" localSheetId="19"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용1" localSheetId="14" hidden="1">{#N/A,#N/A,FALSE,"인원";#N/A,#N/A,FALSE,"비용2";#N/A,#N/A,FALSE,"비용1";#N/A,#N/A,FALSE,"비용";#N/A,#N/A,FALSE,"보증2";#N/A,#N/A,FALSE,"보증1";#N/A,#N/A,FALSE,"보증";#N/A,#N/A,FALSE,"손익1";#N/A,#N/A,FALSE,"손익";#N/A,#N/A,FALSE,"부서별매출";#N/A,#N/A,FALSE,"매출"}</definedName>
    <definedName name="신용1" localSheetId="7" hidden="1">{#N/A,#N/A,FALSE,"인원";#N/A,#N/A,FALSE,"비용2";#N/A,#N/A,FALSE,"비용1";#N/A,#N/A,FALSE,"비용";#N/A,#N/A,FALSE,"보증2";#N/A,#N/A,FALSE,"보증1";#N/A,#N/A,FALSE,"보증";#N/A,#N/A,FALSE,"손익1";#N/A,#N/A,FALSE,"손익";#N/A,#N/A,FALSE,"부서별매출";#N/A,#N/A,FALSE,"매출"}</definedName>
    <definedName name="신용1" localSheetId="25" hidden="1">{#N/A,#N/A,FALSE,"인원";#N/A,#N/A,FALSE,"비용2";#N/A,#N/A,FALSE,"비용1";#N/A,#N/A,FALSE,"비용";#N/A,#N/A,FALSE,"보증2";#N/A,#N/A,FALSE,"보증1";#N/A,#N/A,FALSE,"보증";#N/A,#N/A,FALSE,"손익1";#N/A,#N/A,FALSE,"손익";#N/A,#N/A,FALSE,"부서별매출";#N/A,#N/A,FALSE,"매출"}</definedName>
    <definedName name="신용1" localSheetId="21" hidden="1">{#N/A,#N/A,FALSE,"인원";#N/A,#N/A,FALSE,"비용2";#N/A,#N/A,FALSE,"비용1";#N/A,#N/A,FALSE,"비용";#N/A,#N/A,FALSE,"보증2";#N/A,#N/A,FALSE,"보증1";#N/A,#N/A,FALSE,"보증";#N/A,#N/A,FALSE,"손익1";#N/A,#N/A,FALSE,"손익";#N/A,#N/A,FALSE,"부서별매출";#N/A,#N/A,FALSE,"매출"}</definedName>
    <definedName name="신용1" localSheetId="22" hidden="1">{#N/A,#N/A,FALSE,"인원";#N/A,#N/A,FALSE,"비용2";#N/A,#N/A,FALSE,"비용1";#N/A,#N/A,FALSE,"비용";#N/A,#N/A,FALSE,"보증2";#N/A,#N/A,FALSE,"보증1";#N/A,#N/A,FALSE,"보증";#N/A,#N/A,FALSE,"손익1";#N/A,#N/A,FALSE,"손익";#N/A,#N/A,FALSE,"부서별매출";#N/A,#N/A,FALSE,"매출"}</definedName>
    <definedName name="신용1" localSheetId="19"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실적1">#REF!</definedName>
    <definedName name="실적4월" localSheetId="14" hidden="1">{#N/A,#N/A,FALSE,"UNIT";#N/A,#N/A,FALSE,"UNIT";#N/A,#N/A,FALSE,"계정"}</definedName>
    <definedName name="실적4월" localSheetId="7" hidden="1">{#N/A,#N/A,FALSE,"UNIT";#N/A,#N/A,FALSE,"UNIT";#N/A,#N/A,FALSE,"계정"}</definedName>
    <definedName name="실적4월" localSheetId="25" hidden="1">{#N/A,#N/A,FALSE,"UNIT";#N/A,#N/A,FALSE,"UNIT";#N/A,#N/A,FALSE,"계정"}</definedName>
    <definedName name="실적4월" localSheetId="21" hidden="1">{#N/A,#N/A,FALSE,"UNIT";#N/A,#N/A,FALSE,"UNIT";#N/A,#N/A,FALSE,"계정"}</definedName>
    <definedName name="실적4월" localSheetId="22" hidden="1">{#N/A,#N/A,FALSE,"UNIT";#N/A,#N/A,FALSE,"UNIT";#N/A,#N/A,FALSE,"계정"}</definedName>
    <definedName name="실적4월" localSheetId="19" hidden="1">{#N/A,#N/A,FALSE,"UNIT";#N/A,#N/A,FALSE,"UNIT";#N/A,#N/A,FALSE,"계정"}</definedName>
    <definedName name="실적4월" hidden="1">{#N/A,#N/A,FALSE,"UNIT";#N/A,#N/A,FALSE,"UNIT";#N/A,#N/A,FALSE,"계정"}</definedName>
    <definedName name="실적6월" localSheetId="14" hidden="1">{#N/A,#N/A,FALSE,"UNIT";#N/A,#N/A,FALSE,"UNIT";#N/A,#N/A,FALSE,"계정"}</definedName>
    <definedName name="실적6월" localSheetId="7" hidden="1">{#N/A,#N/A,FALSE,"UNIT";#N/A,#N/A,FALSE,"UNIT";#N/A,#N/A,FALSE,"계정"}</definedName>
    <definedName name="실적6월" localSheetId="25" hidden="1">{#N/A,#N/A,FALSE,"UNIT";#N/A,#N/A,FALSE,"UNIT";#N/A,#N/A,FALSE,"계정"}</definedName>
    <definedName name="실적6월" localSheetId="21" hidden="1">{#N/A,#N/A,FALSE,"UNIT";#N/A,#N/A,FALSE,"UNIT";#N/A,#N/A,FALSE,"계정"}</definedName>
    <definedName name="실적6월" localSheetId="22" hidden="1">{#N/A,#N/A,FALSE,"UNIT";#N/A,#N/A,FALSE,"UNIT";#N/A,#N/A,FALSE,"계정"}</definedName>
    <definedName name="실적6월" localSheetId="19" hidden="1">{#N/A,#N/A,FALSE,"UNIT";#N/A,#N/A,FALSE,"UNIT";#N/A,#N/A,FALSE,"계정"}</definedName>
    <definedName name="실적6월" hidden="1">{#N/A,#N/A,FALSE,"UNIT";#N/A,#N/A,FALSE,"UNIT";#N/A,#N/A,FALSE,"계정"}</definedName>
    <definedName name="실적원" localSheetId="14" hidden="1">{#N/A,#N/A,TRUE,"Y생산";#N/A,#N/A,TRUE,"Y판매";#N/A,#N/A,TRUE,"Y총물량";#N/A,#N/A,TRUE,"Y능력";#N/A,#N/A,TRUE,"YKD"}</definedName>
    <definedName name="실적원" localSheetId="7" hidden="1">{#N/A,#N/A,TRUE,"Y생산";#N/A,#N/A,TRUE,"Y판매";#N/A,#N/A,TRUE,"Y총물량";#N/A,#N/A,TRUE,"Y능력";#N/A,#N/A,TRUE,"YKD"}</definedName>
    <definedName name="실적원" localSheetId="25" hidden="1">{#N/A,#N/A,TRUE,"Y생산";#N/A,#N/A,TRUE,"Y판매";#N/A,#N/A,TRUE,"Y총물량";#N/A,#N/A,TRUE,"Y능력";#N/A,#N/A,TRUE,"YKD"}</definedName>
    <definedName name="실적원" localSheetId="21" hidden="1">{#N/A,#N/A,TRUE,"Y생산";#N/A,#N/A,TRUE,"Y판매";#N/A,#N/A,TRUE,"Y총물량";#N/A,#N/A,TRUE,"Y능력";#N/A,#N/A,TRUE,"YKD"}</definedName>
    <definedName name="실적원" localSheetId="22" hidden="1">{#N/A,#N/A,TRUE,"Y생산";#N/A,#N/A,TRUE,"Y판매";#N/A,#N/A,TRUE,"Y총물량";#N/A,#N/A,TRUE,"Y능력";#N/A,#N/A,TRUE,"YKD"}</definedName>
    <definedName name="실적원" localSheetId="19" hidden="1">{#N/A,#N/A,TRUE,"Y생산";#N/A,#N/A,TRUE,"Y판매";#N/A,#N/A,TRUE,"Y총물량";#N/A,#N/A,TRUE,"Y능력";#N/A,#N/A,TRUE,"YKD"}</definedName>
    <definedName name="실적원" hidden="1">{#N/A,#N/A,TRUE,"Y생산";#N/A,#N/A,TRUE,"Y판매";#N/A,#N/A,TRUE,"Y총물량";#N/A,#N/A,TRUE,"Y능력";#N/A,#N/A,TRUE,"YKD"}</definedName>
    <definedName name="ㅇ" hidden="1">#REF!</definedName>
    <definedName name="ㅇㄴㄹ" localSheetId="14" hidden="1">{"'AS,SEC'!$A$4:$J$25"}</definedName>
    <definedName name="ㅇㄴㄹ" localSheetId="7" hidden="1">{"'AS,SEC'!$A$4:$J$25"}</definedName>
    <definedName name="ㅇㄴㄹ" localSheetId="25" hidden="1">{"'AS,SEC'!$A$4:$J$25"}</definedName>
    <definedName name="ㅇㄴㄹ" localSheetId="21" hidden="1">{"'AS,SEC'!$A$4:$J$25"}</definedName>
    <definedName name="ㅇㄴㄹ" localSheetId="22" hidden="1">{"'AS,SEC'!$A$4:$J$25"}</definedName>
    <definedName name="ㅇㄴㄹ" localSheetId="19" hidden="1">{"'AS,SEC'!$A$4:$J$25"}</definedName>
    <definedName name="ㅇㄴㄹ" hidden="1">{"'AS,SEC'!$A$4:$J$25"}</definedName>
    <definedName name="ㅇㄴㄹ_1" localSheetId="14" hidden="1">{"'AS,SEC'!$A$4:$J$25"}</definedName>
    <definedName name="ㅇㄴㄹ_1" localSheetId="7" hidden="1">{"'AS,SEC'!$A$4:$J$25"}</definedName>
    <definedName name="ㅇㄴㄹ_1" localSheetId="25" hidden="1">{"'AS,SEC'!$A$4:$J$25"}</definedName>
    <definedName name="ㅇㄴㄹ_1" localSheetId="21" hidden="1">{"'AS,SEC'!$A$4:$J$25"}</definedName>
    <definedName name="ㅇㄴㄹ_1" localSheetId="22" hidden="1">{"'AS,SEC'!$A$4:$J$25"}</definedName>
    <definedName name="ㅇㄴㄹ_1" localSheetId="19" hidden="1">{"'AS,SEC'!$A$4:$J$25"}</definedName>
    <definedName name="ㅇㄴㄹ_1" hidden="1">{"'AS,SEC'!$A$4:$J$25"}</definedName>
    <definedName name="ㅇㄴㄹㄴㄹ" localSheetId="14" hidden="1">{#N/A,#N/A,FALSE,"단축1";#N/A,#N/A,FALSE,"단축2";#N/A,#N/A,FALSE,"단축3";#N/A,#N/A,FALSE,"장축";#N/A,#N/A,FALSE,"4WD"}</definedName>
    <definedName name="ㅇㄴㄹㄴㄹ" localSheetId="7" hidden="1">{#N/A,#N/A,FALSE,"단축1";#N/A,#N/A,FALSE,"단축2";#N/A,#N/A,FALSE,"단축3";#N/A,#N/A,FALSE,"장축";#N/A,#N/A,FALSE,"4WD"}</definedName>
    <definedName name="ㅇㄴㄹㄴㄹ" localSheetId="25" hidden="1">{#N/A,#N/A,FALSE,"단축1";#N/A,#N/A,FALSE,"단축2";#N/A,#N/A,FALSE,"단축3";#N/A,#N/A,FALSE,"장축";#N/A,#N/A,FALSE,"4WD"}</definedName>
    <definedName name="ㅇㄴㄹㄴㄹ" localSheetId="21" hidden="1">{#N/A,#N/A,FALSE,"단축1";#N/A,#N/A,FALSE,"단축2";#N/A,#N/A,FALSE,"단축3";#N/A,#N/A,FALSE,"장축";#N/A,#N/A,FALSE,"4WD"}</definedName>
    <definedName name="ㅇㄴㄹㄴㄹ" localSheetId="22" hidden="1">{#N/A,#N/A,FALSE,"단축1";#N/A,#N/A,FALSE,"단축2";#N/A,#N/A,FALSE,"단축3";#N/A,#N/A,FALSE,"장축";#N/A,#N/A,FALSE,"4WD"}</definedName>
    <definedName name="ㅇㄴㄹㄴㄹ" localSheetId="19" hidden="1">{#N/A,#N/A,FALSE,"단축1";#N/A,#N/A,FALSE,"단축2";#N/A,#N/A,FALSE,"단축3";#N/A,#N/A,FALSE,"장축";#N/A,#N/A,FALSE,"4WD"}</definedName>
    <definedName name="ㅇㄴㄹㄴㄹ" hidden="1">{#N/A,#N/A,FALSE,"단축1";#N/A,#N/A,FALSE,"단축2";#N/A,#N/A,FALSE,"단축3";#N/A,#N/A,FALSE,"장축";#N/A,#N/A,FALSE,"4WD"}</definedName>
    <definedName name="ㅇㄴㅇㅇ" localSheetId="14" hidden="1">{#N/A,#N/A,FALSE,"UNIT";#N/A,#N/A,FALSE,"UNIT";#N/A,#N/A,FALSE,"계정"}</definedName>
    <definedName name="ㅇㄴㅇㅇ" localSheetId="7" hidden="1">{#N/A,#N/A,FALSE,"UNIT";#N/A,#N/A,FALSE,"UNIT";#N/A,#N/A,FALSE,"계정"}</definedName>
    <definedName name="ㅇㄴㅇㅇ" localSheetId="25" hidden="1">{#N/A,#N/A,FALSE,"UNIT";#N/A,#N/A,FALSE,"UNIT";#N/A,#N/A,FALSE,"계정"}</definedName>
    <definedName name="ㅇㄴㅇㅇ" localSheetId="21" hidden="1">{#N/A,#N/A,FALSE,"UNIT";#N/A,#N/A,FALSE,"UNIT";#N/A,#N/A,FALSE,"계정"}</definedName>
    <definedName name="ㅇㄴㅇㅇ" localSheetId="22" hidden="1">{#N/A,#N/A,FALSE,"UNIT";#N/A,#N/A,FALSE,"UNIT";#N/A,#N/A,FALSE,"계정"}</definedName>
    <definedName name="ㅇㄴㅇㅇ" localSheetId="19" hidden="1">{#N/A,#N/A,FALSE,"UNIT";#N/A,#N/A,FALSE,"UNIT";#N/A,#N/A,FALSE,"계정"}</definedName>
    <definedName name="ㅇㄴㅇㅇ" hidden="1">{#N/A,#N/A,FALSE,"UNIT";#N/A,#N/A,FALSE,"UNIT";#N/A,#N/A,FALSE,"계정"}</definedName>
    <definedName name="ㅇㄷ" localSheetId="14" hidden="1">{#N/A,#N/A,FALSE,"단축1";#N/A,#N/A,FALSE,"단축2";#N/A,#N/A,FALSE,"단축3";#N/A,#N/A,FALSE,"장축";#N/A,#N/A,FALSE,"4WD"}</definedName>
    <definedName name="ㅇㄷ" localSheetId="7" hidden="1">{#N/A,#N/A,FALSE,"단축1";#N/A,#N/A,FALSE,"단축2";#N/A,#N/A,FALSE,"단축3";#N/A,#N/A,FALSE,"장축";#N/A,#N/A,FALSE,"4WD"}</definedName>
    <definedName name="ㅇㄷ" localSheetId="25" hidden="1">{#N/A,#N/A,FALSE,"단축1";#N/A,#N/A,FALSE,"단축2";#N/A,#N/A,FALSE,"단축3";#N/A,#N/A,FALSE,"장축";#N/A,#N/A,FALSE,"4WD"}</definedName>
    <definedName name="ㅇㄷ" localSheetId="21" hidden="1">{#N/A,#N/A,FALSE,"단축1";#N/A,#N/A,FALSE,"단축2";#N/A,#N/A,FALSE,"단축3";#N/A,#N/A,FALSE,"장축";#N/A,#N/A,FALSE,"4WD"}</definedName>
    <definedName name="ㅇㄷ" localSheetId="22" hidden="1">{#N/A,#N/A,FALSE,"단축1";#N/A,#N/A,FALSE,"단축2";#N/A,#N/A,FALSE,"단축3";#N/A,#N/A,FALSE,"장축";#N/A,#N/A,FALSE,"4WD"}</definedName>
    <definedName name="ㅇㄷ" localSheetId="19" hidden="1">{#N/A,#N/A,FALSE,"단축1";#N/A,#N/A,FALSE,"단축2";#N/A,#N/A,FALSE,"단축3";#N/A,#N/A,FALSE,"장축";#N/A,#N/A,FALSE,"4WD"}</definedName>
    <definedName name="ㅇㄷ" hidden="1">{#N/A,#N/A,FALSE,"단축1";#N/A,#N/A,FALSE,"단축2";#N/A,#N/A,FALSE,"단축3";#N/A,#N/A,FALSE,"장축";#N/A,#N/A,FALSE,"4WD"}</definedName>
    <definedName name="ㅇㄷㄷ" localSheetId="14" hidden="1">{#N/A,#N/A,TRUE,"Y생산";#N/A,#N/A,TRUE,"Y판매";#N/A,#N/A,TRUE,"Y총물량";#N/A,#N/A,TRUE,"Y능력";#N/A,#N/A,TRUE,"YKD"}</definedName>
    <definedName name="ㅇㄷㄷ" localSheetId="7" hidden="1">{#N/A,#N/A,TRUE,"Y생산";#N/A,#N/A,TRUE,"Y판매";#N/A,#N/A,TRUE,"Y총물량";#N/A,#N/A,TRUE,"Y능력";#N/A,#N/A,TRUE,"YKD"}</definedName>
    <definedName name="ㅇㄷㄷ" localSheetId="25" hidden="1">{#N/A,#N/A,TRUE,"Y생산";#N/A,#N/A,TRUE,"Y판매";#N/A,#N/A,TRUE,"Y총물량";#N/A,#N/A,TRUE,"Y능력";#N/A,#N/A,TRUE,"YKD"}</definedName>
    <definedName name="ㅇㄷㄷ" localSheetId="21" hidden="1">{#N/A,#N/A,TRUE,"Y생산";#N/A,#N/A,TRUE,"Y판매";#N/A,#N/A,TRUE,"Y총물량";#N/A,#N/A,TRUE,"Y능력";#N/A,#N/A,TRUE,"YKD"}</definedName>
    <definedName name="ㅇㄷㄷ" localSheetId="22" hidden="1">{#N/A,#N/A,TRUE,"Y생산";#N/A,#N/A,TRUE,"Y판매";#N/A,#N/A,TRUE,"Y총물량";#N/A,#N/A,TRUE,"Y능력";#N/A,#N/A,TRUE,"YKD"}</definedName>
    <definedName name="ㅇㄷㄷ" localSheetId="19" hidden="1">{#N/A,#N/A,TRUE,"Y생산";#N/A,#N/A,TRUE,"Y판매";#N/A,#N/A,TRUE,"Y총물량";#N/A,#N/A,TRUE,"Y능력";#N/A,#N/A,TRUE,"YKD"}</definedName>
    <definedName name="ㅇㄷㄷ" hidden="1">{#N/A,#N/A,TRUE,"Y생산";#N/A,#N/A,TRUE,"Y판매";#N/A,#N/A,TRUE,"Y총물량";#N/A,#N/A,TRUE,"Y능력";#N/A,#N/A,TRUE,"YKD"}</definedName>
    <definedName name="ㅇㄹ" localSheetId="14" hidden="1">{"'AS,SEC'!$A$4:$J$25"}</definedName>
    <definedName name="ㅇㄹ" localSheetId="7" hidden="1">{"'AS,SEC'!$A$4:$J$25"}</definedName>
    <definedName name="ㅇㄹ" localSheetId="25" hidden="1">{"'AS,SEC'!$A$4:$J$25"}</definedName>
    <definedName name="ㅇㄹ" localSheetId="21" hidden="1">{"'AS,SEC'!$A$4:$J$25"}</definedName>
    <definedName name="ㅇㄹ" localSheetId="22" hidden="1">{"'AS,SEC'!$A$4:$J$25"}</definedName>
    <definedName name="ㅇㄹ" localSheetId="19" hidden="1">{"'AS,SEC'!$A$4:$J$25"}</definedName>
    <definedName name="ㅇㄹ" hidden="1">{"'AS,SEC'!$A$4:$J$25"}</definedName>
    <definedName name="ㅇㄹ_1" localSheetId="14" hidden="1">{"'AS,SEC'!$A$4:$J$25"}</definedName>
    <definedName name="ㅇㄹ_1" localSheetId="7" hidden="1">{"'AS,SEC'!$A$4:$J$25"}</definedName>
    <definedName name="ㅇㄹ_1" localSheetId="25" hidden="1">{"'AS,SEC'!$A$4:$J$25"}</definedName>
    <definedName name="ㅇㄹ_1" localSheetId="21" hidden="1">{"'AS,SEC'!$A$4:$J$25"}</definedName>
    <definedName name="ㅇㄹ_1" localSheetId="22" hidden="1">{"'AS,SEC'!$A$4:$J$25"}</definedName>
    <definedName name="ㅇㄹ_1" localSheetId="19" hidden="1">{"'AS,SEC'!$A$4:$J$25"}</definedName>
    <definedName name="ㅇㄹ_1" hidden="1">{"'AS,SEC'!$A$4:$J$25"}</definedName>
    <definedName name="ㅇㄹㄹㄹㄴㄹ" localSheetId="14" hidden="1">{#N/A,#N/A,FALSE,"단축1";#N/A,#N/A,FALSE,"단축2";#N/A,#N/A,FALSE,"단축3";#N/A,#N/A,FALSE,"장축";#N/A,#N/A,FALSE,"4WD"}</definedName>
    <definedName name="ㅇㄹㄹㄹㄴㄹ" localSheetId="7" hidden="1">{#N/A,#N/A,FALSE,"단축1";#N/A,#N/A,FALSE,"단축2";#N/A,#N/A,FALSE,"단축3";#N/A,#N/A,FALSE,"장축";#N/A,#N/A,FALSE,"4WD"}</definedName>
    <definedName name="ㅇㄹㄹㄹㄴㄹ" localSheetId="25" hidden="1">{#N/A,#N/A,FALSE,"단축1";#N/A,#N/A,FALSE,"단축2";#N/A,#N/A,FALSE,"단축3";#N/A,#N/A,FALSE,"장축";#N/A,#N/A,FALSE,"4WD"}</definedName>
    <definedName name="ㅇㄹㄹㄹㄴㄹ" localSheetId="21" hidden="1">{#N/A,#N/A,FALSE,"단축1";#N/A,#N/A,FALSE,"단축2";#N/A,#N/A,FALSE,"단축3";#N/A,#N/A,FALSE,"장축";#N/A,#N/A,FALSE,"4WD"}</definedName>
    <definedName name="ㅇㄹㄹㄹㄴㄹ" localSheetId="22" hidden="1">{#N/A,#N/A,FALSE,"단축1";#N/A,#N/A,FALSE,"단축2";#N/A,#N/A,FALSE,"단축3";#N/A,#N/A,FALSE,"장축";#N/A,#N/A,FALSE,"4WD"}</definedName>
    <definedName name="ㅇㄹㄹㄹㄴㄹ" localSheetId="19" hidden="1">{#N/A,#N/A,FALSE,"단축1";#N/A,#N/A,FALSE,"단축2";#N/A,#N/A,FALSE,"단축3";#N/A,#N/A,FALSE,"장축";#N/A,#N/A,FALSE,"4WD"}</definedName>
    <definedName name="ㅇㄹㄹㄹㄴㄹ" hidden="1">{#N/A,#N/A,FALSE,"단축1";#N/A,#N/A,FALSE,"단축2";#N/A,#N/A,FALSE,"단축3";#N/A,#N/A,FALSE,"장축";#N/A,#N/A,FALSE,"4WD"}</definedName>
    <definedName name="ㅇㄹㅇ" localSheetId="14" hidden="1">{#N/A,#N/A,FALSE,"MD";#N/A,#N/A,FALSE,"AL";#N/A,#N/A,FALSE,"PR";#N/A,#N/A,FALSE,"RU";#N/A,#N/A,FALSE,"SP";#N/A,#N/A,FALSE,"Z"}</definedName>
    <definedName name="ㅇㄹㅇ" localSheetId="7" hidden="1">{#N/A,#N/A,FALSE,"MD";#N/A,#N/A,FALSE,"AL";#N/A,#N/A,FALSE,"PR";#N/A,#N/A,FALSE,"RU";#N/A,#N/A,FALSE,"SP";#N/A,#N/A,FALSE,"Z"}</definedName>
    <definedName name="ㅇㄹㅇ" localSheetId="25" hidden="1">{#N/A,#N/A,FALSE,"MD";#N/A,#N/A,FALSE,"AL";#N/A,#N/A,FALSE,"PR";#N/A,#N/A,FALSE,"RU";#N/A,#N/A,FALSE,"SP";#N/A,#N/A,FALSE,"Z"}</definedName>
    <definedName name="ㅇㄹㅇ" localSheetId="21" hidden="1">{#N/A,#N/A,FALSE,"MD";#N/A,#N/A,FALSE,"AL";#N/A,#N/A,FALSE,"PR";#N/A,#N/A,FALSE,"RU";#N/A,#N/A,FALSE,"SP";#N/A,#N/A,FALSE,"Z"}</definedName>
    <definedName name="ㅇㄹㅇ" localSheetId="22" hidden="1">{#N/A,#N/A,FALSE,"MD";#N/A,#N/A,FALSE,"AL";#N/A,#N/A,FALSE,"PR";#N/A,#N/A,FALSE,"RU";#N/A,#N/A,FALSE,"SP";#N/A,#N/A,FALSE,"Z"}</definedName>
    <definedName name="ㅇㄹㅇ" localSheetId="19" hidden="1">{#N/A,#N/A,FALSE,"MD";#N/A,#N/A,FALSE,"AL";#N/A,#N/A,FALSE,"PR";#N/A,#N/A,FALSE,"RU";#N/A,#N/A,FALSE,"SP";#N/A,#N/A,FALSE,"Z"}</definedName>
    <definedName name="ㅇㄹㅇ" hidden="1">{#N/A,#N/A,FALSE,"MD";#N/A,#N/A,FALSE,"AL";#N/A,#N/A,FALSE,"PR";#N/A,#N/A,FALSE,"RU";#N/A,#N/A,FALSE,"SP";#N/A,#N/A,FALSE,"Z"}</definedName>
    <definedName name="ㅇㄹㅇㅇ" localSheetId="14" hidden="1">{#N/A,#N/A,FALSE,"MD";#N/A,#N/A,FALSE,"AL";#N/A,#N/A,FALSE,"PR";#N/A,#N/A,FALSE,"RU";#N/A,#N/A,FALSE,"SP";#N/A,#N/A,FALSE,"Z"}</definedName>
    <definedName name="ㅇㄹㅇㅇ" localSheetId="7" hidden="1">{#N/A,#N/A,FALSE,"MD";#N/A,#N/A,FALSE,"AL";#N/A,#N/A,FALSE,"PR";#N/A,#N/A,FALSE,"RU";#N/A,#N/A,FALSE,"SP";#N/A,#N/A,FALSE,"Z"}</definedName>
    <definedName name="ㅇㄹㅇㅇ" localSheetId="25" hidden="1">{#N/A,#N/A,FALSE,"MD";#N/A,#N/A,FALSE,"AL";#N/A,#N/A,FALSE,"PR";#N/A,#N/A,FALSE,"RU";#N/A,#N/A,FALSE,"SP";#N/A,#N/A,FALSE,"Z"}</definedName>
    <definedName name="ㅇㄹㅇㅇ" localSheetId="21" hidden="1">{#N/A,#N/A,FALSE,"MD";#N/A,#N/A,FALSE,"AL";#N/A,#N/A,FALSE,"PR";#N/A,#N/A,FALSE,"RU";#N/A,#N/A,FALSE,"SP";#N/A,#N/A,FALSE,"Z"}</definedName>
    <definedName name="ㅇㄹㅇㅇ" localSheetId="22" hidden="1">{#N/A,#N/A,FALSE,"MD";#N/A,#N/A,FALSE,"AL";#N/A,#N/A,FALSE,"PR";#N/A,#N/A,FALSE,"RU";#N/A,#N/A,FALSE,"SP";#N/A,#N/A,FALSE,"Z"}</definedName>
    <definedName name="ㅇㄹㅇㅇ" localSheetId="19" hidden="1">{#N/A,#N/A,FALSE,"MD";#N/A,#N/A,FALSE,"AL";#N/A,#N/A,FALSE,"PR";#N/A,#N/A,FALSE,"RU";#N/A,#N/A,FALSE,"SP";#N/A,#N/A,FALSE,"Z"}</definedName>
    <definedName name="ㅇㄹㅇㅇ" hidden="1">{#N/A,#N/A,FALSE,"MD";#N/A,#N/A,FALSE,"AL";#N/A,#N/A,FALSE,"PR";#N/A,#N/A,FALSE,"RU";#N/A,#N/A,FALSE,"SP";#N/A,#N/A,FALSE,"Z"}</definedName>
    <definedName name="ㅇㄻㄹㅇㄴㅁㄻㄴㅇㄹ" localSheetId="14" hidden="1">{"'AS,SEC'!$A$4:$J$25"}</definedName>
    <definedName name="ㅇㄻㄹㅇㄴㅁㄻㄴㅇㄹ" localSheetId="7" hidden="1">{"'AS,SEC'!$A$4:$J$25"}</definedName>
    <definedName name="ㅇㄻㄹㅇㄴㅁㄻㄴㅇㄹ" localSheetId="25" hidden="1">{"'AS,SEC'!$A$4:$J$25"}</definedName>
    <definedName name="ㅇㄻㄹㅇㄴㅁㄻㄴㅇㄹ" localSheetId="21" hidden="1">{"'AS,SEC'!$A$4:$J$25"}</definedName>
    <definedName name="ㅇㄻㄹㅇㄴㅁㄻㄴㅇㄹ" localSheetId="22" hidden="1">{"'AS,SEC'!$A$4:$J$25"}</definedName>
    <definedName name="ㅇㄻㄹㅇㄴㅁㄻㄴㅇㄹ" localSheetId="19" hidden="1">{"'AS,SEC'!$A$4:$J$25"}</definedName>
    <definedName name="ㅇㄻㄹㅇㄴㅁㄻㄴㅇㄹ" hidden="1">{"'AS,SEC'!$A$4:$J$25"}</definedName>
    <definedName name="ㅇㄻㄹㅇㄴㅁㄻㄴㅇㄹ_1" localSheetId="14" hidden="1">{"'AS,SEC'!$A$4:$J$25"}</definedName>
    <definedName name="ㅇㄻㄹㅇㄴㅁㄻㄴㅇㄹ_1" localSheetId="7" hidden="1">{"'AS,SEC'!$A$4:$J$25"}</definedName>
    <definedName name="ㅇㄻㄹㅇㄴㅁㄻㄴㅇㄹ_1" localSheetId="25" hidden="1">{"'AS,SEC'!$A$4:$J$25"}</definedName>
    <definedName name="ㅇㄻㄹㅇㄴㅁㄻㄴㅇㄹ_1" localSheetId="21" hidden="1">{"'AS,SEC'!$A$4:$J$25"}</definedName>
    <definedName name="ㅇㄻㄹㅇㄴㅁㄻㄴㅇㄹ_1" localSheetId="22" hidden="1">{"'AS,SEC'!$A$4:$J$25"}</definedName>
    <definedName name="ㅇㄻㄹㅇㄴㅁㄻㄴㅇㄹ_1" localSheetId="19" hidden="1">{"'AS,SEC'!$A$4:$J$25"}</definedName>
    <definedName name="ㅇㄻㄹㅇㄴㅁㄻㄴㅇㄹ_1" hidden="1">{"'AS,SEC'!$A$4:$J$25"}</definedName>
    <definedName name="ㅇㅁ" hidden="1">#REF!</definedName>
    <definedName name="ㅇㅁㄴㅇ" localSheetId="14" hidden="1">{#N/A,#N/A,FALSE,"단축1";#N/A,#N/A,FALSE,"단축2";#N/A,#N/A,FALSE,"단축3";#N/A,#N/A,FALSE,"장축";#N/A,#N/A,FALSE,"4WD"}</definedName>
    <definedName name="ㅇㅁㄴㅇ" localSheetId="7" hidden="1">{#N/A,#N/A,FALSE,"단축1";#N/A,#N/A,FALSE,"단축2";#N/A,#N/A,FALSE,"단축3";#N/A,#N/A,FALSE,"장축";#N/A,#N/A,FALSE,"4WD"}</definedName>
    <definedName name="ㅇㅁㄴㅇ" localSheetId="25" hidden="1">{#N/A,#N/A,FALSE,"단축1";#N/A,#N/A,FALSE,"단축2";#N/A,#N/A,FALSE,"단축3";#N/A,#N/A,FALSE,"장축";#N/A,#N/A,FALSE,"4WD"}</definedName>
    <definedName name="ㅇㅁㄴㅇ" localSheetId="21" hidden="1">{#N/A,#N/A,FALSE,"단축1";#N/A,#N/A,FALSE,"단축2";#N/A,#N/A,FALSE,"단축3";#N/A,#N/A,FALSE,"장축";#N/A,#N/A,FALSE,"4WD"}</definedName>
    <definedName name="ㅇㅁㄴㅇ" localSheetId="22" hidden="1">{#N/A,#N/A,FALSE,"단축1";#N/A,#N/A,FALSE,"단축2";#N/A,#N/A,FALSE,"단축3";#N/A,#N/A,FALSE,"장축";#N/A,#N/A,FALSE,"4WD"}</definedName>
    <definedName name="ㅇㅁㄴㅇ" localSheetId="19" hidden="1">{#N/A,#N/A,FALSE,"단축1";#N/A,#N/A,FALSE,"단축2";#N/A,#N/A,FALSE,"단축3";#N/A,#N/A,FALSE,"장축";#N/A,#N/A,FALSE,"4WD"}</definedName>
    <definedName name="ㅇㅁㄴㅇ" hidden="1">{#N/A,#N/A,FALSE,"단축1";#N/A,#N/A,FALSE,"단축2";#N/A,#N/A,FALSE,"단축3";#N/A,#N/A,FALSE,"장축";#N/A,#N/A,FALSE,"4WD"}</definedName>
    <definedName name="ㅇㅇ" localSheetId="14" hidden="1">{#N/A,#N/A,FALSE,"단축1";#N/A,#N/A,FALSE,"단축2";#N/A,#N/A,FALSE,"단축3";#N/A,#N/A,FALSE,"장축";#N/A,#N/A,FALSE,"4WD"}</definedName>
    <definedName name="ㅇㅇ" localSheetId="7" hidden="1">{#N/A,#N/A,FALSE,"단축1";#N/A,#N/A,FALSE,"단축2";#N/A,#N/A,FALSE,"단축3";#N/A,#N/A,FALSE,"장축";#N/A,#N/A,FALSE,"4WD"}</definedName>
    <definedName name="ㅇㅇ" localSheetId="25" hidden="1">{#N/A,#N/A,FALSE,"단축1";#N/A,#N/A,FALSE,"단축2";#N/A,#N/A,FALSE,"단축3";#N/A,#N/A,FALSE,"장축";#N/A,#N/A,FALSE,"4WD"}</definedName>
    <definedName name="ㅇㅇ" localSheetId="21" hidden="1">{#N/A,#N/A,FALSE,"단축1";#N/A,#N/A,FALSE,"단축2";#N/A,#N/A,FALSE,"단축3";#N/A,#N/A,FALSE,"장축";#N/A,#N/A,FALSE,"4WD"}</definedName>
    <definedName name="ㅇㅇ" localSheetId="22" hidden="1">{#N/A,#N/A,FALSE,"단축1";#N/A,#N/A,FALSE,"단축2";#N/A,#N/A,FALSE,"단축3";#N/A,#N/A,FALSE,"장축";#N/A,#N/A,FALSE,"4WD"}</definedName>
    <definedName name="ㅇㅇ" localSheetId="19" hidden="1">{#N/A,#N/A,FALSE,"단축1";#N/A,#N/A,FALSE,"단축2";#N/A,#N/A,FALSE,"단축3";#N/A,#N/A,FALSE,"장축";#N/A,#N/A,FALSE,"4WD"}</definedName>
    <definedName name="ㅇㅇ" hidden="1">{#N/A,#N/A,FALSE,"단축1";#N/A,#N/A,FALSE,"단축2";#N/A,#N/A,FALSE,"단축3";#N/A,#N/A,FALSE,"장축";#N/A,#N/A,FALSE,"4WD"}</definedName>
    <definedName name="ㅇㅇㅇ" localSheetId="14" hidden="1">{#N/A,#N/A,FALSE,"단축1";#N/A,#N/A,FALSE,"단축2";#N/A,#N/A,FALSE,"단축3";#N/A,#N/A,FALSE,"장축";#N/A,#N/A,FALSE,"4WD"}</definedName>
    <definedName name="ㅇㅇㅇ" localSheetId="7" hidden="1">{#N/A,#N/A,FALSE,"단축1";#N/A,#N/A,FALSE,"단축2";#N/A,#N/A,FALSE,"단축3";#N/A,#N/A,FALSE,"장축";#N/A,#N/A,FALSE,"4WD"}</definedName>
    <definedName name="ㅇㅇㅇ" localSheetId="25" hidden="1">{#N/A,#N/A,FALSE,"단축1";#N/A,#N/A,FALSE,"단축2";#N/A,#N/A,FALSE,"단축3";#N/A,#N/A,FALSE,"장축";#N/A,#N/A,FALSE,"4WD"}</definedName>
    <definedName name="ㅇㅇㅇ" localSheetId="21" hidden="1">{#N/A,#N/A,FALSE,"단축1";#N/A,#N/A,FALSE,"단축2";#N/A,#N/A,FALSE,"단축3";#N/A,#N/A,FALSE,"장축";#N/A,#N/A,FALSE,"4WD"}</definedName>
    <definedName name="ㅇㅇㅇ" localSheetId="22" hidden="1">{#N/A,#N/A,FALSE,"단축1";#N/A,#N/A,FALSE,"단축2";#N/A,#N/A,FALSE,"단축3";#N/A,#N/A,FALSE,"장축";#N/A,#N/A,FALSE,"4WD"}</definedName>
    <definedName name="ㅇㅇㅇ" localSheetId="19" hidden="1">{#N/A,#N/A,FALSE,"단축1";#N/A,#N/A,FALSE,"단축2";#N/A,#N/A,FALSE,"단축3";#N/A,#N/A,FALSE,"장축";#N/A,#N/A,FALSE,"4WD"}</definedName>
    <definedName name="ㅇㅇㅇ" hidden="1">{#N/A,#N/A,FALSE,"단축1";#N/A,#N/A,FALSE,"단축2";#N/A,#N/A,FALSE,"단축3";#N/A,#N/A,FALSE,"장축";#N/A,#N/A,FALSE,"4WD"}</definedName>
    <definedName name="ㅇㅇㅇ_1" localSheetId="14" hidden="1">{"'AS,SEC'!$A$4:$J$25"}</definedName>
    <definedName name="ㅇㅇㅇ_1" localSheetId="7" hidden="1">{"'AS,SEC'!$A$4:$J$25"}</definedName>
    <definedName name="ㅇㅇㅇ_1" localSheetId="25" hidden="1">{"'AS,SEC'!$A$4:$J$25"}</definedName>
    <definedName name="ㅇㅇㅇ_1" localSheetId="21" hidden="1">{"'AS,SEC'!$A$4:$J$25"}</definedName>
    <definedName name="ㅇㅇㅇ_1" localSheetId="22" hidden="1">{"'AS,SEC'!$A$4:$J$25"}</definedName>
    <definedName name="ㅇㅇㅇ_1" localSheetId="19" hidden="1">{"'AS,SEC'!$A$4:$J$25"}</definedName>
    <definedName name="ㅇㅇㅇ_1" hidden="1">{"'AS,SEC'!$A$4:$J$25"}</definedName>
    <definedName name="ㅇㅇㅇㅇ" localSheetId="14" hidden="1">{#N/A,#N/A,FALSE,"인원";#N/A,#N/A,FALSE,"비용2";#N/A,#N/A,FALSE,"비용1";#N/A,#N/A,FALSE,"비용";#N/A,#N/A,FALSE,"보증2";#N/A,#N/A,FALSE,"보증1";#N/A,#N/A,FALSE,"보증";#N/A,#N/A,FALSE,"손익1";#N/A,#N/A,FALSE,"손익";#N/A,#N/A,FALSE,"부서별매출";#N/A,#N/A,FALSE,"매출"}</definedName>
    <definedName name="ㅇㅇㅇㅇ" localSheetId="7" hidden="1">{#N/A,#N/A,FALSE,"인원";#N/A,#N/A,FALSE,"비용2";#N/A,#N/A,FALSE,"비용1";#N/A,#N/A,FALSE,"비용";#N/A,#N/A,FALSE,"보증2";#N/A,#N/A,FALSE,"보증1";#N/A,#N/A,FALSE,"보증";#N/A,#N/A,FALSE,"손익1";#N/A,#N/A,FALSE,"손익";#N/A,#N/A,FALSE,"부서별매출";#N/A,#N/A,FALSE,"매출"}</definedName>
    <definedName name="ㅇㅇㅇㅇ" localSheetId="25" hidden="1">{#N/A,#N/A,FALSE,"인원";#N/A,#N/A,FALSE,"비용2";#N/A,#N/A,FALSE,"비용1";#N/A,#N/A,FALSE,"비용";#N/A,#N/A,FALSE,"보증2";#N/A,#N/A,FALSE,"보증1";#N/A,#N/A,FALSE,"보증";#N/A,#N/A,FALSE,"손익1";#N/A,#N/A,FALSE,"손익";#N/A,#N/A,FALSE,"부서별매출";#N/A,#N/A,FALSE,"매출"}</definedName>
    <definedName name="ㅇㅇㅇㅇ" localSheetId="21" hidden="1">{#N/A,#N/A,FALSE,"인원";#N/A,#N/A,FALSE,"비용2";#N/A,#N/A,FALSE,"비용1";#N/A,#N/A,FALSE,"비용";#N/A,#N/A,FALSE,"보증2";#N/A,#N/A,FALSE,"보증1";#N/A,#N/A,FALSE,"보증";#N/A,#N/A,FALSE,"손익1";#N/A,#N/A,FALSE,"손익";#N/A,#N/A,FALSE,"부서별매출";#N/A,#N/A,FALSE,"매출"}</definedName>
    <definedName name="ㅇㅇㅇㅇ" localSheetId="22" hidden="1">{#N/A,#N/A,FALSE,"인원";#N/A,#N/A,FALSE,"비용2";#N/A,#N/A,FALSE,"비용1";#N/A,#N/A,FALSE,"비용";#N/A,#N/A,FALSE,"보증2";#N/A,#N/A,FALSE,"보증1";#N/A,#N/A,FALSE,"보증";#N/A,#N/A,FALSE,"손익1";#N/A,#N/A,FALSE,"손익";#N/A,#N/A,FALSE,"부서별매출";#N/A,#N/A,FALSE,"매출"}</definedName>
    <definedName name="ㅇㅇㅇㅇ" localSheetId="19" hidden="1">{#N/A,#N/A,FALSE,"인원";#N/A,#N/A,FALSE,"비용2";#N/A,#N/A,FALSE,"비용1";#N/A,#N/A,FALSE,"비용";#N/A,#N/A,FALSE,"보증2";#N/A,#N/A,FALSE,"보증1";#N/A,#N/A,FALSE,"보증";#N/A,#N/A,FALSE,"손익1";#N/A,#N/A,FALSE,"손익";#N/A,#N/A,FALSE,"부서별매출";#N/A,#N/A,FALSE,"매출"}</definedName>
    <definedName name="ㅇㅇㅇㅇ" hidden="1">{#N/A,#N/A,FALSE,"인원";#N/A,#N/A,FALSE,"비용2";#N/A,#N/A,FALSE,"비용1";#N/A,#N/A,FALSE,"비용";#N/A,#N/A,FALSE,"보증2";#N/A,#N/A,FALSE,"보증1";#N/A,#N/A,FALSE,"보증";#N/A,#N/A,FALSE,"손익1";#N/A,#N/A,FALSE,"손익";#N/A,#N/A,FALSE,"부서별매출";#N/A,#N/A,FALSE,"매출"}</definedName>
    <definedName name="ㅇㅇㅇㅇ_1" localSheetId="14" hidden="1">{"'AS,SEC'!$A$4:$J$25"}</definedName>
    <definedName name="ㅇㅇㅇㅇ_1" localSheetId="7" hidden="1">{"'AS,SEC'!$A$4:$J$25"}</definedName>
    <definedName name="ㅇㅇㅇㅇ_1" localSheetId="25" hidden="1">{"'AS,SEC'!$A$4:$J$25"}</definedName>
    <definedName name="ㅇㅇㅇㅇ_1" localSheetId="21" hidden="1">{"'AS,SEC'!$A$4:$J$25"}</definedName>
    <definedName name="ㅇㅇㅇㅇ_1" localSheetId="22" hidden="1">{"'AS,SEC'!$A$4:$J$25"}</definedName>
    <definedName name="ㅇㅇㅇㅇ_1" localSheetId="19" hidden="1">{"'AS,SEC'!$A$4:$J$25"}</definedName>
    <definedName name="ㅇㅇㅇㅇ_1" hidden="1">{"'AS,SEC'!$A$4:$J$25"}</definedName>
    <definedName name="ㅇㅇㅇㅇㅇ" localSheetId="14" hidden="1">{#N/A,#N/A,FALSE,"UNIT";#N/A,#N/A,FALSE,"UNIT";#N/A,#N/A,FALSE,"계정"}</definedName>
    <definedName name="ㅇㅇㅇㅇㅇ" localSheetId="7" hidden="1">{#N/A,#N/A,FALSE,"UNIT";#N/A,#N/A,FALSE,"UNIT";#N/A,#N/A,FALSE,"계정"}</definedName>
    <definedName name="ㅇㅇㅇㅇㅇ" localSheetId="25" hidden="1">{#N/A,#N/A,FALSE,"UNIT";#N/A,#N/A,FALSE,"UNIT";#N/A,#N/A,FALSE,"계정"}</definedName>
    <definedName name="ㅇㅇㅇㅇㅇ" localSheetId="21" hidden="1">{#N/A,#N/A,FALSE,"UNIT";#N/A,#N/A,FALSE,"UNIT";#N/A,#N/A,FALSE,"계정"}</definedName>
    <definedName name="ㅇㅇㅇㅇㅇ" localSheetId="22" hidden="1">{#N/A,#N/A,FALSE,"UNIT";#N/A,#N/A,FALSE,"UNIT";#N/A,#N/A,FALSE,"계정"}</definedName>
    <definedName name="ㅇㅇㅇㅇㅇ" localSheetId="19" hidden="1">{#N/A,#N/A,FALSE,"UNIT";#N/A,#N/A,FALSE,"UNIT";#N/A,#N/A,FALSE,"계정"}</definedName>
    <definedName name="ㅇㅇㅇㅇㅇ" hidden="1">{#N/A,#N/A,FALSE,"UNIT";#N/A,#N/A,FALSE,"UNIT";#N/A,#N/A,FALSE,"계정"}</definedName>
    <definedName name="ㅇㅇㅇㅇㅇㅇ" localSheetId="14" hidden="1">{#N/A,#N/A,FALSE,"UNIT";#N/A,#N/A,FALSE,"UNIT";#N/A,#N/A,FALSE,"계정"}</definedName>
    <definedName name="ㅇㅇㅇㅇㅇㅇ" localSheetId="7" hidden="1">{#N/A,#N/A,FALSE,"UNIT";#N/A,#N/A,FALSE,"UNIT";#N/A,#N/A,FALSE,"계정"}</definedName>
    <definedName name="ㅇㅇㅇㅇㅇㅇ" localSheetId="25" hidden="1">{#N/A,#N/A,FALSE,"UNIT";#N/A,#N/A,FALSE,"UNIT";#N/A,#N/A,FALSE,"계정"}</definedName>
    <definedName name="ㅇㅇㅇㅇㅇㅇ" localSheetId="21" hidden="1">{#N/A,#N/A,FALSE,"UNIT";#N/A,#N/A,FALSE,"UNIT";#N/A,#N/A,FALSE,"계정"}</definedName>
    <definedName name="ㅇㅇㅇㅇㅇㅇ" localSheetId="22" hidden="1">{#N/A,#N/A,FALSE,"UNIT";#N/A,#N/A,FALSE,"UNIT";#N/A,#N/A,FALSE,"계정"}</definedName>
    <definedName name="ㅇㅇㅇㅇㅇㅇ" localSheetId="19" hidden="1">{#N/A,#N/A,FALSE,"UNIT";#N/A,#N/A,FALSE,"UNIT";#N/A,#N/A,FALSE,"계정"}</definedName>
    <definedName name="ㅇㅇㅇㅇㅇㅇ" hidden="1">{#N/A,#N/A,FALSE,"UNIT";#N/A,#N/A,FALSE,"UNIT";#N/A,#N/A,FALSE,"계정"}</definedName>
    <definedName name="ㅇㅇㅇㅇㅇㅇㅇㅇㅇ" localSheetId="14" hidden="1">{#N/A,#N/A,FALSE,"단축1";#N/A,#N/A,FALSE,"단축2";#N/A,#N/A,FALSE,"단축3";#N/A,#N/A,FALSE,"장축";#N/A,#N/A,FALSE,"4WD"}</definedName>
    <definedName name="ㅇㅇㅇㅇㅇㅇㅇㅇㅇ" localSheetId="7" hidden="1">{#N/A,#N/A,FALSE,"단축1";#N/A,#N/A,FALSE,"단축2";#N/A,#N/A,FALSE,"단축3";#N/A,#N/A,FALSE,"장축";#N/A,#N/A,FALSE,"4WD"}</definedName>
    <definedName name="ㅇㅇㅇㅇㅇㅇㅇㅇㅇ" localSheetId="25" hidden="1">{#N/A,#N/A,FALSE,"단축1";#N/A,#N/A,FALSE,"단축2";#N/A,#N/A,FALSE,"단축3";#N/A,#N/A,FALSE,"장축";#N/A,#N/A,FALSE,"4WD"}</definedName>
    <definedName name="ㅇㅇㅇㅇㅇㅇㅇㅇㅇ" localSheetId="21" hidden="1">{#N/A,#N/A,FALSE,"단축1";#N/A,#N/A,FALSE,"단축2";#N/A,#N/A,FALSE,"단축3";#N/A,#N/A,FALSE,"장축";#N/A,#N/A,FALSE,"4WD"}</definedName>
    <definedName name="ㅇㅇㅇㅇㅇㅇㅇㅇㅇ" localSheetId="22" hidden="1">{#N/A,#N/A,FALSE,"단축1";#N/A,#N/A,FALSE,"단축2";#N/A,#N/A,FALSE,"단축3";#N/A,#N/A,FALSE,"장축";#N/A,#N/A,FALSE,"4WD"}</definedName>
    <definedName name="ㅇㅇㅇㅇㅇㅇㅇㅇㅇ" localSheetId="19" hidden="1">{#N/A,#N/A,FALSE,"단축1";#N/A,#N/A,FALSE,"단축2";#N/A,#N/A,FALSE,"단축3";#N/A,#N/A,FALSE,"장축";#N/A,#N/A,FALSE,"4WD"}</definedName>
    <definedName name="ㅇㅇㅇㅇㅇㅇㅇㅇㅇ" hidden="1">{#N/A,#N/A,FALSE,"단축1";#N/A,#N/A,FALSE,"단축2";#N/A,#N/A,FALSE,"단축3";#N/A,#N/A,FALSE,"장축";#N/A,#N/A,FALSE,"4WD"}</definedName>
    <definedName name="ㅇ아아ㅏ앙" localSheetId="14" hidden="1">{#N/A,#N/A,TRUE,"Y생산";#N/A,#N/A,TRUE,"Y판매";#N/A,#N/A,TRUE,"Y총물량";#N/A,#N/A,TRUE,"Y능력";#N/A,#N/A,TRUE,"YKD"}</definedName>
    <definedName name="ㅇ아아ㅏ앙" localSheetId="7" hidden="1">{#N/A,#N/A,TRUE,"Y생산";#N/A,#N/A,TRUE,"Y판매";#N/A,#N/A,TRUE,"Y총물량";#N/A,#N/A,TRUE,"Y능력";#N/A,#N/A,TRUE,"YKD"}</definedName>
    <definedName name="ㅇ아아ㅏ앙" localSheetId="25" hidden="1">{#N/A,#N/A,TRUE,"Y생산";#N/A,#N/A,TRUE,"Y판매";#N/A,#N/A,TRUE,"Y총물량";#N/A,#N/A,TRUE,"Y능력";#N/A,#N/A,TRUE,"YKD"}</definedName>
    <definedName name="ㅇ아아ㅏ앙" localSheetId="21" hidden="1">{#N/A,#N/A,TRUE,"Y생산";#N/A,#N/A,TRUE,"Y판매";#N/A,#N/A,TRUE,"Y총물량";#N/A,#N/A,TRUE,"Y능력";#N/A,#N/A,TRUE,"YKD"}</definedName>
    <definedName name="ㅇ아아ㅏ앙" localSheetId="22" hidden="1">{#N/A,#N/A,TRUE,"Y생산";#N/A,#N/A,TRUE,"Y판매";#N/A,#N/A,TRUE,"Y총물량";#N/A,#N/A,TRUE,"Y능력";#N/A,#N/A,TRUE,"YKD"}</definedName>
    <definedName name="ㅇ아아ㅏ앙" localSheetId="19" hidden="1">{#N/A,#N/A,TRUE,"Y생산";#N/A,#N/A,TRUE,"Y판매";#N/A,#N/A,TRUE,"Y총물량";#N/A,#N/A,TRUE,"Y능력";#N/A,#N/A,TRUE,"YKD"}</definedName>
    <definedName name="ㅇ아아ㅏ앙" hidden="1">{#N/A,#N/A,TRUE,"Y생산";#N/A,#N/A,TRUE,"Y판매";#N/A,#N/A,TRUE,"Y총물량";#N/A,#N/A,TRUE,"Y능력";#N/A,#N/A,TRUE,"YKD"}</definedName>
    <definedName name="아니요" hidden="1">#REF!</definedName>
    <definedName name="아이다" localSheetId="14" hidden="1">{#N/A,#N/A,TRUE,"Y생산";#N/A,#N/A,TRUE,"Y판매";#N/A,#N/A,TRUE,"Y총물량";#N/A,#N/A,TRUE,"Y능력";#N/A,#N/A,TRUE,"YKD"}</definedName>
    <definedName name="아이다" localSheetId="7" hidden="1">{#N/A,#N/A,TRUE,"Y생산";#N/A,#N/A,TRUE,"Y판매";#N/A,#N/A,TRUE,"Y총물량";#N/A,#N/A,TRUE,"Y능력";#N/A,#N/A,TRUE,"YKD"}</definedName>
    <definedName name="아이다" localSheetId="25" hidden="1">{#N/A,#N/A,TRUE,"Y생산";#N/A,#N/A,TRUE,"Y판매";#N/A,#N/A,TRUE,"Y총물량";#N/A,#N/A,TRUE,"Y능력";#N/A,#N/A,TRUE,"YKD"}</definedName>
    <definedName name="아이다" localSheetId="21" hidden="1">{#N/A,#N/A,TRUE,"Y생산";#N/A,#N/A,TRUE,"Y판매";#N/A,#N/A,TRUE,"Y총물량";#N/A,#N/A,TRUE,"Y능력";#N/A,#N/A,TRUE,"YKD"}</definedName>
    <definedName name="아이다" localSheetId="22" hidden="1">{#N/A,#N/A,TRUE,"Y생산";#N/A,#N/A,TRUE,"Y판매";#N/A,#N/A,TRUE,"Y총물량";#N/A,#N/A,TRUE,"Y능력";#N/A,#N/A,TRUE,"YKD"}</definedName>
    <definedName name="아이다" localSheetId="19" hidden="1">{#N/A,#N/A,TRUE,"Y생산";#N/A,#N/A,TRUE,"Y판매";#N/A,#N/A,TRUE,"Y총물량";#N/A,#N/A,TRUE,"Y능력";#N/A,#N/A,TRUE,"YKD"}</definedName>
    <definedName name="아이다" hidden="1">{#N/A,#N/A,TRUE,"Y생산";#N/A,#N/A,TRUE,"Y판매";#N/A,#N/A,TRUE,"Y총물량";#N/A,#N/A,TRUE,"Y능력";#N/A,#N/A,TRUE,"YKD"}</definedName>
    <definedName name="아조하아" localSheetId="14" hidden="1">{#N/A,#N/A,FALSE,"UNIT";#N/A,#N/A,FALSE,"UNIT";#N/A,#N/A,FALSE,"계정"}</definedName>
    <definedName name="아조하아" localSheetId="7" hidden="1">{#N/A,#N/A,FALSE,"UNIT";#N/A,#N/A,FALSE,"UNIT";#N/A,#N/A,FALSE,"계정"}</definedName>
    <definedName name="아조하아" localSheetId="25" hidden="1">{#N/A,#N/A,FALSE,"UNIT";#N/A,#N/A,FALSE,"UNIT";#N/A,#N/A,FALSE,"계정"}</definedName>
    <definedName name="아조하아" localSheetId="21" hidden="1">{#N/A,#N/A,FALSE,"UNIT";#N/A,#N/A,FALSE,"UNIT";#N/A,#N/A,FALSE,"계정"}</definedName>
    <definedName name="아조하아" localSheetId="22" hidden="1">{#N/A,#N/A,FALSE,"UNIT";#N/A,#N/A,FALSE,"UNIT";#N/A,#N/A,FALSE,"계정"}</definedName>
    <definedName name="아조하아" localSheetId="19" hidden="1">{#N/A,#N/A,FALSE,"UNIT";#N/A,#N/A,FALSE,"UNIT";#N/A,#N/A,FALSE,"계정"}</definedName>
    <definedName name="아조하아" hidden="1">{#N/A,#N/A,FALSE,"UNIT";#N/A,#N/A,FALSE,"UNIT";#N/A,#N/A,FALSE,"계정"}</definedName>
    <definedName name="아ㅏ아아아아아" localSheetId="14" hidden="1">{#N/A,#N/A,FALSE,"UNIT";#N/A,#N/A,FALSE,"UNIT";#N/A,#N/A,FALSE,"계정"}</definedName>
    <definedName name="아ㅏ아아아아아" localSheetId="7" hidden="1">{#N/A,#N/A,FALSE,"UNIT";#N/A,#N/A,FALSE,"UNIT";#N/A,#N/A,FALSE,"계정"}</definedName>
    <definedName name="아ㅏ아아아아아" localSheetId="25" hidden="1">{#N/A,#N/A,FALSE,"UNIT";#N/A,#N/A,FALSE,"UNIT";#N/A,#N/A,FALSE,"계정"}</definedName>
    <definedName name="아ㅏ아아아아아" localSheetId="21" hidden="1">{#N/A,#N/A,FALSE,"UNIT";#N/A,#N/A,FALSE,"UNIT";#N/A,#N/A,FALSE,"계정"}</definedName>
    <definedName name="아ㅏ아아아아아" localSheetId="22" hidden="1">{#N/A,#N/A,FALSE,"UNIT";#N/A,#N/A,FALSE,"UNIT";#N/A,#N/A,FALSE,"계정"}</definedName>
    <definedName name="아ㅏ아아아아아" localSheetId="19" hidden="1">{#N/A,#N/A,FALSE,"UNIT";#N/A,#N/A,FALSE,"UNIT";#N/A,#N/A,FALSE,"계정"}</definedName>
    <definedName name="아ㅏ아아아아아" hidden="1">{#N/A,#N/A,FALSE,"UNIT";#N/A,#N/A,FALSE,"UNIT";#N/A,#N/A,FALSE,"계정"}</definedName>
    <definedName name="아ㅓㅣ니" localSheetId="14" hidden="1">{#N/A,#N/A,TRUE,"Y생산";#N/A,#N/A,TRUE,"Y판매";#N/A,#N/A,TRUE,"Y총물량";#N/A,#N/A,TRUE,"Y능력";#N/A,#N/A,TRUE,"YKD"}</definedName>
    <definedName name="아ㅓㅣ니" localSheetId="7" hidden="1">{#N/A,#N/A,TRUE,"Y생산";#N/A,#N/A,TRUE,"Y판매";#N/A,#N/A,TRUE,"Y총물량";#N/A,#N/A,TRUE,"Y능력";#N/A,#N/A,TRUE,"YKD"}</definedName>
    <definedName name="아ㅓㅣ니" localSheetId="25" hidden="1">{#N/A,#N/A,TRUE,"Y생산";#N/A,#N/A,TRUE,"Y판매";#N/A,#N/A,TRUE,"Y총물량";#N/A,#N/A,TRUE,"Y능력";#N/A,#N/A,TRUE,"YKD"}</definedName>
    <definedName name="아ㅓㅣ니" localSheetId="21" hidden="1">{#N/A,#N/A,TRUE,"Y생산";#N/A,#N/A,TRUE,"Y판매";#N/A,#N/A,TRUE,"Y총물량";#N/A,#N/A,TRUE,"Y능력";#N/A,#N/A,TRUE,"YKD"}</definedName>
    <definedName name="아ㅓㅣ니" localSheetId="22" hidden="1">{#N/A,#N/A,TRUE,"Y생산";#N/A,#N/A,TRUE,"Y판매";#N/A,#N/A,TRUE,"Y총물량";#N/A,#N/A,TRUE,"Y능력";#N/A,#N/A,TRUE,"YKD"}</definedName>
    <definedName name="아ㅓㅣ니" localSheetId="19" hidden="1">{#N/A,#N/A,TRUE,"Y생산";#N/A,#N/A,TRUE,"Y판매";#N/A,#N/A,TRUE,"Y총물량";#N/A,#N/A,TRUE,"Y능력";#N/A,#N/A,TRUE,"YKD"}</definedName>
    <definedName name="아ㅓㅣ니" hidden="1">{#N/A,#N/A,TRUE,"Y생산";#N/A,#N/A,TRUE,"Y판매";#N/A,#N/A,TRUE,"Y총물량";#N/A,#N/A,TRUE,"Y능력";#N/A,#N/A,TRUE,"YKD"}</definedName>
    <definedName name="암마" localSheetId="14" hidden="1">{#N/A,#N/A,FALSE,"단축1";#N/A,#N/A,FALSE,"단축2";#N/A,#N/A,FALSE,"단축3";#N/A,#N/A,FALSE,"장축";#N/A,#N/A,FALSE,"4WD"}</definedName>
    <definedName name="암마" localSheetId="7" hidden="1">{#N/A,#N/A,FALSE,"단축1";#N/A,#N/A,FALSE,"단축2";#N/A,#N/A,FALSE,"단축3";#N/A,#N/A,FALSE,"장축";#N/A,#N/A,FALSE,"4WD"}</definedName>
    <definedName name="암마" localSheetId="25" hidden="1">{#N/A,#N/A,FALSE,"단축1";#N/A,#N/A,FALSE,"단축2";#N/A,#N/A,FALSE,"단축3";#N/A,#N/A,FALSE,"장축";#N/A,#N/A,FALSE,"4WD"}</definedName>
    <definedName name="암마" localSheetId="21" hidden="1">{#N/A,#N/A,FALSE,"단축1";#N/A,#N/A,FALSE,"단축2";#N/A,#N/A,FALSE,"단축3";#N/A,#N/A,FALSE,"장축";#N/A,#N/A,FALSE,"4WD"}</definedName>
    <definedName name="암마" localSheetId="22" hidden="1">{#N/A,#N/A,FALSE,"단축1";#N/A,#N/A,FALSE,"단축2";#N/A,#N/A,FALSE,"단축3";#N/A,#N/A,FALSE,"장축";#N/A,#N/A,FALSE,"4WD"}</definedName>
    <definedName name="암마" localSheetId="19" hidden="1">{#N/A,#N/A,FALSE,"단축1";#N/A,#N/A,FALSE,"단축2";#N/A,#N/A,FALSE,"단축3";#N/A,#N/A,FALSE,"장축";#N/A,#N/A,FALSE,"4WD"}</definedName>
    <definedName name="암마" hidden="1">{#N/A,#N/A,FALSE,"단축1";#N/A,#N/A,FALSE,"단축2";#N/A,#N/A,FALSE,"단축3";#N/A,#N/A,FALSE,"장축";#N/A,#N/A,FALSE,"4WD"}</definedName>
    <definedName name="액슬" localSheetId="14" hidden="1">{#N/A,#N/A,FALSE,"단축1";#N/A,#N/A,FALSE,"단축2";#N/A,#N/A,FALSE,"단축3";#N/A,#N/A,FALSE,"장축";#N/A,#N/A,FALSE,"4WD"}</definedName>
    <definedName name="액슬" localSheetId="7" hidden="1">{#N/A,#N/A,FALSE,"단축1";#N/A,#N/A,FALSE,"단축2";#N/A,#N/A,FALSE,"단축3";#N/A,#N/A,FALSE,"장축";#N/A,#N/A,FALSE,"4WD"}</definedName>
    <definedName name="액슬" localSheetId="25" hidden="1">{#N/A,#N/A,FALSE,"단축1";#N/A,#N/A,FALSE,"단축2";#N/A,#N/A,FALSE,"단축3";#N/A,#N/A,FALSE,"장축";#N/A,#N/A,FALSE,"4WD"}</definedName>
    <definedName name="액슬" localSheetId="21" hidden="1">{#N/A,#N/A,FALSE,"단축1";#N/A,#N/A,FALSE,"단축2";#N/A,#N/A,FALSE,"단축3";#N/A,#N/A,FALSE,"장축";#N/A,#N/A,FALSE,"4WD"}</definedName>
    <definedName name="액슬" localSheetId="22" hidden="1">{#N/A,#N/A,FALSE,"단축1";#N/A,#N/A,FALSE,"단축2";#N/A,#N/A,FALSE,"단축3";#N/A,#N/A,FALSE,"장축";#N/A,#N/A,FALSE,"4WD"}</definedName>
    <definedName name="액슬" localSheetId="19" hidden="1">{#N/A,#N/A,FALSE,"단축1";#N/A,#N/A,FALSE,"단축2";#N/A,#N/A,FALSE,"단축3";#N/A,#N/A,FALSE,"장축";#N/A,#N/A,FALSE,"4WD"}</definedName>
    <definedName name="액슬" hidden="1">{#N/A,#N/A,FALSE,"단축1";#N/A,#N/A,FALSE,"단축2";#N/A,#N/A,FALSE,"단축3";#N/A,#N/A,FALSE,"장축";#N/A,#N/A,FALSE,"4WD"}</definedName>
    <definedName name="양대호" localSheetId="14" hidden="1">{#N/A,#N/A,FALSE,"단축1";#N/A,#N/A,FALSE,"단축2";#N/A,#N/A,FALSE,"단축3";#N/A,#N/A,FALSE,"장축";#N/A,#N/A,FALSE,"4WD"}</definedName>
    <definedName name="양대호" localSheetId="7" hidden="1">{#N/A,#N/A,FALSE,"단축1";#N/A,#N/A,FALSE,"단축2";#N/A,#N/A,FALSE,"단축3";#N/A,#N/A,FALSE,"장축";#N/A,#N/A,FALSE,"4WD"}</definedName>
    <definedName name="양대호" localSheetId="25" hidden="1">{#N/A,#N/A,FALSE,"단축1";#N/A,#N/A,FALSE,"단축2";#N/A,#N/A,FALSE,"단축3";#N/A,#N/A,FALSE,"장축";#N/A,#N/A,FALSE,"4WD"}</definedName>
    <definedName name="양대호" localSheetId="21" hidden="1">{#N/A,#N/A,FALSE,"단축1";#N/A,#N/A,FALSE,"단축2";#N/A,#N/A,FALSE,"단축3";#N/A,#N/A,FALSE,"장축";#N/A,#N/A,FALSE,"4WD"}</definedName>
    <definedName name="양대호" localSheetId="22" hidden="1">{#N/A,#N/A,FALSE,"단축1";#N/A,#N/A,FALSE,"단축2";#N/A,#N/A,FALSE,"단축3";#N/A,#N/A,FALSE,"장축";#N/A,#N/A,FALSE,"4WD"}</definedName>
    <definedName name="양대호" localSheetId="19" hidden="1">{#N/A,#N/A,FALSE,"단축1";#N/A,#N/A,FALSE,"단축2";#N/A,#N/A,FALSE,"단축3";#N/A,#N/A,FALSE,"장축";#N/A,#N/A,FALSE,"4WD"}</definedName>
    <definedName name="양대호" hidden="1">{#N/A,#N/A,FALSE,"단축1";#N/A,#N/A,FALSE,"단축2";#N/A,#N/A,FALSE,"단축3";#N/A,#N/A,FALSE,"장축";#N/A,#N/A,FALSE,"4WD"}</definedName>
    <definedName name="양산조직"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 localSheetId="2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 localSheetId="1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식4" localSheetId="1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2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2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2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localSheetId="19"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양식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어뉴" localSheetId="14" hidden="1">{#N/A,#N/A,TRUE,"Y생산";#N/A,#N/A,TRUE,"Y판매";#N/A,#N/A,TRUE,"Y총물량";#N/A,#N/A,TRUE,"Y능력";#N/A,#N/A,TRUE,"YKD"}</definedName>
    <definedName name="어뉴" localSheetId="7" hidden="1">{#N/A,#N/A,TRUE,"Y생산";#N/A,#N/A,TRUE,"Y판매";#N/A,#N/A,TRUE,"Y총물량";#N/A,#N/A,TRUE,"Y능력";#N/A,#N/A,TRUE,"YKD"}</definedName>
    <definedName name="어뉴" localSheetId="25" hidden="1">{#N/A,#N/A,TRUE,"Y생산";#N/A,#N/A,TRUE,"Y판매";#N/A,#N/A,TRUE,"Y총물량";#N/A,#N/A,TRUE,"Y능력";#N/A,#N/A,TRUE,"YKD"}</definedName>
    <definedName name="어뉴" localSheetId="21" hidden="1">{#N/A,#N/A,TRUE,"Y생산";#N/A,#N/A,TRUE,"Y판매";#N/A,#N/A,TRUE,"Y총물량";#N/A,#N/A,TRUE,"Y능력";#N/A,#N/A,TRUE,"YKD"}</definedName>
    <definedName name="어뉴" localSheetId="22" hidden="1">{#N/A,#N/A,TRUE,"Y생산";#N/A,#N/A,TRUE,"Y판매";#N/A,#N/A,TRUE,"Y총물량";#N/A,#N/A,TRUE,"Y능력";#N/A,#N/A,TRUE,"YKD"}</definedName>
    <definedName name="어뉴" localSheetId="19" hidden="1">{#N/A,#N/A,TRUE,"Y생산";#N/A,#N/A,TRUE,"Y판매";#N/A,#N/A,TRUE,"Y총물량";#N/A,#N/A,TRUE,"Y능력";#N/A,#N/A,TRUE,"YKD"}</definedName>
    <definedName name="어뉴" hidden="1">{#N/A,#N/A,TRUE,"Y생산";#N/A,#N/A,TRUE,"Y판매";#N/A,#N/A,TRUE,"Y총물량";#N/A,#N/A,TRUE,"Y능력";#N/A,#N/A,TRUE,"YKD"}</definedName>
    <definedName name="업무계획" localSheetId="14" hidden="1">{#N/A,#N/A,FALSE,"단축1";#N/A,#N/A,FALSE,"단축2";#N/A,#N/A,FALSE,"단축3";#N/A,#N/A,FALSE,"장축";#N/A,#N/A,FALSE,"4WD"}</definedName>
    <definedName name="업무계획" localSheetId="7" hidden="1">{#N/A,#N/A,FALSE,"단축1";#N/A,#N/A,FALSE,"단축2";#N/A,#N/A,FALSE,"단축3";#N/A,#N/A,FALSE,"장축";#N/A,#N/A,FALSE,"4WD"}</definedName>
    <definedName name="업무계획" localSheetId="25" hidden="1">{#N/A,#N/A,FALSE,"단축1";#N/A,#N/A,FALSE,"단축2";#N/A,#N/A,FALSE,"단축3";#N/A,#N/A,FALSE,"장축";#N/A,#N/A,FALSE,"4WD"}</definedName>
    <definedName name="업무계획" localSheetId="21" hidden="1">{#N/A,#N/A,FALSE,"단축1";#N/A,#N/A,FALSE,"단축2";#N/A,#N/A,FALSE,"단축3";#N/A,#N/A,FALSE,"장축";#N/A,#N/A,FALSE,"4WD"}</definedName>
    <definedName name="업무계획" localSheetId="22" hidden="1">{#N/A,#N/A,FALSE,"단축1";#N/A,#N/A,FALSE,"단축2";#N/A,#N/A,FALSE,"단축3";#N/A,#N/A,FALSE,"장축";#N/A,#N/A,FALSE,"4WD"}</definedName>
    <definedName name="업무계획" localSheetId="19" hidden="1">{#N/A,#N/A,FALSE,"단축1";#N/A,#N/A,FALSE,"단축2";#N/A,#N/A,FALSE,"단축3";#N/A,#N/A,FALSE,"장축";#N/A,#N/A,FALSE,"4WD"}</definedName>
    <definedName name="업무계획" hidden="1">{#N/A,#N/A,FALSE,"단축1";#N/A,#N/A,FALSE,"단축2";#N/A,#N/A,FALSE,"단축3";#N/A,#N/A,FALSE,"장축";#N/A,#N/A,FALSE,"4WD"}</definedName>
    <definedName name="업체" localSheetId="14" hidden="1">{#N/A,#N/A,FALSE,"단축1";#N/A,#N/A,FALSE,"단축2";#N/A,#N/A,FALSE,"단축3";#N/A,#N/A,FALSE,"장축";#N/A,#N/A,FALSE,"4WD"}</definedName>
    <definedName name="업체" localSheetId="7" hidden="1">{#N/A,#N/A,FALSE,"단축1";#N/A,#N/A,FALSE,"단축2";#N/A,#N/A,FALSE,"단축3";#N/A,#N/A,FALSE,"장축";#N/A,#N/A,FALSE,"4WD"}</definedName>
    <definedName name="업체" localSheetId="25" hidden="1">{#N/A,#N/A,FALSE,"단축1";#N/A,#N/A,FALSE,"단축2";#N/A,#N/A,FALSE,"단축3";#N/A,#N/A,FALSE,"장축";#N/A,#N/A,FALSE,"4WD"}</definedName>
    <definedName name="업체" localSheetId="21" hidden="1">{#N/A,#N/A,FALSE,"단축1";#N/A,#N/A,FALSE,"단축2";#N/A,#N/A,FALSE,"단축3";#N/A,#N/A,FALSE,"장축";#N/A,#N/A,FALSE,"4WD"}</definedName>
    <definedName name="업체" localSheetId="22" hidden="1">{#N/A,#N/A,FALSE,"단축1";#N/A,#N/A,FALSE,"단축2";#N/A,#N/A,FALSE,"단축3";#N/A,#N/A,FALSE,"장축";#N/A,#N/A,FALSE,"4WD"}</definedName>
    <definedName name="업체" localSheetId="19" hidden="1">{#N/A,#N/A,FALSE,"단축1";#N/A,#N/A,FALSE,"단축2";#N/A,#N/A,FALSE,"단축3";#N/A,#N/A,FALSE,"장축";#N/A,#N/A,FALSE,"4WD"}</definedName>
    <definedName name="업체" hidden="1">{#N/A,#N/A,FALSE,"단축1";#N/A,#N/A,FALSE,"단축2";#N/A,#N/A,FALSE,"단축3";#N/A,#N/A,FALSE,"장축";#N/A,#N/A,FALSE,"4WD"}</definedName>
    <definedName name="업체방문" localSheetId="14" hidden="1">{#N/A,#N/A,FALSE,"단축1";#N/A,#N/A,FALSE,"단축2";#N/A,#N/A,FALSE,"단축3";#N/A,#N/A,FALSE,"장축";#N/A,#N/A,FALSE,"4WD"}</definedName>
    <definedName name="업체방문" localSheetId="7" hidden="1">{#N/A,#N/A,FALSE,"단축1";#N/A,#N/A,FALSE,"단축2";#N/A,#N/A,FALSE,"단축3";#N/A,#N/A,FALSE,"장축";#N/A,#N/A,FALSE,"4WD"}</definedName>
    <definedName name="업체방문" localSheetId="25" hidden="1">{#N/A,#N/A,FALSE,"단축1";#N/A,#N/A,FALSE,"단축2";#N/A,#N/A,FALSE,"단축3";#N/A,#N/A,FALSE,"장축";#N/A,#N/A,FALSE,"4WD"}</definedName>
    <definedName name="업체방문" localSheetId="21" hidden="1">{#N/A,#N/A,FALSE,"단축1";#N/A,#N/A,FALSE,"단축2";#N/A,#N/A,FALSE,"단축3";#N/A,#N/A,FALSE,"장축";#N/A,#N/A,FALSE,"4WD"}</definedName>
    <definedName name="업체방문" localSheetId="22" hidden="1">{#N/A,#N/A,FALSE,"단축1";#N/A,#N/A,FALSE,"단축2";#N/A,#N/A,FALSE,"단축3";#N/A,#N/A,FALSE,"장축";#N/A,#N/A,FALSE,"4WD"}</definedName>
    <definedName name="업체방문" localSheetId="19" hidden="1">{#N/A,#N/A,FALSE,"단축1";#N/A,#N/A,FALSE,"단축2";#N/A,#N/A,FALSE,"단축3";#N/A,#N/A,FALSE,"장축";#N/A,#N/A,FALSE,"4WD"}</definedName>
    <definedName name="업체방문" hidden="1">{#N/A,#N/A,FALSE,"단축1";#N/A,#N/A,FALSE,"단축2";#N/A,#N/A,FALSE,"단축3";#N/A,#N/A,FALSE,"장축";#N/A,#N/A,FALSE,"4WD"}</definedName>
    <definedName name="에어벤트" localSheetId="14" hidden="1">{#N/A,#N/A,FALSE,"단축1";#N/A,#N/A,FALSE,"단축2";#N/A,#N/A,FALSE,"단축3";#N/A,#N/A,FALSE,"장축";#N/A,#N/A,FALSE,"4WD"}</definedName>
    <definedName name="에어벤트" localSheetId="7" hidden="1">{#N/A,#N/A,FALSE,"단축1";#N/A,#N/A,FALSE,"단축2";#N/A,#N/A,FALSE,"단축3";#N/A,#N/A,FALSE,"장축";#N/A,#N/A,FALSE,"4WD"}</definedName>
    <definedName name="에어벤트" localSheetId="25" hidden="1">{#N/A,#N/A,FALSE,"단축1";#N/A,#N/A,FALSE,"단축2";#N/A,#N/A,FALSE,"단축3";#N/A,#N/A,FALSE,"장축";#N/A,#N/A,FALSE,"4WD"}</definedName>
    <definedName name="에어벤트" localSheetId="21" hidden="1">{#N/A,#N/A,FALSE,"단축1";#N/A,#N/A,FALSE,"단축2";#N/A,#N/A,FALSE,"단축3";#N/A,#N/A,FALSE,"장축";#N/A,#N/A,FALSE,"4WD"}</definedName>
    <definedName name="에어벤트" localSheetId="22" hidden="1">{#N/A,#N/A,FALSE,"단축1";#N/A,#N/A,FALSE,"단축2";#N/A,#N/A,FALSE,"단축3";#N/A,#N/A,FALSE,"장축";#N/A,#N/A,FALSE,"4WD"}</definedName>
    <definedName name="에어벤트" localSheetId="19" hidden="1">{#N/A,#N/A,FALSE,"단축1";#N/A,#N/A,FALSE,"단축2";#N/A,#N/A,FALSE,"단축3";#N/A,#N/A,FALSE,"장축";#N/A,#N/A,FALSE,"4WD"}</definedName>
    <definedName name="에어벤트" hidden="1">{#N/A,#N/A,FALSE,"단축1";#N/A,#N/A,FALSE,"단축2";#N/A,#N/A,FALSE,"단축3";#N/A,#N/A,FALSE,"장축";#N/A,#N/A,FALSE,"4WD"}</definedName>
    <definedName name="에이" localSheetId="14" hidden="1">{#N/A,#N/A,TRUE,"Y생산";#N/A,#N/A,TRUE,"Y판매";#N/A,#N/A,TRUE,"Y총물량";#N/A,#N/A,TRUE,"Y능력";#N/A,#N/A,TRUE,"YKD"}</definedName>
    <definedName name="에이" localSheetId="7" hidden="1">{#N/A,#N/A,TRUE,"Y생산";#N/A,#N/A,TRUE,"Y판매";#N/A,#N/A,TRUE,"Y총물량";#N/A,#N/A,TRUE,"Y능력";#N/A,#N/A,TRUE,"YKD"}</definedName>
    <definedName name="에이" localSheetId="25" hidden="1">{#N/A,#N/A,TRUE,"Y생산";#N/A,#N/A,TRUE,"Y판매";#N/A,#N/A,TRUE,"Y총물량";#N/A,#N/A,TRUE,"Y능력";#N/A,#N/A,TRUE,"YKD"}</definedName>
    <definedName name="에이" localSheetId="21" hidden="1">{#N/A,#N/A,TRUE,"Y생산";#N/A,#N/A,TRUE,"Y판매";#N/A,#N/A,TRUE,"Y총물량";#N/A,#N/A,TRUE,"Y능력";#N/A,#N/A,TRUE,"YKD"}</definedName>
    <definedName name="에이" localSheetId="22" hidden="1">{#N/A,#N/A,TRUE,"Y생산";#N/A,#N/A,TRUE,"Y판매";#N/A,#N/A,TRUE,"Y총물량";#N/A,#N/A,TRUE,"Y능력";#N/A,#N/A,TRUE,"YKD"}</definedName>
    <definedName name="에이" localSheetId="19" hidden="1">{#N/A,#N/A,TRUE,"Y생산";#N/A,#N/A,TRUE,"Y판매";#N/A,#N/A,TRUE,"Y총물량";#N/A,#N/A,TRUE,"Y능력";#N/A,#N/A,TRUE,"YKD"}</definedName>
    <definedName name="에이" hidden="1">{#N/A,#N/A,TRUE,"Y생산";#N/A,#N/A,TRUE,"Y판매";#N/A,#N/A,TRUE,"Y총물량";#N/A,#N/A,TRUE,"Y능력";#N/A,#N/A,TRUE,"YKD"}</definedName>
    <definedName name="엔진" localSheetId="14" hidden="1">{#N/A,#N/A,FALSE,"단축1";#N/A,#N/A,FALSE,"단축2";#N/A,#N/A,FALSE,"단축3";#N/A,#N/A,FALSE,"장축";#N/A,#N/A,FALSE,"4WD"}</definedName>
    <definedName name="엔진" localSheetId="7" hidden="1">{#N/A,#N/A,FALSE,"단축1";#N/A,#N/A,FALSE,"단축2";#N/A,#N/A,FALSE,"단축3";#N/A,#N/A,FALSE,"장축";#N/A,#N/A,FALSE,"4WD"}</definedName>
    <definedName name="엔진" localSheetId="25" hidden="1">{#N/A,#N/A,FALSE,"단축1";#N/A,#N/A,FALSE,"단축2";#N/A,#N/A,FALSE,"단축3";#N/A,#N/A,FALSE,"장축";#N/A,#N/A,FALSE,"4WD"}</definedName>
    <definedName name="엔진" localSheetId="21" hidden="1">{#N/A,#N/A,FALSE,"단축1";#N/A,#N/A,FALSE,"단축2";#N/A,#N/A,FALSE,"단축3";#N/A,#N/A,FALSE,"장축";#N/A,#N/A,FALSE,"4WD"}</definedName>
    <definedName name="엔진" localSheetId="22" hidden="1">{#N/A,#N/A,FALSE,"단축1";#N/A,#N/A,FALSE,"단축2";#N/A,#N/A,FALSE,"단축3";#N/A,#N/A,FALSE,"장축";#N/A,#N/A,FALSE,"4WD"}</definedName>
    <definedName name="엔진" localSheetId="19" hidden="1">{#N/A,#N/A,FALSE,"단축1";#N/A,#N/A,FALSE,"단축2";#N/A,#N/A,FALSE,"단축3";#N/A,#N/A,FALSE,"장축";#N/A,#N/A,FALSE,"4WD"}</definedName>
    <definedName name="엔진" hidden="1">{#N/A,#N/A,FALSE,"단축1";#N/A,#N/A,FALSE,"단축2";#N/A,#N/A,FALSE,"단축3";#N/A,#N/A,FALSE,"장축";#N/A,#N/A,FALSE,"4WD"}</definedName>
    <definedName name="엔진일정1" localSheetId="14" hidden="1">{#N/A,#N/A,FALSE,"단축1";#N/A,#N/A,FALSE,"단축2";#N/A,#N/A,FALSE,"단축3";#N/A,#N/A,FALSE,"장축";#N/A,#N/A,FALSE,"4WD"}</definedName>
    <definedName name="엔진일정1" localSheetId="7" hidden="1">{#N/A,#N/A,FALSE,"단축1";#N/A,#N/A,FALSE,"단축2";#N/A,#N/A,FALSE,"단축3";#N/A,#N/A,FALSE,"장축";#N/A,#N/A,FALSE,"4WD"}</definedName>
    <definedName name="엔진일정1" localSheetId="25" hidden="1">{#N/A,#N/A,FALSE,"단축1";#N/A,#N/A,FALSE,"단축2";#N/A,#N/A,FALSE,"단축3";#N/A,#N/A,FALSE,"장축";#N/A,#N/A,FALSE,"4WD"}</definedName>
    <definedName name="엔진일정1" localSheetId="21" hidden="1">{#N/A,#N/A,FALSE,"단축1";#N/A,#N/A,FALSE,"단축2";#N/A,#N/A,FALSE,"단축3";#N/A,#N/A,FALSE,"장축";#N/A,#N/A,FALSE,"4WD"}</definedName>
    <definedName name="엔진일정1" localSheetId="22" hidden="1">{#N/A,#N/A,FALSE,"단축1";#N/A,#N/A,FALSE,"단축2";#N/A,#N/A,FALSE,"단축3";#N/A,#N/A,FALSE,"장축";#N/A,#N/A,FALSE,"4WD"}</definedName>
    <definedName name="엔진일정1" localSheetId="19" hidden="1">{#N/A,#N/A,FALSE,"단축1";#N/A,#N/A,FALSE,"단축2";#N/A,#N/A,FALSE,"단축3";#N/A,#N/A,FALSE,"장축";#N/A,#N/A,FALSE,"4WD"}</definedName>
    <definedName name="엔진일정1" hidden="1">{#N/A,#N/A,FALSE,"단축1";#N/A,#N/A,FALSE,"단축2";#N/A,#N/A,FALSE,"단축3";#N/A,#N/A,FALSE,"장축";#N/A,#N/A,FALSE,"4WD"}</definedName>
    <definedName name="엔진표지" localSheetId="14" hidden="1">{#N/A,#N/A,FALSE,"단축1";#N/A,#N/A,FALSE,"단축2";#N/A,#N/A,FALSE,"단축3";#N/A,#N/A,FALSE,"장축";#N/A,#N/A,FALSE,"4WD"}</definedName>
    <definedName name="엔진표지" localSheetId="7" hidden="1">{#N/A,#N/A,FALSE,"단축1";#N/A,#N/A,FALSE,"단축2";#N/A,#N/A,FALSE,"단축3";#N/A,#N/A,FALSE,"장축";#N/A,#N/A,FALSE,"4WD"}</definedName>
    <definedName name="엔진표지" localSheetId="25" hidden="1">{#N/A,#N/A,FALSE,"단축1";#N/A,#N/A,FALSE,"단축2";#N/A,#N/A,FALSE,"단축3";#N/A,#N/A,FALSE,"장축";#N/A,#N/A,FALSE,"4WD"}</definedName>
    <definedName name="엔진표지" localSheetId="21" hidden="1">{#N/A,#N/A,FALSE,"단축1";#N/A,#N/A,FALSE,"단축2";#N/A,#N/A,FALSE,"단축3";#N/A,#N/A,FALSE,"장축";#N/A,#N/A,FALSE,"4WD"}</definedName>
    <definedName name="엔진표지" localSheetId="22" hidden="1">{#N/A,#N/A,FALSE,"단축1";#N/A,#N/A,FALSE,"단축2";#N/A,#N/A,FALSE,"단축3";#N/A,#N/A,FALSE,"장축";#N/A,#N/A,FALSE,"4WD"}</definedName>
    <definedName name="엔진표지" localSheetId="19" hidden="1">{#N/A,#N/A,FALSE,"단축1";#N/A,#N/A,FALSE,"단축2";#N/A,#N/A,FALSE,"단축3";#N/A,#N/A,FALSE,"장축";#N/A,#N/A,FALSE,"4WD"}</definedName>
    <definedName name="엔진표지" hidden="1">{#N/A,#N/A,FALSE,"단축1";#N/A,#N/A,FALSE,"단축2";#N/A,#N/A,FALSE,"단축3";#N/A,#N/A,FALSE,"장축";#N/A,#N/A,FALSE,"4WD"}</definedName>
    <definedName name="여력" localSheetId="14" hidden="1">{#N/A,#N/A,TRUE,"Y생산";#N/A,#N/A,TRUE,"Y판매";#N/A,#N/A,TRUE,"Y총물량";#N/A,#N/A,TRUE,"Y능력";#N/A,#N/A,TRUE,"YKD"}</definedName>
    <definedName name="여력" localSheetId="7" hidden="1">{#N/A,#N/A,TRUE,"Y생산";#N/A,#N/A,TRUE,"Y판매";#N/A,#N/A,TRUE,"Y총물량";#N/A,#N/A,TRUE,"Y능력";#N/A,#N/A,TRUE,"YKD"}</definedName>
    <definedName name="여력" localSheetId="25" hidden="1">{#N/A,#N/A,TRUE,"Y생산";#N/A,#N/A,TRUE,"Y판매";#N/A,#N/A,TRUE,"Y총물량";#N/A,#N/A,TRUE,"Y능력";#N/A,#N/A,TRUE,"YKD"}</definedName>
    <definedName name="여력" localSheetId="21" hidden="1">{#N/A,#N/A,TRUE,"Y생산";#N/A,#N/A,TRUE,"Y판매";#N/A,#N/A,TRUE,"Y총물량";#N/A,#N/A,TRUE,"Y능력";#N/A,#N/A,TRUE,"YKD"}</definedName>
    <definedName name="여력" localSheetId="22" hidden="1">{#N/A,#N/A,TRUE,"Y생산";#N/A,#N/A,TRUE,"Y판매";#N/A,#N/A,TRUE,"Y총물량";#N/A,#N/A,TRUE,"Y능력";#N/A,#N/A,TRUE,"YKD"}</definedName>
    <definedName name="여력" localSheetId="19" hidden="1">{#N/A,#N/A,TRUE,"Y생산";#N/A,#N/A,TRUE,"Y판매";#N/A,#N/A,TRUE,"Y총물량";#N/A,#N/A,TRUE,"Y능력";#N/A,#N/A,TRUE,"YKD"}</definedName>
    <definedName name="여력" hidden="1">{#N/A,#N/A,TRUE,"Y생산";#N/A,#N/A,TRUE,"Y판매";#N/A,#N/A,TRUE,"Y총물량";#N/A,#N/A,TRUE,"Y능력";#N/A,#N/A,TRUE,"YKD"}</definedName>
    <definedName name="여력인원" localSheetId="14" hidden="1">{#N/A,#N/A,FALSE,"96 3월물량표";#N/A,#N/A,FALSE,"96 4월물량표";#N/A,#N/A,FALSE,"96 5월물량표"}</definedName>
    <definedName name="여력인원" localSheetId="7" hidden="1">{#N/A,#N/A,FALSE,"96 3월물량표";#N/A,#N/A,FALSE,"96 4월물량표";#N/A,#N/A,FALSE,"96 5월물량표"}</definedName>
    <definedName name="여력인원" localSheetId="25" hidden="1">{#N/A,#N/A,FALSE,"96 3월물량표";#N/A,#N/A,FALSE,"96 4월물량표";#N/A,#N/A,FALSE,"96 5월물량표"}</definedName>
    <definedName name="여력인원" localSheetId="21" hidden="1">{#N/A,#N/A,FALSE,"96 3월물량표";#N/A,#N/A,FALSE,"96 4월물량표";#N/A,#N/A,FALSE,"96 5월물량표"}</definedName>
    <definedName name="여력인원" localSheetId="22" hidden="1">{#N/A,#N/A,FALSE,"96 3월물량표";#N/A,#N/A,FALSE,"96 4월물량표";#N/A,#N/A,FALSE,"96 5월물량표"}</definedName>
    <definedName name="여력인원" localSheetId="19" hidden="1">{#N/A,#N/A,FALSE,"96 3월물량표";#N/A,#N/A,FALSE,"96 4월물량표";#N/A,#N/A,FALSE,"96 5월물량표"}</definedName>
    <definedName name="여력인원" hidden="1">{#N/A,#N/A,FALSE,"96 3월물량표";#N/A,#N/A,FALSE,"96 4월물량표";#N/A,#N/A,FALSE,"96 5월물량표"}</definedName>
    <definedName name="연간예상" localSheetId="14" hidden="1">{#N/A,#N/A,FALSE,"UNIT";#N/A,#N/A,FALSE,"UNIT";#N/A,#N/A,FALSE,"계정"}</definedName>
    <definedName name="연간예상" localSheetId="7" hidden="1">{#N/A,#N/A,FALSE,"UNIT";#N/A,#N/A,FALSE,"UNIT";#N/A,#N/A,FALSE,"계정"}</definedName>
    <definedName name="연간예상" localSheetId="25" hidden="1">{#N/A,#N/A,FALSE,"UNIT";#N/A,#N/A,FALSE,"UNIT";#N/A,#N/A,FALSE,"계정"}</definedName>
    <definedName name="연간예상" localSheetId="21" hidden="1">{#N/A,#N/A,FALSE,"UNIT";#N/A,#N/A,FALSE,"UNIT";#N/A,#N/A,FALSE,"계정"}</definedName>
    <definedName name="연간예상" localSheetId="22" hidden="1">{#N/A,#N/A,FALSE,"UNIT";#N/A,#N/A,FALSE,"UNIT";#N/A,#N/A,FALSE,"계정"}</definedName>
    <definedName name="연간예상" localSheetId="19" hidden="1">{#N/A,#N/A,FALSE,"UNIT";#N/A,#N/A,FALSE,"UNIT";#N/A,#N/A,FALSE,"계정"}</definedName>
    <definedName name="연간예상" hidden="1">{#N/A,#N/A,FALSE,"UNIT";#N/A,#N/A,FALSE,"UNIT";#N/A,#N/A,FALSE,"계정"}</definedName>
    <definedName name="연료펌프" hidden="1">#REF!</definedName>
    <definedName name="연말손익" localSheetId="14" hidden="1">{#N/A,#N/A,FALSE,"UNIT";#N/A,#N/A,FALSE,"UNIT";#N/A,#N/A,FALSE,"계정"}</definedName>
    <definedName name="연말손익" localSheetId="7" hidden="1">{#N/A,#N/A,FALSE,"UNIT";#N/A,#N/A,FALSE,"UNIT";#N/A,#N/A,FALSE,"계정"}</definedName>
    <definedName name="연말손익" localSheetId="25" hidden="1">{#N/A,#N/A,FALSE,"UNIT";#N/A,#N/A,FALSE,"UNIT";#N/A,#N/A,FALSE,"계정"}</definedName>
    <definedName name="연말손익" localSheetId="21" hidden="1">{#N/A,#N/A,FALSE,"UNIT";#N/A,#N/A,FALSE,"UNIT";#N/A,#N/A,FALSE,"계정"}</definedName>
    <definedName name="연말손익" localSheetId="22" hidden="1">{#N/A,#N/A,FALSE,"UNIT";#N/A,#N/A,FALSE,"UNIT";#N/A,#N/A,FALSE,"계정"}</definedName>
    <definedName name="연말손익" localSheetId="19" hidden="1">{#N/A,#N/A,FALSE,"UNIT";#N/A,#N/A,FALSE,"UNIT";#N/A,#N/A,FALSE,"계정"}</definedName>
    <definedName name="연말손익" hidden="1">{#N/A,#N/A,FALSE,"UNIT";#N/A,#N/A,FALSE,"UNIT";#N/A,#N/A,FALSE,"계정"}</definedName>
    <definedName name="연습용" localSheetId="14" hidden="1">{#N/A,#N/A,FALSE,"Sheet1";#N/A,#N/A,FALSE,"Sheet1";#N/A,#N/A,FALSE,"Sheet1"}</definedName>
    <definedName name="연습용" localSheetId="7" hidden="1">{#N/A,#N/A,FALSE,"Sheet1";#N/A,#N/A,FALSE,"Sheet1";#N/A,#N/A,FALSE,"Sheet1"}</definedName>
    <definedName name="연습용" localSheetId="25" hidden="1">{#N/A,#N/A,FALSE,"Sheet1";#N/A,#N/A,FALSE,"Sheet1";#N/A,#N/A,FALSE,"Sheet1"}</definedName>
    <definedName name="연습용" localSheetId="21" hidden="1">{#N/A,#N/A,FALSE,"Sheet1";#N/A,#N/A,FALSE,"Sheet1";#N/A,#N/A,FALSE,"Sheet1"}</definedName>
    <definedName name="연습용" localSheetId="22" hidden="1">{#N/A,#N/A,FALSE,"Sheet1";#N/A,#N/A,FALSE,"Sheet1";#N/A,#N/A,FALSE,"Sheet1"}</definedName>
    <definedName name="연습용" localSheetId="19" hidden="1">{#N/A,#N/A,FALSE,"Sheet1";#N/A,#N/A,FALSE,"Sheet1";#N/A,#N/A,FALSE,"Sheet1"}</definedName>
    <definedName name="연습용" hidden="1">{#N/A,#N/A,FALSE,"Sheet1";#N/A,#N/A,FALSE,"Sheet1";#N/A,#N/A,FALSE,"Sheet1"}</definedName>
    <definedName name="연습용_1" localSheetId="14" hidden="1">{#N/A,#N/A,FALSE,"Sheet1";#N/A,#N/A,FALSE,"Sheet1";#N/A,#N/A,FALSE,"Sheet1"}</definedName>
    <definedName name="연습용_1" localSheetId="7" hidden="1">{#N/A,#N/A,FALSE,"Sheet1";#N/A,#N/A,FALSE,"Sheet1";#N/A,#N/A,FALSE,"Sheet1"}</definedName>
    <definedName name="연습용_1" localSheetId="25" hidden="1">{#N/A,#N/A,FALSE,"Sheet1";#N/A,#N/A,FALSE,"Sheet1";#N/A,#N/A,FALSE,"Sheet1"}</definedName>
    <definedName name="연습용_1" localSheetId="21" hidden="1">{#N/A,#N/A,FALSE,"Sheet1";#N/A,#N/A,FALSE,"Sheet1";#N/A,#N/A,FALSE,"Sheet1"}</definedName>
    <definedName name="연습용_1" localSheetId="22" hidden="1">{#N/A,#N/A,FALSE,"Sheet1";#N/A,#N/A,FALSE,"Sheet1";#N/A,#N/A,FALSE,"Sheet1"}</definedName>
    <definedName name="연습용_1" localSheetId="19" hidden="1">{#N/A,#N/A,FALSE,"Sheet1";#N/A,#N/A,FALSE,"Sheet1";#N/A,#N/A,FALSE,"Sheet1"}</definedName>
    <definedName name="연습용_1" hidden="1">{#N/A,#N/A,FALSE,"Sheet1";#N/A,#N/A,FALSE,"Sheet1";#N/A,#N/A,FALSE,"Sheet1"}</definedName>
    <definedName name="열처리" localSheetId="14" hidden="1">{#N/A,#N/A,FALSE,"단축1";#N/A,#N/A,FALSE,"단축2";#N/A,#N/A,FALSE,"단축3";#N/A,#N/A,FALSE,"장축";#N/A,#N/A,FALSE,"4WD"}</definedName>
    <definedName name="열처리" localSheetId="7" hidden="1">{#N/A,#N/A,FALSE,"단축1";#N/A,#N/A,FALSE,"단축2";#N/A,#N/A,FALSE,"단축3";#N/A,#N/A,FALSE,"장축";#N/A,#N/A,FALSE,"4WD"}</definedName>
    <definedName name="열처리" localSheetId="25" hidden="1">{#N/A,#N/A,FALSE,"단축1";#N/A,#N/A,FALSE,"단축2";#N/A,#N/A,FALSE,"단축3";#N/A,#N/A,FALSE,"장축";#N/A,#N/A,FALSE,"4WD"}</definedName>
    <definedName name="열처리" localSheetId="21" hidden="1">{#N/A,#N/A,FALSE,"단축1";#N/A,#N/A,FALSE,"단축2";#N/A,#N/A,FALSE,"단축3";#N/A,#N/A,FALSE,"장축";#N/A,#N/A,FALSE,"4WD"}</definedName>
    <definedName name="열처리" localSheetId="22" hidden="1">{#N/A,#N/A,FALSE,"단축1";#N/A,#N/A,FALSE,"단축2";#N/A,#N/A,FALSE,"단축3";#N/A,#N/A,FALSE,"장축";#N/A,#N/A,FALSE,"4WD"}</definedName>
    <definedName name="열처리" localSheetId="19" hidden="1">{#N/A,#N/A,FALSE,"단축1";#N/A,#N/A,FALSE,"단축2";#N/A,#N/A,FALSE,"단축3";#N/A,#N/A,FALSE,"장축";#N/A,#N/A,FALSE,"4WD"}</definedName>
    <definedName name="열처리" hidden="1">{#N/A,#N/A,FALSE,"단축1";#N/A,#N/A,FALSE,"단축2";#N/A,#N/A,FALSE,"단축3";#N/A,#N/A,FALSE,"장축";#N/A,#N/A,FALSE,"4WD"}</definedName>
    <definedName name="영복" localSheetId="14" hidden="1">{#N/A,#N/A,FALSE,"단축1";#N/A,#N/A,FALSE,"단축2";#N/A,#N/A,FALSE,"단축3";#N/A,#N/A,FALSE,"장축";#N/A,#N/A,FALSE,"4WD"}</definedName>
    <definedName name="영복" localSheetId="7" hidden="1">{#N/A,#N/A,FALSE,"단축1";#N/A,#N/A,FALSE,"단축2";#N/A,#N/A,FALSE,"단축3";#N/A,#N/A,FALSE,"장축";#N/A,#N/A,FALSE,"4WD"}</definedName>
    <definedName name="영복" localSheetId="25" hidden="1">{#N/A,#N/A,FALSE,"단축1";#N/A,#N/A,FALSE,"단축2";#N/A,#N/A,FALSE,"단축3";#N/A,#N/A,FALSE,"장축";#N/A,#N/A,FALSE,"4WD"}</definedName>
    <definedName name="영복" localSheetId="21" hidden="1">{#N/A,#N/A,FALSE,"단축1";#N/A,#N/A,FALSE,"단축2";#N/A,#N/A,FALSE,"단축3";#N/A,#N/A,FALSE,"장축";#N/A,#N/A,FALSE,"4WD"}</definedName>
    <definedName name="영복" localSheetId="22" hidden="1">{#N/A,#N/A,FALSE,"단축1";#N/A,#N/A,FALSE,"단축2";#N/A,#N/A,FALSE,"단축3";#N/A,#N/A,FALSE,"장축";#N/A,#N/A,FALSE,"4WD"}</definedName>
    <definedName name="영복" localSheetId="19" hidden="1">{#N/A,#N/A,FALSE,"단축1";#N/A,#N/A,FALSE,"단축2";#N/A,#N/A,FALSE,"단축3";#N/A,#N/A,FALSE,"장축";#N/A,#N/A,FALSE,"4WD"}</definedName>
    <definedName name="영복" hidden="1">{#N/A,#N/A,FALSE,"단축1";#N/A,#N/A,FALSE,"단축2";#N/A,#N/A,FALSE,"단축3";#N/A,#N/A,FALSE,"장축";#N/A,#N/A,FALSE,"4WD"}</definedName>
    <definedName name="예산" localSheetId="14" hidden="1">{#N/A,#N/A,FALSE,"단축1";#N/A,#N/A,FALSE,"단축2";#N/A,#N/A,FALSE,"단축3";#N/A,#N/A,FALSE,"장축";#N/A,#N/A,FALSE,"4WD"}</definedName>
    <definedName name="예산" localSheetId="7" hidden="1">{#N/A,#N/A,FALSE,"단축1";#N/A,#N/A,FALSE,"단축2";#N/A,#N/A,FALSE,"단축3";#N/A,#N/A,FALSE,"장축";#N/A,#N/A,FALSE,"4WD"}</definedName>
    <definedName name="예산" localSheetId="25" hidden="1">{#N/A,#N/A,FALSE,"단축1";#N/A,#N/A,FALSE,"단축2";#N/A,#N/A,FALSE,"단축3";#N/A,#N/A,FALSE,"장축";#N/A,#N/A,FALSE,"4WD"}</definedName>
    <definedName name="예산" localSheetId="21" hidden="1">{#N/A,#N/A,FALSE,"단축1";#N/A,#N/A,FALSE,"단축2";#N/A,#N/A,FALSE,"단축3";#N/A,#N/A,FALSE,"장축";#N/A,#N/A,FALSE,"4WD"}</definedName>
    <definedName name="예산" localSheetId="22" hidden="1">{#N/A,#N/A,FALSE,"단축1";#N/A,#N/A,FALSE,"단축2";#N/A,#N/A,FALSE,"단축3";#N/A,#N/A,FALSE,"장축";#N/A,#N/A,FALSE,"4WD"}</definedName>
    <definedName name="예산" localSheetId="19" hidden="1">{#N/A,#N/A,FALSE,"단축1";#N/A,#N/A,FALSE,"단축2";#N/A,#N/A,FALSE,"단축3";#N/A,#N/A,FALSE,"장축";#N/A,#N/A,FALSE,"4WD"}</definedName>
    <definedName name="예산" hidden="1">{#N/A,#N/A,FALSE,"단축1";#N/A,#N/A,FALSE,"단축2";#N/A,#N/A,FALSE,"단축3";#N/A,#N/A,FALSE,"장축";#N/A,#N/A,FALSE,"4WD"}</definedName>
    <definedName name="오" localSheetId="14" hidden="1">{#N/A,#N/A,FALSE,"UNIT";#N/A,#N/A,FALSE,"UNIT";#N/A,#N/A,FALSE,"계정"}</definedName>
    <definedName name="오" localSheetId="7" hidden="1">{#N/A,#N/A,FALSE,"UNIT";#N/A,#N/A,FALSE,"UNIT";#N/A,#N/A,FALSE,"계정"}</definedName>
    <definedName name="오" localSheetId="25" hidden="1">{#N/A,#N/A,FALSE,"UNIT";#N/A,#N/A,FALSE,"UNIT";#N/A,#N/A,FALSE,"계정"}</definedName>
    <definedName name="오" localSheetId="21" hidden="1">{#N/A,#N/A,FALSE,"UNIT";#N/A,#N/A,FALSE,"UNIT";#N/A,#N/A,FALSE,"계정"}</definedName>
    <definedName name="오" localSheetId="22" hidden="1">{#N/A,#N/A,FALSE,"UNIT";#N/A,#N/A,FALSE,"UNIT";#N/A,#N/A,FALSE,"계정"}</definedName>
    <definedName name="오" localSheetId="19" hidden="1">{#N/A,#N/A,FALSE,"UNIT";#N/A,#N/A,FALSE,"UNIT";#N/A,#N/A,FALSE,"계정"}</definedName>
    <definedName name="오" hidden="1">{#N/A,#N/A,FALSE,"UNIT";#N/A,#N/A,FALSE,"UNIT";#N/A,#N/A,FALSE,"계정"}</definedName>
    <definedName name="오." localSheetId="14" hidden="1">{#N/A,#N/A,FALSE,"UNIT";#N/A,#N/A,FALSE,"UNIT";#N/A,#N/A,FALSE,"계정"}</definedName>
    <definedName name="오." localSheetId="7" hidden="1">{#N/A,#N/A,FALSE,"UNIT";#N/A,#N/A,FALSE,"UNIT";#N/A,#N/A,FALSE,"계정"}</definedName>
    <definedName name="오." localSheetId="25" hidden="1">{#N/A,#N/A,FALSE,"UNIT";#N/A,#N/A,FALSE,"UNIT";#N/A,#N/A,FALSE,"계정"}</definedName>
    <definedName name="오." localSheetId="21" hidden="1">{#N/A,#N/A,FALSE,"UNIT";#N/A,#N/A,FALSE,"UNIT";#N/A,#N/A,FALSE,"계정"}</definedName>
    <definedName name="오." localSheetId="22" hidden="1">{#N/A,#N/A,FALSE,"UNIT";#N/A,#N/A,FALSE,"UNIT";#N/A,#N/A,FALSE,"계정"}</definedName>
    <definedName name="오." localSheetId="19" hidden="1">{#N/A,#N/A,FALSE,"UNIT";#N/A,#N/A,FALSE,"UNIT";#N/A,#N/A,FALSE,"계정"}</definedName>
    <definedName name="오." hidden="1">{#N/A,#N/A,FALSE,"UNIT";#N/A,#N/A,FALSE,"UNIT";#N/A,#N/A,FALSE,"계정"}</definedName>
    <definedName name="오.." localSheetId="14" hidden="1">{#N/A,#N/A,FALSE,"UNIT";#N/A,#N/A,FALSE,"UNIT";#N/A,#N/A,FALSE,"계정"}</definedName>
    <definedName name="오.." localSheetId="7" hidden="1">{#N/A,#N/A,FALSE,"UNIT";#N/A,#N/A,FALSE,"UNIT";#N/A,#N/A,FALSE,"계정"}</definedName>
    <definedName name="오.." localSheetId="25" hidden="1">{#N/A,#N/A,FALSE,"UNIT";#N/A,#N/A,FALSE,"UNIT";#N/A,#N/A,FALSE,"계정"}</definedName>
    <definedName name="오.." localSheetId="21" hidden="1">{#N/A,#N/A,FALSE,"UNIT";#N/A,#N/A,FALSE,"UNIT";#N/A,#N/A,FALSE,"계정"}</definedName>
    <definedName name="오.." localSheetId="22" hidden="1">{#N/A,#N/A,FALSE,"UNIT";#N/A,#N/A,FALSE,"UNIT";#N/A,#N/A,FALSE,"계정"}</definedName>
    <definedName name="오.." localSheetId="19" hidden="1">{#N/A,#N/A,FALSE,"UNIT";#N/A,#N/A,FALSE,"UNIT";#N/A,#N/A,FALSE,"계정"}</definedName>
    <definedName name="오.." hidden="1">{#N/A,#N/A,FALSE,"UNIT";#N/A,#N/A,FALSE,"UNIT";#N/A,#N/A,FALSE,"계정"}</definedName>
    <definedName name="오늘" localSheetId="14" hidden="1">{#N/A,#N/A,TRUE,"Y생산";#N/A,#N/A,TRUE,"Y판매";#N/A,#N/A,TRUE,"Y총물량";#N/A,#N/A,TRUE,"Y능력";#N/A,#N/A,TRUE,"YKD"}</definedName>
    <definedName name="오늘" localSheetId="7" hidden="1">{#N/A,#N/A,TRUE,"Y생산";#N/A,#N/A,TRUE,"Y판매";#N/A,#N/A,TRUE,"Y총물량";#N/A,#N/A,TRUE,"Y능력";#N/A,#N/A,TRUE,"YKD"}</definedName>
    <definedName name="오늘" localSheetId="25" hidden="1">{#N/A,#N/A,TRUE,"Y생산";#N/A,#N/A,TRUE,"Y판매";#N/A,#N/A,TRUE,"Y총물량";#N/A,#N/A,TRUE,"Y능력";#N/A,#N/A,TRUE,"YKD"}</definedName>
    <definedName name="오늘" localSheetId="21" hidden="1">{#N/A,#N/A,TRUE,"Y생산";#N/A,#N/A,TRUE,"Y판매";#N/A,#N/A,TRUE,"Y총물량";#N/A,#N/A,TRUE,"Y능력";#N/A,#N/A,TRUE,"YKD"}</definedName>
    <definedName name="오늘" localSheetId="22" hidden="1">{#N/A,#N/A,TRUE,"Y생산";#N/A,#N/A,TRUE,"Y판매";#N/A,#N/A,TRUE,"Y총물량";#N/A,#N/A,TRUE,"Y능력";#N/A,#N/A,TRUE,"YKD"}</definedName>
    <definedName name="오늘" localSheetId="19" hidden="1">{#N/A,#N/A,TRUE,"Y생산";#N/A,#N/A,TRUE,"Y판매";#N/A,#N/A,TRUE,"Y총물량";#N/A,#N/A,TRUE,"Y능력";#N/A,#N/A,TRUE,"YKD"}</definedName>
    <definedName name="오늘" hidden="1">{#N/A,#N/A,TRUE,"Y생산";#N/A,#N/A,TRUE,"Y판매";#N/A,#N/A,TRUE,"Y총물량";#N/A,#N/A,TRUE,"Y능력";#N/A,#N/A,TRUE,"YKD"}</definedName>
    <definedName name="오성협" localSheetId="14" hidden="1">{#N/A,#N/A,TRUE,"Y생산";#N/A,#N/A,TRUE,"Y판매";#N/A,#N/A,TRUE,"Y총물량";#N/A,#N/A,TRUE,"Y능력";#N/A,#N/A,TRUE,"YKD"}</definedName>
    <definedName name="오성협" localSheetId="7" hidden="1">{#N/A,#N/A,TRUE,"Y생산";#N/A,#N/A,TRUE,"Y판매";#N/A,#N/A,TRUE,"Y총물량";#N/A,#N/A,TRUE,"Y능력";#N/A,#N/A,TRUE,"YKD"}</definedName>
    <definedName name="오성협" localSheetId="25" hidden="1">{#N/A,#N/A,TRUE,"Y생산";#N/A,#N/A,TRUE,"Y판매";#N/A,#N/A,TRUE,"Y총물량";#N/A,#N/A,TRUE,"Y능력";#N/A,#N/A,TRUE,"YKD"}</definedName>
    <definedName name="오성협" localSheetId="21" hidden="1">{#N/A,#N/A,TRUE,"Y생산";#N/A,#N/A,TRUE,"Y판매";#N/A,#N/A,TRUE,"Y총물량";#N/A,#N/A,TRUE,"Y능력";#N/A,#N/A,TRUE,"YKD"}</definedName>
    <definedName name="오성협" localSheetId="22" hidden="1">{#N/A,#N/A,TRUE,"Y생산";#N/A,#N/A,TRUE,"Y판매";#N/A,#N/A,TRUE,"Y총물량";#N/A,#N/A,TRUE,"Y능력";#N/A,#N/A,TRUE,"YKD"}</definedName>
    <definedName name="오성협" localSheetId="19" hidden="1">{#N/A,#N/A,TRUE,"Y생산";#N/A,#N/A,TRUE,"Y판매";#N/A,#N/A,TRUE,"Y총물량";#N/A,#N/A,TRUE,"Y능력";#N/A,#N/A,TRUE,"YKD"}</definedName>
    <definedName name="오성협" hidden="1">{#N/A,#N/A,TRUE,"Y생산";#N/A,#N/A,TRUE,"Y판매";#N/A,#N/A,TRUE,"Y총물량";#N/A,#N/A,TRUE,"Y능력";#N/A,#N/A,TRUE,"YKD"}</definedName>
    <definedName name="오익환" localSheetId="14" hidden="1">{#N/A,#N/A,FALSE,"단축1";#N/A,#N/A,FALSE,"단축2";#N/A,#N/A,FALSE,"단축3";#N/A,#N/A,FALSE,"장축";#N/A,#N/A,FALSE,"4WD"}</definedName>
    <definedName name="오익환" localSheetId="7" hidden="1">{#N/A,#N/A,FALSE,"단축1";#N/A,#N/A,FALSE,"단축2";#N/A,#N/A,FALSE,"단축3";#N/A,#N/A,FALSE,"장축";#N/A,#N/A,FALSE,"4WD"}</definedName>
    <definedName name="오익환" localSheetId="25" hidden="1">{#N/A,#N/A,FALSE,"단축1";#N/A,#N/A,FALSE,"단축2";#N/A,#N/A,FALSE,"단축3";#N/A,#N/A,FALSE,"장축";#N/A,#N/A,FALSE,"4WD"}</definedName>
    <definedName name="오익환" localSheetId="21" hidden="1">{#N/A,#N/A,FALSE,"단축1";#N/A,#N/A,FALSE,"단축2";#N/A,#N/A,FALSE,"단축3";#N/A,#N/A,FALSE,"장축";#N/A,#N/A,FALSE,"4WD"}</definedName>
    <definedName name="오익환" localSheetId="22" hidden="1">{#N/A,#N/A,FALSE,"단축1";#N/A,#N/A,FALSE,"단축2";#N/A,#N/A,FALSE,"단축3";#N/A,#N/A,FALSE,"장축";#N/A,#N/A,FALSE,"4WD"}</definedName>
    <definedName name="오익환" localSheetId="19" hidden="1">{#N/A,#N/A,FALSE,"단축1";#N/A,#N/A,FALSE,"단축2";#N/A,#N/A,FALSE,"단축3";#N/A,#N/A,FALSE,"장축";#N/A,#N/A,FALSE,"4WD"}</definedName>
    <definedName name="오익환" hidden="1">{#N/A,#N/A,FALSE,"단축1";#N/A,#N/A,FALSE,"단축2";#N/A,#N/A,FALSE,"단축3";#N/A,#N/A,FALSE,"장축";#N/A,#N/A,FALSE,"4WD"}</definedName>
    <definedName name="외주계획" localSheetId="14" hidden="1">{#N/A,#N/A,TRUE,"Y생산";#N/A,#N/A,TRUE,"Y판매";#N/A,#N/A,TRUE,"Y총물량";#N/A,#N/A,TRUE,"Y능력";#N/A,#N/A,TRUE,"YKD"}</definedName>
    <definedName name="외주계획" localSheetId="7" hidden="1">{#N/A,#N/A,TRUE,"Y생산";#N/A,#N/A,TRUE,"Y판매";#N/A,#N/A,TRUE,"Y총물량";#N/A,#N/A,TRUE,"Y능력";#N/A,#N/A,TRUE,"YKD"}</definedName>
    <definedName name="외주계획" localSheetId="25" hidden="1">{#N/A,#N/A,TRUE,"Y생산";#N/A,#N/A,TRUE,"Y판매";#N/A,#N/A,TRUE,"Y총물량";#N/A,#N/A,TRUE,"Y능력";#N/A,#N/A,TRUE,"YKD"}</definedName>
    <definedName name="외주계획" localSheetId="21" hidden="1">{#N/A,#N/A,TRUE,"Y생산";#N/A,#N/A,TRUE,"Y판매";#N/A,#N/A,TRUE,"Y총물량";#N/A,#N/A,TRUE,"Y능력";#N/A,#N/A,TRUE,"YKD"}</definedName>
    <definedName name="외주계획" localSheetId="22" hidden="1">{#N/A,#N/A,TRUE,"Y생산";#N/A,#N/A,TRUE,"Y판매";#N/A,#N/A,TRUE,"Y총물량";#N/A,#N/A,TRUE,"Y능력";#N/A,#N/A,TRUE,"YKD"}</definedName>
    <definedName name="외주계획" localSheetId="19" hidden="1">{#N/A,#N/A,TRUE,"Y생산";#N/A,#N/A,TRUE,"Y판매";#N/A,#N/A,TRUE,"Y총물량";#N/A,#N/A,TRUE,"Y능력";#N/A,#N/A,TRUE,"YKD"}</definedName>
    <definedName name="외주계획" hidden="1">{#N/A,#N/A,TRUE,"Y생산";#N/A,#N/A,TRUE,"Y판매";#N/A,#N/A,TRUE,"Y총물량";#N/A,#N/A,TRUE,"Y능력";#N/A,#N/A,TRUE,"YKD"}</definedName>
    <definedName name="요약" hidden="1">#REF!</definedName>
    <definedName name="용도차" localSheetId="14" hidden="1">{#N/A,#N/A,FALSE,"단축1";#N/A,#N/A,FALSE,"단축2";#N/A,#N/A,FALSE,"단축3";#N/A,#N/A,FALSE,"장축";#N/A,#N/A,FALSE,"4WD"}</definedName>
    <definedName name="용도차" localSheetId="7" hidden="1">{#N/A,#N/A,FALSE,"단축1";#N/A,#N/A,FALSE,"단축2";#N/A,#N/A,FALSE,"단축3";#N/A,#N/A,FALSE,"장축";#N/A,#N/A,FALSE,"4WD"}</definedName>
    <definedName name="용도차" localSheetId="25" hidden="1">{#N/A,#N/A,FALSE,"단축1";#N/A,#N/A,FALSE,"단축2";#N/A,#N/A,FALSE,"단축3";#N/A,#N/A,FALSE,"장축";#N/A,#N/A,FALSE,"4WD"}</definedName>
    <definedName name="용도차" localSheetId="21" hidden="1">{#N/A,#N/A,FALSE,"단축1";#N/A,#N/A,FALSE,"단축2";#N/A,#N/A,FALSE,"단축3";#N/A,#N/A,FALSE,"장축";#N/A,#N/A,FALSE,"4WD"}</definedName>
    <definedName name="용도차" localSheetId="22" hidden="1">{#N/A,#N/A,FALSE,"단축1";#N/A,#N/A,FALSE,"단축2";#N/A,#N/A,FALSE,"단축3";#N/A,#N/A,FALSE,"장축";#N/A,#N/A,FALSE,"4WD"}</definedName>
    <definedName name="용도차" localSheetId="19" hidden="1">{#N/A,#N/A,FALSE,"단축1";#N/A,#N/A,FALSE,"단축2";#N/A,#N/A,FALSE,"단축3";#N/A,#N/A,FALSE,"장축";#N/A,#N/A,FALSE,"4WD"}</definedName>
    <definedName name="용도차" hidden="1">{#N/A,#N/A,FALSE,"단축1";#N/A,#N/A,FALSE,"단축2";#N/A,#N/A,FALSE,"단축3";#N/A,#N/A,FALSE,"장축";#N/A,#N/A,FALSE,"4WD"}</definedName>
    <definedName name="우리가" localSheetId="14" hidden="1">{#N/A,#N/A,TRUE,"Y생산";#N/A,#N/A,TRUE,"Y판매";#N/A,#N/A,TRUE,"Y총물량";#N/A,#N/A,TRUE,"Y능력";#N/A,#N/A,TRUE,"YKD"}</definedName>
    <definedName name="우리가" localSheetId="7" hidden="1">{#N/A,#N/A,TRUE,"Y생산";#N/A,#N/A,TRUE,"Y판매";#N/A,#N/A,TRUE,"Y총물량";#N/A,#N/A,TRUE,"Y능력";#N/A,#N/A,TRUE,"YKD"}</definedName>
    <definedName name="우리가" localSheetId="25" hidden="1">{#N/A,#N/A,TRUE,"Y생산";#N/A,#N/A,TRUE,"Y판매";#N/A,#N/A,TRUE,"Y총물량";#N/A,#N/A,TRUE,"Y능력";#N/A,#N/A,TRUE,"YKD"}</definedName>
    <definedName name="우리가" localSheetId="21" hidden="1">{#N/A,#N/A,TRUE,"Y생산";#N/A,#N/A,TRUE,"Y판매";#N/A,#N/A,TRUE,"Y총물량";#N/A,#N/A,TRUE,"Y능력";#N/A,#N/A,TRUE,"YKD"}</definedName>
    <definedName name="우리가" localSheetId="22" hidden="1">{#N/A,#N/A,TRUE,"Y생산";#N/A,#N/A,TRUE,"Y판매";#N/A,#N/A,TRUE,"Y총물량";#N/A,#N/A,TRUE,"Y능력";#N/A,#N/A,TRUE,"YKD"}</definedName>
    <definedName name="우리가" localSheetId="19" hidden="1">{#N/A,#N/A,TRUE,"Y생산";#N/A,#N/A,TRUE,"Y판매";#N/A,#N/A,TRUE,"Y총물량";#N/A,#N/A,TRUE,"Y능력";#N/A,#N/A,TRUE,"YKD"}</definedName>
    <definedName name="우리가" hidden="1">{#N/A,#N/A,TRUE,"Y생산";#N/A,#N/A,TRUE,"Y판매";#N/A,#N/A,TRUE,"Y총물량";#N/A,#N/A,TRUE,"Y능력";#N/A,#N/A,TRUE,"YKD"}</definedName>
    <definedName name="우리나라" localSheetId="14" hidden="1">{#N/A,#N/A,TRUE,"Y생산";#N/A,#N/A,TRUE,"Y판매";#N/A,#N/A,TRUE,"Y총물량";#N/A,#N/A,TRUE,"Y능력";#N/A,#N/A,TRUE,"YKD"}</definedName>
    <definedName name="우리나라" localSheetId="7" hidden="1">{#N/A,#N/A,TRUE,"Y생산";#N/A,#N/A,TRUE,"Y판매";#N/A,#N/A,TRUE,"Y총물량";#N/A,#N/A,TRUE,"Y능력";#N/A,#N/A,TRUE,"YKD"}</definedName>
    <definedName name="우리나라" localSheetId="25" hidden="1">{#N/A,#N/A,TRUE,"Y생산";#N/A,#N/A,TRUE,"Y판매";#N/A,#N/A,TRUE,"Y총물량";#N/A,#N/A,TRUE,"Y능력";#N/A,#N/A,TRUE,"YKD"}</definedName>
    <definedName name="우리나라" localSheetId="21" hidden="1">{#N/A,#N/A,TRUE,"Y생산";#N/A,#N/A,TRUE,"Y판매";#N/A,#N/A,TRUE,"Y총물량";#N/A,#N/A,TRUE,"Y능력";#N/A,#N/A,TRUE,"YKD"}</definedName>
    <definedName name="우리나라" localSheetId="22" hidden="1">{#N/A,#N/A,TRUE,"Y생산";#N/A,#N/A,TRUE,"Y판매";#N/A,#N/A,TRUE,"Y총물량";#N/A,#N/A,TRUE,"Y능력";#N/A,#N/A,TRUE,"YKD"}</definedName>
    <definedName name="우리나라" localSheetId="19" hidden="1">{#N/A,#N/A,TRUE,"Y생산";#N/A,#N/A,TRUE,"Y판매";#N/A,#N/A,TRUE,"Y총물량";#N/A,#N/A,TRUE,"Y능력";#N/A,#N/A,TRUE,"YKD"}</definedName>
    <definedName name="우리나라" hidden="1">{#N/A,#N/A,TRUE,"Y생산";#N/A,#N/A,TRUE,"Y판매";#N/A,#N/A,TRUE,"Y총물량";#N/A,#N/A,TRUE,"Y능력";#N/A,#N/A,TRUE,"YKD"}</definedName>
    <definedName name="우인보고표지" localSheetId="14" hidden="1">{#N/A,#N/A,FALSE,"자재관리";#N/A,#N/A,FALSE,"자재관리";#N/A,#N/A,FALSE,"자재관리"}</definedName>
    <definedName name="우인보고표지" localSheetId="7" hidden="1">{#N/A,#N/A,FALSE,"자재관리";#N/A,#N/A,FALSE,"자재관리";#N/A,#N/A,FALSE,"자재관리"}</definedName>
    <definedName name="우인보고표지" localSheetId="25" hidden="1">{#N/A,#N/A,FALSE,"자재관리";#N/A,#N/A,FALSE,"자재관리";#N/A,#N/A,FALSE,"자재관리"}</definedName>
    <definedName name="우인보고표지" localSheetId="21" hidden="1">{#N/A,#N/A,FALSE,"자재관리";#N/A,#N/A,FALSE,"자재관리";#N/A,#N/A,FALSE,"자재관리"}</definedName>
    <definedName name="우인보고표지" localSheetId="22" hidden="1">{#N/A,#N/A,FALSE,"자재관리";#N/A,#N/A,FALSE,"자재관리";#N/A,#N/A,FALSE,"자재관리"}</definedName>
    <definedName name="우인보고표지" localSheetId="19" hidden="1">{#N/A,#N/A,FALSE,"자재관리";#N/A,#N/A,FALSE,"자재관리";#N/A,#N/A,FALSE,"자재관리"}</definedName>
    <definedName name="우인보고표지" hidden="1">{#N/A,#N/A,FALSE,"자재관리";#N/A,#N/A,FALSE,"자재관리";#N/A,#N/A,FALSE,"자재관리"}</definedName>
    <definedName name="우인표지" localSheetId="14" hidden="1">{#N/A,#N/A,TRUE,"자재관리";#N/A,#N/A,TRUE,"품질"}</definedName>
    <definedName name="우인표지" localSheetId="7" hidden="1">{#N/A,#N/A,TRUE,"자재관리";#N/A,#N/A,TRUE,"품질"}</definedName>
    <definedName name="우인표지" localSheetId="25" hidden="1">{#N/A,#N/A,TRUE,"자재관리";#N/A,#N/A,TRUE,"품질"}</definedName>
    <definedName name="우인표지" localSheetId="21" hidden="1">{#N/A,#N/A,TRUE,"자재관리";#N/A,#N/A,TRUE,"품질"}</definedName>
    <definedName name="우인표지" localSheetId="22" hidden="1">{#N/A,#N/A,TRUE,"자재관리";#N/A,#N/A,TRUE,"품질"}</definedName>
    <definedName name="우인표지" localSheetId="19" hidden="1">{#N/A,#N/A,TRUE,"자재관리";#N/A,#N/A,TRUE,"품질"}</definedName>
    <definedName name="우인표지" hidden="1">{#N/A,#N/A,TRUE,"자재관리";#N/A,#N/A,TRUE,"품질"}</definedName>
    <definedName name="운영1" localSheetId="14" hidden="1">{#N/A,#N/A,FALSE,"단축1";#N/A,#N/A,FALSE,"단축2";#N/A,#N/A,FALSE,"단축3";#N/A,#N/A,FALSE,"장축";#N/A,#N/A,FALSE,"4WD"}</definedName>
    <definedName name="운영1" localSheetId="7" hidden="1">{#N/A,#N/A,FALSE,"단축1";#N/A,#N/A,FALSE,"단축2";#N/A,#N/A,FALSE,"단축3";#N/A,#N/A,FALSE,"장축";#N/A,#N/A,FALSE,"4WD"}</definedName>
    <definedName name="운영1" localSheetId="25" hidden="1">{#N/A,#N/A,FALSE,"단축1";#N/A,#N/A,FALSE,"단축2";#N/A,#N/A,FALSE,"단축3";#N/A,#N/A,FALSE,"장축";#N/A,#N/A,FALSE,"4WD"}</definedName>
    <definedName name="운영1" localSheetId="21" hidden="1">{#N/A,#N/A,FALSE,"단축1";#N/A,#N/A,FALSE,"단축2";#N/A,#N/A,FALSE,"단축3";#N/A,#N/A,FALSE,"장축";#N/A,#N/A,FALSE,"4WD"}</definedName>
    <definedName name="운영1" localSheetId="22" hidden="1">{#N/A,#N/A,FALSE,"단축1";#N/A,#N/A,FALSE,"단축2";#N/A,#N/A,FALSE,"단축3";#N/A,#N/A,FALSE,"장축";#N/A,#N/A,FALSE,"4WD"}</definedName>
    <definedName name="운영1" localSheetId="19" hidden="1">{#N/A,#N/A,FALSE,"단축1";#N/A,#N/A,FALSE,"단축2";#N/A,#N/A,FALSE,"단축3";#N/A,#N/A,FALSE,"장축";#N/A,#N/A,FALSE,"4WD"}</definedName>
    <definedName name="운영1" hidden="1">{#N/A,#N/A,FALSE,"단축1";#N/A,#N/A,FALSE,"단축2";#N/A,#N/A,FALSE,"단축3";#N/A,#N/A,FALSE,"장축";#N/A,#N/A,FALSE,"4WD"}</definedName>
    <definedName name="운영방안" localSheetId="14" hidden="1">{#N/A,#N/A,FALSE,"단축1";#N/A,#N/A,FALSE,"단축2";#N/A,#N/A,FALSE,"단축3";#N/A,#N/A,FALSE,"장축";#N/A,#N/A,FALSE,"4WD"}</definedName>
    <definedName name="운영방안" localSheetId="7" hidden="1">{#N/A,#N/A,FALSE,"단축1";#N/A,#N/A,FALSE,"단축2";#N/A,#N/A,FALSE,"단축3";#N/A,#N/A,FALSE,"장축";#N/A,#N/A,FALSE,"4WD"}</definedName>
    <definedName name="운영방안" localSheetId="25" hidden="1">{#N/A,#N/A,FALSE,"단축1";#N/A,#N/A,FALSE,"단축2";#N/A,#N/A,FALSE,"단축3";#N/A,#N/A,FALSE,"장축";#N/A,#N/A,FALSE,"4WD"}</definedName>
    <definedName name="운영방안" localSheetId="21" hidden="1">{#N/A,#N/A,FALSE,"단축1";#N/A,#N/A,FALSE,"단축2";#N/A,#N/A,FALSE,"단축3";#N/A,#N/A,FALSE,"장축";#N/A,#N/A,FALSE,"4WD"}</definedName>
    <definedName name="운영방안" localSheetId="22" hidden="1">{#N/A,#N/A,FALSE,"단축1";#N/A,#N/A,FALSE,"단축2";#N/A,#N/A,FALSE,"단축3";#N/A,#N/A,FALSE,"장축";#N/A,#N/A,FALSE,"4WD"}</definedName>
    <definedName name="운영방안" localSheetId="19" hidden="1">{#N/A,#N/A,FALSE,"단축1";#N/A,#N/A,FALSE,"단축2";#N/A,#N/A,FALSE,"단축3";#N/A,#N/A,FALSE,"장축";#N/A,#N/A,FALSE,"4WD"}</definedName>
    <definedName name="운영방안" hidden="1">{#N/A,#N/A,FALSE,"단축1";#N/A,#N/A,FALSE,"단축2";#N/A,#N/A,FALSE,"단축3";#N/A,#N/A,FALSE,"장축";#N/A,#N/A,FALSE,"4WD"}</definedName>
    <definedName name="원가구조_OH생략" localSheetId="14" hidden="1">{"'AS,SEC'!$A$4:$J$25"}</definedName>
    <definedName name="원가구조_OH생략" localSheetId="7" hidden="1">{"'AS,SEC'!$A$4:$J$25"}</definedName>
    <definedName name="원가구조_OH생략" localSheetId="25" hidden="1">{"'AS,SEC'!$A$4:$J$25"}</definedName>
    <definedName name="원가구조_OH생략" localSheetId="21" hidden="1">{"'AS,SEC'!$A$4:$J$25"}</definedName>
    <definedName name="원가구조_OH생략" localSheetId="22" hidden="1">{"'AS,SEC'!$A$4:$J$25"}</definedName>
    <definedName name="원가구조_OH생략" localSheetId="19" hidden="1">{"'AS,SEC'!$A$4:$J$25"}</definedName>
    <definedName name="원가구조_OH생략" hidden="1">{"'AS,SEC'!$A$4:$J$25"}</definedName>
    <definedName name="원가구조_OH생략_1" localSheetId="14" hidden="1">{"'AS,SEC'!$A$4:$J$25"}</definedName>
    <definedName name="원가구조_OH생략_1" localSheetId="7" hidden="1">{"'AS,SEC'!$A$4:$J$25"}</definedName>
    <definedName name="원가구조_OH생략_1" localSheetId="25" hidden="1">{"'AS,SEC'!$A$4:$J$25"}</definedName>
    <definedName name="원가구조_OH생략_1" localSheetId="21" hidden="1">{"'AS,SEC'!$A$4:$J$25"}</definedName>
    <definedName name="원가구조_OH생략_1" localSheetId="22" hidden="1">{"'AS,SEC'!$A$4:$J$25"}</definedName>
    <definedName name="원가구조_OH생략_1" localSheetId="19" hidden="1">{"'AS,SEC'!$A$4:$J$25"}</definedName>
    <definedName name="원가구조_OH생략_1" hidden="1">{"'AS,SEC'!$A$4:$J$25"}</definedName>
    <definedName name="원가화" localSheetId="14" hidden="1">{#N/A,#N/A,TRUE,"Y생산";#N/A,#N/A,TRUE,"Y판매";#N/A,#N/A,TRUE,"Y총물량";#N/A,#N/A,TRUE,"Y능력";#N/A,#N/A,TRUE,"YKD"}</definedName>
    <definedName name="원가화" localSheetId="7" hidden="1">{#N/A,#N/A,TRUE,"Y생산";#N/A,#N/A,TRUE,"Y판매";#N/A,#N/A,TRUE,"Y총물량";#N/A,#N/A,TRUE,"Y능력";#N/A,#N/A,TRUE,"YKD"}</definedName>
    <definedName name="원가화" localSheetId="25" hidden="1">{#N/A,#N/A,TRUE,"Y생산";#N/A,#N/A,TRUE,"Y판매";#N/A,#N/A,TRUE,"Y총물량";#N/A,#N/A,TRUE,"Y능력";#N/A,#N/A,TRUE,"YKD"}</definedName>
    <definedName name="원가화" localSheetId="21" hidden="1">{#N/A,#N/A,TRUE,"Y생산";#N/A,#N/A,TRUE,"Y판매";#N/A,#N/A,TRUE,"Y총물량";#N/A,#N/A,TRUE,"Y능력";#N/A,#N/A,TRUE,"YKD"}</definedName>
    <definedName name="원가화" localSheetId="22" hidden="1">{#N/A,#N/A,TRUE,"Y생산";#N/A,#N/A,TRUE,"Y판매";#N/A,#N/A,TRUE,"Y총물량";#N/A,#N/A,TRUE,"Y능력";#N/A,#N/A,TRUE,"YKD"}</definedName>
    <definedName name="원가화" localSheetId="19" hidden="1">{#N/A,#N/A,TRUE,"Y생산";#N/A,#N/A,TRUE,"Y판매";#N/A,#N/A,TRUE,"Y총물량";#N/A,#N/A,TRUE,"Y능력";#N/A,#N/A,TRUE,"YKD"}</definedName>
    <definedName name="원가화" hidden="1">{#N/A,#N/A,TRUE,"Y생산";#N/A,#N/A,TRUE,"Y판매";#N/A,#N/A,TRUE,"Y총물량";#N/A,#N/A,TRUE,"Y능력";#N/A,#N/A,TRUE,"YKD"}</definedName>
    <definedName name="원단" localSheetId="14" hidden="1">{#N/A,#N/A,TRUE,"Y생산";#N/A,#N/A,TRUE,"Y판매";#N/A,#N/A,TRUE,"Y총물량";#N/A,#N/A,TRUE,"Y능력";#N/A,#N/A,TRUE,"YKD"}</definedName>
    <definedName name="원단" localSheetId="7" hidden="1">{#N/A,#N/A,TRUE,"Y생산";#N/A,#N/A,TRUE,"Y판매";#N/A,#N/A,TRUE,"Y총물량";#N/A,#N/A,TRUE,"Y능력";#N/A,#N/A,TRUE,"YKD"}</definedName>
    <definedName name="원단" localSheetId="25" hidden="1">{#N/A,#N/A,TRUE,"Y생산";#N/A,#N/A,TRUE,"Y판매";#N/A,#N/A,TRUE,"Y총물량";#N/A,#N/A,TRUE,"Y능력";#N/A,#N/A,TRUE,"YKD"}</definedName>
    <definedName name="원단" localSheetId="21" hidden="1">{#N/A,#N/A,TRUE,"Y생산";#N/A,#N/A,TRUE,"Y판매";#N/A,#N/A,TRUE,"Y총물량";#N/A,#N/A,TRUE,"Y능력";#N/A,#N/A,TRUE,"YKD"}</definedName>
    <definedName name="원단" localSheetId="22" hidden="1">{#N/A,#N/A,TRUE,"Y생산";#N/A,#N/A,TRUE,"Y판매";#N/A,#N/A,TRUE,"Y총물량";#N/A,#N/A,TRUE,"Y능력";#N/A,#N/A,TRUE,"YKD"}</definedName>
    <definedName name="원단" localSheetId="19" hidden="1">{#N/A,#N/A,TRUE,"Y생산";#N/A,#N/A,TRUE,"Y판매";#N/A,#N/A,TRUE,"Y총물량";#N/A,#N/A,TRUE,"Y능력";#N/A,#N/A,TRUE,"YKD"}</definedName>
    <definedName name="원단" hidden="1">{#N/A,#N/A,TRUE,"Y생산";#N/A,#N/A,TRUE,"Y판매";#N/A,#N/A,TRUE,"Y총물량";#N/A,#N/A,TRUE,"Y능력";#N/A,#N/A,TRUE,"YKD"}</definedName>
    <definedName name="유럽" localSheetId="14" hidden="1">{#N/A,#N/A,FALSE,"단축1";#N/A,#N/A,FALSE,"단축2";#N/A,#N/A,FALSE,"단축3";#N/A,#N/A,FALSE,"장축";#N/A,#N/A,FALSE,"4WD"}</definedName>
    <definedName name="유럽" localSheetId="7" hidden="1">{#N/A,#N/A,FALSE,"단축1";#N/A,#N/A,FALSE,"단축2";#N/A,#N/A,FALSE,"단축3";#N/A,#N/A,FALSE,"장축";#N/A,#N/A,FALSE,"4WD"}</definedName>
    <definedName name="유럽" localSheetId="25" hidden="1">{#N/A,#N/A,FALSE,"단축1";#N/A,#N/A,FALSE,"단축2";#N/A,#N/A,FALSE,"단축3";#N/A,#N/A,FALSE,"장축";#N/A,#N/A,FALSE,"4WD"}</definedName>
    <definedName name="유럽" localSheetId="21" hidden="1">{#N/A,#N/A,FALSE,"단축1";#N/A,#N/A,FALSE,"단축2";#N/A,#N/A,FALSE,"단축3";#N/A,#N/A,FALSE,"장축";#N/A,#N/A,FALSE,"4WD"}</definedName>
    <definedName name="유럽" localSheetId="22" hidden="1">{#N/A,#N/A,FALSE,"단축1";#N/A,#N/A,FALSE,"단축2";#N/A,#N/A,FALSE,"단축3";#N/A,#N/A,FALSE,"장축";#N/A,#N/A,FALSE,"4WD"}</definedName>
    <definedName name="유럽" localSheetId="19" hidden="1">{#N/A,#N/A,FALSE,"단축1";#N/A,#N/A,FALSE,"단축2";#N/A,#N/A,FALSE,"단축3";#N/A,#N/A,FALSE,"장축";#N/A,#N/A,FALSE,"4WD"}</definedName>
    <definedName name="유럽" hidden="1">{#N/A,#N/A,FALSE,"단축1";#N/A,#N/A,FALSE,"단축2";#N/A,#N/A,FALSE,"단축3";#N/A,#N/A,FALSE,"장축";#N/A,#N/A,FALSE,"4WD"}</definedName>
    <definedName name="유실현황" localSheetId="14" hidden="1">{"'AS,SEC'!$A$4:$J$25"}</definedName>
    <definedName name="유실현황" localSheetId="7" hidden="1">{"'AS,SEC'!$A$4:$J$25"}</definedName>
    <definedName name="유실현황" localSheetId="25" hidden="1">{"'AS,SEC'!$A$4:$J$25"}</definedName>
    <definedName name="유실현황" localSheetId="21" hidden="1">{"'AS,SEC'!$A$4:$J$25"}</definedName>
    <definedName name="유실현황" localSheetId="22" hidden="1">{"'AS,SEC'!$A$4:$J$25"}</definedName>
    <definedName name="유실현황" localSheetId="19" hidden="1">{"'AS,SEC'!$A$4:$J$25"}</definedName>
    <definedName name="유실현황" hidden="1">{"'AS,SEC'!$A$4:$J$25"}</definedName>
    <definedName name="유실현황_1" localSheetId="14" hidden="1">{"'AS,SEC'!$A$4:$J$25"}</definedName>
    <definedName name="유실현황_1" localSheetId="7" hidden="1">{"'AS,SEC'!$A$4:$J$25"}</definedName>
    <definedName name="유실현황_1" localSheetId="25" hidden="1">{"'AS,SEC'!$A$4:$J$25"}</definedName>
    <definedName name="유실현황_1" localSheetId="21" hidden="1">{"'AS,SEC'!$A$4:$J$25"}</definedName>
    <definedName name="유실현황_1" localSheetId="22" hidden="1">{"'AS,SEC'!$A$4:$J$25"}</definedName>
    <definedName name="유실현황_1" localSheetId="19" hidden="1">{"'AS,SEC'!$A$4:$J$25"}</definedName>
    <definedName name="유실현황_1" hidden="1">{"'AS,SEC'!$A$4:$J$25"}</definedName>
    <definedName name="육성제품" localSheetId="14" hidden="1">{"'AS,SEC'!$A$4:$J$25"}</definedName>
    <definedName name="육성제품" localSheetId="7" hidden="1">{"'AS,SEC'!$A$4:$J$25"}</definedName>
    <definedName name="육성제품" localSheetId="25" hidden="1">{"'AS,SEC'!$A$4:$J$25"}</definedName>
    <definedName name="육성제품" localSheetId="21" hidden="1">{"'AS,SEC'!$A$4:$J$25"}</definedName>
    <definedName name="육성제품" localSheetId="22" hidden="1">{"'AS,SEC'!$A$4:$J$25"}</definedName>
    <definedName name="육성제품" localSheetId="19" hidden="1">{"'AS,SEC'!$A$4:$J$25"}</definedName>
    <definedName name="육성제품" hidden="1">{"'AS,SEC'!$A$4:$J$25"}</definedName>
    <definedName name="육성제품_1" localSheetId="14" hidden="1">{"'AS,SEC'!$A$4:$J$25"}</definedName>
    <definedName name="육성제품_1" localSheetId="7" hidden="1">{"'AS,SEC'!$A$4:$J$25"}</definedName>
    <definedName name="육성제품_1" localSheetId="25" hidden="1">{"'AS,SEC'!$A$4:$J$25"}</definedName>
    <definedName name="육성제품_1" localSheetId="21" hidden="1">{"'AS,SEC'!$A$4:$J$25"}</definedName>
    <definedName name="육성제품_1" localSheetId="22" hidden="1">{"'AS,SEC'!$A$4:$J$25"}</definedName>
    <definedName name="육성제품_1" localSheetId="19" hidden="1">{"'AS,SEC'!$A$4:$J$25"}</definedName>
    <definedName name="육성제품_1" hidden="1">{"'AS,SEC'!$A$4:$J$25"}</definedName>
    <definedName name="을지" localSheetId="14" hidden="1">{#N/A,#N/A,FALSE,"단축1";#N/A,#N/A,FALSE,"단축2";#N/A,#N/A,FALSE,"단축3";#N/A,#N/A,FALSE,"장축";#N/A,#N/A,FALSE,"4WD"}</definedName>
    <definedName name="을지" localSheetId="7" hidden="1">{#N/A,#N/A,FALSE,"단축1";#N/A,#N/A,FALSE,"단축2";#N/A,#N/A,FALSE,"단축3";#N/A,#N/A,FALSE,"장축";#N/A,#N/A,FALSE,"4WD"}</definedName>
    <definedName name="을지" localSheetId="25" hidden="1">{#N/A,#N/A,FALSE,"단축1";#N/A,#N/A,FALSE,"단축2";#N/A,#N/A,FALSE,"단축3";#N/A,#N/A,FALSE,"장축";#N/A,#N/A,FALSE,"4WD"}</definedName>
    <definedName name="을지" localSheetId="21" hidden="1">{#N/A,#N/A,FALSE,"단축1";#N/A,#N/A,FALSE,"단축2";#N/A,#N/A,FALSE,"단축3";#N/A,#N/A,FALSE,"장축";#N/A,#N/A,FALSE,"4WD"}</definedName>
    <definedName name="을지" localSheetId="22" hidden="1">{#N/A,#N/A,FALSE,"단축1";#N/A,#N/A,FALSE,"단축2";#N/A,#N/A,FALSE,"단축3";#N/A,#N/A,FALSE,"장축";#N/A,#N/A,FALSE,"4WD"}</definedName>
    <definedName name="을지" localSheetId="19" hidden="1">{#N/A,#N/A,FALSE,"단축1";#N/A,#N/A,FALSE,"단축2";#N/A,#N/A,FALSE,"단축3";#N/A,#N/A,FALSE,"장축";#N/A,#N/A,FALSE,"4WD"}</definedName>
    <definedName name="을지" hidden="1">{#N/A,#N/A,FALSE,"단축1";#N/A,#N/A,FALSE,"단축2";#N/A,#N/A,FALSE,"단축3";#N/A,#N/A,FALSE,"장축";#N/A,#N/A,FALSE,"4WD"}</definedName>
    <definedName name="이" localSheetId="14" hidden="1">{"'AS,SEC'!$A$4:$J$25"}</definedName>
    <definedName name="이" localSheetId="7" hidden="1">{"'AS,SEC'!$A$4:$J$25"}</definedName>
    <definedName name="이" localSheetId="25" hidden="1">{"'AS,SEC'!$A$4:$J$25"}</definedName>
    <definedName name="이" localSheetId="21" hidden="1">{"'AS,SEC'!$A$4:$J$25"}</definedName>
    <definedName name="이" localSheetId="22" hidden="1">{"'AS,SEC'!$A$4:$J$25"}</definedName>
    <definedName name="이" localSheetId="19" hidden="1">{"'AS,SEC'!$A$4:$J$25"}</definedName>
    <definedName name="이" hidden="1">{"'AS,SEC'!$A$4:$J$25"}</definedName>
    <definedName name="이_1" localSheetId="14" hidden="1">{"'AS,SEC'!$A$4:$J$25"}</definedName>
    <definedName name="이_1" localSheetId="7" hidden="1">{"'AS,SEC'!$A$4:$J$25"}</definedName>
    <definedName name="이_1" localSheetId="25" hidden="1">{"'AS,SEC'!$A$4:$J$25"}</definedName>
    <definedName name="이_1" localSheetId="21" hidden="1">{"'AS,SEC'!$A$4:$J$25"}</definedName>
    <definedName name="이_1" localSheetId="22" hidden="1">{"'AS,SEC'!$A$4:$J$25"}</definedName>
    <definedName name="이_1" localSheetId="19" hidden="1">{"'AS,SEC'!$A$4:$J$25"}</definedName>
    <definedName name="이_1" hidden="1">{"'AS,SEC'!$A$4:$J$25"}</definedName>
    <definedName name="이건형" localSheetId="14" hidden="1">{#N/A,#N/A,FALSE,"단축1";#N/A,#N/A,FALSE,"단축2";#N/A,#N/A,FALSE,"단축3";#N/A,#N/A,FALSE,"장축";#N/A,#N/A,FALSE,"4WD"}</definedName>
    <definedName name="이건형" localSheetId="7" hidden="1">{#N/A,#N/A,FALSE,"단축1";#N/A,#N/A,FALSE,"단축2";#N/A,#N/A,FALSE,"단축3";#N/A,#N/A,FALSE,"장축";#N/A,#N/A,FALSE,"4WD"}</definedName>
    <definedName name="이건형" localSheetId="25" hidden="1">{#N/A,#N/A,FALSE,"단축1";#N/A,#N/A,FALSE,"단축2";#N/A,#N/A,FALSE,"단축3";#N/A,#N/A,FALSE,"장축";#N/A,#N/A,FALSE,"4WD"}</definedName>
    <definedName name="이건형" localSheetId="21" hidden="1">{#N/A,#N/A,FALSE,"단축1";#N/A,#N/A,FALSE,"단축2";#N/A,#N/A,FALSE,"단축3";#N/A,#N/A,FALSE,"장축";#N/A,#N/A,FALSE,"4WD"}</definedName>
    <definedName name="이건형" localSheetId="22" hidden="1">{#N/A,#N/A,FALSE,"단축1";#N/A,#N/A,FALSE,"단축2";#N/A,#N/A,FALSE,"단축3";#N/A,#N/A,FALSE,"장축";#N/A,#N/A,FALSE,"4WD"}</definedName>
    <definedName name="이건형" localSheetId="19" hidden="1">{#N/A,#N/A,FALSE,"단축1";#N/A,#N/A,FALSE,"단축2";#N/A,#N/A,FALSE,"단축3";#N/A,#N/A,FALSE,"장축";#N/A,#N/A,FALSE,"4WD"}</definedName>
    <definedName name="이건형" hidden="1">{#N/A,#N/A,FALSE,"단축1";#N/A,#N/A,FALSE,"단축2";#N/A,#N/A,FALSE,"단축3";#N/A,#N/A,FALSE,"장축";#N/A,#N/A,FALSE,"4WD"}</definedName>
    <definedName name="이겅ㄴ" localSheetId="14" hidden="1">{#N/A,#N/A,FALSE,"단축1";#N/A,#N/A,FALSE,"단축2";#N/A,#N/A,FALSE,"단축3";#N/A,#N/A,FALSE,"장축";#N/A,#N/A,FALSE,"4WD"}</definedName>
    <definedName name="이겅ㄴ" localSheetId="7" hidden="1">{#N/A,#N/A,FALSE,"단축1";#N/A,#N/A,FALSE,"단축2";#N/A,#N/A,FALSE,"단축3";#N/A,#N/A,FALSE,"장축";#N/A,#N/A,FALSE,"4WD"}</definedName>
    <definedName name="이겅ㄴ" localSheetId="25" hidden="1">{#N/A,#N/A,FALSE,"단축1";#N/A,#N/A,FALSE,"단축2";#N/A,#N/A,FALSE,"단축3";#N/A,#N/A,FALSE,"장축";#N/A,#N/A,FALSE,"4WD"}</definedName>
    <definedName name="이겅ㄴ" localSheetId="21" hidden="1">{#N/A,#N/A,FALSE,"단축1";#N/A,#N/A,FALSE,"단축2";#N/A,#N/A,FALSE,"단축3";#N/A,#N/A,FALSE,"장축";#N/A,#N/A,FALSE,"4WD"}</definedName>
    <definedName name="이겅ㄴ" localSheetId="22" hidden="1">{#N/A,#N/A,FALSE,"단축1";#N/A,#N/A,FALSE,"단축2";#N/A,#N/A,FALSE,"단축3";#N/A,#N/A,FALSE,"장축";#N/A,#N/A,FALSE,"4WD"}</definedName>
    <definedName name="이겅ㄴ" localSheetId="19" hidden="1">{#N/A,#N/A,FALSE,"단축1";#N/A,#N/A,FALSE,"단축2";#N/A,#N/A,FALSE,"단축3";#N/A,#N/A,FALSE,"장축";#N/A,#N/A,FALSE,"4WD"}</definedName>
    <definedName name="이겅ㄴ" hidden="1">{#N/A,#N/A,FALSE,"단축1";#N/A,#N/A,FALSE,"단축2";#N/A,#N/A,FALSE,"단축3";#N/A,#N/A,FALSE,"장축";#N/A,#N/A,FALSE,"4WD"}</definedName>
    <definedName name="이국" localSheetId="14" hidden="1">{#N/A,#N/A,FALSE,"단축1";#N/A,#N/A,FALSE,"단축2";#N/A,#N/A,FALSE,"단축3";#N/A,#N/A,FALSE,"장축";#N/A,#N/A,FALSE,"4WD"}</definedName>
    <definedName name="이국" localSheetId="7" hidden="1">{#N/A,#N/A,FALSE,"단축1";#N/A,#N/A,FALSE,"단축2";#N/A,#N/A,FALSE,"단축3";#N/A,#N/A,FALSE,"장축";#N/A,#N/A,FALSE,"4WD"}</definedName>
    <definedName name="이국" localSheetId="25" hidden="1">{#N/A,#N/A,FALSE,"단축1";#N/A,#N/A,FALSE,"단축2";#N/A,#N/A,FALSE,"단축3";#N/A,#N/A,FALSE,"장축";#N/A,#N/A,FALSE,"4WD"}</definedName>
    <definedName name="이국" localSheetId="21" hidden="1">{#N/A,#N/A,FALSE,"단축1";#N/A,#N/A,FALSE,"단축2";#N/A,#N/A,FALSE,"단축3";#N/A,#N/A,FALSE,"장축";#N/A,#N/A,FALSE,"4WD"}</definedName>
    <definedName name="이국" localSheetId="22" hidden="1">{#N/A,#N/A,FALSE,"단축1";#N/A,#N/A,FALSE,"단축2";#N/A,#N/A,FALSE,"단축3";#N/A,#N/A,FALSE,"장축";#N/A,#N/A,FALSE,"4WD"}</definedName>
    <definedName name="이국" localSheetId="19" hidden="1">{#N/A,#N/A,FALSE,"단축1";#N/A,#N/A,FALSE,"단축2";#N/A,#N/A,FALSE,"단축3";#N/A,#N/A,FALSE,"장축";#N/A,#N/A,FALSE,"4WD"}</definedName>
    <definedName name="이국" hidden="1">{#N/A,#N/A,FALSE,"단축1";#N/A,#N/A,FALSE,"단축2";#N/A,#N/A,FALSE,"단축3";#N/A,#N/A,FALSE,"장축";#N/A,#N/A,FALSE,"4WD"}</definedName>
    <definedName name="이근" localSheetId="14" hidden="1">{#N/A,#N/A,FALSE,"단축1";#N/A,#N/A,FALSE,"단축2";#N/A,#N/A,FALSE,"단축3";#N/A,#N/A,FALSE,"장축";#N/A,#N/A,FALSE,"4WD"}</definedName>
    <definedName name="이근" localSheetId="7" hidden="1">{#N/A,#N/A,FALSE,"단축1";#N/A,#N/A,FALSE,"단축2";#N/A,#N/A,FALSE,"단축3";#N/A,#N/A,FALSE,"장축";#N/A,#N/A,FALSE,"4WD"}</definedName>
    <definedName name="이근" localSheetId="25" hidden="1">{#N/A,#N/A,FALSE,"단축1";#N/A,#N/A,FALSE,"단축2";#N/A,#N/A,FALSE,"단축3";#N/A,#N/A,FALSE,"장축";#N/A,#N/A,FALSE,"4WD"}</definedName>
    <definedName name="이근" localSheetId="21" hidden="1">{#N/A,#N/A,FALSE,"단축1";#N/A,#N/A,FALSE,"단축2";#N/A,#N/A,FALSE,"단축3";#N/A,#N/A,FALSE,"장축";#N/A,#N/A,FALSE,"4WD"}</definedName>
    <definedName name="이근" localSheetId="22" hidden="1">{#N/A,#N/A,FALSE,"단축1";#N/A,#N/A,FALSE,"단축2";#N/A,#N/A,FALSE,"단축3";#N/A,#N/A,FALSE,"장축";#N/A,#N/A,FALSE,"4WD"}</definedName>
    <definedName name="이근" localSheetId="19" hidden="1">{#N/A,#N/A,FALSE,"단축1";#N/A,#N/A,FALSE,"단축2";#N/A,#N/A,FALSE,"단축3";#N/A,#N/A,FALSE,"장축";#N/A,#N/A,FALSE,"4WD"}</definedName>
    <definedName name="이근" hidden="1">{#N/A,#N/A,FALSE,"단축1";#N/A,#N/A,FALSE,"단축2";#N/A,#N/A,FALSE,"단축3";#N/A,#N/A,FALSE,"장축";#N/A,#N/A,FALSE,"4WD"}</definedName>
    <definedName name="이근한" localSheetId="14" hidden="1">{#N/A,#N/A,FALSE,"단축1";#N/A,#N/A,FALSE,"단축2";#N/A,#N/A,FALSE,"단축3";#N/A,#N/A,FALSE,"장축";#N/A,#N/A,FALSE,"4WD"}</definedName>
    <definedName name="이근한" localSheetId="7" hidden="1">{#N/A,#N/A,FALSE,"단축1";#N/A,#N/A,FALSE,"단축2";#N/A,#N/A,FALSE,"단축3";#N/A,#N/A,FALSE,"장축";#N/A,#N/A,FALSE,"4WD"}</definedName>
    <definedName name="이근한" localSheetId="25" hidden="1">{#N/A,#N/A,FALSE,"단축1";#N/A,#N/A,FALSE,"단축2";#N/A,#N/A,FALSE,"단축3";#N/A,#N/A,FALSE,"장축";#N/A,#N/A,FALSE,"4WD"}</definedName>
    <definedName name="이근한" localSheetId="21" hidden="1">{#N/A,#N/A,FALSE,"단축1";#N/A,#N/A,FALSE,"단축2";#N/A,#N/A,FALSE,"단축3";#N/A,#N/A,FALSE,"장축";#N/A,#N/A,FALSE,"4WD"}</definedName>
    <definedName name="이근한" localSheetId="22" hidden="1">{#N/A,#N/A,FALSE,"단축1";#N/A,#N/A,FALSE,"단축2";#N/A,#N/A,FALSE,"단축3";#N/A,#N/A,FALSE,"장축";#N/A,#N/A,FALSE,"4WD"}</definedName>
    <definedName name="이근한" localSheetId="19" hidden="1">{#N/A,#N/A,FALSE,"단축1";#N/A,#N/A,FALSE,"단축2";#N/A,#N/A,FALSE,"단축3";#N/A,#N/A,FALSE,"장축";#N/A,#N/A,FALSE,"4WD"}</definedName>
    <definedName name="이근한" hidden="1">{#N/A,#N/A,FALSE,"단축1";#N/A,#N/A,FALSE,"단축2";#N/A,#N/A,FALSE,"단축3";#N/A,#N/A,FALSE,"장축";#N/A,#N/A,FALSE,"4WD"}</definedName>
    <definedName name="이대영" localSheetId="14" hidden="1">{#N/A,#N/A,FALSE,"MD";#N/A,#N/A,FALSE,"AL";#N/A,#N/A,FALSE,"PR";#N/A,#N/A,FALSE,"RU";#N/A,#N/A,FALSE,"SP";#N/A,#N/A,FALSE,"Z"}</definedName>
    <definedName name="이대영" localSheetId="7" hidden="1">{#N/A,#N/A,FALSE,"MD";#N/A,#N/A,FALSE,"AL";#N/A,#N/A,FALSE,"PR";#N/A,#N/A,FALSE,"RU";#N/A,#N/A,FALSE,"SP";#N/A,#N/A,FALSE,"Z"}</definedName>
    <definedName name="이대영" localSheetId="25" hidden="1">{#N/A,#N/A,FALSE,"MD";#N/A,#N/A,FALSE,"AL";#N/A,#N/A,FALSE,"PR";#N/A,#N/A,FALSE,"RU";#N/A,#N/A,FALSE,"SP";#N/A,#N/A,FALSE,"Z"}</definedName>
    <definedName name="이대영" localSheetId="21" hidden="1">{#N/A,#N/A,FALSE,"MD";#N/A,#N/A,FALSE,"AL";#N/A,#N/A,FALSE,"PR";#N/A,#N/A,FALSE,"RU";#N/A,#N/A,FALSE,"SP";#N/A,#N/A,FALSE,"Z"}</definedName>
    <definedName name="이대영" localSheetId="22" hidden="1">{#N/A,#N/A,FALSE,"MD";#N/A,#N/A,FALSE,"AL";#N/A,#N/A,FALSE,"PR";#N/A,#N/A,FALSE,"RU";#N/A,#N/A,FALSE,"SP";#N/A,#N/A,FALSE,"Z"}</definedName>
    <definedName name="이대영" localSheetId="19" hidden="1">{#N/A,#N/A,FALSE,"MD";#N/A,#N/A,FALSE,"AL";#N/A,#N/A,FALSE,"PR";#N/A,#N/A,FALSE,"RU";#N/A,#N/A,FALSE,"SP";#N/A,#N/A,FALSE,"Z"}</definedName>
    <definedName name="이대영" hidden="1">{#N/A,#N/A,FALSE,"MD";#N/A,#N/A,FALSE,"AL";#N/A,#N/A,FALSE,"PR";#N/A,#N/A,FALSE,"RU";#N/A,#N/A,FALSE,"SP";#N/A,#N/A,FALSE,"Z"}</definedName>
    <definedName name="이동GJ요구" localSheetId="14" hidden="1">{#N/A,#N/A,FALSE,"단축1";#N/A,#N/A,FALSE,"단축2";#N/A,#N/A,FALSE,"단축3";#N/A,#N/A,FALSE,"장축";#N/A,#N/A,FALSE,"4WD"}</definedName>
    <definedName name="이동GJ요구" localSheetId="7" hidden="1">{#N/A,#N/A,FALSE,"단축1";#N/A,#N/A,FALSE,"단축2";#N/A,#N/A,FALSE,"단축3";#N/A,#N/A,FALSE,"장축";#N/A,#N/A,FALSE,"4WD"}</definedName>
    <definedName name="이동GJ요구" localSheetId="25" hidden="1">{#N/A,#N/A,FALSE,"단축1";#N/A,#N/A,FALSE,"단축2";#N/A,#N/A,FALSE,"단축3";#N/A,#N/A,FALSE,"장축";#N/A,#N/A,FALSE,"4WD"}</definedName>
    <definedName name="이동GJ요구" localSheetId="21" hidden="1">{#N/A,#N/A,FALSE,"단축1";#N/A,#N/A,FALSE,"단축2";#N/A,#N/A,FALSE,"단축3";#N/A,#N/A,FALSE,"장축";#N/A,#N/A,FALSE,"4WD"}</definedName>
    <definedName name="이동GJ요구" localSheetId="22" hidden="1">{#N/A,#N/A,FALSE,"단축1";#N/A,#N/A,FALSE,"단축2";#N/A,#N/A,FALSE,"단축3";#N/A,#N/A,FALSE,"장축";#N/A,#N/A,FALSE,"4WD"}</definedName>
    <definedName name="이동GJ요구" localSheetId="19" hidden="1">{#N/A,#N/A,FALSE,"단축1";#N/A,#N/A,FALSE,"단축2";#N/A,#N/A,FALSE,"단축3";#N/A,#N/A,FALSE,"장축";#N/A,#N/A,FALSE,"4WD"}</definedName>
    <definedName name="이동GJ요구" hidden="1">{#N/A,#N/A,FALSE,"단축1";#N/A,#N/A,FALSE,"단축2";#N/A,#N/A,FALSE,"단축3";#N/A,#N/A,FALSE,"장축";#N/A,#N/A,FALSE,"4WD"}</definedName>
    <definedName name="이란" localSheetId="14" hidden="1">{#N/A,#N/A,FALSE,"단축1";#N/A,#N/A,FALSE,"단축2";#N/A,#N/A,FALSE,"단축3";#N/A,#N/A,FALSE,"장축";#N/A,#N/A,FALSE,"4WD"}</definedName>
    <definedName name="이란" localSheetId="7" hidden="1">{#N/A,#N/A,FALSE,"단축1";#N/A,#N/A,FALSE,"단축2";#N/A,#N/A,FALSE,"단축3";#N/A,#N/A,FALSE,"장축";#N/A,#N/A,FALSE,"4WD"}</definedName>
    <definedName name="이란" localSheetId="25" hidden="1">{#N/A,#N/A,FALSE,"단축1";#N/A,#N/A,FALSE,"단축2";#N/A,#N/A,FALSE,"단축3";#N/A,#N/A,FALSE,"장축";#N/A,#N/A,FALSE,"4WD"}</definedName>
    <definedName name="이란" localSheetId="21" hidden="1">{#N/A,#N/A,FALSE,"단축1";#N/A,#N/A,FALSE,"단축2";#N/A,#N/A,FALSE,"단축3";#N/A,#N/A,FALSE,"장축";#N/A,#N/A,FALSE,"4WD"}</definedName>
    <definedName name="이란" localSheetId="22" hidden="1">{#N/A,#N/A,FALSE,"단축1";#N/A,#N/A,FALSE,"단축2";#N/A,#N/A,FALSE,"단축3";#N/A,#N/A,FALSE,"장축";#N/A,#N/A,FALSE,"4WD"}</definedName>
    <definedName name="이란" localSheetId="19" hidden="1">{#N/A,#N/A,FALSE,"단축1";#N/A,#N/A,FALSE,"단축2";#N/A,#N/A,FALSE,"단축3";#N/A,#N/A,FALSE,"장축";#N/A,#N/A,FALSE,"4WD"}</definedName>
    <definedName name="이란" hidden="1">{#N/A,#N/A,FALSE,"단축1";#N/A,#N/A,FALSE,"단축2";#N/A,#N/A,FALSE,"단축3";#N/A,#N/A,FALSE,"장축";#N/A,#N/A,FALSE,"4WD"}</definedName>
    <definedName name="이를충돌" localSheetId="14" hidden="1">{#N/A,#N/A,TRUE,"Y생산";#N/A,#N/A,TRUE,"Y판매";#N/A,#N/A,TRUE,"Y총물량";#N/A,#N/A,TRUE,"Y능력";#N/A,#N/A,TRUE,"YKD"}</definedName>
    <definedName name="이를충돌" localSheetId="7" hidden="1">{#N/A,#N/A,TRUE,"Y생산";#N/A,#N/A,TRUE,"Y판매";#N/A,#N/A,TRUE,"Y총물량";#N/A,#N/A,TRUE,"Y능력";#N/A,#N/A,TRUE,"YKD"}</definedName>
    <definedName name="이를충돌" localSheetId="25" hidden="1">{#N/A,#N/A,TRUE,"Y생산";#N/A,#N/A,TRUE,"Y판매";#N/A,#N/A,TRUE,"Y총물량";#N/A,#N/A,TRUE,"Y능력";#N/A,#N/A,TRUE,"YKD"}</definedName>
    <definedName name="이를충돌" localSheetId="21" hidden="1">{#N/A,#N/A,TRUE,"Y생산";#N/A,#N/A,TRUE,"Y판매";#N/A,#N/A,TRUE,"Y총물량";#N/A,#N/A,TRUE,"Y능력";#N/A,#N/A,TRUE,"YKD"}</definedName>
    <definedName name="이를충돌" localSheetId="22" hidden="1">{#N/A,#N/A,TRUE,"Y생산";#N/A,#N/A,TRUE,"Y판매";#N/A,#N/A,TRUE,"Y총물량";#N/A,#N/A,TRUE,"Y능력";#N/A,#N/A,TRUE,"YKD"}</definedName>
    <definedName name="이를충돌" localSheetId="19" hidden="1">{#N/A,#N/A,TRUE,"Y생산";#N/A,#N/A,TRUE,"Y판매";#N/A,#N/A,TRUE,"Y총물량";#N/A,#N/A,TRUE,"Y능력";#N/A,#N/A,TRUE,"YKD"}</definedName>
    <definedName name="이를충돌" hidden="1">{#N/A,#N/A,TRUE,"Y생산";#N/A,#N/A,TRUE,"Y판매";#N/A,#N/A,TRUE,"Y총물량";#N/A,#N/A,TRUE,"Y능력";#N/A,#N/A,TRUE,"YKD"}</definedName>
    <definedName name="이름" localSheetId="14" hidden="1">{#N/A,#N/A,TRUE,"Y생산";#N/A,#N/A,TRUE,"Y판매";#N/A,#N/A,TRUE,"Y총물량";#N/A,#N/A,TRUE,"Y능력";#N/A,#N/A,TRUE,"YKD"}</definedName>
    <definedName name="이름" localSheetId="7" hidden="1">{#N/A,#N/A,TRUE,"Y생산";#N/A,#N/A,TRUE,"Y판매";#N/A,#N/A,TRUE,"Y총물량";#N/A,#N/A,TRUE,"Y능력";#N/A,#N/A,TRUE,"YKD"}</definedName>
    <definedName name="이름" localSheetId="25" hidden="1">{#N/A,#N/A,TRUE,"Y생산";#N/A,#N/A,TRUE,"Y판매";#N/A,#N/A,TRUE,"Y총물량";#N/A,#N/A,TRUE,"Y능력";#N/A,#N/A,TRUE,"YKD"}</definedName>
    <definedName name="이름" localSheetId="21" hidden="1">{#N/A,#N/A,TRUE,"Y생산";#N/A,#N/A,TRUE,"Y판매";#N/A,#N/A,TRUE,"Y총물량";#N/A,#N/A,TRUE,"Y능력";#N/A,#N/A,TRUE,"YKD"}</definedName>
    <definedName name="이름" localSheetId="22" hidden="1">{#N/A,#N/A,TRUE,"Y생산";#N/A,#N/A,TRUE,"Y판매";#N/A,#N/A,TRUE,"Y총물량";#N/A,#N/A,TRUE,"Y능력";#N/A,#N/A,TRUE,"YKD"}</definedName>
    <definedName name="이름" localSheetId="19" hidden="1">{#N/A,#N/A,TRUE,"Y생산";#N/A,#N/A,TRUE,"Y판매";#N/A,#N/A,TRUE,"Y총물량";#N/A,#N/A,TRUE,"Y능력";#N/A,#N/A,TRUE,"YKD"}</definedName>
    <definedName name="이름" hidden="1">{#N/A,#N/A,TRUE,"Y생산";#N/A,#N/A,TRUE,"Y판매";#N/A,#N/A,TRUE,"Y총물량";#N/A,#N/A,TRUE,"Y능력";#N/A,#N/A,TRUE,"YKD"}</definedName>
    <definedName name="이름충돌" localSheetId="14" hidden="1">{#N/A,#N/A,FALSE,"UNIT";#N/A,#N/A,FALSE,"UNIT";#N/A,#N/A,FALSE,"계정"}</definedName>
    <definedName name="이름충돌" localSheetId="7" hidden="1">{#N/A,#N/A,FALSE,"UNIT";#N/A,#N/A,FALSE,"UNIT";#N/A,#N/A,FALSE,"계정"}</definedName>
    <definedName name="이름충돌" localSheetId="25" hidden="1">{#N/A,#N/A,FALSE,"UNIT";#N/A,#N/A,FALSE,"UNIT";#N/A,#N/A,FALSE,"계정"}</definedName>
    <definedName name="이름충돌" localSheetId="21" hidden="1">{#N/A,#N/A,FALSE,"UNIT";#N/A,#N/A,FALSE,"UNIT";#N/A,#N/A,FALSE,"계정"}</definedName>
    <definedName name="이름충돌" localSheetId="22" hidden="1">{#N/A,#N/A,FALSE,"UNIT";#N/A,#N/A,FALSE,"UNIT";#N/A,#N/A,FALSE,"계정"}</definedName>
    <definedName name="이름충돌" localSheetId="19" hidden="1">{#N/A,#N/A,FALSE,"UNIT";#N/A,#N/A,FALSE,"UNIT";#N/A,#N/A,FALSE,"계정"}</definedName>
    <definedName name="이름충돌" hidden="1">{#N/A,#N/A,FALSE,"UNIT";#N/A,#N/A,FALSE,"UNIT";#N/A,#N/A,FALSE,"계정"}</definedName>
    <definedName name="이름충돌\" localSheetId="14" hidden="1">{#N/A,#N/A,TRUE,"Y생산";#N/A,#N/A,TRUE,"Y판매";#N/A,#N/A,TRUE,"Y총물량";#N/A,#N/A,TRUE,"Y능력";#N/A,#N/A,TRUE,"YKD"}</definedName>
    <definedName name="이름충돌\" localSheetId="7" hidden="1">{#N/A,#N/A,TRUE,"Y생산";#N/A,#N/A,TRUE,"Y판매";#N/A,#N/A,TRUE,"Y총물량";#N/A,#N/A,TRUE,"Y능력";#N/A,#N/A,TRUE,"YKD"}</definedName>
    <definedName name="이름충돌\" localSheetId="25" hidden="1">{#N/A,#N/A,TRUE,"Y생산";#N/A,#N/A,TRUE,"Y판매";#N/A,#N/A,TRUE,"Y총물량";#N/A,#N/A,TRUE,"Y능력";#N/A,#N/A,TRUE,"YKD"}</definedName>
    <definedName name="이름충돌\" localSheetId="21" hidden="1">{#N/A,#N/A,TRUE,"Y생산";#N/A,#N/A,TRUE,"Y판매";#N/A,#N/A,TRUE,"Y총물량";#N/A,#N/A,TRUE,"Y능력";#N/A,#N/A,TRUE,"YKD"}</definedName>
    <definedName name="이름충돌\" localSheetId="22" hidden="1">{#N/A,#N/A,TRUE,"Y생산";#N/A,#N/A,TRUE,"Y판매";#N/A,#N/A,TRUE,"Y총물량";#N/A,#N/A,TRUE,"Y능력";#N/A,#N/A,TRUE,"YKD"}</definedName>
    <definedName name="이름충돌\" localSheetId="19" hidden="1">{#N/A,#N/A,TRUE,"Y생산";#N/A,#N/A,TRUE,"Y판매";#N/A,#N/A,TRUE,"Y총물량";#N/A,#N/A,TRUE,"Y능력";#N/A,#N/A,TRUE,"YKD"}</definedName>
    <definedName name="이름충돌\" hidden="1">{#N/A,#N/A,TRUE,"Y생산";#N/A,#N/A,TRUE,"Y판매";#N/A,#N/A,TRUE,"Y총물량";#N/A,#N/A,TRUE,"Y능력";#N/A,#N/A,TRUE,"YKD"}</definedName>
    <definedName name="이명철" localSheetId="14" hidden="1">{#N/A,#N/A,FALSE,"인원";#N/A,#N/A,FALSE,"비용2";#N/A,#N/A,FALSE,"비용1";#N/A,#N/A,FALSE,"비용";#N/A,#N/A,FALSE,"보증2";#N/A,#N/A,FALSE,"보증1";#N/A,#N/A,FALSE,"보증";#N/A,#N/A,FALSE,"손익1";#N/A,#N/A,FALSE,"손익";#N/A,#N/A,FALSE,"부서별매출";#N/A,#N/A,FALSE,"매출"}</definedName>
    <definedName name="이명철" localSheetId="7" hidden="1">{#N/A,#N/A,FALSE,"인원";#N/A,#N/A,FALSE,"비용2";#N/A,#N/A,FALSE,"비용1";#N/A,#N/A,FALSE,"비용";#N/A,#N/A,FALSE,"보증2";#N/A,#N/A,FALSE,"보증1";#N/A,#N/A,FALSE,"보증";#N/A,#N/A,FALSE,"손익1";#N/A,#N/A,FALSE,"손익";#N/A,#N/A,FALSE,"부서별매출";#N/A,#N/A,FALSE,"매출"}</definedName>
    <definedName name="이명철" localSheetId="25" hidden="1">{#N/A,#N/A,FALSE,"인원";#N/A,#N/A,FALSE,"비용2";#N/A,#N/A,FALSE,"비용1";#N/A,#N/A,FALSE,"비용";#N/A,#N/A,FALSE,"보증2";#N/A,#N/A,FALSE,"보증1";#N/A,#N/A,FALSE,"보증";#N/A,#N/A,FALSE,"손익1";#N/A,#N/A,FALSE,"손익";#N/A,#N/A,FALSE,"부서별매출";#N/A,#N/A,FALSE,"매출"}</definedName>
    <definedName name="이명철" localSheetId="21" hidden="1">{#N/A,#N/A,FALSE,"인원";#N/A,#N/A,FALSE,"비용2";#N/A,#N/A,FALSE,"비용1";#N/A,#N/A,FALSE,"비용";#N/A,#N/A,FALSE,"보증2";#N/A,#N/A,FALSE,"보증1";#N/A,#N/A,FALSE,"보증";#N/A,#N/A,FALSE,"손익1";#N/A,#N/A,FALSE,"손익";#N/A,#N/A,FALSE,"부서별매출";#N/A,#N/A,FALSE,"매출"}</definedName>
    <definedName name="이명철" localSheetId="22" hidden="1">{#N/A,#N/A,FALSE,"인원";#N/A,#N/A,FALSE,"비용2";#N/A,#N/A,FALSE,"비용1";#N/A,#N/A,FALSE,"비용";#N/A,#N/A,FALSE,"보증2";#N/A,#N/A,FALSE,"보증1";#N/A,#N/A,FALSE,"보증";#N/A,#N/A,FALSE,"손익1";#N/A,#N/A,FALSE,"손익";#N/A,#N/A,FALSE,"부서별매출";#N/A,#N/A,FALSE,"매출"}</definedName>
    <definedName name="이명철" localSheetId="19" hidden="1">{#N/A,#N/A,FALSE,"인원";#N/A,#N/A,FALSE,"비용2";#N/A,#N/A,FALSE,"비용1";#N/A,#N/A,FALSE,"비용";#N/A,#N/A,FALSE,"보증2";#N/A,#N/A,FALSE,"보증1";#N/A,#N/A,FALSE,"보증";#N/A,#N/A,FALSE,"손익1";#N/A,#N/A,FALSE,"손익";#N/A,#N/A,FALSE,"부서별매출";#N/A,#N/A,FALSE,"매출"}</definedName>
    <definedName name="이명철" hidden="1">{#N/A,#N/A,FALSE,"인원";#N/A,#N/A,FALSE,"비용2";#N/A,#N/A,FALSE,"비용1";#N/A,#N/A,FALSE,"비용";#N/A,#N/A,FALSE,"보증2";#N/A,#N/A,FALSE,"보증1";#N/A,#N/A,FALSE,"보증";#N/A,#N/A,FALSE,"손익1";#N/A,#N/A,FALSE,"손익";#N/A,#N/A,FALSE,"부서별매출";#N/A,#N/A,FALSE,"매출"}</definedName>
    <definedName name="이시혁" localSheetId="14" hidden="1">{#N/A,#N/A,FALSE,"단축1";#N/A,#N/A,FALSE,"단축2";#N/A,#N/A,FALSE,"단축3";#N/A,#N/A,FALSE,"장축";#N/A,#N/A,FALSE,"4WD"}</definedName>
    <definedName name="이시혁" localSheetId="7" hidden="1">{#N/A,#N/A,FALSE,"단축1";#N/A,#N/A,FALSE,"단축2";#N/A,#N/A,FALSE,"단축3";#N/A,#N/A,FALSE,"장축";#N/A,#N/A,FALSE,"4WD"}</definedName>
    <definedName name="이시혁" localSheetId="25" hidden="1">{#N/A,#N/A,FALSE,"단축1";#N/A,#N/A,FALSE,"단축2";#N/A,#N/A,FALSE,"단축3";#N/A,#N/A,FALSE,"장축";#N/A,#N/A,FALSE,"4WD"}</definedName>
    <definedName name="이시혁" localSheetId="21" hidden="1">{#N/A,#N/A,FALSE,"단축1";#N/A,#N/A,FALSE,"단축2";#N/A,#N/A,FALSE,"단축3";#N/A,#N/A,FALSE,"장축";#N/A,#N/A,FALSE,"4WD"}</definedName>
    <definedName name="이시혁" localSheetId="22" hidden="1">{#N/A,#N/A,FALSE,"단축1";#N/A,#N/A,FALSE,"단축2";#N/A,#N/A,FALSE,"단축3";#N/A,#N/A,FALSE,"장축";#N/A,#N/A,FALSE,"4WD"}</definedName>
    <definedName name="이시혁" localSheetId="19" hidden="1">{#N/A,#N/A,FALSE,"단축1";#N/A,#N/A,FALSE,"단축2";#N/A,#N/A,FALSE,"단축3";#N/A,#N/A,FALSE,"장축";#N/A,#N/A,FALSE,"4WD"}</definedName>
    <definedName name="이시혁" hidden="1">{#N/A,#N/A,FALSE,"단축1";#N/A,#N/A,FALSE,"단축2";#N/A,#N/A,FALSE,"단축3";#N/A,#N/A,FALSE,"장축";#N/A,#N/A,FALSE,"4WD"}</definedName>
    <definedName name="이원배" localSheetId="14" hidden="1">{#N/A,#N/A,FALSE,"단축1";#N/A,#N/A,FALSE,"단축2";#N/A,#N/A,FALSE,"단축3";#N/A,#N/A,FALSE,"장축";#N/A,#N/A,FALSE,"4WD"}</definedName>
    <definedName name="이원배" localSheetId="7" hidden="1">{#N/A,#N/A,FALSE,"단축1";#N/A,#N/A,FALSE,"단축2";#N/A,#N/A,FALSE,"단축3";#N/A,#N/A,FALSE,"장축";#N/A,#N/A,FALSE,"4WD"}</definedName>
    <definedName name="이원배" localSheetId="25" hidden="1">{#N/A,#N/A,FALSE,"단축1";#N/A,#N/A,FALSE,"단축2";#N/A,#N/A,FALSE,"단축3";#N/A,#N/A,FALSE,"장축";#N/A,#N/A,FALSE,"4WD"}</definedName>
    <definedName name="이원배" localSheetId="21" hidden="1">{#N/A,#N/A,FALSE,"단축1";#N/A,#N/A,FALSE,"단축2";#N/A,#N/A,FALSE,"단축3";#N/A,#N/A,FALSE,"장축";#N/A,#N/A,FALSE,"4WD"}</definedName>
    <definedName name="이원배" localSheetId="22" hidden="1">{#N/A,#N/A,FALSE,"단축1";#N/A,#N/A,FALSE,"단축2";#N/A,#N/A,FALSE,"단축3";#N/A,#N/A,FALSE,"장축";#N/A,#N/A,FALSE,"4WD"}</definedName>
    <definedName name="이원배" localSheetId="19" hidden="1">{#N/A,#N/A,FALSE,"단축1";#N/A,#N/A,FALSE,"단축2";#N/A,#N/A,FALSE,"단축3";#N/A,#N/A,FALSE,"장축";#N/A,#N/A,FALSE,"4WD"}</definedName>
    <definedName name="이원배" hidden="1">{#N/A,#N/A,FALSE,"단축1";#N/A,#N/A,FALSE,"단축2";#N/A,#N/A,FALSE,"단축3";#N/A,#N/A,FALSE,"장축";#N/A,#N/A,FALSE,"4WD"}</definedName>
    <definedName name="이정화" localSheetId="14" hidden="1">{#N/A,#N/A,FALSE,"MD";#N/A,#N/A,FALSE,"AL";#N/A,#N/A,FALSE,"PR";#N/A,#N/A,FALSE,"RU";#N/A,#N/A,FALSE,"SP";#N/A,#N/A,FALSE,"Z"}</definedName>
    <definedName name="이정화" localSheetId="7" hidden="1">{#N/A,#N/A,FALSE,"MD";#N/A,#N/A,FALSE,"AL";#N/A,#N/A,FALSE,"PR";#N/A,#N/A,FALSE,"RU";#N/A,#N/A,FALSE,"SP";#N/A,#N/A,FALSE,"Z"}</definedName>
    <definedName name="이정화" localSheetId="25" hidden="1">{#N/A,#N/A,FALSE,"MD";#N/A,#N/A,FALSE,"AL";#N/A,#N/A,FALSE,"PR";#N/A,#N/A,FALSE,"RU";#N/A,#N/A,FALSE,"SP";#N/A,#N/A,FALSE,"Z"}</definedName>
    <definedName name="이정화" localSheetId="21" hidden="1">{#N/A,#N/A,FALSE,"MD";#N/A,#N/A,FALSE,"AL";#N/A,#N/A,FALSE,"PR";#N/A,#N/A,FALSE,"RU";#N/A,#N/A,FALSE,"SP";#N/A,#N/A,FALSE,"Z"}</definedName>
    <definedName name="이정화" localSheetId="22" hidden="1">{#N/A,#N/A,FALSE,"MD";#N/A,#N/A,FALSE,"AL";#N/A,#N/A,FALSE,"PR";#N/A,#N/A,FALSE,"RU";#N/A,#N/A,FALSE,"SP";#N/A,#N/A,FALSE,"Z"}</definedName>
    <definedName name="이정화" localSheetId="19" hidden="1">{#N/A,#N/A,FALSE,"MD";#N/A,#N/A,FALSE,"AL";#N/A,#N/A,FALSE,"PR";#N/A,#N/A,FALSE,"RU";#N/A,#N/A,FALSE,"SP";#N/A,#N/A,FALSE,"Z"}</definedName>
    <definedName name="이정화" hidden="1">{#N/A,#N/A,FALSE,"MD";#N/A,#N/A,FALSE,"AL";#N/A,#N/A,FALSE,"PR";#N/A,#N/A,FALSE,"RU";#N/A,#N/A,FALSE,"SP";#N/A,#N/A,FALSE,"Z"}</definedName>
    <definedName name="이중구" localSheetId="14" hidden="1">{#N/A,#N/A,FALSE,"MD";#N/A,#N/A,FALSE,"AL";#N/A,#N/A,FALSE,"PR";#N/A,#N/A,FALSE,"RU";#N/A,#N/A,FALSE,"SP";#N/A,#N/A,FALSE,"Z"}</definedName>
    <definedName name="이중구" localSheetId="7" hidden="1">{#N/A,#N/A,FALSE,"MD";#N/A,#N/A,FALSE,"AL";#N/A,#N/A,FALSE,"PR";#N/A,#N/A,FALSE,"RU";#N/A,#N/A,FALSE,"SP";#N/A,#N/A,FALSE,"Z"}</definedName>
    <definedName name="이중구" localSheetId="25" hidden="1">{#N/A,#N/A,FALSE,"MD";#N/A,#N/A,FALSE,"AL";#N/A,#N/A,FALSE,"PR";#N/A,#N/A,FALSE,"RU";#N/A,#N/A,FALSE,"SP";#N/A,#N/A,FALSE,"Z"}</definedName>
    <definedName name="이중구" localSheetId="21" hidden="1">{#N/A,#N/A,FALSE,"MD";#N/A,#N/A,FALSE,"AL";#N/A,#N/A,FALSE,"PR";#N/A,#N/A,FALSE,"RU";#N/A,#N/A,FALSE,"SP";#N/A,#N/A,FALSE,"Z"}</definedName>
    <definedName name="이중구" localSheetId="22" hidden="1">{#N/A,#N/A,FALSE,"MD";#N/A,#N/A,FALSE,"AL";#N/A,#N/A,FALSE,"PR";#N/A,#N/A,FALSE,"RU";#N/A,#N/A,FALSE,"SP";#N/A,#N/A,FALSE,"Z"}</definedName>
    <definedName name="이중구" localSheetId="19" hidden="1">{#N/A,#N/A,FALSE,"MD";#N/A,#N/A,FALSE,"AL";#N/A,#N/A,FALSE,"PR";#N/A,#N/A,FALSE,"RU";#N/A,#N/A,FALSE,"SP";#N/A,#N/A,FALSE,"Z"}</definedName>
    <definedName name="이중구" hidden="1">{#N/A,#N/A,FALSE,"MD";#N/A,#N/A,FALSE,"AL";#N/A,#N/A,FALSE,"PR";#N/A,#N/A,FALSE,"RU";#N/A,#N/A,FALSE,"SP";#N/A,#N/A,FALSE,"Z"}</definedName>
    <definedName name="이회창" localSheetId="14" hidden="1">{#N/A,#N/A,FALSE,"MD";#N/A,#N/A,FALSE,"AL";#N/A,#N/A,FALSE,"PR";#N/A,#N/A,FALSE,"RU";#N/A,#N/A,FALSE,"SP";#N/A,#N/A,FALSE,"Z"}</definedName>
    <definedName name="이회창" localSheetId="7" hidden="1">{#N/A,#N/A,FALSE,"MD";#N/A,#N/A,FALSE,"AL";#N/A,#N/A,FALSE,"PR";#N/A,#N/A,FALSE,"RU";#N/A,#N/A,FALSE,"SP";#N/A,#N/A,FALSE,"Z"}</definedName>
    <definedName name="이회창" localSheetId="25" hidden="1">{#N/A,#N/A,FALSE,"MD";#N/A,#N/A,FALSE,"AL";#N/A,#N/A,FALSE,"PR";#N/A,#N/A,FALSE,"RU";#N/A,#N/A,FALSE,"SP";#N/A,#N/A,FALSE,"Z"}</definedName>
    <definedName name="이회창" localSheetId="21" hidden="1">{#N/A,#N/A,FALSE,"MD";#N/A,#N/A,FALSE,"AL";#N/A,#N/A,FALSE,"PR";#N/A,#N/A,FALSE,"RU";#N/A,#N/A,FALSE,"SP";#N/A,#N/A,FALSE,"Z"}</definedName>
    <definedName name="이회창" localSheetId="22" hidden="1">{#N/A,#N/A,FALSE,"MD";#N/A,#N/A,FALSE,"AL";#N/A,#N/A,FALSE,"PR";#N/A,#N/A,FALSE,"RU";#N/A,#N/A,FALSE,"SP";#N/A,#N/A,FALSE,"Z"}</definedName>
    <definedName name="이회창" localSheetId="19" hidden="1">{#N/A,#N/A,FALSE,"MD";#N/A,#N/A,FALSE,"AL";#N/A,#N/A,FALSE,"PR";#N/A,#N/A,FALSE,"RU";#N/A,#N/A,FALSE,"SP";#N/A,#N/A,FALSE,"Z"}</definedName>
    <definedName name="이회창" hidden="1">{#N/A,#N/A,FALSE,"MD";#N/A,#N/A,FALSE,"AL";#N/A,#N/A,FALSE,"PR";#N/A,#N/A,FALSE,"RU";#N/A,#N/A,FALSE,"SP";#N/A,#N/A,FALSE,"Z"}</definedName>
    <definedName name="인계" localSheetId="14" hidden="1">{#N/A,#N/A,TRUE,"Y생산";#N/A,#N/A,TRUE,"Y판매";#N/A,#N/A,TRUE,"Y총물량";#N/A,#N/A,TRUE,"Y능력";#N/A,#N/A,TRUE,"YKD"}</definedName>
    <definedName name="인계" localSheetId="7" hidden="1">{#N/A,#N/A,TRUE,"Y생산";#N/A,#N/A,TRUE,"Y판매";#N/A,#N/A,TRUE,"Y총물량";#N/A,#N/A,TRUE,"Y능력";#N/A,#N/A,TRUE,"YKD"}</definedName>
    <definedName name="인계" localSheetId="25" hidden="1">{#N/A,#N/A,TRUE,"Y생산";#N/A,#N/A,TRUE,"Y판매";#N/A,#N/A,TRUE,"Y총물량";#N/A,#N/A,TRUE,"Y능력";#N/A,#N/A,TRUE,"YKD"}</definedName>
    <definedName name="인계" localSheetId="21" hidden="1">{#N/A,#N/A,TRUE,"Y생산";#N/A,#N/A,TRUE,"Y판매";#N/A,#N/A,TRUE,"Y총물량";#N/A,#N/A,TRUE,"Y능력";#N/A,#N/A,TRUE,"YKD"}</definedName>
    <definedName name="인계" localSheetId="22" hidden="1">{#N/A,#N/A,TRUE,"Y생산";#N/A,#N/A,TRUE,"Y판매";#N/A,#N/A,TRUE,"Y총물량";#N/A,#N/A,TRUE,"Y능력";#N/A,#N/A,TRUE,"YKD"}</definedName>
    <definedName name="인계" localSheetId="19" hidden="1">{#N/A,#N/A,TRUE,"Y생산";#N/A,#N/A,TRUE,"Y판매";#N/A,#N/A,TRUE,"Y총물량";#N/A,#N/A,TRUE,"Y능력";#N/A,#N/A,TRUE,"YKD"}</definedName>
    <definedName name="인계" hidden="1">{#N/A,#N/A,TRUE,"Y생산";#N/A,#N/A,TRUE,"Y판매";#N/A,#N/A,TRUE,"Y총물량";#N/A,#N/A,TRUE,"Y능력";#N/A,#N/A,TRUE,"YKD"}</definedName>
    <definedName name="인동초" localSheetId="14" hidden="1">{#N/A,#N/A,TRUE,"Y생산";#N/A,#N/A,TRUE,"Y판매";#N/A,#N/A,TRUE,"Y총물량";#N/A,#N/A,TRUE,"Y능력";#N/A,#N/A,TRUE,"YKD"}</definedName>
    <definedName name="인동초" localSheetId="7" hidden="1">{#N/A,#N/A,TRUE,"Y생산";#N/A,#N/A,TRUE,"Y판매";#N/A,#N/A,TRUE,"Y총물량";#N/A,#N/A,TRUE,"Y능력";#N/A,#N/A,TRUE,"YKD"}</definedName>
    <definedName name="인동초" localSheetId="25" hidden="1">{#N/A,#N/A,TRUE,"Y생산";#N/A,#N/A,TRUE,"Y판매";#N/A,#N/A,TRUE,"Y총물량";#N/A,#N/A,TRUE,"Y능력";#N/A,#N/A,TRUE,"YKD"}</definedName>
    <definedName name="인동초" localSheetId="21" hidden="1">{#N/A,#N/A,TRUE,"Y생산";#N/A,#N/A,TRUE,"Y판매";#N/A,#N/A,TRUE,"Y총물량";#N/A,#N/A,TRUE,"Y능력";#N/A,#N/A,TRUE,"YKD"}</definedName>
    <definedName name="인동초" localSheetId="22" hidden="1">{#N/A,#N/A,TRUE,"Y생산";#N/A,#N/A,TRUE,"Y판매";#N/A,#N/A,TRUE,"Y총물량";#N/A,#N/A,TRUE,"Y능력";#N/A,#N/A,TRUE,"YKD"}</definedName>
    <definedName name="인동초" localSheetId="19" hidden="1">{#N/A,#N/A,TRUE,"Y생산";#N/A,#N/A,TRUE,"Y판매";#N/A,#N/A,TRUE,"Y총물량";#N/A,#N/A,TRUE,"Y능력";#N/A,#N/A,TRUE,"YKD"}</definedName>
    <definedName name="인동초" hidden="1">{#N/A,#N/A,TRUE,"Y생산";#N/A,#N/A,TRUE,"Y판매";#N/A,#N/A,TRUE,"Y총물량";#N/A,#N/A,TRUE,"Y능력";#N/A,#N/A,TRUE,"YKD"}</definedName>
    <definedName name="인몰드2" localSheetId="14" hidden="1">{#N/A,#N/A,FALSE,"단축1";#N/A,#N/A,FALSE,"단축2";#N/A,#N/A,FALSE,"단축3";#N/A,#N/A,FALSE,"장축";#N/A,#N/A,FALSE,"4WD"}</definedName>
    <definedName name="인몰드2" localSheetId="7" hidden="1">{#N/A,#N/A,FALSE,"단축1";#N/A,#N/A,FALSE,"단축2";#N/A,#N/A,FALSE,"단축3";#N/A,#N/A,FALSE,"장축";#N/A,#N/A,FALSE,"4WD"}</definedName>
    <definedName name="인몰드2" localSheetId="25" hidden="1">{#N/A,#N/A,FALSE,"단축1";#N/A,#N/A,FALSE,"단축2";#N/A,#N/A,FALSE,"단축3";#N/A,#N/A,FALSE,"장축";#N/A,#N/A,FALSE,"4WD"}</definedName>
    <definedName name="인몰드2" localSheetId="21" hidden="1">{#N/A,#N/A,FALSE,"단축1";#N/A,#N/A,FALSE,"단축2";#N/A,#N/A,FALSE,"단축3";#N/A,#N/A,FALSE,"장축";#N/A,#N/A,FALSE,"4WD"}</definedName>
    <definedName name="인몰드2" localSheetId="22" hidden="1">{#N/A,#N/A,FALSE,"단축1";#N/A,#N/A,FALSE,"단축2";#N/A,#N/A,FALSE,"단축3";#N/A,#N/A,FALSE,"장축";#N/A,#N/A,FALSE,"4WD"}</definedName>
    <definedName name="인몰드2" localSheetId="19" hidden="1">{#N/A,#N/A,FALSE,"단축1";#N/A,#N/A,FALSE,"단축2";#N/A,#N/A,FALSE,"단축3";#N/A,#N/A,FALSE,"장축";#N/A,#N/A,FALSE,"4WD"}</definedName>
    <definedName name="인몰드2" hidden="1">{#N/A,#N/A,FALSE,"단축1";#N/A,#N/A,FALSE,"단축2";#N/A,#N/A,FALSE,"단축3";#N/A,#N/A,FALSE,"장축";#N/A,#N/A,FALSE,"4WD"}</definedName>
    <definedName name="인몰드성형" localSheetId="14" hidden="1">{#N/A,#N/A,FALSE,"단축1";#N/A,#N/A,FALSE,"단축2";#N/A,#N/A,FALSE,"단축3";#N/A,#N/A,FALSE,"장축";#N/A,#N/A,FALSE,"4WD"}</definedName>
    <definedName name="인몰드성형" localSheetId="7" hidden="1">{#N/A,#N/A,FALSE,"단축1";#N/A,#N/A,FALSE,"단축2";#N/A,#N/A,FALSE,"단축3";#N/A,#N/A,FALSE,"장축";#N/A,#N/A,FALSE,"4WD"}</definedName>
    <definedName name="인몰드성형" localSheetId="25" hidden="1">{#N/A,#N/A,FALSE,"단축1";#N/A,#N/A,FALSE,"단축2";#N/A,#N/A,FALSE,"단축3";#N/A,#N/A,FALSE,"장축";#N/A,#N/A,FALSE,"4WD"}</definedName>
    <definedName name="인몰드성형" localSheetId="21" hidden="1">{#N/A,#N/A,FALSE,"단축1";#N/A,#N/A,FALSE,"단축2";#N/A,#N/A,FALSE,"단축3";#N/A,#N/A,FALSE,"장축";#N/A,#N/A,FALSE,"4WD"}</definedName>
    <definedName name="인몰드성형" localSheetId="22" hidden="1">{#N/A,#N/A,FALSE,"단축1";#N/A,#N/A,FALSE,"단축2";#N/A,#N/A,FALSE,"단축3";#N/A,#N/A,FALSE,"장축";#N/A,#N/A,FALSE,"4WD"}</definedName>
    <definedName name="인몰드성형" localSheetId="19" hidden="1">{#N/A,#N/A,FALSE,"단축1";#N/A,#N/A,FALSE,"단축2";#N/A,#N/A,FALSE,"단축3";#N/A,#N/A,FALSE,"장축";#N/A,#N/A,FALSE,"4WD"}</definedName>
    <definedName name="인몰드성형" hidden="1">{#N/A,#N/A,FALSE,"단축1";#N/A,#N/A,FALSE,"단축2";#N/A,#N/A,FALSE,"단축3";#N/A,#N/A,FALSE,"장축";#N/A,#N/A,FALSE,"4WD"}</definedName>
    <definedName name="인쇄01">#REF!</definedName>
    <definedName name="인원세부" localSheetId="14" hidden="1">{#N/A,#N/A,TRUE,"Y생산";#N/A,#N/A,TRUE,"Y판매";#N/A,#N/A,TRUE,"Y총물량";#N/A,#N/A,TRUE,"Y능력";#N/A,#N/A,TRUE,"YKD"}</definedName>
    <definedName name="인원세부" localSheetId="7" hidden="1">{#N/A,#N/A,TRUE,"Y생산";#N/A,#N/A,TRUE,"Y판매";#N/A,#N/A,TRUE,"Y총물량";#N/A,#N/A,TRUE,"Y능력";#N/A,#N/A,TRUE,"YKD"}</definedName>
    <definedName name="인원세부" localSheetId="25" hidden="1">{#N/A,#N/A,TRUE,"Y생산";#N/A,#N/A,TRUE,"Y판매";#N/A,#N/A,TRUE,"Y총물량";#N/A,#N/A,TRUE,"Y능력";#N/A,#N/A,TRUE,"YKD"}</definedName>
    <definedName name="인원세부" localSheetId="21" hidden="1">{#N/A,#N/A,TRUE,"Y생산";#N/A,#N/A,TRUE,"Y판매";#N/A,#N/A,TRUE,"Y총물량";#N/A,#N/A,TRUE,"Y능력";#N/A,#N/A,TRUE,"YKD"}</definedName>
    <definedName name="인원세부" localSheetId="22" hidden="1">{#N/A,#N/A,TRUE,"Y생산";#N/A,#N/A,TRUE,"Y판매";#N/A,#N/A,TRUE,"Y총물량";#N/A,#N/A,TRUE,"Y능력";#N/A,#N/A,TRUE,"YKD"}</definedName>
    <definedName name="인원세부" localSheetId="19" hidden="1">{#N/A,#N/A,TRUE,"Y생산";#N/A,#N/A,TRUE,"Y판매";#N/A,#N/A,TRUE,"Y총물량";#N/A,#N/A,TRUE,"Y능력";#N/A,#N/A,TRUE,"YKD"}</definedName>
    <definedName name="인원세부" hidden="1">{#N/A,#N/A,TRUE,"Y생산";#N/A,#N/A,TRUE,"Y판매";#N/A,#N/A,TRUE,"Y총물량";#N/A,#N/A,TRUE,"Y능력";#N/A,#N/A,TRUE,"YKD"}</definedName>
    <definedName name="일동" localSheetId="14" hidden="1">{#N/A,#N/A,TRUE,"Y생산";#N/A,#N/A,TRUE,"Y판매";#N/A,#N/A,TRUE,"Y총물량";#N/A,#N/A,TRUE,"Y능력";#N/A,#N/A,TRUE,"YKD"}</definedName>
    <definedName name="일동" localSheetId="7" hidden="1">{#N/A,#N/A,TRUE,"Y생산";#N/A,#N/A,TRUE,"Y판매";#N/A,#N/A,TRUE,"Y총물량";#N/A,#N/A,TRUE,"Y능력";#N/A,#N/A,TRUE,"YKD"}</definedName>
    <definedName name="일동" localSheetId="25" hidden="1">{#N/A,#N/A,TRUE,"Y생산";#N/A,#N/A,TRUE,"Y판매";#N/A,#N/A,TRUE,"Y총물량";#N/A,#N/A,TRUE,"Y능력";#N/A,#N/A,TRUE,"YKD"}</definedName>
    <definedName name="일동" localSheetId="21" hidden="1">{#N/A,#N/A,TRUE,"Y생산";#N/A,#N/A,TRUE,"Y판매";#N/A,#N/A,TRUE,"Y총물량";#N/A,#N/A,TRUE,"Y능력";#N/A,#N/A,TRUE,"YKD"}</definedName>
    <definedName name="일동" localSheetId="22" hidden="1">{#N/A,#N/A,TRUE,"Y생산";#N/A,#N/A,TRUE,"Y판매";#N/A,#N/A,TRUE,"Y총물량";#N/A,#N/A,TRUE,"Y능력";#N/A,#N/A,TRUE,"YKD"}</definedName>
    <definedName name="일동" localSheetId="19" hidden="1">{#N/A,#N/A,TRUE,"Y생산";#N/A,#N/A,TRUE,"Y판매";#N/A,#N/A,TRUE,"Y총물량";#N/A,#N/A,TRUE,"Y능력";#N/A,#N/A,TRUE,"YKD"}</definedName>
    <definedName name="일동" hidden="1">{#N/A,#N/A,TRUE,"Y생산";#N/A,#N/A,TRUE,"Y판매";#N/A,#N/A,TRUE,"Y총물량";#N/A,#N/A,TRUE,"Y능력";#N/A,#N/A,TRUE,"YKD"}</definedName>
    <definedName name="일동성" localSheetId="14" hidden="1">{#N/A,#N/A,TRUE,"Y생산";#N/A,#N/A,TRUE,"Y판매";#N/A,#N/A,TRUE,"Y총물량";#N/A,#N/A,TRUE,"Y능력";#N/A,#N/A,TRUE,"YKD"}</definedName>
    <definedName name="일동성" localSheetId="7" hidden="1">{#N/A,#N/A,TRUE,"Y생산";#N/A,#N/A,TRUE,"Y판매";#N/A,#N/A,TRUE,"Y총물량";#N/A,#N/A,TRUE,"Y능력";#N/A,#N/A,TRUE,"YKD"}</definedName>
    <definedName name="일동성" localSheetId="25" hidden="1">{#N/A,#N/A,TRUE,"Y생산";#N/A,#N/A,TRUE,"Y판매";#N/A,#N/A,TRUE,"Y총물량";#N/A,#N/A,TRUE,"Y능력";#N/A,#N/A,TRUE,"YKD"}</definedName>
    <definedName name="일동성" localSheetId="21" hidden="1">{#N/A,#N/A,TRUE,"Y생산";#N/A,#N/A,TRUE,"Y판매";#N/A,#N/A,TRUE,"Y총물량";#N/A,#N/A,TRUE,"Y능력";#N/A,#N/A,TRUE,"YKD"}</definedName>
    <definedName name="일동성" localSheetId="22" hidden="1">{#N/A,#N/A,TRUE,"Y생산";#N/A,#N/A,TRUE,"Y판매";#N/A,#N/A,TRUE,"Y총물량";#N/A,#N/A,TRUE,"Y능력";#N/A,#N/A,TRUE,"YKD"}</definedName>
    <definedName name="일동성" localSheetId="19" hidden="1">{#N/A,#N/A,TRUE,"Y생산";#N/A,#N/A,TRUE,"Y판매";#N/A,#N/A,TRUE,"Y총물량";#N/A,#N/A,TRUE,"Y능력";#N/A,#N/A,TRUE,"YKD"}</definedName>
    <definedName name="일동성" hidden="1">{#N/A,#N/A,TRUE,"Y생산";#N/A,#N/A,TRUE,"Y판매";#N/A,#N/A,TRUE,"Y총물량";#N/A,#N/A,TRUE,"Y능력";#N/A,#N/A,TRUE,"YKD"}</definedName>
    <definedName name="일면" localSheetId="14" hidden="1">{#N/A,#N/A,FALSE,"96 3월물량표";#N/A,#N/A,FALSE,"96 4월물량표";#N/A,#N/A,FALSE,"96 5월물량표"}</definedName>
    <definedName name="일면" localSheetId="7" hidden="1">{#N/A,#N/A,FALSE,"96 3월물량표";#N/A,#N/A,FALSE,"96 4월물량표";#N/A,#N/A,FALSE,"96 5월물량표"}</definedName>
    <definedName name="일면" localSheetId="25" hidden="1">{#N/A,#N/A,FALSE,"96 3월물량표";#N/A,#N/A,FALSE,"96 4월물량표";#N/A,#N/A,FALSE,"96 5월물량표"}</definedName>
    <definedName name="일면" localSheetId="21" hidden="1">{#N/A,#N/A,FALSE,"96 3월물량표";#N/A,#N/A,FALSE,"96 4월물량표";#N/A,#N/A,FALSE,"96 5월물량표"}</definedName>
    <definedName name="일면" localSheetId="22" hidden="1">{#N/A,#N/A,FALSE,"96 3월물량표";#N/A,#N/A,FALSE,"96 4월물량표";#N/A,#N/A,FALSE,"96 5월물량표"}</definedName>
    <definedName name="일면" localSheetId="19" hidden="1">{#N/A,#N/A,FALSE,"96 3월물량표";#N/A,#N/A,FALSE,"96 4월물량표";#N/A,#N/A,FALSE,"96 5월물량표"}</definedName>
    <definedName name="일면" hidden="1">{#N/A,#N/A,FALSE,"96 3월물량표";#N/A,#N/A,FALSE,"96 4월물량표";#N/A,#N/A,FALSE,"96 5월물량표"}</definedName>
    <definedName name="일이ㅏㄹ" localSheetId="14" hidden="1">{#N/A,#N/A,FALSE,"단축1";#N/A,#N/A,FALSE,"단축2";#N/A,#N/A,FALSE,"단축3";#N/A,#N/A,FALSE,"장축";#N/A,#N/A,FALSE,"4WD"}</definedName>
    <definedName name="일이ㅏㄹ" localSheetId="7" hidden="1">{#N/A,#N/A,FALSE,"단축1";#N/A,#N/A,FALSE,"단축2";#N/A,#N/A,FALSE,"단축3";#N/A,#N/A,FALSE,"장축";#N/A,#N/A,FALSE,"4WD"}</definedName>
    <definedName name="일이ㅏㄹ" localSheetId="25" hidden="1">{#N/A,#N/A,FALSE,"단축1";#N/A,#N/A,FALSE,"단축2";#N/A,#N/A,FALSE,"단축3";#N/A,#N/A,FALSE,"장축";#N/A,#N/A,FALSE,"4WD"}</definedName>
    <definedName name="일이ㅏㄹ" localSheetId="21" hidden="1">{#N/A,#N/A,FALSE,"단축1";#N/A,#N/A,FALSE,"단축2";#N/A,#N/A,FALSE,"단축3";#N/A,#N/A,FALSE,"장축";#N/A,#N/A,FALSE,"4WD"}</definedName>
    <definedName name="일이ㅏㄹ" localSheetId="22" hidden="1">{#N/A,#N/A,FALSE,"단축1";#N/A,#N/A,FALSE,"단축2";#N/A,#N/A,FALSE,"단축3";#N/A,#N/A,FALSE,"장축";#N/A,#N/A,FALSE,"4WD"}</definedName>
    <definedName name="일이ㅏㄹ" localSheetId="19" hidden="1">{#N/A,#N/A,FALSE,"단축1";#N/A,#N/A,FALSE,"단축2";#N/A,#N/A,FALSE,"단축3";#N/A,#N/A,FALSE,"장축";#N/A,#N/A,FALSE,"4WD"}</definedName>
    <definedName name="일이ㅏㄹ" hidden="1">{#N/A,#N/A,FALSE,"단축1";#N/A,#N/A,FALSE,"단축2";#N/A,#N/A,FALSE,"단축3";#N/A,#N/A,FALSE,"장축";#N/A,#N/A,FALSE,"4WD"}</definedName>
    <definedName name="일일" localSheetId="14" hidden="1">{#N/A,#N/A,TRUE,"Y생산";#N/A,#N/A,TRUE,"Y판매";#N/A,#N/A,TRUE,"Y총물량";#N/A,#N/A,TRUE,"Y능력";#N/A,#N/A,TRUE,"YKD"}</definedName>
    <definedName name="일일" localSheetId="7" hidden="1">{#N/A,#N/A,TRUE,"Y생산";#N/A,#N/A,TRUE,"Y판매";#N/A,#N/A,TRUE,"Y총물량";#N/A,#N/A,TRUE,"Y능력";#N/A,#N/A,TRUE,"YKD"}</definedName>
    <definedName name="일일" localSheetId="25" hidden="1">{#N/A,#N/A,TRUE,"Y생산";#N/A,#N/A,TRUE,"Y판매";#N/A,#N/A,TRUE,"Y총물량";#N/A,#N/A,TRUE,"Y능력";#N/A,#N/A,TRUE,"YKD"}</definedName>
    <definedName name="일일" localSheetId="21" hidden="1">{#N/A,#N/A,TRUE,"Y생산";#N/A,#N/A,TRUE,"Y판매";#N/A,#N/A,TRUE,"Y총물량";#N/A,#N/A,TRUE,"Y능력";#N/A,#N/A,TRUE,"YKD"}</definedName>
    <definedName name="일일" localSheetId="22" hidden="1">{#N/A,#N/A,TRUE,"Y생산";#N/A,#N/A,TRUE,"Y판매";#N/A,#N/A,TRUE,"Y총물량";#N/A,#N/A,TRUE,"Y능력";#N/A,#N/A,TRUE,"YKD"}</definedName>
    <definedName name="일일" localSheetId="19" hidden="1">{#N/A,#N/A,TRUE,"Y생산";#N/A,#N/A,TRUE,"Y판매";#N/A,#N/A,TRUE,"Y총물량";#N/A,#N/A,TRUE,"Y능력";#N/A,#N/A,TRUE,"YKD"}</definedName>
    <definedName name="일일" hidden="1">{#N/A,#N/A,TRUE,"Y생산";#N/A,#N/A,TRUE,"Y판매";#N/A,#N/A,TRUE,"Y총물량";#N/A,#N/A,TRUE,"Y능력";#N/A,#N/A,TRUE,"YKD"}</definedName>
    <definedName name="일자별" localSheetId="14" hidden="1">{#N/A,#N/A,TRUE,"Y생산";#N/A,#N/A,TRUE,"Y판매";#N/A,#N/A,TRUE,"Y총물량";#N/A,#N/A,TRUE,"Y능력";#N/A,#N/A,TRUE,"YKD"}</definedName>
    <definedName name="일자별" localSheetId="7" hidden="1">{#N/A,#N/A,TRUE,"Y생산";#N/A,#N/A,TRUE,"Y판매";#N/A,#N/A,TRUE,"Y총물량";#N/A,#N/A,TRUE,"Y능력";#N/A,#N/A,TRUE,"YKD"}</definedName>
    <definedName name="일자별" localSheetId="25" hidden="1">{#N/A,#N/A,TRUE,"Y생산";#N/A,#N/A,TRUE,"Y판매";#N/A,#N/A,TRUE,"Y총물량";#N/A,#N/A,TRUE,"Y능력";#N/A,#N/A,TRUE,"YKD"}</definedName>
    <definedName name="일자별" localSheetId="21" hidden="1">{#N/A,#N/A,TRUE,"Y생산";#N/A,#N/A,TRUE,"Y판매";#N/A,#N/A,TRUE,"Y총물량";#N/A,#N/A,TRUE,"Y능력";#N/A,#N/A,TRUE,"YKD"}</definedName>
    <definedName name="일자별" localSheetId="22" hidden="1">{#N/A,#N/A,TRUE,"Y생산";#N/A,#N/A,TRUE,"Y판매";#N/A,#N/A,TRUE,"Y총물량";#N/A,#N/A,TRUE,"Y능력";#N/A,#N/A,TRUE,"YKD"}</definedName>
    <definedName name="일자별" localSheetId="19" hidden="1">{#N/A,#N/A,TRUE,"Y생산";#N/A,#N/A,TRUE,"Y판매";#N/A,#N/A,TRUE,"Y총물량";#N/A,#N/A,TRUE,"Y능력";#N/A,#N/A,TRUE,"YKD"}</definedName>
    <definedName name="일자별" hidden="1">{#N/A,#N/A,TRUE,"Y생산";#N/A,#N/A,TRUE,"Y판매";#N/A,#N/A,TRUE,"Y총물량";#N/A,#N/A,TRUE,"Y능력";#N/A,#N/A,TRUE,"YKD"}</definedName>
    <definedName name="일전" localSheetId="14" hidden="1">{#N/A,#N/A,TRUE,"Y생산";#N/A,#N/A,TRUE,"Y판매";#N/A,#N/A,TRUE,"Y총물량";#N/A,#N/A,TRUE,"Y능력";#N/A,#N/A,TRUE,"YKD"}</definedName>
    <definedName name="일전" localSheetId="7" hidden="1">{#N/A,#N/A,TRUE,"Y생산";#N/A,#N/A,TRUE,"Y판매";#N/A,#N/A,TRUE,"Y총물량";#N/A,#N/A,TRUE,"Y능력";#N/A,#N/A,TRUE,"YKD"}</definedName>
    <definedName name="일전" localSheetId="25" hidden="1">{#N/A,#N/A,TRUE,"Y생산";#N/A,#N/A,TRUE,"Y판매";#N/A,#N/A,TRUE,"Y총물량";#N/A,#N/A,TRUE,"Y능력";#N/A,#N/A,TRUE,"YKD"}</definedName>
    <definedName name="일전" localSheetId="21" hidden="1">{#N/A,#N/A,TRUE,"Y생산";#N/A,#N/A,TRUE,"Y판매";#N/A,#N/A,TRUE,"Y총물량";#N/A,#N/A,TRUE,"Y능력";#N/A,#N/A,TRUE,"YKD"}</definedName>
    <definedName name="일전" localSheetId="22" hidden="1">{#N/A,#N/A,TRUE,"Y생산";#N/A,#N/A,TRUE,"Y판매";#N/A,#N/A,TRUE,"Y총물량";#N/A,#N/A,TRUE,"Y능력";#N/A,#N/A,TRUE,"YKD"}</definedName>
    <definedName name="일전" localSheetId="19" hidden="1">{#N/A,#N/A,TRUE,"Y생산";#N/A,#N/A,TRUE,"Y판매";#N/A,#N/A,TRUE,"Y총물량";#N/A,#N/A,TRUE,"Y능력";#N/A,#N/A,TRUE,"YKD"}</definedName>
    <definedName name="일전" hidden="1">{#N/A,#N/A,TRUE,"Y생산";#N/A,#N/A,TRUE,"Y판매";#N/A,#N/A,TRUE,"Y총물량";#N/A,#N/A,TRUE,"Y능력";#N/A,#N/A,TRUE,"YKD"}</definedName>
    <definedName name="일정">#REF!</definedName>
    <definedName name="일정간격" localSheetId="14" hidden="1">{#N/A,#N/A,TRUE,"자재관리";#N/A,#N/A,TRUE,"품질"}</definedName>
    <definedName name="일정간격" localSheetId="7" hidden="1">{#N/A,#N/A,TRUE,"자재관리";#N/A,#N/A,TRUE,"품질"}</definedName>
    <definedName name="일정간격" localSheetId="25" hidden="1">{#N/A,#N/A,TRUE,"자재관리";#N/A,#N/A,TRUE,"품질"}</definedName>
    <definedName name="일정간격" localSheetId="21" hidden="1">{#N/A,#N/A,TRUE,"자재관리";#N/A,#N/A,TRUE,"품질"}</definedName>
    <definedName name="일정간격" localSheetId="22" hidden="1">{#N/A,#N/A,TRUE,"자재관리";#N/A,#N/A,TRUE,"품질"}</definedName>
    <definedName name="일정간격" localSheetId="19" hidden="1">{#N/A,#N/A,TRUE,"자재관리";#N/A,#N/A,TRUE,"품질"}</definedName>
    <definedName name="일정간격" hidden="1">{#N/A,#N/A,TRUE,"자재관리";#N/A,#N/A,TRUE,"품질"}</definedName>
    <definedName name="일총" localSheetId="14" hidden="1">{#N/A,#N/A,TRUE,"Y생산";#N/A,#N/A,TRUE,"Y판매";#N/A,#N/A,TRUE,"Y총물량";#N/A,#N/A,TRUE,"Y능력";#N/A,#N/A,TRUE,"YKD"}</definedName>
    <definedName name="일총" localSheetId="7" hidden="1">{#N/A,#N/A,TRUE,"Y생산";#N/A,#N/A,TRUE,"Y판매";#N/A,#N/A,TRUE,"Y총물량";#N/A,#N/A,TRUE,"Y능력";#N/A,#N/A,TRUE,"YKD"}</definedName>
    <definedName name="일총" localSheetId="25" hidden="1">{#N/A,#N/A,TRUE,"Y생산";#N/A,#N/A,TRUE,"Y판매";#N/A,#N/A,TRUE,"Y총물량";#N/A,#N/A,TRUE,"Y능력";#N/A,#N/A,TRUE,"YKD"}</definedName>
    <definedName name="일총" localSheetId="21" hidden="1">{#N/A,#N/A,TRUE,"Y생산";#N/A,#N/A,TRUE,"Y판매";#N/A,#N/A,TRUE,"Y총물량";#N/A,#N/A,TRUE,"Y능력";#N/A,#N/A,TRUE,"YKD"}</definedName>
    <definedName name="일총" localSheetId="22" hidden="1">{#N/A,#N/A,TRUE,"Y생산";#N/A,#N/A,TRUE,"Y판매";#N/A,#N/A,TRUE,"Y총물량";#N/A,#N/A,TRUE,"Y능력";#N/A,#N/A,TRUE,"YKD"}</definedName>
    <definedName name="일총" localSheetId="19" hidden="1">{#N/A,#N/A,TRUE,"Y생산";#N/A,#N/A,TRUE,"Y판매";#N/A,#N/A,TRUE,"Y총물량";#N/A,#N/A,TRUE,"Y능력";#N/A,#N/A,TRUE,"YKD"}</definedName>
    <definedName name="일총" hidden="1">{#N/A,#N/A,TRUE,"Y생산";#N/A,#N/A,TRUE,"Y판매";#N/A,#N/A,TRUE,"Y총물량";#N/A,#N/A,TRUE,"Y능력";#N/A,#N/A,TRUE,"YKD"}</definedName>
    <definedName name="입고">#REF!</definedName>
    <definedName name="ㅈ" localSheetId="14" hidden="1">{"'Sheet1'!$A$1:$D$15"}</definedName>
    <definedName name="ㅈ" localSheetId="7" hidden="1">{"'Sheet1'!$A$1:$D$15"}</definedName>
    <definedName name="ㅈ" localSheetId="25" hidden="1">{"'Sheet1'!$A$1:$D$15"}</definedName>
    <definedName name="ㅈ" localSheetId="21" hidden="1">{"'Sheet1'!$A$1:$D$15"}</definedName>
    <definedName name="ㅈ" localSheetId="22" hidden="1">{"'Sheet1'!$A$1:$D$15"}</definedName>
    <definedName name="ㅈ" localSheetId="19" hidden="1">{"'Sheet1'!$A$1:$D$15"}</definedName>
    <definedName name="ㅈ" hidden="1">{"'Sheet1'!$A$1:$D$15"}</definedName>
    <definedName name="ㅈWIIWIW" localSheetId="14" hidden="1">{#N/A,#N/A,FALSE,"96 3월물량표";#N/A,#N/A,FALSE,"96 4월물량표";#N/A,#N/A,FALSE,"96 5월물량표"}</definedName>
    <definedName name="ㅈWIIWIW" localSheetId="7" hidden="1">{#N/A,#N/A,FALSE,"96 3월물량표";#N/A,#N/A,FALSE,"96 4월물량표";#N/A,#N/A,FALSE,"96 5월물량표"}</definedName>
    <definedName name="ㅈWIIWIW" localSheetId="25" hidden="1">{#N/A,#N/A,FALSE,"96 3월물량표";#N/A,#N/A,FALSE,"96 4월물량표";#N/A,#N/A,FALSE,"96 5월물량표"}</definedName>
    <definedName name="ㅈWIIWIW" localSheetId="21" hidden="1">{#N/A,#N/A,FALSE,"96 3월물량표";#N/A,#N/A,FALSE,"96 4월물량표";#N/A,#N/A,FALSE,"96 5월물량표"}</definedName>
    <definedName name="ㅈWIIWIW" localSheetId="22" hidden="1">{#N/A,#N/A,FALSE,"96 3월물량표";#N/A,#N/A,FALSE,"96 4월물량표";#N/A,#N/A,FALSE,"96 5월물량표"}</definedName>
    <definedName name="ㅈWIIWIW" localSheetId="19" hidden="1">{#N/A,#N/A,FALSE,"96 3월물량표";#N/A,#N/A,FALSE,"96 4월물량표";#N/A,#N/A,FALSE,"96 5월물량표"}</definedName>
    <definedName name="ㅈWIIWIW" hidden="1">{#N/A,#N/A,FALSE,"96 3월물량표";#N/A,#N/A,FALSE,"96 4월물량표";#N/A,#N/A,FALSE,"96 5월물량표"}</definedName>
    <definedName name="ㅈㅂㅈㅂ" localSheetId="14" hidden="1">{#N/A,#N/A,FALSE,"Sheet1";#N/A,#N/A,FALSE,"Sheet1";#N/A,#N/A,FALSE,"Sheet1"}</definedName>
    <definedName name="ㅈㅂㅈㅂ" localSheetId="7" hidden="1">{#N/A,#N/A,FALSE,"Sheet1";#N/A,#N/A,FALSE,"Sheet1";#N/A,#N/A,FALSE,"Sheet1"}</definedName>
    <definedName name="ㅈㅂㅈㅂ" localSheetId="25" hidden="1">{#N/A,#N/A,FALSE,"Sheet1";#N/A,#N/A,FALSE,"Sheet1";#N/A,#N/A,FALSE,"Sheet1"}</definedName>
    <definedName name="ㅈㅂㅈㅂ" localSheetId="21" hidden="1">{#N/A,#N/A,FALSE,"Sheet1";#N/A,#N/A,FALSE,"Sheet1";#N/A,#N/A,FALSE,"Sheet1"}</definedName>
    <definedName name="ㅈㅂㅈㅂ" localSheetId="22" hidden="1">{#N/A,#N/A,FALSE,"Sheet1";#N/A,#N/A,FALSE,"Sheet1";#N/A,#N/A,FALSE,"Sheet1"}</definedName>
    <definedName name="ㅈㅂㅈㅂ" localSheetId="19" hidden="1">{#N/A,#N/A,FALSE,"Sheet1";#N/A,#N/A,FALSE,"Sheet1";#N/A,#N/A,FALSE,"Sheet1"}</definedName>
    <definedName name="ㅈㅂㅈㅂ" hidden="1">{#N/A,#N/A,FALSE,"Sheet1";#N/A,#N/A,FALSE,"Sheet1";#N/A,#N/A,FALSE,"Sheet1"}</definedName>
    <definedName name="ㅈㅂㅈㅂ_1" localSheetId="14" hidden="1">{#N/A,#N/A,FALSE,"Sheet1";#N/A,#N/A,FALSE,"Sheet1";#N/A,#N/A,FALSE,"Sheet1"}</definedName>
    <definedName name="ㅈㅂㅈㅂ_1" localSheetId="7" hidden="1">{#N/A,#N/A,FALSE,"Sheet1";#N/A,#N/A,FALSE,"Sheet1";#N/A,#N/A,FALSE,"Sheet1"}</definedName>
    <definedName name="ㅈㅂㅈㅂ_1" localSheetId="25" hidden="1">{#N/A,#N/A,FALSE,"Sheet1";#N/A,#N/A,FALSE,"Sheet1";#N/A,#N/A,FALSE,"Sheet1"}</definedName>
    <definedName name="ㅈㅂㅈㅂ_1" localSheetId="21" hidden="1">{#N/A,#N/A,FALSE,"Sheet1";#N/A,#N/A,FALSE,"Sheet1";#N/A,#N/A,FALSE,"Sheet1"}</definedName>
    <definedName name="ㅈㅂㅈㅂ_1" localSheetId="22" hidden="1">{#N/A,#N/A,FALSE,"Sheet1";#N/A,#N/A,FALSE,"Sheet1";#N/A,#N/A,FALSE,"Sheet1"}</definedName>
    <definedName name="ㅈㅂㅈㅂ_1" localSheetId="19" hidden="1">{#N/A,#N/A,FALSE,"Sheet1";#N/A,#N/A,FALSE,"Sheet1";#N/A,#N/A,FALSE,"Sheet1"}</definedName>
    <definedName name="ㅈㅂㅈㅂ_1" hidden="1">{#N/A,#N/A,FALSE,"Sheet1";#N/A,#N/A,FALSE,"Sheet1";#N/A,#N/A,FALSE,"Sheet1"}</definedName>
    <definedName name="ㅈㅇㄹㅀ" localSheetId="14" hidden="1">{#N/A,#N/A,FALSE,"단축1";#N/A,#N/A,FALSE,"단축2";#N/A,#N/A,FALSE,"단축3";#N/A,#N/A,FALSE,"장축";#N/A,#N/A,FALSE,"4WD"}</definedName>
    <definedName name="ㅈㅇㄹㅀ" localSheetId="7" hidden="1">{#N/A,#N/A,FALSE,"단축1";#N/A,#N/A,FALSE,"단축2";#N/A,#N/A,FALSE,"단축3";#N/A,#N/A,FALSE,"장축";#N/A,#N/A,FALSE,"4WD"}</definedName>
    <definedName name="ㅈㅇㄹㅀ" localSheetId="25" hidden="1">{#N/A,#N/A,FALSE,"단축1";#N/A,#N/A,FALSE,"단축2";#N/A,#N/A,FALSE,"단축3";#N/A,#N/A,FALSE,"장축";#N/A,#N/A,FALSE,"4WD"}</definedName>
    <definedName name="ㅈㅇㄹㅀ" localSheetId="21" hidden="1">{#N/A,#N/A,FALSE,"단축1";#N/A,#N/A,FALSE,"단축2";#N/A,#N/A,FALSE,"단축3";#N/A,#N/A,FALSE,"장축";#N/A,#N/A,FALSE,"4WD"}</definedName>
    <definedName name="ㅈㅇㄹㅀ" localSheetId="22" hidden="1">{#N/A,#N/A,FALSE,"단축1";#N/A,#N/A,FALSE,"단축2";#N/A,#N/A,FALSE,"단축3";#N/A,#N/A,FALSE,"장축";#N/A,#N/A,FALSE,"4WD"}</definedName>
    <definedName name="ㅈㅇㄹㅀ" localSheetId="19" hidden="1">{#N/A,#N/A,FALSE,"단축1";#N/A,#N/A,FALSE,"단축2";#N/A,#N/A,FALSE,"단축3";#N/A,#N/A,FALSE,"장축";#N/A,#N/A,FALSE,"4WD"}</definedName>
    <definedName name="ㅈㅇㄹㅀ" hidden="1">{#N/A,#N/A,FALSE,"단축1";#N/A,#N/A,FALSE,"단축2";#N/A,#N/A,FALSE,"단축3";#N/A,#N/A,FALSE,"장축";#N/A,#N/A,FALSE,"4WD"}</definedName>
    <definedName name="ㅈㅈ" localSheetId="14" hidden="1">{"'AS,SEC'!$A$4:$J$25"}</definedName>
    <definedName name="ㅈㅈ" localSheetId="7" hidden="1">{"'AS,SEC'!$A$4:$J$25"}</definedName>
    <definedName name="ㅈㅈ" localSheetId="25" hidden="1">{"'AS,SEC'!$A$4:$J$25"}</definedName>
    <definedName name="ㅈㅈ" localSheetId="21" hidden="1">{"'AS,SEC'!$A$4:$J$25"}</definedName>
    <definedName name="ㅈㅈ" localSheetId="22" hidden="1">{"'AS,SEC'!$A$4:$J$25"}</definedName>
    <definedName name="ㅈㅈ" localSheetId="19" hidden="1">{"'AS,SEC'!$A$4:$J$25"}</definedName>
    <definedName name="ㅈㅈ" hidden="1">{"'AS,SEC'!$A$4:$J$25"}</definedName>
    <definedName name="ㅈㅈ_1" localSheetId="14" hidden="1">{"'AS,SEC'!$A$4:$J$25"}</definedName>
    <definedName name="ㅈㅈ_1" localSheetId="7" hidden="1">{"'AS,SEC'!$A$4:$J$25"}</definedName>
    <definedName name="ㅈㅈ_1" localSheetId="25" hidden="1">{"'AS,SEC'!$A$4:$J$25"}</definedName>
    <definedName name="ㅈㅈ_1" localSheetId="21" hidden="1">{"'AS,SEC'!$A$4:$J$25"}</definedName>
    <definedName name="ㅈㅈ_1" localSheetId="22" hidden="1">{"'AS,SEC'!$A$4:$J$25"}</definedName>
    <definedName name="ㅈㅈ_1" localSheetId="19" hidden="1">{"'AS,SEC'!$A$4:$J$25"}</definedName>
    <definedName name="ㅈㅈ_1" hidden="1">{"'AS,SEC'!$A$4:$J$25"}</definedName>
    <definedName name="ㅈㅈㅈ"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localSheetId="2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localSheetId="1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ㅈㅈㅈㅈ" localSheetId="14" hidden="1">{#N/A,#N/A,TRUE,"일정"}</definedName>
    <definedName name="ㅈㅈㅈㅈ" localSheetId="7" hidden="1">{#N/A,#N/A,TRUE,"일정"}</definedName>
    <definedName name="ㅈㅈㅈㅈ" localSheetId="25" hidden="1">{#N/A,#N/A,TRUE,"일정"}</definedName>
    <definedName name="ㅈㅈㅈㅈ" localSheetId="21" hidden="1">{#N/A,#N/A,TRUE,"일정"}</definedName>
    <definedName name="ㅈㅈㅈㅈ" localSheetId="22" hidden="1">{#N/A,#N/A,TRUE,"일정"}</definedName>
    <definedName name="ㅈㅈㅈㅈ" localSheetId="19" hidden="1">{#N/A,#N/A,TRUE,"일정"}</definedName>
    <definedName name="ㅈㅈㅈㅈ" hidden="1">{#N/A,#N/A,TRUE,"일정"}</definedName>
    <definedName name="자" localSheetId="14" hidden="1">{#N/A,#N/A,FALSE,"UNIT";#N/A,#N/A,FALSE,"UNIT";#N/A,#N/A,FALSE,"계정"}</definedName>
    <definedName name="자" localSheetId="7" hidden="1">{#N/A,#N/A,FALSE,"UNIT";#N/A,#N/A,FALSE,"UNIT";#N/A,#N/A,FALSE,"계정"}</definedName>
    <definedName name="자" localSheetId="25" hidden="1">{#N/A,#N/A,FALSE,"UNIT";#N/A,#N/A,FALSE,"UNIT";#N/A,#N/A,FALSE,"계정"}</definedName>
    <definedName name="자" localSheetId="21" hidden="1">{#N/A,#N/A,FALSE,"UNIT";#N/A,#N/A,FALSE,"UNIT";#N/A,#N/A,FALSE,"계정"}</definedName>
    <definedName name="자" localSheetId="22" hidden="1">{#N/A,#N/A,FALSE,"UNIT";#N/A,#N/A,FALSE,"UNIT";#N/A,#N/A,FALSE,"계정"}</definedName>
    <definedName name="자" localSheetId="19" hidden="1">{#N/A,#N/A,FALSE,"UNIT";#N/A,#N/A,FALSE,"UNIT";#N/A,#N/A,FALSE,"계정"}</definedName>
    <definedName name="자" hidden="1">{#N/A,#N/A,FALSE,"UNIT";#N/A,#N/A,FALSE,"UNIT";#N/A,#N/A,FALSE,"계정"}</definedName>
    <definedName name="자." localSheetId="14" hidden="1">{#N/A,#N/A,FALSE,"UNIT";#N/A,#N/A,FALSE,"UNIT";#N/A,#N/A,FALSE,"계정"}</definedName>
    <definedName name="자." localSheetId="7" hidden="1">{#N/A,#N/A,FALSE,"UNIT";#N/A,#N/A,FALSE,"UNIT";#N/A,#N/A,FALSE,"계정"}</definedName>
    <definedName name="자." localSheetId="25" hidden="1">{#N/A,#N/A,FALSE,"UNIT";#N/A,#N/A,FALSE,"UNIT";#N/A,#N/A,FALSE,"계정"}</definedName>
    <definedName name="자." localSheetId="21" hidden="1">{#N/A,#N/A,FALSE,"UNIT";#N/A,#N/A,FALSE,"UNIT";#N/A,#N/A,FALSE,"계정"}</definedName>
    <definedName name="자." localSheetId="22" hidden="1">{#N/A,#N/A,FALSE,"UNIT";#N/A,#N/A,FALSE,"UNIT";#N/A,#N/A,FALSE,"계정"}</definedName>
    <definedName name="자." localSheetId="19" hidden="1">{#N/A,#N/A,FALSE,"UNIT";#N/A,#N/A,FALSE,"UNIT";#N/A,#N/A,FALSE,"계정"}</definedName>
    <definedName name="자." hidden="1">{#N/A,#N/A,FALSE,"UNIT";#N/A,#N/A,FALSE,"UNIT";#N/A,#N/A,FALSE,"계정"}</definedName>
    <definedName name="자.." localSheetId="14" hidden="1">{#N/A,#N/A,FALSE,"UNIT";#N/A,#N/A,FALSE,"UNIT";#N/A,#N/A,FALSE,"계정"}</definedName>
    <definedName name="자.." localSheetId="7" hidden="1">{#N/A,#N/A,FALSE,"UNIT";#N/A,#N/A,FALSE,"UNIT";#N/A,#N/A,FALSE,"계정"}</definedName>
    <definedName name="자.." localSheetId="25" hidden="1">{#N/A,#N/A,FALSE,"UNIT";#N/A,#N/A,FALSE,"UNIT";#N/A,#N/A,FALSE,"계정"}</definedName>
    <definedName name="자.." localSheetId="21" hidden="1">{#N/A,#N/A,FALSE,"UNIT";#N/A,#N/A,FALSE,"UNIT";#N/A,#N/A,FALSE,"계정"}</definedName>
    <definedName name="자.." localSheetId="22" hidden="1">{#N/A,#N/A,FALSE,"UNIT";#N/A,#N/A,FALSE,"UNIT";#N/A,#N/A,FALSE,"계정"}</definedName>
    <definedName name="자.." localSheetId="19" hidden="1">{#N/A,#N/A,FALSE,"UNIT";#N/A,#N/A,FALSE,"UNIT";#N/A,#N/A,FALSE,"계정"}</definedName>
    <definedName name="자.." hidden="1">{#N/A,#N/A,FALSE,"UNIT";#N/A,#N/A,FALSE,"UNIT";#N/A,#N/A,FALSE,"계정"}</definedName>
    <definedName name="자동수정" localSheetId="14" hidden="1">{#N/A,#N/A,FALSE,"단축1";#N/A,#N/A,FALSE,"단축2";#N/A,#N/A,FALSE,"단축3";#N/A,#N/A,FALSE,"장축";#N/A,#N/A,FALSE,"4WD"}</definedName>
    <definedName name="자동수정" localSheetId="7" hidden="1">{#N/A,#N/A,FALSE,"단축1";#N/A,#N/A,FALSE,"단축2";#N/A,#N/A,FALSE,"단축3";#N/A,#N/A,FALSE,"장축";#N/A,#N/A,FALSE,"4WD"}</definedName>
    <definedName name="자동수정" localSheetId="25" hidden="1">{#N/A,#N/A,FALSE,"단축1";#N/A,#N/A,FALSE,"단축2";#N/A,#N/A,FALSE,"단축3";#N/A,#N/A,FALSE,"장축";#N/A,#N/A,FALSE,"4WD"}</definedName>
    <definedName name="자동수정" localSheetId="21" hidden="1">{#N/A,#N/A,FALSE,"단축1";#N/A,#N/A,FALSE,"단축2";#N/A,#N/A,FALSE,"단축3";#N/A,#N/A,FALSE,"장축";#N/A,#N/A,FALSE,"4WD"}</definedName>
    <definedName name="자동수정" localSheetId="22" hidden="1">{#N/A,#N/A,FALSE,"단축1";#N/A,#N/A,FALSE,"단축2";#N/A,#N/A,FALSE,"단축3";#N/A,#N/A,FALSE,"장축";#N/A,#N/A,FALSE,"4WD"}</definedName>
    <definedName name="자동수정" localSheetId="19" hidden="1">{#N/A,#N/A,FALSE,"단축1";#N/A,#N/A,FALSE,"단축2";#N/A,#N/A,FALSE,"단축3";#N/A,#N/A,FALSE,"장축";#N/A,#N/A,FALSE,"4WD"}</definedName>
    <definedName name="자동수정" hidden="1">{#N/A,#N/A,FALSE,"단축1";#N/A,#N/A,FALSE,"단축2";#N/A,#N/A,FALSE,"단축3";#N/A,#N/A,FALSE,"장축";#N/A,#N/A,FALSE,"4WD"}</definedName>
    <definedName name="자료정리" localSheetId="14" hidden="1">{#N/A,#N/A,FALSE,"단축1";#N/A,#N/A,FALSE,"단축2";#N/A,#N/A,FALSE,"단축3";#N/A,#N/A,FALSE,"장축";#N/A,#N/A,FALSE,"4WD"}</definedName>
    <definedName name="자료정리" localSheetId="7" hidden="1">{#N/A,#N/A,FALSE,"단축1";#N/A,#N/A,FALSE,"단축2";#N/A,#N/A,FALSE,"단축3";#N/A,#N/A,FALSE,"장축";#N/A,#N/A,FALSE,"4WD"}</definedName>
    <definedName name="자료정리" localSheetId="25" hidden="1">{#N/A,#N/A,FALSE,"단축1";#N/A,#N/A,FALSE,"단축2";#N/A,#N/A,FALSE,"단축3";#N/A,#N/A,FALSE,"장축";#N/A,#N/A,FALSE,"4WD"}</definedName>
    <definedName name="자료정리" localSheetId="21" hidden="1">{#N/A,#N/A,FALSE,"단축1";#N/A,#N/A,FALSE,"단축2";#N/A,#N/A,FALSE,"단축3";#N/A,#N/A,FALSE,"장축";#N/A,#N/A,FALSE,"4WD"}</definedName>
    <definedName name="자료정리" localSheetId="22" hidden="1">{#N/A,#N/A,FALSE,"단축1";#N/A,#N/A,FALSE,"단축2";#N/A,#N/A,FALSE,"단축3";#N/A,#N/A,FALSE,"장축";#N/A,#N/A,FALSE,"4WD"}</definedName>
    <definedName name="자료정리" localSheetId="19" hidden="1">{#N/A,#N/A,FALSE,"단축1";#N/A,#N/A,FALSE,"단축2";#N/A,#N/A,FALSE,"단축3";#N/A,#N/A,FALSE,"장축";#N/A,#N/A,FALSE,"4WD"}</definedName>
    <definedName name="자료정리" hidden="1">{#N/A,#N/A,FALSE,"단축1";#N/A,#N/A,FALSE,"단축2";#N/A,#N/A,FALSE,"단축3";#N/A,#N/A,FALSE,"장축";#N/A,#N/A,FALSE,"4WD"}</definedName>
    <definedName name="자잦" localSheetId="14" hidden="1">{#N/A,#N/A,FALSE,"단축1";#N/A,#N/A,FALSE,"단축2";#N/A,#N/A,FALSE,"단축3";#N/A,#N/A,FALSE,"장축";#N/A,#N/A,FALSE,"4WD"}</definedName>
    <definedName name="자잦" localSheetId="7" hidden="1">{#N/A,#N/A,FALSE,"단축1";#N/A,#N/A,FALSE,"단축2";#N/A,#N/A,FALSE,"단축3";#N/A,#N/A,FALSE,"장축";#N/A,#N/A,FALSE,"4WD"}</definedName>
    <definedName name="자잦" localSheetId="25" hidden="1">{#N/A,#N/A,FALSE,"단축1";#N/A,#N/A,FALSE,"단축2";#N/A,#N/A,FALSE,"단축3";#N/A,#N/A,FALSE,"장축";#N/A,#N/A,FALSE,"4WD"}</definedName>
    <definedName name="자잦" localSheetId="21" hidden="1">{#N/A,#N/A,FALSE,"단축1";#N/A,#N/A,FALSE,"단축2";#N/A,#N/A,FALSE,"단축3";#N/A,#N/A,FALSE,"장축";#N/A,#N/A,FALSE,"4WD"}</definedName>
    <definedName name="자잦" localSheetId="22" hidden="1">{#N/A,#N/A,FALSE,"단축1";#N/A,#N/A,FALSE,"단축2";#N/A,#N/A,FALSE,"단축3";#N/A,#N/A,FALSE,"장축";#N/A,#N/A,FALSE,"4WD"}</definedName>
    <definedName name="자잦" localSheetId="19" hidden="1">{#N/A,#N/A,FALSE,"단축1";#N/A,#N/A,FALSE,"단축2";#N/A,#N/A,FALSE,"단축3";#N/A,#N/A,FALSE,"장축";#N/A,#N/A,FALSE,"4WD"}</definedName>
    <definedName name="자잦" hidden="1">{#N/A,#N/A,FALSE,"단축1";#N/A,#N/A,FALSE,"단축2";#N/A,#N/A,FALSE,"단축3";#N/A,#N/A,FALSE,"장축";#N/A,#N/A,FALSE,"4WD"}</definedName>
    <definedName name="자재기준" localSheetId="14" hidden="1">{#N/A,#N/A,TRUE,"Y생산";#N/A,#N/A,TRUE,"Y판매";#N/A,#N/A,TRUE,"Y총물량";#N/A,#N/A,TRUE,"Y능력";#N/A,#N/A,TRUE,"YKD"}</definedName>
    <definedName name="자재기준" localSheetId="7" hidden="1">{#N/A,#N/A,TRUE,"Y생산";#N/A,#N/A,TRUE,"Y판매";#N/A,#N/A,TRUE,"Y총물량";#N/A,#N/A,TRUE,"Y능력";#N/A,#N/A,TRUE,"YKD"}</definedName>
    <definedName name="자재기준" localSheetId="25" hidden="1">{#N/A,#N/A,TRUE,"Y생산";#N/A,#N/A,TRUE,"Y판매";#N/A,#N/A,TRUE,"Y총물량";#N/A,#N/A,TRUE,"Y능력";#N/A,#N/A,TRUE,"YKD"}</definedName>
    <definedName name="자재기준" localSheetId="21" hidden="1">{#N/A,#N/A,TRUE,"Y생산";#N/A,#N/A,TRUE,"Y판매";#N/A,#N/A,TRUE,"Y총물량";#N/A,#N/A,TRUE,"Y능력";#N/A,#N/A,TRUE,"YKD"}</definedName>
    <definedName name="자재기준" localSheetId="22" hidden="1">{#N/A,#N/A,TRUE,"Y생산";#N/A,#N/A,TRUE,"Y판매";#N/A,#N/A,TRUE,"Y총물량";#N/A,#N/A,TRUE,"Y능력";#N/A,#N/A,TRUE,"YKD"}</definedName>
    <definedName name="자재기준" localSheetId="19" hidden="1">{#N/A,#N/A,TRUE,"Y생산";#N/A,#N/A,TRUE,"Y판매";#N/A,#N/A,TRUE,"Y총물량";#N/A,#N/A,TRUE,"Y능력";#N/A,#N/A,TRUE,"YKD"}</definedName>
    <definedName name="자재기준" hidden="1">{#N/A,#N/A,TRUE,"Y생산";#N/A,#N/A,TRUE,"Y판매";#N/A,#N/A,TRUE,"Y총물량";#N/A,#N/A,TRUE,"Y능력";#N/A,#N/A,TRUE,"YKD"}</definedName>
    <definedName name="자재비관리" localSheetId="14" hidden="1">{#N/A,#N/A,TRUE,"자재관리";#N/A,#N/A,TRUE,"품질"}</definedName>
    <definedName name="자재비관리" localSheetId="7" hidden="1">{#N/A,#N/A,TRUE,"자재관리";#N/A,#N/A,TRUE,"품질"}</definedName>
    <definedName name="자재비관리" localSheetId="25" hidden="1">{#N/A,#N/A,TRUE,"자재관리";#N/A,#N/A,TRUE,"품질"}</definedName>
    <definedName name="자재비관리" localSheetId="21" hidden="1">{#N/A,#N/A,TRUE,"자재관리";#N/A,#N/A,TRUE,"품질"}</definedName>
    <definedName name="자재비관리" localSheetId="22" hidden="1">{#N/A,#N/A,TRUE,"자재관리";#N/A,#N/A,TRUE,"품질"}</definedName>
    <definedName name="자재비관리" localSheetId="19" hidden="1">{#N/A,#N/A,TRUE,"자재관리";#N/A,#N/A,TRUE,"품질"}</definedName>
    <definedName name="자재비관리" hidden="1">{#N/A,#N/A,TRUE,"자재관리";#N/A,#N/A,TRUE,"품질"}</definedName>
    <definedName name="장" localSheetId="14" hidden="1">{#N/A,#N/A,FALSE,"단축1";#N/A,#N/A,FALSE,"단축2";#N/A,#N/A,FALSE,"단축3";#N/A,#N/A,FALSE,"장축";#N/A,#N/A,FALSE,"4WD"}</definedName>
    <definedName name="장" localSheetId="7" hidden="1">{#N/A,#N/A,FALSE,"단축1";#N/A,#N/A,FALSE,"단축2";#N/A,#N/A,FALSE,"단축3";#N/A,#N/A,FALSE,"장축";#N/A,#N/A,FALSE,"4WD"}</definedName>
    <definedName name="장" localSheetId="25" hidden="1">{#N/A,#N/A,FALSE,"단축1";#N/A,#N/A,FALSE,"단축2";#N/A,#N/A,FALSE,"단축3";#N/A,#N/A,FALSE,"장축";#N/A,#N/A,FALSE,"4WD"}</definedName>
    <definedName name="장" localSheetId="21" hidden="1">{#N/A,#N/A,FALSE,"단축1";#N/A,#N/A,FALSE,"단축2";#N/A,#N/A,FALSE,"단축3";#N/A,#N/A,FALSE,"장축";#N/A,#N/A,FALSE,"4WD"}</definedName>
    <definedName name="장" localSheetId="22" hidden="1">{#N/A,#N/A,FALSE,"단축1";#N/A,#N/A,FALSE,"단축2";#N/A,#N/A,FALSE,"단축3";#N/A,#N/A,FALSE,"장축";#N/A,#N/A,FALSE,"4WD"}</definedName>
    <definedName name="장" localSheetId="19" hidden="1">{#N/A,#N/A,FALSE,"단축1";#N/A,#N/A,FALSE,"단축2";#N/A,#N/A,FALSE,"단축3";#N/A,#N/A,FALSE,"장축";#N/A,#N/A,FALSE,"4WD"}</definedName>
    <definedName name="장" hidden="1">{#N/A,#N/A,FALSE,"단축1";#N/A,#N/A,FALSE,"단축2";#N/A,#N/A,FALSE,"단축3";#N/A,#N/A,FALSE,"장축";#N/A,#N/A,FALSE,"4WD"}</definedName>
    <definedName name="장VP" localSheetId="14" hidden="1">{#N/A,#N/A,FALSE,"UNIT";#N/A,#N/A,FALSE,"UNIT";#N/A,#N/A,FALSE,"계정"}</definedName>
    <definedName name="장VP" localSheetId="7" hidden="1">{#N/A,#N/A,FALSE,"UNIT";#N/A,#N/A,FALSE,"UNIT";#N/A,#N/A,FALSE,"계정"}</definedName>
    <definedName name="장VP" localSheetId="25" hidden="1">{#N/A,#N/A,FALSE,"UNIT";#N/A,#N/A,FALSE,"UNIT";#N/A,#N/A,FALSE,"계정"}</definedName>
    <definedName name="장VP" localSheetId="21" hidden="1">{#N/A,#N/A,FALSE,"UNIT";#N/A,#N/A,FALSE,"UNIT";#N/A,#N/A,FALSE,"계정"}</definedName>
    <definedName name="장VP" localSheetId="22" hidden="1">{#N/A,#N/A,FALSE,"UNIT";#N/A,#N/A,FALSE,"UNIT";#N/A,#N/A,FALSE,"계정"}</definedName>
    <definedName name="장VP" localSheetId="19" hidden="1">{#N/A,#N/A,FALSE,"UNIT";#N/A,#N/A,FALSE,"UNIT";#N/A,#N/A,FALSE,"계정"}</definedName>
    <definedName name="장VP" hidden="1">{#N/A,#N/A,FALSE,"UNIT";#N/A,#N/A,FALSE,"UNIT";#N/A,#N/A,FALSE,"계정"}</definedName>
    <definedName name="장민ㄹ" localSheetId="14" hidden="1">{#N/A,#N/A,FALSE,"단축1";#N/A,#N/A,FALSE,"단축2";#N/A,#N/A,FALSE,"단축3";#N/A,#N/A,FALSE,"장축";#N/A,#N/A,FALSE,"4WD"}</definedName>
    <definedName name="장민ㄹ" localSheetId="7" hidden="1">{#N/A,#N/A,FALSE,"단축1";#N/A,#N/A,FALSE,"단축2";#N/A,#N/A,FALSE,"단축3";#N/A,#N/A,FALSE,"장축";#N/A,#N/A,FALSE,"4WD"}</definedName>
    <definedName name="장민ㄹ" localSheetId="25" hidden="1">{#N/A,#N/A,FALSE,"단축1";#N/A,#N/A,FALSE,"단축2";#N/A,#N/A,FALSE,"단축3";#N/A,#N/A,FALSE,"장축";#N/A,#N/A,FALSE,"4WD"}</definedName>
    <definedName name="장민ㄹ" localSheetId="21" hidden="1">{#N/A,#N/A,FALSE,"단축1";#N/A,#N/A,FALSE,"단축2";#N/A,#N/A,FALSE,"단축3";#N/A,#N/A,FALSE,"장축";#N/A,#N/A,FALSE,"4WD"}</definedName>
    <definedName name="장민ㄹ" localSheetId="22" hidden="1">{#N/A,#N/A,FALSE,"단축1";#N/A,#N/A,FALSE,"단축2";#N/A,#N/A,FALSE,"단축3";#N/A,#N/A,FALSE,"장축";#N/A,#N/A,FALSE,"4WD"}</definedName>
    <definedName name="장민ㄹ" localSheetId="19" hidden="1">{#N/A,#N/A,FALSE,"단축1";#N/A,#N/A,FALSE,"단축2";#N/A,#N/A,FALSE,"단축3";#N/A,#N/A,FALSE,"장축";#N/A,#N/A,FALSE,"4WD"}</definedName>
    <definedName name="장민ㄹ" hidden="1">{#N/A,#N/A,FALSE,"단축1";#N/A,#N/A,FALSE,"단축2";#N/A,#N/A,FALSE,"단축3";#N/A,#N/A,FALSE,"장축";#N/A,#N/A,FALSE,"4WD"}</definedName>
    <definedName name="재" localSheetId="14" hidden="1">{#N/A,#N/A,FALSE,"UNIT";#N/A,#N/A,FALSE,"UNIT";#N/A,#N/A,FALSE,"계정"}</definedName>
    <definedName name="재" localSheetId="7" hidden="1">{#N/A,#N/A,FALSE,"UNIT";#N/A,#N/A,FALSE,"UNIT";#N/A,#N/A,FALSE,"계정"}</definedName>
    <definedName name="재" localSheetId="25" hidden="1">{#N/A,#N/A,FALSE,"UNIT";#N/A,#N/A,FALSE,"UNIT";#N/A,#N/A,FALSE,"계정"}</definedName>
    <definedName name="재" localSheetId="21" hidden="1">{#N/A,#N/A,FALSE,"UNIT";#N/A,#N/A,FALSE,"UNIT";#N/A,#N/A,FALSE,"계정"}</definedName>
    <definedName name="재" localSheetId="22" hidden="1">{#N/A,#N/A,FALSE,"UNIT";#N/A,#N/A,FALSE,"UNIT";#N/A,#N/A,FALSE,"계정"}</definedName>
    <definedName name="재" localSheetId="19" hidden="1">{#N/A,#N/A,FALSE,"UNIT";#N/A,#N/A,FALSE,"UNIT";#N/A,#N/A,FALSE,"계정"}</definedName>
    <definedName name="재" hidden="1">{#N/A,#N/A,FALSE,"UNIT";#N/A,#N/A,FALSE,"UNIT";#N/A,#N/A,FALSE,"계정"}</definedName>
    <definedName name="재공">#REF!</definedName>
    <definedName name="잯" localSheetId="14" hidden="1">{#N/A,#N/A,FALSE,"단축1";#N/A,#N/A,FALSE,"단축2";#N/A,#N/A,FALSE,"단축3";#N/A,#N/A,FALSE,"장축";#N/A,#N/A,FALSE,"4WD"}</definedName>
    <definedName name="잯" localSheetId="7" hidden="1">{#N/A,#N/A,FALSE,"단축1";#N/A,#N/A,FALSE,"단축2";#N/A,#N/A,FALSE,"단축3";#N/A,#N/A,FALSE,"장축";#N/A,#N/A,FALSE,"4WD"}</definedName>
    <definedName name="잯" localSheetId="25" hidden="1">{#N/A,#N/A,FALSE,"단축1";#N/A,#N/A,FALSE,"단축2";#N/A,#N/A,FALSE,"단축3";#N/A,#N/A,FALSE,"장축";#N/A,#N/A,FALSE,"4WD"}</definedName>
    <definedName name="잯" localSheetId="21" hidden="1">{#N/A,#N/A,FALSE,"단축1";#N/A,#N/A,FALSE,"단축2";#N/A,#N/A,FALSE,"단축3";#N/A,#N/A,FALSE,"장축";#N/A,#N/A,FALSE,"4WD"}</definedName>
    <definedName name="잯" localSheetId="22" hidden="1">{#N/A,#N/A,FALSE,"단축1";#N/A,#N/A,FALSE,"단축2";#N/A,#N/A,FALSE,"단축3";#N/A,#N/A,FALSE,"장축";#N/A,#N/A,FALSE,"4WD"}</definedName>
    <definedName name="잯" localSheetId="19" hidden="1">{#N/A,#N/A,FALSE,"단축1";#N/A,#N/A,FALSE,"단축2";#N/A,#N/A,FALSE,"단축3";#N/A,#N/A,FALSE,"장축";#N/A,#N/A,FALSE,"4WD"}</definedName>
    <definedName name="잯" hidden="1">{#N/A,#N/A,FALSE,"단축1";#N/A,#N/A,FALSE,"단축2";#N/A,#N/A,FALSE,"단축3";#N/A,#N/A,FALSE,"장축";#N/A,#N/A,FALSE,"4WD"}</definedName>
    <definedName name="저저" localSheetId="14" hidden="1">{#N/A,#N/A,FALSE,"UNIT";#N/A,#N/A,FALSE,"UNIT";#N/A,#N/A,FALSE,"계정"}</definedName>
    <definedName name="저저" localSheetId="7" hidden="1">{#N/A,#N/A,FALSE,"UNIT";#N/A,#N/A,FALSE,"UNIT";#N/A,#N/A,FALSE,"계정"}</definedName>
    <definedName name="저저" localSheetId="25" hidden="1">{#N/A,#N/A,FALSE,"UNIT";#N/A,#N/A,FALSE,"UNIT";#N/A,#N/A,FALSE,"계정"}</definedName>
    <definedName name="저저" localSheetId="21" hidden="1">{#N/A,#N/A,FALSE,"UNIT";#N/A,#N/A,FALSE,"UNIT";#N/A,#N/A,FALSE,"계정"}</definedName>
    <definedName name="저저" localSheetId="22" hidden="1">{#N/A,#N/A,FALSE,"UNIT";#N/A,#N/A,FALSE,"UNIT";#N/A,#N/A,FALSE,"계정"}</definedName>
    <definedName name="저저" localSheetId="19" hidden="1">{#N/A,#N/A,FALSE,"UNIT";#N/A,#N/A,FALSE,"UNIT";#N/A,#N/A,FALSE,"계정"}</definedName>
    <definedName name="저저" hidden="1">{#N/A,#N/A,FALSE,"UNIT";#N/A,#N/A,FALSE,"UNIT";#N/A,#N/A,FALSE,"계정"}</definedName>
    <definedName name="전">#REF!</definedName>
    <definedName name="전개계획" localSheetId="14" hidden="1">{#N/A,#N/A,FALSE,"단축1";#N/A,#N/A,FALSE,"단축2";#N/A,#N/A,FALSE,"단축3";#N/A,#N/A,FALSE,"장축";#N/A,#N/A,FALSE,"4WD"}</definedName>
    <definedName name="전개계획" localSheetId="7" hidden="1">{#N/A,#N/A,FALSE,"단축1";#N/A,#N/A,FALSE,"단축2";#N/A,#N/A,FALSE,"단축3";#N/A,#N/A,FALSE,"장축";#N/A,#N/A,FALSE,"4WD"}</definedName>
    <definedName name="전개계획" localSheetId="25" hidden="1">{#N/A,#N/A,FALSE,"단축1";#N/A,#N/A,FALSE,"단축2";#N/A,#N/A,FALSE,"단축3";#N/A,#N/A,FALSE,"장축";#N/A,#N/A,FALSE,"4WD"}</definedName>
    <definedName name="전개계획" localSheetId="21" hidden="1">{#N/A,#N/A,FALSE,"단축1";#N/A,#N/A,FALSE,"단축2";#N/A,#N/A,FALSE,"단축3";#N/A,#N/A,FALSE,"장축";#N/A,#N/A,FALSE,"4WD"}</definedName>
    <definedName name="전개계획" localSheetId="22" hidden="1">{#N/A,#N/A,FALSE,"단축1";#N/A,#N/A,FALSE,"단축2";#N/A,#N/A,FALSE,"단축3";#N/A,#N/A,FALSE,"장축";#N/A,#N/A,FALSE,"4WD"}</definedName>
    <definedName name="전개계획" localSheetId="19" hidden="1">{#N/A,#N/A,FALSE,"단축1";#N/A,#N/A,FALSE,"단축2";#N/A,#N/A,FALSE,"단축3";#N/A,#N/A,FALSE,"장축";#N/A,#N/A,FALSE,"4WD"}</definedName>
    <definedName name="전개계획" hidden="1">{#N/A,#N/A,FALSE,"단축1";#N/A,#N/A,FALSE,"단축2";#N/A,#N/A,FALSE,"단축3";#N/A,#N/A,FALSE,"장축";#N/A,#N/A,FALSE,"4WD"}</definedName>
    <definedName name="전개방안2" localSheetId="14" hidden="1">{#N/A,#N/A,FALSE,"단축1";#N/A,#N/A,FALSE,"단축2";#N/A,#N/A,FALSE,"단축3";#N/A,#N/A,FALSE,"장축";#N/A,#N/A,FALSE,"4WD"}</definedName>
    <definedName name="전개방안2" localSheetId="7" hidden="1">{#N/A,#N/A,FALSE,"단축1";#N/A,#N/A,FALSE,"단축2";#N/A,#N/A,FALSE,"단축3";#N/A,#N/A,FALSE,"장축";#N/A,#N/A,FALSE,"4WD"}</definedName>
    <definedName name="전개방안2" localSheetId="25" hidden="1">{#N/A,#N/A,FALSE,"단축1";#N/A,#N/A,FALSE,"단축2";#N/A,#N/A,FALSE,"단축3";#N/A,#N/A,FALSE,"장축";#N/A,#N/A,FALSE,"4WD"}</definedName>
    <definedName name="전개방안2" localSheetId="21" hidden="1">{#N/A,#N/A,FALSE,"단축1";#N/A,#N/A,FALSE,"단축2";#N/A,#N/A,FALSE,"단축3";#N/A,#N/A,FALSE,"장축";#N/A,#N/A,FALSE,"4WD"}</definedName>
    <definedName name="전개방안2" localSheetId="22" hidden="1">{#N/A,#N/A,FALSE,"단축1";#N/A,#N/A,FALSE,"단축2";#N/A,#N/A,FALSE,"단축3";#N/A,#N/A,FALSE,"장축";#N/A,#N/A,FALSE,"4WD"}</definedName>
    <definedName name="전개방안2" localSheetId="19" hidden="1">{#N/A,#N/A,FALSE,"단축1";#N/A,#N/A,FALSE,"단축2";#N/A,#N/A,FALSE,"단축3";#N/A,#N/A,FALSE,"장축";#N/A,#N/A,FALSE,"4WD"}</definedName>
    <definedName name="전개방안2" hidden="1">{#N/A,#N/A,FALSE,"단축1";#N/A,#N/A,FALSE,"단축2";#N/A,#N/A,FALSE,"단축3";#N/A,#N/A,FALSE,"장축";#N/A,#N/A,FALSE,"4WD"}</definedName>
    <definedName name="전개방안3" localSheetId="14" hidden="1">{#N/A,#N/A,FALSE,"단축1";#N/A,#N/A,FALSE,"단축2";#N/A,#N/A,FALSE,"단축3";#N/A,#N/A,FALSE,"장축";#N/A,#N/A,FALSE,"4WD"}</definedName>
    <definedName name="전개방안3" localSheetId="7" hidden="1">{#N/A,#N/A,FALSE,"단축1";#N/A,#N/A,FALSE,"단축2";#N/A,#N/A,FALSE,"단축3";#N/A,#N/A,FALSE,"장축";#N/A,#N/A,FALSE,"4WD"}</definedName>
    <definedName name="전개방안3" localSheetId="25" hidden="1">{#N/A,#N/A,FALSE,"단축1";#N/A,#N/A,FALSE,"단축2";#N/A,#N/A,FALSE,"단축3";#N/A,#N/A,FALSE,"장축";#N/A,#N/A,FALSE,"4WD"}</definedName>
    <definedName name="전개방안3" localSheetId="21" hidden="1">{#N/A,#N/A,FALSE,"단축1";#N/A,#N/A,FALSE,"단축2";#N/A,#N/A,FALSE,"단축3";#N/A,#N/A,FALSE,"장축";#N/A,#N/A,FALSE,"4WD"}</definedName>
    <definedName name="전개방안3" localSheetId="22" hidden="1">{#N/A,#N/A,FALSE,"단축1";#N/A,#N/A,FALSE,"단축2";#N/A,#N/A,FALSE,"단축3";#N/A,#N/A,FALSE,"장축";#N/A,#N/A,FALSE,"4WD"}</definedName>
    <definedName name="전개방안3" localSheetId="19" hidden="1">{#N/A,#N/A,FALSE,"단축1";#N/A,#N/A,FALSE,"단축2";#N/A,#N/A,FALSE,"단축3";#N/A,#N/A,FALSE,"장축";#N/A,#N/A,FALSE,"4WD"}</definedName>
    <definedName name="전개방안3" hidden="1">{#N/A,#N/A,FALSE,"단축1";#N/A,#N/A,FALSE,"단축2";#N/A,#N/A,FALSE,"단축3";#N/A,#N/A,FALSE,"장축";#N/A,#N/A,FALSE,"4WD"}</definedName>
    <definedName name="전개방안4" localSheetId="14" hidden="1">{#N/A,#N/A,FALSE,"단축1";#N/A,#N/A,FALSE,"단축2";#N/A,#N/A,FALSE,"단축3";#N/A,#N/A,FALSE,"장축";#N/A,#N/A,FALSE,"4WD"}</definedName>
    <definedName name="전개방안4" localSheetId="7" hidden="1">{#N/A,#N/A,FALSE,"단축1";#N/A,#N/A,FALSE,"단축2";#N/A,#N/A,FALSE,"단축3";#N/A,#N/A,FALSE,"장축";#N/A,#N/A,FALSE,"4WD"}</definedName>
    <definedName name="전개방안4" localSheetId="25" hidden="1">{#N/A,#N/A,FALSE,"단축1";#N/A,#N/A,FALSE,"단축2";#N/A,#N/A,FALSE,"단축3";#N/A,#N/A,FALSE,"장축";#N/A,#N/A,FALSE,"4WD"}</definedName>
    <definedName name="전개방안4" localSheetId="21" hidden="1">{#N/A,#N/A,FALSE,"단축1";#N/A,#N/A,FALSE,"단축2";#N/A,#N/A,FALSE,"단축3";#N/A,#N/A,FALSE,"장축";#N/A,#N/A,FALSE,"4WD"}</definedName>
    <definedName name="전개방안4" localSheetId="22" hidden="1">{#N/A,#N/A,FALSE,"단축1";#N/A,#N/A,FALSE,"단축2";#N/A,#N/A,FALSE,"단축3";#N/A,#N/A,FALSE,"장축";#N/A,#N/A,FALSE,"4WD"}</definedName>
    <definedName name="전개방안4" localSheetId="19" hidden="1">{#N/A,#N/A,FALSE,"단축1";#N/A,#N/A,FALSE,"단축2";#N/A,#N/A,FALSE,"단축3";#N/A,#N/A,FALSE,"장축";#N/A,#N/A,FALSE,"4WD"}</definedName>
    <definedName name="전개방안4" hidden="1">{#N/A,#N/A,FALSE,"단축1";#N/A,#N/A,FALSE,"단축2";#N/A,#N/A,FALSE,"단축3";#N/A,#N/A,FALSE,"장축";#N/A,#N/A,FALSE,"4WD"}</definedName>
    <definedName name="전공장간접" localSheetId="14" hidden="1">{#N/A,#N/A,TRUE,"Y생산";#N/A,#N/A,TRUE,"Y판매";#N/A,#N/A,TRUE,"Y총물량";#N/A,#N/A,TRUE,"Y능력";#N/A,#N/A,TRUE,"YKD"}</definedName>
    <definedName name="전공장간접" localSheetId="7" hidden="1">{#N/A,#N/A,TRUE,"Y생산";#N/A,#N/A,TRUE,"Y판매";#N/A,#N/A,TRUE,"Y총물량";#N/A,#N/A,TRUE,"Y능력";#N/A,#N/A,TRUE,"YKD"}</definedName>
    <definedName name="전공장간접" localSheetId="25" hidden="1">{#N/A,#N/A,TRUE,"Y생산";#N/A,#N/A,TRUE,"Y판매";#N/A,#N/A,TRUE,"Y총물량";#N/A,#N/A,TRUE,"Y능력";#N/A,#N/A,TRUE,"YKD"}</definedName>
    <definedName name="전공장간접" localSheetId="21" hidden="1">{#N/A,#N/A,TRUE,"Y생산";#N/A,#N/A,TRUE,"Y판매";#N/A,#N/A,TRUE,"Y총물량";#N/A,#N/A,TRUE,"Y능력";#N/A,#N/A,TRUE,"YKD"}</definedName>
    <definedName name="전공장간접" localSheetId="22" hidden="1">{#N/A,#N/A,TRUE,"Y생산";#N/A,#N/A,TRUE,"Y판매";#N/A,#N/A,TRUE,"Y총물량";#N/A,#N/A,TRUE,"Y능력";#N/A,#N/A,TRUE,"YKD"}</definedName>
    <definedName name="전공장간접" localSheetId="19" hidden="1">{#N/A,#N/A,TRUE,"Y생산";#N/A,#N/A,TRUE,"Y판매";#N/A,#N/A,TRUE,"Y총물량";#N/A,#N/A,TRUE,"Y능력";#N/A,#N/A,TRUE,"YKD"}</definedName>
    <definedName name="전공장간접" hidden="1">{#N/A,#N/A,TRUE,"Y생산";#N/A,#N/A,TRUE,"Y판매";#N/A,#N/A,TRUE,"Y총물량";#N/A,#N/A,TRUE,"Y능력";#N/A,#N/A,TRUE,"YKD"}</definedName>
    <definedName name="전부인쇄" localSheetId="14" hidden="1">{#N/A,#N/A,FALSE,"단축1";#N/A,#N/A,FALSE,"단축2";#N/A,#N/A,FALSE,"단축3";#N/A,#N/A,FALSE,"장축";#N/A,#N/A,FALSE,"4WD"}</definedName>
    <definedName name="전부인쇄" localSheetId="7" hidden="1">{#N/A,#N/A,FALSE,"단축1";#N/A,#N/A,FALSE,"단축2";#N/A,#N/A,FALSE,"단축3";#N/A,#N/A,FALSE,"장축";#N/A,#N/A,FALSE,"4WD"}</definedName>
    <definedName name="전부인쇄" localSheetId="25" hidden="1">{#N/A,#N/A,FALSE,"단축1";#N/A,#N/A,FALSE,"단축2";#N/A,#N/A,FALSE,"단축3";#N/A,#N/A,FALSE,"장축";#N/A,#N/A,FALSE,"4WD"}</definedName>
    <definedName name="전부인쇄" localSheetId="21" hidden="1">{#N/A,#N/A,FALSE,"단축1";#N/A,#N/A,FALSE,"단축2";#N/A,#N/A,FALSE,"단축3";#N/A,#N/A,FALSE,"장축";#N/A,#N/A,FALSE,"4WD"}</definedName>
    <definedName name="전부인쇄" localSheetId="22" hidden="1">{#N/A,#N/A,FALSE,"단축1";#N/A,#N/A,FALSE,"단축2";#N/A,#N/A,FALSE,"단축3";#N/A,#N/A,FALSE,"장축";#N/A,#N/A,FALSE,"4WD"}</definedName>
    <definedName name="전부인쇄" localSheetId="19" hidden="1">{#N/A,#N/A,FALSE,"단축1";#N/A,#N/A,FALSE,"단축2";#N/A,#N/A,FALSE,"단축3";#N/A,#N/A,FALSE,"장축";#N/A,#N/A,FALSE,"4WD"}</definedName>
    <definedName name="전부인쇄" hidden="1">{#N/A,#N/A,FALSE,"단축1";#N/A,#N/A,FALSE,"단축2";#N/A,#N/A,FALSE,"단축3";#N/A,#N/A,FALSE,"장축";#N/A,#N/A,FALSE,"4WD"}</definedName>
    <definedName name="전사" localSheetId="14" hidden="1">{"'AS,SEC'!$A$4:$J$25"}</definedName>
    <definedName name="전사" localSheetId="7" hidden="1">{"'AS,SEC'!$A$4:$J$25"}</definedName>
    <definedName name="전사" localSheetId="25" hidden="1">{"'AS,SEC'!$A$4:$J$25"}</definedName>
    <definedName name="전사" localSheetId="21" hidden="1">{"'AS,SEC'!$A$4:$J$25"}</definedName>
    <definedName name="전사" localSheetId="22" hidden="1">{"'AS,SEC'!$A$4:$J$25"}</definedName>
    <definedName name="전사" localSheetId="19" hidden="1">{"'AS,SEC'!$A$4:$J$25"}</definedName>
    <definedName name="전사" hidden="1">{"'AS,SEC'!$A$4:$J$25"}</definedName>
    <definedName name="전사_1" localSheetId="14" hidden="1">{"'AS,SEC'!$A$4:$J$25"}</definedName>
    <definedName name="전사_1" localSheetId="7" hidden="1">{"'AS,SEC'!$A$4:$J$25"}</definedName>
    <definedName name="전사_1" localSheetId="25" hidden="1">{"'AS,SEC'!$A$4:$J$25"}</definedName>
    <definedName name="전사_1" localSheetId="21" hidden="1">{"'AS,SEC'!$A$4:$J$25"}</definedName>
    <definedName name="전사_1" localSheetId="22" hidden="1">{"'AS,SEC'!$A$4:$J$25"}</definedName>
    <definedName name="전사_1" localSheetId="19" hidden="1">{"'AS,SEC'!$A$4:$J$25"}</definedName>
    <definedName name="전사_1" hidden="1">{"'AS,SEC'!$A$4:$J$25"}</definedName>
    <definedName name="전차종" localSheetId="14" hidden="1">{#N/A,#N/A,FALSE,"표지";#N/A,#N/A,FALSE,"전제";#N/A,#N/A,FALSE,"대당";#N/A,#N/A,FALSE,"가공비";#N/A,#N/A,FALSE,"재료비";#N/A,#N/A,FALSE,"손익"}</definedName>
    <definedName name="전차종" localSheetId="7" hidden="1">{#N/A,#N/A,FALSE,"표지";#N/A,#N/A,FALSE,"전제";#N/A,#N/A,FALSE,"대당";#N/A,#N/A,FALSE,"가공비";#N/A,#N/A,FALSE,"재료비";#N/A,#N/A,FALSE,"손익"}</definedName>
    <definedName name="전차종" localSheetId="25" hidden="1">{#N/A,#N/A,FALSE,"표지";#N/A,#N/A,FALSE,"전제";#N/A,#N/A,FALSE,"대당";#N/A,#N/A,FALSE,"가공비";#N/A,#N/A,FALSE,"재료비";#N/A,#N/A,FALSE,"손익"}</definedName>
    <definedName name="전차종" localSheetId="21" hidden="1">{#N/A,#N/A,FALSE,"표지";#N/A,#N/A,FALSE,"전제";#N/A,#N/A,FALSE,"대당";#N/A,#N/A,FALSE,"가공비";#N/A,#N/A,FALSE,"재료비";#N/A,#N/A,FALSE,"손익"}</definedName>
    <definedName name="전차종" localSheetId="22" hidden="1">{#N/A,#N/A,FALSE,"표지";#N/A,#N/A,FALSE,"전제";#N/A,#N/A,FALSE,"대당";#N/A,#N/A,FALSE,"가공비";#N/A,#N/A,FALSE,"재료비";#N/A,#N/A,FALSE,"손익"}</definedName>
    <definedName name="전차종" localSheetId="19" hidden="1">{#N/A,#N/A,FALSE,"표지";#N/A,#N/A,FALSE,"전제";#N/A,#N/A,FALSE,"대당";#N/A,#N/A,FALSE,"가공비";#N/A,#N/A,FALSE,"재료비";#N/A,#N/A,FALSE,"손익"}</definedName>
    <definedName name="전차종" hidden="1">{#N/A,#N/A,FALSE,"표지";#N/A,#N/A,FALSE,"전제";#N/A,#N/A,FALSE,"대당";#N/A,#N/A,FALSE,"가공비";#N/A,#N/A,FALSE,"재료비";#N/A,#N/A,FALSE,"손익"}</definedName>
    <definedName name="전체종합2" localSheetId="14" hidden="1">{#N/A,#N/A,FALSE,"단축1";#N/A,#N/A,FALSE,"단축2";#N/A,#N/A,FALSE,"단축3";#N/A,#N/A,FALSE,"장축";#N/A,#N/A,FALSE,"4WD"}</definedName>
    <definedName name="전체종합2" localSheetId="7" hidden="1">{#N/A,#N/A,FALSE,"단축1";#N/A,#N/A,FALSE,"단축2";#N/A,#N/A,FALSE,"단축3";#N/A,#N/A,FALSE,"장축";#N/A,#N/A,FALSE,"4WD"}</definedName>
    <definedName name="전체종합2" localSheetId="25" hidden="1">{#N/A,#N/A,FALSE,"단축1";#N/A,#N/A,FALSE,"단축2";#N/A,#N/A,FALSE,"단축3";#N/A,#N/A,FALSE,"장축";#N/A,#N/A,FALSE,"4WD"}</definedName>
    <definedName name="전체종합2" localSheetId="21" hidden="1">{#N/A,#N/A,FALSE,"단축1";#N/A,#N/A,FALSE,"단축2";#N/A,#N/A,FALSE,"단축3";#N/A,#N/A,FALSE,"장축";#N/A,#N/A,FALSE,"4WD"}</definedName>
    <definedName name="전체종합2" localSheetId="22" hidden="1">{#N/A,#N/A,FALSE,"단축1";#N/A,#N/A,FALSE,"단축2";#N/A,#N/A,FALSE,"단축3";#N/A,#N/A,FALSE,"장축";#N/A,#N/A,FALSE,"4WD"}</definedName>
    <definedName name="전체종합2" localSheetId="19" hidden="1">{#N/A,#N/A,FALSE,"단축1";#N/A,#N/A,FALSE,"단축2";#N/A,#N/A,FALSE,"단축3";#N/A,#N/A,FALSE,"장축";#N/A,#N/A,FALSE,"4WD"}</definedName>
    <definedName name="전체종합2" hidden="1">{#N/A,#N/A,FALSE,"단축1";#N/A,#N/A,FALSE,"단축2";#N/A,#N/A,FALSE,"단축3";#N/A,#N/A,FALSE,"장축";#N/A,#N/A,FALSE,"4WD"}</definedName>
    <definedName name="절대일정" localSheetId="14" hidden="1">{#N/A,#N/A,FALSE,"신규dep";#N/A,#N/A,FALSE,"신규dep-금형상각후";#N/A,#N/A,FALSE,"신규dep-연구비상각후";#N/A,#N/A,FALSE,"신규dep-기계,공구상각후"}</definedName>
    <definedName name="절대일정" localSheetId="7" hidden="1">{#N/A,#N/A,FALSE,"신규dep";#N/A,#N/A,FALSE,"신규dep-금형상각후";#N/A,#N/A,FALSE,"신규dep-연구비상각후";#N/A,#N/A,FALSE,"신규dep-기계,공구상각후"}</definedName>
    <definedName name="절대일정" localSheetId="25" hidden="1">{#N/A,#N/A,FALSE,"신규dep";#N/A,#N/A,FALSE,"신규dep-금형상각후";#N/A,#N/A,FALSE,"신규dep-연구비상각후";#N/A,#N/A,FALSE,"신규dep-기계,공구상각후"}</definedName>
    <definedName name="절대일정" localSheetId="21" hidden="1">{#N/A,#N/A,FALSE,"신규dep";#N/A,#N/A,FALSE,"신규dep-금형상각후";#N/A,#N/A,FALSE,"신규dep-연구비상각후";#N/A,#N/A,FALSE,"신규dep-기계,공구상각후"}</definedName>
    <definedName name="절대일정" localSheetId="22" hidden="1">{#N/A,#N/A,FALSE,"신규dep";#N/A,#N/A,FALSE,"신규dep-금형상각후";#N/A,#N/A,FALSE,"신규dep-연구비상각후";#N/A,#N/A,FALSE,"신규dep-기계,공구상각후"}</definedName>
    <definedName name="절대일정" localSheetId="19" hidden="1">{#N/A,#N/A,FALSE,"신규dep";#N/A,#N/A,FALSE,"신규dep-금형상각후";#N/A,#N/A,FALSE,"신규dep-연구비상각후";#N/A,#N/A,FALSE,"신규dep-기계,공구상각후"}</definedName>
    <definedName name="절대일정" hidden="1">{#N/A,#N/A,FALSE,"신규dep";#N/A,#N/A,FALSE,"신규dep-금형상각후";#N/A,#N/A,FALSE,"신규dep-연구비상각후";#N/A,#N/A,FALSE,"신규dep-기계,공구상각후"}</definedName>
    <definedName name="절대일정3" localSheetId="14" hidden="1">{#N/A,#N/A,FALSE,"신규dep";#N/A,#N/A,FALSE,"신규dep-금형상각후";#N/A,#N/A,FALSE,"신규dep-연구비상각후";#N/A,#N/A,FALSE,"신규dep-기계,공구상각후"}</definedName>
    <definedName name="절대일정3" localSheetId="7" hidden="1">{#N/A,#N/A,FALSE,"신규dep";#N/A,#N/A,FALSE,"신규dep-금형상각후";#N/A,#N/A,FALSE,"신규dep-연구비상각후";#N/A,#N/A,FALSE,"신규dep-기계,공구상각후"}</definedName>
    <definedName name="절대일정3" localSheetId="25" hidden="1">{#N/A,#N/A,FALSE,"신규dep";#N/A,#N/A,FALSE,"신규dep-금형상각후";#N/A,#N/A,FALSE,"신규dep-연구비상각후";#N/A,#N/A,FALSE,"신규dep-기계,공구상각후"}</definedName>
    <definedName name="절대일정3" localSheetId="21" hidden="1">{#N/A,#N/A,FALSE,"신규dep";#N/A,#N/A,FALSE,"신규dep-금형상각후";#N/A,#N/A,FALSE,"신규dep-연구비상각후";#N/A,#N/A,FALSE,"신규dep-기계,공구상각후"}</definedName>
    <definedName name="절대일정3" localSheetId="22" hidden="1">{#N/A,#N/A,FALSE,"신규dep";#N/A,#N/A,FALSE,"신규dep-금형상각후";#N/A,#N/A,FALSE,"신규dep-연구비상각후";#N/A,#N/A,FALSE,"신규dep-기계,공구상각후"}</definedName>
    <definedName name="절대일정3" localSheetId="19" hidden="1">{#N/A,#N/A,FALSE,"신규dep";#N/A,#N/A,FALSE,"신규dep-금형상각후";#N/A,#N/A,FALSE,"신규dep-연구비상각후";#N/A,#N/A,FALSE,"신규dep-기계,공구상각후"}</definedName>
    <definedName name="절대일정3" hidden="1">{#N/A,#N/A,FALSE,"신규dep";#N/A,#N/A,FALSE,"신규dep-금형상각후";#N/A,#N/A,FALSE,"신규dep-연구비상각후";#N/A,#N/A,FALSE,"신규dep-기계,공구상각후"}</definedName>
    <definedName name="정" localSheetId="14" hidden="1">{#N/A,#N/A,FALSE,"UNIT";#N/A,#N/A,FALSE,"UNIT";#N/A,#N/A,FALSE,"계정"}</definedName>
    <definedName name="정" localSheetId="7" hidden="1">{#N/A,#N/A,FALSE,"UNIT";#N/A,#N/A,FALSE,"UNIT";#N/A,#N/A,FALSE,"계정"}</definedName>
    <definedName name="정" localSheetId="25" hidden="1">{#N/A,#N/A,FALSE,"UNIT";#N/A,#N/A,FALSE,"UNIT";#N/A,#N/A,FALSE,"계정"}</definedName>
    <definedName name="정" localSheetId="21" hidden="1">{#N/A,#N/A,FALSE,"UNIT";#N/A,#N/A,FALSE,"UNIT";#N/A,#N/A,FALSE,"계정"}</definedName>
    <definedName name="정" localSheetId="22" hidden="1">{#N/A,#N/A,FALSE,"UNIT";#N/A,#N/A,FALSE,"UNIT";#N/A,#N/A,FALSE,"계정"}</definedName>
    <definedName name="정" localSheetId="19" hidden="1">{#N/A,#N/A,FALSE,"UNIT";#N/A,#N/A,FALSE,"UNIT";#N/A,#N/A,FALSE,"계정"}</definedName>
    <definedName name="정" hidden="1">{#N/A,#N/A,FALSE,"UNIT";#N/A,#N/A,FALSE,"UNIT";#N/A,#N/A,FALSE,"계정"}</definedName>
    <definedName name="정문" localSheetId="14" hidden="1">{#N/A,#N/A,FALSE,"UNIT";#N/A,#N/A,FALSE,"UNIT";#N/A,#N/A,FALSE,"계정"}</definedName>
    <definedName name="정문" localSheetId="7" hidden="1">{#N/A,#N/A,FALSE,"UNIT";#N/A,#N/A,FALSE,"UNIT";#N/A,#N/A,FALSE,"계정"}</definedName>
    <definedName name="정문" localSheetId="25" hidden="1">{#N/A,#N/A,FALSE,"UNIT";#N/A,#N/A,FALSE,"UNIT";#N/A,#N/A,FALSE,"계정"}</definedName>
    <definedName name="정문" localSheetId="21" hidden="1">{#N/A,#N/A,FALSE,"UNIT";#N/A,#N/A,FALSE,"UNIT";#N/A,#N/A,FALSE,"계정"}</definedName>
    <definedName name="정문" localSheetId="22" hidden="1">{#N/A,#N/A,FALSE,"UNIT";#N/A,#N/A,FALSE,"UNIT";#N/A,#N/A,FALSE,"계정"}</definedName>
    <definedName name="정문" localSheetId="19" hidden="1">{#N/A,#N/A,FALSE,"UNIT";#N/A,#N/A,FALSE,"UNIT";#N/A,#N/A,FALSE,"계정"}</definedName>
    <definedName name="정문" hidden="1">{#N/A,#N/A,FALSE,"UNIT";#N/A,#N/A,FALSE,"UNIT";#N/A,#N/A,FALSE,"계정"}</definedName>
    <definedName name="정문식" localSheetId="14" hidden="1">{#N/A,#N/A,FALSE,"UNIT";#N/A,#N/A,FALSE,"UNIT";#N/A,#N/A,FALSE,"계정"}</definedName>
    <definedName name="정문식" localSheetId="7" hidden="1">{#N/A,#N/A,FALSE,"UNIT";#N/A,#N/A,FALSE,"UNIT";#N/A,#N/A,FALSE,"계정"}</definedName>
    <definedName name="정문식" localSheetId="25" hidden="1">{#N/A,#N/A,FALSE,"UNIT";#N/A,#N/A,FALSE,"UNIT";#N/A,#N/A,FALSE,"계정"}</definedName>
    <definedName name="정문식" localSheetId="21" hidden="1">{#N/A,#N/A,FALSE,"UNIT";#N/A,#N/A,FALSE,"UNIT";#N/A,#N/A,FALSE,"계정"}</definedName>
    <definedName name="정문식" localSheetId="22" hidden="1">{#N/A,#N/A,FALSE,"UNIT";#N/A,#N/A,FALSE,"UNIT";#N/A,#N/A,FALSE,"계정"}</definedName>
    <definedName name="정문식" localSheetId="19" hidden="1">{#N/A,#N/A,FALSE,"UNIT";#N/A,#N/A,FALSE,"UNIT";#N/A,#N/A,FALSE,"계정"}</definedName>
    <definedName name="정문식" hidden="1">{#N/A,#N/A,FALSE,"UNIT";#N/A,#N/A,FALSE,"UNIT";#N/A,#N/A,FALSE,"계정"}</definedName>
    <definedName name="정민수" localSheetId="14" hidden="1">{#N/A,#N/A,TRUE,"Y생산";#N/A,#N/A,TRUE,"Y판매";#N/A,#N/A,TRUE,"Y총물량";#N/A,#N/A,TRUE,"Y능력";#N/A,#N/A,TRUE,"YKD"}</definedName>
    <definedName name="정민수" localSheetId="7" hidden="1">{#N/A,#N/A,TRUE,"Y생산";#N/A,#N/A,TRUE,"Y판매";#N/A,#N/A,TRUE,"Y총물량";#N/A,#N/A,TRUE,"Y능력";#N/A,#N/A,TRUE,"YKD"}</definedName>
    <definedName name="정민수" localSheetId="25" hidden="1">{#N/A,#N/A,TRUE,"Y생산";#N/A,#N/A,TRUE,"Y판매";#N/A,#N/A,TRUE,"Y총물량";#N/A,#N/A,TRUE,"Y능력";#N/A,#N/A,TRUE,"YKD"}</definedName>
    <definedName name="정민수" localSheetId="21" hidden="1">{#N/A,#N/A,TRUE,"Y생산";#N/A,#N/A,TRUE,"Y판매";#N/A,#N/A,TRUE,"Y총물량";#N/A,#N/A,TRUE,"Y능력";#N/A,#N/A,TRUE,"YKD"}</definedName>
    <definedName name="정민수" localSheetId="22" hidden="1">{#N/A,#N/A,TRUE,"Y생산";#N/A,#N/A,TRUE,"Y판매";#N/A,#N/A,TRUE,"Y총물량";#N/A,#N/A,TRUE,"Y능력";#N/A,#N/A,TRUE,"YKD"}</definedName>
    <definedName name="정민수" localSheetId="19" hidden="1">{#N/A,#N/A,TRUE,"Y생산";#N/A,#N/A,TRUE,"Y판매";#N/A,#N/A,TRUE,"Y총물량";#N/A,#N/A,TRUE,"Y능력";#N/A,#N/A,TRUE,"YKD"}</definedName>
    <definedName name="정민수" hidden="1">{#N/A,#N/A,TRUE,"Y생산";#N/A,#N/A,TRUE,"Y판매";#N/A,#N/A,TRUE,"Y총물량";#N/A,#N/A,TRUE,"Y능력";#N/A,#N/A,TRUE,"YKD"}</definedName>
    <definedName name="정비" localSheetId="14" hidden="1">{#N/A,#N/A,FALSE,"인원";#N/A,#N/A,FALSE,"비용2";#N/A,#N/A,FALSE,"비용1";#N/A,#N/A,FALSE,"비용";#N/A,#N/A,FALSE,"보증2";#N/A,#N/A,FALSE,"보증1";#N/A,#N/A,FALSE,"보증";#N/A,#N/A,FALSE,"손익1";#N/A,#N/A,FALSE,"손익";#N/A,#N/A,FALSE,"부서별매출";#N/A,#N/A,FALSE,"매출"}</definedName>
    <definedName name="정비" localSheetId="7" hidden="1">{#N/A,#N/A,FALSE,"인원";#N/A,#N/A,FALSE,"비용2";#N/A,#N/A,FALSE,"비용1";#N/A,#N/A,FALSE,"비용";#N/A,#N/A,FALSE,"보증2";#N/A,#N/A,FALSE,"보증1";#N/A,#N/A,FALSE,"보증";#N/A,#N/A,FALSE,"손익1";#N/A,#N/A,FALSE,"손익";#N/A,#N/A,FALSE,"부서별매출";#N/A,#N/A,FALSE,"매출"}</definedName>
    <definedName name="정비" localSheetId="25" hidden="1">{#N/A,#N/A,FALSE,"인원";#N/A,#N/A,FALSE,"비용2";#N/A,#N/A,FALSE,"비용1";#N/A,#N/A,FALSE,"비용";#N/A,#N/A,FALSE,"보증2";#N/A,#N/A,FALSE,"보증1";#N/A,#N/A,FALSE,"보증";#N/A,#N/A,FALSE,"손익1";#N/A,#N/A,FALSE,"손익";#N/A,#N/A,FALSE,"부서별매출";#N/A,#N/A,FALSE,"매출"}</definedName>
    <definedName name="정비" localSheetId="21" hidden="1">{#N/A,#N/A,FALSE,"인원";#N/A,#N/A,FALSE,"비용2";#N/A,#N/A,FALSE,"비용1";#N/A,#N/A,FALSE,"비용";#N/A,#N/A,FALSE,"보증2";#N/A,#N/A,FALSE,"보증1";#N/A,#N/A,FALSE,"보증";#N/A,#N/A,FALSE,"손익1";#N/A,#N/A,FALSE,"손익";#N/A,#N/A,FALSE,"부서별매출";#N/A,#N/A,FALSE,"매출"}</definedName>
    <definedName name="정비" localSheetId="22" hidden="1">{#N/A,#N/A,FALSE,"인원";#N/A,#N/A,FALSE,"비용2";#N/A,#N/A,FALSE,"비용1";#N/A,#N/A,FALSE,"비용";#N/A,#N/A,FALSE,"보증2";#N/A,#N/A,FALSE,"보증1";#N/A,#N/A,FALSE,"보증";#N/A,#N/A,FALSE,"손익1";#N/A,#N/A,FALSE,"손익";#N/A,#N/A,FALSE,"부서별매출";#N/A,#N/A,FALSE,"매출"}</definedName>
    <definedName name="정비" localSheetId="19" hidden="1">{#N/A,#N/A,FALSE,"인원";#N/A,#N/A,FALSE,"비용2";#N/A,#N/A,FALSE,"비용1";#N/A,#N/A,FALSE,"비용";#N/A,#N/A,FALSE,"보증2";#N/A,#N/A,FALSE,"보증1";#N/A,#N/A,FALSE,"보증";#N/A,#N/A,FALSE,"손익1";#N/A,#N/A,FALSE,"손익";#N/A,#N/A,FALSE,"부서별매출";#N/A,#N/A,FALSE,"매출"}</definedName>
    <definedName name="정비" hidden="1">{#N/A,#N/A,FALSE,"인원";#N/A,#N/A,FALSE,"비용2";#N/A,#N/A,FALSE,"비용1";#N/A,#N/A,FALSE,"비용";#N/A,#N/A,FALSE,"보증2";#N/A,#N/A,FALSE,"보증1";#N/A,#N/A,FALSE,"보증";#N/A,#N/A,FALSE,"손익1";#N/A,#N/A,FALSE,"손익";#N/A,#N/A,FALSE,"부서별매출";#N/A,#N/A,FALSE,"매출"}</definedName>
    <definedName name="정비대수" localSheetId="14" hidden="1">{#N/A,#N/A,FALSE,"인원";#N/A,#N/A,FALSE,"비용2";#N/A,#N/A,FALSE,"비용1";#N/A,#N/A,FALSE,"비용";#N/A,#N/A,FALSE,"보증2";#N/A,#N/A,FALSE,"보증1";#N/A,#N/A,FALSE,"보증";#N/A,#N/A,FALSE,"손익1";#N/A,#N/A,FALSE,"손익";#N/A,#N/A,FALSE,"부서별매출";#N/A,#N/A,FALSE,"매출"}</definedName>
    <definedName name="정비대수" localSheetId="7" hidden="1">{#N/A,#N/A,FALSE,"인원";#N/A,#N/A,FALSE,"비용2";#N/A,#N/A,FALSE,"비용1";#N/A,#N/A,FALSE,"비용";#N/A,#N/A,FALSE,"보증2";#N/A,#N/A,FALSE,"보증1";#N/A,#N/A,FALSE,"보증";#N/A,#N/A,FALSE,"손익1";#N/A,#N/A,FALSE,"손익";#N/A,#N/A,FALSE,"부서별매출";#N/A,#N/A,FALSE,"매출"}</definedName>
    <definedName name="정비대수" localSheetId="25" hidden="1">{#N/A,#N/A,FALSE,"인원";#N/A,#N/A,FALSE,"비용2";#N/A,#N/A,FALSE,"비용1";#N/A,#N/A,FALSE,"비용";#N/A,#N/A,FALSE,"보증2";#N/A,#N/A,FALSE,"보증1";#N/A,#N/A,FALSE,"보증";#N/A,#N/A,FALSE,"손익1";#N/A,#N/A,FALSE,"손익";#N/A,#N/A,FALSE,"부서별매출";#N/A,#N/A,FALSE,"매출"}</definedName>
    <definedName name="정비대수" localSheetId="21" hidden="1">{#N/A,#N/A,FALSE,"인원";#N/A,#N/A,FALSE,"비용2";#N/A,#N/A,FALSE,"비용1";#N/A,#N/A,FALSE,"비용";#N/A,#N/A,FALSE,"보증2";#N/A,#N/A,FALSE,"보증1";#N/A,#N/A,FALSE,"보증";#N/A,#N/A,FALSE,"손익1";#N/A,#N/A,FALSE,"손익";#N/A,#N/A,FALSE,"부서별매출";#N/A,#N/A,FALSE,"매출"}</definedName>
    <definedName name="정비대수" localSheetId="22" hidden="1">{#N/A,#N/A,FALSE,"인원";#N/A,#N/A,FALSE,"비용2";#N/A,#N/A,FALSE,"비용1";#N/A,#N/A,FALSE,"비용";#N/A,#N/A,FALSE,"보증2";#N/A,#N/A,FALSE,"보증1";#N/A,#N/A,FALSE,"보증";#N/A,#N/A,FALSE,"손익1";#N/A,#N/A,FALSE,"손익";#N/A,#N/A,FALSE,"부서별매출";#N/A,#N/A,FALSE,"매출"}</definedName>
    <definedName name="정비대수" localSheetId="19"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비부품" localSheetId="14" hidden="1">{#N/A,#N/A,FALSE,"인원";#N/A,#N/A,FALSE,"비용2";#N/A,#N/A,FALSE,"비용1";#N/A,#N/A,FALSE,"비용";#N/A,#N/A,FALSE,"보증2";#N/A,#N/A,FALSE,"보증1";#N/A,#N/A,FALSE,"보증";#N/A,#N/A,FALSE,"손익1";#N/A,#N/A,FALSE,"손익";#N/A,#N/A,FALSE,"부서별매출";#N/A,#N/A,FALSE,"매출"}</definedName>
    <definedName name="정비부품" localSheetId="7" hidden="1">{#N/A,#N/A,FALSE,"인원";#N/A,#N/A,FALSE,"비용2";#N/A,#N/A,FALSE,"비용1";#N/A,#N/A,FALSE,"비용";#N/A,#N/A,FALSE,"보증2";#N/A,#N/A,FALSE,"보증1";#N/A,#N/A,FALSE,"보증";#N/A,#N/A,FALSE,"손익1";#N/A,#N/A,FALSE,"손익";#N/A,#N/A,FALSE,"부서별매출";#N/A,#N/A,FALSE,"매출"}</definedName>
    <definedName name="정비부품" localSheetId="25" hidden="1">{#N/A,#N/A,FALSE,"인원";#N/A,#N/A,FALSE,"비용2";#N/A,#N/A,FALSE,"비용1";#N/A,#N/A,FALSE,"비용";#N/A,#N/A,FALSE,"보증2";#N/A,#N/A,FALSE,"보증1";#N/A,#N/A,FALSE,"보증";#N/A,#N/A,FALSE,"손익1";#N/A,#N/A,FALSE,"손익";#N/A,#N/A,FALSE,"부서별매출";#N/A,#N/A,FALSE,"매출"}</definedName>
    <definedName name="정비부품" localSheetId="21" hidden="1">{#N/A,#N/A,FALSE,"인원";#N/A,#N/A,FALSE,"비용2";#N/A,#N/A,FALSE,"비용1";#N/A,#N/A,FALSE,"비용";#N/A,#N/A,FALSE,"보증2";#N/A,#N/A,FALSE,"보증1";#N/A,#N/A,FALSE,"보증";#N/A,#N/A,FALSE,"손익1";#N/A,#N/A,FALSE,"손익";#N/A,#N/A,FALSE,"부서별매출";#N/A,#N/A,FALSE,"매출"}</definedName>
    <definedName name="정비부품" localSheetId="22" hidden="1">{#N/A,#N/A,FALSE,"인원";#N/A,#N/A,FALSE,"비용2";#N/A,#N/A,FALSE,"비용1";#N/A,#N/A,FALSE,"비용";#N/A,#N/A,FALSE,"보증2";#N/A,#N/A,FALSE,"보증1";#N/A,#N/A,FALSE,"보증";#N/A,#N/A,FALSE,"손익1";#N/A,#N/A,FALSE,"손익";#N/A,#N/A,FALSE,"부서별매출";#N/A,#N/A,FALSE,"매출"}</definedName>
    <definedName name="정비부품" localSheetId="19" hidden="1">{#N/A,#N/A,FALSE,"인원";#N/A,#N/A,FALSE,"비용2";#N/A,#N/A,FALSE,"비용1";#N/A,#N/A,FALSE,"비용";#N/A,#N/A,FALSE,"보증2";#N/A,#N/A,FALSE,"보증1";#N/A,#N/A,FALSE,"보증";#N/A,#N/A,FALSE,"손익1";#N/A,#N/A,FALSE,"손익";#N/A,#N/A,FALSE,"부서별매출";#N/A,#N/A,FALSE,"매출"}</definedName>
    <definedName name="정비부품" hidden="1">{#N/A,#N/A,FALSE,"인원";#N/A,#N/A,FALSE,"비용2";#N/A,#N/A,FALSE,"비용1";#N/A,#N/A,FALSE,"비용";#N/A,#N/A,FALSE,"보증2";#N/A,#N/A,FALSE,"보증1";#N/A,#N/A,FALSE,"보증";#N/A,#N/A,FALSE,"손익1";#N/A,#N/A,FALSE,"손익";#N/A,#N/A,FALSE,"부서별매출";#N/A,#N/A,FALSE,"매출"}</definedName>
    <definedName name="정왕자" localSheetId="14" hidden="1">{#N/A,#N/A,TRUE,"Y생산";#N/A,#N/A,TRUE,"Y판매";#N/A,#N/A,TRUE,"Y총물량";#N/A,#N/A,TRUE,"Y능력";#N/A,#N/A,TRUE,"YKD"}</definedName>
    <definedName name="정왕자" localSheetId="7" hidden="1">{#N/A,#N/A,TRUE,"Y생산";#N/A,#N/A,TRUE,"Y판매";#N/A,#N/A,TRUE,"Y총물량";#N/A,#N/A,TRUE,"Y능력";#N/A,#N/A,TRUE,"YKD"}</definedName>
    <definedName name="정왕자" localSheetId="25" hidden="1">{#N/A,#N/A,TRUE,"Y생산";#N/A,#N/A,TRUE,"Y판매";#N/A,#N/A,TRUE,"Y총물량";#N/A,#N/A,TRUE,"Y능력";#N/A,#N/A,TRUE,"YKD"}</definedName>
    <definedName name="정왕자" localSheetId="21" hidden="1">{#N/A,#N/A,TRUE,"Y생산";#N/A,#N/A,TRUE,"Y판매";#N/A,#N/A,TRUE,"Y총물량";#N/A,#N/A,TRUE,"Y능력";#N/A,#N/A,TRUE,"YKD"}</definedName>
    <definedName name="정왕자" localSheetId="22" hidden="1">{#N/A,#N/A,TRUE,"Y생산";#N/A,#N/A,TRUE,"Y판매";#N/A,#N/A,TRUE,"Y총물량";#N/A,#N/A,TRUE,"Y능력";#N/A,#N/A,TRUE,"YKD"}</definedName>
    <definedName name="정왕자" localSheetId="19" hidden="1">{#N/A,#N/A,TRUE,"Y생산";#N/A,#N/A,TRUE,"Y판매";#N/A,#N/A,TRUE,"Y총물량";#N/A,#N/A,TRUE,"Y능력";#N/A,#N/A,TRUE,"YKD"}</definedName>
    <definedName name="정왕자" hidden="1">{#N/A,#N/A,TRUE,"Y생산";#N/A,#N/A,TRUE,"Y판매";#N/A,#N/A,TRUE,"Y총물량";#N/A,#N/A,TRUE,"Y능력";#N/A,#N/A,TRUE,"YKD"}</definedName>
    <definedName name="정정">#REF!</definedName>
    <definedName name="정지훈" localSheetId="14" hidden="1">{#N/A,#N/A,TRUE,"Y생산";#N/A,#N/A,TRUE,"Y판매";#N/A,#N/A,TRUE,"Y총물량";#N/A,#N/A,TRUE,"Y능력";#N/A,#N/A,TRUE,"YKD"}</definedName>
    <definedName name="정지훈" localSheetId="7" hidden="1">{#N/A,#N/A,TRUE,"Y생산";#N/A,#N/A,TRUE,"Y판매";#N/A,#N/A,TRUE,"Y총물량";#N/A,#N/A,TRUE,"Y능력";#N/A,#N/A,TRUE,"YKD"}</definedName>
    <definedName name="정지훈" localSheetId="25" hidden="1">{#N/A,#N/A,TRUE,"Y생산";#N/A,#N/A,TRUE,"Y판매";#N/A,#N/A,TRUE,"Y총물량";#N/A,#N/A,TRUE,"Y능력";#N/A,#N/A,TRUE,"YKD"}</definedName>
    <definedName name="정지훈" localSheetId="21" hidden="1">{#N/A,#N/A,TRUE,"Y생산";#N/A,#N/A,TRUE,"Y판매";#N/A,#N/A,TRUE,"Y총물량";#N/A,#N/A,TRUE,"Y능력";#N/A,#N/A,TRUE,"YKD"}</definedName>
    <definedName name="정지훈" localSheetId="22" hidden="1">{#N/A,#N/A,TRUE,"Y생산";#N/A,#N/A,TRUE,"Y판매";#N/A,#N/A,TRUE,"Y총물량";#N/A,#N/A,TRUE,"Y능력";#N/A,#N/A,TRUE,"YKD"}</definedName>
    <definedName name="정지훈" localSheetId="19" hidden="1">{#N/A,#N/A,TRUE,"Y생산";#N/A,#N/A,TRUE,"Y판매";#N/A,#N/A,TRUE,"Y총물량";#N/A,#N/A,TRUE,"Y능력";#N/A,#N/A,TRUE,"YKD"}</definedName>
    <definedName name="정지훈" hidden="1">{#N/A,#N/A,TRUE,"Y생산";#N/A,#N/A,TRUE,"Y판매";#N/A,#N/A,TRUE,"Y총물량";#N/A,#N/A,TRUE,"Y능력";#N/A,#N/A,TRUE,"YKD"}</definedName>
    <definedName name="정징" localSheetId="14" hidden="1">{#N/A,#N/A,TRUE,"Y생산";#N/A,#N/A,TRUE,"Y판매";#N/A,#N/A,TRUE,"Y총물량";#N/A,#N/A,TRUE,"Y능력";#N/A,#N/A,TRUE,"YKD"}</definedName>
    <definedName name="정징" localSheetId="7" hidden="1">{#N/A,#N/A,TRUE,"Y생산";#N/A,#N/A,TRUE,"Y판매";#N/A,#N/A,TRUE,"Y총물량";#N/A,#N/A,TRUE,"Y능력";#N/A,#N/A,TRUE,"YKD"}</definedName>
    <definedName name="정징" localSheetId="25" hidden="1">{#N/A,#N/A,TRUE,"Y생산";#N/A,#N/A,TRUE,"Y판매";#N/A,#N/A,TRUE,"Y총물량";#N/A,#N/A,TRUE,"Y능력";#N/A,#N/A,TRUE,"YKD"}</definedName>
    <definedName name="정징" localSheetId="21" hidden="1">{#N/A,#N/A,TRUE,"Y생산";#N/A,#N/A,TRUE,"Y판매";#N/A,#N/A,TRUE,"Y총물량";#N/A,#N/A,TRUE,"Y능력";#N/A,#N/A,TRUE,"YKD"}</definedName>
    <definedName name="정징" localSheetId="22" hidden="1">{#N/A,#N/A,TRUE,"Y생산";#N/A,#N/A,TRUE,"Y판매";#N/A,#N/A,TRUE,"Y총물량";#N/A,#N/A,TRUE,"Y능력";#N/A,#N/A,TRUE,"YKD"}</definedName>
    <definedName name="정징" localSheetId="19" hidden="1">{#N/A,#N/A,TRUE,"Y생산";#N/A,#N/A,TRUE,"Y판매";#N/A,#N/A,TRUE,"Y총물량";#N/A,#N/A,TRUE,"Y능력";#N/A,#N/A,TRUE,"YKD"}</definedName>
    <definedName name="정징" hidden="1">{#N/A,#N/A,TRUE,"Y생산";#N/A,#N/A,TRUE,"Y판매";#N/A,#N/A,TRUE,"Y총물량";#N/A,#N/A,TRUE,"Y능력";#N/A,#N/A,TRUE,"YKD"}</definedName>
    <definedName name="젖" localSheetId="14" hidden="1">{#N/A,#N/A,FALSE,"단축1";#N/A,#N/A,FALSE,"단축2";#N/A,#N/A,FALSE,"단축3";#N/A,#N/A,FALSE,"장축";#N/A,#N/A,FALSE,"4WD"}</definedName>
    <definedName name="젖" localSheetId="7" hidden="1">{#N/A,#N/A,FALSE,"단축1";#N/A,#N/A,FALSE,"단축2";#N/A,#N/A,FALSE,"단축3";#N/A,#N/A,FALSE,"장축";#N/A,#N/A,FALSE,"4WD"}</definedName>
    <definedName name="젖" localSheetId="25" hidden="1">{#N/A,#N/A,FALSE,"단축1";#N/A,#N/A,FALSE,"단축2";#N/A,#N/A,FALSE,"단축3";#N/A,#N/A,FALSE,"장축";#N/A,#N/A,FALSE,"4WD"}</definedName>
    <definedName name="젖" localSheetId="21" hidden="1">{#N/A,#N/A,FALSE,"단축1";#N/A,#N/A,FALSE,"단축2";#N/A,#N/A,FALSE,"단축3";#N/A,#N/A,FALSE,"장축";#N/A,#N/A,FALSE,"4WD"}</definedName>
    <definedName name="젖" localSheetId="22" hidden="1">{#N/A,#N/A,FALSE,"단축1";#N/A,#N/A,FALSE,"단축2";#N/A,#N/A,FALSE,"단축3";#N/A,#N/A,FALSE,"장축";#N/A,#N/A,FALSE,"4WD"}</definedName>
    <definedName name="젖" localSheetId="19" hidden="1">{#N/A,#N/A,FALSE,"단축1";#N/A,#N/A,FALSE,"단축2";#N/A,#N/A,FALSE,"단축3";#N/A,#N/A,FALSE,"장축";#N/A,#N/A,FALSE,"4WD"}</definedName>
    <definedName name="젖" hidden="1">{#N/A,#N/A,FALSE,"단축1";#N/A,#N/A,FALSE,"단축2";#N/A,#N/A,FALSE,"단축3";#N/A,#N/A,FALSE,"장축";#N/A,#N/A,FALSE,"4WD"}</definedName>
    <definedName name="제원종합" hidden="1">#REF!</definedName>
    <definedName name="제작현황" localSheetId="14" hidden="1">{#N/A,#N/A,FALSE,"단축1";#N/A,#N/A,FALSE,"단축2";#N/A,#N/A,FALSE,"단축3";#N/A,#N/A,FALSE,"장축";#N/A,#N/A,FALSE,"4WD"}</definedName>
    <definedName name="제작현황" localSheetId="7" hidden="1">{#N/A,#N/A,FALSE,"단축1";#N/A,#N/A,FALSE,"단축2";#N/A,#N/A,FALSE,"단축3";#N/A,#N/A,FALSE,"장축";#N/A,#N/A,FALSE,"4WD"}</definedName>
    <definedName name="제작현황" localSheetId="25" hidden="1">{#N/A,#N/A,FALSE,"단축1";#N/A,#N/A,FALSE,"단축2";#N/A,#N/A,FALSE,"단축3";#N/A,#N/A,FALSE,"장축";#N/A,#N/A,FALSE,"4WD"}</definedName>
    <definedName name="제작현황" localSheetId="21" hidden="1">{#N/A,#N/A,FALSE,"단축1";#N/A,#N/A,FALSE,"단축2";#N/A,#N/A,FALSE,"단축3";#N/A,#N/A,FALSE,"장축";#N/A,#N/A,FALSE,"4WD"}</definedName>
    <definedName name="제작현황" localSheetId="22" hidden="1">{#N/A,#N/A,FALSE,"단축1";#N/A,#N/A,FALSE,"단축2";#N/A,#N/A,FALSE,"단축3";#N/A,#N/A,FALSE,"장축";#N/A,#N/A,FALSE,"4WD"}</definedName>
    <definedName name="제작현황" localSheetId="19" hidden="1">{#N/A,#N/A,FALSE,"단축1";#N/A,#N/A,FALSE,"단축2";#N/A,#N/A,FALSE,"단축3";#N/A,#N/A,FALSE,"장축";#N/A,#N/A,FALSE,"4WD"}</definedName>
    <definedName name="제작현황" hidden="1">{#N/A,#N/A,FALSE,"단축1";#N/A,#N/A,FALSE,"단축2";#N/A,#N/A,FALSE,"단축3";#N/A,#N/A,FALSE,"장축";#N/A,#N/A,FALSE,"4WD"}</definedName>
    <definedName name="제품별사업전략" localSheetId="14" hidden="1">{#N/A,#N/A,FALSE,"UNIT";#N/A,#N/A,FALSE,"UNIT";#N/A,#N/A,FALSE,"계정"}</definedName>
    <definedName name="제품별사업전략" localSheetId="7" hidden="1">{#N/A,#N/A,FALSE,"UNIT";#N/A,#N/A,FALSE,"UNIT";#N/A,#N/A,FALSE,"계정"}</definedName>
    <definedName name="제품별사업전략" localSheetId="25" hidden="1">{#N/A,#N/A,FALSE,"UNIT";#N/A,#N/A,FALSE,"UNIT";#N/A,#N/A,FALSE,"계정"}</definedName>
    <definedName name="제품별사업전략" localSheetId="21" hidden="1">{#N/A,#N/A,FALSE,"UNIT";#N/A,#N/A,FALSE,"UNIT";#N/A,#N/A,FALSE,"계정"}</definedName>
    <definedName name="제품별사업전략" localSheetId="22" hidden="1">{#N/A,#N/A,FALSE,"UNIT";#N/A,#N/A,FALSE,"UNIT";#N/A,#N/A,FALSE,"계정"}</definedName>
    <definedName name="제품별사업전략" localSheetId="19" hidden="1">{#N/A,#N/A,FALSE,"UNIT";#N/A,#N/A,FALSE,"UNIT";#N/A,#N/A,FALSE,"계정"}</definedName>
    <definedName name="제품별사업전략" hidden="1">{#N/A,#N/A,FALSE,"UNIT";#N/A,#N/A,FALSE,"UNIT";#N/A,#N/A,FALSE,"계정"}</definedName>
    <definedName name="조동" localSheetId="14" hidden="1">{#N/A,#N/A,FALSE,"단축1";#N/A,#N/A,FALSE,"단축2";#N/A,#N/A,FALSE,"단축3";#N/A,#N/A,FALSE,"장축";#N/A,#N/A,FALSE,"4WD"}</definedName>
    <definedName name="조동" localSheetId="7" hidden="1">{#N/A,#N/A,FALSE,"단축1";#N/A,#N/A,FALSE,"단축2";#N/A,#N/A,FALSE,"단축3";#N/A,#N/A,FALSE,"장축";#N/A,#N/A,FALSE,"4WD"}</definedName>
    <definedName name="조동" localSheetId="25" hidden="1">{#N/A,#N/A,FALSE,"단축1";#N/A,#N/A,FALSE,"단축2";#N/A,#N/A,FALSE,"단축3";#N/A,#N/A,FALSE,"장축";#N/A,#N/A,FALSE,"4WD"}</definedName>
    <definedName name="조동" localSheetId="21" hidden="1">{#N/A,#N/A,FALSE,"단축1";#N/A,#N/A,FALSE,"단축2";#N/A,#N/A,FALSE,"단축3";#N/A,#N/A,FALSE,"장축";#N/A,#N/A,FALSE,"4WD"}</definedName>
    <definedName name="조동" localSheetId="22" hidden="1">{#N/A,#N/A,FALSE,"단축1";#N/A,#N/A,FALSE,"단축2";#N/A,#N/A,FALSE,"단축3";#N/A,#N/A,FALSE,"장축";#N/A,#N/A,FALSE,"4WD"}</definedName>
    <definedName name="조동" localSheetId="19" hidden="1">{#N/A,#N/A,FALSE,"단축1";#N/A,#N/A,FALSE,"단축2";#N/A,#N/A,FALSE,"단축3";#N/A,#N/A,FALSE,"장축";#N/A,#N/A,FALSE,"4WD"}</definedName>
    <definedName name="조동" hidden="1">{#N/A,#N/A,FALSE,"단축1";#N/A,#N/A,FALSE,"단축2";#N/A,#N/A,FALSE,"단축3";#N/A,#N/A,FALSE,"장축";#N/A,#N/A,FALSE,"4WD"}</definedName>
    <definedName name="조동신" localSheetId="14" hidden="1">{#N/A,#N/A,FALSE,"단축1";#N/A,#N/A,FALSE,"단축2";#N/A,#N/A,FALSE,"단축3";#N/A,#N/A,FALSE,"장축";#N/A,#N/A,FALSE,"4WD"}</definedName>
    <definedName name="조동신" localSheetId="7" hidden="1">{#N/A,#N/A,FALSE,"단축1";#N/A,#N/A,FALSE,"단축2";#N/A,#N/A,FALSE,"단축3";#N/A,#N/A,FALSE,"장축";#N/A,#N/A,FALSE,"4WD"}</definedName>
    <definedName name="조동신" localSheetId="25" hidden="1">{#N/A,#N/A,FALSE,"단축1";#N/A,#N/A,FALSE,"단축2";#N/A,#N/A,FALSE,"단축3";#N/A,#N/A,FALSE,"장축";#N/A,#N/A,FALSE,"4WD"}</definedName>
    <definedName name="조동신" localSheetId="21" hidden="1">{#N/A,#N/A,FALSE,"단축1";#N/A,#N/A,FALSE,"단축2";#N/A,#N/A,FALSE,"단축3";#N/A,#N/A,FALSE,"장축";#N/A,#N/A,FALSE,"4WD"}</definedName>
    <definedName name="조동신" localSheetId="22" hidden="1">{#N/A,#N/A,FALSE,"단축1";#N/A,#N/A,FALSE,"단축2";#N/A,#N/A,FALSE,"단축3";#N/A,#N/A,FALSE,"장축";#N/A,#N/A,FALSE,"4WD"}</definedName>
    <definedName name="조동신" localSheetId="19" hidden="1">{#N/A,#N/A,FALSE,"단축1";#N/A,#N/A,FALSE,"단축2";#N/A,#N/A,FALSE,"단축3";#N/A,#N/A,FALSE,"장축";#N/A,#N/A,FALSE,"4WD"}</definedName>
    <definedName name="조동신" hidden="1">{#N/A,#N/A,FALSE,"단축1";#N/A,#N/A,FALSE,"단축2";#N/A,#N/A,FALSE,"단축3";#N/A,#N/A,FALSE,"장축";#N/A,#N/A,FALSE,"4WD"}</definedName>
    <definedName name="조립" localSheetId="14" hidden="1">{#N/A,#N/A,FALSE,"단축1";#N/A,#N/A,FALSE,"단축2";#N/A,#N/A,FALSE,"단축3";#N/A,#N/A,FALSE,"장축";#N/A,#N/A,FALSE,"4WD"}</definedName>
    <definedName name="조립" localSheetId="7" hidden="1">{#N/A,#N/A,FALSE,"단축1";#N/A,#N/A,FALSE,"단축2";#N/A,#N/A,FALSE,"단축3";#N/A,#N/A,FALSE,"장축";#N/A,#N/A,FALSE,"4WD"}</definedName>
    <definedName name="조립" localSheetId="25" hidden="1">{#N/A,#N/A,FALSE,"단축1";#N/A,#N/A,FALSE,"단축2";#N/A,#N/A,FALSE,"단축3";#N/A,#N/A,FALSE,"장축";#N/A,#N/A,FALSE,"4WD"}</definedName>
    <definedName name="조립" localSheetId="21" hidden="1">{#N/A,#N/A,FALSE,"단축1";#N/A,#N/A,FALSE,"단축2";#N/A,#N/A,FALSE,"단축3";#N/A,#N/A,FALSE,"장축";#N/A,#N/A,FALSE,"4WD"}</definedName>
    <definedName name="조립" localSheetId="22" hidden="1">{#N/A,#N/A,FALSE,"단축1";#N/A,#N/A,FALSE,"단축2";#N/A,#N/A,FALSE,"단축3";#N/A,#N/A,FALSE,"장축";#N/A,#N/A,FALSE,"4WD"}</definedName>
    <definedName name="조립" localSheetId="19" hidden="1">{#N/A,#N/A,FALSE,"단축1";#N/A,#N/A,FALSE,"단축2";#N/A,#N/A,FALSE,"단축3";#N/A,#N/A,FALSE,"장축";#N/A,#N/A,FALSE,"4WD"}</definedName>
    <definedName name="조립" hidden="1">{#N/A,#N/A,FALSE,"단축1";#N/A,#N/A,FALSE,"단축2";#N/A,#N/A,FALSE,"단축3";#N/A,#N/A,FALSE,"장축";#N/A,#N/A,FALSE,"4WD"}</definedName>
    <definedName name="조업변경" localSheetId="14" hidden="1">{#N/A,#N/A,TRUE,"Y생산";#N/A,#N/A,TRUE,"Y판매";#N/A,#N/A,TRUE,"Y총물량";#N/A,#N/A,TRUE,"Y능력";#N/A,#N/A,TRUE,"YKD"}</definedName>
    <definedName name="조업변경" localSheetId="7" hidden="1">{#N/A,#N/A,TRUE,"Y생산";#N/A,#N/A,TRUE,"Y판매";#N/A,#N/A,TRUE,"Y총물량";#N/A,#N/A,TRUE,"Y능력";#N/A,#N/A,TRUE,"YKD"}</definedName>
    <definedName name="조업변경" localSheetId="25" hidden="1">{#N/A,#N/A,TRUE,"Y생산";#N/A,#N/A,TRUE,"Y판매";#N/A,#N/A,TRUE,"Y총물량";#N/A,#N/A,TRUE,"Y능력";#N/A,#N/A,TRUE,"YKD"}</definedName>
    <definedName name="조업변경" localSheetId="21" hidden="1">{#N/A,#N/A,TRUE,"Y생산";#N/A,#N/A,TRUE,"Y판매";#N/A,#N/A,TRUE,"Y총물량";#N/A,#N/A,TRUE,"Y능력";#N/A,#N/A,TRUE,"YKD"}</definedName>
    <definedName name="조업변경" localSheetId="22" hidden="1">{#N/A,#N/A,TRUE,"Y생산";#N/A,#N/A,TRUE,"Y판매";#N/A,#N/A,TRUE,"Y총물량";#N/A,#N/A,TRUE,"Y능력";#N/A,#N/A,TRUE,"YKD"}</definedName>
    <definedName name="조업변경" localSheetId="19" hidden="1">{#N/A,#N/A,TRUE,"Y생산";#N/A,#N/A,TRUE,"Y판매";#N/A,#N/A,TRUE,"Y총물량";#N/A,#N/A,TRUE,"Y능력";#N/A,#N/A,TRUE,"YKD"}</definedName>
    <definedName name="조업변경" hidden="1">{#N/A,#N/A,TRUE,"Y생산";#N/A,#N/A,TRUE,"Y판매";#N/A,#N/A,TRUE,"Y총물량";#N/A,#N/A,TRUE,"Y능력";#N/A,#N/A,TRUE,"YKD"}</definedName>
    <definedName name="종주" localSheetId="14" hidden="1">{#N/A,#N/A,FALSE,"단축1";#N/A,#N/A,FALSE,"단축2";#N/A,#N/A,FALSE,"단축3";#N/A,#N/A,FALSE,"장축";#N/A,#N/A,FALSE,"4WD"}</definedName>
    <definedName name="종주" localSheetId="7" hidden="1">{#N/A,#N/A,FALSE,"단축1";#N/A,#N/A,FALSE,"단축2";#N/A,#N/A,FALSE,"단축3";#N/A,#N/A,FALSE,"장축";#N/A,#N/A,FALSE,"4WD"}</definedName>
    <definedName name="종주" localSheetId="25" hidden="1">{#N/A,#N/A,FALSE,"단축1";#N/A,#N/A,FALSE,"단축2";#N/A,#N/A,FALSE,"단축3";#N/A,#N/A,FALSE,"장축";#N/A,#N/A,FALSE,"4WD"}</definedName>
    <definedName name="종주" localSheetId="21" hidden="1">{#N/A,#N/A,FALSE,"단축1";#N/A,#N/A,FALSE,"단축2";#N/A,#N/A,FALSE,"단축3";#N/A,#N/A,FALSE,"장축";#N/A,#N/A,FALSE,"4WD"}</definedName>
    <definedName name="종주" localSheetId="22" hidden="1">{#N/A,#N/A,FALSE,"단축1";#N/A,#N/A,FALSE,"단축2";#N/A,#N/A,FALSE,"단축3";#N/A,#N/A,FALSE,"장축";#N/A,#N/A,FALSE,"4WD"}</definedName>
    <definedName name="종주" localSheetId="19" hidden="1">{#N/A,#N/A,FALSE,"단축1";#N/A,#N/A,FALSE,"단축2";#N/A,#N/A,FALSE,"단축3";#N/A,#N/A,FALSE,"장축";#N/A,#N/A,FALSE,"4WD"}</definedName>
    <definedName name="종주" hidden="1">{#N/A,#N/A,FALSE,"단축1";#N/A,#N/A,FALSE,"단축2";#N/A,#N/A,FALSE,"단축3";#N/A,#N/A,FALSE,"장축";#N/A,#N/A,FALSE,"4WD"}</definedName>
    <definedName name="종합그래프" localSheetId="14" hidden="1">{#N/A,#N/A,FALSE,"단축1";#N/A,#N/A,FALSE,"단축2";#N/A,#N/A,FALSE,"단축3";#N/A,#N/A,FALSE,"장축";#N/A,#N/A,FALSE,"4WD"}</definedName>
    <definedName name="종합그래프" localSheetId="7" hidden="1">{#N/A,#N/A,FALSE,"단축1";#N/A,#N/A,FALSE,"단축2";#N/A,#N/A,FALSE,"단축3";#N/A,#N/A,FALSE,"장축";#N/A,#N/A,FALSE,"4WD"}</definedName>
    <definedName name="종합그래프" localSheetId="25" hidden="1">{#N/A,#N/A,FALSE,"단축1";#N/A,#N/A,FALSE,"단축2";#N/A,#N/A,FALSE,"단축3";#N/A,#N/A,FALSE,"장축";#N/A,#N/A,FALSE,"4WD"}</definedName>
    <definedName name="종합그래프" localSheetId="21" hidden="1">{#N/A,#N/A,FALSE,"단축1";#N/A,#N/A,FALSE,"단축2";#N/A,#N/A,FALSE,"단축3";#N/A,#N/A,FALSE,"장축";#N/A,#N/A,FALSE,"4WD"}</definedName>
    <definedName name="종합그래프" localSheetId="22" hidden="1">{#N/A,#N/A,FALSE,"단축1";#N/A,#N/A,FALSE,"단축2";#N/A,#N/A,FALSE,"단축3";#N/A,#N/A,FALSE,"장축";#N/A,#N/A,FALSE,"4WD"}</definedName>
    <definedName name="종합그래프" localSheetId="19" hidden="1">{#N/A,#N/A,FALSE,"단축1";#N/A,#N/A,FALSE,"단축2";#N/A,#N/A,FALSE,"단축3";#N/A,#N/A,FALSE,"장축";#N/A,#N/A,FALSE,"4WD"}</definedName>
    <definedName name="종합그래프" hidden="1">{#N/A,#N/A,FALSE,"단축1";#N/A,#N/A,FALSE,"단축2";#N/A,#N/A,FALSE,"단축3";#N/A,#N/A,FALSE,"장축";#N/A,#N/A,FALSE,"4WD"}</definedName>
    <definedName name="주" localSheetId="14" hidden="1">{#N/A,#N/A,FALSE,"단축1";#N/A,#N/A,FALSE,"단축2";#N/A,#N/A,FALSE,"단축3";#N/A,#N/A,FALSE,"장축";#N/A,#N/A,FALSE,"4WD"}</definedName>
    <definedName name="주" localSheetId="7" hidden="1">{#N/A,#N/A,FALSE,"단축1";#N/A,#N/A,FALSE,"단축2";#N/A,#N/A,FALSE,"단축3";#N/A,#N/A,FALSE,"장축";#N/A,#N/A,FALSE,"4WD"}</definedName>
    <definedName name="주" localSheetId="25" hidden="1">{#N/A,#N/A,FALSE,"단축1";#N/A,#N/A,FALSE,"단축2";#N/A,#N/A,FALSE,"단축3";#N/A,#N/A,FALSE,"장축";#N/A,#N/A,FALSE,"4WD"}</definedName>
    <definedName name="주" localSheetId="21" hidden="1">{#N/A,#N/A,FALSE,"단축1";#N/A,#N/A,FALSE,"단축2";#N/A,#N/A,FALSE,"단축3";#N/A,#N/A,FALSE,"장축";#N/A,#N/A,FALSE,"4WD"}</definedName>
    <definedName name="주" localSheetId="22" hidden="1">{#N/A,#N/A,FALSE,"단축1";#N/A,#N/A,FALSE,"단축2";#N/A,#N/A,FALSE,"단축3";#N/A,#N/A,FALSE,"장축";#N/A,#N/A,FALSE,"4WD"}</definedName>
    <definedName name="주" localSheetId="19" hidden="1">{#N/A,#N/A,FALSE,"단축1";#N/A,#N/A,FALSE,"단축2";#N/A,#N/A,FALSE,"단축3";#N/A,#N/A,FALSE,"장축";#N/A,#N/A,FALSE,"4WD"}</definedName>
    <definedName name="주" hidden="1">{#N/A,#N/A,FALSE,"단축1";#N/A,#N/A,FALSE,"단축2";#N/A,#N/A,FALSE,"단축3";#N/A,#N/A,FALSE,"장축";#N/A,#N/A,FALSE,"4WD"}</definedName>
    <definedName name="주관부서">#REF!</definedName>
    <definedName name="주민호" localSheetId="14" hidden="1">{#N/A,#N/A,TRUE,"Y생산";#N/A,#N/A,TRUE,"Y판매";#N/A,#N/A,TRUE,"Y총물량";#N/A,#N/A,TRUE,"Y능력";#N/A,#N/A,TRUE,"YKD"}</definedName>
    <definedName name="주민호" localSheetId="7" hidden="1">{#N/A,#N/A,TRUE,"Y생산";#N/A,#N/A,TRUE,"Y판매";#N/A,#N/A,TRUE,"Y총물량";#N/A,#N/A,TRUE,"Y능력";#N/A,#N/A,TRUE,"YKD"}</definedName>
    <definedName name="주민호" localSheetId="25" hidden="1">{#N/A,#N/A,TRUE,"Y생산";#N/A,#N/A,TRUE,"Y판매";#N/A,#N/A,TRUE,"Y총물량";#N/A,#N/A,TRUE,"Y능력";#N/A,#N/A,TRUE,"YKD"}</definedName>
    <definedName name="주민호" localSheetId="21" hidden="1">{#N/A,#N/A,TRUE,"Y생산";#N/A,#N/A,TRUE,"Y판매";#N/A,#N/A,TRUE,"Y총물량";#N/A,#N/A,TRUE,"Y능력";#N/A,#N/A,TRUE,"YKD"}</definedName>
    <definedName name="주민호" localSheetId="22" hidden="1">{#N/A,#N/A,TRUE,"Y생산";#N/A,#N/A,TRUE,"Y판매";#N/A,#N/A,TRUE,"Y총물량";#N/A,#N/A,TRUE,"Y능력";#N/A,#N/A,TRUE,"YKD"}</definedName>
    <definedName name="주민호" localSheetId="19" hidden="1">{#N/A,#N/A,TRUE,"Y생산";#N/A,#N/A,TRUE,"Y판매";#N/A,#N/A,TRUE,"Y총물량";#N/A,#N/A,TRUE,"Y능력";#N/A,#N/A,TRUE,"YKD"}</definedName>
    <definedName name="주민호" hidden="1">{#N/A,#N/A,TRUE,"Y생산";#N/A,#N/A,TRUE,"Y판매";#N/A,#N/A,TRUE,"Y총물량";#N/A,#N/A,TRUE,"Y능력";#N/A,#N/A,TRUE,"YKD"}</definedName>
    <definedName name="주요" localSheetId="14" hidden="1">{#N/A,#N/A,TRUE,"Y생산";#N/A,#N/A,TRUE,"Y판매";#N/A,#N/A,TRUE,"Y총물량";#N/A,#N/A,TRUE,"Y능력";#N/A,#N/A,TRUE,"YKD"}</definedName>
    <definedName name="주요" localSheetId="7" hidden="1">{#N/A,#N/A,TRUE,"Y생산";#N/A,#N/A,TRUE,"Y판매";#N/A,#N/A,TRUE,"Y총물량";#N/A,#N/A,TRUE,"Y능력";#N/A,#N/A,TRUE,"YKD"}</definedName>
    <definedName name="주요" localSheetId="25" hidden="1">{#N/A,#N/A,TRUE,"Y생산";#N/A,#N/A,TRUE,"Y판매";#N/A,#N/A,TRUE,"Y총물량";#N/A,#N/A,TRUE,"Y능력";#N/A,#N/A,TRUE,"YKD"}</definedName>
    <definedName name="주요" localSheetId="21" hidden="1">{#N/A,#N/A,TRUE,"Y생산";#N/A,#N/A,TRUE,"Y판매";#N/A,#N/A,TRUE,"Y총물량";#N/A,#N/A,TRUE,"Y능력";#N/A,#N/A,TRUE,"YKD"}</definedName>
    <definedName name="주요" localSheetId="22" hidden="1">{#N/A,#N/A,TRUE,"Y생산";#N/A,#N/A,TRUE,"Y판매";#N/A,#N/A,TRUE,"Y총물량";#N/A,#N/A,TRUE,"Y능력";#N/A,#N/A,TRUE,"YKD"}</definedName>
    <definedName name="주요" localSheetId="19" hidden="1">{#N/A,#N/A,TRUE,"Y생산";#N/A,#N/A,TRUE,"Y판매";#N/A,#N/A,TRUE,"Y총물량";#N/A,#N/A,TRUE,"Y능력";#N/A,#N/A,TRUE,"YKD"}</definedName>
    <definedName name="주요" hidden="1">{#N/A,#N/A,TRUE,"Y생산";#N/A,#N/A,TRUE,"Y판매";#N/A,#N/A,TRUE,"Y총물량";#N/A,#N/A,TRUE,"Y능력";#N/A,#N/A,TRUE,"YKD"}</definedName>
    <definedName name="주요업무2" localSheetId="14" hidden="1">{#N/A,#N/A,TRUE,"Y생산";#N/A,#N/A,TRUE,"Y판매";#N/A,#N/A,TRUE,"Y총물량";#N/A,#N/A,TRUE,"Y능력";#N/A,#N/A,TRUE,"YKD"}</definedName>
    <definedName name="주요업무2" localSheetId="7" hidden="1">{#N/A,#N/A,TRUE,"Y생산";#N/A,#N/A,TRUE,"Y판매";#N/A,#N/A,TRUE,"Y총물량";#N/A,#N/A,TRUE,"Y능력";#N/A,#N/A,TRUE,"YKD"}</definedName>
    <definedName name="주요업무2" localSheetId="25" hidden="1">{#N/A,#N/A,TRUE,"Y생산";#N/A,#N/A,TRUE,"Y판매";#N/A,#N/A,TRUE,"Y총물량";#N/A,#N/A,TRUE,"Y능력";#N/A,#N/A,TRUE,"YKD"}</definedName>
    <definedName name="주요업무2" localSheetId="21" hidden="1">{#N/A,#N/A,TRUE,"Y생산";#N/A,#N/A,TRUE,"Y판매";#N/A,#N/A,TRUE,"Y총물량";#N/A,#N/A,TRUE,"Y능력";#N/A,#N/A,TRUE,"YKD"}</definedName>
    <definedName name="주요업무2" localSheetId="22" hidden="1">{#N/A,#N/A,TRUE,"Y생산";#N/A,#N/A,TRUE,"Y판매";#N/A,#N/A,TRUE,"Y총물량";#N/A,#N/A,TRUE,"Y능력";#N/A,#N/A,TRUE,"YKD"}</definedName>
    <definedName name="주요업무2" localSheetId="19" hidden="1">{#N/A,#N/A,TRUE,"Y생산";#N/A,#N/A,TRUE,"Y판매";#N/A,#N/A,TRUE,"Y총물량";#N/A,#N/A,TRUE,"Y능력";#N/A,#N/A,TRUE,"YKD"}</definedName>
    <definedName name="주요업무2" hidden="1">{#N/A,#N/A,TRUE,"Y생산";#N/A,#N/A,TRUE,"Y판매";#N/A,#N/A,TRUE,"Y총물량";#N/A,#N/A,TRUE,"Y능력";#N/A,#N/A,TRUE,"YKD"}</definedName>
    <definedName name="주요업무3" localSheetId="14" hidden="1">{#N/A,#N/A,TRUE,"Y생산";#N/A,#N/A,TRUE,"Y판매";#N/A,#N/A,TRUE,"Y총물량";#N/A,#N/A,TRUE,"Y능력";#N/A,#N/A,TRUE,"YKD"}</definedName>
    <definedName name="주요업무3" localSheetId="7" hidden="1">{#N/A,#N/A,TRUE,"Y생산";#N/A,#N/A,TRUE,"Y판매";#N/A,#N/A,TRUE,"Y총물량";#N/A,#N/A,TRUE,"Y능력";#N/A,#N/A,TRUE,"YKD"}</definedName>
    <definedName name="주요업무3" localSheetId="25" hidden="1">{#N/A,#N/A,TRUE,"Y생산";#N/A,#N/A,TRUE,"Y판매";#N/A,#N/A,TRUE,"Y총물량";#N/A,#N/A,TRUE,"Y능력";#N/A,#N/A,TRUE,"YKD"}</definedName>
    <definedName name="주요업무3" localSheetId="21" hidden="1">{#N/A,#N/A,TRUE,"Y생산";#N/A,#N/A,TRUE,"Y판매";#N/A,#N/A,TRUE,"Y총물량";#N/A,#N/A,TRUE,"Y능력";#N/A,#N/A,TRUE,"YKD"}</definedName>
    <definedName name="주요업무3" localSheetId="22" hidden="1">{#N/A,#N/A,TRUE,"Y생산";#N/A,#N/A,TRUE,"Y판매";#N/A,#N/A,TRUE,"Y총물량";#N/A,#N/A,TRUE,"Y능력";#N/A,#N/A,TRUE,"YKD"}</definedName>
    <definedName name="주요업무3" localSheetId="19" hidden="1">{#N/A,#N/A,TRUE,"Y생산";#N/A,#N/A,TRUE,"Y판매";#N/A,#N/A,TRUE,"Y총물량";#N/A,#N/A,TRUE,"Y능력";#N/A,#N/A,TRUE,"YKD"}</definedName>
    <definedName name="주요업무3" hidden="1">{#N/A,#N/A,TRUE,"Y생산";#N/A,#N/A,TRUE,"Y판매";#N/A,#N/A,TRUE,"Y총물량";#N/A,#N/A,TRUE,"Y능력";#N/A,#N/A,TRUE,"YKD"}</definedName>
    <definedName name="주요제원" localSheetId="14" hidden="1">{#N/A,#N/A,FALSE,"단축1";#N/A,#N/A,FALSE,"단축2";#N/A,#N/A,FALSE,"단축3";#N/A,#N/A,FALSE,"장축";#N/A,#N/A,FALSE,"4WD"}</definedName>
    <definedName name="주요제원" localSheetId="7" hidden="1">{#N/A,#N/A,FALSE,"단축1";#N/A,#N/A,FALSE,"단축2";#N/A,#N/A,FALSE,"단축3";#N/A,#N/A,FALSE,"장축";#N/A,#N/A,FALSE,"4WD"}</definedName>
    <definedName name="주요제원" localSheetId="25" hidden="1">{#N/A,#N/A,FALSE,"단축1";#N/A,#N/A,FALSE,"단축2";#N/A,#N/A,FALSE,"단축3";#N/A,#N/A,FALSE,"장축";#N/A,#N/A,FALSE,"4WD"}</definedName>
    <definedName name="주요제원" localSheetId="21" hidden="1">{#N/A,#N/A,FALSE,"단축1";#N/A,#N/A,FALSE,"단축2";#N/A,#N/A,FALSE,"단축3";#N/A,#N/A,FALSE,"장축";#N/A,#N/A,FALSE,"4WD"}</definedName>
    <definedName name="주요제원" localSheetId="22" hidden="1">{#N/A,#N/A,FALSE,"단축1";#N/A,#N/A,FALSE,"단축2";#N/A,#N/A,FALSE,"단축3";#N/A,#N/A,FALSE,"장축";#N/A,#N/A,FALSE,"4WD"}</definedName>
    <definedName name="주요제원" localSheetId="19" hidden="1">{#N/A,#N/A,FALSE,"단축1";#N/A,#N/A,FALSE,"단축2";#N/A,#N/A,FALSE,"단축3";#N/A,#N/A,FALSE,"장축";#N/A,#N/A,FALSE,"4WD"}</definedName>
    <definedName name="주요제원" hidden="1">{#N/A,#N/A,FALSE,"단축1";#N/A,#N/A,FALSE,"단축2";#N/A,#N/A,FALSE,"단축3";#N/A,#N/A,FALSE,"장축";#N/A,#N/A,FALSE,"4WD"}</definedName>
    <definedName name="주차계획" localSheetId="14" hidden="1">{#N/A,#N/A,FALSE,"UNIT";#N/A,#N/A,FALSE,"UNIT";#N/A,#N/A,FALSE,"계정"}</definedName>
    <definedName name="주차계획" localSheetId="7" hidden="1">{#N/A,#N/A,FALSE,"UNIT";#N/A,#N/A,FALSE,"UNIT";#N/A,#N/A,FALSE,"계정"}</definedName>
    <definedName name="주차계획" localSheetId="25" hidden="1">{#N/A,#N/A,FALSE,"UNIT";#N/A,#N/A,FALSE,"UNIT";#N/A,#N/A,FALSE,"계정"}</definedName>
    <definedName name="주차계획" localSheetId="21" hidden="1">{#N/A,#N/A,FALSE,"UNIT";#N/A,#N/A,FALSE,"UNIT";#N/A,#N/A,FALSE,"계정"}</definedName>
    <definedName name="주차계획" localSheetId="22" hidden="1">{#N/A,#N/A,FALSE,"UNIT";#N/A,#N/A,FALSE,"UNIT";#N/A,#N/A,FALSE,"계정"}</definedName>
    <definedName name="주차계획" localSheetId="19" hidden="1">{#N/A,#N/A,FALSE,"UNIT";#N/A,#N/A,FALSE,"UNIT";#N/A,#N/A,FALSE,"계정"}</definedName>
    <definedName name="주차계획" hidden="1">{#N/A,#N/A,FALSE,"UNIT";#N/A,#N/A,FALSE,"UNIT";#N/A,#N/A,FALSE,"계정"}</definedName>
    <definedName name="주택사업본부">#REF!</definedName>
    <definedName name="중앙" localSheetId="14" hidden="1">{#N/A,#N/A,FALSE,"단축1";#N/A,#N/A,FALSE,"단축2";#N/A,#N/A,FALSE,"단축3";#N/A,#N/A,FALSE,"장축";#N/A,#N/A,FALSE,"4WD"}</definedName>
    <definedName name="중앙" localSheetId="7" hidden="1">{#N/A,#N/A,FALSE,"단축1";#N/A,#N/A,FALSE,"단축2";#N/A,#N/A,FALSE,"단축3";#N/A,#N/A,FALSE,"장축";#N/A,#N/A,FALSE,"4WD"}</definedName>
    <definedName name="중앙" localSheetId="25" hidden="1">{#N/A,#N/A,FALSE,"단축1";#N/A,#N/A,FALSE,"단축2";#N/A,#N/A,FALSE,"단축3";#N/A,#N/A,FALSE,"장축";#N/A,#N/A,FALSE,"4WD"}</definedName>
    <definedName name="중앙" localSheetId="21" hidden="1">{#N/A,#N/A,FALSE,"단축1";#N/A,#N/A,FALSE,"단축2";#N/A,#N/A,FALSE,"단축3";#N/A,#N/A,FALSE,"장축";#N/A,#N/A,FALSE,"4WD"}</definedName>
    <definedName name="중앙" localSheetId="22" hidden="1">{#N/A,#N/A,FALSE,"단축1";#N/A,#N/A,FALSE,"단축2";#N/A,#N/A,FALSE,"단축3";#N/A,#N/A,FALSE,"장축";#N/A,#N/A,FALSE,"4WD"}</definedName>
    <definedName name="중앙" localSheetId="19" hidden="1">{#N/A,#N/A,FALSE,"단축1";#N/A,#N/A,FALSE,"단축2";#N/A,#N/A,FALSE,"단축3";#N/A,#N/A,FALSE,"장축";#N/A,#N/A,FALSE,"4WD"}</definedName>
    <definedName name="중앙" hidden="1">{#N/A,#N/A,FALSE,"단축1";#N/A,#N/A,FALSE,"단축2";#N/A,#N/A,FALSE,"단축3";#N/A,#N/A,FALSE,"장축";#N/A,#N/A,FALSE,"4WD"}</definedName>
    <definedName name="중요성" localSheetId="14" hidden="1">{#N/A,#N/A,FALSE,"UNIT";#N/A,#N/A,FALSE,"UNIT";#N/A,#N/A,FALSE,"계정"}</definedName>
    <definedName name="중요성" localSheetId="7" hidden="1">{#N/A,#N/A,FALSE,"UNIT";#N/A,#N/A,FALSE,"UNIT";#N/A,#N/A,FALSE,"계정"}</definedName>
    <definedName name="중요성" localSheetId="25" hidden="1">{#N/A,#N/A,FALSE,"UNIT";#N/A,#N/A,FALSE,"UNIT";#N/A,#N/A,FALSE,"계정"}</definedName>
    <definedName name="중요성" localSheetId="21" hidden="1">{#N/A,#N/A,FALSE,"UNIT";#N/A,#N/A,FALSE,"UNIT";#N/A,#N/A,FALSE,"계정"}</definedName>
    <definedName name="중요성" localSheetId="22" hidden="1">{#N/A,#N/A,FALSE,"UNIT";#N/A,#N/A,FALSE,"UNIT";#N/A,#N/A,FALSE,"계정"}</definedName>
    <definedName name="중요성" localSheetId="19" hidden="1">{#N/A,#N/A,FALSE,"UNIT";#N/A,#N/A,FALSE,"UNIT";#N/A,#N/A,FALSE,"계정"}</definedName>
    <definedName name="중요성" hidden="1">{#N/A,#N/A,FALSE,"UNIT";#N/A,#N/A,FALSE,"UNIT";#N/A,#N/A,FALSE,"계정"}</definedName>
    <definedName name="중장기ver2" localSheetId="14" hidden="1">{"'AS,SEC'!$A$4:$J$25"}</definedName>
    <definedName name="중장기ver2" localSheetId="7" hidden="1">{"'AS,SEC'!$A$4:$J$25"}</definedName>
    <definedName name="중장기ver2" localSheetId="25" hidden="1">{"'AS,SEC'!$A$4:$J$25"}</definedName>
    <definedName name="중장기ver2" localSheetId="21" hidden="1">{"'AS,SEC'!$A$4:$J$25"}</definedName>
    <definedName name="중장기ver2" localSheetId="22" hidden="1">{"'AS,SEC'!$A$4:$J$25"}</definedName>
    <definedName name="중장기ver2" localSheetId="19" hidden="1">{"'AS,SEC'!$A$4:$J$25"}</definedName>
    <definedName name="중장기ver2" hidden="1">{"'AS,SEC'!$A$4:$J$25"}</definedName>
    <definedName name="중장기ver2_1" localSheetId="14" hidden="1">{"'AS,SEC'!$A$4:$J$25"}</definedName>
    <definedName name="중장기ver2_1" localSheetId="7" hidden="1">{"'AS,SEC'!$A$4:$J$25"}</definedName>
    <definedName name="중장기ver2_1" localSheetId="25" hidden="1">{"'AS,SEC'!$A$4:$J$25"}</definedName>
    <definedName name="중장기ver2_1" localSheetId="21" hidden="1">{"'AS,SEC'!$A$4:$J$25"}</definedName>
    <definedName name="중장기ver2_1" localSheetId="22" hidden="1">{"'AS,SEC'!$A$4:$J$25"}</definedName>
    <definedName name="중장기ver2_1" localSheetId="19" hidden="1">{"'AS,SEC'!$A$4:$J$25"}</definedName>
    <definedName name="중장기ver2_1" hidden="1">{"'AS,SEC'!$A$4:$J$25"}</definedName>
    <definedName name="지지" localSheetId="14" hidden="1">{#N/A,#N/A,FALSE,"UNIT";#N/A,#N/A,FALSE,"UNIT";#N/A,#N/A,FALSE,"계정"}</definedName>
    <definedName name="지지" localSheetId="7" hidden="1">{#N/A,#N/A,FALSE,"UNIT";#N/A,#N/A,FALSE,"UNIT";#N/A,#N/A,FALSE,"계정"}</definedName>
    <definedName name="지지" localSheetId="25" hidden="1">{#N/A,#N/A,FALSE,"UNIT";#N/A,#N/A,FALSE,"UNIT";#N/A,#N/A,FALSE,"계정"}</definedName>
    <definedName name="지지" localSheetId="21" hidden="1">{#N/A,#N/A,FALSE,"UNIT";#N/A,#N/A,FALSE,"UNIT";#N/A,#N/A,FALSE,"계정"}</definedName>
    <definedName name="지지" localSheetId="22" hidden="1">{#N/A,#N/A,FALSE,"UNIT";#N/A,#N/A,FALSE,"UNIT";#N/A,#N/A,FALSE,"계정"}</definedName>
    <definedName name="지지" localSheetId="19" hidden="1">{#N/A,#N/A,FALSE,"UNIT";#N/A,#N/A,FALSE,"UNIT";#N/A,#N/A,FALSE,"계정"}</definedName>
    <definedName name="지지" hidden="1">{#N/A,#N/A,FALSE,"UNIT";#N/A,#N/A,FALSE,"UNIT";#N/A,#N/A,FALSE,"계정"}</definedName>
    <definedName name="지태면" localSheetId="14" hidden="1">{#N/A,#N/A,TRUE,"Y생산";#N/A,#N/A,TRUE,"Y판매";#N/A,#N/A,TRUE,"Y총물량";#N/A,#N/A,TRUE,"Y능력";#N/A,#N/A,TRUE,"YKD"}</definedName>
    <definedName name="지태면" localSheetId="7" hidden="1">{#N/A,#N/A,TRUE,"Y생산";#N/A,#N/A,TRUE,"Y판매";#N/A,#N/A,TRUE,"Y총물량";#N/A,#N/A,TRUE,"Y능력";#N/A,#N/A,TRUE,"YKD"}</definedName>
    <definedName name="지태면" localSheetId="25" hidden="1">{#N/A,#N/A,TRUE,"Y생산";#N/A,#N/A,TRUE,"Y판매";#N/A,#N/A,TRUE,"Y총물량";#N/A,#N/A,TRUE,"Y능력";#N/A,#N/A,TRUE,"YKD"}</definedName>
    <definedName name="지태면" localSheetId="21" hidden="1">{#N/A,#N/A,TRUE,"Y생산";#N/A,#N/A,TRUE,"Y판매";#N/A,#N/A,TRUE,"Y총물량";#N/A,#N/A,TRUE,"Y능력";#N/A,#N/A,TRUE,"YKD"}</definedName>
    <definedName name="지태면" localSheetId="22" hidden="1">{#N/A,#N/A,TRUE,"Y생산";#N/A,#N/A,TRUE,"Y판매";#N/A,#N/A,TRUE,"Y총물량";#N/A,#N/A,TRUE,"Y능력";#N/A,#N/A,TRUE,"YKD"}</definedName>
    <definedName name="지태면" localSheetId="19" hidden="1">{#N/A,#N/A,TRUE,"Y생산";#N/A,#N/A,TRUE,"Y판매";#N/A,#N/A,TRUE,"Y총물량";#N/A,#N/A,TRUE,"Y능력";#N/A,#N/A,TRUE,"YKD"}</definedName>
    <definedName name="지태면" hidden="1">{#N/A,#N/A,TRUE,"Y생산";#N/A,#N/A,TRUE,"Y판매";#N/A,#N/A,TRUE,"Y총물량";#N/A,#N/A,TRUE,"Y능력";#N/A,#N/A,TRUE,"YKD"}</definedName>
    <definedName name="진" localSheetId="14" hidden="1">{#N/A,#N/A,FALSE,"UNIT";#N/A,#N/A,FALSE,"UNIT";#N/A,#N/A,FALSE,"계정"}</definedName>
    <definedName name="진" localSheetId="7" hidden="1">{#N/A,#N/A,FALSE,"UNIT";#N/A,#N/A,FALSE,"UNIT";#N/A,#N/A,FALSE,"계정"}</definedName>
    <definedName name="진" localSheetId="25" hidden="1">{#N/A,#N/A,FALSE,"UNIT";#N/A,#N/A,FALSE,"UNIT";#N/A,#N/A,FALSE,"계정"}</definedName>
    <definedName name="진" localSheetId="21" hidden="1">{#N/A,#N/A,FALSE,"UNIT";#N/A,#N/A,FALSE,"UNIT";#N/A,#N/A,FALSE,"계정"}</definedName>
    <definedName name="진" localSheetId="22" hidden="1">{#N/A,#N/A,FALSE,"UNIT";#N/A,#N/A,FALSE,"UNIT";#N/A,#N/A,FALSE,"계정"}</definedName>
    <definedName name="진" localSheetId="19" hidden="1">{#N/A,#N/A,FALSE,"UNIT";#N/A,#N/A,FALSE,"UNIT";#N/A,#N/A,FALSE,"계정"}</definedName>
    <definedName name="진" hidden="1">{#N/A,#N/A,FALSE,"UNIT";#N/A,#N/A,FALSE,"UNIT";#N/A,#N/A,FALSE,"계정"}</definedName>
    <definedName name="진짜" localSheetId="14" hidden="1">{#N/A,#N/A,FALSE,"단축1";#N/A,#N/A,FALSE,"단축2";#N/A,#N/A,FALSE,"단축3";#N/A,#N/A,FALSE,"장축";#N/A,#N/A,FALSE,"4WD"}</definedName>
    <definedName name="진짜" localSheetId="7" hidden="1">{#N/A,#N/A,FALSE,"단축1";#N/A,#N/A,FALSE,"단축2";#N/A,#N/A,FALSE,"단축3";#N/A,#N/A,FALSE,"장축";#N/A,#N/A,FALSE,"4WD"}</definedName>
    <definedName name="진짜" localSheetId="25" hidden="1">{#N/A,#N/A,FALSE,"단축1";#N/A,#N/A,FALSE,"단축2";#N/A,#N/A,FALSE,"단축3";#N/A,#N/A,FALSE,"장축";#N/A,#N/A,FALSE,"4WD"}</definedName>
    <definedName name="진짜" localSheetId="21" hidden="1">{#N/A,#N/A,FALSE,"단축1";#N/A,#N/A,FALSE,"단축2";#N/A,#N/A,FALSE,"단축3";#N/A,#N/A,FALSE,"장축";#N/A,#N/A,FALSE,"4WD"}</definedName>
    <definedName name="진짜" localSheetId="22" hidden="1">{#N/A,#N/A,FALSE,"단축1";#N/A,#N/A,FALSE,"단축2";#N/A,#N/A,FALSE,"단축3";#N/A,#N/A,FALSE,"장축";#N/A,#N/A,FALSE,"4WD"}</definedName>
    <definedName name="진짜" localSheetId="19" hidden="1">{#N/A,#N/A,FALSE,"단축1";#N/A,#N/A,FALSE,"단축2";#N/A,#N/A,FALSE,"단축3";#N/A,#N/A,FALSE,"장축";#N/A,#N/A,FALSE,"4WD"}</definedName>
    <definedName name="진짜" hidden="1">{#N/A,#N/A,FALSE,"단축1";#N/A,#N/A,FALSE,"단축2";#N/A,#N/A,FALSE,"단축3";#N/A,#N/A,FALSE,"장축";#N/A,#N/A,FALSE,"4WD"}</definedName>
    <definedName name="진출의사보유" localSheetId="14" hidden="1">{#N/A,#N/A,FALSE,"단축1";#N/A,#N/A,FALSE,"단축2";#N/A,#N/A,FALSE,"단축3";#N/A,#N/A,FALSE,"장축";#N/A,#N/A,FALSE,"4WD"}</definedName>
    <definedName name="진출의사보유" localSheetId="7" hidden="1">{#N/A,#N/A,FALSE,"단축1";#N/A,#N/A,FALSE,"단축2";#N/A,#N/A,FALSE,"단축3";#N/A,#N/A,FALSE,"장축";#N/A,#N/A,FALSE,"4WD"}</definedName>
    <definedName name="진출의사보유" localSheetId="25" hidden="1">{#N/A,#N/A,FALSE,"단축1";#N/A,#N/A,FALSE,"단축2";#N/A,#N/A,FALSE,"단축3";#N/A,#N/A,FALSE,"장축";#N/A,#N/A,FALSE,"4WD"}</definedName>
    <definedName name="진출의사보유" localSheetId="21" hidden="1">{#N/A,#N/A,FALSE,"단축1";#N/A,#N/A,FALSE,"단축2";#N/A,#N/A,FALSE,"단축3";#N/A,#N/A,FALSE,"장축";#N/A,#N/A,FALSE,"4WD"}</definedName>
    <definedName name="진출의사보유" localSheetId="22" hidden="1">{#N/A,#N/A,FALSE,"단축1";#N/A,#N/A,FALSE,"단축2";#N/A,#N/A,FALSE,"단축3";#N/A,#N/A,FALSE,"장축";#N/A,#N/A,FALSE,"4WD"}</definedName>
    <definedName name="진출의사보유" localSheetId="19" hidden="1">{#N/A,#N/A,FALSE,"단축1";#N/A,#N/A,FALSE,"단축2";#N/A,#N/A,FALSE,"단축3";#N/A,#N/A,FALSE,"장축";#N/A,#N/A,FALSE,"4WD"}</definedName>
    <definedName name="진출의사보유" hidden="1">{#N/A,#N/A,FALSE,"단축1";#N/A,#N/A,FALSE,"단축2";#N/A,#N/A,FALSE,"단축3";#N/A,#N/A,FALSE,"장축";#N/A,#N/A,FALSE,"4WD"}</definedName>
    <definedName name="ㅉ" localSheetId="14" hidden="1">{#N/A,#N/A,TRUE,"Y생산";#N/A,#N/A,TRUE,"Y판매";#N/A,#N/A,TRUE,"Y총물량";#N/A,#N/A,TRUE,"Y능력";#N/A,#N/A,TRUE,"YKD"}</definedName>
    <definedName name="ㅉ" localSheetId="7" hidden="1">{#N/A,#N/A,TRUE,"Y생산";#N/A,#N/A,TRUE,"Y판매";#N/A,#N/A,TRUE,"Y총물량";#N/A,#N/A,TRUE,"Y능력";#N/A,#N/A,TRUE,"YKD"}</definedName>
    <definedName name="ㅉ" localSheetId="25" hidden="1">{#N/A,#N/A,TRUE,"Y생산";#N/A,#N/A,TRUE,"Y판매";#N/A,#N/A,TRUE,"Y총물량";#N/A,#N/A,TRUE,"Y능력";#N/A,#N/A,TRUE,"YKD"}</definedName>
    <definedName name="ㅉ" localSheetId="21" hidden="1">{#N/A,#N/A,TRUE,"Y생산";#N/A,#N/A,TRUE,"Y판매";#N/A,#N/A,TRUE,"Y총물량";#N/A,#N/A,TRUE,"Y능력";#N/A,#N/A,TRUE,"YKD"}</definedName>
    <definedName name="ㅉ" localSheetId="22" hidden="1">{#N/A,#N/A,TRUE,"Y생산";#N/A,#N/A,TRUE,"Y판매";#N/A,#N/A,TRUE,"Y총물량";#N/A,#N/A,TRUE,"Y능력";#N/A,#N/A,TRUE,"YKD"}</definedName>
    <definedName name="ㅉ" localSheetId="19" hidden="1">{#N/A,#N/A,TRUE,"Y생산";#N/A,#N/A,TRUE,"Y판매";#N/A,#N/A,TRUE,"Y총물량";#N/A,#N/A,TRUE,"Y능력";#N/A,#N/A,TRUE,"YKD"}</definedName>
    <definedName name="ㅉ" hidden="1">{#N/A,#N/A,TRUE,"Y생산";#N/A,#N/A,TRUE,"Y판매";#N/A,#N/A,TRUE,"Y총물량";#N/A,#N/A,TRUE,"Y능력";#N/A,#N/A,TRUE,"YKD"}</definedName>
    <definedName name="쪼당" localSheetId="14" hidden="1">{#N/A,#N/A,TRUE,"Y생산";#N/A,#N/A,TRUE,"Y판매";#N/A,#N/A,TRUE,"Y총물량";#N/A,#N/A,TRUE,"Y능력";#N/A,#N/A,TRUE,"YKD"}</definedName>
    <definedName name="쪼당" localSheetId="7" hidden="1">{#N/A,#N/A,TRUE,"Y생산";#N/A,#N/A,TRUE,"Y판매";#N/A,#N/A,TRUE,"Y총물량";#N/A,#N/A,TRUE,"Y능력";#N/A,#N/A,TRUE,"YKD"}</definedName>
    <definedName name="쪼당" localSheetId="25" hidden="1">{#N/A,#N/A,TRUE,"Y생산";#N/A,#N/A,TRUE,"Y판매";#N/A,#N/A,TRUE,"Y총물량";#N/A,#N/A,TRUE,"Y능력";#N/A,#N/A,TRUE,"YKD"}</definedName>
    <definedName name="쪼당" localSheetId="21" hidden="1">{#N/A,#N/A,TRUE,"Y생산";#N/A,#N/A,TRUE,"Y판매";#N/A,#N/A,TRUE,"Y총물량";#N/A,#N/A,TRUE,"Y능력";#N/A,#N/A,TRUE,"YKD"}</definedName>
    <definedName name="쪼당" localSheetId="22" hidden="1">{#N/A,#N/A,TRUE,"Y생산";#N/A,#N/A,TRUE,"Y판매";#N/A,#N/A,TRUE,"Y총물량";#N/A,#N/A,TRUE,"Y능력";#N/A,#N/A,TRUE,"YKD"}</definedName>
    <definedName name="쪼당" localSheetId="19" hidden="1">{#N/A,#N/A,TRUE,"Y생산";#N/A,#N/A,TRUE,"Y판매";#N/A,#N/A,TRUE,"Y총물량";#N/A,#N/A,TRUE,"Y능력";#N/A,#N/A,TRUE,"YKD"}</definedName>
    <definedName name="쪼당" hidden="1">{#N/A,#N/A,TRUE,"Y생산";#N/A,#N/A,TRUE,"Y판매";#N/A,#N/A,TRUE,"Y총물량";#N/A,#N/A,TRUE,"Y능력";#N/A,#N/A,TRUE,"YKD"}</definedName>
    <definedName name="ㅊㅊ" localSheetId="14" hidden="1">{#N/A,#N/A,FALSE,"단축1";#N/A,#N/A,FALSE,"단축2";#N/A,#N/A,FALSE,"단축3";#N/A,#N/A,FALSE,"장축";#N/A,#N/A,FALSE,"4WD"}</definedName>
    <definedName name="ㅊㅊ" localSheetId="7" hidden="1">{#N/A,#N/A,FALSE,"단축1";#N/A,#N/A,FALSE,"단축2";#N/A,#N/A,FALSE,"단축3";#N/A,#N/A,FALSE,"장축";#N/A,#N/A,FALSE,"4WD"}</definedName>
    <definedName name="ㅊㅊ" localSheetId="25" hidden="1">{#N/A,#N/A,FALSE,"단축1";#N/A,#N/A,FALSE,"단축2";#N/A,#N/A,FALSE,"단축3";#N/A,#N/A,FALSE,"장축";#N/A,#N/A,FALSE,"4WD"}</definedName>
    <definedName name="ㅊㅊ" localSheetId="21" hidden="1">{#N/A,#N/A,FALSE,"단축1";#N/A,#N/A,FALSE,"단축2";#N/A,#N/A,FALSE,"단축3";#N/A,#N/A,FALSE,"장축";#N/A,#N/A,FALSE,"4WD"}</definedName>
    <definedName name="ㅊㅊ" localSheetId="22" hidden="1">{#N/A,#N/A,FALSE,"단축1";#N/A,#N/A,FALSE,"단축2";#N/A,#N/A,FALSE,"단축3";#N/A,#N/A,FALSE,"장축";#N/A,#N/A,FALSE,"4WD"}</definedName>
    <definedName name="ㅊㅊ" localSheetId="19" hidden="1">{#N/A,#N/A,FALSE,"단축1";#N/A,#N/A,FALSE,"단축2";#N/A,#N/A,FALSE,"단축3";#N/A,#N/A,FALSE,"장축";#N/A,#N/A,FALSE,"4WD"}</definedName>
    <definedName name="ㅊㅊ" hidden="1">{#N/A,#N/A,FALSE,"단축1";#N/A,#N/A,FALSE,"단축2";#N/A,#N/A,FALSE,"단축3";#N/A,#N/A,FALSE,"장축";#N/A,#N/A,FALSE,"4WD"}</definedName>
    <definedName name="차." localSheetId="14" hidden="1">{#N/A,#N/A,FALSE,"UNIT";#N/A,#N/A,FALSE,"UNIT";#N/A,#N/A,FALSE,"계정"}</definedName>
    <definedName name="차." localSheetId="7" hidden="1">{#N/A,#N/A,FALSE,"UNIT";#N/A,#N/A,FALSE,"UNIT";#N/A,#N/A,FALSE,"계정"}</definedName>
    <definedName name="차." localSheetId="25" hidden="1">{#N/A,#N/A,FALSE,"UNIT";#N/A,#N/A,FALSE,"UNIT";#N/A,#N/A,FALSE,"계정"}</definedName>
    <definedName name="차." localSheetId="21" hidden="1">{#N/A,#N/A,FALSE,"UNIT";#N/A,#N/A,FALSE,"UNIT";#N/A,#N/A,FALSE,"계정"}</definedName>
    <definedName name="차." localSheetId="22" hidden="1">{#N/A,#N/A,FALSE,"UNIT";#N/A,#N/A,FALSE,"UNIT";#N/A,#N/A,FALSE,"계정"}</definedName>
    <definedName name="차." localSheetId="19" hidden="1">{#N/A,#N/A,FALSE,"UNIT";#N/A,#N/A,FALSE,"UNIT";#N/A,#N/A,FALSE,"계정"}</definedName>
    <definedName name="차." hidden="1">{#N/A,#N/A,FALSE,"UNIT";#N/A,#N/A,FALSE,"UNIT";#N/A,#N/A,FALSE,"계정"}</definedName>
    <definedName name="차량SVC" localSheetId="14" hidden="1">{#N/A,#N/A,FALSE,"UNIT";#N/A,#N/A,FALSE,"UNIT";#N/A,#N/A,FALSE,"계정"}</definedName>
    <definedName name="차량SVC" localSheetId="7" hidden="1">{#N/A,#N/A,FALSE,"UNIT";#N/A,#N/A,FALSE,"UNIT";#N/A,#N/A,FALSE,"계정"}</definedName>
    <definedName name="차량SVC" localSheetId="25" hidden="1">{#N/A,#N/A,FALSE,"UNIT";#N/A,#N/A,FALSE,"UNIT";#N/A,#N/A,FALSE,"계정"}</definedName>
    <definedName name="차량SVC" localSheetId="21" hidden="1">{#N/A,#N/A,FALSE,"UNIT";#N/A,#N/A,FALSE,"UNIT";#N/A,#N/A,FALSE,"계정"}</definedName>
    <definedName name="차량SVC" localSheetId="22" hidden="1">{#N/A,#N/A,FALSE,"UNIT";#N/A,#N/A,FALSE,"UNIT";#N/A,#N/A,FALSE,"계정"}</definedName>
    <definedName name="차량SVC" localSheetId="19" hidden="1">{#N/A,#N/A,FALSE,"UNIT";#N/A,#N/A,FALSE,"UNIT";#N/A,#N/A,FALSE,"계정"}</definedName>
    <definedName name="차량SVC" hidden="1">{#N/A,#N/A,FALSE,"UNIT";#N/A,#N/A,FALSE,"UNIT";#N/A,#N/A,FALSE,"계정"}</definedName>
    <definedName name="차병률" localSheetId="14" hidden="1">{#N/A,#N/A,TRUE,"Y생산";#N/A,#N/A,TRUE,"Y판매";#N/A,#N/A,TRUE,"Y총물량";#N/A,#N/A,TRUE,"Y능력";#N/A,#N/A,TRUE,"YKD"}</definedName>
    <definedName name="차병률" localSheetId="7" hidden="1">{#N/A,#N/A,TRUE,"Y생산";#N/A,#N/A,TRUE,"Y판매";#N/A,#N/A,TRUE,"Y총물량";#N/A,#N/A,TRUE,"Y능력";#N/A,#N/A,TRUE,"YKD"}</definedName>
    <definedName name="차병률" localSheetId="25" hidden="1">{#N/A,#N/A,TRUE,"Y생산";#N/A,#N/A,TRUE,"Y판매";#N/A,#N/A,TRUE,"Y총물량";#N/A,#N/A,TRUE,"Y능력";#N/A,#N/A,TRUE,"YKD"}</definedName>
    <definedName name="차병률" localSheetId="21" hidden="1">{#N/A,#N/A,TRUE,"Y생산";#N/A,#N/A,TRUE,"Y판매";#N/A,#N/A,TRUE,"Y총물량";#N/A,#N/A,TRUE,"Y능력";#N/A,#N/A,TRUE,"YKD"}</definedName>
    <definedName name="차병률" localSheetId="22" hidden="1">{#N/A,#N/A,TRUE,"Y생산";#N/A,#N/A,TRUE,"Y판매";#N/A,#N/A,TRUE,"Y총물량";#N/A,#N/A,TRUE,"Y능력";#N/A,#N/A,TRUE,"YKD"}</definedName>
    <definedName name="차병률" localSheetId="19" hidden="1">{#N/A,#N/A,TRUE,"Y생산";#N/A,#N/A,TRUE,"Y판매";#N/A,#N/A,TRUE,"Y총물량";#N/A,#N/A,TRUE,"Y능력";#N/A,#N/A,TRUE,"YKD"}</definedName>
    <definedName name="차병률" hidden="1">{#N/A,#N/A,TRUE,"Y생산";#N/A,#N/A,TRUE,"Y판매";#N/A,#N/A,TRUE,"Y총물량";#N/A,#N/A,TRUE,"Y능력";#N/A,#N/A,TRUE,"YKD"}</definedName>
    <definedName name="차체" localSheetId="14" hidden="1">{#N/A,#N/A,FALSE,"단축1";#N/A,#N/A,FALSE,"단축2";#N/A,#N/A,FALSE,"단축3";#N/A,#N/A,FALSE,"장축";#N/A,#N/A,FALSE,"4WD"}</definedName>
    <definedName name="차체" localSheetId="7" hidden="1">{#N/A,#N/A,FALSE,"단축1";#N/A,#N/A,FALSE,"단축2";#N/A,#N/A,FALSE,"단축3";#N/A,#N/A,FALSE,"장축";#N/A,#N/A,FALSE,"4WD"}</definedName>
    <definedName name="차체" localSheetId="25" hidden="1">{#N/A,#N/A,FALSE,"단축1";#N/A,#N/A,FALSE,"단축2";#N/A,#N/A,FALSE,"단축3";#N/A,#N/A,FALSE,"장축";#N/A,#N/A,FALSE,"4WD"}</definedName>
    <definedName name="차체" localSheetId="21" hidden="1">{#N/A,#N/A,FALSE,"단축1";#N/A,#N/A,FALSE,"단축2";#N/A,#N/A,FALSE,"단축3";#N/A,#N/A,FALSE,"장축";#N/A,#N/A,FALSE,"4WD"}</definedName>
    <definedName name="차체" localSheetId="22" hidden="1">{#N/A,#N/A,FALSE,"단축1";#N/A,#N/A,FALSE,"단축2";#N/A,#N/A,FALSE,"단축3";#N/A,#N/A,FALSE,"장축";#N/A,#N/A,FALSE,"4WD"}</definedName>
    <definedName name="차체" localSheetId="19" hidden="1">{#N/A,#N/A,FALSE,"단축1";#N/A,#N/A,FALSE,"단축2";#N/A,#N/A,FALSE,"단축3";#N/A,#N/A,FALSE,"장축";#N/A,#N/A,FALSE,"4WD"}</definedName>
    <definedName name="차체" hidden="1">{#N/A,#N/A,FALSE,"단축1";#N/A,#N/A,FALSE,"단축2";#N/A,#N/A,FALSE,"단축3";#N/A,#N/A,FALSE,"장축";#N/A,#N/A,FALSE,"4WD"}</definedName>
    <definedName name="차체1" localSheetId="14" hidden="1">{#N/A,#N/A,FALSE,"단축1";#N/A,#N/A,FALSE,"단축2";#N/A,#N/A,FALSE,"단축3";#N/A,#N/A,FALSE,"장축";#N/A,#N/A,FALSE,"4WD"}</definedName>
    <definedName name="차체1" localSheetId="7" hidden="1">{#N/A,#N/A,FALSE,"단축1";#N/A,#N/A,FALSE,"단축2";#N/A,#N/A,FALSE,"단축3";#N/A,#N/A,FALSE,"장축";#N/A,#N/A,FALSE,"4WD"}</definedName>
    <definedName name="차체1" localSheetId="25" hidden="1">{#N/A,#N/A,FALSE,"단축1";#N/A,#N/A,FALSE,"단축2";#N/A,#N/A,FALSE,"단축3";#N/A,#N/A,FALSE,"장축";#N/A,#N/A,FALSE,"4WD"}</definedName>
    <definedName name="차체1" localSheetId="21" hidden="1">{#N/A,#N/A,FALSE,"단축1";#N/A,#N/A,FALSE,"단축2";#N/A,#N/A,FALSE,"단축3";#N/A,#N/A,FALSE,"장축";#N/A,#N/A,FALSE,"4WD"}</definedName>
    <definedName name="차체1" localSheetId="22" hidden="1">{#N/A,#N/A,FALSE,"단축1";#N/A,#N/A,FALSE,"단축2";#N/A,#N/A,FALSE,"단축3";#N/A,#N/A,FALSE,"장축";#N/A,#N/A,FALSE,"4WD"}</definedName>
    <definedName name="차체1" localSheetId="19" hidden="1">{#N/A,#N/A,FALSE,"단축1";#N/A,#N/A,FALSE,"단축2";#N/A,#N/A,FALSE,"단축3";#N/A,#N/A,FALSE,"장축";#N/A,#N/A,FALSE,"4WD"}</definedName>
    <definedName name="차체1" hidden="1">{#N/A,#N/A,FALSE,"단축1";#N/A,#N/A,FALSE,"단축2";#N/A,#N/A,FALSE,"단축3";#N/A,#N/A,FALSE,"장축";#N/A,#N/A,FALSE,"4WD"}</definedName>
    <definedName name="참고1장" localSheetId="14" hidden="1">{#N/A,#N/A,FALSE,"단축1";#N/A,#N/A,FALSE,"단축2";#N/A,#N/A,FALSE,"단축3";#N/A,#N/A,FALSE,"장축";#N/A,#N/A,FALSE,"4WD"}</definedName>
    <definedName name="참고1장" localSheetId="7" hidden="1">{#N/A,#N/A,FALSE,"단축1";#N/A,#N/A,FALSE,"단축2";#N/A,#N/A,FALSE,"단축3";#N/A,#N/A,FALSE,"장축";#N/A,#N/A,FALSE,"4WD"}</definedName>
    <definedName name="참고1장" localSheetId="25" hidden="1">{#N/A,#N/A,FALSE,"단축1";#N/A,#N/A,FALSE,"단축2";#N/A,#N/A,FALSE,"단축3";#N/A,#N/A,FALSE,"장축";#N/A,#N/A,FALSE,"4WD"}</definedName>
    <definedName name="참고1장" localSheetId="21" hidden="1">{#N/A,#N/A,FALSE,"단축1";#N/A,#N/A,FALSE,"단축2";#N/A,#N/A,FALSE,"단축3";#N/A,#N/A,FALSE,"장축";#N/A,#N/A,FALSE,"4WD"}</definedName>
    <definedName name="참고1장" localSheetId="22" hidden="1">{#N/A,#N/A,FALSE,"단축1";#N/A,#N/A,FALSE,"단축2";#N/A,#N/A,FALSE,"단축3";#N/A,#N/A,FALSE,"장축";#N/A,#N/A,FALSE,"4WD"}</definedName>
    <definedName name="참고1장" localSheetId="19" hidden="1">{#N/A,#N/A,FALSE,"단축1";#N/A,#N/A,FALSE,"단축2";#N/A,#N/A,FALSE,"단축3";#N/A,#N/A,FALSE,"장축";#N/A,#N/A,FALSE,"4WD"}</definedName>
    <definedName name="참고1장" hidden="1">{#N/A,#N/A,FALSE,"단축1";#N/A,#N/A,FALSE,"단축2";#N/A,#N/A,FALSE,"단축3";#N/A,#N/A,FALSE,"장축";#N/A,#N/A,FALSE,"4WD"}</definedName>
    <definedName name="참고자료" localSheetId="14" hidden="1">{#N/A,#N/A,FALSE,"신규dep";#N/A,#N/A,FALSE,"신규dep-금형상각후";#N/A,#N/A,FALSE,"신규dep-연구비상각후";#N/A,#N/A,FALSE,"신규dep-기계,공구상각후"}</definedName>
    <definedName name="참고자료" localSheetId="7" hidden="1">{#N/A,#N/A,FALSE,"신규dep";#N/A,#N/A,FALSE,"신규dep-금형상각후";#N/A,#N/A,FALSE,"신규dep-연구비상각후";#N/A,#N/A,FALSE,"신규dep-기계,공구상각후"}</definedName>
    <definedName name="참고자료" localSheetId="25" hidden="1">{#N/A,#N/A,FALSE,"신규dep";#N/A,#N/A,FALSE,"신규dep-금형상각후";#N/A,#N/A,FALSE,"신규dep-연구비상각후";#N/A,#N/A,FALSE,"신규dep-기계,공구상각후"}</definedName>
    <definedName name="참고자료" localSheetId="21" hidden="1">{#N/A,#N/A,FALSE,"신규dep";#N/A,#N/A,FALSE,"신규dep-금형상각후";#N/A,#N/A,FALSE,"신규dep-연구비상각후";#N/A,#N/A,FALSE,"신규dep-기계,공구상각후"}</definedName>
    <definedName name="참고자료" localSheetId="22" hidden="1">{#N/A,#N/A,FALSE,"신규dep";#N/A,#N/A,FALSE,"신규dep-금형상각후";#N/A,#N/A,FALSE,"신규dep-연구비상각후";#N/A,#N/A,FALSE,"신규dep-기계,공구상각후"}</definedName>
    <definedName name="참고자료" localSheetId="19" hidden="1">{#N/A,#N/A,FALSE,"신규dep";#N/A,#N/A,FALSE,"신규dep-금형상각후";#N/A,#N/A,FALSE,"신규dep-연구비상각후";#N/A,#N/A,FALSE,"신규dep-기계,공구상각후"}</definedName>
    <definedName name="참고자료" hidden="1">{#N/A,#N/A,FALSE,"신규dep";#N/A,#N/A,FALSE,"신규dep-금형상각후";#N/A,#N/A,FALSE,"신규dep-연구비상각후";#N/A,#N/A,FALSE,"신규dep-기계,공구상각후"}</definedName>
    <definedName name="철구사업본부">#REF!</definedName>
    <definedName name="첨" localSheetId="14" hidden="1">{#N/A,#N/A,FALSE,"단축1";#N/A,#N/A,FALSE,"단축2";#N/A,#N/A,FALSE,"단축3";#N/A,#N/A,FALSE,"장축";#N/A,#N/A,FALSE,"4WD"}</definedName>
    <definedName name="첨" localSheetId="7" hidden="1">{#N/A,#N/A,FALSE,"단축1";#N/A,#N/A,FALSE,"단축2";#N/A,#N/A,FALSE,"단축3";#N/A,#N/A,FALSE,"장축";#N/A,#N/A,FALSE,"4WD"}</definedName>
    <definedName name="첨" localSheetId="25" hidden="1">{#N/A,#N/A,FALSE,"단축1";#N/A,#N/A,FALSE,"단축2";#N/A,#N/A,FALSE,"단축3";#N/A,#N/A,FALSE,"장축";#N/A,#N/A,FALSE,"4WD"}</definedName>
    <definedName name="첨" localSheetId="21" hidden="1">{#N/A,#N/A,FALSE,"단축1";#N/A,#N/A,FALSE,"단축2";#N/A,#N/A,FALSE,"단축3";#N/A,#N/A,FALSE,"장축";#N/A,#N/A,FALSE,"4WD"}</definedName>
    <definedName name="첨" localSheetId="22" hidden="1">{#N/A,#N/A,FALSE,"단축1";#N/A,#N/A,FALSE,"단축2";#N/A,#N/A,FALSE,"단축3";#N/A,#N/A,FALSE,"장축";#N/A,#N/A,FALSE,"4WD"}</definedName>
    <definedName name="첨" localSheetId="19" hidden="1">{#N/A,#N/A,FALSE,"단축1";#N/A,#N/A,FALSE,"단축2";#N/A,#N/A,FALSE,"단축3";#N/A,#N/A,FALSE,"장축";#N/A,#N/A,FALSE,"4WD"}</definedName>
    <definedName name="첨" hidden="1">{#N/A,#N/A,FALSE,"단축1";#N/A,#N/A,FALSE,"단축2";#N/A,#N/A,FALSE,"단축3";#N/A,#N/A,FALSE,"장축";#N/A,#N/A,FALSE,"4WD"}</definedName>
    <definedName name="총무3" localSheetId="14" hidden="1">{#N/A,#N/A,FALSE,"단축1";#N/A,#N/A,FALSE,"단축2";#N/A,#N/A,FALSE,"단축3";#N/A,#N/A,FALSE,"장축";#N/A,#N/A,FALSE,"4WD"}</definedName>
    <definedName name="총무3" localSheetId="7" hidden="1">{#N/A,#N/A,FALSE,"단축1";#N/A,#N/A,FALSE,"단축2";#N/A,#N/A,FALSE,"단축3";#N/A,#N/A,FALSE,"장축";#N/A,#N/A,FALSE,"4WD"}</definedName>
    <definedName name="총무3" localSheetId="25" hidden="1">{#N/A,#N/A,FALSE,"단축1";#N/A,#N/A,FALSE,"단축2";#N/A,#N/A,FALSE,"단축3";#N/A,#N/A,FALSE,"장축";#N/A,#N/A,FALSE,"4WD"}</definedName>
    <definedName name="총무3" localSheetId="21" hidden="1">{#N/A,#N/A,FALSE,"단축1";#N/A,#N/A,FALSE,"단축2";#N/A,#N/A,FALSE,"단축3";#N/A,#N/A,FALSE,"장축";#N/A,#N/A,FALSE,"4WD"}</definedName>
    <definedName name="총무3" localSheetId="22" hidden="1">{#N/A,#N/A,FALSE,"단축1";#N/A,#N/A,FALSE,"단축2";#N/A,#N/A,FALSE,"단축3";#N/A,#N/A,FALSE,"장축";#N/A,#N/A,FALSE,"4WD"}</definedName>
    <definedName name="총무3" localSheetId="19" hidden="1">{#N/A,#N/A,FALSE,"단축1";#N/A,#N/A,FALSE,"단축2";#N/A,#N/A,FALSE,"단축3";#N/A,#N/A,FALSE,"장축";#N/A,#N/A,FALSE,"4WD"}</definedName>
    <definedName name="총무3" hidden="1">{#N/A,#N/A,FALSE,"단축1";#N/A,#N/A,FALSE,"단축2";#N/A,#N/A,FALSE,"단축3";#N/A,#N/A,FALSE,"장축";#N/A,#N/A,FALSE,"4WD"}</definedName>
    <definedName name="총무팀총무팀" localSheetId="14" hidden="1">{#N/A,#N/A,TRUE,"Y생산";#N/A,#N/A,TRUE,"Y판매";#N/A,#N/A,TRUE,"Y총물량";#N/A,#N/A,TRUE,"Y능력";#N/A,#N/A,TRUE,"YKD"}</definedName>
    <definedName name="총무팀총무팀" localSheetId="7" hidden="1">{#N/A,#N/A,TRUE,"Y생산";#N/A,#N/A,TRUE,"Y판매";#N/A,#N/A,TRUE,"Y총물량";#N/A,#N/A,TRUE,"Y능력";#N/A,#N/A,TRUE,"YKD"}</definedName>
    <definedName name="총무팀총무팀" localSheetId="25" hidden="1">{#N/A,#N/A,TRUE,"Y생산";#N/A,#N/A,TRUE,"Y판매";#N/A,#N/A,TRUE,"Y총물량";#N/A,#N/A,TRUE,"Y능력";#N/A,#N/A,TRUE,"YKD"}</definedName>
    <definedName name="총무팀총무팀" localSheetId="21" hidden="1">{#N/A,#N/A,TRUE,"Y생산";#N/A,#N/A,TRUE,"Y판매";#N/A,#N/A,TRUE,"Y총물량";#N/A,#N/A,TRUE,"Y능력";#N/A,#N/A,TRUE,"YKD"}</definedName>
    <definedName name="총무팀총무팀" localSheetId="22" hidden="1">{#N/A,#N/A,TRUE,"Y생산";#N/A,#N/A,TRUE,"Y판매";#N/A,#N/A,TRUE,"Y총물량";#N/A,#N/A,TRUE,"Y능력";#N/A,#N/A,TRUE,"YKD"}</definedName>
    <definedName name="총무팀총무팀" localSheetId="19" hidden="1">{#N/A,#N/A,TRUE,"Y생산";#N/A,#N/A,TRUE,"Y판매";#N/A,#N/A,TRUE,"Y총물량";#N/A,#N/A,TRUE,"Y능력";#N/A,#N/A,TRUE,"YKD"}</definedName>
    <definedName name="총무팀총무팀" hidden="1">{#N/A,#N/A,TRUE,"Y생산";#N/A,#N/A,TRUE,"Y판매";#N/A,#N/A,TRUE,"Y총물량";#N/A,#N/A,TRUE,"Y능력";#N/A,#N/A,TRUE,"YKD"}</definedName>
    <definedName name="최용암" localSheetId="14" hidden="1">{#N/A,#N/A,FALSE,"MD";#N/A,#N/A,FALSE,"AL";#N/A,#N/A,FALSE,"PR";#N/A,#N/A,FALSE,"RU";#N/A,#N/A,FALSE,"SP";#N/A,#N/A,FALSE,"Z"}</definedName>
    <definedName name="최용암" localSheetId="7" hidden="1">{#N/A,#N/A,FALSE,"MD";#N/A,#N/A,FALSE,"AL";#N/A,#N/A,FALSE,"PR";#N/A,#N/A,FALSE,"RU";#N/A,#N/A,FALSE,"SP";#N/A,#N/A,FALSE,"Z"}</definedName>
    <definedName name="최용암" localSheetId="25" hidden="1">{#N/A,#N/A,FALSE,"MD";#N/A,#N/A,FALSE,"AL";#N/A,#N/A,FALSE,"PR";#N/A,#N/A,FALSE,"RU";#N/A,#N/A,FALSE,"SP";#N/A,#N/A,FALSE,"Z"}</definedName>
    <definedName name="최용암" localSheetId="21" hidden="1">{#N/A,#N/A,FALSE,"MD";#N/A,#N/A,FALSE,"AL";#N/A,#N/A,FALSE,"PR";#N/A,#N/A,FALSE,"RU";#N/A,#N/A,FALSE,"SP";#N/A,#N/A,FALSE,"Z"}</definedName>
    <definedName name="최용암" localSheetId="22" hidden="1">{#N/A,#N/A,FALSE,"MD";#N/A,#N/A,FALSE,"AL";#N/A,#N/A,FALSE,"PR";#N/A,#N/A,FALSE,"RU";#N/A,#N/A,FALSE,"SP";#N/A,#N/A,FALSE,"Z"}</definedName>
    <definedName name="최용암" localSheetId="19" hidden="1">{#N/A,#N/A,FALSE,"MD";#N/A,#N/A,FALSE,"AL";#N/A,#N/A,FALSE,"PR";#N/A,#N/A,FALSE,"RU";#N/A,#N/A,FALSE,"SP";#N/A,#N/A,FALSE,"Z"}</definedName>
    <definedName name="최용암" hidden="1">{#N/A,#N/A,FALSE,"MD";#N/A,#N/A,FALSE,"AL";#N/A,#N/A,FALSE,"PR";#N/A,#N/A,FALSE,"RU";#N/A,#N/A,FALSE,"SP";#N/A,#N/A,FALSE,"Z"}</definedName>
    <definedName name="최재호" hidden="1">#REF!</definedName>
    <definedName name="추" localSheetId="14" hidden="1">{#N/A,#N/A,FALSE,"단축1";#N/A,#N/A,FALSE,"단축2";#N/A,#N/A,FALSE,"단축3";#N/A,#N/A,FALSE,"장축";#N/A,#N/A,FALSE,"4WD"}</definedName>
    <definedName name="추" localSheetId="7" hidden="1">{#N/A,#N/A,FALSE,"단축1";#N/A,#N/A,FALSE,"단축2";#N/A,#N/A,FALSE,"단축3";#N/A,#N/A,FALSE,"장축";#N/A,#N/A,FALSE,"4WD"}</definedName>
    <definedName name="추" localSheetId="25" hidden="1">{#N/A,#N/A,FALSE,"단축1";#N/A,#N/A,FALSE,"단축2";#N/A,#N/A,FALSE,"단축3";#N/A,#N/A,FALSE,"장축";#N/A,#N/A,FALSE,"4WD"}</definedName>
    <definedName name="추" localSheetId="21" hidden="1">{#N/A,#N/A,FALSE,"단축1";#N/A,#N/A,FALSE,"단축2";#N/A,#N/A,FALSE,"단축3";#N/A,#N/A,FALSE,"장축";#N/A,#N/A,FALSE,"4WD"}</definedName>
    <definedName name="추" localSheetId="22" hidden="1">{#N/A,#N/A,FALSE,"단축1";#N/A,#N/A,FALSE,"단축2";#N/A,#N/A,FALSE,"단축3";#N/A,#N/A,FALSE,"장축";#N/A,#N/A,FALSE,"4WD"}</definedName>
    <definedName name="추" localSheetId="19" hidden="1">{#N/A,#N/A,FALSE,"단축1";#N/A,#N/A,FALSE,"단축2";#N/A,#N/A,FALSE,"단축3";#N/A,#N/A,FALSE,"장축";#N/A,#N/A,FALSE,"4WD"}</definedName>
    <definedName name="추" hidden="1">{#N/A,#N/A,FALSE,"단축1";#N/A,#N/A,FALSE,"단축2";#N/A,#N/A,FALSE,"단축3";#N/A,#N/A,FALSE,"장축";#N/A,#N/A,FALSE,"4WD"}</definedName>
    <definedName name="추진과제" localSheetId="14" hidden="1">{#N/A,#N/A,FALSE,"단축1";#N/A,#N/A,FALSE,"단축2";#N/A,#N/A,FALSE,"단축3";#N/A,#N/A,FALSE,"장축";#N/A,#N/A,FALSE,"4WD"}</definedName>
    <definedName name="추진과제" localSheetId="7" hidden="1">{#N/A,#N/A,FALSE,"단축1";#N/A,#N/A,FALSE,"단축2";#N/A,#N/A,FALSE,"단축3";#N/A,#N/A,FALSE,"장축";#N/A,#N/A,FALSE,"4WD"}</definedName>
    <definedName name="추진과제" localSheetId="25" hidden="1">{#N/A,#N/A,FALSE,"단축1";#N/A,#N/A,FALSE,"단축2";#N/A,#N/A,FALSE,"단축3";#N/A,#N/A,FALSE,"장축";#N/A,#N/A,FALSE,"4WD"}</definedName>
    <definedName name="추진과제" localSheetId="21" hidden="1">{#N/A,#N/A,FALSE,"단축1";#N/A,#N/A,FALSE,"단축2";#N/A,#N/A,FALSE,"단축3";#N/A,#N/A,FALSE,"장축";#N/A,#N/A,FALSE,"4WD"}</definedName>
    <definedName name="추진과제" localSheetId="22" hidden="1">{#N/A,#N/A,FALSE,"단축1";#N/A,#N/A,FALSE,"단축2";#N/A,#N/A,FALSE,"단축3";#N/A,#N/A,FALSE,"장축";#N/A,#N/A,FALSE,"4WD"}</definedName>
    <definedName name="추진과제" localSheetId="19" hidden="1">{#N/A,#N/A,FALSE,"단축1";#N/A,#N/A,FALSE,"단축2";#N/A,#N/A,FALSE,"단축3";#N/A,#N/A,FALSE,"장축";#N/A,#N/A,FALSE,"4WD"}</definedName>
    <definedName name="추진과제" hidden="1">{#N/A,#N/A,FALSE,"단축1";#N/A,#N/A,FALSE,"단축2";#N/A,#N/A,FALSE,"단축3";#N/A,#N/A,FALSE,"장축";#N/A,#N/A,FALSE,"4WD"}</definedName>
    <definedName name="추진일정1" localSheetId="14" hidden="1">{#N/A,#N/A,FALSE,"신규dep";#N/A,#N/A,FALSE,"신규dep-금형상각후";#N/A,#N/A,FALSE,"신규dep-연구비상각후";#N/A,#N/A,FALSE,"신규dep-기계,공구상각후"}</definedName>
    <definedName name="추진일정1" localSheetId="7" hidden="1">{#N/A,#N/A,FALSE,"신규dep";#N/A,#N/A,FALSE,"신규dep-금형상각후";#N/A,#N/A,FALSE,"신규dep-연구비상각후";#N/A,#N/A,FALSE,"신규dep-기계,공구상각후"}</definedName>
    <definedName name="추진일정1" localSheetId="25" hidden="1">{#N/A,#N/A,FALSE,"신규dep";#N/A,#N/A,FALSE,"신규dep-금형상각후";#N/A,#N/A,FALSE,"신규dep-연구비상각후";#N/A,#N/A,FALSE,"신규dep-기계,공구상각후"}</definedName>
    <definedName name="추진일정1" localSheetId="21" hidden="1">{#N/A,#N/A,FALSE,"신규dep";#N/A,#N/A,FALSE,"신규dep-금형상각후";#N/A,#N/A,FALSE,"신규dep-연구비상각후";#N/A,#N/A,FALSE,"신규dep-기계,공구상각후"}</definedName>
    <definedName name="추진일정1" localSheetId="22" hidden="1">{#N/A,#N/A,FALSE,"신규dep";#N/A,#N/A,FALSE,"신규dep-금형상각후";#N/A,#N/A,FALSE,"신규dep-연구비상각후";#N/A,#N/A,FALSE,"신규dep-기계,공구상각후"}</definedName>
    <definedName name="추진일정1" localSheetId="19" hidden="1">{#N/A,#N/A,FALSE,"신규dep";#N/A,#N/A,FALSE,"신규dep-금형상각후";#N/A,#N/A,FALSE,"신규dep-연구비상각후";#N/A,#N/A,FALSE,"신규dep-기계,공구상각후"}</definedName>
    <definedName name="추진일정1" hidden="1">{#N/A,#N/A,FALSE,"신규dep";#N/A,#N/A,FALSE,"신규dep-금형상각후";#N/A,#N/A,FALSE,"신규dep-연구비상각후";#N/A,#N/A,FALSE,"신규dep-기계,공구상각후"}</definedName>
    <definedName name="출하">#REF!</definedName>
    <definedName name="출하수량">#REF!</definedName>
    <definedName name="출하실적">#REF!</definedName>
    <definedName name="춮"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춮"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춮"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춮"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춮" localSheetId="2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춮" localSheetId="1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춮"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칩" localSheetId="14" hidden="1">{"'AS,SEC'!$A$4:$J$25"}</definedName>
    <definedName name="칩" localSheetId="7" hidden="1">{"'AS,SEC'!$A$4:$J$25"}</definedName>
    <definedName name="칩" localSheetId="25" hidden="1">{"'AS,SEC'!$A$4:$J$25"}</definedName>
    <definedName name="칩" localSheetId="21" hidden="1">{"'AS,SEC'!$A$4:$J$25"}</definedName>
    <definedName name="칩" localSheetId="22" hidden="1">{"'AS,SEC'!$A$4:$J$25"}</definedName>
    <definedName name="칩" localSheetId="19" hidden="1">{"'AS,SEC'!$A$4:$J$25"}</definedName>
    <definedName name="칩" hidden="1">{"'AS,SEC'!$A$4:$J$25"}</definedName>
    <definedName name="칩_1" localSheetId="14" hidden="1">{"'AS,SEC'!$A$4:$J$25"}</definedName>
    <definedName name="칩_1" localSheetId="7" hidden="1">{"'AS,SEC'!$A$4:$J$25"}</definedName>
    <definedName name="칩_1" localSheetId="25" hidden="1">{"'AS,SEC'!$A$4:$J$25"}</definedName>
    <definedName name="칩_1" localSheetId="21" hidden="1">{"'AS,SEC'!$A$4:$J$25"}</definedName>
    <definedName name="칩_1" localSheetId="22" hidden="1">{"'AS,SEC'!$A$4:$J$25"}</definedName>
    <definedName name="칩_1" localSheetId="19" hidden="1">{"'AS,SEC'!$A$4:$J$25"}</definedName>
    <definedName name="칩_1" hidden="1">{"'AS,SEC'!$A$4:$J$25"}</definedName>
    <definedName name="카렌" localSheetId="14" hidden="1">{#N/A,#N/A,TRUE,"Y생산";#N/A,#N/A,TRUE,"Y판매";#N/A,#N/A,TRUE,"Y총물량";#N/A,#N/A,TRUE,"Y능력";#N/A,#N/A,TRUE,"YKD"}</definedName>
    <definedName name="카렌" localSheetId="7" hidden="1">{#N/A,#N/A,TRUE,"Y생산";#N/A,#N/A,TRUE,"Y판매";#N/A,#N/A,TRUE,"Y총물량";#N/A,#N/A,TRUE,"Y능력";#N/A,#N/A,TRUE,"YKD"}</definedName>
    <definedName name="카렌" localSheetId="25" hidden="1">{#N/A,#N/A,TRUE,"Y생산";#N/A,#N/A,TRUE,"Y판매";#N/A,#N/A,TRUE,"Y총물량";#N/A,#N/A,TRUE,"Y능력";#N/A,#N/A,TRUE,"YKD"}</definedName>
    <definedName name="카렌" localSheetId="21" hidden="1">{#N/A,#N/A,TRUE,"Y생산";#N/A,#N/A,TRUE,"Y판매";#N/A,#N/A,TRUE,"Y총물량";#N/A,#N/A,TRUE,"Y능력";#N/A,#N/A,TRUE,"YKD"}</definedName>
    <definedName name="카렌" localSheetId="22" hidden="1">{#N/A,#N/A,TRUE,"Y생산";#N/A,#N/A,TRUE,"Y판매";#N/A,#N/A,TRUE,"Y총물량";#N/A,#N/A,TRUE,"Y능력";#N/A,#N/A,TRUE,"YKD"}</definedName>
    <definedName name="카렌" localSheetId="19" hidden="1">{#N/A,#N/A,TRUE,"Y생산";#N/A,#N/A,TRUE,"Y판매";#N/A,#N/A,TRUE,"Y총물량";#N/A,#N/A,TRUE,"Y능력";#N/A,#N/A,TRUE,"YKD"}</definedName>
    <definedName name="카렌" hidden="1">{#N/A,#N/A,TRUE,"Y생산";#N/A,#N/A,TRUE,"Y판매";#N/A,#N/A,TRUE,"Y총물량";#N/A,#N/A,TRUE,"Y능력";#N/A,#N/A,TRUE,"YKD"}</definedName>
    <definedName name="케이스" localSheetId="14" hidden="1">{#N/A,#N/A,FALSE,"단축1";#N/A,#N/A,FALSE,"단축2";#N/A,#N/A,FALSE,"단축3";#N/A,#N/A,FALSE,"장축";#N/A,#N/A,FALSE,"4WD"}</definedName>
    <definedName name="케이스" localSheetId="7" hidden="1">{#N/A,#N/A,FALSE,"단축1";#N/A,#N/A,FALSE,"단축2";#N/A,#N/A,FALSE,"단축3";#N/A,#N/A,FALSE,"장축";#N/A,#N/A,FALSE,"4WD"}</definedName>
    <definedName name="케이스" localSheetId="25" hidden="1">{#N/A,#N/A,FALSE,"단축1";#N/A,#N/A,FALSE,"단축2";#N/A,#N/A,FALSE,"단축3";#N/A,#N/A,FALSE,"장축";#N/A,#N/A,FALSE,"4WD"}</definedName>
    <definedName name="케이스" localSheetId="21" hidden="1">{#N/A,#N/A,FALSE,"단축1";#N/A,#N/A,FALSE,"단축2";#N/A,#N/A,FALSE,"단축3";#N/A,#N/A,FALSE,"장축";#N/A,#N/A,FALSE,"4WD"}</definedName>
    <definedName name="케이스" localSheetId="22" hidden="1">{#N/A,#N/A,FALSE,"단축1";#N/A,#N/A,FALSE,"단축2";#N/A,#N/A,FALSE,"단축3";#N/A,#N/A,FALSE,"장축";#N/A,#N/A,FALSE,"4WD"}</definedName>
    <definedName name="케이스" localSheetId="19" hidden="1">{#N/A,#N/A,FALSE,"단축1";#N/A,#N/A,FALSE,"단축2";#N/A,#N/A,FALSE,"단축3";#N/A,#N/A,FALSE,"장축";#N/A,#N/A,FALSE,"4WD"}</definedName>
    <definedName name="케이스" hidden="1">{#N/A,#N/A,FALSE,"단축1";#N/A,#N/A,FALSE,"단축2";#N/A,#N/A,FALSE,"단축3";#N/A,#N/A,FALSE,"장축";#N/A,#N/A,FALSE,"4WD"}</definedName>
    <definedName name="크랑크" localSheetId="14" hidden="1">{#N/A,#N/A,FALSE,"단축1";#N/A,#N/A,FALSE,"단축2";#N/A,#N/A,FALSE,"단축3";#N/A,#N/A,FALSE,"장축";#N/A,#N/A,FALSE,"4WD"}</definedName>
    <definedName name="크랑크" localSheetId="7" hidden="1">{#N/A,#N/A,FALSE,"단축1";#N/A,#N/A,FALSE,"단축2";#N/A,#N/A,FALSE,"단축3";#N/A,#N/A,FALSE,"장축";#N/A,#N/A,FALSE,"4WD"}</definedName>
    <definedName name="크랑크" localSheetId="25" hidden="1">{#N/A,#N/A,FALSE,"단축1";#N/A,#N/A,FALSE,"단축2";#N/A,#N/A,FALSE,"단축3";#N/A,#N/A,FALSE,"장축";#N/A,#N/A,FALSE,"4WD"}</definedName>
    <definedName name="크랑크" localSheetId="21" hidden="1">{#N/A,#N/A,FALSE,"단축1";#N/A,#N/A,FALSE,"단축2";#N/A,#N/A,FALSE,"단축3";#N/A,#N/A,FALSE,"장축";#N/A,#N/A,FALSE,"4WD"}</definedName>
    <definedName name="크랑크" localSheetId="22" hidden="1">{#N/A,#N/A,FALSE,"단축1";#N/A,#N/A,FALSE,"단축2";#N/A,#N/A,FALSE,"단축3";#N/A,#N/A,FALSE,"장축";#N/A,#N/A,FALSE,"4WD"}</definedName>
    <definedName name="크랑크" localSheetId="19" hidden="1">{#N/A,#N/A,FALSE,"단축1";#N/A,#N/A,FALSE,"단축2";#N/A,#N/A,FALSE,"단축3";#N/A,#N/A,FALSE,"장축";#N/A,#N/A,FALSE,"4WD"}</definedName>
    <definedName name="크랑크" hidden="1">{#N/A,#N/A,FALSE,"단축1";#N/A,#N/A,FALSE,"단축2";#N/A,#N/A,FALSE,"단축3";#N/A,#N/A,FALSE,"장축";#N/A,#N/A,FALSE,"4WD"}</definedName>
    <definedName name="ㅌㅊ" localSheetId="14" hidden="1">{#N/A,#N/A,FALSE,"단축1";#N/A,#N/A,FALSE,"단축2";#N/A,#N/A,FALSE,"단축3";#N/A,#N/A,FALSE,"장축";#N/A,#N/A,FALSE,"4WD"}</definedName>
    <definedName name="ㅌㅊ" localSheetId="7" hidden="1">{#N/A,#N/A,FALSE,"단축1";#N/A,#N/A,FALSE,"단축2";#N/A,#N/A,FALSE,"단축3";#N/A,#N/A,FALSE,"장축";#N/A,#N/A,FALSE,"4WD"}</definedName>
    <definedName name="ㅌㅊ" localSheetId="25" hidden="1">{#N/A,#N/A,FALSE,"단축1";#N/A,#N/A,FALSE,"단축2";#N/A,#N/A,FALSE,"단축3";#N/A,#N/A,FALSE,"장축";#N/A,#N/A,FALSE,"4WD"}</definedName>
    <definedName name="ㅌㅊ" localSheetId="21" hidden="1">{#N/A,#N/A,FALSE,"단축1";#N/A,#N/A,FALSE,"단축2";#N/A,#N/A,FALSE,"단축3";#N/A,#N/A,FALSE,"장축";#N/A,#N/A,FALSE,"4WD"}</definedName>
    <definedName name="ㅌㅊ" localSheetId="22" hidden="1">{#N/A,#N/A,FALSE,"단축1";#N/A,#N/A,FALSE,"단축2";#N/A,#N/A,FALSE,"단축3";#N/A,#N/A,FALSE,"장축";#N/A,#N/A,FALSE,"4WD"}</definedName>
    <definedName name="ㅌㅊ" localSheetId="19" hidden="1">{#N/A,#N/A,FALSE,"단축1";#N/A,#N/A,FALSE,"단축2";#N/A,#N/A,FALSE,"단축3";#N/A,#N/A,FALSE,"장축";#N/A,#N/A,FALSE,"4WD"}</definedName>
    <definedName name="ㅌㅊ" hidden="1">{#N/A,#N/A,FALSE,"단축1";#N/A,#N/A,FALSE,"단축2";#N/A,#N/A,FALSE,"단축3";#N/A,#N/A,FALSE,"장축";#N/A,#N/A,FALSE,"4WD"}</definedName>
    <definedName name="ㅌㅌ" localSheetId="14" hidden="1">{#N/A,#N/A,FALSE,"단축1";#N/A,#N/A,FALSE,"단축2";#N/A,#N/A,FALSE,"단축3";#N/A,#N/A,FALSE,"장축";#N/A,#N/A,FALSE,"4WD"}</definedName>
    <definedName name="ㅌㅌ" localSheetId="7" hidden="1">{#N/A,#N/A,FALSE,"단축1";#N/A,#N/A,FALSE,"단축2";#N/A,#N/A,FALSE,"단축3";#N/A,#N/A,FALSE,"장축";#N/A,#N/A,FALSE,"4WD"}</definedName>
    <definedName name="ㅌㅌ" localSheetId="25" hidden="1">{#N/A,#N/A,FALSE,"단축1";#N/A,#N/A,FALSE,"단축2";#N/A,#N/A,FALSE,"단축3";#N/A,#N/A,FALSE,"장축";#N/A,#N/A,FALSE,"4WD"}</definedName>
    <definedName name="ㅌㅌ" localSheetId="21" hidden="1">{#N/A,#N/A,FALSE,"단축1";#N/A,#N/A,FALSE,"단축2";#N/A,#N/A,FALSE,"단축3";#N/A,#N/A,FALSE,"장축";#N/A,#N/A,FALSE,"4WD"}</definedName>
    <definedName name="ㅌㅌ" localSheetId="22" hidden="1">{#N/A,#N/A,FALSE,"단축1";#N/A,#N/A,FALSE,"단축2";#N/A,#N/A,FALSE,"단축3";#N/A,#N/A,FALSE,"장축";#N/A,#N/A,FALSE,"4WD"}</definedName>
    <definedName name="ㅌㅌ" localSheetId="19" hidden="1">{#N/A,#N/A,FALSE,"단축1";#N/A,#N/A,FALSE,"단축2";#N/A,#N/A,FALSE,"단축3";#N/A,#N/A,FALSE,"장축";#N/A,#N/A,FALSE,"4WD"}</definedName>
    <definedName name="ㅌㅌ" hidden="1">{#N/A,#N/A,FALSE,"단축1";#N/A,#N/A,FALSE,"단축2";#N/A,#N/A,FALSE,"단축3";#N/A,#N/A,FALSE,"장축";#N/A,#N/A,FALSE,"4WD"}</definedName>
    <definedName name="터키비교" localSheetId="14" hidden="1">{#N/A,#N/A,FALSE,"단축1";#N/A,#N/A,FALSE,"단축2";#N/A,#N/A,FALSE,"단축3";#N/A,#N/A,FALSE,"장축";#N/A,#N/A,FALSE,"4WD"}</definedName>
    <definedName name="터키비교" localSheetId="7" hidden="1">{#N/A,#N/A,FALSE,"단축1";#N/A,#N/A,FALSE,"단축2";#N/A,#N/A,FALSE,"단축3";#N/A,#N/A,FALSE,"장축";#N/A,#N/A,FALSE,"4WD"}</definedName>
    <definedName name="터키비교" localSheetId="25" hidden="1">{#N/A,#N/A,FALSE,"단축1";#N/A,#N/A,FALSE,"단축2";#N/A,#N/A,FALSE,"단축3";#N/A,#N/A,FALSE,"장축";#N/A,#N/A,FALSE,"4WD"}</definedName>
    <definedName name="터키비교" localSheetId="21" hidden="1">{#N/A,#N/A,FALSE,"단축1";#N/A,#N/A,FALSE,"단축2";#N/A,#N/A,FALSE,"단축3";#N/A,#N/A,FALSE,"장축";#N/A,#N/A,FALSE,"4WD"}</definedName>
    <definedName name="터키비교" localSheetId="22" hidden="1">{#N/A,#N/A,FALSE,"단축1";#N/A,#N/A,FALSE,"단축2";#N/A,#N/A,FALSE,"단축3";#N/A,#N/A,FALSE,"장축";#N/A,#N/A,FALSE,"4WD"}</definedName>
    <definedName name="터키비교" localSheetId="19" hidden="1">{#N/A,#N/A,FALSE,"단축1";#N/A,#N/A,FALSE,"단축2";#N/A,#N/A,FALSE,"단축3";#N/A,#N/A,FALSE,"장축";#N/A,#N/A,FALSE,"4WD"}</definedName>
    <definedName name="터키비교" hidden="1">{#N/A,#N/A,FALSE,"단축1";#N/A,#N/A,FALSE,"단축2";#N/A,#N/A,FALSE,"단축3";#N/A,#N/A,FALSE,"장축";#N/A,#N/A,FALSE,"4WD"}</definedName>
    <definedName name="통화">#REF!</definedName>
    <definedName name="투입">#REF!</definedName>
    <definedName name="투입대기">#REF!</definedName>
    <definedName name="투자" hidden="1">#REF!</definedName>
    <definedName name="투자CONC.182억" localSheetId="14" hidden="1">{#N/A,#N/A,FALSE,"단축1";#N/A,#N/A,FALSE,"단축2";#N/A,#N/A,FALSE,"단축3";#N/A,#N/A,FALSE,"장축";#N/A,#N/A,FALSE,"4WD"}</definedName>
    <definedName name="투자CONC.182억" localSheetId="7" hidden="1">{#N/A,#N/A,FALSE,"단축1";#N/A,#N/A,FALSE,"단축2";#N/A,#N/A,FALSE,"단축3";#N/A,#N/A,FALSE,"장축";#N/A,#N/A,FALSE,"4WD"}</definedName>
    <definedName name="투자CONC.182억" localSheetId="25" hidden="1">{#N/A,#N/A,FALSE,"단축1";#N/A,#N/A,FALSE,"단축2";#N/A,#N/A,FALSE,"단축3";#N/A,#N/A,FALSE,"장축";#N/A,#N/A,FALSE,"4WD"}</definedName>
    <definedName name="투자CONC.182억" localSheetId="21" hidden="1">{#N/A,#N/A,FALSE,"단축1";#N/A,#N/A,FALSE,"단축2";#N/A,#N/A,FALSE,"단축3";#N/A,#N/A,FALSE,"장축";#N/A,#N/A,FALSE,"4WD"}</definedName>
    <definedName name="투자CONC.182억" localSheetId="22" hidden="1">{#N/A,#N/A,FALSE,"단축1";#N/A,#N/A,FALSE,"단축2";#N/A,#N/A,FALSE,"단축3";#N/A,#N/A,FALSE,"장축";#N/A,#N/A,FALSE,"4WD"}</definedName>
    <definedName name="투자CONC.182억" localSheetId="19" hidden="1">{#N/A,#N/A,FALSE,"단축1";#N/A,#N/A,FALSE,"단축2";#N/A,#N/A,FALSE,"단축3";#N/A,#N/A,FALSE,"장축";#N/A,#N/A,FALSE,"4WD"}</definedName>
    <definedName name="투자CONC.182억" hidden="1">{#N/A,#N/A,FALSE,"단축1";#N/A,#N/A,FALSE,"단축2";#N/A,#N/A,FALSE,"단축3";#N/A,#N/A,FALSE,"장축";#N/A,#N/A,FALSE,"4WD"}</definedName>
    <definedName name="투자계획1" localSheetId="14" hidden="1">{#N/A,#N/A,FALSE,"UNIT";#N/A,#N/A,FALSE,"UNIT";#N/A,#N/A,FALSE,"계정"}</definedName>
    <definedName name="투자계획1" localSheetId="7" hidden="1">{#N/A,#N/A,FALSE,"UNIT";#N/A,#N/A,FALSE,"UNIT";#N/A,#N/A,FALSE,"계정"}</definedName>
    <definedName name="투자계획1" localSheetId="25" hidden="1">{#N/A,#N/A,FALSE,"UNIT";#N/A,#N/A,FALSE,"UNIT";#N/A,#N/A,FALSE,"계정"}</definedName>
    <definedName name="투자계획1" localSheetId="21" hidden="1">{#N/A,#N/A,FALSE,"UNIT";#N/A,#N/A,FALSE,"UNIT";#N/A,#N/A,FALSE,"계정"}</definedName>
    <definedName name="투자계획1" localSheetId="22" hidden="1">{#N/A,#N/A,FALSE,"UNIT";#N/A,#N/A,FALSE,"UNIT";#N/A,#N/A,FALSE,"계정"}</definedName>
    <definedName name="투자계획1" localSheetId="19" hidden="1">{#N/A,#N/A,FALSE,"UNIT";#N/A,#N/A,FALSE,"UNIT";#N/A,#N/A,FALSE,"계정"}</definedName>
    <definedName name="투자계획1" hidden="1">{#N/A,#N/A,FALSE,"UNIT";#N/A,#N/A,FALSE,"UNIT";#N/A,#N/A,FALSE,"계정"}</definedName>
    <definedName name="투자금액1" localSheetId="14" hidden="1">{#N/A,#N/A,FALSE,"단축1";#N/A,#N/A,FALSE,"단축2";#N/A,#N/A,FALSE,"단축3";#N/A,#N/A,FALSE,"장축";#N/A,#N/A,FALSE,"4WD"}</definedName>
    <definedName name="투자금액1" localSheetId="7" hidden="1">{#N/A,#N/A,FALSE,"단축1";#N/A,#N/A,FALSE,"단축2";#N/A,#N/A,FALSE,"단축3";#N/A,#N/A,FALSE,"장축";#N/A,#N/A,FALSE,"4WD"}</definedName>
    <definedName name="투자금액1" localSheetId="25" hidden="1">{#N/A,#N/A,FALSE,"단축1";#N/A,#N/A,FALSE,"단축2";#N/A,#N/A,FALSE,"단축3";#N/A,#N/A,FALSE,"장축";#N/A,#N/A,FALSE,"4WD"}</definedName>
    <definedName name="투자금액1" localSheetId="21" hidden="1">{#N/A,#N/A,FALSE,"단축1";#N/A,#N/A,FALSE,"단축2";#N/A,#N/A,FALSE,"단축3";#N/A,#N/A,FALSE,"장축";#N/A,#N/A,FALSE,"4WD"}</definedName>
    <definedName name="투자금액1" localSheetId="22" hidden="1">{#N/A,#N/A,FALSE,"단축1";#N/A,#N/A,FALSE,"단축2";#N/A,#N/A,FALSE,"단축3";#N/A,#N/A,FALSE,"장축";#N/A,#N/A,FALSE,"4WD"}</definedName>
    <definedName name="투자금액1" localSheetId="19" hidden="1">{#N/A,#N/A,FALSE,"단축1";#N/A,#N/A,FALSE,"단축2";#N/A,#N/A,FALSE,"단축3";#N/A,#N/A,FALSE,"장축";#N/A,#N/A,FALSE,"4WD"}</definedName>
    <definedName name="투자금액1" hidden="1">{#N/A,#N/A,FALSE,"단축1";#N/A,#N/A,FALSE,"단축2";#N/A,#N/A,FALSE,"단축3";#N/A,#N/A,FALSE,"장축";#N/A,#N/A,FALSE,"4WD"}</definedName>
    <definedName name="투자대상" localSheetId="14" hidden="1">{#N/A,#N/A,FALSE,"단축1";#N/A,#N/A,FALSE,"단축2";#N/A,#N/A,FALSE,"단축3";#N/A,#N/A,FALSE,"장축";#N/A,#N/A,FALSE,"4WD"}</definedName>
    <definedName name="투자대상" localSheetId="7" hidden="1">{#N/A,#N/A,FALSE,"단축1";#N/A,#N/A,FALSE,"단축2";#N/A,#N/A,FALSE,"단축3";#N/A,#N/A,FALSE,"장축";#N/A,#N/A,FALSE,"4WD"}</definedName>
    <definedName name="투자대상" localSheetId="25" hidden="1">{#N/A,#N/A,FALSE,"단축1";#N/A,#N/A,FALSE,"단축2";#N/A,#N/A,FALSE,"단축3";#N/A,#N/A,FALSE,"장축";#N/A,#N/A,FALSE,"4WD"}</definedName>
    <definedName name="투자대상" localSheetId="21" hidden="1">{#N/A,#N/A,FALSE,"단축1";#N/A,#N/A,FALSE,"단축2";#N/A,#N/A,FALSE,"단축3";#N/A,#N/A,FALSE,"장축";#N/A,#N/A,FALSE,"4WD"}</definedName>
    <definedName name="투자대상" localSheetId="22" hidden="1">{#N/A,#N/A,FALSE,"단축1";#N/A,#N/A,FALSE,"단축2";#N/A,#N/A,FALSE,"단축3";#N/A,#N/A,FALSE,"장축";#N/A,#N/A,FALSE,"4WD"}</definedName>
    <definedName name="투자대상" localSheetId="19" hidden="1">{#N/A,#N/A,FALSE,"단축1";#N/A,#N/A,FALSE,"단축2";#N/A,#N/A,FALSE,"단축3";#N/A,#N/A,FALSE,"장축";#N/A,#N/A,FALSE,"4WD"}</definedName>
    <definedName name="투자대상" hidden="1">{#N/A,#N/A,FALSE,"단축1";#N/A,#N/A,FALSE,"단축2";#N/A,#N/A,FALSE,"단축3";#N/A,#N/A,FALSE,"장축";#N/A,#N/A,FALSE,"4WD"}</definedName>
    <definedName name="투자목적">#REF!</definedName>
    <definedName name="투자및자재" localSheetId="14" hidden="1">{#N/A,#N/A,FALSE,"자재관리";#N/A,#N/A,FALSE,"자재관리";#N/A,#N/A,FALSE,"자재관리"}</definedName>
    <definedName name="투자및자재" localSheetId="7" hidden="1">{#N/A,#N/A,FALSE,"자재관리";#N/A,#N/A,FALSE,"자재관리";#N/A,#N/A,FALSE,"자재관리"}</definedName>
    <definedName name="투자및자재" localSheetId="25" hidden="1">{#N/A,#N/A,FALSE,"자재관리";#N/A,#N/A,FALSE,"자재관리";#N/A,#N/A,FALSE,"자재관리"}</definedName>
    <definedName name="투자및자재" localSheetId="21" hidden="1">{#N/A,#N/A,FALSE,"자재관리";#N/A,#N/A,FALSE,"자재관리";#N/A,#N/A,FALSE,"자재관리"}</definedName>
    <definedName name="투자및자재" localSheetId="22" hidden="1">{#N/A,#N/A,FALSE,"자재관리";#N/A,#N/A,FALSE,"자재관리";#N/A,#N/A,FALSE,"자재관리"}</definedName>
    <definedName name="투자및자재" localSheetId="19" hidden="1">{#N/A,#N/A,FALSE,"자재관리";#N/A,#N/A,FALSE,"자재관리";#N/A,#N/A,FALSE,"자재관리"}</definedName>
    <definedName name="투자및자재" hidden="1">{#N/A,#N/A,FALSE,"자재관리";#N/A,#N/A,FALSE,"자재관리";#N/A,#N/A,FALSE,"자재관리"}</definedName>
    <definedName name="투자비.현재" localSheetId="14" hidden="1">{#N/A,#N/A,FALSE,"단축1";#N/A,#N/A,FALSE,"단축2";#N/A,#N/A,FALSE,"단축3";#N/A,#N/A,FALSE,"장축";#N/A,#N/A,FALSE,"4WD"}</definedName>
    <definedName name="투자비.현재" localSheetId="7" hidden="1">{#N/A,#N/A,FALSE,"단축1";#N/A,#N/A,FALSE,"단축2";#N/A,#N/A,FALSE,"단축3";#N/A,#N/A,FALSE,"장축";#N/A,#N/A,FALSE,"4WD"}</definedName>
    <definedName name="투자비.현재" localSheetId="25" hidden="1">{#N/A,#N/A,FALSE,"단축1";#N/A,#N/A,FALSE,"단축2";#N/A,#N/A,FALSE,"단축3";#N/A,#N/A,FALSE,"장축";#N/A,#N/A,FALSE,"4WD"}</definedName>
    <definedName name="투자비.현재" localSheetId="21" hidden="1">{#N/A,#N/A,FALSE,"단축1";#N/A,#N/A,FALSE,"단축2";#N/A,#N/A,FALSE,"단축3";#N/A,#N/A,FALSE,"장축";#N/A,#N/A,FALSE,"4WD"}</definedName>
    <definedName name="투자비.현재" localSheetId="22" hidden="1">{#N/A,#N/A,FALSE,"단축1";#N/A,#N/A,FALSE,"단축2";#N/A,#N/A,FALSE,"단축3";#N/A,#N/A,FALSE,"장축";#N/A,#N/A,FALSE,"4WD"}</definedName>
    <definedName name="투자비.현재" localSheetId="19" hidden="1">{#N/A,#N/A,FALSE,"단축1";#N/A,#N/A,FALSE,"단축2";#N/A,#N/A,FALSE,"단축3";#N/A,#N/A,FALSE,"장축";#N/A,#N/A,FALSE,"4WD"}</definedName>
    <definedName name="투자비.현재" hidden="1">{#N/A,#N/A,FALSE,"단축1";#N/A,#N/A,FALSE,"단축2";#N/A,#N/A,FALSE,"단축3";#N/A,#N/A,FALSE,"장축";#N/A,#N/A,FALSE,"4WD"}</definedName>
    <definedName name="투자비000" localSheetId="14" hidden="1">{#N/A,#N/A,FALSE,"단축1";#N/A,#N/A,FALSE,"단축2";#N/A,#N/A,FALSE,"단축3";#N/A,#N/A,FALSE,"장축";#N/A,#N/A,FALSE,"4WD"}</definedName>
    <definedName name="투자비000" localSheetId="7" hidden="1">{#N/A,#N/A,FALSE,"단축1";#N/A,#N/A,FALSE,"단축2";#N/A,#N/A,FALSE,"단축3";#N/A,#N/A,FALSE,"장축";#N/A,#N/A,FALSE,"4WD"}</definedName>
    <definedName name="투자비000" localSheetId="25" hidden="1">{#N/A,#N/A,FALSE,"단축1";#N/A,#N/A,FALSE,"단축2";#N/A,#N/A,FALSE,"단축3";#N/A,#N/A,FALSE,"장축";#N/A,#N/A,FALSE,"4WD"}</definedName>
    <definedName name="투자비000" localSheetId="21" hidden="1">{#N/A,#N/A,FALSE,"단축1";#N/A,#N/A,FALSE,"단축2";#N/A,#N/A,FALSE,"단축3";#N/A,#N/A,FALSE,"장축";#N/A,#N/A,FALSE,"4WD"}</definedName>
    <definedName name="투자비000" localSheetId="22" hidden="1">{#N/A,#N/A,FALSE,"단축1";#N/A,#N/A,FALSE,"단축2";#N/A,#N/A,FALSE,"단축3";#N/A,#N/A,FALSE,"장축";#N/A,#N/A,FALSE,"4WD"}</definedName>
    <definedName name="투자비000" localSheetId="19" hidden="1">{#N/A,#N/A,FALSE,"단축1";#N/A,#N/A,FALSE,"단축2";#N/A,#N/A,FALSE,"단축3";#N/A,#N/A,FALSE,"장축";#N/A,#N/A,FALSE,"4WD"}</definedName>
    <definedName name="투자비000" hidden="1">{#N/A,#N/A,FALSE,"단축1";#N/A,#N/A,FALSE,"단축2";#N/A,#N/A,FALSE,"단축3";#N/A,#N/A,FALSE,"장축";#N/A,#N/A,FALSE,"4WD"}</definedName>
    <definedName name="투자비3" localSheetId="14" hidden="1">{#N/A,#N/A,FALSE,"단축1";#N/A,#N/A,FALSE,"단축2";#N/A,#N/A,FALSE,"단축3";#N/A,#N/A,FALSE,"장축";#N/A,#N/A,FALSE,"4WD"}</definedName>
    <definedName name="투자비3" localSheetId="7" hidden="1">{#N/A,#N/A,FALSE,"단축1";#N/A,#N/A,FALSE,"단축2";#N/A,#N/A,FALSE,"단축3";#N/A,#N/A,FALSE,"장축";#N/A,#N/A,FALSE,"4WD"}</definedName>
    <definedName name="투자비3" localSheetId="25" hidden="1">{#N/A,#N/A,FALSE,"단축1";#N/A,#N/A,FALSE,"단축2";#N/A,#N/A,FALSE,"단축3";#N/A,#N/A,FALSE,"장축";#N/A,#N/A,FALSE,"4WD"}</definedName>
    <definedName name="투자비3" localSheetId="21" hidden="1">{#N/A,#N/A,FALSE,"단축1";#N/A,#N/A,FALSE,"단축2";#N/A,#N/A,FALSE,"단축3";#N/A,#N/A,FALSE,"장축";#N/A,#N/A,FALSE,"4WD"}</definedName>
    <definedName name="투자비3" localSheetId="22" hidden="1">{#N/A,#N/A,FALSE,"단축1";#N/A,#N/A,FALSE,"단축2";#N/A,#N/A,FALSE,"단축3";#N/A,#N/A,FALSE,"장축";#N/A,#N/A,FALSE,"4WD"}</definedName>
    <definedName name="투자비3" localSheetId="19" hidden="1">{#N/A,#N/A,FALSE,"단축1";#N/A,#N/A,FALSE,"단축2";#N/A,#N/A,FALSE,"단축3";#N/A,#N/A,FALSE,"장축";#N/A,#N/A,FALSE,"4WD"}</definedName>
    <definedName name="투자비3" hidden="1">{#N/A,#N/A,FALSE,"단축1";#N/A,#N/A,FALSE,"단축2";#N/A,#N/A,FALSE,"단축3";#N/A,#N/A,FALSE,"장축";#N/A,#N/A,FALSE,"4WD"}</definedName>
    <definedName name="투자비3안" localSheetId="14" hidden="1">{#N/A,#N/A,FALSE,"단축1";#N/A,#N/A,FALSE,"단축2";#N/A,#N/A,FALSE,"단축3";#N/A,#N/A,FALSE,"장축";#N/A,#N/A,FALSE,"4WD"}</definedName>
    <definedName name="투자비3안" localSheetId="7" hidden="1">{#N/A,#N/A,FALSE,"단축1";#N/A,#N/A,FALSE,"단축2";#N/A,#N/A,FALSE,"단축3";#N/A,#N/A,FALSE,"장축";#N/A,#N/A,FALSE,"4WD"}</definedName>
    <definedName name="투자비3안" localSheetId="25" hidden="1">{#N/A,#N/A,FALSE,"단축1";#N/A,#N/A,FALSE,"단축2";#N/A,#N/A,FALSE,"단축3";#N/A,#N/A,FALSE,"장축";#N/A,#N/A,FALSE,"4WD"}</definedName>
    <definedName name="투자비3안" localSheetId="21" hidden="1">{#N/A,#N/A,FALSE,"단축1";#N/A,#N/A,FALSE,"단축2";#N/A,#N/A,FALSE,"단축3";#N/A,#N/A,FALSE,"장축";#N/A,#N/A,FALSE,"4WD"}</definedName>
    <definedName name="투자비3안" localSheetId="22" hidden="1">{#N/A,#N/A,FALSE,"단축1";#N/A,#N/A,FALSE,"단축2";#N/A,#N/A,FALSE,"단축3";#N/A,#N/A,FALSE,"장축";#N/A,#N/A,FALSE,"4WD"}</definedName>
    <definedName name="투자비3안" localSheetId="19" hidden="1">{#N/A,#N/A,FALSE,"단축1";#N/A,#N/A,FALSE,"단축2";#N/A,#N/A,FALSE,"단축3";#N/A,#N/A,FALSE,"장축";#N/A,#N/A,FALSE,"4WD"}</definedName>
    <definedName name="투자비3안" hidden="1">{#N/A,#N/A,FALSE,"단축1";#N/A,#N/A,FALSE,"단축2";#N/A,#N/A,FALSE,"단축3";#N/A,#N/A,FALSE,"장축";#N/A,#N/A,FALSE,"4WD"}</definedName>
    <definedName name="투자비검토" localSheetId="14" hidden="1">{#N/A,#N/A,FALSE,"단축1";#N/A,#N/A,FALSE,"단축2";#N/A,#N/A,FALSE,"단축3";#N/A,#N/A,FALSE,"장축";#N/A,#N/A,FALSE,"4WD"}</definedName>
    <definedName name="투자비검토" localSheetId="7" hidden="1">{#N/A,#N/A,FALSE,"단축1";#N/A,#N/A,FALSE,"단축2";#N/A,#N/A,FALSE,"단축3";#N/A,#N/A,FALSE,"장축";#N/A,#N/A,FALSE,"4WD"}</definedName>
    <definedName name="투자비검토" localSheetId="25" hidden="1">{#N/A,#N/A,FALSE,"단축1";#N/A,#N/A,FALSE,"단축2";#N/A,#N/A,FALSE,"단축3";#N/A,#N/A,FALSE,"장축";#N/A,#N/A,FALSE,"4WD"}</definedName>
    <definedName name="투자비검토" localSheetId="21" hidden="1">{#N/A,#N/A,FALSE,"단축1";#N/A,#N/A,FALSE,"단축2";#N/A,#N/A,FALSE,"단축3";#N/A,#N/A,FALSE,"장축";#N/A,#N/A,FALSE,"4WD"}</definedName>
    <definedName name="투자비검토" localSheetId="22" hidden="1">{#N/A,#N/A,FALSE,"단축1";#N/A,#N/A,FALSE,"단축2";#N/A,#N/A,FALSE,"단축3";#N/A,#N/A,FALSE,"장축";#N/A,#N/A,FALSE,"4WD"}</definedName>
    <definedName name="투자비검토" localSheetId="19" hidden="1">{#N/A,#N/A,FALSE,"단축1";#N/A,#N/A,FALSE,"단축2";#N/A,#N/A,FALSE,"단축3";#N/A,#N/A,FALSE,"장축";#N/A,#N/A,FALSE,"4WD"}</definedName>
    <definedName name="투자비검토" hidden="1">{#N/A,#N/A,FALSE,"단축1";#N/A,#N/A,FALSE,"단축2";#N/A,#N/A,FALSE,"단축3";#N/A,#N/A,FALSE,"장축";#N/A,#N/A,FALSE,"4WD"}</definedName>
    <definedName name="투자비복" localSheetId="14" hidden="1">{#N/A,#N/A,FALSE,"단축1";#N/A,#N/A,FALSE,"단축2";#N/A,#N/A,FALSE,"단축3";#N/A,#N/A,FALSE,"장축";#N/A,#N/A,FALSE,"4WD"}</definedName>
    <definedName name="투자비복" localSheetId="7" hidden="1">{#N/A,#N/A,FALSE,"단축1";#N/A,#N/A,FALSE,"단축2";#N/A,#N/A,FALSE,"단축3";#N/A,#N/A,FALSE,"장축";#N/A,#N/A,FALSE,"4WD"}</definedName>
    <definedName name="투자비복" localSheetId="25" hidden="1">{#N/A,#N/A,FALSE,"단축1";#N/A,#N/A,FALSE,"단축2";#N/A,#N/A,FALSE,"단축3";#N/A,#N/A,FALSE,"장축";#N/A,#N/A,FALSE,"4WD"}</definedName>
    <definedName name="투자비복" localSheetId="21" hidden="1">{#N/A,#N/A,FALSE,"단축1";#N/A,#N/A,FALSE,"단축2";#N/A,#N/A,FALSE,"단축3";#N/A,#N/A,FALSE,"장축";#N/A,#N/A,FALSE,"4WD"}</definedName>
    <definedName name="투자비복" localSheetId="22" hidden="1">{#N/A,#N/A,FALSE,"단축1";#N/A,#N/A,FALSE,"단축2";#N/A,#N/A,FALSE,"단축3";#N/A,#N/A,FALSE,"장축";#N/A,#N/A,FALSE,"4WD"}</definedName>
    <definedName name="투자비복" localSheetId="19" hidden="1">{#N/A,#N/A,FALSE,"단축1";#N/A,#N/A,FALSE,"단축2";#N/A,#N/A,FALSE,"단축3";#N/A,#N/A,FALSE,"장축";#N/A,#N/A,FALSE,"4WD"}</definedName>
    <definedName name="투자비복" hidden="1">{#N/A,#N/A,FALSE,"단축1";#N/A,#N/A,FALSE,"단축2";#N/A,#N/A,FALSE,"단축3";#N/A,#N/A,FALSE,"장축";#N/A,#N/A,FALSE,"4WD"}</definedName>
    <definedName name="투자비비교" localSheetId="14" hidden="1">{#N/A,#N/A,FALSE,"단축1";#N/A,#N/A,FALSE,"단축2";#N/A,#N/A,FALSE,"단축3";#N/A,#N/A,FALSE,"장축";#N/A,#N/A,FALSE,"4WD"}</definedName>
    <definedName name="투자비비교" localSheetId="7" hidden="1">{#N/A,#N/A,FALSE,"단축1";#N/A,#N/A,FALSE,"단축2";#N/A,#N/A,FALSE,"단축3";#N/A,#N/A,FALSE,"장축";#N/A,#N/A,FALSE,"4WD"}</definedName>
    <definedName name="투자비비교" localSheetId="25" hidden="1">{#N/A,#N/A,FALSE,"단축1";#N/A,#N/A,FALSE,"단축2";#N/A,#N/A,FALSE,"단축3";#N/A,#N/A,FALSE,"장축";#N/A,#N/A,FALSE,"4WD"}</definedName>
    <definedName name="투자비비교" localSheetId="21" hidden="1">{#N/A,#N/A,FALSE,"단축1";#N/A,#N/A,FALSE,"단축2";#N/A,#N/A,FALSE,"단축3";#N/A,#N/A,FALSE,"장축";#N/A,#N/A,FALSE,"4WD"}</definedName>
    <definedName name="투자비비교" localSheetId="22" hidden="1">{#N/A,#N/A,FALSE,"단축1";#N/A,#N/A,FALSE,"단축2";#N/A,#N/A,FALSE,"단축3";#N/A,#N/A,FALSE,"장축";#N/A,#N/A,FALSE,"4WD"}</definedName>
    <definedName name="투자비비교" localSheetId="19" hidden="1">{#N/A,#N/A,FALSE,"단축1";#N/A,#N/A,FALSE,"단축2";#N/A,#N/A,FALSE,"단축3";#N/A,#N/A,FALSE,"장축";#N/A,#N/A,FALSE,"4WD"}</definedName>
    <definedName name="투자비비교" hidden="1">{#N/A,#N/A,FALSE,"단축1";#N/A,#N/A,FALSE,"단축2";#N/A,#N/A,FALSE,"단축3";#N/A,#N/A,FALSE,"장축";#N/A,#N/A,FALSE,"4WD"}</definedName>
    <definedName name="트럭차체부" localSheetId="14" hidden="1">{#N/A,#N/A,TRUE,"Y생산";#N/A,#N/A,TRUE,"Y판매";#N/A,#N/A,TRUE,"Y총물량";#N/A,#N/A,TRUE,"Y능력";#N/A,#N/A,TRUE,"YKD"}</definedName>
    <definedName name="트럭차체부" localSheetId="7" hidden="1">{#N/A,#N/A,TRUE,"Y생산";#N/A,#N/A,TRUE,"Y판매";#N/A,#N/A,TRUE,"Y총물량";#N/A,#N/A,TRUE,"Y능력";#N/A,#N/A,TRUE,"YKD"}</definedName>
    <definedName name="트럭차체부" localSheetId="25" hidden="1">{#N/A,#N/A,TRUE,"Y생산";#N/A,#N/A,TRUE,"Y판매";#N/A,#N/A,TRUE,"Y총물량";#N/A,#N/A,TRUE,"Y능력";#N/A,#N/A,TRUE,"YKD"}</definedName>
    <definedName name="트럭차체부" localSheetId="21" hidden="1">{#N/A,#N/A,TRUE,"Y생산";#N/A,#N/A,TRUE,"Y판매";#N/A,#N/A,TRUE,"Y총물량";#N/A,#N/A,TRUE,"Y능력";#N/A,#N/A,TRUE,"YKD"}</definedName>
    <definedName name="트럭차체부" localSheetId="22" hidden="1">{#N/A,#N/A,TRUE,"Y생산";#N/A,#N/A,TRUE,"Y판매";#N/A,#N/A,TRUE,"Y총물량";#N/A,#N/A,TRUE,"Y능력";#N/A,#N/A,TRUE,"YKD"}</definedName>
    <definedName name="트럭차체부" localSheetId="19" hidden="1">{#N/A,#N/A,TRUE,"Y생산";#N/A,#N/A,TRUE,"Y판매";#N/A,#N/A,TRUE,"Y총물량";#N/A,#N/A,TRUE,"Y능력";#N/A,#N/A,TRUE,"YKD"}</definedName>
    <definedName name="트럭차체부" hidden="1">{#N/A,#N/A,TRUE,"Y생산";#N/A,#N/A,TRUE,"Y판매";#N/A,#N/A,TRUE,"Y총물량";#N/A,#N/A,TRUE,"Y능력";#N/A,#N/A,TRUE,"YKD"}</definedName>
    <definedName name="트럭차체부1" localSheetId="14" hidden="1">{#N/A,#N/A,TRUE,"Y생산";#N/A,#N/A,TRUE,"Y판매";#N/A,#N/A,TRUE,"Y총물량";#N/A,#N/A,TRUE,"Y능력";#N/A,#N/A,TRUE,"YKD"}</definedName>
    <definedName name="트럭차체부1" localSheetId="7" hidden="1">{#N/A,#N/A,TRUE,"Y생산";#N/A,#N/A,TRUE,"Y판매";#N/A,#N/A,TRUE,"Y총물량";#N/A,#N/A,TRUE,"Y능력";#N/A,#N/A,TRUE,"YKD"}</definedName>
    <definedName name="트럭차체부1" localSheetId="25" hidden="1">{#N/A,#N/A,TRUE,"Y생산";#N/A,#N/A,TRUE,"Y판매";#N/A,#N/A,TRUE,"Y총물량";#N/A,#N/A,TRUE,"Y능력";#N/A,#N/A,TRUE,"YKD"}</definedName>
    <definedName name="트럭차체부1" localSheetId="21" hidden="1">{#N/A,#N/A,TRUE,"Y생산";#N/A,#N/A,TRUE,"Y판매";#N/A,#N/A,TRUE,"Y총물량";#N/A,#N/A,TRUE,"Y능력";#N/A,#N/A,TRUE,"YKD"}</definedName>
    <definedName name="트럭차체부1" localSheetId="22" hidden="1">{#N/A,#N/A,TRUE,"Y생산";#N/A,#N/A,TRUE,"Y판매";#N/A,#N/A,TRUE,"Y총물량";#N/A,#N/A,TRUE,"Y능력";#N/A,#N/A,TRUE,"YKD"}</definedName>
    <definedName name="트럭차체부1" localSheetId="19" hidden="1">{#N/A,#N/A,TRUE,"Y생산";#N/A,#N/A,TRUE,"Y판매";#N/A,#N/A,TRUE,"Y총물량";#N/A,#N/A,TRUE,"Y능력";#N/A,#N/A,TRUE,"YKD"}</definedName>
    <definedName name="트럭차체부1" hidden="1">{#N/A,#N/A,TRUE,"Y생산";#N/A,#N/A,TRUE,"Y판매";#N/A,#N/A,TRUE,"Y총물량";#N/A,#N/A,TRUE,"Y능력";#N/A,#N/A,TRUE,"YKD"}</definedName>
    <definedName name="팀별계획" localSheetId="14" hidden="1">{#N/A,#N/A,FALSE,"UNIT";#N/A,#N/A,FALSE,"UNIT";#N/A,#N/A,FALSE,"계정"}</definedName>
    <definedName name="팀별계획" localSheetId="7" hidden="1">{#N/A,#N/A,FALSE,"UNIT";#N/A,#N/A,FALSE,"UNIT";#N/A,#N/A,FALSE,"계정"}</definedName>
    <definedName name="팀별계획" localSheetId="25" hidden="1">{#N/A,#N/A,FALSE,"UNIT";#N/A,#N/A,FALSE,"UNIT";#N/A,#N/A,FALSE,"계정"}</definedName>
    <definedName name="팀별계획" localSheetId="21" hidden="1">{#N/A,#N/A,FALSE,"UNIT";#N/A,#N/A,FALSE,"UNIT";#N/A,#N/A,FALSE,"계정"}</definedName>
    <definedName name="팀별계획" localSheetId="22" hidden="1">{#N/A,#N/A,FALSE,"UNIT";#N/A,#N/A,FALSE,"UNIT";#N/A,#N/A,FALSE,"계정"}</definedName>
    <definedName name="팀별계획" localSheetId="19" hidden="1">{#N/A,#N/A,FALSE,"UNIT";#N/A,#N/A,FALSE,"UNIT";#N/A,#N/A,FALSE,"계정"}</definedName>
    <definedName name="팀별계획" hidden="1">{#N/A,#N/A,FALSE,"UNIT";#N/A,#N/A,FALSE,"UNIT";#N/A,#N/A,FALSE,"계정"}</definedName>
    <definedName name="ㅍ" localSheetId="14" hidden="1">{#N/A,#N/A,FALSE,"단축1";#N/A,#N/A,FALSE,"단축2";#N/A,#N/A,FALSE,"단축3";#N/A,#N/A,FALSE,"장축";#N/A,#N/A,FALSE,"4WD"}</definedName>
    <definedName name="ㅍ" localSheetId="7" hidden="1">{#N/A,#N/A,FALSE,"단축1";#N/A,#N/A,FALSE,"단축2";#N/A,#N/A,FALSE,"단축3";#N/A,#N/A,FALSE,"장축";#N/A,#N/A,FALSE,"4WD"}</definedName>
    <definedName name="ㅍ" localSheetId="25" hidden="1">{#N/A,#N/A,FALSE,"단축1";#N/A,#N/A,FALSE,"단축2";#N/A,#N/A,FALSE,"단축3";#N/A,#N/A,FALSE,"장축";#N/A,#N/A,FALSE,"4WD"}</definedName>
    <definedName name="ㅍ" localSheetId="21" hidden="1">{#N/A,#N/A,FALSE,"단축1";#N/A,#N/A,FALSE,"단축2";#N/A,#N/A,FALSE,"단축3";#N/A,#N/A,FALSE,"장축";#N/A,#N/A,FALSE,"4WD"}</definedName>
    <definedName name="ㅍ" localSheetId="22" hidden="1">{#N/A,#N/A,FALSE,"단축1";#N/A,#N/A,FALSE,"단축2";#N/A,#N/A,FALSE,"단축3";#N/A,#N/A,FALSE,"장축";#N/A,#N/A,FALSE,"4WD"}</definedName>
    <definedName name="ㅍ" localSheetId="19" hidden="1">{#N/A,#N/A,FALSE,"단축1";#N/A,#N/A,FALSE,"단축2";#N/A,#N/A,FALSE,"단축3";#N/A,#N/A,FALSE,"장축";#N/A,#N/A,FALSE,"4WD"}</definedName>
    <definedName name="ㅍ" hidden="1">{#N/A,#N/A,FALSE,"단축1";#N/A,#N/A,FALSE,"단축2";#N/A,#N/A,FALSE,"단축3";#N/A,#N/A,FALSE,"장축";#N/A,#N/A,FALSE,"4WD"}</definedName>
    <definedName name="ㅍㅍㅍ" localSheetId="14" hidden="1">{#N/A,#N/A,TRUE,"일정"}</definedName>
    <definedName name="ㅍㅍㅍ" localSheetId="7" hidden="1">{#N/A,#N/A,TRUE,"일정"}</definedName>
    <definedName name="ㅍㅍㅍ" localSheetId="25" hidden="1">{#N/A,#N/A,TRUE,"일정"}</definedName>
    <definedName name="ㅍㅍㅍ" localSheetId="21" hidden="1">{#N/A,#N/A,TRUE,"일정"}</definedName>
    <definedName name="ㅍㅍㅍ" localSheetId="22" hidden="1">{#N/A,#N/A,TRUE,"일정"}</definedName>
    <definedName name="ㅍㅍㅍ" localSheetId="19" hidden="1">{#N/A,#N/A,TRUE,"일정"}</definedName>
    <definedName name="ㅍㅍㅍ" hidden="1">{#N/A,#N/A,TRUE,"일정"}</definedName>
    <definedName name="ㅍㅍㅍㅍ" localSheetId="14" hidden="1">{#N/A,#N/A,FALSE,"UNIT";#N/A,#N/A,FALSE,"UNIT";#N/A,#N/A,FALSE,"계정"}</definedName>
    <definedName name="ㅍㅍㅍㅍ" localSheetId="7" hidden="1">{#N/A,#N/A,FALSE,"UNIT";#N/A,#N/A,FALSE,"UNIT";#N/A,#N/A,FALSE,"계정"}</definedName>
    <definedName name="ㅍㅍㅍㅍ" localSheetId="25" hidden="1">{#N/A,#N/A,FALSE,"UNIT";#N/A,#N/A,FALSE,"UNIT";#N/A,#N/A,FALSE,"계정"}</definedName>
    <definedName name="ㅍㅍㅍㅍ" localSheetId="21" hidden="1">{#N/A,#N/A,FALSE,"UNIT";#N/A,#N/A,FALSE,"UNIT";#N/A,#N/A,FALSE,"계정"}</definedName>
    <definedName name="ㅍㅍㅍㅍ" localSheetId="22" hidden="1">{#N/A,#N/A,FALSE,"UNIT";#N/A,#N/A,FALSE,"UNIT";#N/A,#N/A,FALSE,"계정"}</definedName>
    <definedName name="ㅍㅍㅍㅍ" localSheetId="19" hidden="1">{#N/A,#N/A,FALSE,"UNIT";#N/A,#N/A,FALSE,"UNIT";#N/A,#N/A,FALSE,"계정"}</definedName>
    <definedName name="ㅍㅍㅍㅍ" hidden="1">{#N/A,#N/A,FALSE,"UNIT";#N/A,#N/A,FALSE,"UNIT";#N/A,#N/A,FALSE,"계정"}</definedName>
    <definedName name="ㅍ퓨퓨ㅍ" localSheetId="1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ㅍ퓨퓨ㅍ"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ㅍ퓨퓨ㅍ" localSheetId="2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ㅍ퓨퓨ㅍ" localSheetId="2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ㅍ퓨퓨ㅍ" localSheetId="2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ㅍ퓨퓨ㅍ" localSheetId="19"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ㅍ퓨퓨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판매목표2" localSheetId="14" hidden="1">{#N/A,#N/A,FALSE,"단축1";#N/A,#N/A,FALSE,"단축2";#N/A,#N/A,FALSE,"단축3";#N/A,#N/A,FALSE,"장축";#N/A,#N/A,FALSE,"4WD"}</definedName>
    <definedName name="판매목표2" localSheetId="7" hidden="1">{#N/A,#N/A,FALSE,"단축1";#N/A,#N/A,FALSE,"단축2";#N/A,#N/A,FALSE,"단축3";#N/A,#N/A,FALSE,"장축";#N/A,#N/A,FALSE,"4WD"}</definedName>
    <definedName name="판매목표2" localSheetId="25" hidden="1">{#N/A,#N/A,FALSE,"단축1";#N/A,#N/A,FALSE,"단축2";#N/A,#N/A,FALSE,"단축3";#N/A,#N/A,FALSE,"장축";#N/A,#N/A,FALSE,"4WD"}</definedName>
    <definedName name="판매목표2" localSheetId="21" hidden="1">{#N/A,#N/A,FALSE,"단축1";#N/A,#N/A,FALSE,"단축2";#N/A,#N/A,FALSE,"단축3";#N/A,#N/A,FALSE,"장축";#N/A,#N/A,FALSE,"4WD"}</definedName>
    <definedName name="판매목표2" localSheetId="22" hidden="1">{#N/A,#N/A,FALSE,"단축1";#N/A,#N/A,FALSE,"단축2";#N/A,#N/A,FALSE,"단축3";#N/A,#N/A,FALSE,"장축";#N/A,#N/A,FALSE,"4WD"}</definedName>
    <definedName name="판매목표2" localSheetId="19" hidden="1">{#N/A,#N/A,FALSE,"단축1";#N/A,#N/A,FALSE,"단축2";#N/A,#N/A,FALSE,"단축3";#N/A,#N/A,FALSE,"장축";#N/A,#N/A,FALSE,"4WD"}</definedName>
    <definedName name="판매목표2" hidden="1">{#N/A,#N/A,FALSE,"단축1";#N/A,#N/A,FALSE,"단축2";#N/A,#N/A,FALSE,"단축3";#N/A,#N/A,FALSE,"장축";#N/A,#N/A,FALSE,"4WD"}</definedName>
    <definedName name="판매보증" localSheetId="14" hidden="1">{#N/A,#N/A,FALSE,"인원";#N/A,#N/A,FALSE,"비용2";#N/A,#N/A,FALSE,"비용1";#N/A,#N/A,FALSE,"비용";#N/A,#N/A,FALSE,"보증2";#N/A,#N/A,FALSE,"보증1";#N/A,#N/A,FALSE,"보증";#N/A,#N/A,FALSE,"손익1";#N/A,#N/A,FALSE,"손익";#N/A,#N/A,FALSE,"부서별매출";#N/A,#N/A,FALSE,"매출"}</definedName>
    <definedName name="판매보증" localSheetId="7" hidden="1">{#N/A,#N/A,FALSE,"인원";#N/A,#N/A,FALSE,"비용2";#N/A,#N/A,FALSE,"비용1";#N/A,#N/A,FALSE,"비용";#N/A,#N/A,FALSE,"보증2";#N/A,#N/A,FALSE,"보증1";#N/A,#N/A,FALSE,"보증";#N/A,#N/A,FALSE,"손익1";#N/A,#N/A,FALSE,"손익";#N/A,#N/A,FALSE,"부서별매출";#N/A,#N/A,FALSE,"매출"}</definedName>
    <definedName name="판매보증" localSheetId="25" hidden="1">{#N/A,#N/A,FALSE,"인원";#N/A,#N/A,FALSE,"비용2";#N/A,#N/A,FALSE,"비용1";#N/A,#N/A,FALSE,"비용";#N/A,#N/A,FALSE,"보증2";#N/A,#N/A,FALSE,"보증1";#N/A,#N/A,FALSE,"보증";#N/A,#N/A,FALSE,"손익1";#N/A,#N/A,FALSE,"손익";#N/A,#N/A,FALSE,"부서별매출";#N/A,#N/A,FALSE,"매출"}</definedName>
    <definedName name="판매보증" localSheetId="21" hidden="1">{#N/A,#N/A,FALSE,"인원";#N/A,#N/A,FALSE,"비용2";#N/A,#N/A,FALSE,"비용1";#N/A,#N/A,FALSE,"비용";#N/A,#N/A,FALSE,"보증2";#N/A,#N/A,FALSE,"보증1";#N/A,#N/A,FALSE,"보증";#N/A,#N/A,FALSE,"손익1";#N/A,#N/A,FALSE,"손익";#N/A,#N/A,FALSE,"부서별매출";#N/A,#N/A,FALSE,"매출"}</definedName>
    <definedName name="판매보증" localSheetId="22" hidden="1">{#N/A,#N/A,FALSE,"인원";#N/A,#N/A,FALSE,"비용2";#N/A,#N/A,FALSE,"비용1";#N/A,#N/A,FALSE,"비용";#N/A,#N/A,FALSE,"보증2";#N/A,#N/A,FALSE,"보증1";#N/A,#N/A,FALSE,"보증";#N/A,#N/A,FALSE,"손익1";#N/A,#N/A,FALSE,"손익";#N/A,#N/A,FALSE,"부서별매출";#N/A,#N/A,FALSE,"매출"}</definedName>
    <definedName name="판매보증" localSheetId="19"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팩키지2" localSheetId="14" hidden="1">{#N/A,#N/A,FALSE,"단축1";#N/A,#N/A,FALSE,"단축2";#N/A,#N/A,FALSE,"단축3";#N/A,#N/A,FALSE,"장축";#N/A,#N/A,FALSE,"4WD"}</definedName>
    <definedName name="팩키지2" localSheetId="7" hidden="1">{#N/A,#N/A,FALSE,"단축1";#N/A,#N/A,FALSE,"단축2";#N/A,#N/A,FALSE,"단축3";#N/A,#N/A,FALSE,"장축";#N/A,#N/A,FALSE,"4WD"}</definedName>
    <definedName name="팩키지2" localSheetId="25" hidden="1">{#N/A,#N/A,FALSE,"단축1";#N/A,#N/A,FALSE,"단축2";#N/A,#N/A,FALSE,"단축3";#N/A,#N/A,FALSE,"장축";#N/A,#N/A,FALSE,"4WD"}</definedName>
    <definedName name="팩키지2" localSheetId="21" hidden="1">{#N/A,#N/A,FALSE,"단축1";#N/A,#N/A,FALSE,"단축2";#N/A,#N/A,FALSE,"단축3";#N/A,#N/A,FALSE,"장축";#N/A,#N/A,FALSE,"4WD"}</definedName>
    <definedName name="팩키지2" localSheetId="22" hidden="1">{#N/A,#N/A,FALSE,"단축1";#N/A,#N/A,FALSE,"단축2";#N/A,#N/A,FALSE,"단축3";#N/A,#N/A,FALSE,"장축";#N/A,#N/A,FALSE,"4WD"}</definedName>
    <definedName name="팩키지2" localSheetId="19" hidden="1">{#N/A,#N/A,FALSE,"단축1";#N/A,#N/A,FALSE,"단축2";#N/A,#N/A,FALSE,"단축3";#N/A,#N/A,FALSE,"장축";#N/A,#N/A,FALSE,"4WD"}</definedName>
    <definedName name="팩키지2" hidden="1">{#N/A,#N/A,FALSE,"단축1";#N/A,#N/A,FALSE,"단축2";#N/A,#N/A,FALSE,"단축3";#N/A,#N/A,FALSE,"장축";#N/A,#N/A,FALSE,"4WD"}</definedName>
    <definedName name="팩키지3" localSheetId="14" hidden="1">{#N/A,#N/A,FALSE,"단축1";#N/A,#N/A,FALSE,"단축2";#N/A,#N/A,FALSE,"단축3";#N/A,#N/A,FALSE,"장축";#N/A,#N/A,FALSE,"4WD"}</definedName>
    <definedName name="팩키지3" localSheetId="7" hidden="1">{#N/A,#N/A,FALSE,"단축1";#N/A,#N/A,FALSE,"단축2";#N/A,#N/A,FALSE,"단축3";#N/A,#N/A,FALSE,"장축";#N/A,#N/A,FALSE,"4WD"}</definedName>
    <definedName name="팩키지3" localSheetId="25" hidden="1">{#N/A,#N/A,FALSE,"단축1";#N/A,#N/A,FALSE,"단축2";#N/A,#N/A,FALSE,"단축3";#N/A,#N/A,FALSE,"장축";#N/A,#N/A,FALSE,"4WD"}</definedName>
    <definedName name="팩키지3" localSheetId="21" hidden="1">{#N/A,#N/A,FALSE,"단축1";#N/A,#N/A,FALSE,"단축2";#N/A,#N/A,FALSE,"단축3";#N/A,#N/A,FALSE,"장축";#N/A,#N/A,FALSE,"4WD"}</definedName>
    <definedName name="팩키지3" localSheetId="22" hidden="1">{#N/A,#N/A,FALSE,"단축1";#N/A,#N/A,FALSE,"단축2";#N/A,#N/A,FALSE,"단축3";#N/A,#N/A,FALSE,"장축";#N/A,#N/A,FALSE,"4WD"}</definedName>
    <definedName name="팩키지3" localSheetId="19" hidden="1">{#N/A,#N/A,FALSE,"단축1";#N/A,#N/A,FALSE,"단축2";#N/A,#N/A,FALSE,"단축3";#N/A,#N/A,FALSE,"장축";#N/A,#N/A,FALSE,"4WD"}</definedName>
    <definedName name="팩키지3" hidden="1">{#N/A,#N/A,FALSE,"단축1";#N/A,#N/A,FALSE,"단축2";#N/A,#N/A,FALSE,"단축3";#N/A,#N/A,FALSE,"장축";#N/A,#N/A,FALSE,"4WD"}</definedName>
    <definedName name="팩키지5" localSheetId="14" hidden="1">{#N/A,#N/A,FALSE,"단축1";#N/A,#N/A,FALSE,"단축2";#N/A,#N/A,FALSE,"단축3";#N/A,#N/A,FALSE,"장축";#N/A,#N/A,FALSE,"4WD"}</definedName>
    <definedName name="팩키지5" localSheetId="7" hidden="1">{#N/A,#N/A,FALSE,"단축1";#N/A,#N/A,FALSE,"단축2";#N/A,#N/A,FALSE,"단축3";#N/A,#N/A,FALSE,"장축";#N/A,#N/A,FALSE,"4WD"}</definedName>
    <definedName name="팩키지5" localSheetId="25" hidden="1">{#N/A,#N/A,FALSE,"단축1";#N/A,#N/A,FALSE,"단축2";#N/A,#N/A,FALSE,"단축3";#N/A,#N/A,FALSE,"장축";#N/A,#N/A,FALSE,"4WD"}</definedName>
    <definedName name="팩키지5" localSheetId="21" hidden="1">{#N/A,#N/A,FALSE,"단축1";#N/A,#N/A,FALSE,"단축2";#N/A,#N/A,FALSE,"단축3";#N/A,#N/A,FALSE,"장축";#N/A,#N/A,FALSE,"4WD"}</definedName>
    <definedName name="팩키지5" localSheetId="22" hidden="1">{#N/A,#N/A,FALSE,"단축1";#N/A,#N/A,FALSE,"단축2";#N/A,#N/A,FALSE,"단축3";#N/A,#N/A,FALSE,"장축";#N/A,#N/A,FALSE,"4WD"}</definedName>
    <definedName name="팩키지5" localSheetId="19" hidden="1">{#N/A,#N/A,FALSE,"단축1";#N/A,#N/A,FALSE,"단축2";#N/A,#N/A,FALSE,"단축3";#N/A,#N/A,FALSE,"장축";#N/A,#N/A,FALSE,"4WD"}</definedName>
    <definedName name="팩키지5" hidden="1">{#N/A,#N/A,FALSE,"단축1";#N/A,#N/A,FALSE,"단축2";#N/A,#N/A,FALSE,"단축3";#N/A,#N/A,FALSE,"장축";#N/A,#N/A,FALSE,"4WD"}</definedName>
    <definedName name="표준화실적99" localSheetId="14" hidden="1">{#N/A,#N/A,FALSE,"단축1";#N/A,#N/A,FALSE,"단축2";#N/A,#N/A,FALSE,"단축3";#N/A,#N/A,FALSE,"장축";#N/A,#N/A,FALSE,"4WD"}</definedName>
    <definedName name="표준화실적99" localSheetId="7" hidden="1">{#N/A,#N/A,FALSE,"단축1";#N/A,#N/A,FALSE,"단축2";#N/A,#N/A,FALSE,"단축3";#N/A,#N/A,FALSE,"장축";#N/A,#N/A,FALSE,"4WD"}</definedName>
    <definedName name="표준화실적99" localSheetId="25" hidden="1">{#N/A,#N/A,FALSE,"단축1";#N/A,#N/A,FALSE,"단축2";#N/A,#N/A,FALSE,"단축3";#N/A,#N/A,FALSE,"장축";#N/A,#N/A,FALSE,"4WD"}</definedName>
    <definedName name="표준화실적99" localSheetId="21" hidden="1">{#N/A,#N/A,FALSE,"단축1";#N/A,#N/A,FALSE,"단축2";#N/A,#N/A,FALSE,"단축3";#N/A,#N/A,FALSE,"장축";#N/A,#N/A,FALSE,"4WD"}</definedName>
    <definedName name="표준화실적99" localSheetId="22" hidden="1">{#N/A,#N/A,FALSE,"단축1";#N/A,#N/A,FALSE,"단축2";#N/A,#N/A,FALSE,"단축3";#N/A,#N/A,FALSE,"장축";#N/A,#N/A,FALSE,"4WD"}</definedName>
    <definedName name="표준화실적99" localSheetId="19" hidden="1">{#N/A,#N/A,FALSE,"단축1";#N/A,#N/A,FALSE,"단축2";#N/A,#N/A,FALSE,"단축3";#N/A,#N/A,FALSE,"장축";#N/A,#N/A,FALSE,"4WD"}</definedName>
    <definedName name="표준화실적99" hidden="1">{#N/A,#N/A,FALSE,"단축1";#N/A,#N/A,FALSE,"단축2";#N/A,#N/A,FALSE,"단축3";#N/A,#N/A,FALSE,"장축";#N/A,#N/A,FALSE,"4WD"}</definedName>
    <definedName name="표지" localSheetId="14" hidden="1">{#N/A,#N/A,FALSE,"단축1";#N/A,#N/A,FALSE,"단축2";#N/A,#N/A,FALSE,"단축3";#N/A,#N/A,FALSE,"장축";#N/A,#N/A,FALSE,"4WD"}</definedName>
    <definedName name="표지" localSheetId="7" hidden="1">{#N/A,#N/A,FALSE,"단축1";#N/A,#N/A,FALSE,"단축2";#N/A,#N/A,FALSE,"단축3";#N/A,#N/A,FALSE,"장축";#N/A,#N/A,FALSE,"4WD"}</definedName>
    <definedName name="표지" localSheetId="25" hidden="1">{#N/A,#N/A,FALSE,"단축1";#N/A,#N/A,FALSE,"단축2";#N/A,#N/A,FALSE,"단축3";#N/A,#N/A,FALSE,"장축";#N/A,#N/A,FALSE,"4WD"}</definedName>
    <definedName name="표지" localSheetId="21" hidden="1">{#N/A,#N/A,FALSE,"단축1";#N/A,#N/A,FALSE,"단축2";#N/A,#N/A,FALSE,"단축3";#N/A,#N/A,FALSE,"장축";#N/A,#N/A,FALSE,"4WD"}</definedName>
    <definedName name="표지" localSheetId="22" hidden="1">{#N/A,#N/A,FALSE,"단축1";#N/A,#N/A,FALSE,"단축2";#N/A,#N/A,FALSE,"단축3";#N/A,#N/A,FALSE,"장축";#N/A,#N/A,FALSE,"4WD"}</definedName>
    <definedName name="표지" localSheetId="19" hidden="1">{#N/A,#N/A,FALSE,"단축1";#N/A,#N/A,FALSE,"단축2";#N/A,#N/A,FALSE,"단축3";#N/A,#N/A,FALSE,"장축";#N/A,#N/A,FALSE,"4WD"}</definedName>
    <definedName name="표지" hidden="1">{#N/A,#N/A,FALSE,"단축1";#N/A,#N/A,FALSE,"단축2";#N/A,#N/A,FALSE,"단축3";#N/A,#N/A,FALSE,"장축";#N/A,#N/A,FALSE,"4WD"}</definedName>
    <definedName name="품질생산합격" localSheetId="14" hidden="1">{#N/A,#N/A,TRUE,"Y생산";#N/A,#N/A,TRUE,"Y판매";#N/A,#N/A,TRUE,"Y총물량";#N/A,#N/A,TRUE,"Y능력";#N/A,#N/A,TRUE,"YKD"}</definedName>
    <definedName name="품질생산합격" localSheetId="7" hidden="1">{#N/A,#N/A,TRUE,"Y생산";#N/A,#N/A,TRUE,"Y판매";#N/A,#N/A,TRUE,"Y총물량";#N/A,#N/A,TRUE,"Y능력";#N/A,#N/A,TRUE,"YKD"}</definedName>
    <definedName name="품질생산합격" localSheetId="25" hidden="1">{#N/A,#N/A,TRUE,"Y생산";#N/A,#N/A,TRUE,"Y판매";#N/A,#N/A,TRUE,"Y총물량";#N/A,#N/A,TRUE,"Y능력";#N/A,#N/A,TRUE,"YKD"}</definedName>
    <definedName name="품질생산합격" localSheetId="21" hidden="1">{#N/A,#N/A,TRUE,"Y생산";#N/A,#N/A,TRUE,"Y판매";#N/A,#N/A,TRUE,"Y총물량";#N/A,#N/A,TRUE,"Y능력";#N/A,#N/A,TRUE,"YKD"}</definedName>
    <definedName name="품질생산합격" localSheetId="22" hidden="1">{#N/A,#N/A,TRUE,"Y생산";#N/A,#N/A,TRUE,"Y판매";#N/A,#N/A,TRUE,"Y총물량";#N/A,#N/A,TRUE,"Y능력";#N/A,#N/A,TRUE,"YKD"}</definedName>
    <definedName name="품질생산합격" localSheetId="19" hidden="1">{#N/A,#N/A,TRUE,"Y생산";#N/A,#N/A,TRUE,"Y판매";#N/A,#N/A,TRUE,"Y총물량";#N/A,#N/A,TRUE,"Y능력";#N/A,#N/A,TRUE,"YKD"}</definedName>
    <definedName name="품질생산합격" hidden="1">{#N/A,#N/A,TRUE,"Y생산";#N/A,#N/A,TRUE,"Y판매";#N/A,#N/A,TRUE,"Y총물량";#N/A,#N/A,TRUE,"Y능력";#N/A,#N/A,TRUE,"YKD"}</definedName>
    <definedName name="퓰호" localSheetId="14" hidden="1">{#N/A,#N/A,FALSE,"단축1";#N/A,#N/A,FALSE,"단축2";#N/A,#N/A,FALSE,"단축3";#N/A,#N/A,FALSE,"장축";#N/A,#N/A,FALSE,"4WD"}</definedName>
    <definedName name="퓰호" localSheetId="7" hidden="1">{#N/A,#N/A,FALSE,"단축1";#N/A,#N/A,FALSE,"단축2";#N/A,#N/A,FALSE,"단축3";#N/A,#N/A,FALSE,"장축";#N/A,#N/A,FALSE,"4WD"}</definedName>
    <definedName name="퓰호" localSheetId="25" hidden="1">{#N/A,#N/A,FALSE,"단축1";#N/A,#N/A,FALSE,"단축2";#N/A,#N/A,FALSE,"단축3";#N/A,#N/A,FALSE,"장축";#N/A,#N/A,FALSE,"4WD"}</definedName>
    <definedName name="퓰호" localSheetId="21" hidden="1">{#N/A,#N/A,FALSE,"단축1";#N/A,#N/A,FALSE,"단축2";#N/A,#N/A,FALSE,"단축3";#N/A,#N/A,FALSE,"장축";#N/A,#N/A,FALSE,"4WD"}</definedName>
    <definedName name="퓰호" localSheetId="22" hidden="1">{#N/A,#N/A,FALSE,"단축1";#N/A,#N/A,FALSE,"단축2";#N/A,#N/A,FALSE,"단축3";#N/A,#N/A,FALSE,"장축";#N/A,#N/A,FALSE,"4WD"}</definedName>
    <definedName name="퓰호" localSheetId="19" hidden="1">{#N/A,#N/A,FALSE,"단축1";#N/A,#N/A,FALSE,"단축2";#N/A,#N/A,FALSE,"단축3";#N/A,#N/A,FALSE,"장축";#N/A,#N/A,FALSE,"4WD"}</definedName>
    <definedName name="퓰호" hidden="1">{#N/A,#N/A,FALSE,"단축1";#N/A,#N/A,FALSE,"단축2";#N/A,#N/A,FALSE,"단축3";#N/A,#N/A,FALSE,"장축";#N/A,#N/A,FALSE,"4WD"}</definedName>
    <definedName name="프레스" localSheetId="14" hidden="1">{#N/A,#N/A,FALSE,"단축1";#N/A,#N/A,FALSE,"단축2";#N/A,#N/A,FALSE,"단축3";#N/A,#N/A,FALSE,"장축";#N/A,#N/A,FALSE,"4WD"}</definedName>
    <definedName name="프레스" localSheetId="7" hidden="1">{#N/A,#N/A,FALSE,"단축1";#N/A,#N/A,FALSE,"단축2";#N/A,#N/A,FALSE,"단축3";#N/A,#N/A,FALSE,"장축";#N/A,#N/A,FALSE,"4WD"}</definedName>
    <definedName name="프레스" localSheetId="25" hidden="1">{#N/A,#N/A,FALSE,"단축1";#N/A,#N/A,FALSE,"단축2";#N/A,#N/A,FALSE,"단축3";#N/A,#N/A,FALSE,"장축";#N/A,#N/A,FALSE,"4WD"}</definedName>
    <definedName name="프레스" localSheetId="21" hidden="1">{#N/A,#N/A,FALSE,"단축1";#N/A,#N/A,FALSE,"단축2";#N/A,#N/A,FALSE,"단축3";#N/A,#N/A,FALSE,"장축";#N/A,#N/A,FALSE,"4WD"}</definedName>
    <definedName name="프레스" localSheetId="22" hidden="1">{#N/A,#N/A,FALSE,"단축1";#N/A,#N/A,FALSE,"단축2";#N/A,#N/A,FALSE,"단축3";#N/A,#N/A,FALSE,"장축";#N/A,#N/A,FALSE,"4WD"}</definedName>
    <definedName name="프레스" localSheetId="19" hidden="1">{#N/A,#N/A,FALSE,"단축1";#N/A,#N/A,FALSE,"단축2";#N/A,#N/A,FALSE,"단축3";#N/A,#N/A,FALSE,"장축";#N/A,#N/A,FALSE,"4WD"}</definedName>
    <definedName name="프레스" hidden="1">{#N/A,#N/A,FALSE,"단축1";#N/A,#N/A,FALSE,"단축2";#N/A,#N/A,FALSE,"단축3";#N/A,#N/A,FALSE,"장축";#N/A,#N/A,FALSE,"4WD"}</definedName>
    <definedName name="프레지오" localSheetId="14" hidden="1">{#N/A,#N/A,FALSE,"단축1";#N/A,#N/A,FALSE,"단축2";#N/A,#N/A,FALSE,"단축3";#N/A,#N/A,FALSE,"장축";#N/A,#N/A,FALSE,"4WD"}</definedName>
    <definedName name="프레지오" localSheetId="7" hidden="1">{#N/A,#N/A,FALSE,"단축1";#N/A,#N/A,FALSE,"단축2";#N/A,#N/A,FALSE,"단축3";#N/A,#N/A,FALSE,"장축";#N/A,#N/A,FALSE,"4WD"}</definedName>
    <definedName name="프레지오" localSheetId="25" hidden="1">{#N/A,#N/A,FALSE,"단축1";#N/A,#N/A,FALSE,"단축2";#N/A,#N/A,FALSE,"단축3";#N/A,#N/A,FALSE,"장축";#N/A,#N/A,FALSE,"4WD"}</definedName>
    <definedName name="프레지오" localSheetId="21" hidden="1">{#N/A,#N/A,FALSE,"단축1";#N/A,#N/A,FALSE,"단축2";#N/A,#N/A,FALSE,"단축3";#N/A,#N/A,FALSE,"장축";#N/A,#N/A,FALSE,"4WD"}</definedName>
    <definedName name="프레지오" localSheetId="22" hidden="1">{#N/A,#N/A,FALSE,"단축1";#N/A,#N/A,FALSE,"단축2";#N/A,#N/A,FALSE,"단축3";#N/A,#N/A,FALSE,"장축";#N/A,#N/A,FALSE,"4WD"}</definedName>
    <definedName name="프레지오" localSheetId="19" hidden="1">{#N/A,#N/A,FALSE,"단축1";#N/A,#N/A,FALSE,"단축2";#N/A,#N/A,FALSE,"단축3";#N/A,#N/A,FALSE,"장축";#N/A,#N/A,FALSE,"4WD"}</definedName>
    <definedName name="프레지오" hidden="1">{#N/A,#N/A,FALSE,"단축1";#N/A,#N/A,FALSE,"단축2";#N/A,#N/A,FALSE,"단축3";#N/A,#N/A,FALSE,"장축";#N/A,#N/A,FALSE,"4WD"}</definedName>
    <definedName name="ㅎ" localSheetId="14" hidden="1">{#N/A,#N/A,FALSE,"단축1";#N/A,#N/A,FALSE,"단축2";#N/A,#N/A,FALSE,"단축3";#N/A,#N/A,FALSE,"장축";#N/A,#N/A,FALSE,"4WD"}</definedName>
    <definedName name="ㅎ" localSheetId="7" hidden="1">{#N/A,#N/A,FALSE,"단축1";#N/A,#N/A,FALSE,"단축2";#N/A,#N/A,FALSE,"단축3";#N/A,#N/A,FALSE,"장축";#N/A,#N/A,FALSE,"4WD"}</definedName>
    <definedName name="ㅎ" localSheetId="25" hidden="1">{#N/A,#N/A,FALSE,"단축1";#N/A,#N/A,FALSE,"단축2";#N/A,#N/A,FALSE,"단축3";#N/A,#N/A,FALSE,"장축";#N/A,#N/A,FALSE,"4WD"}</definedName>
    <definedName name="ㅎ" localSheetId="21" hidden="1">{#N/A,#N/A,FALSE,"단축1";#N/A,#N/A,FALSE,"단축2";#N/A,#N/A,FALSE,"단축3";#N/A,#N/A,FALSE,"장축";#N/A,#N/A,FALSE,"4WD"}</definedName>
    <definedName name="ㅎ" localSheetId="22" hidden="1">{#N/A,#N/A,FALSE,"단축1";#N/A,#N/A,FALSE,"단축2";#N/A,#N/A,FALSE,"단축3";#N/A,#N/A,FALSE,"장축";#N/A,#N/A,FALSE,"4WD"}</definedName>
    <definedName name="ㅎ" localSheetId="19" hidden="1">{#N/A,#N/A,FALSE,"단축1";#N/A,#N/A,FALSE,"단축2";#N/A,#N/A,FALSE,"단축3";#N/A,#N/A,FALSE,"장축";#N/A,#N/A,FALSE,"4WD"}</definedName>
    <definedName name="ㅎ" hidden="1">{#N/A,#N/A,FALSE,"단축1";#N/A,#N/A,FALSE,"단축2";#N/A,#N/A,FALSE,"단축3";#N/A,#N/A,FALSE,"장축";#N/A,#N/A,FALSE,"4WD"}</definedName>
    <definedName name="ㅎㄷㄱㄶㅍ" localSheetId="14" hidden="1">{#N/A,#N/A,FALSE,"단축1";#N/A,#N/A,FALSE,"단축2";#N/A,#N/A,FALSE,"단축3";#N/A,#N/A,FALSE,"장축";#N/A,#N/A,FALSE,"4WD"}</definedName>
    <definedName name="ㅎㄷㄱㄶㅍ" localSheetId="7" hidden="1">{#N/A,#N/A,FALSE,"단축1";#N/A,#N/A,FALSE,"단축2";#N/A,#N/A,FALSE,"단축3";#N/A,#N/A,FALSE,"장축";#N/A,#N/A,FALSE,"4WD"}</definedName>
    <definedName name="ㅎㄷㄱㄶㅍ" localSheetId="25" hidden="1">{#N/A,#N/A,FALSE,"단축1";#N/A,#N/A,FALSE,"단축2";#N/A,#N/A,FALSE,"단축3";#N/A,#N/A,FALSE,"장축";#N/A,#N/A,FALSE,"4WD"}</definedName>
    <definedName name="ㅎㄷㄱㄶㅍ" localSheetId="21" hidden="1">{#N/A,#N/A,FALSE,"단축1";#N/A,#N/A,FALSE,"단축2";#N/A,#N/A,FALSE,"단축3";#N/A,#N/A,FALSE,"장축";#N/A,#N/A,FALSE,"4WD"}</definedName>
    <definedName name="ㅎㄷㄱㄶㅍ" localSheetId="22" hidden="1">{#N/A,#N/A,FALSE,"단축1";#N/A,#N/A,FALSE,"단축2";#N/A,#N/A,FALSE,"단축3";#N/A,#N/A,FALSE,"장축";#N/A,#N/A,FALSE,"4WD"}</definedName>
    <definedName name="ㅎㄷㄱㄶㅍ" localSheetId="19" hidden="1">{#N/A,#N/A,FALSE,"단축1";#N/A,#N/A,FALSE,"단축2";#N/A,#N/A,FALSE,"단축3";#N/A,#N/A,FALSE,"장축";#N/A,#N/A,FALSE,"4WD"}</definedName>
    <definedName name="ㅎㄷㄱㄶㅍ" hidden="1">{#N/A,#N/A,FALSE,"단축1";#N/A,#N/A,FALSE,"단축2";#N/A,#N/A,FALSE,"단축3";#N/A,#N/A,FALSE,"장축";#N/A,#N/A,FALSE,"4WD"}</definedName>
    <definedName name="ㅎ라" localSheetId="14" hidden="1">{#N/A,#N/A,TRUE,"Y생산";#N/A,#N/A,TRUE,"Y판매";#N/A,#N/A,TRUE,"Y총물량";#N/A,#N/A,TRUE,"Y능력";#N/A,#N/A,TRUE,"YKD"}</definedName>
    <definedName name="ㅎ라" localSheetId="7" hidden="1">{#N/A,#N/A,TRUE,"Y생산";#N/A,#N/A,TRUE,"Y판매";#N/A,#N/A,TRUE,"Y총물량";#N/A,#N/A,TRUE,"Y능력";#N/A,#N/A,TRUE,"YKD"}</definedName>
    <definedName name="ㅎ라" localSheetId="25" hidden="1">{#N/A,#N/A,TRUE,"Y생산";#N/A,#N/A,TRUE,"Y판매";#N/A,#N/A,TRUE,"Y총물량";#N/A,#N/A,TRUE,"Y능력";#N/A,#N/A,TRUE,"YKD"}</definedName>
    <definedName name="ㅎ라" localSheetId="21" hidden="1">{#N/A,#N/A,TRUE,"Y생산";#N/A,#N/A,TRUE,"Y판매";#N/A,#N/A,TRUE,"Y총물량";#N/A,#N/A,TRUE,"Y능력";#N/A,#N/A,TRUE,"YKD"}</definedName>
    <definedName name="ㅎ라" localSheetId="22" hidden="1">{#N/A,#N/A,TRUE,"Y생산";#N/A,#N/A,TRUE,"Y판매";#N/A,#N/A,TRUE,"Y총물량";#N/A,#N/A,TRUE,"Y능력";#N/A,#N/A,TRUE,"YKD"}</definedName>
    <definedName name="ㅎ라" localSheetId="19" hidden="1">{#N/A,#N/A,TRUE,"Y생산";#N/A,#N/A,TRUE,"Y판매";#N/A,#N/A,TRUE,"Y총물량";#N/A,#N/A,TRUE,"Y능력";#N/A,#N/A,TRUE,"YKD"}</definedName>
    <definedName name="ㅎ라" hidden="1">{#N/A,#N/A,TRUE,"Y생산";#N/A,#N/A,TRUE,"Y판매";#N/A,#N/A,TRUE,"Y총물량";#N/A,#N/A,TRUE,"Y능력";#N/A,#N/A,TRUE,"YKD"}</definedName>
    <definedName name="ㅎ로" localSheetId="14" hidden="1">{#N/A,#N/A,FALSE,"단축1";#N/A,#N/A,FALSE,"단축2";#N/A,#N/A,FALSE,"단축3";#N/A,#N/A,FALSE,"장축";#N/A,#N/A,FALSE,"4WD"}</definedName>
    <definedName name="ㅎ로" localSheetId="7" hidden="1">{#N/A,#N/A,FALSE,"단축1";#N/A,#N/A,FALSE,"단축2";#N/A,#N/A,FALSE,"단축3";#N/A,#N/A,FALSE,"장축";#N/A,#N/A,FALSE,"4WD"}</definedName>
    <definedName name="ㅎ로" localSheetId="25" hidden="1">{#N/A,#N/A,FALSE,"단축1";#N/A,#N/A,FALSE,"단축2";#N/A,#N/A,FALSE,"단축3";#N/A,#N/A,FALSE,"장축";#N/A,#N/A,FALSE,"4WD"}</definedName>
    <definedName name="ㅎ로" localSheetId="21" hidden="1">{#N/A,#N/A,FALSE,"단축1";#N/A,#N/A,FALSE,"단축2";#N/A,#N/A,FALSE,"단축3";#N/A,#N/A,FALSE,"장축";#N/A,#N/A,FALSE,"4WD"}</definedName>
    <definedName name="ㅎ로" localSheetId="22" hidden="1">{#N/A,#N/A,FALSE,"단축1";#N/A,#N/A,FALSE,"단축2";#N/A,#N/A,FALSE,"단축3";#N/A,#N/A,FALSE,"장축";#N/A,#N/A,FALSE,"4WD"}</definedName>
    <definedName name="ㅎ로" localSheetId="19" hidden="1">{#N/A,#N/A,FALSE,"단축1";#N/A,#N/A,FALSE,"단축2";#N/A,#N/A,FALSE,"단축3";#N/A,#N/A,FALSE,"장축";#N/A,#N/A,FALSE,"4WD"}</definedName>
    <definedName name="ㅎ로" hidden="1">{#N/A,#N/A,FALSE,"단축1";#N/A,#N/A,FALSE,"단축2";#N/A,#N/A,FALSE,"단축3";#N/A,#N/A,FALSE,"장축";#N/A,#N/A,FALSE,"4WD"}</definedName>
    <definedName name="ㅎ룰후ㅎㅎ" localSheetId="14" hidden="1">{#N/A,#N/A,FALSE,"단축1";#N/A,#N/A,FALSE,"단축2";#N/A,#N/A,FALSE,"단축3";#N/A,#N/A,FALSE,"장축";#N/A,#N/A,FALSE,"4WD"}</definedName>
    <definedName name="ㅎ룰후ㅎㅎ" localSheetId="7" hidden="1">{#N/A,#N/A,FALSE,"단축1";#N/A,#N/A,FALSE,"단축2";#N/A,#N/A,FALSE,"단축3";#N/A,#N/A,FALSE,"장축";#N/A,#N/A,FALSE,"4WD"}</definedName>
    <definedName name="ㅎ룰후ㅎㅎ" localSheetId="25" hidden="1">{#N/A,#N/A,FALSE,"단축1";#N/A,#N/A,FALSE,"단축2";#N/A,#N/A,FALSE,"단축3";#N/A,#N/A,FALSE,"장축";#N/A,#N/A,FALSE,"4WD"}</definedName>
    <definedName name="ㅎ룰후ㅎㅎ" localSheetId="21" hidden="1">{#N/A,#N/A,FALSE,"단축1";#N/A,#N/A,FALSE,"단축2";#N/A,#N/A,FALSE,"단축3";#N/A,#N/A,FALSE,"장축";#N/A,#N/A,FALSE,"4WD"}</definedName>
    <definedName name="ㅎ룰후ㅎㅎ" localSheetId="22" hidden="1">{#N/A,#N/A,FALSE,"단축1";#N/A,#N/A,FALSE,"단축2";#N/A,#N/A,FALSE,"단축3";#N/A,#N/A,FALSE,"장축";#N/A,#N/A,FALSE,"4WD"}</definedName>
    <definedName name="ㅎ룰후ㅎㅎ" localSheetId="19" hidden="1">{#N/A,#N/A,FALSE,"단축1";#N/A,#N/A,FALSE,"단축2";#N/A,#N/A,FALSE,"단축3";#N/A,#N/A,FALSE,"장축";#N/A,#N/A,FALSE,"4WD"}</definedName>
    <definedName name="ㅎ룰후ㅎㅎ" hidden="1">{#N/A,#N/A,FALSE,"단축1";#N/A,#N/A,FALSE,"단축2";#N/A,#N/A,FALSE,"단축3";#N/A,#N/A,FALSE,"장축";#N/A,#N/A,FALSE,"4WD"}</definedName>
    <definedName name="ㅎㅇㅎㅎㅇ" localSheetId="14" hidden="1">{#N/A,#N/A,FALSE,"단축1";#N/A,#N/A,FALSE,"단축2";#N/A,#N/A,FALSE,"단축3";#N/A,#N/A,FALSE,"장축";#N/A,#N/A,FALSE,"4WD"}</definedName>
    <definedName name="ㅎㅇㅎㅎㅇ" localSheetId="7" hidden="1">{#N/A,#N/A,FALSE,"단축1";#N/A,#N/A,FALSE,"단축2";#N/A,#N/A,FALSE,"단축3";#N/A,#N/A,FALSE,"장축";#N/A,#N/A,FALSE,"4WD"}</definedName>
    <definedName name="ㅎㅇㅎㅎㅇ" localSheetId="25" hidden="1">{#N/A,#N/A,FALSE,"단축1";#N/A,#N/A,FALSE,"단축2";#N/A,#N/A,FALSE,"단축3";#N/A,#N/A,FALSE,"장축";#N/A,#N/A,FALSE,"4WD"}</definedName>
    <definedName name="ㅎㅇㅎㅎㅇ" localSheetId="21" hidden="1">{#N/A,#N/A,FALSE,"단축1";#N/A,#N/A,FALSE,"단축2";#N/A,#N/A,FALSE,"단축3";#N/A,#N/A,FALSE,"장축";#N/A,#N/A,FALSE,"4WD"}</definedName>
    <definedName name="ㅎㅇㅎㅎㅇ" localSheetId="22" hidden="1">{#N/A,#N/A,FALSE,"단축1";#N/A,#N/A,FALSE,"단축2";#N/A,#N/A,FALSE,"단축3";#N/A,#N/A,FALSE,"장축";#N/A,#N/A,FALSE,"4WD"}</definedName>
    <definedName name="ㅎㅇㅎㅎㅇ" localSheetId="19" hidden="1">{#N/A,#N/A,FALSE,"단축1";#N/A,#N/A,FALSE,"단축2";#N/A,#N/A,FALSE,"단축3";#N/A,#N/A,FALSE,"장축";#N/A,#N/A,FALSE,"4WD"}</definedName>
    <definedName name="ㅎㅇㅎㅎㅇ" hidden="1">{#N/A,#N/A,FALSE,"단축1";#N/A,#N/A,FALSE,"단축2";#N/A,#N/A,FALSE,"단축3";#N/A,#N/A,FALSE,"장축";#N/A,#N/A,FALSE,"4WD"}</definedName>
    <definedName name="ㅎ처" localSheetId="14" hidden="1">{"'AS,SEC'!$A$4:$J$25"}</definedName>
    <definedName name="ㅎ처" localSheetId="7" hidden="1">{"'AS,SEC'!$A$4:$J$25"}</definedName>
    <definedName name="ㅎ처" localSheetId="25" hidden="1">{"'AS,SEC'!$A$4:$J$25"}</definedName>
    <definedName name="ㅎ처" localSheetId="21" hidden="1">{"'AS,SEC'!$A$4:$J$25"}</definedName>
    <definedName name="ㅎ처" localSheetId="22" hidden="1">{"'AS,SEC'!$A$4:$J$25"}</definedName>
    <definedName name="ㅎ처" localSheetId="19" hidden="1">{"'AS,SEC'!$A$4:$J$25"}</definedName>
    <definedName name="ㅎ처" hidden="1">{"'AS,SEC'!$A$4:$J$25"}</definedName>
    <definedName name="ㅎ처_1" localSheetId="14" hidden="1">{"'AS,SEC'!$A$4:$J$25"}</definedName>
    <definedName name="ㅎ처_1" localSheetId="7" hidden="1">{"'AS,SEC'!$A$4:$J$25"}</definedName>
    <definedName name="ㅎ처_1" localSheetId="25" hidden="1">{"'AS,SEC'!$A$4:$J$25"}</definedName>
    <definedName name="ㅎ처_1" localSheetId="21" hidden="1">{"'AS,SEC'!$A$4:$J$25"}</definedName>
    <definedName name="ㅎ처_1" localSheetId="22" hidden="1">{"'AS,SEC'!$A$4:$J$25"}</definedName>
    <definedName name="ㅎ처_1" localSheetId="19" hidden="1">{"'AS,SEC'!$A$4:$J$25"}</definedName>
    <definedName name="ㅎ처_1" hidden="1">{"'AS,SEC'!$A$4:$J$25"}</definedName>
    <definedName name="ㅎㅎㅎㅎ" localSheetId="14" hidden="1">{#N/A,#N/A,FALSE,"인원";#N/A,#N/A,FALSE,"비용2";#N/A,#N/A,FALSE,"비용1";#N/A,#N/A,FALSE,"비용";#N/A,#N/A,FALSE,"보증2";#N/A,#N/A,FALSE,"보증1";#N/A,#N/A,FALSE,"보증";#N/A,#N/A,FALSE,"손익1";#N/A,#N/A,FALSE,"손익";#N/A,#N/A,FALSE,"부서별매출";#N/A,#N/A,FALSE,"매출"}</definedName>
    <definedName name="ㅎㅎㅎㅎ" localSheetId="7" hidden="1">{#N/A,#N/A,FALSE,"인원";#N/A,#N/A,FALSE,"비용2";#N/A,#N/A,FALSE,"비용1";#N/A,#N/A,FALSE,"비용";#N/A,#N/A,FALSE,"보증2";#N/A,#N/A,FALSE,"보증1";#N/A,#N/A,FALSE,"보증";#N/A,#N/A,FALSE,"손익1";#N/A,#N/A,FALSE,"손익";#N/A,#N/A,FALSE,"부서별매출";#N/A,#N/A,FALSE,"매출"}</definedName>
    <definedName name="ㅎㅎㅎㅎ" localSheetId="25" hidden="1">{#N/A,#N/A,FALSE,"인원";#N/A,#N/A,FALSE,"비용2";#N/A,#N/A,FALSE,"비용1";#N/A,#N/A,FALSE,"비용";#N/A,#N/A,FALSE,"보증2";#N/A,#N/A,FALSE,"보증1";#N/A,#N/A,FALSE,"보증";#N/A,#N/A,FALSE,"손익1";#N/A,#N/A,FALSE,"손익";#N/A,#N/A,FALSE,"부서별매출";#N/A,#N/A,FALSE,"매출"}</definedName>
    <definedName name="ㅎㅎㅎㅎ" localSheetId="21" hidden="1">{#N/A,#N/A,FALSE,"인원";#N/A,#N/A,FALSE,"비용2";#N/A,#N/A,FALSE,"비용1";#N/A,#N/A,FALSE,"비용";#N/A,#N/A,FALSE,"보증2";#N/A,#N/A,FALSE,"보증1";#N/A,#N/A,FALSE,"보증";#N/A,#N/A,FALSE,"손익1";#N/A,#N/A,FALSE,"손익";#N/A,#N/A,FALSE,"부서별매출";#N/A,#N/A,FALSE,"매출"}</definedName>
    <definedName name="ㅎㅎㅎㅎ" localSheetId="22" hidden="1">{#N/A,#N/A,FALSE,"인원";#N/A,#N/A,FALSE,"비용2";#N/A,#N/A,FALSE,"비용1";#N/A,#N/A,FALSE,"비용";#N/A,#N/A,FALSE,"보증2";#N/A,#N/A,FALSE,"보증1";#N/A,#N/A,FALSE,"보증";#N/A,#N/A,FALSE,"손익1";#N/A,#N/A,FALSE,"손익";#N/A,#N/A,FALSE,"부서별매출";#N/A,#N/A,FALSE,"매출"}</definedName>
    <definedName name="ㅎㅎㅎㅎ" localSheetId="19" hidden="1">{#N/A,#N/A,FALSE,"인원";#N/A,#N/A,FALSE,"비용2";#N/A,#N/A,FALSE,"비용1";#N/A,#N/A,FALSE,"비용";#N/A,#N/A,FALSE,"보증2";#N/A,#N/A,FALSE,"보증1";#N/A,#N/A,FALSE,"보증";#N/A,#N/A,FALSE,"손익1";#N/A,#N/A,FALSE,"손익";#N/A,#N/A,FALSE,"부서별매출";#N/A,#N/A,FALSE,"매출"}</definedName>
    <definedName name="ㅎㅎㅎㅎ" hidden="1">{#N/A,#N/A,FALSE,"인원";#N/A,#N/A,FALSE,"비용2";#N/A,#N/A,FALSE,"비용1";#N/A,#N/A,FALSE,"비용";#N/A,#N/A,FALSE,"보증2";#N/A,#N/A,FALSE,"보증1";#N/A,#N/A,FALSE,"보증";#N/A,#N/A,FALSE,"손익1";#N/A,#N/A,FALSE,"손익";#N/A,#N/A,FALSE,"부서별매출";#N/A,#N/A,FALSE,"매출"}</definedName>
    <definedName name="하" localSheetId="14" hidden="1">{"'AS,SEC'!$A$4:$J$25"}</definedName>
    <definedName name="하" localSheetId="7" hidden="1">{"'AS,SEC'!$A$4:$J$25"}</definedName>
    <definedName name="하" localSheetId="25" hidden="1">{"'AS,SEC'!$A$4:$J$25"}</definedName>
    <definedName name="하" localSheetId="21" hidden="1">{"'AS,SEC'!$A$4:$J$25"}</definedName>
    <definedName name="하" localSheetId="22" hidden="1">{"'AS,SEC'!$A$4:$J$25"}</definedName>
    <definedName name="하" localSheetId="19" hidden="1">{"'AS,SEC'!$A$4:$J$25"}</definedName>
    <definedName name="하" hidden="1">{"'AS,SEC'!$A$4:$J$25"}</definedName>
    <definedName name="하_1" localSheetId="14" hidden="1">{"'AS,SEC'!$A$4:$J$25"}</definedName>
    <definedName name="하_1" localSheetId="7" hidden="1">{"'AS,SEC'!$A$4:$J$25"}</definedName>
    <definedName name="하_1" localSheetId="25" hidden="1">{"'AS,SEC'!$A$4:$J$25"}</definedName>
    <definedName name="하_1" localSheetId="21" hidden="1">{"'AS,SEC'!$A$4:$J$25"}</definedName>
    <definedName name="하_1" localSheetId="22" hidden="1">{"'AS,SEC'!$A$4:$J$25"}</definedName>
    <definedName name="하_1" localSheetId="19" hidden="1">{"'AS,SEC'!$A$4:$J$25"}</definedName>
    <definedName name="하_1" hidden="1">{"'AS,SEC'!$A$4:$J$25"}</definedName>
    <definedName name="한" localSheetId="14" hidden="1">{#N/A,#N/A,FALSE,"단축1";#N/A,#N/A,FALSE,"단축2";#N/A,#N/A,FALSE,"단축3";#N/A,#N/A,FALSE,"장축";#N/A,#N/A,FALSE,"4WD"}</definedName>
    <definedName name="한" localSheetId="7" hidden="1">{#N/A,#N/A,FALSE,"단축1";#N/A,#N/A,FALSE,"단축2";#N/A,#N/A,FALSE,"단축3";#N/A,#N/A,FALSE,"장축";#N/A,#N/A,FALSE,"4WD"}</definedName>
    <definedName name="한" localSheetId="25" hidden="1">{#N/A,#N/A,FALSE,"단축1";#N/A,#N/A,FALSE,"단축2";#N/A,#N/A,FALSE,"단축3";#N/A,#N/A,FALSE,"장축";#N/A,#N/A,FALSE,"4WD"}</definedName>
    <definedName name="한" localSheetId="21" hidden="1">{#N/A,#N/A,FALSE,"단축1";#N/A,#N/A,FALSE,"단축2";#N/A,#N/A,FALSE,"단축3";#N/A,#N/A,FALSE,"장축";#N/A,#N/A,FALSE,"4WD"}</definedName>
    <definedName name="한" localSheetId="22" hidden="1">{#N/A,#N/A,FALSE,"단축1";#N/A,#N/A,FALSE,"단축2";#N/A,#N/A,FALSE,"단축3";#N/A,#N/A,FALSE,"장축";#N/A,#N/A,FALSE,"4WD"}</definedName>
    <definedName name="한" localSheetId="19" hidden="1">{#N/A,#N/A,FALSE,"단축1";#N/A,#N/A,FALSE,"단축2";#N/A,#N/A,FALSE,"단축3";#N/A,#N/A,FALSE,"장축";#N/A,#N/A,FALSE,"4WD"}</definedName>
    <definedName name="한" hidden="1">{#N/A,#N/A,FALSE,"단축1";#N/A,#N/A,FALSE,"단축2";#N/A,#N/A,FALSE,"단축3";#N/A,#N/A,FALSE,"장축";#N/A,#N/A,FALSE,"4WD"}</definedName>
    <definedName name="한글" localSheetId="14" hidden="1">{#N/A,#N/A,FALSE,"단축1";#N/A,#N/A,FALSE,"단축2";#N/A,#N/A,FALSE,"단축3";#N/A,#N/A,FALSE,"장축";#N/A,#N/A,FALSE,"4WD"}</definedName>
    <definedName name="한글" localSheetId="7" hidden="1">{#N/A,#N/A,FALSE,"단축1";#N/A,#N/A,FALSE,"단축2";#N/A,#N/A,FALSE,"단축3";#N/A,#N/A,FALSE,"장축";#N/A,#N/A,FALSE,"4WD"}</definedName>
    <definedName name="한글" localSheetId="25" hidden="1">{#N/A,#N/A,FALSE,"단축1";#N/A,#N/A,FALSE,"단축2";#N/A,#N/A,FALSE,"단축3";#N/A,#N/A,FALSE,"장축";#N/A,#N/A,FALSE,"4WD"}</definedName>
    <definedName name="한글" localSheetId="21" hidden="1">{#N/A,#N/A,FALSE,"단축1";#N/A,#N/A,FALSE,"단축2";#N/A,#N/A,FALSE,"단축3";#N/A,#N/A,FALSE,"장축";#N/A,#N/A,FALSE,"4WD"}</definedName>
    <definedName name="한글" localSheetId="22" hidden="1">{#N/A,#N/A,FALSE,"단축1";#N/A,#N/A,FALSE,"단축2";#N/A,#N/A,FALSE,"단축3";#N/A,#N/A,FALSE,"장축";#N/A,#N/A,FALSE,"4WD"}</definedName>
    <definedName name="한글" localSheetId="19" hidden="1">{#N/A,#N/A,FALSE,"단축1";#N/A,#N/A,FALSE,"단축2";#N/A,#N/A,FALSE,"단축3";#N/A,#N/A,FALSE,"장축";#N/A,#N/A,FALSE,"4WD"}</definedName>
    <definedName name="한글" hidden="1">{#N/A,#N/A,FALSE,"단축1";#N/A,#N/A,FALSE,"단축2";#N/A,#N/A,FALSE,"단축3";#N/A,#N/A,FALSE,"장축";#N/A,#N/A,FALSE,"4WD"}</definedName>
    <definedName name="한영사전" localSheetId="14" hidden="1">{#N/A,#N/A,TRUE,"Y생산";#N/A,#N/A,TRUE,"Y판매";#N/A,#N/A,TRUE,"Y총물량";#N/A,#N/A,TRUE,"Y능력";#N/A,#N/A,TRUE,"YKD"}</definedName>
    <definedName name="한영사전" localSheetId="7" hidden="1">{#N/A,#N/A,TRUE,"Y생산";#N/A,#N/A,TRUE,"Y판매";#N/A,#N/A,TRUE,"Y총물량";#N/A,#N/A,TRUE,"Y능력";#N/A,#N/A,TRUE,"YKD"}</definedName>
    <definedName name="한영사전" localSheetId="25" hidden="1">{#N/A,#N/A,TRUE,"Y생산";#N/A,#N/A,TRUE,"Y판매";#N/A,#N/A,TRUE,"Y총물량";#N/A,#N/A,TRUE,"Y능력";#N/A,#N/A,TRUE,"YKD"}</definedName>
    <definedName name="한영사전" localSheetId="21" hidden="1">{#N/A,#N/A,TRUE,"Y생산";#N/A,#N/A,TRUE,"Y판매";#N/A,#N/A,TRUE,"Y총물량";#N/A,#N/A,TRUE,"Y능력";#N/A,#N/A,TRUE,"YKD"}</definedName>
    <definedName name="한영사전" localSheetId="22" hidden="1">{#N/A,#N/A,TRUE,"Y생산";#N/A,#N/A,TRUE,"Y판매";#N/A,#N/A,TRUE,"Y총물량";#N/A,#N/A,TRUE,"Y능력";#N/A,#N/A,TRUE,"YKD"}</definedName>
    <definedName name="한영사전" localSheetId="19" hidden="1">{#N/A,#N/A,TRUE,"Y생산";#N/A,#N/A,TRUE,"Y판매";#N/A,#N/A,TRUE,"Y총물량";#N/A,#N/A,TRUE,"Y능력";#N/A,#N/A,TRUE,"YKD"}</definedName>
    <definedName name="한영사전" hidden="1">{#N/A,#N/A,TRUE,"Y생산";#N/A,#N/A,TRUE,"Y판매";#N/A,#N/A,TRUE,"Y총물량";#N/A,#N/A,TRUE,"Y능력";#N/A,#N/A,TRUE,"YKD"}</definedName>
    <definedName name="항앵ㅇ" localSheetId="14" hidden="1">{#N/A,#N/A,FALSE,"인원";#N/A,#N/A,FALSE,"비용2";#N/A,#N/A,FALSE,"비용1";#N/A,#N/A,FALSE,"비용";#N/A,#N/A,FALSE,"보증2";#N/A,#N/A,FALSE,"보증1";#N/A,#N/A,FALSE,"보증";#N/A,#N/A,FALSE,"손익1";#N/A,#N/A,FALSE,"손익";#N/A,#N/A,FALSE,"부서별매출";#N/A,#N/A,FALSE,"매출"}</definedName>
    <definedName name="항앵ㅇ" localSheetId="7" hidden="1">{#N/A,#N/A,FALSE,"인원";#N/A,#N/A,FALSE,"비용2";#N/A,#N/A,FALSE,"비용1";#N/A,#N/A,FALSE,"비용";#N/A,#N/A,FALSE,"보증2";#N/A,#N/A,FALSE,"보증1";#N/A,#N/A,FALSE,"보증";#N/A,#N/A,FALSE,"손익1";#N/A,#N/A,FALSE,"손익";#N/A,#N/A,FALSE,"부서별매출";#N/A,#N/A,FALSE,"매출"}</definedName>
    <definedName name="항앵ㅇ" localSheetId="25" hidden="1">{#N/A,#N/A,FALSE,"인원";#N/A,#N/A,FALSE,"비용2";#N/A,#N/A,FALSE,"비용1";#N/A,#N/A,FALSE,"비용";#N/A,#N/A,FALSE,"보증2";#N/A,#N/A,FALSE,"보증1";#N/A,#N/A,FALSE,"보증";#N/A,#N/A,FALSE,"손익1";#N/A,#N/A,FALSE,"손익";#N/A,#N/A,FALSE,"부서별매출";#N/A,#N/A,FALSE,"매출"}</definedName>
    <definedName name="항앵ㅇ" localSheetId="21" hidden="1">{#N/A,#N/A,FALSE,"인원";#N/A,#N/A,FALSE,"비용2";#N/A,#N/A,FALSE,"비용1";#N/A,#N/A,FALSE,"비용";#N/A,#N/A,FALSE,"보증2";#N/A,#N/A,FALSE,"보증1";#N/A,#N/A,FALSE,"보증";#N/A,#N/A,FALSE,"손익1";#N/A,#N/A,FALSE,"손익";#N/A,#N/A,FALSE,"부서별매출";#N/A,#N/A,FALSE,"매출"}</definedName>
    <definedName name="항앵ㅇ" localSheetId="22" hidden="1">{#N/A,#N/A,FALSE,"인원";#N/A,#N/A,FALSE,"비용2";#N/A,#N/A,FALSE,"비용1";#N/A,#N/A,FALSE,"비용";#N/A,#N/A,FALSE,"보증2";#N/A,#N/A,FALSE,"보증1";#N/A,#N/A,FALSE,"보증";#N/A,#N/A,FALSE,"손익1";#N/A,#N/A,FALSE,"손익";#N/A,#N/A,FALSE,"부서별매출";#N/A,#N/A,FALSE,"매출"}</definedName>
    <definedName name="항앵ㅇ" localSheetId="19" hidden="1">{#N/A,#N/A,FALSE,"인원";#N/A,#N/A,FALSE,"비용2";#N/A,#N/A,FALSE,"비용1";#N/A,#N/A,FALSE,"비용";#N/A,#N/A,FALSE,"보증2";#N/A,#N/A,FALSE,"보증1";#N/A,#N/A,FALSE,"보증";#N/A,#N/A,FALSE,"손익1";#N/A,#N/A,FALSE,"손익";#N/A,#N/A,FALSE,"부서별매출";#N/A,#N/A,FALSE,"매출"}</definedName>
    <definedName name="항앵ㅇ" hidden="1">{#N/A,#N/A,FALSE,"인원";#N/A,#N/A,FALSE,"비용2";#N/A,#N/A,FALSE,"비용1";#N/A,#N/A,FALSE,"비용";#N/A,#N/A,FALSE,"보증2";#N/A,#N/A,FALSE,"보증1";#N/A,#N/A,FALSE,"보증";#N/A,#N/A,FALSE,"손익1";#N/A,#N/A,FALSE,"손익";#N/A,#N/A,FALSE,"부서별매출";#N/A,#N/A,FALSE,"매출"}</definedName>
    <definedName name="해외출장비_Depo" hidden="1">#REF!</definedName>
    <definedName name="향" localSheetId="14" hidden="1">{#N/A,#N/A,FALSE,"단축1";#N/A,#N/A,FALSE,"단축2";#N/A,#N/A,FALSE,"단축3";#N/A,#N/A,FALSE,"장축";#N/A,#N/A,FALSE,"4WD"}</definedName>
    <definedName name="향" localSheetId="7" hidden="1">{#N/A,#N/A,FALSE,"단축1";#N/A,#N/A,FALSE,"단축2";#N/A,#N/A,FALSE,"단축3";#N/A,#N/A,FALSE,"장축";#N/A,#N/A,FALSE,"4WD"}</definedName>
    <definedName name="향" localSheetId="25" hidden="1">{#N/A,#N/A,FALSE,"단축1";#N/A,#N/A,FALSE,"단축2";#N/A,#N/A,FALSE,"단축3";#N/A,#N/A,FALSE,"장축";#N/A,#N/A,FALSE,"4WD"}</definedName>
    <definedName name="향" localSheetId="21" hidden="1">{#N/A,#N/A,FALSE,"단축1";#N/A,#N/A,FALSE,"단축2";#N/A,#N/A,FALSE,"단축3";#N/A,#N/A,FALSE,"장축";#N/A,#N/A,FALSE,"4WD"}</definedName>
    <definedName name="향" localSheetId="22" hidden="1">{#N/A,#N/A,FALSE,"단축1";#N/A,#N/A,FALSE,"단축2";#N/A,#N/A,FALSE,"단축3";#N/A,#N/A,FALSE,"장축";#N/A,#N/A,FALSE,"4WD"}</definedName>
    <definedName name="향" localSheetId="19" hidden="1">{#N/A,#N/A,FALSE,"단축1";#N/A,#N/A,FALSE,"단축2";#N/A,#N/A,FALSE,"단축3";#N/A,#N/A,FALSE,"장축";#N/A,#N/A,FALSE,"4WD"}</definedName>
    <definedName name="향" hidden="1">{#N/A,#N/A,FALSE,"단축1";#N/A,#N/A,FALSE,"단축2";#N/A,#N/A,FALSE,"단축3";#N/A,#N/A,FALSE,"장축";#N/A,#N/A,FALSE,"4WD"}</definedName>
    <definedName name="향후" localSheetId="14" hidden="1">{#N/A,#N/A,FALSE,"단축1";#N/A,#N/A,FALSE,"단축2";#N/A,#N/A,FALSE,"단축3";#N/A,#N/A,FALSE,"장축";#N/A,#N/A,FALSE,"4WD"}</definedName>
    <definedName name="향후" localSheetId="7" hidden="1">{#N/A,#N/A,FALSE,"단축1";#N/A,#N/A,FALSE,"단축2";#N/A,#N/A,FALSE,"단축3";#N/A,#N/A,FALSE,"장축";#N/A,#N/A,FALSE,"4WD"}</definedName>
    <definedName name="향후" localSheetId="25" hidden="1">{#N/A,#N/A,FALSE,"단축1";#N/A,#N/A,FALSE,"단축2";#N/A,#N/A,FALSE,"단축3";#N/A,#N/A,FALSE,"장축";#N/A,#N/A,FALSE,"4WD"}</definedName>
    <definedName name="향후" localSheetId="21" hidden="1">{#N/A,#N/A,FALSE,"단축1";#N/A,#N/A,FALSE,"단축2";#N/A,#N/A,FALSE,"단축3";#N/A,#N/A,FALSE,"장축";#N/A,#N/A,FALSE,"4WD"}</definedName>
    <definedName name="향후" localSheetId="22" hidden="1">{#N/A,#N/A,FALSE,"단축1";#N/A,#N/A,FALSE,"단축2";#N/A,#N/A,FALSE,"단축3";#N/A,#N/A,FALSE,"장축";#N/A,#N/A,FALSE,"4WD"}</definedName>
    <definedName name="향후" localSheetId="19" hidden="1">{#N/A,#N/A,FALSE,"단축1";#N/A,#N/A,FALSE,"단축2";#N/A,#N/A,FALSE,"단축3";#N/A,#N/A,FALSE,"장축";#N/A,#N/A,FALSE,"4WD"}</definedName>
    <definedName name="향후" hidden="1">{#N/A,#N/A,FALSE,"단축1";#N/A,#N/A,FALSE,"단축2";#N/A,#N/A,FALSE,"단축3";#N/A,#N/A,FALSE,"장축";#N/A,#N/A,FALSE,"4WD"}</definedName>
    <definedName name="향후1" localSheetId="14" hidden="1">{#N/A,#N/A,FALSE,"단축1";#N/A,#N/A,FALSE,"단축2";#N/A,#N/A,FALSE,"단축3";#N/A,#N/A,FALSE,"장축";#N/A,#N/A,FALSE,"4WD"}</definedName>
    <definedName name="향후1" localSheetId="7" hidden="1">{#N/A,#N/A,FALSE,"단축1";#N/A,#N/A,FALSE,"단축2";#N/A,#N/A,FALSE,"단축3";#N/A,#N/A,FALSE,"장축";#N/A,#N/A,FALSE,"4WD"}</definedName>
    <definedName name="향후1" localSheetId="25" hidden="1">{#N/A,#N/A,FALSE,"단축1";#N/A,#N/A,FALSE,"단축2";#N/A,#N/A,FALSE,"단축3";#N/A,#N/A,FALSE,"장축";#N/A,#N/A,FALSE,"4WD"}</definedName>
    <definedName name="향후1" localSheetId="21" hidden="1">{#N/A,#N/A,FALSE,"단축1";#N/A,#N/A,FALSE,"단축2";#N/A,#N/A,FALSE,"단축3";#N/A,#N/A,FALSE,"장축";#N/A,#N/A,FALSE,"4WD"}</definedName>
    <definedName name="향후1" localSheetId="22" hidden="1">{#N/A,#N/A,FALSE,"단축1";#N/A,#N/A,FALSE,"단축2";#N/A,#N/A,FALSE,"단축3";#N/A,#N/A,FALSE,"장축";#N/A,#N/A,FALSE,"4WD"}</definedName>
    <definedName name="향후1" localSheetId="19" hidden="1">{#N/A,#N/A,FALSE,"단축1";#N/A,#N/A,FALSE,"단축2";#N/A,#N/A,FALSE,"단축3";#N/A,#N/A,FALSE,"장축";#N/A,#N/A,FALSE,"4WD"}</definedName>
    <definedName name="향후1" hidden="1">{#N/A,#N/A,FALSE,"단축1";#N/A,#N/A,FALSE,"단축2";#N/A,#N/A,FALSE,"단축3";#N/A,#N/A,FALSE,"장축";#N/A,#N/A,FALSE,"4WD"}</definedName>
    <definedName name="향후계획1" localSheetId="14" hidden="1">{#N/A,#N/A,FALSE,"단축1";#N/A,#N/A,FALSE,"단축2";#N/A,#N/A,FALSE,"단축3";#N/A,#N/A,FALSE,"장축";#N/A,#N/A,FALSE,"4WD"}</definedName>
    <definedName name="향후계획1" localSheetId="7" hidden="1">{#N/A,#N/A,FALSE,"단축1";#N/A,#N/A,FALSE,"단축2";#N/A,#N/A,FALSE,"단축3";#N/A,#N/A,FALSE,"장축";#N/A,#N/A,FALSE,"4WD"}</definedName>
    <definedName name="향후계획1" localSheetId="25" hidden="1">{#N/A,#N/A,FALSE,"단축1";#N/A,#N/A,FALSE,"단축2";#N/A,#N/A,FALSE,"단축3";#N/A,#N/A,FALSE,"장축";#N/A,#N/A,FALSE,"4WD"}</definedName>
    <definedName name="향후계획1" localSheetId="21" hidden="1">{#N/A,#N/A,FALSE,"단축1";#N/A,#N/A,FALSE,"단축2";#N/A,#N/A,FALSE,"단축3";#N/A,#N/A,FALSE,"장축";#N/A,#N/A,FALSE,"4WD"}</definedName>
    <definedName name="향후계획1" localSheetId="22" hidden="1">{#N/A,#N/A,FALSE,"단축1";#N/A,#N/A,FALSE,"단축2";#N/A,#N/A,FALSE,"단축3";#N/A,#N/A,FALSE,"장축";#N/A,#N/A,FALSE,"4WD"}</definedName>
    <definedName name="향후계획1" localSheetId="19" hidden="1">{#N/A,#N/A,FALSE,"단축1";#N/A,#N/A,FALSE,"단축2";#N/A,#N/A,FALSE,"단축3";#N/A,#N/A,FALSE,"장축";#N/A,#N/A,FALSE,"4WD"}</definedName>
    <definedName name="향후계획1" hidden="1">{#N/A,#N/A,FALSE,"단축1";#N/A,#N/A,FALSE,"단축2";#N/A,#N/A,FALSE,"단축3";#N/A,#N/A,FALSE,"장축";#N/A,#N/A,FALSE,"4WD"}</definedName>
    <definedName name="현" localSheetId="14" hidden="1">{#N/A,#N/A,FALSE,"표지";#N/A,#N/A,FALSE,"전제";#N/A,#N/A,FALSE,"손익-자 (2)";#N/A,#N/A,FALSE,"손익-자";#N/A,#N/A,FALSE,"손익-마 (2)";#N/A,#N/A,FALSE,"손익-마";#N/A,#N/A,FALSE,"총손최종"}</definedName>
    <definedName name="현" localSheetId="7" hidden="1">{#N/A,#N/A,FALSE,"표지";#N/A,#N/A,FALSE,"전제";#N/A,#N/A,FALSE,"손익-자 (2)";#N/A,#N/A,FALSE,"손익-자";#N/A,#N/A,FALSE,"손익-마 (2)";#N/A,#N/A,FALSE,"손익-마";#N/A,#N/A,FALSE,"총손최종"}</definedName>
    <definedName name="현" localSheetId="25" hidden="1">{#N/A,#N/A,FALSE,"표지";#N/A,#N/A,FALSE,"전제";#N/A,#N/A,FALSE,"손익-자 (2)";#N/A,#N/A,FALSE,"손익-자";#N/A,#N/A,FALSE,"손익-마 (2)";#N/A,#N/A,FALSE,"손익-마";#N/A,#N/A,FALSE,"총손최종"}</definedName>
    <definedName name="현" localSheetId="21" hidden="1">{#N/A,#N/A,FALSE,"표지";#N/A,#N/A,FALSE,"전제";#N/A,#N/A,FALSE,"손익-자 (2)";#N/A,#N/A,FALSE,"손익-자";#N/A,#N/A,FALSE,"손익-마 (2)";#N/A,#N/A,FALSE,"손익-마";#N/A,#N/A,FALSE,"총손최종"}</definedName>
    <definedName name="현" localSheetId="22" hidden="1">{#N/A,#N/A,FALSE,"표지";#N/A,#N/A,FALSE,"전제";#N/A,#N/A,FALSE,"손익-자 (2)";#N/A,#N/A,FALSE,"손익-자";#N/A,#N/A,FALSE,"손익-마 (2)";#N/A,#N/A,FALSE,"손익-마";#N/A,#N/A,FALSE,"총손최종"}</definedName>
    <definedName name="현" localSheetId="19" hidden="1">{#N/A,#N/A,FALSE,"표지";#N/A,#N/A,FALSE,"전제";#N/A,#N/A,FALSE,"손익-자 (2)";#N/A,#N/A,FALSE,"손익-자";#N/A,#N/A,FALSE,"손익-마 (2)";#N/A,#N/A,FALSE,"손익-마";#N/A,#N/A,FALSE,"총손최종"}</definedName>
    <definedName name="현" hidden="1">{#N/A,#N/A,FALSE,"표지";#N/A,#N/A,FALSE,"전제";#N/A,#N/A,FALSE,"손익-자 (2)";#N/A,#N/A,FALSE,"손익-자";#N/A,#N/A,FALSE,"손익-마 (2)";#N/A,#N/A,FALSE,"손익-마";#N/A,#N/A,FALSE,"총손최종"}</definedName>
    <definedName name="현금" localSheetId="14" hidden="1">{#N/A,#N/A,TRUE,"Summary";#N/A,#N/A,TRUE,"IS";#N/A,#N/A,TRUE,"Adj";#N/A,#N/A,TRUE,"BS";#N/A,#N/A,TRUE,"CF";#N/A,#N/A,TRUE,"Debt";#N/A,#N/A,TRUE,"IRR"}</definedName>
    <definedName name="현금" localSheetId="7" hidden="1">{#N/A,#N/A,TRUE,"Summary";#N/A,#N/A,TRUE,"IS";#N/A,#N/A,TRUE,"Adj";#N/A,#N/A,TRUE,"BS";#N/A,#N/A,TRUE,"CF";#N/A,#N/A,TRUE,"Debt";#N/A,#N/A,TRUE,"IRR"}</definedName>
    <definedName name="현금" localSheetId="25" hidden="1">{#N/A,#N/A,TRUE,"Summary";#N/A,#N/A,TRUE,"IS";#N/A,#N/A,TRUE,"Adj";#N/A,#N/A,TRUE,"BS";#N/A,#N/A,TRUE,"CF";#N/A,#N/A,TRUE,"Debt";#N/A,#N/A,TRUE,"IRR"}</definedName>
    <definedName name="현금" localSheetId="21" hidden="1">{#N/A,#N/A,TRUE,"Summary";#N/A,#N/A,TRUE,"IS";#N/A,#N/A,TRUE,"Adj";#N/A,#N/A,TRUE,"BS";#N/A,#N/A,TRUE,"CF";#N/A,#N/A,TRUE,"Debt";#N/A,#N/A,TRUE,"IRR"}</definedName>
    <definedName name="현금" localSheetId="22" hidden="1">{#N/A,#N/A,TRUE,"Summary";#N/A,#N/A,TRUE,"IS";#N/A,#N/A,TRUE,"Adj";#N/A,#N/A,TRUE,"BS";#N/A,#N/A,TRUE,"CF";#N/A,#N/A,TRUE,"Debt";#N/A,#N/A,TRUE,"IRR"}</definedName>
    <definedName name="현금" localSheetId="19" hidden="1">{#N/A,#N/A,TRUE,"Summary";#N/A,#N/A,TRUE,"IS";#N/A,#N/A,TRUE,"Adj";#N/A,#N/A,TRUE,"BS";#N/A,#N/A,TRUE,"CF";#N/A,#N/A,TRUE,"Debt";#N/A,#N/A,TRUE,"IRR"}</definedName>
    <definedName name="현금" hidden="1">{#N/A,#N/A,TRUE,"Summary";#N/A,#N/A,TRUE,"IS";#N/A,#N/A,TRUE,"Adj";#N/A,#N/A,TRUE,"BS";#N/A,#N/A,TRUE,"CF";#N/A,#N/A,TRUE,"Debt";#N/A,#N/A,TRUE,"IRR"}</definedName>
    <definedName name="현금흐름" localSheetId="14" hidden="1">{#N/A,#N/A,TRUE,"Summary";#N/A,#N/A,TRUE,"IS";#N/A,#N/A,TRUE,"Adj";#N/A,#N/A,TRUE,"BS";#N/A,#N/A,TRUE,"CF";#N/A,#N/A,TRUE,"Debt";#N/A,#N/A,TRUE,"IRR"}</definedName>
    <definedName name="현금흐름" localSheetId="7" hidden="1">{#N/A,#N/A,TRUE,"Summary";#N/A,#N/A,TRUE,"IS";#N/A,#N/A,TRUE,"Adj";#N/A,#N/A,TRUE,"BS";#N/A,#N/A,TRUE,"CF";#N/A,#N/A,TRUE,"Debt";#N/A,#N/A,TRUE,"IRR"}</definedName>
    <definedName name="현금흐름" localSheetId="25" hidden="1">{#N/A,#N/A,TRUE,"Summary";#N/A,#N/A,TRUE,"IS";#N/A,#N/A,TRUE,"Adj";#N/A,#N/A,TRUE,"BS";#N/A,#N/A,TRUE,"CF";#N/A,#N/A,TRUE,"Debt";#N/A,#N/A,TRUE,"IRR"}</definedName>
    <definedName name="현금흐름" localSheetId="21" hidden="1">{#N/A,#N/A,TRUE,"Summary";#N/A,#N/A,TRUE,"IS";#N/A,#N/A,TRUE,"Adj";#N/A,#N/A,TRUE,"BS";#N/A,#N/A,TRUE,"CF";#N/A,#N/A,TRUE,"Debt";#N/A,#N/A,TRUE,"IRR"}</definedName>
    <definedName name="현금흐름" localSheetId="22" hidden="1">{#N/A,#N/A,TRUE,"Summary";#N/A,#N/A,TRUE,"IS";#N/A,#N/A,TRUE,"Adj";#N/A,#N/A,TRUE,"BS";#N/A,#N/A,TRUE,"CF";#N/A,#N/A,TRUE,"Debt";#N/A,#N/A,TRUE,"IRR"}</definedName>
    <definedName name="현금흐름" localSheetId="19" hidden="1">{#N/A,#N/A,TRUE,"Summary";#N/A,#N/A,TRUE,"IS";#N/A,#N/A,TRUE,"Adj";#N/A,#N/A,TRUE,"BS";#N/A,#N/A,TRUE,"CF";#N/A,#N/A,TRUE,"Debt";#N/A,#N/A,TRUE,"IRR"}</definedName>
    <definedName name="현금흐름" hidden="1">{#N/A,#N/A,TRUE,"Summary";#N/A,#N/A,TRUE,"IS";#N/A,#N/A,TRUE,"Adj";#N/A,#N/A,TRUE,"BS";#N/A,#N/A,TRUE,"CF";#N/A,#N/A,TRUE,"Debt";#N/A,#N/A,TRUE,"IRR"}</definedName>
    <definedName name="현황2" localSheetId="14" hidden="1">{#N/A,#N/A,FALSE,"단축1";#N/A,#N/A,FALSE,"단축2";#N/A,#N/A,FALSE,"단축3";#N/A,#N/A,FALSE,"장축";#N/A,#N/A,FALSE,"4WD"}</definedName>
    <definedName name="현황2" localSheetId="7" hidden="1">{#N/A,#N/A,FALSE,"단축1";#N/A,#N/A,FALSE,"단축2";#N/A,#N/A,FALSE,"단축3";#N/A,#N/A,FALSE,"장축";#N/A,#N/A,FALSE,"4WD"}</definedName>
    <definedName name="현황2" localSheetId="25" hidden="1">{#N/A,#N/A,FALSE,"단축1";#N/A,#N/A,FALSE,"단축2";#N/A,#N/A,FALSE,"단축3";#N/A,#N/A,FALSE,"장축";#N/A,#N/A,FALSE,"4WD"}</definedName>
    <definedName name="현황2" localSheetId="21" hidden="1">{#N/A,#N/A,FALSE,"단축1";#N/A,#N/A,FALSE,"단축2";#N/A,#N/A,FALSE,"단축3";#N/A,#N/A,FALSE,"장축";#N/A,#N/A,FALSE,"4WD"}</definedName>
    <definedName name="현황2" localSheetId="22" hidden="1">{#N/A,#N/A,FALSE,"단축1";#N/A,#N/A,FALSE,"단축2";#N/A,#N/A,FALSE,"단축3";#N/A,#N/A,FALSE,"장축";#N/A,#N/A,FALSE,"4WD"}</definedName>
    <definedName name="현황2" localSheetId="19" hidden="1">{#N/A,#N/A,FALSE,"단축1";#N/A,#N/A,FALSE,"단축2";#N/A,#N/A,FALSE,"단축3";#N/A,#N/A,FALSE,"장축";#N/A,#N/A,FALSE,"4WD"}</definedName>
    <definedName name="현황2" hidden="1">{#N/A,#N/A,FALSE,"단축1";#N/A,#N/A,FALSE,"단축2";#N/A,#N/A,FALSE,"단축3";#N/A,#N/A,FALSE,"장축";#N/A,#N/A,FALSE,"4WD"}</definedName>
    <definedName name="현황표2" localSheetId="14" hidden="1">{#N/A,#N/A,FALSE,"단축1";#N/A,#N/A,FALSE,"단축2";#N/A,#N/A,FALSE,"단축3";#N/A,#N/A,FALSE,"장축";#N/A,#N/A,FALSE,"4WD"}</definedName>
    <definedName name="현황표2" localSheetId="7" hidden="1">{#N/A,#N/A,FALSE,"단축1";#N/A,#N/A,FALSE,"단축2";#N/A,#N/A,FALSE,"단축3";#N/A,#N/A,FALSE,"장축";#N/A,#N/A,FALSE,"4WD"}</definedName>
    <definedName name="현황표2" localSheetId="25" hidden="1">{#N/A,#N/A,FALSE,"단축1";#N/A,#N/A,FALSE,"단축2";#N/A,#N/A,FALSE,"단축3";#N/A,#N/A,FALSE,"장축";#N/A,#N/A,FALSE,"4WD"}</definedName>
    <definedName name="현황표2" localSheetId="21" hidden="1">{#N/A,#N/A,FALSE,"단축1";#N/A,#N/A,FALSE,"단축2";#N/A,#N/A,FALSE,"단축3";#N/A,#N/A,FALSE,"장축";#N/A,#N/A,FALSE,"4WD"}</definedName>
    <definedName name="현황표2" localSheetId="22" hidden="1">{#N/A,#N/A,FALSE,"단축1";#N/A,#N/A,FALSE,"단축2";#N/A,#N/A,FALSE,"단축3";#N/A,#N/A,FALSE,"장축";#N/A,#N/A,FALSE,"4WD"}</definedName>
    <definedName name="현황표2" localSheetId="19" hidden="1">{#N/A,#N/A,FALSE,"단축1";#N/A,#N/A,FALSE,"단축2";#N/A,#N/A,FALSE,"단축3";#N/A,#N/A,FALSE,"장축";#N/A,#N/A,FALSE,"4WD"}</definedName>
    <definedName name="현황표2" hidden="1">{#N/A,#N/A,FALSE,"단축1";#N/A,#N/A,FALSE,"단축2";#N/A,#N/A,FALSE,"단축3";#N/A,#N/A,FALSE,"장축";#N/A,#N/A,FALSE,"4WD"}</definedName>
    <definedName name="협의" localSheetId="14" hidden="1">{#N/A,#N/A,FALSE,"단축1";#N/A,#N/A,FALSE,"단축2";#N/A,#N/A,FALSE,"단축3";#N/A,#N/A,FALSE,"장축";#N/A,#N/A,FALSE,"4WD"}</definedName>
    <definedName name="협의" localSheetId="7" hidden="1">{#N/A,#N/A,FALSE,"단축1";#N/A,#N/A,FALSE,"단축2";#N/A,#N/A,FALSE,"단축3";#N/A,#N/A,FALSE,"장축";#N/A,#N/A,FALSE,"4WD"}</definedName>
    <definedName name="협의" localSheetId="25" hidden="1">{#N/A,#N/A,FALSE,"단축1";#N/A,#N/A,FALSE,"단축2";#N/A,#N/A,FALSE,"단축3";#N/A,#N/A,FALSE,"장축";#N/A,#N/A,FALSE,"4WD"}</definedName>
    <definedName name="협의" localSheetId="21" hidden="1">{#N/A,#N/A,FALSE,"단축1";#N/A,#N/A,FALSE,"단축2";#N/A,#N/A,FALSE,"단축3";#N/A,#N/A,FALSE,"장축";#N/A,#N/A,FALSE,"4WD"}</definedName>
    <definedName name="협의" localSheetId="22" hidden="1">{#N/A,#N/A,FALSE,"단축1";#N/A,#N/A,FALSE,"단축2";#N/A,#N/A,FALSE,"단축3";#N/A,#N/A,FALSE,"장축";#N/A,#N/A,FALSE,"4WD"}</definedName>
    <definedName name="협의" localSheetId="19" hidden="1">{#N/A,#N/A,FALSE,"단축1";#N/A,#N/A,FALSE,"단축2";#N/A,#N/A,FALSE,"단축3";#N/A,#N/A,FALSE,"장축";#N/A,#N/A,FALSE,"4WD"}</definedName>
    <definedName name="협의" hidden="1">{#N/A,#N/A,FALSE,"단축1";#N/A,#N/A,FALSE,"단축2";#N/A,#N/A,FALSE,"단축3";#N/A,#N/A,FALSE,"장축";#N/A,#N/A,FALSE,"4WD"}</definedName>
    <definedName name="호" localSheetId="14" hidden="1">{#N/A,#N/A,FALSE,"UNIT";#N/A,#N/A,FALSE,"UNIT";#N/A,#N/A,FALSE,"계정"}</definedName>
    <definedName name="호" localSheetId="7" hidden="1">{#N/A,#N/A,FALSE,"UNIT";#N/A,#N/A,FALSE,"UNIT";#N/A,#N/A,FALSE,"계정"}</definedName>
    <definedName name="호" localSheetId="25" hidden="1">{#N/A,#N/A,FALSE,"UNIT";#N/A,#N/A,FALSE,"UNIT";#N/A,#N/A,FALSE,"계정"}</definedName>
    <definedName name="호" localSheetId="21" hidden="1">{#N/A,#N/A,FALSE,"UNIT";#N/A,#N/A,FALSE,"UNIT";#N/A,#N/A,FALSE,"계정"}</definedName>
    <definedName name="호" localSheetId="22" hidden="1">{#N/A,#N/A,FALSE,"UNIT";#N/A,#N/A,FALSE,"UNIT";#N/A,#N/A,FALSE,"계정"}</definedName>
    <definedName name="호" localSheetId="19" hidden="1">{#N/A,#N/A,FALSE,"UNIT";#N/A,#N/A,FALSE,"UNIT";#N/A,#N/A,FALSE,"계정"}</definedName>
    <definedName name="호" hidden="1">{#N/A,#N/A,FALSE,"UNIT";#N/A,#N/A,FALSE,"UNIT";#N/A,#N/A,FALSE,"계정"}</definedName>
    <definedName name="호ㅓ호ㅓ" localSheetId="14" hidden="1">{#N/A,#N/A,FALSE,"신규dep";#N/A,#N/A,FALSE,"신규dep-금형상각후";#N/A,#N/A,FALSE,"신규dep-연구비상각후";#N/A,#N/A,FALSE,"신규dep-기계,공구상각후"}</definedName>
    <definedName name="호ㅓ호ㅓ" localSheetId="7" hidden="1">{#N/A,#N/A,FALSE,"신규dep";#N/A,#N/A,FALSE,"신규dep-금형상각후";#N/A,#N/A,FALSE,"신규dep-연구비상각후";#N/A,#N/A,FALSE,"신규dep-기계,공구상각후"}</definedName>
    <definedName name="호ㅓ호ㅓ" localSheetId="25" hidden="1">{#N/A,#N/A,FALSE,"신규dep";#N/A,#N/A,FALSE,"신규dep-금형상각후";#N/A,#N/A,FALSE,"신규dep-연구비상각후";#N/A,#N/A,FALSE,"신규dep-기계,공구상각후"}</definedName>
    <definedName name="호ㅓ호ㅓ" localSheetId="21" hidden="1">{#N/A,#N/A,FALSE,"신규dep";#N/A,#N/A,FALSE,"신규dep-금형상각후";#N/A,#N/A,FALSE,"신규dep-연구비상각후";#N/A,#N/A,FALSE,"신규dep-기계,공구상각후"}</definedName>
    <definedName name="호ㅓ호ㅓ" localSheetId="22" hidden="1">{#N/A,#N/A,FALSE,"신규dep";#N/A,#N/A,FALSE,"신규dep-금형상각후";#N/A,#N/A,FALSE,"신규dep-연구비상각후";#N/A,#N/A,FALSE,"신규dep-기계,공구상각후"}</definedName>
    <definedName name="호ㅓ호ㅓ" localSheetId="19" hidden="1">{#N/A,#N/A,FALSE,"신규dep";#N/A,#N/A,FALSE,"신규dep-금형상각후";#N/A,#N/A,FALSE,"신규dep-연구비상각후";#N/A,#N/A,FALSE,"신규dep-기계,공구상각후"}</definedName>
    <definedName name="호ㅓ호ㅓ" hidden="1">{#N/A,#N/A,FALSE,"신규dep";#N/A,#N/A,FALSE,"신규dep-금형상각후";#N/A,#N/A,FALSE,"신규dep-연구비상각후";#N/A,#N/A,FALSE,"신규dep-기계,공구상각후"}</definedName>
    <definedName name="호ㅓㅏ" localSheetId="14" hidden="1">{#N/A,#N/A,FALSE,"96 3월물량표";#N/A,#N/A,FALSE,"96 4월물량표";#N/A,#N/A,FALSE,"96 5월물량표"}</definedName>
    <definedName name="호ㅓㅏ" localSheetId="7" hidden="1">{#N/A,#N/A,FALSE,"96 3월물량표";#N/A,#N/A,FALSE,"96 4월물량표";#N/A,#N/A,FALSE,"96 5월물량표"}</definedName>
    <definedName name="호ㅓㅏ" localSheetId="25" hidden="1">{#N/A,#N/A,FALSE,"96 3월물량표";#N/A,#N/A,FALSE,"96 4월물량표";#N/A,#N/A,FALSE,"96 5월물량표"}</definedName>
    <definedName name="호ㅓㅏ" localSheetId="21" hidden="1">{#N/A,#N/A,FALSE,"96 3월물량표";#N/A,#N/A,FALSE,"96 4월물량표";#N/A,#N/A,FALSE,"96 5월물량표"}</definedName>
    <definedName name="호ㅓㅏ" localSheetId="22" hidden="1">{#N/A,#N/A,FALSE,"96 3월물량표";#N/A,#N/A,FALSE,"96 4월물량표";#N/A,#N/A,FALSE,"96 5월물량표"}</definedName>
    <definedName name="호ㅓㅏ" localSheetId="19" hidden="1">{#N/A,#N/A,FALSE,"96 3월물량표";#N/A,#N/A,FALSE,"96 4월물량표";#N/A,#N/A,FALSE,"96 5월물량표"}</definedName>
    <definedName name="호ㅓㅏ" hidden="1">{#N/A,#N/A,FALSE,"96 3월물량표";#N/A,#N/A,FALSE,"96 4월물량표";#N/A,#N/A,FALSE,"96 5월물량표"}</definedName>
    <definedName name="홍길동" localSheetId="14" hidden="1">{#N/A,#N/A,FALSE,"MD";#N/A,#N/A,FALSE,"AL";#N/A,#N/A,FALSE,"PR";#N/A,#N/A,FALSE,"RU";#N/A,#N/A,FALSE,"SP";#N/A,#N/A,FALSE,"Z"}</definedName>
    <definedName name="홍길동" localSheetId="7" hidden="1">{#N/A,#N/A,FALSE,"MD";#N/A,#N/A,FALSE,"AL";#N/A,#N/A,FALSE,"PR";#N/A,#N/A,FALSE,"RU";#N/A,#N/A,FALSE,"SP";#N/A,#N/A,FALSE,"Z"}</definedName>
    <definedName name="홍길동" localSheetId="25" hidden="1">{#N/A,#N/A,FALSE,"MD";#N/A,#N/A,FALSE,"AL";#N/A,#N/A,FALSE,"PR";#N/A,#N/A,FALSE,"RU";#N/A,#N/A,FALSE,"SP";#N/A,#N/A,FALSE,"Z"}</definedName>
    <definedName name="홍길동" localSheetId="21" hidden="1">{#N/A,#N/A,FALSE,"MD";#N/A,#N/A,FALSE,"AL";#N/A,#N/A,FALSE,"PR";#N/A,#N/A,FALSE,"RU";#N/A,#N/A,FALSE,"SP";#N/A,#N/A,FALSE,"Z"}</definedName>
    <definedName name="홍길동" localSheetId="22" hidden="1">{#N/A,#N/A,FALSE,"MD";#N/A,#N/A,FALSE,"AL";#N/A,#N/A,FALSE,"PR";#N/A,#N/A,FALSE,"RU";#N/A,#N/A,FALSE,"SP";#N/A,#N/A,FALSE,"Z"}</definedName>
    <definedName name="홍길동" localSheetId="19" hidden="1">{#N/A,#N/A,FALSE,"MD";#N/A,#N/A,FALSE,"AL";#N/A,#N/A,FALSE,"PR";#N/A,#N/A,FALSE,"RU";#N/A,#N/A,FALSE,"SP";#N/A,#N/A,FALSE,"Z"}</definedName>
    <definedName name="홍길동" hidden="1">{#N/A,#N/A,FALSE,"MD";#N/A,#N/A,FALSE,"AL";#N/A,#N/A,FALSE,"PR";#N/A,#N/A,FALSE,"RU";#N/A,#N/A,FALSE,"SP";#N/A,#N/A,FALSE,"Z"}</definedName>
    <definedName name="홍랑혼" localSheetId="14" hidden="1">{#N/A,#N/A,FALSE,"단축1";#N/A,#N/A,FALSE,"단축2";#N/A,#N/A,FALSE,"단축3";#N/A,#N/A,FALSE,"장축";#N/A,#N/A,FALSE,"4WD"}</definedName>
    <definedName name="홍랑혼" localSheetId="7" hidden="1">{#N/A,#N/A,FALSE,"단축1";#N/A,#N/A,FALSE,"단축2";#N/A,#N/A,FALSE,"단축3";#N/A,#N/A,FALSE,"장축";#N/A,#N/A,FALSE,"4WD"}</definedName>
    <definedName name="홍랑혼" localSheetId="25" hidden="1">{#N/A,#N/A,FALSE,"단축1";#N/A,#N/A,FALSE,"단축2";#N/A,#N/A,FALSE,"단축3";#N/A,#N/A,FALSE,"장축";#N/A,#N/A,FALSE,"4WD"}</definedName>
    <definedName name="홍랑혼" localSheetId="21" hidden="1">{#N/A,#N/A,FALSE,"단축1";#N/A,#N/A,FALSE,"단축2";#N/A,#N/A,FALSE,"단축3";#N/A,#N/A,FALSE,"장축";#N/A,#N/A,FALSE,"4WD"}</definedName>
    <definedName name="홍랑혼" localSheetId="22" hidden="1">{#N/A,#N/A,FALSE,"단축1";#N/A,#N/A,FALSE,"단축2";#N/A,#N/A,FALSE,"단축3";#N/A,#N/A,FALSE,"장축";#N/A,#N/A,FALSE,"4WD"}</definedName>
    <definedName name="홍랑혼" localSheetId="19" hidden="1">{#N/A,#N/A,FALSE,"단축1";#N/A,#N/A,FALSE,"단축2";#N/A,#N/A,FALSE,"단축3";#N/A,#N/A,FALSE,"장축";#N/A,#N/A,FALSE,"4WD"}</definedName>
    <definedName name="홍랑혼" hidden="1">{#N/A,#N/A,FALSE,"단축1";#N/A,#N/A,FALSE,"단축2";#N/A,#N/A,FALSE,"단축3";#N/A,#N/A,FALSE,"장축";#N/A,#N/A,FALSE,"4WD"}</definedName>
    <definedName name="홍세완" localSheetId="14" hidden="1">{#N/A,#N/A,FALSE,"MD";#N/A,#N/A,FALSE,"AL";#N/A,#N/A,FALSE,"PR";#N/A,#N/A,FALSE,"RU";#N/A,#N/A,FALSE,"SP";#N/A,#N/A,FALSE,"Z"}</definedName>
    <definedName name="홍세완" localSheetId="7" hidden="1">{#N/A,#N/A,FALSE,"MD";#N/A,#N/A,FALSE,"AL";#N/A,#N/A,FALSE,"PR";#N/A,#N/A,FALSE,"RU";#N/A,#N/A,FALSE,"SP";#N/A,#N/A,FALSE,"Z"}</definedName>
    <definedName name="홍세완" localSheetId="25" hidden="1">{#N/A,#N/A,FALSE,"MD";#N/A,#N/A,FALSE,"AL";#N/A,#N/A,FALSE,"PR";#N/A,#N/A,FALSE,"RU";#N/A,#N/A,FALSE,"SP";#N/A,#N/A,FALSE,"Z"}</definedName>
    <definedName name="홍세완" localSheetId="21" hidden="1">{#N/A,#N/A,FALSE,"MD";#N/A,#N/A,FALSE,"AL";#N/A,#N/A,FALSE,"PR";#N/A,#N/A,FALSE,"RU";#N/A,#N/A,FALSE,"SP";#N/A,#N/A,FALSE,"Z"}</definedName>
    <definedName name="홍세완" localSheetId="22" hidden="1">{#N/A,#N/A,FALSE,"MD";#N/A,#N/A,FALSE,"AL";#N/A,#N/A,FALSE,"PR";#N/A,#N/A,FALSE,"RU";#N/A,#N/A,FALSE,"SP";#N/A,#N/A,FALSE,"Z"}</definedName>
    <definedName name="홍세완" localSheetId="19" hidden="1">{#N/A,#N/A,FALSE,"MD";#N/A,#N/A,FALSE,"AL";#N/A,#N/A,FALSE,"PR";#N/A,#N/A,FALSE,"RU";#N/A,#N/A,FALSE,"SP";#N/A,#N/A,FALSE,"Z"}</definedName>
    <definedName name="홍세완" hidden="1">{#N/A,#N/A,FALSE,"MD";#N/A,#N/A,FALSE,"AL";#N/A,#N/A,FALSE,"PR";#N/A,#N/A,FALSE,"RU";#N/A,#N/A,FALSE,"SP";#N/A,#N/A,FALSE,"Z"}</definedName>
    <definedName name="홓" localSheetId="14" hidden="1">{#N/A,#N/A,FALSE,"신규dep";#N/A,#N/A,FALSE,"신규dep-금형상각후";#N/A,#N/A,FALSE,"신규dep-연구비상각후";#N/A,#N/A,FALSE,"신규dep-기계,공구상각후"}</definedName>
    <definedName name="홓" localSheetId="7" hidden="1">{#N/A,#N/A,FALSE,"신규dep";#N/A,#N/A,FALSE,"신규dep-금형상각후";#N/A,#N/A,FALSE,"신규dep-연구비상각후";#N/A,#N/A,FALSE,"신규dep-기계,공구상각후"}</definedName>
    <definedName name="홓" localSheetId="25" hidden="1">{#N/A,#N/A,FALSE,"신규dep";#N/A,#N/A,FALSE,"신규dep-금형상각후";#N/A,#N/A,FALSE,"신규dep-연구비상각후";#N/A,#N/A,FALSE,"신규dep-기계,공구상각후"}</definedName>
    <definedName name="홓" localSheetId="21" hidden="1">{#N/A,#N/A,FALSE,"신규dep";#N/A,#N/A,FALSE,"신규dep-금형상각후";#N/A,#N/A,FALSE,"신규dep-연구비상각후";#N/A,#N/A,FALSE,"신규dep-기계,공구상각후"}</definedName>
    <definedName name="홓" localSheetId="22" hidden="1">{#N/A,#N/A,FALSE,"신규dep";#N/A,#N/A,FALSE,"신규dep-금형상각후";#N/A,#N/A,FALSE,"신규dep-연구비상각후";#N/A,#N/A,FALSE,"신규dep-기계,공구상각후"}</definedName>
    <definedName name="홓" localSheetId="19" hidden="1">{#N/A,#N/A,FALSE,"신규dep";#N/A,#N/A,FALSE,"신규dep-금형상각후";#N/A,#N/A,FALSE,"신규dep-연구비상각후";#N/A,#N/A,FALSE,"신규dep-기계,공구상각후"}</definedName>
    <definedName name="홓" hidden="1">{#N/A,#N/A,FALSE,"신규dep";#N/A,#N/A,FALSE,"신규dep-금형상각후";#N/A,#N/A,FALSE,"신규dep-연구비상각후";#N/A,#N/A,FALSE,"신규dep-기계,공구상각후"}</definedName>
    <definedName name="확대3" localSheetId="14" hidden="1">{#N/A,#N/A,FALSE,"UNIT";#N/A,#N/A,FALSE,"UNIT";#N/A,#N/A,FALSE,"계정"}</definedName>
    <definedName name="확대3" localSheetId="7" hidden="1">{#N/A,#N/A,FALSE,"UNIT";#N/A,#N/A,FALSE,"UNIT";#N/A,#N/A,FALSE,"계정"}</definedName>
    <definedName name="확대3" localSheetId="25" hidden="1">{#N/A,#N/A,FALSE,"UNIT";#N/A,#N/A,FALSE,"UNIT";#N/A,#N/A,FALSE,"계정"}</definedName>
    <definedName name="확대3" localSheetId="21" hidden="1">{#N/A,#N/A,FALSE,"UNIT";#N/A,#N/A,FALSE,"UNIT";#N/A,#N/A,FALSE,"계정"}</definedName>
    <definedName name="확대3" localSheetId="22" hidden="1">{#N/A,#N/A,FALSE,"UNIT";#N/A,#N/A,FALSE,"UNIT";#N/A,#N/A,FALSE,"계정"}</definedName>
    <definedName name="확대3" localSheetId="19" hidden="1">{#N/A,#N/A,FALSE,"UNIT";#N/A,#N/A,FALSE,"UNIT";#N/A,#N/A,FALSE,"계정"}</definedName>
    <definedName name="확대3" hidden="1">{#N/A,#N/A,FALSE,"UNIT";#N/A,#N/A,FALSE,"UNIT";#N/A,#N/A,FALSE,"계정"}</definedName>
    <definedName name="황백" localSheetId="14" hidden="1">{#N/A,#N/A,FALSE,"MD";#N/A,#N/A,FALSE,"AL";#N/A,#N/A,FALSE,"PR";#N/A,#N/A,FALSE,"RU";#N/A,#N/A,FALSE,"SP";#N/A,#N/A,FALSE,"Z"}</definedName>
    <definedName name="황백" localSheetId="7" hidden="1">{#N/A,#N/A,FALSE,"MD";#N/A,#N/A,FALSE,"AL";#N/A,#N/A,FALSE,"PR";#N/A,#N/A,FALSE,"RU";#N/A,#N/A,FALSE,"SP";#N/A,#N/A,FALSE,"Z"}</definedName>
    <definedName name="황백" localSheetId="25" hidden="1">{#N/A,#N/A,FALSE,"MD";#N/A,#N/A,FALSE,"AL";#N/A,#N/A,FALSE,"PR";#N/A,#N/A,FALSE,"RU";#N/A,#N/A,FALSE,"SP";#N/A,#N/A,FALSE,"Z"}</definedName>
    <definedName name="황백" localSheetId="21" hidden="1">{#N/A,#N/A,FALSE,"MD";#N/A,#N/A,FALSE,"AL";#N/A,#N/A,FALSE,"PR";#N/A,#N/A,FALSE,"RU";#N/A,#N/A,FALSE,"SP";#N/A,#N/A,FALSE,"Z"}</definedName>
    <definedName name="황백" localSheetId="22" hidden="1">{#N/A,#N/A,FALSE,"MD";#N/A,#N/A,FALSE,"AL";#N/A,#N/A,FALSE,"PR";#N/A,#N/A,FALSE,"RU";#N/A,#N/A,FALSE,"SP";#N/A,#N/A,FALSE,"Z"}</definedName>
    <definedName name="황백" localSheetId="19" hidden="1">{#N/A,#N/A,FALSE,"MD";#N/A,#N/A,FALSE,"AL";#N/A,#N/A,FALSE,"PR";#N/A,#N/A,FALSE,"RU";#N/A,#N/A,FALSE,"SP";#N/A,#N/A,FALSE,"Z"}</definedName>
    <definedName name="황백" hidden="1">{#N/A,#N/A,FALSE,"MD";#N/A,#N/A,FALSE,"AL";#N/A,#N/A,FALSE,"PR";#N/A,#N/A,FALSE,"RU";#N/A,#N/A,FALSE,"SP";#N/A,#N/A,FALSE,"Z"}</definedName>
    <definedName name="회신현황" localSheetId="14" hidden="1">{#N/A,#N/A,TRUE,"Y생산";#N/A,#N/A,TRUE,"Y판매";#N/A,#N/A,TRUE,"Y총물량";#N/A,#N/A,TRUE,"Y능력";#N/A,#N/A,TRUE,"YKD"}</definedName>
    <definedName name="회신현황" localSheetId="7" hidden="1">{#N/A,#N/A,TRUE,"Y생산";#N/A,#N/A,TRUE,"Y판매";#N/A,#N/A,TRUE,"Y총물량";#N/A,#N/A,TRUE,"Y능력";#N/A,#N/A,TRUE,"YKD"}</definedName>
    <definedName name="회신현황" localSheetId="25" hidden="1">{#N/A,#N/A,TRUE,"Y생산";#N/A,#N/A,TRUE,"Y판매";#N/A,#N/A,TRUE,"Y총물량";#N/A,#N/A,TRUE,"Y능력";#N/A,#N/A,TRUE,"YKD"}</definedName>
    <definedName name="회신현황" localSheetId="21" hidden="1">{#N/A,#N/A,TRUE,"Y생산";#N/A,#N/A,TRUE,"Y판매";#N/A,#N/A,TRUE,"Y총물량";#N/A,#N/A,TRUE,"Y능력";#N/A,#N/A,TRUE,"YKD"}</definedName>
    <definedName name="회신현황" localSheetId="22" hidden="1">{#N/A,#N/A,TRUE,"Y생산";#N/A,#N/A,TRUE,"Y판매";#N/A,#N/A,TRUE,"Y총물량";#N/A,#N/A,TRUE,"Y능력";#N/A,#N/A,TRUE,"YKD"}</definedName>
    <definedName name="회신현황" localSheetId="19" hidden="1">{#N/A,#N/A,TRUE,"Y생산";#N/A,#N/A,TRUE,"Y판매";#N/A,#N/A,TRUE,"Y총물량";#N/A,#N/A,TRUE,"Y능력";#N/A,#N/A,TRUE,"YKD"}</definedName>
    <definedName name="회신현황" hidden="1">{#N/A,#N/A,TRUE,"Y생산";#N/A,#N/A,TRUE,"Y판매";#N/A,#N/A,TRUE,"Y총물량";#N/A,#N/A,TRUE,"Y능력";#N/A,#N/A,TRUE,"YKD"}</definedName>
    <definedName name="효율2" localSheetId="14" hidden="1">{#N/A,#N/A,FALSE,"인원";#N/A,#N/A,FALSE,"비용2";#N/A,#N/A,FALSE,"비용1";#N/A,#N/A,FALSE,"비용";#N/A,#N/A,FALSE,"보증2";#N/A,#N/A,FALSE,"보증1";#N/A,#N/A,FALSE,"보증";#N/A,#N/A,FALSE,"손익1";#N/A,#N/A,FALSE,"손익";#N/A,#N/A,FALSE,"부서별매출";#N/A,#N/A,FALSE,"매출"}</definedName>
    <definedName name="효율2" localSheetId="7" hidden="1">{#N/A,#N/A,FALSE,"인원";#N/A,#N/A,FALSE,"비용2";#N/A,#N/A,FALSE,"비용1";#N/A,#N/A,FALSE,"비용";#N/A,#N/A,FALSE,"보증2";#N/A,#N/A,FALSE,"보증1";#N/A,#N/A,FALSE,"보증";#N/A,#N/A,FALSE,"손익1";#N/A,#N/A,FALSE,"손익";#N/A,#N/A,FALSE,"부서별매출";#N/A,#N/A,FALSE,"매출"}</definedName>
    <definedName name="효율2" localSheetId="25" hidden="1">{#N/A,#N/A,FALSE,"인원";#N/A,#N/A,FALSE,"비용2";#N/A,#N/A,FALSE,"비용1";#N/A,#N/A,FALSE,"비용";#N/A,#N/A,FALSE,"보증2";#N/A,#N/A,FALSE,"보증1";#N/A,#N/A,FALSE,"보증";#N/A,#N/A,FALSE,"손익1";#N/A,#N/A,FALSE,"손익";#N/A,#N/A,FALSE,"부서별매출";#N/A,#N/A,FALSE,"매출"}</definedName>
    <definedName name="효율2" localSheetId="21" hidden="1">{#N/A,#N/A,FALSE,"인원";#N/A,#N/A,FALSE,"비용2";#N/A,#N/A,FALSE,"비용1";#N/A,#N/A,FALSE,"비용";#N/A,#N/A,FALSE,"보증2";#N/A,#N/A,FALSE,"보증1";#N/A,#N/A,FALSE,"보증";#N/A,#N/A,FALSE,"손익1";#N/A,#N/A,FALSE,"손익";#N/A,#N/A,FALSE,"부서별매출";#N/A,#N/A,FALSE,"매출"}</definedName>
    <definedName name="효율2" localSheetId="22" hidden="1">{#N/A,#N/A,FALSE,"인원";#N/A,#N/A,FALSE,"비용2";#N/A,#N/A,FALSE,"비용1";#N/A,#N/A,FALSE,"비용";#N/A,#N/A,FALSE,"보증2";#N/A,#N/A,FALSE,"보증1";#N/A,#N/A,FALSE,"보증";#N/A,#N/A,FALSE,"손익1";#N/A,#N/A,FALSE,"손익";#N/A,#N/A,FALSE,"부서별매출";#N/A,#N/A,FALSE,"매출"}</definedName>
    <definedName name="효율2" localSheetId="19" hidden="1">{#N/A,#N/A,FALSE,"인원";#N/A,#N/A,FALSE,"비용2";#N/A,#N/A,FALSE,"비용1";#N/A,#N/A,FALSE,"비용";#N/A,#N/A,FALSE,"보증2";#N/A,#N/A,FALSE,"보증1";#N/A,#N/A,FALSE,"보증";#N/A,#N/A,FALSE,"손익1";#N/A,#N/A,FALSE,"손익";#N/A,#N/A,FALSE,"부서별매출";#N/A,#N/A,FALSE,"매출"}</definedName>
    <definedName name="효율2" hidden="1">{#N/A,#N/A,FALSE,"인원";#N/A,#N/A,FALSE,"비용2";#N/A,#N/A,FALSE,"비용1";#N/A,#N/A,FALSE,"비용";#N/A,#N/A,FALSE,"보증2";#N/A,#N/A,FALSE,"보증1";#N/A,#N/A,FALSE,"보증";#N/A,#N/A,FALSE,"손익1";#N/A,#N/A,FALSE,"손익";#N/A,#N/A,FALSE,"부서별매출";#N/A,#N/A,FALSE,"매출"}</definedName>
    <definedName name="ㅏ" localSheetId="14" hidden="1">{#N/A,#N/A,FALSE,"단축1";#N/A,#N/A,FALSE,"단축2";#N/A,#N/A,FALSE,"단축3";#N/A,#N/A,FALSE,"장축";#N/A,#N/A,FALSE,"4WD"}</definedName>
    <definedName name="ㅏ" localSheetId="7" hidden="1">{#N/A,#N/A,FALSE,"단축1";#N/A,#N/A,FALSE,"단축2";#N/A,#N/A,FALSE,"단축3";#N/A,#N/A,FALSE,"장축";#N/A,#N/A,FALSE,"4WD"}</definedName>
    <definedName name="ㅏ" localSheetId="25" hidden="1">{#N/A,#N/A,FALSE,"단축1";#N/A,#N/A,FALSE,"단축2";#N/A,#N/A,FALSE,"단축3";#N/A,#N/A,FALSE,"장축";#N/A,#N/A,FALSE,"4WD"}</definedName>
    <definedName name="ㅏ" localSheetId="21" hidden="1">{#N/A,#N/A,FALSE,"단축1";#N/A,#N/A,FALSE,"단축2";#N/A,#N/A,FALSE,"단축3";#N/A,#N/A,FALSE,"장축";#N/A,#N/A,FALSE,"4WD"}</definedName>
    <definedName name="ㅏ" localSheetId="22" hidden="1">{#N/A,#N/A,FALSE,"단축1";#N/A,#N/A,FALSE,"단축2";#N/A,#N/A,FALSE,"단축3";#N/A,#N/A,FALSE,"장축";#N/A,#N/A,FALSE,"4WD"}</definedName>
    <definedName name="ㅏ" localSheetId="19" hidden="1">{#N/A,#N/A,FALSE,"단축1";#N/A,#N/A,FALSE,"단축2";#N/A,#N/A,FALSE,"단축3";#N/A,#N/A,FALSE,"장축";#N/A,#N/A,FALSE,"4WD"}</definedName>
    <definedName name="ㅏ" hidden="1">{#N/A,#N/A,FALSE,"단축1";#N/A,#N/A,FALSE,"단축2";#N/A,#N/A,FALSE,"단축3";#N/A,#N/A,FALSE,"장축";#N/A,#N/A,FALSE,"4WD"}</definedName>
    <definedName name="ㅏㄹ" localSheetId="14" hidden="1">{#N/A,#N/A,FALSE,"신규dep";#N/A,#N/A,FALSE,"신규dep-금형상각후";#N/A,#N/A,FALSE,"신규dep-연구비상각후";#N/A,#N/A,FALSE,"신규dep-기계,공구상각후"}</definedName>
    <definedName name="ㅏㄹ" localSheetId="7" hidden="1">{#N/A,#N/A,FALSE,"신규dep";#N/A,#N/A,FALSE,"신규dep-금형상각후";#N/A,#N/A,FALSE,"신규dep-연구비상각후";#N/A,#N/A,FALSE,"신규dep-기계,공구상각후"}</definedName>
    <definedName name="ㅏㄹ" localSheetId="25" hidden="1">{#N/A,#N/A,FALSE,"신규dep";#N/A,#N/A,FALSE,"신규dep-금형상각후";#N/A,#N/A,FALSE,"신규dep-연구비상각후";#N/A,#N/A,FALSE,"신규dep-기계,공구상각후"}</definedName>
    <definedName name="ㅏㄹ" localSheetId="21" hidden="1">{#N/A,#N/A,FALSE,"신규dep";#N/A,#N/A,FALSE,"신규dep-금형상각후";#N/A,#N/A,FALSE,"신규dep-연구비상각후";#N/A,#N/A,FALSE,"신규dep-기계,공구상각후"}</definedName>
    <definedName name="ㅏㄹ" localSheetId="22" hidden="1">{#N/A,#N/A,FALSE,"신규dep";#N/A,#N/A,FALSE,"신규dep-금형상각후";#N/A,#N/A,FALSE,"신규dep-연구비상각후";#N/A,#N/A,FALSE,"신규dep-기계,공구상각후"}</definedName>
    <definedName name="ㅏㄹ" localSheetId="19" hidden="1">{#N/A,#N/A,FALSE,"신규dep";#N/A,#N/A,FALSE,"신규dep-금형상각후";#N/A,#N/A,FALSE,"신규dep-연구비상각후";#N/A,#N/A,FALSE,"신규dep-기계,공구상각후"}</definedName>
    <definedName name="ㅏㄹ" hidden="1">{#N/A,#N/A,FALSE,"신규dep";#N/A,#N/A,FALSE,"신규dep-금형상각후";#N/A,#N/A,FALSE,"신규dep-연구비상각후";#N/A,#N/A,FALSE,"신규dep-기계,공구상각후"}</definedName>
    <definedName name="ㅏㅏㅏ" localSheetId="14" hidden="1">{#N/A,#N/A,FALSE,"단축1";#N/A,#N/A,FALSE,"단축2";#N/A,#N/A,FALSE,"단축3";#N/A,#N/A,FALSE,"장축";#N/A,#N/A,FALSE,"4WD"}</definedName>
    <definedName name="ㅏㅏㅏ" localSheetId="7" hidden="1">{#N/A,#N/A,FALSE,"단축1";#N/A,#N/A,FALSE,"단축2";#N/A,#N/A,FALSE,"단축3";#N/A,#N/A,FALSE,"장축";#N/A,#N/A,FALSE,"4WD"}</definedName>
    <definedName name="ㅏㅏㅏ" localSheetId="25" hidden="1">{#N/A,#N/A,FALSE,"단축1";#N/A,#N/A,FALSE,"단축2";#N/A,#N/A,FALSE,"단축3";#N/A,#N/A,FALSE,"장축";#N/A,#N/A,FALSE,"4WD"}</definedName>
    <definedName name="ㅏㅏㅏ" localSheetId="21" hidden="1">{#N/A,#N/A,FALSE,"단축1";#N/A,#N/A,FALSE,"단축2";#N/A,#N/A,FALSE,"단축3";#N/A,#N/A,FALSE,"장축";#N/A,#N/A,FALSE,"4WD"}</definedName>
    <definedName name="ㅏㅏㅏ" localSheetId="22" hidden="1">{#N/A,#N/A,FALSE,"단축1";#N/A,#N/A,FALSE,"단축2";#N/A,#N/A,FALSE,"단축3";#N/A,#N/A,FALSE,"장축";#N/A,#N/A,FALSE,"4WD"}</definedName>
    <definedName name="ㅏㅏㅏ" localSheetId="19" hidden="1">{#N/A,#N/A,FALSE,"단축1";#N/A,#N/A,FALSE,"단축2";#N/A,#N/A,FALSE,"단축3";#N/A,#N/A,FALSE,"장축";#N/A,#N/A,FALSE,"4WD"}</definedName>
    <definedName name="ㅏㅏㅏ" hidden="1">{#N/A,#N/A,FALSE,"단축1";#N/A,#N/A,FALSE,"단축2";#N/A,#N/A,FALSE,"단축3";#N/A,#N/A,FALSE,"장축";#N/A,#N/A,FALSE,"4WD"}</definedName>
    <definedName name="ㅏㅓㅓㅏ" localSheetId="14" hidden="1">{#N/A,#N/A,FALSE,"MD";#N/A,#N/A,FALSE,"AL";#N/A,#N/A,FALSE,"PR";#N/A,#N/A,FALSE,"RU";#N/A,#N/A,FALSE,"SP";#N/A,#N/A,FALSE,"Z"}</definedName>
    <definedName name="ㅏㅓㅓㅏ" localSheetId="7" hidden="1">{#N/A,#N/A,FALSE,"MD";#N/A,#N/A,FALSE,"AL";#N/A,#N/A,FALSE,"PR";#N/A,#N/A,FALSE,"RU";#N/A,#N/A,FALSE,"SP";#N/A,#N/A,FALSE,"Z"}</definedName>
    <definedName name="ㅏㅓㅓㅏ" localSheetId="25" hidden="1">{#N/A,#N/A,FALSE,"MD";#N/A,#N/A,FALSE,"AL";#N/A,#N/A,FALSE,"PR";#N/A,#N/A,FALSE,"RU";#N/A,#N/A,FALSE,"SP";#N/A,#N/A,FALSE,"Z"}</definedName>
    <definedName name="ㅏㅓㅓㅏ" localSheetId="21" hidden="1">{#N/A,#N/A,FALSE,"MD";#N/A,#N/A,FALSE,"AL";#N/A,#N/A,FALSE,"PR";#N/A,#N/A,FALSE,"RU";#N/A,#N/A,FALSE,"SP";#N/A,#N/A,FALSE,"Z"}</definedName>
    <definedName name="ㅏㅓㅓㅏ" localSheetId="22" hidden="1">{#N/A,#N/A,FALSE,"MD";#N/A,#N/A,FALSE,"AL";#N/A,#N/A,FALSE,"PR";#N/A,#N/A,FALSE,"RU";#N/A,#N/A,FALSE,"SP";#N/A,#N/A,FALSE,"Z"}</definedName>
    <definedName name="ㅏㅓㅓㅏ" localSheetId="19" hidden="1">{#N/A,#N/A,FALSE,"MD";#N/A,#N/A,FALSE,"AL";#N/A,#N/A,FALSE,"PR";#N/A,#N/A,FALSE,"RU";#N/A,#N/A,FALSE,"SP";#N/A,#N/A,FALSE,"Z"}</definedName>
    <definedName name="ㅏㅓㅓㅏ" hidden="1">{#N/A,#N/A,FALSE,"MD";#N/A,#N/A,FALSE,"AL";#N/A,#N/A,FALSE,"PR";#N/A,#N/A,FALSE,"RU";#N/A,#N/A,FALSE,"SP";#N/A,#N/A,FALSE,"Z"}</definedName>
    <definedName name="ㅏㅣ" localSheetId="14" hidden="1">{#N/A,#N/A,FALSE,"96 3월물량표";#N/A,#N/A,FALSE,"96 4월물량표";#N/A,#N/A,FALSE,"96 5월물량표"}</definedName>
    <definedName name="ㅏㅣ" localSheetId="7" hidden="1">{#N/A,#N/A,FALSE,"96 3월물량표";#N/A,#N/A,FALSE,"96 4월물량표";#N/A,#N/A,FALSE,"96 5월물량표"}</definedName>
    <definedName name="ㅏㅣ" localSheetId="25" hidden="1">{#N/A,#N/A,FALSE,"96 3월물량표";#N/A,#N/A,FALSE,"96 4월물량표";#N/A,#N/A,FALSE,"96 5월물량표"}</definedName>
    <definedName name="ㅏㅣ" localSheetId="21" hidden="1">{#N/A,#N/A,FALSE,"96 3월물량표";#N/A,#N/A,FALSE,"96 4월물량표";#N/A,#N/A,FALSE,"96 5월물량표"}</definedName>
    <definedName name="ㅏㅣ" localSheetId="22" hidden="1">{#N/A,#N/A,FALSE,"96 3월물량표";#N/A,#N/A,FALSE,"96 4월물량표";#N/A,#N/A,FALSE,"96 5월물량표"}</definedName>
    <definedName name="ㅏㅣ" localSheetId="19" hidden="1">{#N/A,#N/A,FALSE,"96 3월물량표";#N/A,#N/A,FALSE,"96 4월물량표";#N/A,#N/A,FALSE,"96 5월물량표"}</definedName>
    <definedName name="ㅏㅣ" hidden="1">{#N/A,#N/A,FALSE,"96 3월물량표";#N/A,#N/A,FALSE,"96 4월물량표";#N/A,#N/A,FALSE,"96 5월물량표"}</definedName>
    <definedName name="ㅑ" localSheetId="14" hidden="1">{#N/A,#N/A,FALSE,"단축1";#N/A,#N/A,FALSE,"단축2";#N/A,#N/A,FALSE,"단축3";#N/A,#N/A,FALSE,"장축";#N/A,#N/A,FALSE,"4WD"}</definedName>
    <definedName name="ㅑ" localSheetId="7" hidden="1">{#N/A,#N/A,FALSE,"단축1";#N/A,#N/A,FALSE,"단축2";#N/A,#N/A,FALSE,"단축3";#N/A,#N/A,FALSE,"장축";#N/A,#N/A,FALSE,"4WD"}</definedName>
    <definedName name="ㅑ" localSheetId="25" hidden="1">{#N/A,#N/A,FALSE,"단축1";#N/A,#N/A,FALSE,"단축2";#N/A,#N/A,FALSE,"단축3";#N/A,#N/A,FALSE,"장축";#N/A,#N/A,FALSE,"4WD"}</definedName>
    <definedName name="ㅑ" localSheetId="21" hidden="1">{#N/A,#N/A,FALSE,"단축1";#N/A,#N/A,FALSE,"단축2";#N/A,#N/A,FALSE,"단축3";#N/A,#N/A,FALSE,"장축";#N/A,#N/A,FALSE,"4WD"}</definedName>
    <definedName name="ㅑ" localSheetId="22" hidden="1">{#N/A,#N/A,FALSE,"단축1";#N/A,#N/A,FALSE,"단축2";#N/A,#N/A,FALSE,"단축3";#N/A,#N/A,FALSE,"장축";#N/A,#N/A,FALSE,"4WD"}</definedName>
    <definedName name="ㅑ" localSheetId="19" hidden="1">{#N/A,#N/A,FALSE,"단축1";#N/A,#N/A,FALSE,"단축2";#N/A,#N/A,FALSE,"단축3";#N/A,#N/A,FALSE,"장축";#N/A,#N/A,FALSE,"4WD"}</definedName>
    <definedName name="ㅑ" hidden="1">{#N/A,#N/A,FALSE,"단축1";#N/A,#N/A,FALSE,"단축2";#N/A,#N/A,FALSE,"단축3";#N/A,#N/A,FALSE,"장축";#N/A,#N/A,FALSE,"4WD"}</definedName>
    <definedName name="ㅑㅑ" localSheetId="14" hidden="1">{#N/A,#N/A,FALSE,"MD";#N/A,#N/A,FALSE,"AL";#N/A,#N/A,FALSE,"PR";#N/A,#N/A,FALSE,"RU";#N/A,#N/A,FALSE,"SP";#N/A,#N/A,FALSE,"Z"}</definedName>
    <definedName name="ㅑㅑ" localSheetId="7" hidden="1">{#N/A,#N/A,FALSE,"MD";#N/A,#N/A,FALSE,"AL";#N/A,#N/A,FALSE,"PR";#N/A,#N/A,FALSE,"RU";#N/A,#N/A,FALSE,"SP";#N/A,#N/A,FALSE,"Z"}</definedName>
    <definedName name="ㅑㅑ" localSheetId="25" hidden="1">{#N/A,#N/A,FALSE,"MD";#N/A,#N/A,FALSE,"AL";#N/A,#N/A,FALSE,"PR";#N/A,#N/A,FALSE,"RU";#N/A,#N/A,FALSE,"SP";#N/A,#N/A,FALSE,"Z"}</definedName>
    <definedName name="ㅑㅑ" localSheetId="21" hidden="1">{#N/A,#N/A,FALSE,"MD";#N/A,#N/A,FALSE,"AL";#N/A,#N/A,FALSE,"PR";#N/A,#N/A,FALSE,"RU";#N/A,#N/A,FALSE,"SP";#N/A,#N/A,FALSE,"Z"}</definedName>
    <definedName name="ㅑㅑ" localSheetId="22" hidden="1">{#N/A,#N/A,FALSE,"MD";#N/A,#N/A,FALSE,"AL";#N/A,#N/A,FALSE,"PR";#N/A,#N/A,FALSE,"RU";#N/A,#N/A,FALSE,"SP";#N/A,#N/A,FALSE,"Z"}</definedName>
    <definedName name="ㅑㅑ" localSheetId="19" hidden="1">{#N/A,#N/A,FALSE,"MD";#N/A,#N/A,FALSE,"AL";#N/A,#N/A,FALSE,"PR";#N/A,#N/A,FALSE,"RU";#N/A,#N/A,FALSE,"SP";#N/A,#N/A,FALSE,"Z"}</definedName>
    <definedName name="ㅑㅑ" hidden="1">{#N/A,#N/A,FALSE,"MD";#N/A,#N/A,FALSE,"AL";#N/A,#N/A,FALSE,"PR";#N/A,#N/A,FALSE,"RU";#N/A,#N/A,FALSE,"SP";#N/A,#N/A,FALSE,"Z"}</definedName>
    <definedName name="ㅓ" localSheetId="14" hidden="1">{#N/A,#N/A,TRUE,"Y생산";#N/A,#N/A,TRUE,"Y판매";#N/A,#N/A,TRUE,"Y총물량";#N/A,#N/A,TRUE,"Y능력";#N/A,#N/A,TRUE,"YKD"}</definedName>
    <definedName name="ㅓ" localSheetId="7" hidden="1">{#N/A,#N/A,TRUE,"Y생산";#N/A,#N/A,TRUE,"Y판매";#N/A,#N/A,TRUE,"Y총물량";#N/A,#N/A,TRUE,"Y능력";#N/A,#N/A,TRUE,"YKD"}</definedName>
    <definedName name="ㅓ" localSheetId="25" hidden="1">{#N/A,#N/A,TRUE,"Y생산";#N/A,#N/A,TRUE,"Y판매";#N/A,#N/A,TRUE,"Y총물량";#N/A,#N/A,TRUE,"Y능력";#N/A,#N/A,TRUE,"YKD"}</definedName>
    <definedName name="ㅓ" localSheetId="21" hidden="1">{#N/A,#N/A,TRUE,"Y생산";#N/A,#N/A,TRUE,"Y판매";#N/A,#N/A,TRUE,"Y총물량";#N/A,#N/A,TRUE,"Y능력";#N/A,#N/A,TRUE,"YKD"}</definedName>
    <definedName name="ㅓ" localSheetId="22" hidden="1">{#N/A,#N/A,TRUE,"Y생산";#N/A,#N/A,TRUE,"Y판매";#N/A,#N/A,TRUE,"Y총물량";#N/A,#N/A,TRUE,"Y능력";#N/A,#N/A,TRUE,"YKD"}</definedName>
    <definedName name="ㅓ" localSheetId="19" hidden="1">{#N/A,#N/A,TRUE,"Y생산";#N/A,#N/A,TRUE,"Y판매";#N/A,#N/A,TRUE,"Y총물량";#N/A,#N/A,TRUE,"Y능력";#N/A,#N/A,TRUE,"YKD"}</definedName>
    <definedName name="ㅓ" hidden="1">{#N/A,#N/A,TRUE,"Y생산";#N/A,#N/A,TRUE,"Y판매";#N/A,#N/A,TRUE,"Y총물량";#N/A,#N/A,TRUE,"Y능력";#N/A,#N/A,TRUE,"YKD"}</definedName>
    <definedName name="ㅓㅏ리앙" localSheetId="14" hidden="1">{#N/A,#N/A,FALSE,"UNIT";#N/A,#N/A,FALSE,"UNIT";#N/A,#N/A,FALSE,"계정"}</definedName>
    <definedName name="ㅓㅏ리앙" localSheetId="7" hidden="1">{#N/A,#N/A,FALSE,"UNIT";#N/A,#N/A,FALSE,"UNIT";#N/A,#N/A,FALSE,"계정"}</definedName>
    <definedName name="ㅓㅏ리앙" localSheetId="25" hidden="1">{#N/A,#N/A,FALSE,"UNIT";#N/A,#N/A,FALSE,"UNIT";#N/A,#N/A,FALSE,"계정"}</definedName>
    <definedName name="ㅓㅏ리앙" localSheetId="21" hidden="1">{#N/A,#N/A,FALSE,"UNIT";#N/A,#N/A,FALSE,"UNIT";#N/A,#N/A,FALSE,"계정"}</definedName>
    <definedName name="ㅓㅏ리앙" localSheetId="22" hidden="1">{#N/A,#N/A,FALSE,"UNIT";#N/A,#N/A,FALSE,"UNIT";#N/A,#N/A,FALSE,"계정"}</definedName>
    <definedName name="ㅓㅏ리앙" localSheetId="19" hidden="1">{#N/A,#N/A,FALSE,"UNIT";#N/A,#N/A,FALSE,"UNIT";#N/A,#N/A,FALSE,"계정"}</definedName>
    <definedName name="ㅓㅏ리앙" hidden="1">{#N/A,#N/A,FALSE,"UNIT";#N/A,#N/A,FALSE,"UNIT";#N/A,#N/A,FALSE,"계정"}</definedName>
    <definedName name="ㅓㅏㅣㅕㅑㅔ" localSheetId="14" hidden="1">{#N/A,#N/A,FALSE,"단축1";#N/A,#N/A,FALSE,"단축2";#N/A,#N/A,FALSE,"단축3";#N/A,#N/A,FALSE,"장축";#N/A,#N/A,FALSE,"4WD"}</definedName>
    <definedName name="ㅓㅏㅣㅕㅑㅔ" localSheetId="7" hidden="1">{#N/A,#N/A,FALSE,"단축1";#N/A,#N/A,FALSE,"단축2";#N/A,#N/A,FALSE,"단축3";#N/A,#N/A,FALSE,"장축";#N/A,#N/A,FALSE,"4WD"}</definedName>
    <definedName name="ㅓㅏㅣㅕㅑㅔ" localSheetId="25" hidden="1">{#N/A,#N/A,FALSE,"단축1";#N/A,#N/A,FALSE,"단축2";#N/A,#N/A,FALSE,"단축3";#N/A,#N/A,FALSE,"장축";#N/A,#N/A,FALSE,"4WD"}</definedName>
    <definedName name="ㅓㅏㅣㅕㅑㅔ" localSheetId="21" hidden="1">{#N/A,#N/A,FALSE,"단축1";#N/A,#N/A,FALSE,"단축2";#N/A,#N/A,FALSE,"단축3";#N/A,#N/A,FALSE,"장축";#N/A,#N/A,FALSE,"4WD"}</definedName>
    <definedName name="ㅓㅏㅣㅕㅑㅔ" localSheetId="22" hidden="1">{#N/A,#N/A,FALSE,"단축1";#N/A,#N/A,FALSE,"단축2";#N/A,#N/A,FALSE,"단축3";#N/A,#N/A,FALSE,"장축";#N/A,#N/A,FALSE,"4WD"}</definedName>
    <definedName name="ㅓㅏㅣㅕㅑㅔ" localSheetId="19" hidden="1">{#N/A,#N/A,FALSE,"단축1";#N/A,#N/A,FALSE,"단축2";#N/A,#N/A,FALSE,"단축3";#N/A,#N/A,FALSE,"장축";#N/A,#N/A,FALSE,"4WD"}</definedName>
    <definedName name="ㅓㅏㅣㅕㅑㅔ" hidden="1">{#N/A,#N/A,FALSE,"단축1";#N/A,#N/A,FALSE,"단축2";#N/A,#N/A,FALSE,"단축3";#N/A,#N/A,FALSE,"장축";#N/A,#N/A,FALSE,"4WD"}</definedName>
    <definedName name="ㅓㅓ" localSheetId="14" hidden="1">{#N/A,#N/A,FALSE,"단축1";#N/A,#N/A,FALSE,"단축2";#N/A,#N/A,FALSE,"단축3";#N/A,#N/A,FALSE,"장축";#N/A,#N/A,FALSE,"4WD"}</definedName>
    <definedName name="ㅓㅓ" localSheetId="7" hidden="1">{#N/A,#N/A,FALSE,"단축1";#N/A,#N/A,FALSE,"단축2";#N/A,#N/A,FALSE,"단축3";#N/A,#N/A,FALSE,"장축";#N/A,#N/A,FALSE,"4WD"}</definedName>
    <definedName name="ㅓㅓ" localSheetId="25" hidden="1">{#N/A,#N/A,FALSE,"단축1";#N/A,#N/A,FALSE,"단축2";#N/A,#N/A,FALSE,"단축3";#N/A,#N/A,FALSE,"장축";#N/A,#N/A,FALSE,"4WD"}</definedName>
    <definedName name="ㅓㅓ" localSheetId="21" hidden="1">{#N/A,#N/A,FALSE,"단축1";#N/A,#N/A,FALSE,"단축2";#N/A,#N/A,FALSE,"단축3";#N/A,#N/A,FALSE,"장축";#N/A,#N/A,FALSE,"4WD"}</definedName>
    <definedName name="ㅓㅓ" localSheetId="22" hidden="1">{#N/A,#N/A,FALSE,"단축1";#N/A,#N/A,FALSE,"단축2";#N/A,#N/A,FALSE,"단축3";#N/A,#N/A,FALSE,"장축";#N/A,#N/A,FALSE,"4WD"}</definedName>
    <definedName name="ㅓㅓ" localSheetId="19" hidden="1">{#N/A,#N/A,FALSE,"단축1";#N/A,#N/A,FALSE,"단축2";#N/A,#N/A,FALSE,"단축3";#N/A,#N/A,FALSE,"장축";#N/A,#N/A,FALSE,"4WD"}</definedName>
    <definedName name="ㅓㅓ" hidden="1">{#N/A,#N/A,FALSE,"단축1";#N/A,#N/A,FALSE,"단축2";#N/A,#N/A,FALSE,"단축3";#N/A,#N/A,FALSE,"장축";#N/A,#N/A,FALSE,"4WD"}</definedName>
    <definedName name="ㅓㅓㅓ" localSheetId="14" hidden="1">{#N/A,#N/A,FALSE,"단축1";#N/A,#N/A,FALSE,"단축2";#N/A,#N/A,FALSE,"단축3";#N/A,#N/A,FALSE,"장축";#N/A,#N/A,FALSE,"4WD"}</definedName>
    <definedName name="ㅓㅓㅓ" localSheetId="7" hidden="1">{#N/A,#N/A,FALSE,"단축1";#N/A,#N/A,FALSE,"단축2";#N/A,#N/A,FALSE,"단축3";#N/A,#N/A,FALSE,"장축";#N/A,#N/A,FALSE,"4WD"}</definedName>
    <definedName name="ㅓㅓㅓ" localSheetId="25" hidden="1">{#N/A,#N/A,FALSE,"단축1";#N/A,#N/A,FALSE,"단축2";#N/A,#N/A,FALSE,"단축3";#N/A,#N/A,FALSE,"장축";#N/A,#N/A,FALSE,"4WD"}</definedName>
    <definedName name="ㅓㅓㅓ" localSheetId="21" hidden="1">{#N/A,#N/A,FALSE,"단축1";#N/A,#N/A,FALSE,"단축2";#N/A,#N/A,FALSE,"단축3";#N/A,#N/A,FALSE,"장축";#N/A,#N/A,FALSE,"4WD"}</definedName>
    <definedName name="ㅓㅓㅓ" localSheetId="22" hidden="1">{#N/A,#N/A,FALSE,"단축1";#N/A,#N/A,FALSE,"단축2";#N/A,#N/A,FALSE,"단축3";#N/A,#N/A,FALSE,"장축";#N/A,#N/A,FALSE,"4WD"}</definedName>
    <definedName name="ㅓㅓㅓ" localSheetId="19" hidden="1">{#N/A,#N/A,FALSE,"단축1";#N/A,#N/A,FALSE,"단축2";#N/A,#N/A,FALSE,"단축3";#N/A,#N/A,FALSE,"장축";#N/A,#N/A,FALSE,"4WD"}</definedName>
    <definedName name="ㅓㅓㅓ" hidden="1">{#N/A,#N/A,FALSE,"단축1";#N/A,#N/A,FALSE,"단축2";#N/A,#N/A,FALSE,"단축3";#N/A,#N/A,FALSE,"장축";#N/A,#N/A,FALSE,"4WD"}</definedName>
    <definedName name="ㅓㅓㅓㅓ" localSheetId="14" hidden="1">{#N/A,#N/A,FALSE,"단축1";#N/A,#N/A,FALSE,"단축2";#N/A,#N/A,FALSE,"단축3";#N/A,#N/A,FALSE,"장축";#N/A,#N/A,FALSE,"4WD"}</definedName>
    <definedName name="ㅓㅓㅓㅓ" localSheetId="7" hidden="1">{#N/A,#N/A,FALSE,"단축1";#N/A,#N/A,FALSE,"단축2";#N/A,#N/A,FALSE,"단축3";#N/A,#N/A,FALSE,"장축";#N/A,#N/A,FALSE,"4WD"}</definedName>
    <definedName name="ㅓㅓㅓㅓ" localSheetId="25" hidden="1">{#N/A,#N/A,FALSE,"단축1";#N/A,#N/A,FALSE,"단축2";#N/A,#N/A,FALSE,"단축3";#N/A,#N/A,FALSE,"장축";#N/A,#N/A,FALSE,"4WD"}</definedName>
    <definedName name="ㅓㅓㅓㅓ" localSheetId="21" hidden="1">{#N/A,#N/A,FALSE,"단축1";#N/A,#N/A,FALSE,"단축2";#N/A,#N/A,FALSE,"단축3";#N/A,#N/A,FALSE,"장축";#N/A,#N/A,FALSE,"4WD"}</definedName>
    <definedName name="ㅓㅓㅓㅓ" localSheetId="22" hidden="1">{#N/A,#N/A,FALSE,"단축1";#N/A,#N/A,FALSE,"단축2";#N/A,#N/A,FALSE,"단축3";#N/A,#N/A,FALSE,"장축";#N/A,#N/A,FALSE,"4WD"}</definedName>
    <definedName name="ㅓㅓㅓㅓ" localSheetId="19" hidden="1">{#N/A,#N/A,FALSE,"단축1";#N/A,#N/A,FALSE,"단축2";#N/A,#N/A,FALSE,"단축3";#N/A,#N/A,FALSE,"장축";#N/A,#N/A,FALSE,"4WD"}</definedName>
    <definedName name="ㅓㅓㅓㅓ" hidden="1">{#N/A,#N/A,FALSE,"단축1";#N/A,#N/A,FALSE,"단축2";#N/A,#N/A,FALSE,"단축3";#N/A,#N/A,FALSE,"장축";#N/A,#N/A,FALSE,"4WD"}</definedName>
    <definedName name="ㅔ" localSheetId="14" hidden="1">{#N/A,#N/A,FALSE,"단축1";#N/A,#N/A,FALSE,"단축2";#N/A,#N/A,FALSE,"단축3";#N/A,#N/A,FALSE,"장축";#N/A,#N/A,FALSE,"4WD"}</definedName>
    <definedName name="ㅔ" localSheetId="7" hidden="1">{#N/A,#N/A,FALSE,"단축1";#N/A,#N/A,FALSE,"단축2";#N/A,#N/A,FALSE,"단축3";#N/A,#N/A,FALSE,"장축";#N/A,#N/A,FALSE,"4WD"}</definedName>
    <definedName name="ㅔ" localSheetId="25" hidden="1">{#N/A,#N/A,FALSE,"단축1";#N/A,#N/A,FALSE,"단축2";#N/A,#N/A,FALSE,"단축3";#N/A,#N/A,FALSE,"장축";#N/A,#N/A,FALSE,"4WD"}</definedName>
    <definedName name="ㅔ" localSheetId="21" hidden="1">{#N/A,#N/A,FALSE,"단축1";#N/A,#N/A,FALSE,"단축2";#N/A,#N/A,FALSE,"단축3";#N/A,#N/A,FALSE,"장축";#N/A,#N/A,FALSE,"4WD"}</definedName>
    <definedName name="ㅔ" localSheetId="22" hidden="1">{#N/A,#N/A,FALSE,"단축1";#N/A,#N/A,FALSE,"단축2";#N/A,#N/A,FALSE,"단축3";#N/A,#N/A,FALSE,"장축";#N/A,#N/A,FALSE,"4WD"}</definedName>
    <definedName name="ㅔ" localSheetId="19" hidden="1">{#N/A,#N/A,FALSE,"단축1";#N/A,#N/A,FALSE,"단축2";#N/A,#N/A,FALSE,"단축3";#N/A,#N/A,FALSE,"장축";#N/A,#N/A,FALSE,"4WD"}</definedName>
    <definedName name="ㅔ" hidden="1">{#N/A,#N/A,FALSE,"단축1";#N/A,#N/A,FALSE,"단축2";#N/A,#N/A,FALSE,"단축3";#N/A,#N/A,FALSE,"장축";#N/A,#N/A,FALSE,"4WD"}</definedName>
    <definedName name="ㅔㅔㅔ" localSheetId="14" hidden="1">{"'AS,SEC'!$A$4:$J$25"}</definedName>
    <definedName name="ㅔㅔㅔ" localSheetId="7" hidden="1">{"'AS,SEC'!$A$4:$J$25"}</definedName>
    <definedName name="ㅔㅔㅔ" localSheetId="25" hidden="1">{"'AS,SEC'!$A$4:$J$25"}</definedName>
    <definedName name="ㅔㅔㅔ" localSheetId="21" hidden="1">{"'AS,SEC'!$A$4:$J$25"}</definedName>
    <definedName name="ㅔㅔㅔ" localSheetId="22" hidden="1">{"'AS,SEC'!$A$4:$J$25"}</definedName>
    <definedName name="ㅔㅔㅔ" localSheetId="19" hidden="1">{"'AS,SEC'!$A$4:$J$25"}</definedName>
    <definedName name="ㅔㅔㅔ" hidden="1">{"'AS,SEC'!$A$4:$J$25"}</definedName>
    <definedName name="ㅔㅔㅔ_1" localSheetId="14" hidden="1">{"'AS,SEC'!$A$4:$J$25"}</definedName>
    <definedName name="ㅔㅔㅔ_1" localSheetId="7" hidden="1">{"'AS,SEC'!$A$4:$J$25"}</definedName>
    <definedName name="ㅔㅔㅔ_1" localSheetId="25" hidden="1">{"'AS,SEC'!$A$4:$J$25"}</definedName>
    <definedName name="ㅔㅔㅔ_1" localSheetId="21" hidden="1">{"'AS,SEC'!$A$4:$J$25"}</definedName>
    <definedName name="ㅔㅔㅔ_1" localSheetId="22" hidden="1">{"'AS,SEC'!$A$4:$J$25"}</definedName>
    <definedName name="ㅔㅔㅔ_1" localSheetId="19" hidden="1">{"'AS,SEC'!$A$4:$J$25"}</definedName>
    <definedName name="ㅔㅔㅔ_1" hidden="1">{"'AS,SEC'!$A$4:$J$25"}</definedName>
    <definedName name="ㅔㅔㅔㅔ" localSheetId="14" hidden="1">{#N/A,#N/A,TRUE,"일정"}</definedName>
    <definedName name="ㅔㅔㅔㅔ" localSheetId="7" hidden="1">{#N/A,#N/A,TRUE,"일정"}</definedName>
    <definedName name="ㅔㅔㅔㅔ" localSheetId="25" hidden="1">{#N/A,#N/A,TRUE,"일정"}</definedName>
    <definedName name="ㅔㅔㅔㅔ" localSheetId="21" hidden="1">{#N/A,#N/A,TRUE,"일정"}</definedName>
    <definedName name="ㅔㅔㅔㅔ" localSheetId="22" hidden="1">{#N/A,#N/A,TRUE,"일정"}</definedName>
    <definedName name="ㅔㅔㅔㅔ" localSheetId="19" hidden="1">{#N/A,#N/A,TRUE,"일정"}</definedName>
    <definedName name="ㅔㅔㅔㅔ" hidden="1">{#N/A,#N/A,TRUE,"일정"}</definedName>
    <definedName name="ㅔㅔㅔㅔㅔ" localSheetId="14" hidden="1">{#N/A,#N/A,FALSE,"단축1";#N/A,#N/A,FALSE,"단축2";#N/A,#N/A,FALSE,"단축3";#N/A,#N/A,FALSE,"장축";#N/A,#N/A,FALSE,"4WD"}</definedName>
    <definedName name="ㅔㅔㅔㅔㅔ" localSheetId="7" hidden="1">{#N/A,#N/A,FALSE,"단축1";#N/A,#N/A,FALSE,"단축2";#N/A,#N/A,FALSE,"단축3";#N/A,#N/A,FALSE,"장축";#N/A,#N/A,FALSE,"4WD"}</definedName>
    <definedName name="ㅔㅔㅔㅔㅔ" localSheetId="25" hidden="1">{#N/A,#N/A,FALSE,"단축1";#N/A,#N/A,FALSE,"단축2";#N/A,#N/A,FALSE,"단축3";#N/A,#N/A,FALSE,"장축";#N/A,#N/A,FALSE,"4WD"}</definedName>
    <definedName name="ㅔㅔㅔㅔㅔ" localSheetId="21" hidden="1">{#N/A,#N/A,FALSE,"단축1";#N/A,#N/A,FALSE,"단축2";#N/A,#N/A,FALSE,"단축3";#N/A,#N/A,FALSE,"장축";#N/A,#N/A,FALSE,"4WD"}</definedName>
    <definedName name="ㅔㅔㅔㅔㅔ" localSheetId="22" hidden="1">{#N/A,#N/A,FALSE,"단축1";#N/A,#N/A,FALSE,"단축2";#N/A,#N/A,FALSE,"단축3";#N/A,#N/A,FALSE,"장축";#N/A,#N/A,FALSE,"4WD"}</definedName>
    <definedName name="ㅔㅔㅔㅔㅔ" localSheetId="19" hidden="1">{#N/A,#N/A,FALSE,"단축1";#N/A,#N/A,FALSE,"단축2";#N/A,#N/A,FALSE,"단축3";#N/A,#N/A,FALSE,"장축";#N/A,#N/A,FALSE,"4WD"}</definedName>
    <definedName name="ㅔㅔㅔㅔㅔ" hidden="1">{#N/A,#N/A,FALSE,"단축1";#N/A,#N/A,FALSE,"단축2";#N/A,#N/A,FALSE,"단축3";#N/A,#N/A,FALSE,"장축";#N/A,#N/A,FALSE,"4WD"}</definedName>
    <definedName name="ㅔㅔㅔㅔㅔㅔ" localSheetId="14" hidden="1">{#N/A,#N/A,FALSE,"단축1";#N/A,#N/A,FALSE,"단축2";#N/A,#N/A,FALSE,"단축3";#N/A,#N/A,FALSE,"장축";#N/A,#N/A,FALSE,"4WD"}</definedName>
    <definedName name="ㅔㅔㅔㅔㅔㅔ" localSheetId="7" hidden="1">{#N/A,#N/A,FALSE,"단축1";#N/A,#N/A,FALSE,"단축2";#N/A,#N/A,FALSE,"단축3";#N/A,#N/A,FALSE,"장축";#N/A,#N/A,FALSE,"4WD"}</definedName>
    <definedName name="ㅔㅔㅔㅔㅔㅔ" localSheetId="25" hidden="1">{#N/A,#N/A,FALSE,"단축1";#N/A,#N/A,FALSE,"단축2";#N/A,#N/A,FALSE,"단축3";#N/A,#N/A,FALSE,"장축";#N/A,#N/A,FALSE,"4WD"}</definedName>
    <definedName name="ㅔㅔㅔㅔㅔㅔ" localSheetId="21" hidden="1">{#N/A,#N/A,FALSE,"단축1";#N/A,#N/A,FALSE,"단축2";#N/A,#N/A,FALSE,"단축3";#N/A,#N/A,FALSE,"장축";#N/A,#N/A,FALSE,"4WD"}</definedName>
    <definedName name="ㅔㅔㅔㅔㅔㅔ" localSheetId="22" hidden="1">{#N/A,#N/A,FALSE,"단축1";#N/A,#N/A,FALSE,"단축2";#N/A,#N/A,FALSE,"단축3";#N/A,#N/A,FALSE,"장축";#N/A,#N/A,FALSE,"4WD"}</definedName>
    <definedName name="ㅔㅔㅔㅔㅔㅔ" localSheetId="19" hidden="1">{#N/A,#N/A,FALSE,"단축1";#N/A,#N/A,FALSE,"단축2";#N/A,#N/A,FALSE,"단축3";#N/A,#N/A,FALSE,"장축";#N/A,#N/A,FALSE,"4WD"}</definedName>
    <definedName name="ㅔㅔㅔㅔㅔㅔ" hidden="1">{#N/A,#N/A,FALSE,"단축1";#N/A,#N/A,FALSE,"단축2";#N/A,#N/A,FALSE,"단축3";#N/A,#N/A,FALSE,"장축";#N/A,#N/A,FALSE,"4WD"}</definedName>
    <definedName name="ㅕ" localSheetId="14" hidden="1">{#N/A,#N/A,FALSE,"단축1";#N/A,#N/A,FALSE,"단축2";#N/A,#N/A,FALSE,"단축3";#N/A,#N/A,FALSE,"장축";#N/A,#N/A,FALSE,"4WD"}</definedName>
    <definedName name="ㅕ" localSheetId="7" hidden="1">{#N/A,#N/A,FALSE,"단축1";#N/A,#N/A,FALSE,"단축2";#N/A,#N/A,FALSE,"단축3";#N/A,#N/A,FALSE,"장축";#N/A,#N/A,FALSE,"4WD"}</definedName>
    <definedName name="ㅕ" localSheetId="25" hidden="1">{#N/A,#N/A,FALSE,"단축1";#N/A,#N/A,FALSE,"단축2";#N/A,#N/A,FALSE,"단축3";#N/A,#N/A,FALSE,"장축";#N/A,#N/A,FALSE,"4WD"}</definedName>
    <definedName name="ㅕ" localSheetId="21" hidden="1">{#N/A,#N/A,FALSE,"단축1";#N/A,#N/A,FALSE,"단축2";#N/A,#N/A,FALSE,"단축3";#N/A,#N/A,FALSE,"장축";#N/A,#N/A,FALSE,"4WD"}</definedName>
    <definedName name="ㅕ" localSheetId="22" hidden="1">{#N/A,#N/A,FALSE,"단축1";#N/A,#N/A,FALSE,"단축2";#N/A,#N/A,FALSE,"단축3";#N/A,#N/A,FALSE,"장축";#N/A,#N/A,FALSE,"4WD"}</definedName>
    <definedName name="ㅕ" localSheetId="19" hidden="1">{#N/A,#N/A,FALSE,"단축1";#N/A,#N/A,FALSE,"단축2";#N/A,#N/A,FALSE,"단축3";#N/A,#N/A,FALSE,"장축";#N/A,#N/A,FALSE,"4WD"}</definedName>
    <definedName name="ㅕ" hidden="1">{#N/A,#N/A,FALSE,"단축1";#N/A,#N/A,FALSE,"단축2";#N/A,#N/A,FALSE,"단축3";#N/A,#N/A,FALSE,"장축";#N/A,#N/A,FALSE,"4WD"}</definedName>
    <definedName name="ㅕㅕ" localSheetId="14" hidden="1">{#N/A,#N/A,FALSE,"단축1";#N/A,#N/A,FALSE,"단축2";#N/A,#N/A,FALSE,"단축3";#N/A,#N/A,FALSE,"장축";#N/A,#N/A,FALSE,"4WD"}</definedName>
    <definedName name="ㅕㅕ" localSheetId="7" hidden="1">{#N/A,#N/A,FALSE,"단축1";#N/A,#N/A,FALSE,"단축2";#N/A,#N/A,FALSE,"단축3";#N/A,#N/A,FALSE,"장축";#N/A,#N/A,FALSE,"4WD"}</definedName>
    <definedName name="ㅕㅕ" localSheetId="25" hidden="1">{#N/A,#N/A,FALSE,"단축1";#N/A,#N/A,FALSE,"단축2";#N/A,#N/A,FALSE,"단축3";#N/A,#N/A,FALSE,"장축";#N/A,#N/A,FALSE,"4WD"}</definedName>
    <definedName name="ㅕㅕ" localSheetId="21" hidden="1">{#N/A,#N/A,FALSE,"단축1";#N/A,#N/A,FALSE,"단축2";#N/A,#N/A,FALSE,"단축3";#N/A,#N/A,FALSE,"장축";#N/A,#N/A,FALSE,"4WD"}</definedName>
    <definedName name="ㅕㅕ" localSheetId="22" hidden="1">{#N/A,#N/A,FALSE,"단축1";#N/A,#N/A,FALSE,"단축2";#N/A,#N/A,FALSE,"단축3";#N/A,#N/A,FALSE,"장축";#N/A,#N/A,FALSE,"4WD"}</definedName>
    <definedName name="ㅕㅕ" localSheetId="19" hidden="1">{#N/A,#N/A,FALSE,"단축1";#N/A,#N/A,FALSE,"단축2";#N/A,#N/A,FALSE,"단축3";#N/A,#N/A,FALSE,"장축";#N/A,#N/A,FALSE,"4WD"}</definedName>
    <definedName name="ㅕㅕ" hidden="1">{#N/A,#N/A,FALSE,"단축1";#N/A,#N/A,FALSE,"단축2";#N/A,#N/A,FALSE,"단축3";#N/A,#N/A,FALSE,"장축";#N/A,#N/A,FALSE,"4WD"}</definedName>
    <definedName name="ㅕㅕㅕ" localSheetId="14" hidden="1">{#N/A,#N/A,FALSE,"MD";#N/A,#N/A,FALSE,"AL";#N/A,#N/A,FALSE,"PR";#N/A,#N/A,FALSE,"RU";#N/A,#N/A,FALSE,"SP";#N/A,#N/A,FALSE,"Z"}</definedName>
    <definedName name="ㅕㅕㅕ" localSheetId="7" hidden="1">{#N/A,#N/A,FALSE,"MD";#N/A,#N/A,FALSE,"AL";#N/A,#N/A,FALSE,"PR";#N/A,#N/A,FALSE,"RU";#N/A,#N/A,FALSE,"SP";#N/A,#N/A,FALSE,"Z"}</definedName>
    <definedName name="ㅕㅕㅕ" localSheetId="25" hidden="1">{#N/A,#N/A,FALSE,"MD";#N/A,#N/A,FALSE,"AL";#N/A,#N/A,FALSE,"PR";#N/A,#N/A,FALSE,"RU";#N/A,#N/A,FALSE,"SP";#N/A,#N/A,FALSE,"Z"}</definedName>
    <definedName name="ㅕㅕㅕ" localSheetId="21" hidden="1">{#N/A,#N/A,FALSE,"MD";#N/A,#N/A,FALSE,"AL";#N/A,#N/A,FALSE,"PR";#N/A,#N/A,FALSE,"RU";#N/A,#N/A,FALSE,"SP";#N/A,#N/A,FALSE,"Z"}</definedName>
    <definedName name="ㅕㅕㅕ" localSheetId="22" hidden="1">{#N/A,#N/A,FALSE,"MD";#N/A,#N/A,FALSE,"AL";#N/A,#N/A,FALSE,"PR";#N/A,#N/A,FALSE,"RU";#N/A,#N/A,FALSE,"SP";#N/A,#N/A,FALSE,"Z"}</definedName>
    <definedName name="ㅕㅕㅕ" localSheetId="19" hidden="1">{#N/A,#N/A,FALSE,"MD";#N/A,#N/A,FALSE,"AL";#N/A,#N/A,FALSE,"PR";#N/A,#N/A,FALSE,"RU";#N/A,#N/A,FALSE,"SP";#N/A,#N/A,FALSE,"Z"}</definedName>
    <definedName name="ㅕㅕㅕ" hidden="1">{#N/A,#N/A,FALSE,"MD";#N/A,#N/A,FALSE,"AL";#N/A,#N/A,FALSE,"PR";#N/A,#N/A,FALSE,"RU";#N/A,#N/A,FALSE,"SP";#N/A,#N/A,FALSE,"Z"}</definedName>
    <definedName name="ㅗ" localSheetId="14" hidden="1">{#N/A,#N/A,FALSE,"단축1";#N/A,#N/A,FALSE,"단축2";#N/A,#N/A,FALSE,"단축3";#N/A,#N/A,FALSE,"장축";#N/A,#N/A,FALSE,"4WD"}</definedName>
    <definedName name="ㅗ" localSheetId="7" hidden="1">{#N/A,#N/A,FALSE,"단축1";#N/A,#N/A,FALSE,"단축2";#N/A,#N/A,FALSE,"단축3";#N/A,#N/A,FALSE,"장축";#N/A,#N/A,FALSE,"4WD"}</definedName>
    <definedName name="ㅗ" localSheetId="25" hidden="1">{#N/A,#N/A,FALSE,"단축1";#N/A,#N/A,FALSE,"단축2";#N/A,#N/A,FALSE,"단축3";#N/A,#N/A,FALSE,"장축";#N/A,#N/A,FALSE,"4WD"}</definedName>
    <definedName name="ㅗ" localSheetId="21" hidden="1">{#N/A,#N/A,FALSE,"단축1";#N/A,#N/A,FALSE,"단축2";#N/A,#N/A,FALSE,"단축3";#N/A,#N/A,FALSE,"장축";#N/A,#N/A,FALSE,"4WD"}</definedName>
    <definedName name="ㅗ" localSheetId="22" hidden="1">{#N/A,#N/A,FALSE,"단축1";#N/A,#N/A,FALSE,"단축2";#N/A,#N/A,FALSE,"단축3";#N/A,#N/A,FALSE,"장축";#N/A,#N/A,FALSE,"4WD"}</definedName>
    <definedName name="ㅗ" localSheetId="19" hidden="1">{#N/A,#N/A,FALSE,"단축1";#N/A,#N/A,FALSE,"단축2";#N/A,#N/A,FALSE,"단축3";#N/A,#N/A,FALSE,"장축";#N/A,#N/A,FALSE,"4WD"}</definedName>
    <definedName name="ㅗ" hidden="1">{#N/A,#N/A,FALSE,"단축1";#N/A,#N/A,FALSE,"단축2";#N/A,#N/A,FALSE,"단축3";#N/A,#N/A,FALSE,"장축";#N/A,#N/A,FALSE,"4WD"}</definedName>
    <definedName name="ㅗㅎ" localSheetId="14" hidden="1">{#N/A,#N/A,TRUE,"Y생산";#N/A,#N/A,TRUE,"Y판매";#N/A,#N/A,TRUE,"Y총물량";#N/A,#N/A,TRUE,"Y능력";#N/A,#N/A,TRUE,"YKD"}</definedName>
    <definedName name="ㅗㅎ" localSheetId="7" hidden="1">{#N/A,#N/A,TRUE,"Y생산";#N/A,#N/A,TRUE,"Y판매";#N/A,#N/A,TRUE,"Y총물량";#N/A,#N/A,TRUE,"Y능력";#N/A,#N/A,TRUE,"YKD"}</definedName>
    <definedName name="ㅗㅎ" localSheetId="25" hidden="1">{#N/A,#N/A,TRUE,"Y생산";#N/A,#N/A,TRUE,"Y판매";#N/A,#N/A,TRUE,"Y총물량";#N/A,#N/A,TRUE,"Y능력";#N/A,#N/A,TRUE,"YKD"}</definedName>
    <definedName name="ㅗㅎ" localSheetId="21" hidden="1">{#N/A,#N/A,TRUE,"Y생산";#N/A,#N/A,TRUE,"Y판매";#N/A,#N/A,TRUE,"Y총물량";#N/A,#N/A,TRUE,"Y능력";#N/A,#N/A,TRUE,"YKD"}</definedName>
    <definedName name="ㅗㅎ" localSheetId="22" hidden="1">{#N/A,#N/A,TRUE,"Y생산";#N/A,#N/A,TRUE,"Y판매";#N/A,#N/A,TRUE,"Y총물량";#N/A,#N/A,TRUE,"Y능력";#N/A,#N/A,TRUE,"YKD"}</definedName>
    <definedName name="ㅗㅎ" localSheetId="19" hidden="1">{#N/A,#N/A,TRUE,"Y생산";#N/A,#N/A,TRUE,"Y판매";#N/A,#N/A,TRUE,"Y총물량";#N/A,#N/A,TRUE,"Y능력";#N/A,#N/A,TRUE,"YKD"}</definedName>
    <definedName name="ㅗㅎ" hidden="1">{#N/A,#N/A,TRUE,"Y생산";#N/A,#N/A,TRUE,"Y판매";#N/A,#N/A,TRUE,"Y총물량";#N/A,#N/A,TRUE,"Y능력";#N/A,#N/A,TRUE,"YKD"}</definedName>
    <definedName name="ㅗㅓㅏ" hidden="1">#REF!</definedName>
    <definedName name="ㅗㅓㅏㅣ" localSheetId="14" hidden="1">{#N/A,#N/A,FALSE,"단축1";#N/A,#N/A,FALSE,"단축2";#N/A,#N/A,FALSE,"단축3";#N/A,#N/A,FALSE,"장축";#N/A,#N/A,FALSE,"4WD"}</definedName>
    <definedName name="ㅗㅓㅏㅣ" localSheetId="7" hidden="1">{#N/A,#N/A,FALSE,"단축1";#N/A,#N/A,FALSE,"단축2";#N/A,#N/A,FALSE,"단축3";#N/A,#N/A,FALSE,"장축";#N/A,#N/A,FALSE,"4WD"}</definedName>
    <definedName name="ㅗㅓㅏㅣ" localSheetId="25" hidden="1">{#N/A,#N/A,FALSE,"단축1";#N/A,#N/A,FALSE,"단축2";#N/A,#N/A,FALSE,"단축3";#N/A,#N/A,FALSE,"장축";#N/A,#N/A,FALSE,"4WD"}</definedName>
    <definedName name="ㅗㅓㅏㅣ" localSheetId="21" hidden="1">{#N/A,#N/A,FALSE,"단축1";#N/A,#N/A,FALSE,"단축2";#N/A,#N/A,FALSE,"단축3";#N/A,#N/A,FALSE,"장축";#N/A,#N/A,FALSE,"4WD"}</definedName>
    <definedName name="ㅗㅓㅏㅣ" localSheetId="22" hidden="1">{#N/A,#N/A,FALSE,"단축1";#N/A,#N/A,FALSE,"단축2";#N/A,#N/A,FALSE,"단축3";#N/A,#N/A,FALSE,"장축";#N/A,#N/A,FALSE,"4WD"}</definedName>
    <definedName name="ㅗㅓㅏㅣ" localSheetId="19" hidden="1">{#N/A,#N/A,FALSE,"단축1";#N/A,#N/A,FALSE,"단축2";#N/A,#N/A,FALSE,"단축3";#N/A,#N/A,FALSE,"장축";#N/A,#N/A,FALSE,"4WD"}</definedName>
    <definedName name="ㅗㅓㅏㅣ" hidden="1">{#N/A,#N/A,FALSE,"단축1";#N/A,#N/A,FALSE,"단축2";#N/A,#N/A,FALSE,"단축3";#N/A,#N/A,FALSE,"장축";#N/A,#N/A,FALSE,"4WD"}</definedName>
    <definedName name="ㅗㅕㅡㅑ" localSheetId="14" hidden="1">{"'AS,SEC'!$A$4:$J$25"}</definedName>
    <definedName name="ㅗㅕㅡㅑ" localSheetId="7" hidden="1">{"'AS,SEC'!$A$4:$J$25"}</definedName>
    <definedName name="ㅗㅕㅡㅑ" localSheetId="25" hidden="1">{"'AS,SEC'!$A$4:$J$25"}</definedName>
    <definedName name="ㅗㅕㅡㅑ" localSheetId="21" hidden="1">{"'AS,SEC'!$A$4:$J$25"}</definedName>
    <definedName name="ㅗㅕㅡㅑ" localSheetId="22" hidden="1">{"'AS,SEC'!$A$4:$J$25"}</definedName>
    <definedName name="ㅗㅕㅡㅑ" localSheetId="19" hidden="1">{"'AS,SEC'!$A$4:$J$25"}</definedName>
    <definedName name="ㅗㅕㅡㅑ" hidden="1">{"'AS,SEC'!$A$4:$J$25"}</definedName>
    <definedName name="ㅗㅕㅡㅑ_1" localSheetId="14" hidden="1">{"'AS,SEC'!$A$4:$J$25"}</definedName>
    <definedName name="ㅗㅕㅡㅑ_1" localSheetId="7" hidden="1">{"'AS,SEC'!$A$4:$J$25"}</definedName>
    <definedName name="ㅗㅕㅡㅑ_1" localSheetId="25" hidden="1">{"'AS,SEC'!$A$4:$J$25"}</definedName>
    <definedName name="ㅗㅕㅡㅑ_1" localSheetId="21" hidden="1">{"'AS,SEC'!$A$4:$J$25"}</definedName>
    <definedName name="ㅗㅕㅡㅑ_1" localSheetId="22" hidden="1">{"'AS,SEC'!$A$4:$J$25"}</definedName>
    <definedName name="ㅗㅕㅡㅑ_1" localSheetId="19" hidden="1">{"'AS,SEC'!$A$4:$J$25"}</definedName>
    <definedName name="ㅗㅕㅡㅑ_1" hidden="1">{"'AS,SEC'!$A$4:$J$25"}</definedName>
    <definedName name="ㅛㅅ" localSheetId="14" hidden="1">{#N/A,#N/A,TRUE,"Y생산";#N/A,#N/A,TRUE,"Y판매";#N/A,#N/A,TRUE,"Y총물량";#N/A,#N/A,TRUE,"Y능력";#N/A,#N/A,TRUE,"YKD"}</definedName>
    <definedName name="ㅛㅅ" localSheetId="7" hidden="1">{#N/A,#N/A,TRUE,"Y생산";#N/A,#N/A,TRUE,"Y판매";#N/A,#N/A,TRUE,"Y총물량";#N/A,#N/A,TRUE,"Y능력";#N/A,#N/A,TRUE,"YKD"}</definedName>
    <definedName name="ㅛㅅ" localSheetId="25" hidden="1">{#N/A,#N/A,TRUE,"Y생산";#N/A,#N/A,TRUE,"Y판매";#N/A,#N/A,TRUE,"Y총물량";#N/A,#N/A,TRUE,"Y능력";#N/A,#N/A,TRUE,"YKD"}</definedName>
    <definedName name="ㅛㅅ" localSheetId="21" hidden="1">{#N/A,#N/A,TRUE,"Y생산";#N/A,#N/A,TRUE,"Y판매";#N/A,#N/A,TRUE,"Y총물량";#N/A,#N/A,TRUE,"Y능력";#N/A,#N/A,TRUE,"YKD"}</definedName>
    <definedName name="ㅛㅅ" localSheetId="22" hidden="1">{#N/A,#N/A,TRUE,"Y생산";#N/A,#N/A,TRUE,"Y판매";#N/A,#N/A,TRUE,"Y총물량";#N/A,#N/A,TRUE,"Y능력";#N/A,#N/A,TRUE,"YKD"}</definedName>
    <definedName name="ㅛㅅ" localSheetId="19" hidden="1">{#N/A,#N/A,TRUE,"Y생산";#N/A,#N/A,TRUE,"Y판매";#N/A,#N/A,TRUE,"Y총물량";#N/A,#N/A,TRUE,"Y능력";#N/A,#N/A,TRUE,"YKD"}</definedName>
    <definedName name="ㅛㅅ" hidden="1">{#N/A,#N/A,TRUE,"Y생산";#N/A,#N/A,TRUE,"Y판매";#N/A,#N/A,TRUE,"Y총물량";#N/A,#N/A,TRUE,"Y능력";#N/A,#N/A,TRUE,"YKD"}</definedName>
    <definedName name="ㅛㅛㅕㅗㅓ" localSheetId="14" hidden="1">{#N/A,#N/A,FALSE,"단축1";#N/A,#N/A,FALSE,"단축2";#N/A,#N/A,FALSE,"단축3";#N/A,#N/A,FALSE,"장축";#N/A,#N/A,FALSE,"4WD"}</definedName>
    <definedName name="ㅛㅛㅕㅗㅓ" localSheetId="7" hidden="1">{#N/A,#N/A,FALSE,"단축1";#N/A,#N/A,FALSE,"단축2";#N/A,#N/A,FALSE,"단축3";#N/A,#N/A,FALSE,"장축";#N/A,#N/A,FALSE,"4WD"}</definedName>
    <definedName name="ㅛㅛㅕㅗㅓ" localSheetId="25" hidden="1">{#N/A,#N/A,FALSE,"단축1";#N/A,#N/A,FALSE,"단축2";#N/A,#N/A,FALSE,"단축3";#N/A,#N/A,FALSE,"장축";#N/A,#N/A,FALSE,"4WD"}</definedName>
    <definedName name="ㅛㅛㅕㅗㅓ" localSheetId="21" hidden="1">{#N/A,#N/A,FALSE,"단축1";#N/A,#N/A,FALSE,"단축2";#N/A,#N/A,FALSE,"단축3";#N/A,#N/A,FALSE,"장축";#N/A,#N/A,FALSE,"4WD"}</definedName>
    <definedName name="ㅛㅛㅕㅗㅓ" localSheetId="22" hidden="1">{#N/A,#N/A,FALSE,"단축1";#N/A,#N/A,FALSE,"단축2";#N/A,#N/A,FALSE,"단축3";#N/A,#N/A,FALSE,"장축";#N/A,#N/A,FALSE,"4WD"}</definedName>
    <definedName name="ㅛㅛㅕㅗㅓ" localSheetId="19" hidden="1">{#N/A,#N/A,FALSE,"단축1";#N/A,#N/A,FALSE,"단축2";#N/A,#N/A,FALSE,"단축3";#N/A,#N/A,FALSE,"장축";#N/A,#N/A,FALSE,"4WD"}</definedName>
    <definedName name="ㅛㅛㅕㅗㅓ" hidden="1">{#N/A,#N/A,FALSE,"단축1";#N/A,#N/A,FALSE,"단축2";#N/A,#N/A,FALSE,"단축3";#N/A,#N/A,FALSE,"장축";#N/A,#N/A,FALSE,"4WD"}</definedName>
    <definedName name="ㅜ" localSheetId="14" hidden="1">{#N/A,#N/A,FALSE,"단축1";#N/A,#N/A,FALSE,"단축2";#N/A,#N/A,FALSE,"단축3";#N/A,#N/A,FALSE,"장축";#N/A,#N/A,FALSE,"4WD"}</definedName>
    <definedName name="ㅜ" localSheetId="7" hidden="1">{#N/A,#N/A,FALSE,"단축1";#N/A,#N/A,FALSE,"단축2";#N/A,#N/A,FALSE,"단축3";#N/A,#N/A,FALSE,"장축";#N/A,#N/A,FALSE,"4WD"}</definedName>
    <definedName name="ㅜ" localSheetId="25" hidden="1">{#N/A,#N/A,FALSE,"단축1";#N/A,#N/A,FALSE,"단축2";#N/A,#N/A,FALSE,"단축3";#N/A,#N/A,FALSE,"장축";#N/A,#N/A,FALSE,"4WD"}</definedName>
    <definedName name="ㅜ" localSheetId="21" hidden="1">{#N/A,#N/A,FALSE,"단축1";#N/A,#N/A,FALSE,"단축2";#N/A,#N/A,FALSE,"단축3";#N/A,#N/A,FALSE,"장축";#N/A,#N/A,FALSE,"4WD"}</definedName>
    <definedName name="ㅜ" localSheetId="22" hidden="1">{#N/A,#N/A,FALSE,"단축1";#N/A,#N/A,FALSE,"단축2";#N/A,#N/A,FALSE,"단축3";#N/A,#N/A,FALSE,"장축";#N/A,#N/A,FALSE,"4WD"}</definedName>
    <definedName name="ㅜ" localSheetId="19" hidden="1">{#N/A,#N/A,FALSE,"단축1";#N/A,#N/A,FALSE,"단축2";#N/A,#N/A,FALSE,"단축3";#N/A,#N/A,FALSE,"장축";#N/A,#N/A,FALSE,"4WD"}</definedName>
    <definedName name="ㅜ" hidden="1">{#N/A,#N/A,FALSE,"단축1";#N/A,#N/A,FALSE,"단축2";#N/A,#N/A,FALSE,"단축3";#N/A,#N/A,FALSE,"장축";#N/A,#N/A,FALSE,"4WD"}</definedName>
    <definedName name="ㅜㄷㅈ" localSheetId="14" hidden="1">{#N/A,#N/A,FALSE,"단축1";#N/A,#N/A,FALSE,"단축2";#N/A,#N/A,FALSE,"단축3";#N/A,#N/A,FALSE,"장축";#N/A,#N/A,FALSE,"4WD"}</definedName>
    <definedName name="ㅜㄷㅈ" localSheetId="7" hidden="1">{#N/A,#N/A,FALSE,"단축1";#N/A,#N/A,FALSE,"단축2";#N/A,#N/A,FALSE,"단축3";#N/A,#N/A,FALSE,"장축";#N/A,#N/A,FALSE,"4WD"}</definedName>
    <definedName name="ㅜㄷㅈ" localSheetId="25" hidden="1">{#N/A,#N/A,FALSE,"단축1";#N/A,#N/A,FALSE,"단축2";#N/A,#N/A,FALSE,"단축3";#N/A,#N/A,FALSE,"장축";#N/A,#N/A,FALSE,"4WD"}</definedName>
    <definedName name="ㅜㄷㅈ" localSheetId="21" hidden="1">{#N/A,#N/A,FALSE,"단축1";#N/A,#N/A,FALSE,"단축2";#N/A,#N/A,FALSE,"단축3";#N/A,#N/A,FALSE,"장축";#N/A,#N/A,FALSE,"4WD"}</definedName>
    <definedName name="ㅜㄷㅈ" localSheetId="22" hidden="1">{#N/A,#N/A,FALSE,"단축1";#N/A,#N/A,FALSE,"단축2";#N/A,#N/A,FALSE,"단축3";#N/A,#N/A,FALSE,"장축";#N/A,#N/A,FALSE,"4WD"}</definedName>
    <definedName name="ㅜㄷㅈ" localSheetId="19" hidden="1">{#N/A,#N/A,FALSE,"단축1";#N/A,#N/A,FALSE,"단축2";#N/A,#N/A,FALSE,"단축3";#N/A,#N/A,FALSE,"장축";#N/A,#N/A,FALSE,"4WD"}</definedName>
    <definedName name="ㅜㄷㅈ" hidden="1">{#N/A,#N/A,FALSE,"단축1";#N/A,#N/A,FALSE,"단축2";#N/A,#N/A,FALSE,"단축3";#N/A,#N/A,FALSE,"장축";#N/A,#N/A,FALSE,"4WD"}</definedName>
    <definedName name="ㅜ리" localSheetId="14" hidden="1">{#N/A,#N/A,TRUE,"Y생산";#N/A,#N/A,TRUE,"Y판매";#N/A,#N/A,TRUE,"Y총물량";#N/A,#N/A,TRUE,"Y능력";#N/A,#N/A,TRUE,"YKD"}</definedName>
    <definedName name="ㅜ리" localSheetId="7" hidden="1">{#N/A,#N/A,TRUE,"Y생산";#N/A,#N/A,TRUE,"Y판매";#N/A,#N/A,TRUE,"Y총물량";#N/A,#N/A,TRUE,"Y능력";#N/A,#N/A,TRUE,"YKD"}</definedName>
    <definedName name="ㅜ리" localSheetId="25" hidden="1">{#N/A,#N/A,TRUE,"Y생산";#N/A,#N/A,TRUE,"Y판매";#N/A,#N/A,TRUE,"Y총물량";#N/A,#N/A,TRUE,"Y능력";#N/A,#N/A,TRUE,"YKD"}</definedName>
    <definedName name="ㅜ리" localSheetId="21" hidden="1">{#N/A,#N/A,TRUE,"Y생산";#N/A,#N/A,TRUE,"Y판매";#N/A,#N/A,TRUE,"Y총물량";#N/A,#N/A,TRUE,"Y능력";#N/A,#N/A,TRUE,"YKD"}</definedName>
    <definedName name="ㅜ리" localSheetId="22" hidden="1">{#N/A,#N/A,TRUE,"Y생산";#N/A,#N/A,TRUE,"Y판매";#N/A,#N/A,TRUE,"Y총물량";#N/A,#N/A,TRUE,"Y능력";#N/A,#N/A,TRUE,"YKD"}</definedName>
    <definedName name="ㅜ리" localSheetId="19" hidden="1">{#N/A,#N/A,TRUE,"Y생산";#N/A,#N/A,TRUE,"Y판매";#N/A,#N/A,TRUE,"Y총물량";#N/A,#N/A,TRUE,"Y능력";#N/A,#N/A,TRUE,"YKD"}</definedName>
    <definedName name="ㅜ리" hidden="1">{#N/A,#N/A,TRUE,"Y생산";#N/A,#N/A,TRUE,"Y판매";#N/A,#N/A,TRUE,"Y총물량";#N/A,#N/A,TRUE,"Y능력";#N/A,#N/A,TRUE,"YKD"}</definedName>
    <definedName name="ㅜㅎ로ㅓ" localSheetId="14" hidden="1">{#N/A,#N/A,FALSE,"단축1";#N/A,#N/A,FALSE,"단축2";#N/A,#N/A,FALSE,"단축3";#N/A,#N/A,FALSE,"장축";#N/A,#N/A,FALSE,"4WD"}</definedName>
    <definedName name="ㅜㅎ로ㅓ" localSheetId="7" hidden="1">{#N/A,#N/A,FALSE,"단축1";#N/A,#N/A,FALSE,"단축2";#N/A,#N/A,FALSE,"단축3";#N/A,#N/A,FALSE,"장축";#N/A,#N/A,FALSE,"4WD"}</definedName>
    <definedName name="ㅜㅎ로ㅓ" localSheetId="25" hidden="1">{#N/A,#N/A,FALSE,"단축1";#N/A,#N/A,FALSE,"단축2";#N/A,#N/A,FALSE,"단축3";#N/A,#N/A,FALSE,"장축";#N/A,#N/A,FALSE,"4WD"}</definedName>
    <definedName name="ㅜㅎ로ㅓ" localSheetId="21" hidden="1">{#N/A,#N/A,FALSE,"단축1";#N/A,#N/A,FALSE,"단축2";#N/A,#N/A,FALSE,"단축3";#N/A,#N/A,FALSE,"장축";#N/A,#N/A,FALSE,"4WD"}</definedName>
    <definedName name="ㅜㅎ로ㅓ" localSheetId="22" hidden="1">{#N/A,#N/A,FALSE,"단축1";#N/A,#N/A,FALSE,"단축2";#N/A,#N/A,FALSE,"단축3";#N/A,#N/A,FALSE,"장축";#N/A,#N/A,FALSE,"4WD"}</definedName>
    <definedName name="ㅜㅎ로ㅓ" localSheetId="19" hidden="1">{#N/A,#N/A,FALSE,"단축1";#N/A,#N/A,FALSE,"단축2";#N/A,#N/A,FALSE,"단축3";#N/A,#N/A,FALSE,"장축";#N/A,#N/A,FALSE,"4WD"}</definedName>
    <definedName name="ㅜㅎ로ㅓ" hidden="1">{#N/A,#N/A,FALSE,"단축1";#N/A,#N/A,FALSE,"단축2";#N/A,#N/A,FALSE,"단축3";#N/A,#N/A,FALSE,"장축";#N/A,#N/A,FALSE,"4WD"}</definedName>
    <definedName name="ㅠ" localSheetId="14" hidden="1">{#N/A,#N/A,TRUE,"일정"}</definedName>
    <definedName name="ㅠ" localSheetId="7" hidden="1">{#N/A,#N/A,TRUE,"일정"}</definedName>
    <definedName name="ㅠ" localSheetId="25" hidden="1">{#N/A,#N/A,TRUE,"일정"}</definedName>
    <definedName name="ㅠ" localSheetId="21" hidden="1">{#N/A,#N/A,TRUE,"일정"}</definedName>
    <definedName name="ㅠ" localSheetId="22" hidden="1">{#N/A,#N/A,TRUE,"일정"}</definedName>
    <definedName name="ㅠ" localSheetId="19" hidden="1">{#N/A,#N/A,TRUE,"일정"}</definedName>
    <definedName name="ㅠ" hidden="1">{#N/A,#N/A,TRUE,"일정"}</definedName>
    <definedName name="ㅠㅗㄴㄱㅇㅎㄴㅍ" localSheetId="14" hidden="1">{#N/A,#N/A,FALSE,"단축1";#N/A,#N/A,FALSE,"단축2";#N/A,#N/A,FALSE,"단축3";#N/A,#N/A,FALSE,"장축";#N/A,#N/A,FALSE,"4WD"}</definedName>
    <definedName name="ㅠㅗㄴㄱㅇㅎㄴㅍ" localSheetId="7" hidden="1">{#N/A,#N/A,FALSE,"단축1";#N/A,#N/A,FALSE,"단축2";#N/A,#N/A,FALSE,"단축3";#N/A,#N/A,FALSE,"장축";#N/A,#N/A,FALSE,"4WD"}</definedName>
    <definedName name="ㅠㅗㄴㄱㅇㅎㄴㅍ" localSheetId="25" hidden="1">{#N/A,#N/A,FALSE,"단축1";#N/A,#N/A,FALSE,"단축2";#N/A,#N/A,FALSE,"단축3";#N/A,#N/A,FALSE,"장축";#N/A,#N/A,FALSE,"4WD"}</definedName>
    <definedName name="ㅠㅗㄴㄱㅇㅎㄴㅍ" localSheetId="21" hidden="1">{#N/A,#N/A,FALSE,"단축1";#N/A,#N/A,FALSE,"단축2";#N/A,#N/A,FALSE,"단축3";#N/A,#N/A,FALSE,"장축";#N/A,#N/A,FALSE,"4WD"}</definedName>
    <definedName name="ㅠㅗㄴㄱㅇㅎㄴㅍ" localSheetId="22" hidden="1">{#N/A,#N/A,FALSE,"단축1";#N/A,#N/A,FALSE,"단축2";#N/A,#N/A,FALSE,"단축3";#N/A,#N/A,FALSE,"장축";#N/A,#N/A,FALSE,"4WD"}</definedName>
    <definedName name="ㅠㅗㄴㄱㅇㅎㄴㅍ" localSheetId="19" hidden="1">{#N/A,#N/A,FALSE,"단축1";#N/A,#N/A,FALSE,"단축2";#N/A,#N/A,FALSE,"단축3";#N/A,#N/A,FALSE,"장축";#N/A,#N/A,FALSE,"4WD"}</definedName>
    <definedName name="ㅠㅗㄴㄱㅇㅎㄴㅍ" hidden="1">{#N/A,#N/A,FALSE,"단축1";#N/A,#N/A,FALSE,"단축2";#N/A,#N/A,FALSE,"단축3";#N/A,#N/A,FALSE,"장축";#N/A,#N/A,FALSE,"4WD"}</definedName>
    <definedName name="ㅠㅜ푸" localSheetId="14" hidden="1">{#N/A,#N/A,FALSE,"단축1";#N/A,#N/A,FALSE,"단축2";#N/A,#N/A,FALSE,"단축3";#N/A,#N/A,FALSE,"장축";#N/A,#N/A,FALSE,"4WD"}</definedName>
    <definedName name="ㅠㅜ푸" localSheetId="7" hidden="1">{#N/A,#N/A,FALSE,"단축1";#N/A,#N/A,FALSE,"단축2";#N/A,#N/A,FALSE,"단축3";#N/A,#N/A,FALSE,"장축";#N/A,#N/A,FALSE,"4WD"}</definedName>
    <definedName name="ㅠㅜ푸" localSheetId="25" hidden="1">{#N/A,#N/A,FALSE,"단축1";#N/A,#N/A,FALSE,"단축2";#N/A,#N/A,FALSE,"단축3";#N/A,#N/A,FALSE,"장축";#N/A,#N/A,FALSE,"4WD"}</definedName>
    <definedName name="ㅠㅜ푸" localSheetId="21" hidden="1">{#N/A,#N/A,FALSE,"단축1";#N/A,#N/A,FALSE,"단축2";#N/A,#N/A,FALSE,"단축3";#N/A,#N/A,FALSE,"장축";#N/A,#N/A,FALSE,"4WD"}</definedName>
    <definedName name="ㅠㅜ푸" localSheetId="22" hidden="1">{#N/A,#N/A,FALSE,"단축1";#N/A,#N/A,FALSE,"단축2";#N/A,#N/A,FALSE,"단축3";#N/A,#N/A,FALSE,"장축";#N/A,#N/A,FALSE,"4WD"}</definedName>
    <definedName name="ㅠㅜ푸" localSheetId="19" hidden="1">{#N/A,#N/A,FALSE,"단축1";#N/A,#N/A,FALSE,"단축2";#N/A,#N/A,FALSE,"단축3";#N/A,#N/A,FALSE,"장축";#N/A,#N/A,FALSE,"4WD"}</definedName>
    <definedName name="ㅠㅜ푸" hidden="1">{#N/A,#N/A,FALSE,"단축1";#N/A,#N/A,FALSE,"단축2";#N/A,#N/A,FALSE,"단축3";#N/A,#N/A,FALSE,"장축";#N/A,#N/A,FALSE,"4WD"}</definedName>
    <definedName name="ㅠㅠ" localSheetId="14" hidden="1">{#N/A,#N/A,FALSE,"단축1";#N/A,#N/A,FALSE,"단축2";#N/A,#N/A,FALSE,"단축3";#N/A,#N/A,FALSE,"장축";#N/A,#N/A,FALSE,"4WD"}</definedName>
    <definedName name="ㅠㅠ" localSheetId="7" hidden="1">{#N/A,#N/A,FALSE,"단축1";#N/A,#N/A,FALSE,"단축2";#N/A,#N/A,FALSE,"단축3";#N/A,#N/A,FALSE,"장축";#N/A,#N/A,FALSE,"4WD"}</definedName>
    <definedName name="ㅠㅠ" localSheetId="25" hidden="1">{#N/A,#N/A,FALSE,"단축1";#N/A,#N/A,FALSE,"단축2";#N/A,#N/A,FALSE,"단축3";#N/A,#N/A,FALSE,"장축";#N/A,#N/A,FALSE,"4WD"}</definedName>
    <definedName name="ㅠㅠ" localSheetId="21" hidden="1">{#N/A,#N/A,FALSE,"단축1";#N/A,#N/A,FALSE,"단축2";#N/A,#N/A,FALSE,"단축3";#N/A,#N/A,FALSE,"장축";#N/A,#N/A,FALSE,"4WD"}</definedName>
    <definedName name="ㅠㅠ" localSheetId="22" hidden="1">{#N/A,#N/A,FALSE,"단축1";#N/A,#N/A,FALSE,"단축2";#N/A,#N/A,FALSE,"단축3";#N/A,#N/A,FALSE,"장축";#N/A,#N/A,FALSE,"4WD"}</definedName>
    <definedName name="ㅠㅠ" localSheetId="19" hidden="1">{#N/A,#N/A,FALSE,"단축1";#N/A,#N/A,FALSE,"단축2";#N/A,#N/A,FALSE,"단축3";#N/A,#N/A,FALSE,"장축";#N/A,#N/A,FALSE,"4WD"}</definedName>
    <definedName name="ㅠㅠ" hidden="1">{#N/A,#N/A,FALSE,"단축1";#N/A,#N/A,FALSE,"단축2";#N/A,#N/A,FALSE,"단축3";#N/A,#N/A,FALSE,"장축";#N/A,#N/A,FALSE,"4WD"}</definedName>
    <definedName name="ㅠㅠㅠㅠ" localSheetId="14" hidden="1">{#N/A,#N/A,FALSE,"인원";#N/A,#N/A,FALSE,"비용2";#N/A,#N/A,FALSE,"비용1";#N/A,#N/A,FALSE,"비용";#N/A,#N/A,FALSE,"보증2";#N/A,#N/A,FALSE,"보증1";#N/A,#N/A,FALSE,"보증";#N/A,#N/A,FALSE,"손익1";#N/A,#N/A,FALSE,"손익";#N/A,#N/A,FALSE,"부서별매출";#N/A,#N/A,FALSE,"매출"}</definedName>
    <definedName name="ㅠㅠㅠㅠ" localSheetId="7" hidden="1">{#N/A,#N/A,FALSE,"인원";#N/A,#N/A,FALSE,"비용2";#N/A,#N/A,FALSE,"비용1";#N/A,#N/A,FALSE,"비용";#N/A,#N/A,FALSE,"보증2";#N/A,#N/A,FALSE,"보증1";#N/A,#N/A,FALSE,"보증";#N/A,#N/A,FALSE,"손익1";#N/A,#N/A,FALSE,"손익";#N/A,#N/A,FALSE,"부서별매출";#N/A,#N/A,FALSE,"매출"}</definedName>
    <definedName name="ㅠㅠㅠㅠ" localSheetId="25" hidden="1">{#N/A,#N/A,FALSE,"인원";#N/A,#N/A,FALSE,"비용2";#N/A,#N/A,FALSE,"비용1";#N/A,#N/A,FALSE,"비용";#N/A,#N/A,FALSE,"보증2";#N/A,#N/A,FALSE,"보증1";#N/A,#N/A,FALSE,"보증";#N/A,#N/A,FALSE,"손익1";#N/A,#N/A,FALSE,"손익";#N/A,#N/A,FALSE,"부서별매출";#N/A,#N/A,FALSE,"매출"}</definedName>
    <definedName name="ㅠㅠㅠㅠ" localSheetId="21" hidden="1">{#N/A,#N/A,FALSE,"인원";#N/A,#N/A,FALSE,"비용2";#N/A,#N/A,FALSE,"비용1";#N/A,#N/A,FALSE,"비용";#N/A,#N/A,FALSE,"보증2";#N/A,#N/A,FALSE,"보증1";#N/A,#N/A,FALSE,"보증";#N/A,#N/A,FALSE,"손익1";#N/A,#N/A,FALSE,"손익";#N/A,#N/A,FALSE,"부서별매출";#N/A,#N/A,FALSE,"매출"}</definedName>
    <definedName name="ㅠㅠㅠㅠ" localSheetId="22" hidden="1">{#N/A,#N/A,FALSE,"인원";#N/A,#N/A,FALSE,"비용2";#N/A,#N/A,FALSE,"비용1";#N/A,#N/A,FALSE,"비용";#N/A,#N/A,FALSE,"보증2";#N/A,#N/A,FALSE,"보증1";#N/A,#N/A,FALSE,"보증";#N/A,#N/A,FALSE,"손익1";#N/A,#N/A,FALSE,"손익";#N/A,#N/A,FALSE,"부서별매출";#N/A,#N/A,FALSE,"매출"}</definedName>
    <definedName name="ㅠㅠㅠㅠ" localSheetId="19" hidden="1">{#N/A,#N/A,FALSE,"인원";#N/A,#N/A,FALSE,"비용2";#N/A,#N/A,FALSE,"비용1";#N/A,#N/A,FALSE,"비용";#N/A,#N/A,FALSE,"보증2";#N/A,#N/A,FALSE,"보증1";#N/A,#N/A,FALSE,"보증";#N/A,#N/A,FALSE,"손익1";#N/A,#N/A,FALSE,"손익";#N/A,#N/A,FALSE,"부서별매출";#N/A,#N/A,FALSE,"매출"}</definedName>
    <definedName name="ㅠㅠㅠㅠ" hidden="1">{#N/A,#N/A,FALSE,"인원";#N/A,#N/A,FALSE,"비용2";#N/A,#N/A,FALSE,"비용1";#N/A,#N/A,FALSE,"비용";#N/A,#N/A,FALSE,"보증2";#N/A,#N/A,FALSE,"보증1";#N/A,#N/A,FALSE,"보증";#N/A,#N/A,FALSE,"손익1";#N/A,#N/A,FALSE,"손익";#N/A,#N/A,FALSE,"부서별매출";#N/A,#N/A,FALSE,"매출"}</definedName>
    <definedName name="ㅣ" localSheetId="14" hidden="1">{#N/A,#N/A,FALSE,"신규dep";#N/A,#N/A,FALSE,"신규dep-금형상각후";#N/A,#N/A,FALSE,"신규dep-연구비상각후";#N/A,#N/A,FALSE,"신규dep-기계,공구상각후"}</definedName>
    <definedName name="ㅣ" localSheetId="7" hidden="1">{#N/A,#N/A,FALSE,"신규dep";#N/A,#N/A,FALSE,"신규dep-금형상각후";#N/A,#N/A,FALSE,"신규dep-연구비상각후";#N/A,#N/A,FALSE,"신규dep-기계,공구상각후"}</definedName>
    <definedName name="ㅣ" localSheetId="25" hidden="1">{#N/A,#N/A,FALSE,"신규dep";#N/A,#N/A,FALSE,"신규dep-금형상각후";#N/A,#N/A,FALSE,"신규dep-연구비상각후";#N/A,#N/A,FALSE,"신규dep-기계,공구상각후"}</definedName>
    <definedName name="ㅣ" localSheetId="21" hidden="1">{#N/A,#N/A,FALSE,"신규dep";#N/A,#N/A,FALSE,"신규dep-금형상각후";#N/A,#N/A,FALSE,"신규dep-연구비상각후";#N/A,#N/A,FALSE,"신규dep-기계,공구상각후"}</definedName>
    <definedName name="ㅣ" localSheetId="22" hidden="1">{#N/A,#N/A,FALSE,"신규dep";#N/A,#N/A,FALSE,"신규dep-금형상각후";#N/A,#N/A,FALSE,"신규dep-연구비상각후";#N/A,#N/A,FALSE,"신규dep-기계,공구상각후"}</definedName>
    <definedName name="ㅣ" localSheetId="19" hidden="1">{#N/A,#N/A,FALSE,"신규dep";#N/A,#N/A,FALSE,"신규dep-금형상각후";#N/A,#N/A,FALSE,"신규dep-연구비상각후";#N/A,#N/A,FALSE,"신규dep-기계,공구상각후"}</definedName>
    <definedName name="ㅣ" hidden="1">{#N/A,#N/A,FALSE,"신규dep";#N/A,#N/A,FALSE,"신규dep-금형상각후";#N/A,#N/A,FALSE,"신규dep-연구비상각후";#N/A,#N/A,FALSE,"신규dep-기계,공구상각후"}</definedName>
    <definedName name="ㅣㅑㅓㅔ" hidden="1">#REF!</definedName>
    <definedName name="ㅣㅣ" localSheetId="14" hidden="1">{#N/A,#N/A,FALSE,"단축1";#N/A,#N/A,FALSE,"단축2";#N/A,#N/A,FALSE,"단축3";#N/A,#N/A,FALSE,"장축";#N/A,#N/A,FALSE,"4WD"}</definedName>
    <definedName name="ㅣㅣ" localSheetId="7" hidden="1">{#N/A,#N/A,FALSE,"단축1";#N/A,#N/A,FALSE,"단축2";#N/A,#N/A,FALSE,"단축3";#N/A,#N/A,FALSE,"장축";#N/A,#N/A,FALSE,"4WD"}</definedName>
    <definedName name="ㅣㅣ" localSheetId="25" hidden="1">{#N/A,#N/A,FALSE,"단축1";#N/A,#N/A,FALSE,"단축2";#N/A,#N/A,FALSE,"단축3";#N/A,#N/A,FALSE,"장축";#N/A,#N/A,FALSE,"4WD"}</definedName>
    <definedName name="ㅣㅣ" localSheetId="21" hidden="1">{#N/A,#N/A,FALSE,"단축1";#N/A,#N/A,FALSE,"단축2";#N/A,#N/A,FALSE,"단축3";#N/A,#N/A,FALSE,"장축";#N/A,#N/A,FALSE,"4WD"}</definedName>
    <definedName name="ㅣㅣ" localSheetId="22" hidden="1">{#N/A,#N/A,FALSE,"단축1";#N/A,#N/A,FALSE,"단축2";#N/A,#N/A,FALSE,"단축3";#N/A,#N/A,FALSE,"장축";#N/A,#N/A,FALSE,"4WD"}</definedName>
    <definedName name="ㅣㅣ" localSheetId="19" hidden="1">{#N/A,#N/A,FALSE,"단축1";#N/A,#N/A,FALSE,"단축2";#N/A,#N/A,FALSE,"단축3";#N/A,#N/A,FALSE,"장축";#N/A,#N/A,FALSE,"4WD"}</definedName>
    <definedName name="ㅣㅣ" hidden="1">{#N/A,#N/A,FALSE,"단축1";#N/A,#N/A,FALSE,"단축2";#N/A,#N/A,FALSE,"단축3";#N/A,#N/A,FALSE,"장축";#N/A,#N/A,FALSE,"4WD"}</definedName>
    <definedName name="一">#REF!</definedName>
    <definedName name="一年内到期的长期负债ZS" hidden="1">#REF!</definedName>
    <definedName name="一年内到期的非流动负债ZS" hidden="1">#REF!</definedName>
    <definedName name="一年内到期的非流动资产ZS" hidden="1">#REF!</definedName>
    <definedName name="一年内到期的非流动资产长期债权投资ZS" hidden="1">#REF!</definedName>
    <definedName name="一月">#REF!</definedName>
    <definedName name="一级余额529.dbf">#REF!</definedName>
    <definedName name="万隆利润">#REF!</definedName>
    <definedName name="三月机器">#REF!</definedName>
    <definedName name="上年度12月初汇率">#REF!</definedName>
    <definedName name="上年度12月底汇率">#REF!</definedName>
    <definedName name="上年数">#N/A</definedName>
    <definedName name="上期" hidden="1">#REF!</definedName>
    <definedName name="上期2" hidden="1">#REF!</definedName>
    <definedName name="上期末审定数">#REF!</definedName>
    <definedName name="不">#REF!</definedName>
    <definedName name="与体">#REF!</definedName>
    <definedName name="专项应付款bg" hidden="1">#REF!</definedName>
    <definedName name="专项应付款mx" hidden="1">#REF!</definedName>
    <definedName name="专项应付款ZS" hidden="1">#REF!</definedName>
    <definedName name="业务类">#REF!</definedName>
    <definedName name="东方大道">#REF!</definedName>
    <definedName name="个">#REF!</definedName>
    <definedName name="个人">#REF!</definedName>
    <definedName name="个人余额">#REF!</definedName>
    <definedName name="个人帐龄">#REF!</definedName>
    <definedName name="个人帐龄分析">#REF!</definedName>
    <definedName name="个人应收">#REF!</definedName>
    <definedName name="个人押金">#REF!</definedName>
    <definedName name="中药材">#REF!</definedName>
    <definedName name="中行国家部">#REF!</definedName>
    <definedName name="主管会计工作负责人">#REF!</definedName>
    <definedName name="主营业务成本bg" hidden="1">#REF!</definedName>
    <definedName name="主营业务成本mx" hidden="1">#REF!</definedName>
    <definedName name="主营业务成本mxb" hidden="1">#REF!</definedName>
    <definedName name="主营业务收入bg" hidden="1">#REF!</definedName>
    <definedName name="主营业务收入mx" hidden="1">#REF!</definedName>
    <definedName name="主营业务收入主营业务成本ZS" hidden="1">#REF!</definedName>
    <definedName name="主营业务收入明细">#REF!</definedName>
    <definedName name="主营业务税金及附加bg" hidden="1">#REF!</definedName>
    <definedName name="主营业务税金及附加mx" hidden="1">#REF!</definedName>
    <definedName name="乁">#REF!</definedName>
    <definedName name="久付">#REF!</definedName>
    <definedName name="久应付">#REF!</definedName>
    <definedName name="久新桥705">#REF!</definedName>
    <definedName name="久隆6.30">#REF!</definedName>
    <definedName name="久隆保证金余额6.30">#REF!</definedName>
    <definedName name="九龙利润">#REF!</definedName>
    <definedName name="事实上">#REF!</definedName>
    <definedName name="二">#REF!</definedName>
    <definedName name="二级明细表">#REF!</definedName>
    <definedName name="二零零三年10知12月">#REF!</definedName>
    <definedName name="二零零三年1知9月">#REF!</definedName>
    <definedName name="二零零四年10知12月">#REF!</definedName>
    <definedName name="二零零四年1知9月">#REF!</definedName>
    <definedName name="二零零四年9月份余额">#REF!</definedName>
    <definedName name="交">#REF!</definedName>
    <definedName name="交易性金融负债ZS" hidden="1">#REF!</definedName>
    <definedName name="交易性金融资产ZS" hidden="1">#REF!</definedName>
    <definedName name="产成品">#REF!</definedName>
    <definedName name="产成品F">#REF!</definedName>
    <definedName name="产成品K">#REF!</definedName>
    <definedName name="亮眼睛">#REF!</definedName>
    <definedName name="人" hidden="1">"0GTPZTEZ49KDNESTCDFNZA640"</definedName>
    <definedName name="人力">#REF!</definedName>
    <definedName name="人脞" hidden="1">#REF!</definedName>
    <definedName name="从" localSheetId="14" hidden="1">{#N/A,#N/A,FALSE,"供料净化车间"}</definedName>
    <definedName name="从" localSheetId="7" hidden="1">{#N/A,#N/A,FALSE,"供料净化车间"}</definedName>
    <definedName name="从" localSheetId="25" hidden="1">{#N/A,#N/A,FALSE,"供料净化车间"}</definedName>
    <definedName name="从" localSheetId="21" hidden="1">{#N/A,#N/A,FALSE,"供料净化车间"}</definedName>
    <definedName name="从" localSheetId="22" hidden="1">{#N/A,#N/A,FALSE,"供料净化车间"}</definedName>
    <definedName name="从" localSheetId="19" hidden="1">{#N/A,#N/A,FALSE,"供料净化车间"}</definedName>
    <definedName name="从" hidden="1">{#N/A,#N/A,FALSE,"供料净化车间"}</definedName>
    <definedName name="他项类别" localSheetId="25">'[1]A31-7-1房屋产权核对'!$I$99:$I$102</definedName>
    <definedName name="他项类别" localSheetId="21">'[1]A31-7-1房屋产权核对'!$I$99:$I$102</definedName>
    <definedName name="他项类别" localSheetId="22">'[1]A31-7-1房屋产权核对'!$I$99:$I$102</definedName>
    <definedName name="他项类别">#REF!</definedName>
    <definedName name="付利润晋明">#REF!</definedName>
    <definedName name="付首付">#REF!</definedName>
    <definedName name="代垫">#REF!</definedName>
    <definedName name="代理杂志收入">#REF!</definedName>
    <definedName name="以前年度损益调整bg" hidden="1">#REF!</definedName>
    <definedName name="以前年度损益调整mx" hidden="1">#REF!</definedName>
    <definedName name="仪器仪表">#REF!</definedName>
    <definedName name="企业负责人">#REF!</definedName>
    <definedName name="优雅">#REF!</definedName>
    <definedName name="会计分录序时簿">#REF!</definedName>
    <definedName name="会计制度">4</definedName>
    <definedName name="会计机构负责人">#REF!</definedName>
    <definedName name="会计科目">#REF!</definedName>
    <definedName name="会计科目编码">#REF!</definedName>
    <definedName name="低值">#REF!</definedName>
    <definedName name="低值易耗品">#REF!</definedName>
    <definedName name="余额">#REF!</definedName>
    <definedName name="余额表">#REF!</definedName>
    <definedName name="余额表.dbf">#REF!</definedName>
    <definedName name="你">#REF!</definedName>
    <definedName name="使用年限">#N/A</definedName>
    <definedName name="供应商">#REF!</definedName>
    <definedName name="供应商发生额">#REF!</definedName>
    <definedName name="促">#REF!</definedName>
    <definedName name="促销品类">#REF!</definedName>
    <definedName name="保管费清单">#REF!</definedName>
    <definedName name="修理费">#REF!</definedName>
    <definedName name="借1">#REF!</definedName>
    <definedName name="借2">#REF!</definedName>
    <definedName name="借3">#REF!</definedName>
    <definedName name="借4">#REF!</definedName>
    <definedName name="借方发生额">#REF!</definedName>
    <definedName name="借款" localSheetId="14" hidden="1">{#N/A,#N/A,FALSE,"970301";#N/A,#N/A,FALSE,"970302";#N/A,#N/A,FALSE,"970303";#N/A,#N/A,FALSE,"970304";#N/A,#N/A,FALSE,"COM1";#N/A,#N/A,FALSE,"COM2"}</definedName>
    <definedName name="借款" localSheetId="7" hidden="1">{#N/A,#N/A,FALSE,"970301";#N/A,#N/A,FALSE,"970302";#N/A,#N/A,FALSE,"970303";#N/A,#N/A,FALSE,"970304";#N/A,#N/A,FALSE,"COM1";#N/A,#N/A,FALSE,"COM2"}</definedName>
    <definedName name="借款" localSheetId="25" hidden="1">{#N/A,#N/A,FALSE,"970301";#N/A,#N/A,FALSE,"970302";#N/A,#N/A,FALSE,"970303";#N/A,#N/A,FALSE,"970304";#N/A,#N/A,FALSE,"COM1";#N/A,#N/A,FALSE,"COM2"}</definedName>
    <definedName name="借款" localSheetId="21" hidden="1">{#N/A,#N/A,FALSE,"970301";#N/A,#N/A,FALSE,"970302";#N/A,#N/A,FALSE,"970303";#N/A,#N/A,FALSE,"970304";#N/A,#N/A,FALSE,"COM1";#N/A,#N/A,FALSE,"COM2"}</definedName>
    <definedName name="借款" localSheetId="22" hidden="1">{#N/A,#N/A,FALSE,"970301";#N/A,#N/A,FALSE,"970302";#N/A,#N/A,FALSE,"970303";#N/A,#N/A,FALSE,"970304";#N/A,#N/A,FALSE,"COM1";#N/A,#N/A,FALSE,"COM2"}</definedName>
    <definedName name="借款" localSheetId="19" hidden="1">{#N/A,#N/A,FALSE,"970301";#N/A,#N/A,FALSE,"970302";#N/A,#N/A,FALSE,"970303";#N/A,#N/A,FALSE,"970304";#N/A,#N/A,FALSE,"COM1";#N/A,#N/A,FALSE,"COM2"}</definedName>
    <definedName name="借款" hidden="1">{#N/A,#N/A,FALSE,"970301";#N/A,#N/A,FALSE,"970302";#N/A,#N/A,FALSE,"970303";#N/A,#N/A,FALSE,"970304";#N/A,#N/A,FALSE,"COM1";#N/A,#N/A,FALSE,"COM2"}</definedName>
    <definedName name="借款利息全年">#REF!</definedName>
    <definedName name="借款到期日_年_月_日">#REF!</definedName>
    <definedName name="借款条件_抵押_质押_保证_信用">#REF!</definedName>
    <definedName name="借款用途_如具体项目名称">#REF!</definedName>
    <definedName name="借款种类">#REF!</definedName>
    <definedName name="借款种类1">#REF!</definedName>
    <definedName name="借款类别_请选择">#REF!</definedName>
    <definedName name="借款起始日_年_月_日">#REF!</definedName>
    <definedName name="借款银行_债权人">#REF!</definedName>
    <definedName name="倾斜拉杆P4A">#REF!</definedName>
    <definedName name="儿女">#REF!</definedName>
    <definedName name="先进" hidden="1">#REF!</definedName>
    <definedName name="公允价值变动损益bg" hidden="1">#REF!</definedName>
    <definedName name="公允价值变动损益mx" hidden="1">#REF!</definedName>
    <definedName name="公允价值变动收益ZS" hidden="1">#REF!</definedName>
    <definedName name="公司">#REF!</definedName>
    <definedName name="公积捐赠">#REF!</definedName>
    <definedName name="共玉">#REF!</definedName>
    <definedName name="关税">#REF!</definedName>
    <definedName name="其">#REF!</definedName>
    <definedName name="其他">#REF!</definedName>
    <definedName name="其他业务利润bg" hidden="1">#REF!</definedName>
    <definedName name="其他业务利润mx" hidden="1">#REF!</definedName>
    <definedName name="其他业务利润ZS" hidden="1">#REF!</definedName>
    <definedName name="其他业务成本bg" hidden="1">#REF!</definedName>
    <definedName name="其他业务成本mx" hidden="1">#REF!</definedName>
    <definedName name="其他业务支出mxb" hidden="1">#REF!</definedName>
    <definedName name="其他业务收入bg" hidden="1">#REF!</definedName>
    <definedName name="其他业务收入mx" hidden="1">#REF!</definedName>
    <definedName name="其他业务收入mxb" hidden="1">#REF!</definedName>
    <definedName name="其他产品">#REF!</definedName>
    <definedName name="其他入库序时簿">#REF!</definedName>
    <definedName name="其他公积">#REF!</definedName>
    <definedName name="其他应交堤防费4">#REF!</definedName>
    <definedName name="其他应交款12">#REF!</definedName>
    <definedName name="其他应交款bg" hidden="1">#REF!</definedName>
    <definedName name="其他应交款mx" hidden="1">#REF!</definedName>
    <definedName name="其他应付">#REF!</definedName>
    <definedName name="其他应付个人">#REF!</definedName>
    <definedName name="其他应付余额表">#REF!</definedName>
    <definedName name="其他应付保证金">#REF!</definedName>
    <definedName name="其他应付内部">#REF!</definedName>
    <definedName name="其他应付单位款">#REF!</definedName>
    <definedName name="其他应付外部往来">#REF!</definedName>
    <definedName name="其他应付款">#REF!</definedName>
    <definedName name="其他应付款02">#REF!</definedName>
    <definedName name="其他应付款bg" hidden="1">#REF!</definedName>
    <definedName name="其他应付款mx" hidden="1">#REF!</definedName>
    <definedName name="其他应付款mxb" hidden="1">#REF!</definedName>
    <definedName name="其他应付款pzb" hidden="1">#REF!</definedName>
    <definedName name="其他应付款samp" hidden="1">#REF!</definedName>
    <definedName name="其他应付款SJye" hidden="1">#REF!</definedName>
    <definedName name="其他应付款ZS" hidden="1">#REF!</definedName>
    <definedName name="其他应付款明细表">#REF!</definedName>
    <definedName name="其他应付款第三方排序" localSheetId="14" hidden="1">{"'科目汇总表  '!$A$1:$G$38"}</definedName>
    <definedName name="其他应付款第三方排序" localSheetId="7" hidden="1">{"'科目汇总表  '!$A$1:$G$38"}</definedName>
    <definedName name="其他应付款第三方排序" localSheetId="25" hidden="1">{"'科目汇总表  '!$A$1:$G$38"}</definedName>
    <definedName name="其他应付款第三方排序" localSheetId="21" hidden="1">{"'科目汇总表  '!$A$1:$G$38"}</definedName>
    <definedName name="其他应付款第三方排序" localSheetId="22" hidden="1">{"'科目汇总表  '!$A$1:$G$38"}</definedName>
    <definedName name="其他应付款第三方排序" localSheetId="19" hidden="1">{"'科目汇总表  '!$A$1:$G$38"}</definedName>
    <definedName name="其他应付款第三方排序" hidden="1">{"'科目汇总表  '!$A$1:$G$38"}</definedName>
    <definedName name="其他应收个人">#REF!</definedName>
    <definedName name="其他应收个人余额表">#REF!</definedName>
    <definedName name="其他应收个人款">#REF!</definedName>
    <definedName name="其他应收余额表">#REF!</definedName>
    <definedName name="其他应收保证金">#REF!</definedName>
    <definedName name="其他应收内部">#REF!</definedName>
    <definedName name="其他应收单位">#REF!</definedName>
    <definedName name="其他应收单位余额表">#REF!</definedName>
    <definedName name="其他应收单位款">#REF!</definedName>
    <definedName name="其他应收外部">#REF!</definedName>
    <definedName name="其他应收帐款余额表">#REF!</definedName>
    <definedName name="其他应收款">#REF!</definedName>
    <definedName name="其他应收款2004" hidden="1">#REF!</definedName>
    <definedName name="其他应收款bg" hidden="1">#REF!</definedName>
    <definedName name="其他应收款mx" hidden="1">#REF!</definedName>
    <definedName name="其他应收款mxb" hidden="1">#REF!</definedName>
    <definedName name="其他应收款ZS" hidden="1">#REF!</definedName>
    <definedName name="其他应收款明细表">#REF!</definedName>
    <definedName name="其他未交款明细表">#REF!</definedName>
    <definedName name="其他流动负债bg" hidden="1">#REF!</definedName>
    <definedName name="其他流动负债mx" hidden="1">#REF!</definedName>
    <definedName name="其他流动负债ZS" hidden="1">#REF!</definedName>
    <definedName name="其他流动资产bg" hidden="1">#REF!</definedName>
    <definedName name="其他流动资产mx" hidden="1">#REF!</definedName>
    <definedName name="其他流动资产ZS" hidden="1">#REF!</definedName>
    <definedName name="其他货币">#REF!</definedName>
    <definedName name="其他货币海通.dbf">#REF!</definedName>
    <definedName name="其他货币资金">#REF!</definedName>
    <definedName name="其他货币资金.dbf">#REF!</definedName>
    <definedName name="其他货币资金明细表">#REF!</definedName>
    <definedName name="其他货币零领路.dbf">#REF!</definedName>
    <definedName name="其他长期债权投资明细表">#REF!</definedName>
    <definedName name="其他非流动负债bg" hidden="1">#REF!</definedName>
    <definedName name="其他非流动负债mx" hidden="1">#REF!</definedName>
    <definedName name="其他非流动负债ZS" hidden="1">#REF!</definedName>
    <definedName name="其他非流动资产bg" hidden="1">#REF!</definedName>
    <definedName name="其他非流动资产mx" hidden="1">#REF!</definedName>
    <definedName name="其他非流动资产ZS" hidden="1">#REF!</definedName>
    <definedName name="其它应收">#REF!</definedName>
    <definedName name="其它应收款">#REF!</definedName>
    <definedName name="其它收入05">#REF!</definedName>
    <definedName name="其它类">#REF!</definedName>
    <definedName name="内部往来1">#REF!</definedName>
    <definedName name="内部往来bg" hidden="1">#REF!</definedName>
    <definedName name="内部往来mx" hidden="1">#REF!</definedName>
    <definedName name="内部控制问卷">#REF!</definedName>
    <definedName name="决" hidden="1">#REF!</definedName>
    <definedName name="净_利_润93">#REF!</definedName>
    <definedName name="净_利_润94">#REF!</definedName>
    <definedName name="净_利_润95">#REF!</definedName>
    <definedName name="净资产合计93期初">#REF!</definedName>
    <definedName name="净资产合计93期末">#REF!</definedName>
    <definedName name="净资产合计94期初">#REF!</definedName>
    <definedName name="净资产合计94期末">#REF!</definedName>
    <definedName name="净资产合计95期初">#REF!</definedName>
    <definedName name="净资产合计95期末">#REF!</definedName>
    <definedName name="减值准备">#REF!</definedName>
    <definedName name="凭证抽查表">#N/A</definedName>
    <definedName name="函证">#N/A</definedName>
    <definedName name="分">#REF!</definedName>
    <definedName name="利_润_总_额93">#REF!</definedName>
    <definedName name="利_润_总_额94">#REF!</definedName>
    <definedName name="利_润_总_额95">#REF!</definedName>
    <definedName name="利16.02">#REF!</definedName>
    <definedName name="利16.04">#REF!</definedName>
    <definedName name="利审4">#REF!</definedName>
    <definedName name="利息总额">#REF!</definedName>
    <definedName name="利润">#REF!</definedName>
    <definedName name="利润总">#REF!</definedName>
    <definedName name="利润表">#REF!</definedName>
    <definedName name="制作成本">#REF!</definedName>
    <definedName name="制作成本05">#REF!</definedName>
    <definedName name="制作收入">#REF!</definedName>
    <definedName name="制作收入05">#REF!</definedName>
    <definedName name="制成04">#REF!</definedName>
    <definedName name="制收">#REF!</definedName>
    <definedName name="制收02">#REF!</definedName>
    <definedName name="制造费用">#REF!</definedName>
    <definedName name="制造费用bg" hidden="1">#REF!</definedName>
    <definedName name="制造费用mx" hidden="1">#REF!</definedName>
    <definedName name="制造费用多栏帐">#REF!</definedName>
    <definedName name="制造费用明细表">#REF!</definedName>
    <definedName name="前挡泥瓦">#REF!</definedName>
    <definedName name="前轮规格_后轮规格">#REF!</definedName>
    <definedName name="副油箱">#REF!</definedName>
    <definedName name="办公费">#REF!</definedName>
    <definedName name="动力输出">#REF!</definedName>
    <definedName name="劲拉面推广计划直营" hidden="1">#REF!</definedName>
    <definedName name="劳动保护费">#REF!</definedName>
    <definedName name="包装物">#REF!</definedName>
    <definedName name="北京管理费用">#REF!</definedName>
    <definedName name="北京营业费用">#REF!</definedName>
    <definedName name="北京财务费用">#REF!</definedName>
    <definedName name="北京银行">#REF!</definedName>
    <definedName name="区域.2687033" hidden="1">#REF!</definedName>
    <definedName name="区域.2687033_区域" hidden="1">#REF!</definedName>
    <definedName name="区域.4467553" hidden="1">#REF!</definedName>
    <definedName name="区域.4467553_区域" hidden="1">#REF!</definedName>
    <definedName name="区域.5327711" hidden="1">#REF!</definedName>
    <definedName name="区域.5327711_区域" hidden="1">#REF!</definedName>
    <definedName name="区域.6255845" hidden="1">#REF!</definedName>
    <definedName name="区域.6255845_区域" hidden="1">#REF!</definedName>
    <definedName name="区域.7120141" hidden="1">#REF!</definedName>
    <definedName name="区域.7120141_区域" hidden="1">#REF!</definedName>
    <definedName name="区域.7443355" hidden="1">#REF!</definedName>
    <definedName name="区域.7443355_区域" hidden="1">#REF!</definedName>
    <definedName name="区域.75262_区域" hidden="1">#REF!</definedName>
    <definedName name="区域.8626193" hidden="1">#REF!</definedName>
    <definedName name="区域.8626193_区域" hidden="1">#REF!</definedName>
    <definedName name="区域.9495566" hidden="1">#REF!</definedName>
    <definedName name="区域.9495566_区域" hidden="1">#REF!</definedName>
    <definedName name="半成品">#REF!</definedName>
    <definedName name="半成品仓">#REF!</definedName>
    <definedName name="半成品废库">#REF!</definedName>
    <definedName name="单位参数" hidden="1">#REF!</definedName>
    <definedName name="单位名称" hidden="1">#REF!</definedName>
    <definedName name="单位应付">#REF!</definedName>
    <definedName name="单位应付款">#REF!</definedName>
    <definedName name="单位总数">#REF!</definedName>
    <definedName name="单应收12月">#REF!</definedName>
    <definedName name="南平所直营TP计划" hidden="1">#REF!</definedName>
    <definedName name="卡">#REF!</definedName>
    <definedName name="卡箍Q1">#REF!</definedName>
    <definedName name="原币余额">#REF!</definedName>
    <definedName name="原料">#REF!</definedName>
    <definedName name="原材料bg" hidden="1">#REF!</definedName>
    <definedName name="原材料mx" hidden="1">#REF!</definedName>
    <definedName name="原材料ncs" hidden="1">#REF!</definedName>
    <definedName name="原辅材料">#REF!</definedName>
    <definedName name="厦新">#REF!</definedName>
    <definedName name="去">#REF!</definedName>
    <definedName name="双职工" hidden="1">#REF!</definedName>
    <definedName name="反对">#REF!</definedName>
    <definedName name="发">#REF!</definedName>
    <definedName name="发动机">#REF!</definedName>
    <definedName name="发挥" hidden="1">#REF!</definedName>
    <definedName name="发生额及余额表">#REF!</definedName>
    <definedName name="发票">#REF!</definedName>
    <definedName name="发票序时簿">#REF!</definedName>
    <definedName name="古古怪怪个" localSheetId="14" hidden="1">{#N/A,#N/A,FALSE,"견적대비-2"}</definedName>
    <definedName name="古古怪怪个" localSheetId="7" hidden="1">{#N/A,#N/A,FALSE,"견적대비-2"}</definedName>
    <definedName name="古古怪怪个" localSheetId="25" hidden="1">{#N/A,#N/A,FALSE,"견적대비-2"}</definedName>
    <definedName name="古古怪怪个" localSheetId="21" hidden="1">{#N/A,#N/A,FALSE,"견적대비-2"}</definedName>
    <definedName name="古古怪怪个" localSheetId="22" hidden="1">{#N/A,#N/A,FALSE,"견적대비-2"}</definedName>
    <definedName name="古古怪怪个" localSheetId="19" hidden="1">{#N/A,#N/A,FALSE,"견적대비-2"}</definedName>
    <definedName name="古古怪怪个" hidden="1">{#N/A,#N/A,FALSE,"견적대비-2"}</definedName>
    <definedName name="古古怪怪个古古怪怪个" localSheetId="14" hidden="1">{#N/A,#N/A,TRUE,"Y생산";#N/A,#N/A,TRUE,"Y판매";#N/A,#N/A,TRUE,"Y총물량";#N/A,#N/A,TRUE,"Y능력";#N/A,#N/A,TRUE,"YKD"}</definedName>
    <definedName name="古古怪怪个古古怪怪个" localSheetId="7" hidden="1">{#N/A,#N/A,TRUE,"Y생산";#N/A,#N/A,TRUE,"Y판매";#N/A,#N/A,TRUE,"Y총물량";#N/A,#N/A,TRUE,"Y능력";#N/A,#N/A,TRUE,"YKD"}</definedName>
    <definedName name="古古怪怪个古古怪怪个" localSheetId="25" hidden="1">{#N/A,#N/A,TRUE,"Y생산";#N/A,#N/A,TRUE,"Y판매";#N/A,#N/A,TRUE,"Y총물량";#N/A,#N/A,TRUE,"Y능력";#N/A,#N/A,TRUE,"YKD"}</definedName>
    <definedName name="古古怪怪个古古怪怪个" localSheetId="21" hidden="1">{#N/A,#N/A,TRUE,"Y생산";#N/A,#N/A,TRUE,"Y판매";#N/A,#N/A,TRUE,"Y총물량";#N/A,#N/A,TRUE,"Y능력";#N/A,#N/A,TRUE,"YKD"}</definedName>
    <definedName name="古古怪怪个古古怪怪个" localSheetId="22" hidden="1">{#N/A,#N/A,TRUE,"Y생산";#N/A,#N/A,TRUE,"Y판매";#N/A,#N/A,TRUE,"Y총물량";#N/A,#N/A,TRUE,"Y능력";#N/A,#N/A,TRUE,"YKD"}</definedName>
    <definedName name="古古怪怪个古古怪怪个" localSheetId="19" hidden="1">{#N/A,#N/A,TRUE,"Y생산";#N/A,#N/A,TRUE,"Y판매";#N/A,#N/A,TRUE,"Y총물량";#N/A,#N/A,TRUE,"Y능력";#N/A,#N/A,TRUE,"YKD"}</definedName>
    <definedName name="古古怪怪个古古怪怪个" hidden="1">{#N/A,#N/A,TRUE,"Y생산";#N/A,#N/A,TRUE,"Y판매";#N/A,#N/A,TRUE,"Y총물량";#N/A,#N/A,TRUE,"Y능력";#N/A,#N/A,TRUE,"YKD"}</definedName>
    <definedName name="可">#REF!</definedName>
    <definedName name="可179">#REF!</definedName>
    <definedName name="可供出售金融资产ZS" hidden="1">#REF!</definedName>
    <definedName name="史文">#REF!</definedName>
    <definedName name="合同" localSheetId="14" hidden="1">{#N/A,#N/A,FALSE,"TAX COMPUTATION";#N/A,#N/A,FALSE,"TAX SCHEDULE";#N/A,#N/A,FALSE,"ADDITIONS";#N/A,#N/A,FALSE,"W &amp; T"}</definedName>
    <definedName name="合同" localSheetId="7" hidden="1">{#N/A,#N/A,FALSE,"TAX COMPUTATION";#N/A,#N/A,FALSE,"TAX SCHEDULE";#N/A,#N/A,FALSE,"ADDITIONS";#N/A,#N/A,FALSE,"W &amp; T"}</definedName>
    <definedName name="合同" localSheetId="25" hidden="1">{#N/A,#N/A,FALSE,"TAX COMPUTATION";#N/A,#N/A,FALSE,"TAX SCHEDULE";#N/A,#N/A,FALSE,"ADDITIONS";#N/A,#N/A,FALSE,"W &amp; T"}</definedName>
    <definedName name="合同" localSheetId="21" hidden="1">{#N/A,#N/A,FALSE,"TAX COMPUTATION";#N/A,#N/A,FALSE,"TAX SCHEDULE";#N/A,#N/A,FALSE,"ADDITIONS";#N/A,#N/A,FALSE,"W &amp; T"}</definedName>
    <definedName name="合同" localSheetId="22" hidden="1">{#N/A,#N/A,FALSE,"TAX COMPUTATION";#N/A,#N/A,FALSE,"TAX SCHEDULE";#N/A,#N/A,FALSE,"ADDITIONS";#N/A,#N/A,FALSE,"W &amp; T"}</definedName>
    <definedName name="合同" localSheetId="19" hidden="1">{#N/A,#N/A,FALSE,"TAX COMPUTATION";#N/A,#N/A,FALSE,"TAX SCHEDULE";#N/A,#N/A,FALSE,"ADDITIONS";#N/A,#N/A,FALSE,"W &amp; T"}</definedName>
    <definedName name="合同" hidden="1">{#N/A,#N/A,FALSE,"TAX COMPUTATION";#N/A,#N/A,FALSE,"TAX SCHEDULE";#N/A,#N/A,FALSE,"ADDITIONS";#N/A,#N/A,FALSE,"W &amp; T"}</definedName>
    <definedName name="合同编号">#REF!</definedName>
    <definedName name="合并价差明细表">#REF!</definedName>
    <definedName name="合计">#REF!</definedName>
    <definedName name="吉林高校好滋味折价券派发总结" hidden="1">#REF!</definedName>
    <definedName name="名称" localSheetId="14" hidden="1">{"'科目汇总表  '!$A$1:$G$38"}</definedName>
    <definedName name="名称" localSheetId="7" hidden="1">{"'科目汇总表  '!$A$1:$G$38"}</definedName>
    <definedName name="名称" localSheetId="25" hidden="1">{"'科目汇总表  '!$A$1:$G$38"}</definedName>
    <definedName name="名称" localSheetId="21" hidden="1">{"'科目汇总表  '!$A$1:$G$38"}</definedName>
    <definedName name="名称" localSheetId="22" hidden="1">{"'科目汇总表  '!$A$1:$G$38"}</definedName>
    <definedName name="名称" localSheetId="19" hidden="1">{"'科目汇总表  '!$A$1:$G$38"}</definedName>
    <definedName name="名称" hidden="1">{"'科目汇总表  '!$A$1:$G$38"}</definedName>
    <definedName name="呒">#REF!</definedName>
    <definedName name="呢">#REF!</definedName>
    <definedName name="周建国">#REF!</definedName>
    <definedName name="周报2" localSheetId="14" hidden="1">{#N/A,#N/A,FALSE,"Bare Battery F.G."}</definedName>
    <definedName name="周报2" localSheetId="7" hidden="1">{#N/A,#N/A,FALSE,"Bare Battery F.G."}</definedName>
    <definedName name="周报2" localSheetId="25" hidden="1">{#N/A,#N/A,FALSE,"Bare Battery F.G."}</definedName>
    <definedName name="周报2" localSheetId="21" hidden="1">{#N/A,#N/A,FALSE,"Bare Battery F.G."}</definedName>
    <definedName name="周报2" localSheetId="22" hidden="1">{#N/A,#N/A,FALSE,"Bare Battery F.G."}</definedName>
    <definedName name="周报2" localSheetId="19" hidden="1">{#N/A,#N/A,FALSE,"Bare Battery F.G."}</definedName>
    <definedName name="周报2" hidden="1">{#N/A,#N/A,FALSE,"Bare Battery F.G."}</definedName>
    <definedName name="周报9.10" localSheetId="14" hidden="1">{#N/A,#N/A,FALSE,"Bare Battery F.G."}</definedName>
    <definedName name="周报9.10" localSheetId="7" hidden="1">{#N/A,#N/A,FALSE,"Bare Battery F.G."}</definedName>
    <definedName name="周报9.10" localSheetId="25" hidden="1">{#N/A,#N/A,FALSE,"Bare Battery F.G."}</definedName>
    <definedName name="周报9.10" localSheetId="21" hidden="1">{#N/A,#N/A,FALSE,"Bare Battery F.G."}</definedName>
    <definedName name="周报9.10" localSheetId="22" hidden="1">{#N/A,#N/A,FALSE,"Bare Battery F.G."}</definedName>
    <definedName name="周报9.10" localSheetId="19" hidden="1">{#N/A,#N/A,FALSE,"Bare Battery F.G."}</definedName>
    <definedName name="周报9.10" hidden="1">{#N/A,#N/A,FALSE,"Bare Battery F.G."}</definedName>
    <definedName name="周报9.2" localSheetId="14" hidden="1">{#N/A,#N/A,FALSE,"Bare Battery F.G."}</definedName>
    <definedName name="周报9.2" localSheetId="7" hidden="1">{#N/A,#N/A,FALSE,"Bare Battery F.G."}</definedName>
    <definedName name="周报9.2" localSheetId="25" hidden="1">{#N/A,#N/A,FALSE,"Bare Battery F.G."}</definedName>
    <definedName name="周报9.2" localSheetId="21" hidden="1">{#N/A,#N/A,FALSE,"Bare Battery F.G."}</definedName>
    <definedName name="周报9.2" localSheetId="22" hidden="1">{#N/A,#N/A,FALSE,"Bare Battery F.G."}</definedName>
    <definedName name="周报9.2" localSheetId="19" hidden="1">{#N/A,#N/A,FALSE,"Bare Battery F.G."}</definedName>
    <definedName name="周报9.2" hidden="1">{#N/A,#N/A,FALSE,"Bare Battery F.G."}</definedName>
    <definedName name="和">#REF!</definedName>
    <definedName name="哦">#REF!</definedName>
    <definedName name="哭">#REF!</definedName>
    <definedName name="商标采购.dbf">#REF!</definedName>
    <definedName name="商誉ZS" hidden="1">#REF!</definedName>
    <definedName name="啊">#REF!</definedName>
    <definedName name="啊2">#REF!</definedName>
    <definedName name="啊ô">#REF!</definedName>
    <definedName name="啊互动活动" localSheetId="14" hidden="1">{#N/A,#N/A,FALSE,"단축1";#N/A,#N/A,FALSE,"단축2";#N/A,#N/A,FALSE,"단축3";#N/A,#N/A,FALSE,"장축";#N/A,#N/A,FALSE,"4WD"}</definedName>
    <definedName name="啊互动活动" localSheetId="7" hidden="1">{#N/A,#N/A,FALSE,"단축1";#N/A,#N/A,FALSE,"단축2";#N/A,#N/A,FALSE,"단축3";#N/A,#N/A,FALSE,"장축";#N/A,#N/A,FALSE,"4WD"}</definedName>
    <definedName name="啊互动活动" localSheetId="25" hidden="1">{#N/A,#N/A,FALSE,"단축1";#N/A,#N/A,FALSE,"단축2";#N/A,#N/A,FALSE,"단축3";#N/A,#N/A,FALSE,"장축";#N/A,#N/A,FALSE,"4WD"}</definedName>
    <definedName name="啊互动活动" localSheetId="21" hidden="1">{#N/A,#N/A,FALSE,"단축1";#N/A,#N/A,FALSE,"단축2";#N/A,#N/A,FALSE,"단축3";#N/A,#N/A,FALSE,"장축";#N/A,#N/A,FALSE,"4WD"}</definedName>
    <definedName name="啊互动活动" localSheetId="22" hidden="1">{#N/A,#N/A,FALSE,"단축1";#N/A,#N/A,FALSE,"단축2";#N/A,#N/A,FALSE,"단축3";#N/A,#N/A,FALSE,"장축";#N/A,#N/A,FALSE,"4WD"}</definedName>
    <definedName name="啊互动活动" localSheetId="19" hidden="1">{#N/A,#N/A,FALSE,"단축1";#N/A,#N/A,FALSE,"단축2";#N/A,#N/A,FALSE,"단축3";#N/A,#N/A,FALSE,"장축";#N/A,#N/A,FALSE,"4WD"}</definedName>
    <definedName name="啊互动活动" hidden="1">{#N/A,#N/A,FALSE,"단축1";#N/A,#N/A,FALSE,"단축2";#N/A,#N/A,FALSE,"단축3";#N/A,#N/A,FALSE,"장축";#N/A,#N/A,FALSE,"4WD"}</definedName>
    <definedName name="啊啊" hidden="1">#REF!</definedName>
    <definedName name="啊撒" hidden="1">#REF!</definedName>
    <definedName name="嗯">#REF!</definedName>
    <definedName name="回油管Q10">#REF!</definedName>
    <definedName name="固定利率_浮动利率">#REF!</definedName>
    <definedName name="固定资产">#REF!</definedName>
    <definedName name="固定资产bg" hidden="1">#REF!</definedName>
    <definedName name="固定资产mx" hidden="1">#REF!</definedName>
    <definedName name="固定资产SJye" hidden="1">#REF!</definedName>
    <definedName name="固定资产ZS" hidden="1">#REF!</definedName>
    <definedName name="固定资产卡片">#REF!</definedName>
    <definedName name="固定资产增减表资产增减表0ꎠ">#REF!</definedName>
    <definedName name="固定资产处理情况表">#REF!</definedName>
    <definedName name="固定资产帐">#REF!</definedName>
    <definedName name="固定资产折旧表">#REF!</definedName>
    <definedName name="固定资产明细">#REF!,#REF!</definedName>
    <definedName name="固定资产清单">#REF!</definedName>
    <definedName name="固定资产清理bg" hidden="1">#REF!</definedName>
    <definedName name="固定资产清理mx" hidden="1">#REF!</definedName>
    <definedName name="固定资产清理mxb" hidden="1">#REF!</definedName>
    <definedName name="固定资产清理ZS" hidden="1">#REF!</definedName>
    <definedName name="土地" hidden="1">162</definedName>
    <definedName name="在">#REF!</definedName>
    <definedName name="在产">#REF!</definedName>
    <definedName name="在建工程12月">#REF!</definedName>
    <definedName name="在建工程bg" hidden="1">#REF!</definedName>
    <definedName name="在建工程mx" hidden="1">#REF!</definedName>
    <definedName name="在建工程ZS" hidden="1">#REF!</definedName>
    <definedName name="在建工程明细">#REF!</definedName>
    <definedName name="在建工程明细表">#REF!</definedName>
    <definedName name="在用设备查询">#REF!</definedName>
    <definedName name="在职" hidden="1">#REF!</definedName>
    <definedName name="地方" localSheetId="14" hidden="1">{#N/A,#N/A,FALSE,"Aging Summary";#N/A,#N/A,FALSE,"Ratio Analysis";#N/A,#N/A,FALSE,"Test 120 Day Accts";#N/A,#N/A,FALSE,"Tickmarks"}</definedName>
    <definedName name="地方" localSheetId="7" hidden="1">{#N/A,#N/A,FALSE,"Aging Summary";#N/A,#N/A,FALSE,"Ratio Analysis";#N/A,#N/A,FALSE,"Test 120 Day Accts";#N/A,#N/A,FALSE,"Tickmarks"}</definedName>
    <definedName name="地方" localSheetId="25" hidden="1">{#N/A,#N/A,FALSE,"Aging Summary";#N/A,#N/A,FALSE,"Ratio Analysis";#N/A,#N/A,FALSE,"Test 120 Day Accts";#N/A,#N/A,FALSE,"Tickmarks"}</definedName>
    <definedName name="地方" localSheetId="21" hidden="1">{#N/A,#N/A,FALSE,"Aging Summary";#N/A,#N/A,FALSE,"Ratio Analysis";#N/A,#N/A,FALSE,"Test 120 Day Accts";#N/A,#N/A,FALSE,"Tickmarks"}</definedName>
    <definedName name="地方" localSheetId="22" hidden="1">{#N/A,#N/A,FALSE,"Aging Summary";#N/A,#N/A,FALSE,"Ratio Analysis";#N/A,#N/A,FALSE,"Test 120 Day Accts";#N/A,#N/A,FALSE,"Tickmarks"}</definedName>
    <definedName name="地方" localSheetId="19" hidden="1">{#N/A,#N/A,FALSE,"Aging Summary";#N/A,#N/A,FALSE,"Ratio Analysis";#N/A,#N/A,FALSE,"Test 120 Day Accts";#N/A,#N/A,FALSE,"Tickmarks"}</definedName>
    <definedName name="地方" hidden="1">{#N/A,#N/A,FALSE,"Aging Summary";#N/A,#N/A,FALSE,"Ratio Analysis";#N/A,#N/A,FALSE,"Test 120 Day Accts";#N/A,#N/A,FALSE,"Tickmarks"}</definedName>
    <definedName name="地方教育发展">#REF!</definedName>
    <definedName name="地方教育发展费">#REF!</definedName>
    <definedName name="地方教育发展费4">#REF!</definedName>
    <definedName name="坏帐准备明细表">#REF!</definedName>
    <definedName name="坏账准备" hidden="1">TRIM(#REF!&amp;#REF!)</definedName>
    <definedName name="坏账准备_其他应收款bg" hidden="1">#REF!</definedName>
    <definedName name="坏账准备_其他应收款mx" hidden="1">#REF!</definedName>
    <definedName name="坏账准备_其他应收款SJye" hidden="1">#REF!</definedName>
    <definedName name="坏账准备_应收账款bg" hidden="1">#REF!</definedName>
    <definedName name="坏账准备_应收账款mx" hidden="1">#REF!</definedName>
    <definedName name="坏账准备_预付账款bg" hidden="1">#REF!</definedName>
    <definedName name="坏账准备_预付账款mx" hidden="1">#REF!</definedName>
    <definedName name="坏账准备_预付账款SJye" hidden="1">#REF!</definedName>
    <definedName name="堤防">#REF!</definedName>
    <definedName name="堤防维护费">#REF!</definedName>
    <definedName name="塔皮斯">#REF!</definedName>
    <definedName name="塔皮斯2">#REF!</definedName>
    <definedName name="备品备件">#REF!</definedName>
    <definedName name="备查类">#REF!</definedName>
    <definedName name="备注">#REF!</definedName>
    <definedName name="备用" localSheetId="14" hidden="1">{#N/A,#N/A,FALSE,"OffAdvance";#N/A,#N/A,FALSE,"OffExpRprt";#N/A,#N/A,FALSE,"Entertmnt";#N/A,#N/A,FALSE,"Promotion";#N/A,#N/A,FALSE,"Travelling"}</definedName>
    <definedName name="备用" localSheetId="7" hidden="1">{#N/A,#N/A,FALSE,"OffAdvance";#N/A,#N/A,FALSE,"OffExpRprt";#N/A,#N/A,FALSE,"Entertmnt";#N/A,#N/A,FALSE,"Promotion";#N/A,#N/A,FALSE,"Travelling"}</definedName>
    <definedName name="备用" localSheetId="25" hidden="1">{#N/A,#N/A,FALSE,"OffAdvance";#N/A,#N/A,FALSE,"OffExpRprt";#N/A,#N/A,FALSE,"Entertmnt";#N/A,#N/A,FALSE,"Promotion";#N/A,#N/A,FALSE,"Travelling"}</definedName>
    <definedName name="备用" localSheetId="21" hidden="1">{#N/A,#N/A,FALSE,"OffAdvance";#N/A,#N/A,FALSE,"OffExpRprt";#N/A,#N/A,FALSE,"Entertmnt";#N/A,#N/A,FALSE,"Promotion";#N/A,#N/A,FALSE,"Travelling"}</definedName>
    <definedName name="备用" localSheetId="22" hidden="1">{#N/A,#N/A,FALSE,"OffAdvance";#N/A,#N/A,FALSE,"OffExpRprt";#N/A,#N/A,FALSE,"Entertmnt";#N/A,#N/A,FALSE,"Promotion";#N/A,#N/A,FALSE,"Travelling"}</definedName>
    <definedName name="备用" localSheetId="19" hidden="1">{#N/A,#N/A,FALSE,"OffAdvance";#N/A,#N/A,FALSE,"OffExpRprt";#N/A,#N/A,FALSE,"Entertmnt";#N/A,#N/A,FALSE,"Promotion";#N/A,#N/A,FALSE,"Travelling"}</definedName>
    <definedName name="备用" hidden="1">{#N/A,#N/A,FALSE,"OffAdvance";#N/A,#N/A,FALSE,"OffExpRprt";#N/A,#N/A,FALSE,"Entertmnt";#N/A,#N/A,FALSE,"Promotion";#N/A,#N/A,FALSE,"Travelling"}</definedName>
    <definedName name="备用金">#REF!</definedName>
    <definedName name="复核人" hidden="1">#REF!</definedName>
    <definedName name="复核日期" hidden="1">#REF!</definedName>
    <definedName name="外币户">#REF!</definedName>
    <definedName name="外购库件">#REF!</definedName>
    <definedName name="外购建">#REF!</definedName>
    <definedName name="多路阀">#REF!</definedName>
    <definedName name="多页底稿的索引号处理" hidden="1">#REF!</definedName>
    <definedName name="大" localSheetId="14" hidden="1">{#N/A,#N/A,FALSE,"COVER";#N/A,#N/A,FALSE,"0";#N/A,#N/A,FALSE,"1";#N/A,#N/A,FALSE,"2";#N/A,#N/A,FALSE,"3";#N/A,#N/A,FALSE,"4";#N/A,#N/A,FALSE,"5";#N/A,#N/A,FALSE,"6";#N/A,#N/A,FALSE,"7";#N/A,#N/A,FALSE,"8";#N/A,#N/A,FALSE,"9";#N/A,#N/A,FALSE,"10";#N/A,#N/A,FALSE,"11"}</definedName>
    <definedName name="大" localSheetId="7" hidden="1">{#N/A,#N/A,FALSE,"COVER";#N/A,#N/A,FALSE,"0";#N/A,#N/A,FALSE,"1";#N/A,#N/A,FALSE,"2";#N/A,#N/A,FALSE,"3";#N/A,#N/A,FALSE,"4";#N/A,#N/A,FALSE,"5";#N/A,#N/A,FALSE,"6";#N/A,#N/A,FALSE,"7";#N/A,#N/A,FALSE,"8";#N/A,#N/A,FALSE,"9";#N/A,#N/A,FALSE,"10";#N/A,#N/A,FALSE,"11"}</definedName>
    <definedName name="大" localSheetId="25" hidden="1">{#N/A,#N/A,FALSE,"COVER";#N/A,#N/A,FALSE,"0";#N/A,#N/A,FALSE,"1";#N/A,#N/A,FALSE,"2";#N/A,#N/A,FALSE,"3";#N/A,#N/A,FALSE,"4";#N/A,#N/A,FALSE,"5";#N/A,#N/A,FALSE,"6";#N/A,#N/A,FALSE,"7";#N/A,#N/A,FALSE,"8";#N/A,#N/A,FALSE,"9";#N/A,#N/A,FALSE,"10";#N/A,#N/A,FALSE,"11"}</definedName>
    <definedName name="大" localSheetId="21" hidden="1">{#N/A,#N/A,FALSE,"COVER";#N/A,#N/A,FALSE,"0";#N/A,#N/A,FALSE,"1";#N/A,#N/A,FALSE,"2";#N/A,#N/A,FALSE,"3";#N/A,#N/A,FALSE,"4";#N/A,#N/A,FALSE,"5";#N/A,#N/A,FALSE,"6";#N/A,#N/A,FALSE,"7";#N/A,#N/A,FALSE,"8";#N/A,#N/A,FALSE,"9";#N/A,#N/A,FALSE,"10";#N/A,#N/A,FALSE,"11"}</definedName>
    <definedName name="大" localSheetId="22" hidden="1">{#N/A,#N/A,FALSE,"COVER";#N/A,#N/A,FALSE,"0";#N/A,#N/A,FALSE,"1";#N/A,#N/A,FALSE,"2";#N/A,#N/A,FALSE,"3";#N/A,#N/A,FALSE,"4";#N/A,#N/A,FALSE,"5";#N/A,#N/A,FALSE,"6";#N/A,#N/A,FALSE,"7";#N/A,#N/A,FALSE,"8";#N/A,#N/A,FALSE,"9";#N/A,#N/A,FALSE,"10";#N/A,#N/A,FALSE,"11"}</definedName>
    <definedName name="大" localSheetId="19" hidden="1">{#N/A,#N/A,FALSE,"COVER";#N/A,#N/A,FALSE,"0";#N/A,#N/A,FALSE,"1";#N/A,#N/A,FALSE,"2";#N/A,#N/A,FALSE,"3";#N/A,#N/A,FALSE,"4";#N/A,#N/A,FALSE,"5";#N/A,#N/A,FALSE,"6";#N/A,#N/A,FALSE,"7";#N/A,#N/A,FALSE,"8";#N/A,#N/A,FALSE,"9";#N/A,#N/A,FALSE,"10";#N/A,#N/A,FALSE,"11"}</definedName>
    <definedName name="大" hidden="1">{#N/A,#N/A,FALSE,"COVER";#N/A,#N/A,FALSE,"0";#N/A,#N/A,FALSE,"1";#N/A,#N/A,FALSE,"2";#N/A,#N/A,FALSE,"3";#N/A,#N/A,FALSE,"4";#N/A,#N/A,FALSE,"5";#N/A,#N/A,FALSE,"6";#N/A,#N/A,FALSE,"7";#N/A,#N/A,FALSE,"8";#N/A,#N/A,FALSE,"9";#N/A,#N/A,FALSE,"10";#N/A,#N/A,FALSE,"11"}</definedName>
    <definedName name="大多数">#REF!</definedName>
    <definedName name="大大" hidden="1">#REF!</definedName>
    <definedName name="大工业" hidden="1">#REF!</definedName>
    <definedName name="大案要案" hidden="1">#REF!</definedName>
    <definedName name="夺">#REF!</definedName>
    <definedName name="好" hidden="1">#REF!</definedName>
    <definedName name="好滋味折价券" hidden="1">#REF!</definedName>
    <definedName name="好滋味折价券总结" hidden="1">#REF!</definedName>
    <definedName name="好滋味折价券拍发" hidden="1">#REF!</definedName>
    <definedName name="委托加工材料">#REF!</definedName>
    <definedName name="娱乐发行ERP">#REF!</definedName>
    <definedName name="子公司权益2003">#REF!</definedName>
    <definedName name="存货">#REF!</definedName>
    <definedName name="存货_低值易耗品mx" hidden="1">#REF!</definedName>
    <definedName name="存货_原材料bg" hidden="1">#REF!</definedName>
    <definedName name="存货_原材料mx" hidden="1">#REF!</definedName>
    <definedName name="存货_库存商品bg" hidden="1">#REF!</definedName>
    <definedName name="存货_库存商品mx" hidden="1">#REF!</definedName>
    <definedName name="存货_生产成本bg" hidden="1">#REF!</definedName>
    <definedName name="存货_生产成本mx" hidden="1">#REF!</definedName>
    <definedName name="存货1">#REF!</definedName>
    <definedName name="存货93期初">#REF!</definedName>
    <definedName name="存货93期末">#REF!</definedName>
    <definedName name="存货94期初">#REF!</definedName>
    <definedName name="存货94期末">#REF!</definedName>
    <definedName name="存货95期初">#REF!</definedName>
    <definedName name="存货95期末">#REF!</definedName>
    <definedName name="存货bg" hidden="1">#REF!</definedName>
    <definedName name="存货mx" hidden="1">#REF!</definedName>
    <definedName name="存货mxb" hidden="1">#REF!</definedName>
    <definedName name="存货ZS" hidden="1">#REF!</definedName>
    <definedName name="存货清单2009">#REF!</definedName>
    <definedName name="存货跌价准备bg" hidden="1">#REF!</definedName>
    <definedName name="存货跌价准备mx" hidden="1">#REF!</definedName>
    <definedName name="孟傻">#REF!</definedName>
    <definedName name="学习" hidden="1">#REF!</definedName>
    <definedName name="安全架">#REF!</definedName>
    <definedName name="安插40">#REF!</definedName>
    <definedName name="宏1">#REF!</definedName>
    <definedName name="宏2">#REF!</definedName>
    <definedName name="实收资本bg" hidden="1">#REF!</definedName>
    <definedName name="实收资本mx" hidden="1">#REF!</definedName>
    <definedName name="实收资本ZS" hidden="1">#REF!</definedName>
    <definedName name="实质性程序取得的纸质底稿" hidden="1">#REF!</definedName>
    <definedName name="实质性程序底稿的索引号" hidden="1">#REF!</definedName>
    <definedName name="审定接网">#REF!,#REF!</definedName>
    <definedName name="审定表">#REF!</definedName>
    <definedName name="审计" hidden="1">#REF!</definedName>
    <definedName name="审计余额标本A1" hidden="1">#REF!</definedName>
    <definedName name="审计余额标本A2" hidden="1">#REF!</definedName>
    <definedName name="客户">#REF!</definedName>
    <definedName name="客户1" hidden="1">#REF!</definedName>
    <definedName name="对">#REF!</definedName>
    <definedName name="对外担保ZS" hidden="1">#REF!</definedName>
    <definedName name="导引表" hidden="1">TRIM(#REF!&amp;#REF!)</definedName>
    <definedName name="少数股东损益ZS" hidden="1">#REF!</definedName>
    <definedName name="少数股东权益ZS" hidden="1">#REF!</definedName>
    <definedName name="屗">#REF!</definedName>
    <definedName name="峨峨阿" localSheetId="14" hidden="1">{#N/A,#N/A,FALSE,"供料净化车间"}</definedName>
    <definedName name="峨峨阿" localSheetId="7" hidden="1">{#N/A,#N/A,FALSE,"供料净化车间"}</definedName>
    <definedName name="峨峨阿" localSheetId="25" hidden="1">{#N/A,#N/A,FALSE,"供料净化车间"}</definedName>
    <definedName name="峨峨阿" localSheetId="21" hidden="1">{#N/A,#N/A,FALSE,"供料净化车间"}</definedName>
    <definedName name="峨峨阿" localSheetId="22" hidden="1">{#N/A,#N/A,FALSE,"供料净化车间"}</definedName>
    <definedName name="峨峨阿" localSheetId="19" hidden="1">{#N/A,#N/A,FALSE,"供料净化车间"}</definedName>
    <definedName name="峨峨阿" hidden="1">{#N/A,#N/A,FALSE,"供料净化车间"}</definedName>
    <definedName name="工程施工3">#REF!</definedName>
    <definedName name="工程物资bg" hidden="1">#REF!</definedName>
    <definedName name="工程物资mx" hidden="1">#REF!</definedName>
    <definedName name="工程物资ZS" hidden="1">#REF!</definedName>
    <definedName name="工程结算">#REF!</definedName>
    <definedName name="工程结算bg" hidden="1">#REF!</definedName>
    <definedName name="工程结算mx" hidden="1">#REF!</definedName>
    <definedName name="工程项目">#REF!</definedName>
    <definedName name="差旅费">#REF!</definedName>
    <definedName name="已投运">#REF!</definedName>
    <definedName name="币种" hidden="1">#REF!</definedName>
    <definedName name="布伦特">#REF!</definedName>
    <definedName name="布伦特2">#REF!</definedName>
    <definedName name="希望">#REF!</definedName>
    <definedName name="帐龄">#REF!</definedName>
    <definedName name="常渣油">#REF!</definedName>
    <definedName name="平均汇率">#REF!</definedName>
    <definedName name="年">#REF!</definedName>
    <definedName name="年初导引标本A" hidden="1">#REF!</definedName>
    <definedName name="年初应收票据">#REF!</definedName>
    <definedName name="年初短期投资">#REF!</definedName>
    <definedName name="年初货币资金">#REF!</definedName>
    <definedName name="年利率_合同利率">#REF!</definedName>
    <definedName name="年利率_实际利率">#REF!</definedName>
    <definedName name="年平均汇率">#REF!</definedName>
    <definedName name="广昌">#REF!</definedName>
    <definedName name="序号">#REF!</definedName>
    <definedName name="库存商品">#REF!</definedName>
    <definedName name="库存商品bg" hidden="1">#REF!</definedName>
    <definedName name="库存商品mx" hidden="1">#REF!</definedName>
    <definedName name="库存商品余额表.dbf">#REF!</definedName>
    <definedName name="库存账龄分析表">#REF!</definedName>
    <definedName name="应上交税费" localSheetId="25">[9]模板!#REF!</definedName>
    <definedName name="应上交税费" localSheetId="21">[9]模板!#REF!</definedName>
    <definedName name="应上交税费" localSheetId="22">[9]模板!#REF!</definedName>
    <definedName name="应上交税费">#REF!</definedName>
    <definedName name="应交所得税四季度帐">#REF!</definedName>
    <definedName name="应交税费bg" hidden="1">#REF!</definedName>
    <definedName name="应交税费mx" hidden="1">#REF!</definedName>
    <definedName name="应交税费ZS" hidden="1">#REF!</definedName>
    <definedName name="应交税金bg" hidden="1">#REF!</definedName>
    <definedName name="应交税金mx" hidden="1">#REF!</definedName>
    <definedName name="应交税金其他应交款ZS" hidden="1">#REF!</definedName>
    <definedName name="应交税金测算" hidden="1">#REF!</definedName>
    <definedName name="应付">#REF!</definedName>
    <definedName name="应付余额">#REF!</definedName>
    <definedName name="应付借方">#REF!</definedName>
    <definedName name="应付债券123">#REF!</definedName>
    <definedName name="应付债券ZS" hidden="1">#REF!</definedName>
    <definedName name="应付债券审定表">#REF!</definedName>
    <definedName name="应付利息">#REF!</definedName>
    <definedName name="应付利息bg" hidden="1">#REF!</definedName>
    <definedName name="应付利息mx" hidden="1">#REF!</definedName>
    <definedName name="应付利息ZS" hidden="1">#REF!</definedName>
    <definedName name="应付利润ZS" hidden="1">#REF!</definedName>
    <definedName name="应付利润九龙实业">#REF!</definedName>
    <definedName name="应付利润基隆">#REF!</definedName>
    <definedName name="应付利润江陵同创">#REF!</definedName>
    <definedName name="应付利润湖北万隆">#REF!</definedName>
    <definedName name="应付工资bg" hidden="1">#REF!</definedName>
    <definedName name="应付工资mx" hidden="1">#REF!</definedName>
    <definedName name="应付工资mxb" hidden="1">#REF!</definedName>
    <definedName name="应付工资凭证测试">#N/A</definedName>
    <definedName name="应付工资福利费ZS" hidden="1">#REF!</definedName>
    <definedName name="应付帐款余额表">#REF!</definedName>
    <definedName name="应付明细">#REF!</definedName>
    <definedName name="应付欧元">#REF!</definedName>
    <definedName name="应付票据bg" hidden="1">#REF!</definedName>
    <definedName name="应付票据mx" hidden="1">#REF!</definedName>
    <definedName name="应付票据mxb" hidden="1">#REF!</definedName>
    <definedName name="应付票据ZS" hidden="1">#REF!</definedName>
    <definedName name="应付票据明细表">#REF!</definedName>
    <definedName name="应付票据银行.dbf">#REF!</definedName>
    <definedName name="应付福利费bg" hidden="1">#REF!</definedName>
    <definedName name="应付福利费mx" hidden="1">#REF!</definedName>
    <definedName name="应付福利费mxb" hidden="1">#REF!</definedName>
    <definedName name="应付福利费四季度帐">#REF!</definedName>
    <definedName name="应付美元">#REF!</definedName>
    <definedName name="应付职工薪酬bg" hidden="1">#REF!</definedName>
    <definedName name="应付职工薪酬mx" hidden="1">#REF!</definedName>
    <definedName name="应付职工薪酬ZS" hidden="1">#REF!</definedName>
    <definedName name="应付股利">#REF!</definedName>
    <definedName name="应付股利bg" hidden="1">#REF!</definedName>
    <definedName name="应付股利mx" hidden="1">#REF!</definedName>
    <definedName name="应付股利ZS" hidden="1">#REF!</definedName>
    <definedName name="应付股利上海天翔">#REF!</definedName>
    <definedName name="应付股利明细表">#REF!</definedName>
    <definedName name="应付账款">#REF!</definedName>
    <definedName name="应付账款bg" hidden="1">#REF!</definedName>
    <definedName name="应付账款mx" hidden="1">#REF!</definedName>
    <definedName name="应付账款ZS" hidden="1">#REF!</definedName>
    <definedName name="应付贷方">#REF!</definedName>
    <definedName name="应会">#REF!</definedName>
    <definedName name="应手款" localSheetId="14" hidden="1">{#N/A,#N/A,FALSE,"970301";#N/A,#N/A,FALSE,"970302";#N/A,#N/A,FALSE,"970303";#N/A,#N/A,FALSE,"970304";#N/A,#N/A,FALSE,"COM1";#N/A,#N/A,FALSE,"COM2"}</definedName>
    <definedName name="应手款" localSheetId="7" hidden="1">{#N/A,#N/A,FALSE,"970301";#N/A,#N/A,FALSE,"970302";#N/A,#N/A,FALSE,"970303";#N/A,#N/A,FALSE,"970304";#N/A,#N/A,FALSE,"COM1";#N/A,#N/A,FALSE,"COM2"}</definedName>
    <definedName name="应手款" localSheetId="25" hidden="1">{#N/A,#N/A,FALSE,"970301";#N/A,#N/A,FALSE,"970302";#N/A,#N/A,FALSE,"970303";#N/A,#N/A,FALSE,"970304";#N/A,#N/A,FALSE,"COM1";#N/A,#N/A,FALSE,"COM2"}</definedName>
    <definedName name="应手款" localSheetId="21" hidden="1">{#N/A,#N/A,FALSE,"970301";#N/A,#N/A,FALSE,"970302";#N/A,#N/A,FALSE,"970303";#N/A,#N/A,FALSE,"970304";#N/A,#N/A,FALSE,"COM1";#N/A,#N/A,FALSE,"COM2"}</definedName>
    <definedName name="应手款" localSheetId="22" hidden="1">{#N/A,#N/A,FALSE,"970301";#N/A,#N/A,FALSE,"970302";#N/A,#N/A,FALSE,"970303";#N/A,#N/A,FALSE,"970304";#N/A,#N/A,FALSE,"COM1";#N/A,#N/A,FALSE,"COM2"}</definedName>
    <definedName name="应手款" localSheetId="19" hidden="1">{#N/A,#N/A,FALSE,"970301";#N/A,#N/A,FALSE,"970302";#N/A,#N/A,FALSE,"970303";#N/A,#N/A,FALSE,"970304";#N/A,#N/A,FALSE,"COM1";#N/A,#N/A,FALSE,"COM2"}</definedName>
    <definedName name="应手款" hidden="1">{#N/A,#N/A,FALSE,"970301";#N/A,#N/A,FALSE,"970302";#N/A,#N/A,FALSE,"970303";#N/A,#N/A,FALSE,"970304";#N/A,#N/A,FALSE,"COM1";#N/A,#N/A,FALSE,"COM2"}</definedName>
    <definedName name="应手款1月" localSheetId="14" hidden="1">{#N/A,#N/A,FALSE,"Marketing";#N/A,#N/A,FALSE,"Selling";#N/A,#N/A,FALSE,"Promotional";#N/A,#N/A,FALSE,"Advertising"}</definedName>
    <definedName name="应手款1月" localSheetId="7" hidden="1">{#N/A,#N/A,FALSE,"Marketing";#N/A,#N/A,FALSE,"Selling";#N/A,#N/A,FALSE,"Promotional";#N/A,#N/A,FALSE,"Advertising"}</definedName>
    <definedName name="应手款1月" localSheetId="25" hidden="1">{#N/A,#N/A,FALSE,"Marketing";#N/A,#N/A,FALSE,"Selling";#N/A,#N/A,FALSE,"Promotional";#N/A,#N/A,FALSE,"Advertising"}</definedName>
    <definedName name="应手款1月" localSheetId="21" hidden="1">{#N/A,#N/A,FALSE,"Marketing";#N/A,#N/A,FALSE,"Selling";#N/A,#N/A,FALSE,"Promotional";#N/A,#N/A,FALSE,"Advertising"}</definedName>
    <definedName name="应手款1月" localSheetId="22" hidden="1">{#N/A,#N/A,FALSE,"Marketing";#N/A,#N/A,FALSE,"Selling";#N/A,#N/A,FALSE,"Promotional";#N/A,#N/A,FALSE,"Advertising"}</definedName>
    <definedName name="应手款1月" localSheetId="19" hidden="1">{#N/A,#N/A,FALSE,"Marketing";#N/A,#N/A,FALSE,"Selling";#N/A,#N/A,FALSE,"Promotional";#N/A,#N/A,FALSE,"Advertising"}</definedName>
    <definedName name="应手款1月" hidden="1">{#N/A,#N/A,FALSE,"Marketing";#N/A,#N/A,FALSE,"Selling";#N/A,#N/A,FALSE,"Promotional";#N/A,#N/A,FALSE,"Advertising"}</definedName>
    <definedName name="应收">#REF!</definedName>
    <definedName name="应收1131">#REF!</definedName>
    <definedName name="应收余额">#REF!</definedName>
    <definedName name="应收利息bg" hidden="1">#REF!</definedName>
    <definedName name="应收利息mx" hidden="1">#REF!</definedName>
    <definedName name="应收利息ZS" hidden="1">#REF!</definedName>
    <definedName name="应收帐款">#REF!</definedName>
    <definedName name="应收帐款93期初">#REF!</definedName>
    <definedName name="应收帐款93期末">#REF!</definedName>
    <definedName name="应收帐款94期初">#REF!</definedName>
    <definedName name="应收帐款94期末">#REF!</definedName>
    <definedName name="应收帐款95期初">#REF!</definedName>
    <definedName name="应收帐款95期末">#REF!</definedName>
    <definedName name="应收明细">#REF!</definedName>
    <definedName name="应收款">#REF!</definedName>
    <definedName name="应收票据">#REF!</definedName>
    <definedName name="应收票据bg" hidden="1">#REF!</definedName>
    <definedName name="应收票据mx" hidden="1">#REF!</definedName>
    <definedName name="应收票据ZS" hidden="1">#REF!</definedName>
    <definedName name="应收票据盘点表" hidden="1">#REF!</definedName>
    <definedName name="应收类描述">#REF!</definedName>
    <definedName name="应收股利">#REF!</definedName>
    <definedName name="应收股利bg" hidden="1">#REF!</definedName>
    <definedName name="应收股利mx" hidden="1">#REF!</definedName>
    <definedName name="应收股利ZS" hidden="1">#REF!</definedName>
    <definedName name="应收补贴款bg" hidden="1">#REF!</definedName>
    <definedName name="应收补贴款mx" hidden="1">#REF!</definedName>
    <definedName name="应收补贴款ZS" hidden="1">#REF!</definedName>
    <definedName name="应收账款" hidden="1">TRIM(#REF!&amp;#REF!)</definedName>
    <definedName name="应收账款_bg" hidden="1">#REF!</definedName>
    <definedName name="应收账款_mx" hidden="1">#REF!</definedName>
    <definedName name="应收账款_ncs" hidden="1">#REF!</definedName>
    <definedName name="应收账款_SJye" hidden="1">#REF!</definedName>
    <definedName name="应收账款bg" hidden="1">#REF!</definedName>
    <definedName name="应收账款mx" hidden="1">#REF!</definedName>
    <definedName name="应收账款mxb" hidden="1">#REF!</definedName>
    <definedName name="应收账款ZS" hidden="1">#REF!</definedName>
    <definedName name="应收账款余额表2005">#REF!</definedName>
    <definedName name="应收账款余额表20060105">#REF!</definedName>
    <definedName name="应收账款帐龄分析">#REF!</definedName>
    <definedName name="应收贷方">#REF!</definedName>
    <definedName name="应收飞虹抽凭">#REF!</definedName>
    <definedName name="庫存成" hidden="1">#REF!</definedName>
    <definedName name="开办费明细表">#REF!</definedName>
    <definedName name="开发支出ZS" hidden="1">#REF!</definedName>
    <definedName name="开户行" hidden="1">#REF!</definedName>
    <definedName name="开间费">#REF!</definedName>
    <definedName name="当前明细帐当前明细帐">#REF!</definedName>
    <definedName name="当前明细账">#REF!</definedName>
    <definedName name="役龄资产折旧">#REF!</definedName>
    <definedName name="往来">#REF!</definedName>
    <definedName name="往来询证函">#REF!</definedName>
    <definedName name="待处理固定资产净损失明细表">#REF!</definedName>
    <definedName name="待处理财产损溢bg" hidden="1">#REF!</definedName>
    <definedName name="待处理财产损溢mx" hidden="1">#REF!</definedName>
    <definedName name="待摊费用bg" hidden="1">#REF!</definedName>
    <definedName name="待摊费用mx" hidden="1">#REF!</definedName>
    <definedName name="待摊费用mxb" hidden="1">#REF!</definedName>
    <definedName name="待摊费用ZS" hidden="1">#REF!</definedName>
    <definedName name="循环科目" hidden="1">#REF!</definedName>
    <definedName name="怎么" localSheetId="14"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怎么" localSheetId="7"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怎么" localSheetId="25"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怎么" localSheetId="21"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怎么" localSheetId="22"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怎么" localSheetId="19"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怎么"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怎么2" localSheetId="14"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怎么2" localSheetId="7"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怎么2" localSheetId="25"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怎么2" localSheetId="21"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怎么2" localSheetId="22"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怎么2" localSheetId="19"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怎么2"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总分类帐">#REF!</definedName>
    <definedName name="总分类账">#REF!</definedName>
    <definedName name="总帐.dbf">#REF!</definedName>
    <definedName name="总部余额529.dbf">#REF!</definedName>
    <definedName name="总部科目余额表.dbf">#REF!</definedName>
    <definedName name="恒应付">#REF!</definedName>
    <definedName name="恒应收">#REF!</definedName>
    <definedName name="恒振兴705">#REF!</definedName>
    <definedName name="恒隆应收票据盘点表">#REF!</definedName>
    <definedName name="悬挂">#REF!</definedName>
    <definedName name="意见1">#REF!</definedName>
    <definedName name="意见2">#REF!</definedName>
    <definedName name="成品">#REF!</definedName>
    <definedName name="成本1" hidden="1">#REF!</definedName>
    <definedName name="成本分摊" hidden="1">#REF!</definedName>
    <definedName name="成本差" hidden="1">#REF!</definedName>
    <definedName name="成本调整序时簿">#REF!</definedName>
    <definedName name="成本费用" hidden="1">#REF!</definedName>
    <definedName name="我" hidden="1">#REF!</definedName>
    <definedName name="截止日">#REF!</definedName>
    <definedName name="截止测试1">#REF!</definedName>
    <definedName name="截止测试2">#REF!</definedName>
    <definedName name="截止测试3">#REF!</definedName>
    <definedName name="截止测试4">#REF!</definedName>
    <definedName name="户外成本05">#REF!</definedName>
    <definedName name="户外收入">#REF!</definedName>
    <definedName name="户外收入05">#REF!</definedName>
    <definedName name="房租">#REF!</definedName>
    <definedName name="所处行业">5</definedName>
    <definedName name="所得税">#REF!</definedName>
    <definedName name="所得税bg" hidden="1">#REF!</definedName>
    <definedName name="所得税mx" hidden="1">#REF!</definedName>
    <definedName name="所得税mxb" hidden="1">#REF!</definedName>
    <definedName name="所得税ZS" hidden="1">#REF!</definedName>
    <definedName name="所得税费用bg" hidden="1">#REF!</definedName>
    <definedName name="所得税费用mx" hidden="1">#REF!</definedName>
    <definedName name="所有者权益">#REF!</definedName>
    <definedName name="承兑汇票保证金">#REF!</definedName>
    <definedName name="把" localSheetId="14" hidden="1">{#N/A,#N/A,FALSE,"Virgin Flightdeck"}</definedName>
    <definedName name="把" localSheetId="7" hidden="1">{#N/A,#N/A,FALSE,"Virgin Flightdeck"}</definedName>
    <definedName name="把" localSheetId="25" hidden="1">{#N/A,#N/A,FALSE,"Virgin Flightdeck"}</definedName>
    <definedName name="把" localSheetId="21" hidden="1">{#N/A,#N/A,FALSE,"Virgin Flightdeck"}</definedName>
    <definedName name="把" localSheetId="22" hidden="1">{#N/A,#N/A,FALSE,"Virgin Flightdeck"}</definedName>
    <definedName name="把" localSheetId="19" hidden="1">{#N/A,#N/A,FALSE,"Virgin Flightdeck"}</definedName>
    <definedName name="把" hidden="1">{#N/A,#N/A,FALSE,"Virgin Flightdeck"}</definedName>
    <definedName name="投资久隆">#REF!</definedName>
    <definedName name="投资性房地产bg" hidden="1">#REF!</definedName>
    <definedName name="投资性房地产mx" hidden="1">#REF!</definedName>
    <definedName name="投资性房地产ZS" hidden="1">#REF!</definedName>
    <definedName name="投资恒隆">#REF!</definedName>
    <definedName name="投资收益">#REF!</definedName>
    <definedName name="投资收益bg" hidden="1">#REF!</definedName>
    <definedName name="投资收益mx" hidden="1">#REF!</definedName>
    <definedName name="投资收益ZS" hidden="1">#REF!</definedName>
    <definedName name="投资收益债券.dbf">#REF!</definedName>
    <definedName name="投资收益明细表">#REF!</definedName>
    <definedName name="投资汇总">#REF!</definedName>
    <definedName name="投资沈阳">#REF!</definedName>
    <definedName name="投资浙江">#REF!</definedName>
    <definedName name="投运">#REF!</definedName>
    <definedName name="折旧汇总表">#REF!</definedName>
    <definedName name="折旧计算表">#REF!</definedName>
    <definedName name="报表">#REF!</definedName>
    <definedName name="报表2">#REF!</definedName>
    <definedName name="报表编码">#REF!</definedName>
    <definedName name="报表项目">#REF!</definedName>
    <definedName name="抵押和质押ZS" hidden="1">#REF!</definedName>
    <definedName name="抵押物_质押物于资产负债表日账面净值">#REF!</definedName>
    <definedName name="抵押物_质押物描述">#REF!</definedName>
    <definedName name="押金">#REF!</definedName>
    <definedName name="担保业务" hidden="1">#REF!</definedName>
    <definedName name="担保余额原币">#REF!</definedName>
    <definedName name="担保余额折人民币">#REF!</definedName>
    <definedName name="担保方是否为关联方_是_否">#REF!</definedName>
    <definedName name="担保方法定名称">#REF!</definedName>
    <definedName name="拨付所属资金bg" hidden="1">#REF!</definedName>
    <definedName name="拨付所属资金mx" hidden="1">#REF!</definedName>
    <definedName name="持有至到期投资ZS" hidden="1">#REF!</definedName>
    <definedName name="按到期日" hidden="1">#REF!</definedName>
    <definedName name="按时的完全" localSheetId="14" hidden="1">{#N/A,#N/A,FALSE,"Bare Battery F.G."}</definedName>
    <definedName name="按时的完全" localSheetId="7" hidden="1">{#N/A,#N/A,FALSE,"Bare Battery F.G."}</definedName>
    <definedName name="按时的完全" localSheetId="25" hidden="1">{#N/A,#N/A,FALSE,"Bare Battery F.G."}</definedName>
    <definedName name="按时的完全" localSheetId="21" hidden="1">{#N/A,#N/A,FALSE,"Bare Battery F.G."}</definedName>
    <definedName name="按时的完全" localSheetId="22" hidden="1">{#N/A,#N/A,FALSE,"Bare Battery F.G."}</definedName>
    <definedName name="按时的完全" localSheetId="19" hidden="1">{#N/A,#N/A,FALSE,"Bare Battery F.G."}</definedName>
    <definedName name="按时的完全" hidden="1">{#N/A,#N/A,FALSE,"Bare Battery F.G."}</definedName>
    <definedName name="按照5">#REF!</definedName>
    <definedName name="挖">#REF!</definedName>
    <definedName name="挖出" hidden="1">#REF!</definedName>
    <definedName name="振兴支行">#REF!</definedName>
    <definedName name="损益三级629.dbf">#REF!</definedName>
    <definedName name="损益余额表.dbf">#REF!</definedName>
    <definedName name="损益报表数" hidden="1">#REF!</definedName>
    <definedName name="损益类">#REF!</definedName>
    <definedName name="换件费">#REF!</definedName>
    <definedName name="控制柜1">#REF!</definedName>
    <definedName name="控制柜2">#REF!</definedName>
    <definedName name="損益" localSheetId="14" hidden="1">{"PLAN 1999-1",#N/A,FALSE,"Sheet4";"PLAN 1999-2",#N/A,FALSE,"Sheet4";"PLAN 2000-1",#N/A,FALSE,"Sheet4";"PLAN 2000-2",#N/A,FALSE,"Sheet4"}</definedName>
    <definedName name="損益" localSheetId="7" hidden="1">{"PLAN 1999-1",#N/A,FALSE,"Sheet4";"PLAN 1999-2",#N/A,FALSE,"Sheet4";"PLAN 2000-1",#N/A,FALSE,"Sheet4";"PLAN 2000-2",#N/A,FALSE,"Sheet4"}</definedName>
    <definedName name="損益" localSheetId="25" hidden="1">{"PLAN 1999-1",#N/A,FALSE,"Sheet4";"PLAN 1999-2",#N/A,FALSE,"Sheet4";"PLAN 2000-1",#N/A,FALSE,"Sheet4";"PLAN 2000-2",#N/A,FALSE,"Sheet4"}</definedName>
    <definedName name="損益" localSheetId="21" hidden="1">{"PLAN 1999-1",#N/A,FALSE,"Sheet4";"PLAN 1999-2",#N/A,FALSE,"Sheet4";"PLAN 2000-1",#N/A,FALSE,"Sheet4";"PLAN 2000-2",#N/A,FALSE,"Sheet4"}</definedName>
    <definedName name="損益" localSheetId="22" hidden="1">{"PLAN 1999-1",#N/A,FALSE,"Sheet4";"PLAN 1999-2",#N/A,FALSE,"Sheet4";"PLAN 2000-1",#N/A,FALSE,"Sheet4";"PLAN 2000-2",#N/A,FALSE,"Sheet4"}</definedName>
    <definedName name="損益" localSheetId="19" hidden="1">{"PLAN 1999-1",#N/A,FALSE,"Sheet4";"PLAN 1999-2",#N/A,FALSE,"Sheet4";"PLAN 2000-1",#N/A,FALSE,"Sheet4";"PLAN 2000-2",#N/A,FALSE,"Sheet4"}</definedName>
    <definedName name="損益" hidden="1">{"PLAN 1999-1",#N/A,FALSE,"Sheet4";"PLAN 1999-2",#N/A,FALSE,"Sheet4";"PLAN 2000-1",#N/A,FALSE,"Sheet4";"PLAN 2000-2",#N/A,FALSE,"Sheet4"}</definedName>
    <definedName name="撒">#REF!</definedName>
    <definedName name="擦">#REF!</definedName>
    <definedName name="支付的其他与投资活动有关的现金ZS" hidden="1">#REF!</definedName>
    <definedName name="支付的其他与筹资活动有关的现金ZS" hidden="1">#REF!</definedName>
    <definedName name="支付的其他与经营活动有关的现金ZS" hidden="1">#REF!</definedName>
    <definedName name="收入ERP">#REF!</definedName>
    <definedName name="收入利润变动趋势分析">#REF!</definedName>
    <definedName name="收到的其他与投资活动有关的现金ZS" hidden="1">#REF!</definedName>
    <definedName name="收到的其他与筹资活动有关的现金ZS" hidden="1">#REF!</definedName>
    <definedName name="收到的其他与经营活动有关的现金ZS" hidden="1">#REF!</definedName>
    <definedName name="教育">#REF!</definedName>
    <definedName name="数量金额总账">#REF!</definedName>
    <definedName name="文减值表">#REF!</definedName>
    <definedName name="文化宫">#REF!</definedName>
    <definedName name="新">#REF!</definedName>
    <definedName name="新利润表">#REF!,#REF!</definedName>
    <definedName name="新合同统计表">#REF!</definedName>
    <definedName name="新增">#REF!</definedName>
    <definedName name="新增值税表">#REF!</definedName>
    <definedName name="新实存">#REF!</definedName>
    <definedName name="新客户" hidden="1">#REF!</definedName>
    <definedName name="新桥">#REF!</definedName>
    <definedName name="新现金流表">#REF!</definedName>
    <definedName name="新现金流附表">#REF!</definedName>
    <definedName name="新的">#REF!,#REF!</definedName>
    <definedName name="新资产表">#REF!</definedName>
    <definedName name="新鲜">#REF!</definedName>
    <definedName name="无">#REF!</definedName>
    <definedName name="无对应明细表的报表项目">#REF!</definedName>
    <definedName name="无形资产">#REF!</definedName>
    <definedName name="无形资产.dbf">#REF!</definedName>
    <definedName name="无形资产12">#REF!</definedName>
    <definedName name="无形资产bg" hidden="1">#REF!</definedName>
    <definedName name="无形资产mx" hidden="1">#REF!</definedName>
    <definedName name="无形资产ZS" hidden="1">#REF!</definedName>
    <definedName name="无形资产减值准备bg" hidden="1">#REF!</definedName>
    <definedName name="无形资产减值准备mx" hidden="1">#REF!</definedName>
    <definedName name="无形资产分类1">#REF!</definedName>
    <definedName name="明细">#REF!</definedName>
    <definedName name="明细02">#REF!</definedName>
    <definedName name="明细分类账">#REF!</definedName>
    <definedName name="明细分类账_3">"#REF!"</definedName>
    <definedName name="明细分类账_4">"#REF!"</definedName>
    <definedName name="明细帐">#REF!</definedName>
    <definedName name="明细科">#REF!</definedName>
    <definedName name="明细科目">#REF!</definedName>
    <definedName name="明细表.dbf">#REF!</definedName>
    <definedName name="明细账">#REF!</definedName>
    <definedName name="是" localSheetId="14" hidden="1">{#N/A,#N/A,TRUE,"COVER";#N/A,#N/A,TRUE,"DIR";#N/A,#N/A,TRUE,"AUDIT"}</definedName>
    <definedName name="是" localSheetId="7" hidden="1">{#N/A,#N/A,TRUE,"COVER";#N/A,#N/A,TRUE,"DIR";#N/A,#N/A,TRUE,"AUDIT"}</definedName>
    <definedName name="是" localSheetId="25" hidden="1">{#N/A,#N/A,TRUE,"COVER";#N/A,#N/A,TRUE,"DIR";#N/A,#N/A,TRUE,"AUDIT"}</definedName>
    <definedName name="是" localSheetId="21" hidden="1">{#N/A,#N/A,TRUE,"COVER";#N/A,#N/A,TRUE,"DIR";#N/A,#N/A,TRUE,"AUDIT"}</definedName>
    <definedName name="是" localSheetId="22" hidden="1">{#N/A,#N/A,TRUE,"COVER";#N/A,#N/A,TRUE,"DIR";#N/A,#N/A,TRUE,"AUDIT"}</definedName>
    <definedName name="是" localSheetId="19" hidden="1">{#N/A,#N/A,TRUE,"COVER";#N/A,#N/A,TRUE,"DIR";#N/A,#N/A,TRUE,"AUDIT"}</definedName>
    <definedName name="是" hidden="1">{#N/A,#N/A,TRUE,"COVER";#N/A,#N/A,TRUE,"DIR";#N/A,#N/A,TRUE,"AUDIT"}</definedName>
    <definedName name="是是" hidden="1">#REF!</definedName>
    <definedName name="暂估款" hidden="1">#REF!</definedName>
    <definedName name="暗暗审">#REF!</definedName>
    <definedName name="替代程序">#N/A</definedName>
    <definedName name="最新">#REF!</definedName>
    <definedName name="月" localSheetId="14" hidden="1">{#N/A,#N/A,FALSE,"Marketing";#N/A,#N/A,FALSE,"Selling";#N/A,#N/A,FALSE,"Promotional";#N/A,#N/A,FALSE,"Advertising"}</definedName>
    <definedName name="月" localSheetId="7" hidden="1">{#N/A,#N/A,FALSE,"Marketing";#N/A,#N/A,FALSE,"Selling";#N/A,#N/A,FALSE,"Promotional";#N/A,#N/A,FALSE,"Advertising"}</definedName>
    <definedName name="月" localSheetId="25" hidden="1">{#N/A,#N/A,FALSE,"Marketing";#N/A,#N/A,FALSE,"Selling";#N/A,#N/A,FALSE,"Promotional";#N/A,#N/A,FALSE,"Advertising"}</definedName>
    <definedName name="月" localSheetId="21" hidden="1">{#N/A,#N/A,FALSE,"Marketing";#N/A,#N/A,FALSE,"Selling";#N/A,#N/A,FALSE,"Promotional";#N/A,#N/A,FALSE,"Advertising"}</definedName>
    <definedName name="月" localSheetId="22" hidden="1">{#N/A,#N/A,FALSE,"Marketing";#N/A,#N/A,FALSE,"Selling";#N/A,#N/A,FALSE,"Promotional";#N/A,#N/A,FALSE,"Advertising"}</definedName>
    <definedName name="月" localSheetId="19" hidden="1">{#N/A,#N/A,FALSE,"Marketing";#N/A,#N/A,FALSE,"Selling";#N/A,#N/A,FALSE,"Promotional";#N/A,#N/A,FALSE,"Advertising"}</definedName>
    <definedName name="月" hidden="1">{#N/A,#N/A,FALSE,"Marketing";#N/A,#N/A,FALSE,"Selling";#N/A,#N/A,FALSE,"Promotional";#N/A,#N/A,FALSE,"Advertising"}</definedName>
    <definedName name="月初汇率">#REF!</definedName>
    <definedName name="月底汇率">#REF!</definedName>
    <definedName name="期初余额">#REF!</definedName>
    <definedName name="期初表">#REF!</definedName>
    <definedName name="期啊啊">#REF!</definedName>
    <definedName name="期末汇率">#REF!</definedName>
    <definedName name="期间" hidden="1">TRIM(#REF!&amp;#REF!)</definedName>
    <definedName name="期间_">"2006年1-12月"</definedName>
    <definedName name="期间q" hidden="1">TRIM(#REF!&amp;#REF!)</definedName>
    <definedName name="木" hidden="1">#REF!</definedName>
    <definedName name="未交增值税">#REF!</definedName>
    <definedName name="未交增值税四季度">#REF!</definedName>
    <definedName name="未交增值税帐4">#REF!</definedName>
    <definedName name="未交增殖税">#REF!</definedName>
    <definedName name="未交税金明细表">#REF!</definedName>
    <definedName name="未分配利润bg" hidden="1">#REF!</definedName>
    <definedName name="未分配利润mx" hidden="1">#REF!</definedName>
    <definedName name="未分配利润ZS" hidden="1">#REF!</definedName>
    <definedName name="本循环科目" hidden="1">#REF!</definedName>
    <definedName name="本循环科目1" hidden="1">#REF!</definedName>
    <definedName name="本期表">#REF!</definedName>
    <definedName name="杂" hidden="1">#REF!</definedName>
    <definedName name="杂志成本">#REF!</definedName>
    <definedName name="杂志收入">#REF!</definedName>
    <definedName name="杂志收入05">#REF!</definedName>
    <definedName name="材料">#REF!</definedName>
    <definedName name="材料让售成本">#REF!</definedName>
    <definedName name="材料采购bg" hidden="1">#REF!</definedName>
    <definedName name="材料采购mx" hidden="1">#REF!</definedName>
    <definedName name="杜里">#REF!</definedName>
    <definedName name="杜里2">#REF!</definedName>
    <definedName name="杯面" localSheetId="14" hidden="1">{"'毛利比较'!$A$4:$P$26"}</definedName>
    <definedName name="杯面" localSheetId="7" hidden="1">{"'毛利比较'!$A$4:$P$26"}</definedName>
    <definedName name="杯面" localSheetId="25" hidden="1">{"'毛利比较'!$A$4:$P$26"}</definedName>
    <definedName name="杯面" localSheetId="21" hidden="1">{"'毛利比较'!$A$4:$P$26"}</definedName>
    <definedName name="杯面" localSheetId="22" hidden="1">{"'毛利比较'!$A$4:$P$26"}</definedName>
    <definedName name="杯面" localSheetId="19" hidden="1">{"'毛利比较'!$A$4:$P$26"}</definedName>
    <definedName name="杯面" hidden="1">{"'毛利比较'!$A$4:$P$26"}</definedName>
    <definedName name="枯" hidden="1">#REF!</definedName>
    <definedName name="柱管1P5A">#REF!</definedName>
    <definedName name="标识" hidden="1">#REF!</definedName>
    <definedName name="标识含义" hidden="1">#REF!</definedName>
    <definedName name="样书">#REF!</definedName>
    <definedName name="核定">#REF!</definedName>
    <definedName name="核实">#REF!</definedName>
    <definedName name="核实2">#REF!</definedName>
    <definedName name="核实3">#REF!</definedName>
    <definedName name="核实4">#REF!</definedName>
    <definedName name="核实5">#REF!</definedName>
    <definedName name="核实6">#REF!</definedName>
    <definedName name="核实7">#REF!</definedName>
    <definedName name="核实9">#REF!</definedName>
    <definedName name="核对">#REF!</definedName>
    <definedName name="核对内容">#REF!</definedName>
    <definedName name="核对内容说明">#REF!</definedName>
    <definedName name="核算项目余额表">#REF!</definedName>
    <definedName name="核算项目明细账_1141">#REF!</definedName>
    <definedName name="档位">#REF!</definedName>
    <definedName name="桶碗" localSheetId="14" hidden="1">{"'毛利比较'!$A$4:$P$26"}</definedName>
    <definedName name="桶碗" localSheetId="7" hidden="1">{"'毛利比较'!$A$4:$P$26"}</definedName>
    <definedName name="桶碗" localSheetId="25" hidden="1">{"'毛利比较'!$A$4:$P$26"}</definedName>
    <definedName name="桶碗" localSheetId="21" hidden="1">{"'毛利比较'!$A$4:$P$26"}</definedName>
    <definedName name="桶碗" localSheetId="22" hidden="1">{"'毛利比较'!$A$4:$P$26"}</definedName>
    <definedName name="桶碗" localSheetId="19" hidden="1">{"'毛利比较'!$A$4:$P$26"}</definedName>
    <definedName name="桶碗" hidden="1">{"'毛利比较'!$A$4:$P$26"}</definedName>
    <definedName name="检查">#REF!</definedName>
    <definedName name="正哭户">#REF!</definedName>
    <definedName name="正确" localSheetId="14" hidden="1">{"'毛利比较'!$A$4:$P$26"}</definedName>
    <definedName name="正确" localSheetId="7" hidden="1">{"'毛利比较'!$A$4:$P$26"}</definedName>
    <definedName name="正确" localSheetId="25" hidden="1">{"'毛利比较'!$A$4:$P$26"}</definedName>
    <definedName name="正确" localSheetId="21" hidden="1">{"'毛利比较'!$A$4:$P$26"}</definedName>
    <definedName name="正确" localSheetId="22" hidden="1">{"'毛利比较'!$A$4:$P$26"}</definedName>
    <definedName name="正确" localSheetId="19" hidden="1">{"'毛利比较'!$A$4:$P$26"}</definedName>
    <definedName name="正确" hidden="1">{"'毛利比较'!$A$4:$P$26"}</definedName>
    <definedName name="残值率">#N/A</definedName>
    <definedName name="母公司">#REF!</definedName>
    <definedName name="每月应交税">#REF!</definedName>
    <definedName name="每股收益ZS" hidden="1">#REF!</definedName>
    <definedName name="比例">#REF!</definedName>
    <definedName name="毛坯主料库">#REF!</definedName>
    <definedName name="气刹">#REF!</definedName>
    <definedName name="水电费">#REF!</definedName>
    <definedName name="永" hidden="1">#REF!</definedName>
    <definedName name="汇率">#REF!</definedName>
    <definedName name="沈玉环">#REF!</definedName>
    <definedName name="没">#REF!</definedName>
    <definedName name="油气资产ZS" hidden="1">#REF!</definedName>
    <definedName name="注释F0101" hidden="1">#REF!</definedName>
    <definedName name="活动总结" hidden="1">#REF!</definedName>
    <definedName name="流_动_资_产93">#REF!</definedName>
    <definedName name="流_动_资_产94">#REF!</definedName>
    <definedName name="流_动_资_产95">#REF!</definedName>
    <definedName name="流动负债">#REF!</definedName>
    <definedName name="流动负债93期末">#REF!</definedName>
    <definedName name="流动负债94期末">#REF!</definedName>
    <definedName name="流动负债95期末">#REF!</definedName>
    <definedName name="流动资产">#REF!</definedName>
    <definedName name="流量报表数" hidden="1">#REF!</definedName>
    <definedName name="流量编码">#REF!</definedName>
    <definedName name="浮动幅度是" hidden="1">#REF!</definedName>
    <definedName name="消费者推广" hidden="1">#REF!</definedName>
    <definedName name="液压输出">#REF!</definedName>
    <definedName name="淨額差" hidden="1">#REF!</definedName>
    <definedName name="清理">#REF!</definedName>
    <definedName name="清理子公司损益">#REF!</definedName>
    <definedName name="游戏">#REF!</definedName>
    <definedName name="焊接" localSheetId="14" hidden="1">{#N/A,#N/A,FALSE,"Bare Battery F.G."}</definedName>
    <definedName name="焊接" localSheetId="7" hidden="1">{#N/A,#N/A,FALSE,"Bare Battery F.G."}</definedName>
    <definedName name="焊接" localSheetId="25" hidden="1">{#N/A,#N/A,FALSE,"Bare Battery F.G."}</definedName>
    <definedName name="焊接" localSheetId="21" hidden="1">{#N/A,#N/A,FALSE,"Bare Battery F.G."}</definedName>
    <definedName name="焊接" localSheetId="22" hidden="1">{#N/A,#N/A,FALSE,"Bare Battery F.G."}</definedName>
    <definedName name="焊接" localSheetId="19" hidden="1">{#N/A,#N/A,FALSE,"Bare Battery F.G."}</definedName>
    <definedName name="焊接" hidden="1">{#N/A,#N/A,FALSE,"Bare Battery F.G."}</definedName>
    <definedName name="片区11" hidden="1">"391HRTDB98QD1QBGCU8ZVRO45"</definedName>
    <definedName name="物料收发汇总表">#REF!</definedName>
    <definedName name="物料消耗">#REF!</definedName>
    <definedName name="物流改善" localSheetId="14" hidden="1">{#N/A,#N/A,FALSE,"Bare Battery F.G."}</definedName>
    <definedName name="物流改善" localSheetId="7" hidden="1">{#N/A,#N/A,FALSE,"Bare Battery F.G."}</definedName>
    <definedName name="物流改善" localSheetId="25" hidden="1">{#N/A,#N/A,FALSE,"Bare Battery F.G."}</definedName>
    <definedName name="物流改善" localSheetId="21" hidden="1">{#N/A,#N/A,FALSE,"Bare Battery F.G."}</definedName>
    <definedName name="物流改善" localSheetId="22" hidden="1">{#N/A,#N/A,FALSE,"Bare Battery F.G."}</definedName>
    <definedName name="物流改善" localSheetId="19" hidden="1">{#N/A,#N/A,FALSE,"Bare Battery F.G."}</definedName>
    <definedName name="物流改善" hidden="1">{#N/A,#N/A,FALSE,"Bare Battery F.G."}</definedName>
    <definedName name="王">#REF!,#REF!</definedName>
    <definedName name="现审4">#REF!</definedName>
    <definedName name="现金">#REF!</definedName>
    <definedName name="现金bg" hidden="1">#REF!</definedName>
    <definedName name="现金mx" hidden="1">#REF!</definedName>
    <definedName name="现金流量">#REF!</definedName>
    <definedName name="现金流量编码">#REF!</definedName>
    <definedName name="瑁" hidden="1">#REF!</definedName>
    <definedName name="生产列1">#REF!</definedName>
    <definedName name="生产列1000">#REF!</definedName>
    <definedName name="生产列11">#REF!</definedName>
    <definedName name="生产列15">#REF!</definedName>
    <definedName name="生产列16">#REF!</definedName>
    <definedName name="生产列17">#REF!</definedName>
    <definedName name="生产列18">#REF!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性生物资产ZS" hidden="1">#REF!</definedName>
    <definedName name="生产成本">#REF!</definedName>
    <definedName name="生产成本多栏帐">#REF!</definedName>
    <definedName name="生产或服务循环科目" hidden="1">#REF!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500">#REF!</definedName>
    <definedName name="生产期6">#REF!</definedName>
    <definedName name="生产期7">#REF!</definedName>
    <definedName name="生产期8">#REF!</definedName>
    <definedName name="生产期9">#REF!</definedName>
    <definedName name="生产领料汇总表">#REF!</definedName>
    <definedName name="生生世世" localSheetId="14" hidden="1">{#N/A,#N/A,FALSE,"供料净化车间"}</definedName>
    <definedName name="生生世世" localSheetId="7" hidden="1">{#N/A,#N/A,FALSE,"供料净化车间"}</definedName>
    <definedName name="生生世世" localSheetId="25" hidden="1">{#N/A,#N/A,FALSE,"供料净化车间"}</definedName>
    <definedName name="生生世世" localSheetId="21" hidden="1">{#N/A,#N/A,FALSE,"供料净化车间"}</definedName>
    <definedName name="生生世世" localSheetId="22" hidden="1">{#N/A,#N/A,FALSE,"供料净化车间"}</definedName>
    <definedName name="生生世世" localSheetId="19" hidden="1">{#N/A,#N/A,FALSE,"供料净化车间"}</definedName>
    <definedName name="生生世世" hidden="1">{#N/A,#N/A,FALSE,"供料净化车间"}</definedName>
    <definedName name="电气固定资产盘点检查情况表" hidden="1">TRIM(#REF!&amp;#REF!)</definedName>
    <definedName name="的">#REF!</definedName>
    <definedName name="的217">#REF!</definedName>
    <definedName name="盈余公积ZS" hidden="1">#REF!</definedName>
    <definedName name="目录1" hidden="1">#REF!</definedName>
    <definedName name="目标和程序" hidden="1">#REF!</definedName>
    <definedName name="看">#REF!</definedName>
    <definedName name="真供应商">#REF!</definedName>
    <definedName name="真制作成本05">#REF!</definedName>
    <definedName name="睛">#REF!</definedName>
    <definedName name="知识">#REF!</definedName>
    <definedName name="短期借款">#REF!</definedName>
    <definedName name="短期借款.dbf">#REF!</definedName>
    <definedName name="短期借款bg" hidden="1">#REF!</definedName>
    <definedName name="短期借款mx" hidden="1">#REF!</definedName>
    <definedName name="短期借款ZS" hidden="1">#REF!</definedName>
    <definedName name="短期投资_债券_明细表">#REF!</definedName>
    <definedName name="短期投资bg" hidden="1">#REF!</definedName>
    <definedName name="短期投资mx" hidden="1">#REF!</definedName>
    <definedName name="短期投资ZS" hidden="1">#REF!</definedName>
    <definedName name="短期投资国债投资.dbf">#REF!</definedName>
    <definedName name="短期投资股票投资.dbf">#REF!</definedName>
    <definedName name="研发支出bg" hidden="1">#REF!</definedName>
    <definedName name="研发支出mx" hidden="1">#REF!</definedName>
    <definedName name="离合器">#REF!</definedName>
    <definedName name="科华" hidden="1">#REF!</definedName>
    <definedName name="科技销ERP">#REF!</definedName>
    <definedName name="科技风ERP">#REF!</definedName>
    <definedName name="科目">#REF!</definedName>
    <definedName name="科目1">#REF!</definedName>
    <definedName name="科目2">#REF!</definedName>
    <definedName name="科目余额表">#REF!</definedName>
    <definedName name="科目余额表_3">"#REF!"</definedName>
    <definedName name="科目余额表_4">"#REF!"</definedName>
    <definedName name="科目余额表1">#REF!</definedName>
    <definedName name="科目余额表2">#REF!</definedName>
    <definedName name="科目分类">#REF!</definedName>
    <definedName name="科目名称">#REF!</definedName>
    <definedName name="科目对照表" hidden="1">#REF!</definedName>
    <definedName name="科目属性" hidden="1">#REF!</definedName>
    <definedName name="科目索引" hidden="1">#REF!</definedName>
    <definedName name="科目表">#REF!</definedName>
    <definedName name="科目表1" hidden="1">#REF!</definedName>
    <definedName name="科目表BS" hidden="1">#REF!</definedName>
    <definedName name="租赁费">#REF!</definedName>
    <definedName name="税1月">#REF!</definedName>
    <definedName name="税金">#REF!</definedName>
    <definedName name="税金12">#REF!</definedName>
    <definedName name="空白" localSheetId="14" hidden="1">{#N/A,#N/A,FALSE,"Aging Summary";#N/A,#N/A,FALSE,"Ratio Analysis";#N/A,#N/A,FALSE,"Test 120 Day Accts";#N/A,#N/A,FALSE,"Tickmarks"}</definedName>
    <definedName name="空白" localSheetId="7" hidden="1">{#N/A,#N/A,FALSE,"Aging Summary";#N/A,#N/A,FALSE,"Ratio Analysis";#N/A,#N/A,FALSE,"Test 120 Day Accts";#N/A,#N/A,FALSE,"Tickmarks"}</definedName>
    <definedName name="空白" localSheetId="25" hidden="1">{#N/A,#N/A,FALSE,"Aging Summary";#N/A,#N/A,FALSE,"Ratio Analysis";#N/A,#N/A,FALSE,"Test 120 Day Accts";#N/A,#N/A,FALSE,"Tickmarks"}</definedName>
    <definedName name="空白" localSheetId="21" hidden="1">{#N/A,#N/A,FALSE,"Aging Summary";#N/A,#N/A,FALSE,"Ratio Analysis";#N/A,#N/A,FALSE,"Test 120 Day Accts";#N/A,#N/A,FALSE,"Tickmarks"}</definedName>
    <definedName name="空白" localSheetId="22" hidden="1">{#N/A,#N/A,FALSE,"Aging Summary";#N/A,#N/A,FALSE,"Ratio Analysis";#N/A,#N/A,FALSE,"Test 120 Day Accts";#N/A,#N/A,FALSE,"Tickmarks"}</definedName>
    <definedName name="空白" localSheetId="19" hidden="1">{#N/A,#N/A,FALSE,"Aging Summary";#N/A,#N/A,FALSE,"Ratio Analysis";#N/A,#N/A,FALSE,"Test 120 Day Accts";#N/A,#N/A,FALSE,"Tickmarks"}</definedName>
    <definedName name="空白" hidden="1">{#N/A,#N/A,FALSE,"Aging Summary";#N/A,#N/A,FALSE,"Ratio Analysis";#N/A,#N/A,FALSE,"Test 120 Day Accts";#N/A,#N/A,FALSE,"Tickmarks"}</definedName>
    <definedName name="竞品动态2" hidden="1">#REF!</definedName>
    <definedName name="竟品" hidden="1">#REF!</definedName>
    <definedName name="符合性测试">#REF!</definedName>
    <definedName name="第一次销售调整">#REF!</definedName>
    <definedName name="等值人民币">#REF!</definedName>
    <definedName name="管理">#REF!</definedName>
    <definedName name="管理费用">#REF!</definedName>
    <definedName name="管理费用bg" hidden="1">#REF!</definedName>
    <definedName name="管理费用BJ">#REF!</definedName>
    <definedName name="管理费用mx" hidden="1">#REF!</definedName>
    <definedName name="管理费用mxb" hidden="1">#REF!</definedName>
    <definedName name="管理费用明细表">#REF!</definedName>
    <definedName name="米纳斯">#REF!</definedName>
    <definedName name="米纳斯2">#REF!</definedName>
    <definedName name="索引号">#REF!</definedName>
    <definedName name="索引号使用规范" hidden="1">#REF!</definedName>
    <definedName name="累计">#REF!</definedName>
    <definedName name="累计折旧">#REF!</definedName>
    <definedName name="累计折旧bg" hidden="1">#REF!</definedName>
    <definedName name="累计折旧mx" hidden="1">#REF!</definedName>
    <definedName name="累计折旧SJye" hidden="1">#REF!</definedName>
    <definedName name="累计折旧明细表">#REF!</definedName>
    <definedName name="累计折旧测算" hidden="1">#REF!</definedName>
    <definedName name="累计折旧测算表" hidden="1">#REF!</definedName>
    <definedName name="累计摊销bg" hidden="1">#REF!</definedName>
    <definedName name="累计摊销mx" hidden="1">#REF!</definedName>
    <definedName name="经营目标">#REF!</definedName>
    <definedName name="结果">#REF!</definedName>
    <definedName name="结论" hidden="1">#REF!</definedName>
    <definedName name="结论1" hidden="1">#REF!</definedName>
    <definedName name="综合" localSheetId="14"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综合" localSheetId="7"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综合" localSheetId="25"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综合" localSheetId="21"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综合" localSheetId="22"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综合" localSheetId="19"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综合" hidden="1">{"scenario 1",#N/A,FALSE,"scenario1";"drivers",#N/A,FALSE,"Input-Module";"Op Stats",#N/A,FALSE,"Input-Module";"income stmt",#N/A,FALSE,"Ebit-calc";"Cash Flow",#N/A,FALSE,"Input-Module";"Balance Sheet",#N/A,FALSE,"Balance-Sheet";"workings",#N/A,FALSE,"Ebit-calc";"working cap",#N/A,FALSE,"Working-Capital";"dcf value",#N/A,FALSE,"DCF";"check",#N/A,FALSE,"Input-Module"}</definedName>
    <definedName name="编制人" hidden="1">#REF!</definedName>
    <definedName name="编制时间" hidden="1">#REF!</definedName>
    <definedName name="翁">#REF!</definedName>
    <definedName name="联系人">#REF!</definedName>
    <definedName name="股份会计科目">#REF!</definedName>
    <definedName name="股份六部" hidden="1">#REF!</definedName>
    <definedName name="股本bg" hidden="1">#REF!</definedName>
    <definedName name="股本mx" hidden="1">#REF!</definedName>
    <definedName name="股权分置流通权ZS" hidden="1">#REF!</definedName>
    <definedName name="股票投资收益.dbf">#REF!</definedName>
    <definedName name="胆舒滴丸">#REF!</definedName>
    <definedName name="自">#REF!</definedName>
    <definedName name="自制半成品">#REF!</definedName>
    <definedName name="航">#REF!</definedName>
    <definedName name="苇杜里">#REF!</definedName>
    <definedName name="苏州市永创金属科技有限公司" hidden="1">#REF!</definedName>
    <definedName name="苛" localSheetId="14" hidden="1">{"M1sPrint",#N/A,FALSE,"M1s"}</definedName>
    <definedName name="苛" localSheetId="7" hidden="1">{"M1sPrint",#N/A,FALSE,"M1s"}</definedName>
    <definedName name="苛" localSheetId="25" hidden="1">{"M1sPrint",#N/A,FALSE,"M1s"}</definedName>
    <definedName name="苛" localSheetId="21" hidden="1">{"M1sPrint",#N/A,FALSE,"M1s"}</definedName>
    <definedName name="苛" localSheetId="22" hidden="1">{"M1sPrint",#N/A,FALSE,"M1s"}</definedName>
    <definedName name="苛" localSheetId="19" hidden="1">{"M1sPrint",#N/A,FALSE,"M1s"}</definedName>
    <definedName name="苛" hidden="1">{"M1sPrint",#N/A,FALSE,"M1s"}</definedName>
    <definedName name="营业">#REF!</definedName>
    <definedName name="营业外支出bg" hidden="1">#REF!</definedName>
    <definedName name="营业外支出mx" hidden="1">#REF!</definedName>
    <definedName name="营业外支出mxb" hidden="1">#REF!</definedName>
    <definedName name="营业外支出ZS" hidden="1">#REF!</definedName>
    <definedName name="营业外支出明细表">#REF!</definedName>
    <definedName name="营业外收入bg" hidden="1">#REF!</definedName>
    <definedName name="营业外收入mx" hidden="1">#REF!</definedName>
    <definedName name="营业外收入mxb" hidden="1">#REF!</definedName>
    <definedName name="营业外收入ZS" hidden="1">#REF!</definedName>
    <definedName name="营业外收支ZS" hidden="1">#REF!</definedName>
    <definedName name="营业成本bg" hidden="1">#REF!</definedName>
    <definedName name="营业成本mx" hidden="1">#REF!</definedName>
    <definedName name="营业收入bg" hidden="1">#REF!</definedName>
    <definedName name="营业收入mx" hidden="1">#REF!</definedName>
    <definedName name="营业收入ZS" hidden="1">#REF!</definedName>
    <definedName name="营业税金及附加bg" hidden="1">#REF!</definedName>
    <definedName name="营业税金及附加mx" hidden="1">#REF!</definedName>
    <definedName name="营业税金及附加ZS" hidden="1">#REF!</definedName>
    <definedName name="营业费用">#REF!</definedName>
    <definedName name="营业费用001">#REF!</definedName>
    <definedName name="营业费用bg" hidden="1">#REF!</definedName>
    <definedName name="营业费用BJ">#REF!</definedName>
    <definedName name="营业费用mx" hidden="1">#REF!</definedName>
    <definedName name="营业费用mxb" hidden="1">#REF!</definedName>
    <definedName name="营业费用之差旅费">#REF!</definedName>
    <definedName name="血吸虫" hidden="1">#REF!</definedName>
    <definedName name="补贴收入bg" hidden="1">#REF!</definedName>
    <definedName name="补贴收入mx" hidden="1">#REF!</definedName>
    <definedName name="补贴收入ZS" hidden="1">#REF!</definedName>
    <definedName name="表" hidden="1">#REF!</definedName>
    <definedName name="西" hidden="1">#REF!</definedName>
    <definedName name="西安" hidden="1">#REF!</definedName>
    <definedName name="西安1" hidden="1">#REF!</definedName>
    <definedName name="西安2" hidden="1">#REF!</definedName>
    <definedName name="计息金融工具">#REF!</definedName>
    <definedName name="订单产品信息">#REF!</definedName>
    <definedName name="许多" localSheetId="14" hidden="1">{#N/A,#N/A,FALSE,"Bare Battery F.G."}</definedName>
    <definedName name="许多" localSheetId="7" hidden="1">{#N/A,#N/A,FALSE,"Bare Battery F.G."}</definedName>
    <definedName name="许多" localSheetId="25" hidden="1">{#N/A,#N/A,FALSE,"Bare Battery F.G."}</definedName>
    <definedName name="许多" localSheetId="21" hidden="1">{#N/A,#N/A,FALSE,"Bare Battery F.G."}</definedName>
    <definedName name="许多" localSheetId="22" hidden="1">{#N/A,#N/A,FALSE,"Bare Battery F.G."}</definedName>
    <definedName name="许多" localSheetId="19" hidden="1">{#N/A,#N/A,FALSE,"Bare Battery F.G."}</definedName>
    <definedName name="许多" hidden="1">{#N/A,#N/A,FALSE,"Bare Battery F.G."}</definedName>
    <definedName name="设备">#REF!</definedName>
    <definedName name="试算表数">#REF!</definedName>
    <definedName name="试验" localSheetId="14" hidden="1">{#N/A,#N/A,FALSE,"OffAdvance";#N/A,#N/A,FALSE,"OffExpRprt";#N/A,#N/A,FALSE,"Travelling";#N/A,#N/A,FALSE,"Entertmnt";#N/A,#N/A,FALSE,"Promotion"}</definedName>
    <definedName name="试验" localSheetId="7" hidden="1">{#N/A,#N/A,FALSE,"OffAdvance";#N/A,#N/A,FALSE,"OffExpRprt";#N/A,#N/A,FALSE,"Travelling";#N/A,#N/A,FALSE,"Entertmnt";#N/A,#N/A,FALSE,"Promotion"}</definedName>
    <definedName name="试验" localSheetId="25" hidden="1">{#N/A,#N/A,FALSE,"OffAdvance";#N/A,#N/A,FALSE,"OffExpRprt";#N/A,#N/A,FALSE,"Travelling";#N/A,#N/A,FALSE,"Entertmnt";#N/A,#N/A,FALSE,"Promotion"}</definedName>
    <definedName name="试验" localSheetId="21" hidden="1">{#N/A,#N/A,FALSE,"OffAdvance";#N/A,#N/A,FALSE,"OffExpRprt";#N/A,#N/A,FALSE,"Travelling";#N/A,#N/A,FALSE,"Entertmnt";#N/A,#N/A,FALSE,"Promotion"}</definedName>
    <definedName name="试验" localSheetId="22" hidden="1">{#N/A,#N/A,FALSE,"OffAdvance";#N/A,#N/A,FALSE,"OffExpRprt";#N/A,#N/A,FALSE,"Travelling";#N/A,#N/A,FALSE,"Entertmnt";#N/A,#N/A,FALSE,"Promotion"}</definedName>
    <definedName name="试验" localSheetId="19" hidden="1">{#N/A,#N/A,FALSE,"OffAdvance";#N/A,#N/A,FALSE,"OffExpRprt";#N/A,#N/A,FALSE,"Travelling";#N/A,#N/A,FALSE,"Entertmnt";#N/A,#N/A,FALSE,"Promotion"}</definedName>
    <definedName name="试验" hidden="1">{#N/A,#N/A,FALSE,"OffAdvance";#N/A,#N/A,FALSE,"OffExpRprt";#N/A,#N/A,FALSE,"Travelling";#N/A,#N/A,FALSE,"Entertmnt";#N/A,#N/A,FALSE,"Promotion"}</definedName>
    <definedName name="请轻轻" hidden="1">#REF!</definedName>
    <definedName name="调整分录汇总表_1997_1999.9.30">#REF!</definedName>
    <definedName name="调整应付帐款表">#REF!</definedName>
    <definedName name="谢俊伟底稿" hidden="1">#REF!</definedName>
    <definedName name="负债合计93期末">#REF!</definedName>
    <definedName name="负债合计94期末">#REF!</definedName>
    <definedName name="负债合计95期末">#REF!</definedName>
    <definedName name="负债报表数" hidden="1">#REF!</definedName>
    <definedName name="负债表">#REF!</definedName>
    <definedName name="负审4">#REF!</definedName>
    <definedName name="财务与管理循环科目" hidden="1">#REF!</definedName>
    <definedName name="财务费用">#REF!</definedName>
    <definedName name="财务费用bg" hidden="1">#REF!</definedName>
    <definedName name="财务费用mx" hidden="1">#REF!</definedName>
    <definedName name="财务费用ZS" hidden="1">#REF!</definedName>
    <definedName name="财务费用审计底稿" localSheetId="14" hidden="1">{"'科目汇总表  '!$A$1:$G$38"}</definedName>
    <definedName name="财务费用审计底稿" localSheetId="7" hidden="1">{"'科目汇总表  '!$A$1:$G$38"}</definedName>
    <definedName name="财务费用审计底稿" localSheetId="25" hidden="1">{"'科目汇总表  '!$A$1:$G$38"}</definedName>
    <definedName name="财务费用审计底稿" localSheetId="21" hidden="1">{"'科目汇总表  '!$A$1:$G$38"}</definedName>
    <definedName name="财务费用审计底稿" localSheetId="22" hidden="1">{"'科目汇总表  '!$A$1:$G$38"}</definedName>
    <definedName name="财务费用审计底稿" localSheetId="19" hidden="1">{"'科目汇总表  '!$A$1:$G$38"}</definedName>
    <definedName name="财务费用审计底稿" hidden="1">{"'科目汇总表  '!$A$1:$G$38"}</definedName>
    <definedName name="账龄分析表">#REF!</definedName>
    <definedName name="货币资金">#REF!</definedName>
    <definedName name="货币资金1">#REF!</definedName>
    <definedName name="货币资金bg" hidden="1">#REF!</definedName>
    <definedName name="货币资金mx" hidden="1">#REF!</definedName>
    <definedName name="货币资金ZS" hidden="1">#REF!</definedName>
    <definedName name="货币资金注释">#REF!</definedName>
    <definedName name="质保金">#REF!</definedName>
    <definedName name="贷1">#REF!</definedName>
    <definedName name="贷2">#REF!</definedName>
    <definedName name="贷3">#REF!</definedName>
    <definedName name="贷4">#REF!</definedName>
    <definedName name="贷款利率重定价条款">#REF!</definedName>
    <definedName name="贷款卡情况" hidden="1">#REF!</definedName>
    <definedName name="费用" hidden="1">#REF!</definedName>
    <definedName name="费用明细_财务费用">#REF!</definedName>
    <definedName name="资">#REF!</definedName>
    <definedName name="资产减值准备ZS" hidden="1">#REF!</definedName>
    <definedName name="资产减值损失bg" hidden="1">#REF!</definedName>
    <definedName name="资产减值损失ZS" hidden="1">#REF!</definedName>
    <definedName name="资产合计93期初">#REF!</definedName>
    <definedName name="资产合计93期末">#REF!</definedName>
    <definedName name="资产合计94期初">#REF!</definedName>
    <definedName name="资产合计94期末">#REF!</definedName>
    <definedName name="资产合计95期初">#REF!</definedName>
    <definedName name="资产合计95期末">#REF!</definedName>
    <definedName name="资产报表数" hidden="1">#REF!</definedName>
    <definedName name="资产统计表">#REF!</definedName>
    <definedName name="资产负债表日" hidden="1">#REF!</definedName>
    <definedName name="资产负债表日_">"2006年12月31日"</definedName>
    <definedName name="资审4">#REF!</definedName>
    <definedName name="资本公积12">#REF!</definedName>
    <definedName name="资本公积bg" hidden="1">#REF!</definedName>
    <definedName name="资本公积mx" hidden="1">#REF!</definedName>
    <definedName name="资本公积ZS" hidden="1">#REF!</definedName>
    <definedName name="超声波焊接" localSheetId="14" hidden="1">{#N/A,#N/A,FALSE,"Bare Battery F.G."}</definedName>
    <definedName name="超声波焊接" localSheetId="7" hidden="1">{#N/A,#N/A,FALSE,"Bare Battery F.G."}</definedName>
    <definedName name="超声波焊接" localSheetId="25" hidden="1">{#N/A,#N/A,FALSE,"Bare Battery F.G."}</definedName>
    <definedName name="超声波焊接" localSheetId="21" hidden="1">{#N/A,#N/A,FALSE,"Bare Battery F.G."}</definedName>
    <definedName name="超声波焊接" localSheetId="22" hidden="1">{#N/A,#N/A,FALSE,"Bare Battery F.G."}</definedName>
    <definedName name="超声波焊接" localSheetId="19" hidden="1">{#N/A,#N/A,FALSE,"Bare Battery F.G."}</definedName>
    <definedName name="超声波焊接" hidden="1">{#N/A,#N/A,FALSE,"Bare Battery F.G."}</definedName>
    <definedName name="趨勢" hidden="1">#REF!</definedName>
    <definedName name="转向器K15">#REF!</definedName>
    <definedName name="转向器M32">#REF!</definedName>
    <definedName name="转向器带垂臂P6a">#REF!</definedName>
    <definedName name="轮距">#REF!</definedName>
    <definedName name="辅助材料">#REF!</definedName>
    <definedName name="辊">#REF!</definedName>
    <definedName name="辛塔">#REF!</definedName>
    <definedName name="辛塔2">#REF!</definedName>
    <definedName name="返修在制品">#REF!</definedName>
    <definedName name="进">#REF!</definedName>
    <definedName name="进出口杂费">#REF!</definedName>
    <definedName name="进项税额">#REF!</definedName>
    <definedName name="迪拜">#REF!</definedName>
    <definedName name="迪拜2">#REF!</definedName>
    <definedName name="退书">#REF!</definedName>
    <definedName name="退職者">#REF!</definedName>
    <definedName name="退货">#REF!</definedName>
    <definedName name="选择产品">#N/A</definedName>
    <definedName name="递延所得税借项ZS" hidden="1">#REF!</definedName>
    <definedName name="递延所得税负债bg" hidden="1">#REF!</definedName>
    <definedName name="递延所得税负债mx" hidden="1">#REF!</definedName>
    <definedName name="递延所得税负债ZS" hidden="1">#REF!</definedName>
    <definedName name="递延所得税贷项ZS" hidden="1">#REF!</definedName>
    <definedName name="递延所得税资产bg" hidden="1">#REF!</definedName>
    <definedName name="递延所得税资产mx" hidden="1">#REF!</definedName>
    <definedName name="递延所得税资产ZS" hidden="1">#REF!</definedName>
    <definedName name="递延收益bg" hidden="1">#REF!</definedName>
    <definedName name="递延收益mx" hidden="1">#REF!</definedName>
    <definedName name="递延税款bg" hidden="1">#REF!</definedName>
    <definedName name="递延税款mx" hidden="1">#REF!</definedName>
    <definedName name="递延资产">#REF!</definedName>
    <definedName name="通用审计底稿">#REF!</definedName>
    <definedName name="速_动_资_产93">#REF!</definedName>
    <definedName name="速_动_资_产94">#REF!</definedName>
    <definedName name="速_动_资_产95">#REF!</definedName>
    <definedName name="邮寄">#REF!</definedName>
    <definedName name="采暖合同">#REF!</definedName>
    <definedName name="采购与付款循环科目" hidden="1">#REF!</definedName>
    <definedName name="金额表.dbf">#REF!</definedName>
    <definedName name="金额表2.dbf">#REF!</definedName>
    <definedName name="金额表3.dbf">#REF!</definedName>
    <definedName name="铝材">#REF!</definedName>
    <definedName name="银行存款">#REF!</definedName>
    <definedName name="银行存款.dbf">#REF!</definedName>
    <definedName name="银行存款bg" hidden="1">#REF!</definedName>
    <definedName name="银行存款mx" hidden="1">#REF!</definedName>
    <definedName name="银行存款mxb" hidden="1">#REF!</definedName>
    <definedName name="铺货率" hidden="1">#REF!</definedName>
    <definedName name="销售">#REF!</definedName>
    <definedName name="销售与收款循环科目" hidden="1">#REF!</definedName>
    <definedName name="销售出库">#REF!</definedName>
    <definedName name="销售出库单序时簿">#REF!</definedName>
    <definedName name="销售成本">#REF!</definedName>
    <definedName name="销售费用bg" hidden="1">#REF!</definedName>
    <definedName name="销售费用mx" hidden="1">#REF!</definedName>
    <definedName name="销量" hidden="1">#N/A</definedName>
    <definedName name="长投">#REF!</definedName>
    <definedName name="长投成本.dbf">#REF!</definedName>
    <definedName name="长春华隆">#REF!</definedName>
    <definedName name="长期借款">#REF!</definedName>
    <definedName name="长期借款bg" hidden="1">#REF!</definedName>
    <definedName name="长期借款mx" hidden="1">#REF!</definedName>
    <definedName name="长期借款ZS" hidden="1">#REF!</definedName>
    <definedName name="长期应付款bg" hidden="1">#REF!</definedName>
    <definedName name="长期应付款mx" hidden="1">#REF!</definedName>
    <definedName name="长期应付款ZS" hidden="1">#REF!</definedName>
    <definedName name="长期应收款ZS" hidden="1">#REF!</definedName>
    <definedName name="长期待摊费用" hidden="1">#REF!</definedName>
    <definedName name="长期待摊费用bg" hidden="1">#REF!</definedName>
    <definedName name="长期待摊费用mx" hidden="1">#REF!</definedName>
    <definedName name="长期待摊费用ncs" hidden="1">#REF!</definedName>
    <definedName name="长期待摊费用SJye" hidden="1">#REF!</definedName>
    <definedName name="长期待摊费用ZS" hidden="1">#REF!</definedName>
    <definedName name="长期投资">#REF!</definedName>
    <definedName name="长期投资ZS" hidden="1">#REF!</definedName>
    <definedName name="长期股权投资bg" hidden="1">#REF!</definedName>
    <definedName name="长期股权投资mx" hidden="1">#REF!</definedName>
    <definedName name="长期股权投资ZS" hidden="1">#REF!</definedName>
    <definedName name="长期负债">#REF!</definedName>
    <definedName name="阿" hidden="1">#REF!</definedName>
    <definedName name="阿曼">#REF!</definedName>
    <definedName name="阿曼2">#REF!</definedName>
    <definedName name="阿的" hidden="1">#REF!</definedName>
    <definedName name="附表一">#REF!</definedName>
    <definedName name="附表二">#REF!</definedName>
    <definedName name="陈勇">#REF!</definedName>
    <definedName name="青岛" hidden="1">#REF!</definedName>
    <definedName name="青岛夏林">#REF!</definedName>
    <definedName name="青年">#REF!</definedName>
    <definedName name="非关联方明细">#REF!</definedName>
    <definedName name="非实质性程序取得的纸质底稿" hidden="1">#REF!</definedName>
    <definedName name="非实质性程序底稿的索引号" hidden="1">#REF!</definedName>
    <definedName name="非经常性损益ZS" hidden="1">#REF!</definedName>
    <definedName name="面积">#REF!</definedName>
    <definedName name="预付借方">#REF!</definedName>
    <definedName name="预付帐款明细表">#REF!</definedName>
    <definedName name="预付欧元">#REF!</definedName>
    <definedName name="预付款">#REF!</definedName>
    <definedName name="预付款项ZS" hidden="1">#REF!</definedName>
    <definedName name="预付美元">#REF!</definedName>
    <definedName name="预付账款bg" hidden="1">#REF!</definedName>
    <definedName name="预付账款mx" hidden="1">#REF!</definedName>
    <definedName name="预付账款mxb" hidden="1">#REF!</definedName>
    <definedName name="预付账款ZS" hidden="1">#REF!</definedName>
    <definedName name="预付账款明细清单" localSheetId="14" hidden="1">{#N/A,#N/A,FALSE,"Aging Summary";#N/A,#N/A,FALSE,"Ratio Analysis";#N/A,#N/A,FALSE,"Test 120 Day Accts";#N/A,#N/A,FALSE,"Tickmarks"}</definedName>
    <definedName name="预付账款明细清单" localSheetId="7" hidden="1">{#N/A,#N/A,FALSE,"Aging Summary";#N/A,#N/A,FALSE,"Ratio Analysis";#N/A,#N/A,FALSE,"Test 120 Day Accts";#N/A,#N/A,FALSE,"Tickmarks"}</definedName>
    <definedName name="预付账款明细清单" localSheetId="25" hidden="1">{#N/A,#N/A,FALSE,"Aging Summary";#N/A,#N/A,FALSE,"Ratio Analysis";#N/A,#N/A,FALSE,"Test 120 Day Accts";#N/A,#N/A,FALSE,"Tickmarks"}</definedName>
    <definedName name="预付账款明细清单" localSheetId="21" hidden="1">{#N/A,#N/A,FALSE,"Aging Summary";#N/A,#N/A,FALSE,"Ratio Analysis";#N/A,#N/A,FALSE,"Test 120 Day Accts";#N/A,#N/A,FALSE,"Tickmarks"}</definedName>
    <definedName name="预付账款明细清单" localSheetId="22" hidden="1">{#N/A,#N/A,FALSE,"Aging Summary";#N/A,#N/A,FALSE,"Ratio Analysis";#N/A,#N/A,FALSE,"Test 120 Day Accts";#N/A,#N/A,FALSE,"Tickmarks"}</definedName>
    <definedName name="预付账款明细清单" localSheetId="19" hidden="1">{#N/A,#N/A,FALSE,"Aging Summary";#N/A,#N/A,FALSE,"Ratio Analysis";#N/A,#N/A,FALSE,"Test 120 Day Accts";#N/A,#N/A,FALSE,"Tickmarks"}</definedName>
    <definedName name="预付账款明细清单" hidden="1">{#N/A,#N/A,FALSE,"Aging Summary";#N/A,#N/A,FALSE,"Ratio Analysis";#N/A,#N/A,FALSE,"Test 120 Day Accts";#N/A,#N/A,FALSE,"Tickmarks"}</definedName>
    <definedName name="预付贷方">#REF!</definedName>
    <definedName name="预提">#REF!</definedName>
    <definedName name="预提利息">#REF!</definedName>
    <definedName name="预提水电">#REF!</definedName>
    <definedName name="预提水电费">#REF!</definedName>
    <definedName name="预提费用12">#REF!</definedName>
    <definedName name="预提费用bg" hidden="1">#REF!</definedName>
    <definedName name="预提费用mx" hidden="1">#REF!</definedName>
    <definedName name="预提费用ZS" hidden="1">#REF!</definedName>
    <definedName name="预提费用明细表">#REF!</definedName>
    <definedName name="预提销售">#REF!</definedName>
    <definedName name="预提销售费用4">#REF!</definedName>
    <definedName name="预收借方">#REF!</definedName>
    <definedName name="预收欧元">#REF!</definedName>
    <definedName name="预收款项bg" hidden="1">#REF!</definedName>
    <definedName name="预收款项mx" hidden="1">#REF!</definedName>
    <definedName name="预收款项ZS" hidden="1">#REF!</definedName>
    <definedName name="预收账款bg" hidden="1">#REF!</definedName>
    <definedName name="预收账款mx" hidden="1">#REF!</definedName>
    <definedName name="预收货款明细表">#REF!</definedName>
    <definedName name="预收贷方">#REF!</definedName>
    <definedName name="预算内" hidden="1">#REF!</definedName>
    <definedName name="预计负债ZS" hidden="1">#REF!</definedName>
    <definedName name="饿" hidden="1">#REF!</definedName>
    <definedName name="香菇" localSheetId="14" hidden="1">{"'毛利比较'!$A$4:$P$26"}</definedName>
    <definedName name="香菇" localSheetId="7" hidden="1">{"'毛利比较'!$A$4:$P$26"}</definedName>
    <definedName name="香菇" localSheetId="25" hidden="1">{"'毛利比较'!$A$4:$P$26"}</definedName>
    <definedName name="香菇" localSheetId="21" hidden="1">{"'毛利比较'!$A$4:$P$26"}</definedName>
    <definedName name="香菇" localSheetId="22" hidden="1">{"'毛利比较'!$A$4:$P$26"}</definedName>
    <definedName name="香菇" localSheetId="19" hidden="1">{"'毛利比较'!$A$4:$P$26"}</definedName>
    <definedName name="香菇" hidden="1">{"'毛利比较'!$A$4:$P$26"}</definedName>
    <definedName name="驾驶室">#REF!</definedName>
    <definedName name="骗取" hidden="1">#REF!</definedName>
    <definedName name="黄义">#REF!</definedName>
    <definedName name="黄撒啊">#REF!</definedName>
  </definedNam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43" i="16" l="1"/>
  <c r="E40" i="28"/>
  <c r="M145" i="16"/>
  <c r="M144" i="16"/>
  <c r="M143" i="16"/>
  <c r="M142" i="16"/>
  <c r="E44" i="28"/>
  <c r="E48" i="28"/>
  <c r="E46" i="28"/>
  <c r="N56" i="4"/>
  <c r="M56" i="4"/>
  <c r="L56" i="4"/>
  <c r="K56" i="4"/>
  <c r="AL65" i="4"/>
  <c r="AA63" i="4"/>
  <c r="AA61" i="4"/>
  <c r="K44" i="18"/>
  <c r="K45" i="18"/>
  <c r="K46" i="18"/>
  <c r="K47" i="18"/>
  <c r="K43" i="18"/>
  <c r="AM86" i="4"/>
  <c r="AL86" i="4"/>
  <c r="AK86" i="4"/>
  <c r="AJ86" i="4"/>
  <c r="AI86" i="4"/>
  <c r="AH86" i="4"/>
  <c r="AG86" i="4"/>
  <c r="AF86" i="4"/>
  <c r="AE86" i="4"/>
  <c r="AD86" i="4"/>
  <c r="AC86" i="4"/>
  <c r="AB86" i="4"/>
  <c r="AA86" i="4"/>
  <c r="AJ110" i="4"/>
  <c r="AI110" i="4"/>
  <c r="AH110" i="4"/>
  <c r="AG110" i="4"/>
  <c r="AF110" i="4"/>
  <c r="AE110" i="4"/>
  <c r="AD110" i="4"/>
  <c r="AC110" i="4"/>
  <c r="AB110" i="4"/>
  <c r="AA110" i="4"/>
  <c r="AB95" i="4"/>
  <c r="N131" i="1"/>
  <c r="Z108" i="2"/>
  <c r="Z111" i="2"/>
  <c r="Z168" i="2"/>
  <c r="Y108" i="2"/>
  <c r="Z154" i="4"/>
  <c r="P4" i="30" l="1"/>
  <c r="P5" i="30"/>
  <c r="Z66" i="2"/>
  <c r="Y66" i="2"/>
  <c r="X66" i="2"/>
  <c r="W66" i="2"/>
  <c r="W64" i="2"/>
  <c r="N76" i="2"/>
  <c r="M76" i="2"/>
  <c r="W57" i="2"/>
  <c r="W33" i="2"/>
  <c r="W113" i="2"/>
  <c r="X113" i="2"/>
  <c r="X117" i="2" s="1"/>
  <c r="X143" i="1"/>
  <c r="W143" i="1"/>
  <c r="W117" i="2"/>
  <c r="W111" i="2"/>
  <c r="Y195" i="1"/>
  <c r="X195" i="1"/>
  <c r="W195" i="1"/>
  <c r="V195" i="1"/>
  <c r="U195" i="1"/>
  <c r="N193" i="1"/>
  <c r="Y111" i="2"/>
  <c r="Z91" i="4" l="1"/>
  <c r="Y91" i="4"/>
  <c r="X91" i="4"/>
  <c r="W91" i="4"/>
  <c r="X111" i="2"/>
  <c r="Z117" i="2"/>
  <c r="U196" i="1" l="1"/>
  <c r="U194" i="1"/>
  <c r="U193" i="1"/>
  <c r="U81" i="1" s="1"/>
  <c r="U191" i="1"/>
  <c r="W104" i="4"/>
  <c r="Y33" i="2"/>
  <c r="Y57" i="2"/>
  <c r="W71" i="1" s="1"/>
  <c r="Y74" i="2"/>
  <c r="Y79" i="2" s="1"/>
  <c r="Y77" i="2" s="1"/>
  <c r="Y73" i="2"/>
  <c r="Y29" i="2"/>
  <c r="W193" i="1"/>
  <c r="W149" i="1"/>
  <c r="W147" i="1"/>
  <c r="O123" i="1"/>
  <c r="N203" i="2"/>
  <c r="X122" i="1"/>
  <c r="X110" i="1"/>
  <c r="X109" i="1"/>
  <c r="X108" i="1"/>
  <c r="X107" i="1"/>
  <c r="W81" i="1"/>
  <c r="W80" i="1"/>
  <c r="W77" i="1"/>
  <c r="W73" i="1"/>
  <c r="W72" i="1"/>
  <c r="U51" i="1"/>
  <c r="Y149" i="4"/>
  <c r="X61" i="4"/>
  <c r="Y61" i="4"/>
  <c r="Z61" i="4"/>
  <c r="W61" i="4"/>
  <c r="W110" i="4"/>
  <c r="W86" i="4"/>
  <c r="Z193" i="1"/>
  <c r="Z81" i="1" s="1"/>
  <c r="AA193" i="1"/>
  <c r="AA81" i="1" s="1"/>
  <c r="AB193" i="1"/>
  <c r="AB81" i="1" s="1"/>
  <c r="AC193" i="1"/>
  <c r="AC81" i="1" s="1"/>
  <c r="AD193" i="1"/>
  <c r="AD81" i="1" s="1"/>
  <c r="AE193" i="1"/>
  <c r="AE81" i="1" s="1"/>
  <c r="AF193" i="1"/>
  <c r="AF81" i="1" s="1"/>
  <c r="Y193" i="1"/>
  <c r="Y81" i="1" s="1"/>
  <c r="X193" i="1"/>
  <c r="X81" i="1" s="1"/>
  <c r="V193" i="1"/>
  <c r="V81" i="1" s="1"/>
  <c r="O193" i="1"/>
  <c r="AI193" i="1" s="1"/>
  <c r="AI81" i="1" s="1"/>
  <c r="N81" i="1"/>
  <c r="Y168" i="2"/>
  <c r="Y150" i="4" s="1"/>
  <c r="Z227" i="2"/>
  <c r="Y227" i="2"/>
  <c r="X227" i="2"/>
  <c r="N61" i="4"/>
  <c r="O61" i="4"/>
  <c r="Z74" i="2"/>
  <c r="Z79" i="2" s="1"/>
  <c r="X121" i="1" s="1"/>
  <c r="Z73" i="2"/>
  <c r="Y136" i="2"/>
  <c r="U178" i="1"/>
  <c r="Y252" i="2"/>
  <c r="X249" i="2"/>
  <c r="Y249" i="2"/>
  <c r="Z249" i="2"/>
  <c r="Y245" i="2"/>
  <c r="Z245" i="2"/>
  <c r="X245" i="2"/>
  <c r="W224" i="2"/>
  <c r="W223" i="2"/>
  <c r="X224" i="2"/>
  <c r="X223" i="2"/>
  <c r="X222" i="2"/>
  <c r="Z190" i="2"/>
  <c r="Y117" i="2"/>
  <c r="Y82" i="2"/>
  <c r="Z82" i="2"/>
  <c r="Y83" i="2"/>
  <c r="Z83" i="2"/>
  <c r="Y84" i="2"/>
  <c r="Z84" i="2"/>
  <c r="X74" i="2"/>
  <c r="X79" i="2" s="1"/>
  <c r="X77" i="2" s="1"/>
  <c r="Y39" i="2"/>
  <c r="Z39" i="2"/>
  <c r="Y40" i="2"/>
  <c r="Z40" i="2"/>
  <c r="Y41" i="2"/>
  <c r="Z41" i="2"/>
  <c r="Y42" i="2"/>
  <c r="Z42" i="2"/>
  <c r="Y157" i="4"/>
  <c r="W78" i="1" s="1"/>
  <c r="X162" i="4"/>
  <c r="Y162" i="4"/>
  <c r="W79" i="1" s="1"/>
  <c r="Y146" i="4"/>
  <c r="Z146" i="4"/>
  <c r="X146" i="4"/>
  <c r="Y116" i="4"/>
  <c r="Z116" i="4"/>
  <c r="Y130" i="4"/>
  <c r="Z117" i="4"/>
  <c r="Y117" i="4"/>
  <c r="X117" i="4"/>
  <c r="X116" i="4"/>
  <c r="Z113" i="4"/>
  <c r="X113" i="4"/>
  <c r="W113" i="4"/>
  <c r="X111" i="4"/>
  <c r="Y111" i="4"/>
  <c r="Y113" i="4" s="1"/>
  <c r="Z111" i="4"/>
  <c r="Y110" i="4"/>
  <c r="Z110" i="4"/>
  <c r="X110" i="4"/>
  <c r="Z94" i="4"/>
  <c r="Y94" i="4"/>
  <c r="Y87" i="4"/>
  <c r="Z87" i="4"/>
  <c r="X87" i="4"/>
  <c r="Z86" i="4"/>
  <c r="Y86" i="4"/>
  <c r="X86" i="4"/>
  <c r="Y81" i="4"/>
  <c r="Z71" i="4"/>
  <c r="Y71" i="4"/>
  <c r="Y30" i="4"/>
  <c r="AJ193" i="1" l="1"/>
  <c r="AJ81" i="1" s="1"/>
  <c r="AK193" i="1"/>
  <c r="AK81" i="1" s="1"/>
  <c r="AH193" i="1"/>
  <c r="AH81" i="1" s="1"/>
  <c r="AG193" i="1"/>
  <c r="AG81" i="1" s="1"/>
  <c r="AL193" i="1"/>
  <c r="AL81" i="1" s="1"/>
  <c r="W70" i="1"/>
  <c r="L27" i="30"/>
  <c r="L26" i="30"/>
  <c r="L25" i="30"/>
  <c r="L24" i="30"/>
  <c r="L23" i="30"/>
  <c r="L22" i="30"/>
  <c r="L21" i="30"/>
  <c r="L20" i="30"/>
  <c r="L19" i="30"/>
  <c r="L18" i="30"/>
  <c r="L17" i="30"/>
  <c r="L16" i="30"/>
  <c r="L15" i="30"/>
  <c r="L14" i="30"/>
  <c r="L13" i="30"/>
  <c r="L12" i="30"/>
  <c r="L11" i="30"/>
  <c r="F5" i="30"/>
  <c r="I14" i="30"/>
  <c r="I13" i="30"/>
  <c r="I12" i="30"/>
  <c r="I11" i="30"/>
  <c r="N154" i="16"/>
  <c r="N153" i="16"/>
  <c r="N152" i="16"/>
  <c r="N150" i="16"/>
  <c r="K42" i="4"/>
  <c r="N147" i="16"/>
  <c r="M120" i="16"/>
  <c r="M146" i="16"/>
  <c r="M147" i="16" s="1"/>
  <c r="O130" i="16"/>
  <c r="O129" i="16"/>
  <c r="O128" i="16"/>
  <c r="O106" i="16"/>
  <c r="M94" i="4"/>
  <c r="X94" i="4"/>
  <c r="W94" i="4"/>
  <c r="AA271" i="2"/>
  <c r="AA249" i="2"/>
  <c r="AB248" i="2"/>
  <c r="AC248" i="2"/>
  <c r="AD248" i="2"/>
  <c r="AE248" i="2"/>
  <c r="AF248" i="2"/>
  <c r="AG248" i="2"/>
  <c r="AH248" i="2"/>
  <c r="AA248" i="2"/>
  <c r="AB244" i="2"/>
  <c r="AA244" i="2"/>
  <c r="AC244" i="2"/>
  <c r="AD244" i="2"/>
  <c r="AE244" i="2"/>
  <c r="AF244" i="2"/>
  <c r="AG244" i="2"/>
  <c r="AH244" i="2"/>
  <c r="X200" i="2"/>
  <c r="AD127" i="2"/>
  <c r="AD126" i="2"/>
  <c r="AD125" i="2"/>
  <c r="AB124" i="2"/>
  <c r="AB127" i="2"/>
  <c r="AA127" i="2"/>
  <c r="AA167" i="4" s="1"/>
  <c r="AA126" i="2"/>
  <c r="AA125" i="2"/>
  <c r="AA124" i="2"/>
  <c r="AA123" i="2"/>
  <c r="AA114" i="2"/>
  <c r="AC124" i="2"/>
  <c r="AD124" i="2"/>
  <c r="AE124" i="2"/>
  <c r="AF124" i="2"/>
  <c r="AG124" i="2"/>
  <c r="AH124" i="2"/>
  <c r="AB125" i="2"/>
  <c r="AC125" i="2"/>
  <c r="AE125" i="2"/>
  <c r="AF125" i="2"/>
  <c r="AG125" i="2"/>
  <c r="AH125" i="2"/>
  <c r="AB126" i="2"/>
  <c r="AC126" i="2"/>
  <c r="AE126" i="2"/>
  <c r="AF126" i="2"/>
  <c r="AG126" i="2"/>
  <c r="AH126" i="2"/>
  <c r="AC127" i="2"/>
  <c r="AE127" i="2"/>
  <c r="AF127" i="2"/>
  <c r="AG127" i="2"/>
  <c r="AH127" i="2"/>
  <c r="AC123" i="2"/>
  <c r="AB123" i="2"/>
  <c r="AD123" i="2"/>
  <c r="AE123" i="2"/>
  <c r="AF123" i="2"/>
  <c r="AG123" i="2"/>
  <c r="AH123" i="2"/>
  <c r="AA84" i="2"/>
  <c r="AA83" i="2"/>
  <c r="AA59" i="2"/>
  <c r="AB59" i="2"/>
  <c r="AC59" i="2"/>
  <c r="AD59" i="2"/>
  <c r="AE59" i="2"/>
  <c r="AF59" i="2"/>
  <c r="AG59" i="2"/>
  <c r="AH59" i="2"/>
  <c r="AB55" i="2"/>
  <c r="AC55" i="2"/>
  <c r="AD55" i="2"/>
  <c r="AE55" i="2"/>
  <c r="AF55" i="2"/>
  <c r="AG55" i="2"/>
  <c r="AH55" i="2"/>
  <c r="AB56" i="2"/>
  <c r="AC56" i="2"/>
  <c r="AD56" i="2"/>
  <c r="AE56" i="2"/>
  <c r="AF56" i="2"/>
  <c r="AG56" i="2"/>
  <c r="AH56" i="2"/>
  <c r="AA56" i="2"/>
  <c r="AA55" i="2"/>
  <c r="AA37" i="2"/>
  <c r="AA36" i="2"/>
  <c r="AA35" i="2"/>
  <c r="AB28" i="2"/>
  <c r="AC28" i="2"/>
  <c r="AD28" i="2"/>
  <c r="AE28" i="2"/>
  <c r="AF28" i="2"/>
  <c r="AG28" i="2"/>
  <c r="AH28" i="2"/>
  <c r="AA28" i="2"/>
  <c r="AC27" i="2"/>
  <c r="AB27" i="2"/>
  <c r="AA27" i="2"/>
  <c r="AD27" i="2"/>
  <c r="AE27" i="2"/>
  <c r="AF27" i="2"/>
  <c r="AG27" i="2"/>
  <c r="AH27" i="2"/>
  <c r="AB25" i="2"/>
  <c r="AA25" i="2"/>
  <c r="AA145" i="4" s="1"/>
  <c r="AC25" i="2"/>
  <c r="AD25" i="2"/>
  <c r="AE25" i="2"/>
  <c r="AF25" i="2"/>
  <c r="AG25" i="2"/>
  <c r="AH25" i="2"/>
  <c r="AA23" i="2"/>
  <c r="AA22" i="2"/>
  <c r="AA21" i="2"/>
  <c r="AA183" i="4"/>
  <c r="AC170" i="4"/>
  <c r="AB170" i="4"/>
  <c r="AA170" i="4"/>
  <c r="AD170" i="4"/>
  <c r="AE170" i="4"/>
  <c r="AF170" i="4"/>
  <c r="AG170" i="4"/>
  <c r="AH170" i="4"/>
  <c r="AD158" i="4"/>
  <c r="AC158" i="4"/>
  <c r="AB158" i="4"/>
  <c r="AE158" i="4"/>
  <c r="AF158" i="4"/>
  <c r="AG158" i="4"/>
  <c r="AH158" i="4"/>
  <c r="AA158" i="4"/>
  <c r="AA157" i="4" s="1"/>
  <c r="AB141" i="4"/>
  <c r="AC141" i="4"/>
  <c r="AD141" i="4"/>
  <c r="AE141" i="4"/>
  <c r="AF141" i="4"/>
  <c r="AG141" i="4"/>
  <c r="AH141" i="4"/>
  <c r="AA141" i="4"/>
  <c r="AB140" i="4"/>
  <c r="AC140" i="4"/>
  <c r="AD140" i="4"/>
  <c r="AE140" i="4"/>
  <c r="AF140" i="4"/>
  <c r="AG140" i="4"/>
  <c r="AH140" i="4"/>
  <c r="AA140" i="4"/>
  <c r="AA119" i="4"/>
  <c r="AC119" i="4"/>
  <c r="W117" i="4"/>
  <c r="W116" i="4"/>
  <c r="AA112" i="4"/>
  <c r="AA82" i="2" l="1"/>
  <c r="AA24" i="2"/>
  <c r="AA144" i="4" s="1"/>
  <c r="AA143" i="4" s="1"/>
  <c r="Z10" i="4"/>
  <c r="W108" i="2"/>
  <c r="W105" i="2" s="1"/>
  <c r="W95" i="2"/>
  <c r="U177" i="1"/>
  <c r="U131" i="1"/>
  <c r="Y10" i="4" l="1"/>
  <c r="O127" i="16" s="1"/>
  <c r="U60" i="1"/>
  <c r="U10" i="1"/>
  <c r="M10" i="1"/>
  <c r="M181" i="1"/>
  <c r="M165" i="1"/>
  <c r="M170" i="1"/>
  <c r="K170" i="1"/>
  <c r="L165" i="1"/>
  <c r="M154" i="1"/>
  <c r="K154" i="1"/>
  <c r="M145" i="1"/>
  <c r="M133" i="1"/>
  <c r="M67" i="1"/>
  <c r="L67" i="1"/>
  <c r="K67" i="1"/>
  <c r="M41" i="1"/>
  <c r="L41" i="1"/>
  <c r="K41" i="1"/>
  <c r="G72" i="17"/>
  <c r="M42" i="4"/>
  <c r="M34" i="4"/>
  <c r="M38" i="4"/>
  <c r="L42" i="4"/>
  <c r="L38" i="4"/>
  <c r="K38" i="4"/>
  <c r="L11" i="1"/>
  <c r="O131" i="16" l="1"/>
  <c r="G40" i="28"/>
  <c r="F44" i="28"/>
  <c r="F48" i="28" s="1"/>
  <c r="F46" i="28"/>
  <c r="G46" i="28"/>
  <c r="G43" i="28"/>
  <c r="BZ51" i="30"/>
  <c r="G130" i="30"/>
  <c r="BO36" i="30" l="1"/>
  <c r="BP36" i="30"/>
  <c r="BN36" i="30"/>
  <c r="BN21" i="30"/>
  <c r="BP21" i="30" s="1"/>
  <c r="BW36" i="30"/>
  <c r="BZ55" i="30"/>
  <c r="CA55" i="30" s="1"/>
  <c r="BZ54" i="30"/>
  <c r="BZ58" i="30"/>
  <c r="CA58" i="30" s="1"/>
  <c r="BZ57" i="30"/>
  <c r="CA54" i="30"/>
  <c r="CA51" i="30"/>
  <c r="CA57" i="30"/>
  <c r="BZ52" i="30"/>
  <c r="CA52" i="30" s="1"/>
  <c r="G30" i="31"/>
  <c r="G31" i="31" s="1"/>
  <c r="BP34" i="30"/>
  <c r="BO34" i="30"/>
  <c r="BO12" i="30"/>
  <c r="BP12" i="30"/>
  <c r="BO13" i="30"/>
  <c r="BP13" i="30"/>
  <c r="BO14" i="30"/>
  <c r="BP14" i="30"/>
  <c r="BO15" i="30"/>
  <c r="BP15" i="30"/>
  <c r="BO16" i="30"/>
  <c r="BP16" i="30"/>
  <c r="BO17" i="30"/>
  <c r="BP17" i="30"/>
  <c r="BO18" i="30"/>
  <c r="BP18" i="30"/>
  <c r="BO19" i="30"/>
  <c r="BP19" i="30"/>
  <c r="BO20" i="30"/>
  <c r="BP20" i="30"/>
  <c r="BO22" i="30"/>
  <c r="BP22" i="30"/>
  <c r="BO23" i="30"/>
  <c r="BP23" i="30"/>
  <c r="BO24" i="30"/>
  <c r="BP24" i="30"/>
  <c r="BO25" i="30"/>
  <c r="BP25" i="30"/>
  <c r="BO26" i="30"/>
  <c r="BP26" i="30"/>
  <c r="BO27" i="30"/>
  <c r="BP27" i="30"/>
  <c r="BO28" i="30"/>
  <c r="BP28" i="30"/>
  <c r="BO29" i="30"/>
  <c r="BP29" i="30"/>
  <c r="BO30" i="30"/>
  <c r="BP30" i="30"/>
  <c r="BO31" i="30"/>
  <c r="BP31" i="30"/>
  <c r="BO32" i="30"/>
  <c r="BP32" i="30"/>
  <c r="BO33" i="30"/>
  <c r="BP33" i="30"/>
  <c r="BP11" i="30"/>
  <c r="BO11" i="30"/>
  <c r="BN11" i="30"/>
  <c r="BX36" i="30"/>
  <c r="BV38" i="30"/>
  <c r="BV36" i="30"/>
  <c r="M95" i="4" l="1"/>
  <c r="BO21" i="30"/>
  <c r="CE28" i="30"/>
  <c r="BK17" i="30"/>
  <c r="BN34" i="30"/>
  <c r="BN12" i="30"/>
  <c r="BN13" i="30"/>
  <c r="BN14" i="30"/>
  <c r="BN15" i="30"/>
  <c r="BN16" i="30"/>
  <c r="BN17" i="30"/>
  <c r="BN18" i="30"/>
  <c r="BN19" i="30"/>
  <c r="BN20" i="30"/>
  <c r="BN22" i="30"/>
  <c r="BN23" i="30"/>
  <c r="BN24" i="30"/>
  <c r="BN25" i="30"/>
  <c r="BN26" i="30"/>
  <c r="BN27" i="30"/>
  <c r="BN28" i="30"/>
  <c r="BN29" i="30"/>
  <c r="BN30" i="30"/>
  <c r="BN31" i="30"/>
  <c r="BN32" i="30"/>
  <c r="BN33" i="30"/>
  <c r="P70" i="30"/>
  <c r="P14" i="30" l="1"/>
  <c r="N14" i="30"/>
  <c r="CF12" i="30" l="1"/>
  <c r="CG12" i="30" s="1"/>
  <c r="CF13" i="30"/>
  <c r="CG13" i="30" s="1"/>
  <c r="CF14" i="30"/>
  <c r="CG14" i="30" s="1"/>
  <c r="CF11" i="30"/>
  <c r="CG11" i="30" s="1"/>
  <c r="CE33" i="30"/>
  <c r="CE32" i="30"/>
  <c r="CE31" i="30"/>
  <c r="CE30" i="30"/>
  <c r="CE29" i="30"/>
  <c r="CE27" i="30"/>
  <c r="CE26" i="30"/>
  <c r="CE25" i="30"/>
  <c r="CE24" i="30"/>
  <c r="CE23" i="30"/>
  <c r="CE22" i="30"/>
  <c r="CE21" i="30"/>
  <c r="CE20" i="30"/>
  <c r="CE19" i="30"/>
  <c r="CE18" i="30"/>
  <c r="CE17" i="30"/>
  <c r="CE16" i="30"/>
  <c r="CE15" i="30"/>
  <c r="CE14" i="30"/>
  <c r="CE13" i="30"/>
  <c r="CE12" i="30"/>
  <c r="CE11" i="30"/>
  <c r="CD12" i="30"/>
  <c r="CD13" i="30"/>
  <c r="CD14" i="30"/>
  <c r="CD15" i="30"/>
  <c r="CD16" i="30"/>
  <c r="CD17" i="30"/>
  <c r="CD18" i="30"/>
  <c r="CD19" i="30"/>
  <c r="CD20" i="30"/>
  <c r="CD21" i="30"/>
  <c r="CD22" i="30"/>
  <c r="CD23" i="30"/>
  <c r="CD24" i="30"/>
  <c r="CD25" i="30"/>
  <c r="CD26" i="30"/>
  <c r="CD27" i="30"/>
  <c r="CD28" i="30"/>
  <c r="CD29" i="30"/>
  <c r="CD30" i="30"/>
  <c r="CD31" i="30"/>
  <c r="CD32" i="30"/>
  <c r="CD33" i="30"/>
  <c r="CD34" i="30"/>
  <c r="CD11" i="30"/>
  <c r="G118" i="30" l="1"/>
  <c r="I130" i="30"/>
  <c r="J130" i="30" s="1"/>
  <c r="H130" i="30"/>
  <c r="W222" i="2" l="1"/>
  <c r="G4" i="30"/>
  <c r="L6" i="30"/>
  <c r="N5" i="30" s="1"/>
  <c r="N4" i="30" s="1"/>
  <c r="L5" i="30"/>
  <c r="Q259" i="2"/>
  <c r="P259" i="2"/>
  <c r="O259" i="2"/>
  <c r="O100" i="4"/>
  <c r="O97" i="4"/>
  <c r="V29" i="8"/>
  <c r="U29" i="8"/>
  <c r="W29" i="8"/>
  <c r="X29" i="8"/>
  <c r="Y29" i="8"/>
  <c r="Z29" i="8"/>
  <c r="AA29" i="8"/>
  <c r="AB29" i="8"/>
  <c r="AC29" i="8"/>
  <c r="AD29" i="8"/>
  <c r="AE29" i="8"/>
  <c r="AF29" i="8"/>
  <c r="AG29" i="8"/>
  <c r="AH29" i="8"/>
  <c r="AI29" i="8"/>
  <c r="AJ29" i="8"/>
  <c r="AK29" i="8"/>
  <c r="AL29" i="8"/>
  <c r="AM29" i="8"/>
  <c r="AN29" i="8"/>
  <c r="AO29" i="8"/>
  <c r="AP29" i="8"/>
  <c r="AQ29" i="8"/>
  <c r="T29" i="8"/>
  <c r="AH119" i="4"/>
  <c r="N172" i="16"/>
  <c r="N173" i="16" s="1"/>
  <c r="D8" i="30"/>
  <c r="I22" i="30"/>
  <c r="CF22" i="30" s="1"/>
  <c r="CG22" i="30" s="1"/>
  <c r="I21" i="30"/>
  <c r="CF21" i="30" s="1"/>
  <c r="CG21" i="30" s="1"/>
  <c r="I20" i="30"/>
  <c r="CF20" i="30" s="1"/>
  <c r="CG20" i="30" s="1"/>
  <c r="I19" i="30"/>
  <c r="CF19" i="30" s="1"/>
  <c r="CG19" i="30" s="1"/>
  <c r="I18" i="30"/>
  <c r="CF18" i="30" s="1"/>
  <c r="CG18" i="30" s="1"/>
  <c r="I17" i="30"/>
  <c r="CF17" i="30" s="1"/>
  <c r="CG17" i="30" s="1"/>
  <c r="I16" i="30"/>
  <c r="CF16" i="30" s="1"/>
  <c r="CG16" i="30" s="1"/>
  <c r="I15" i="30"/>
  <c r="CF15" i="30" s="1"/>
  <c r="CG15" i="30" s="1"/>
  <c r="W136" i="2"/>
  <c r="X108" i="2"/>
  <c r="R5" i="30" l="1"/>
  <c r="R4" i="30" s="1"/>
  <c r="X234" i="2"/>
  <c r="W234" i="2"/>
  <c r="P97" i="4"/>
  <c r="M224" i="2"/>
  <c r="Q260" i="2"/>
  <c r="Q261" i="2"/>
  <c r="Q263" i="2"/>
  <c r="P61" i="4"/>
  <c r="AP61" i="4" s="1"/>
  <c r="U64" i="40"/>
  <c r="W64" i="40"/>
  <c r="X64" i="40"/>
  <c r="Y64" i="40"/>
  <c r="Z64" i="40"/>
  <c r="AA64" i="40"/>
  <c r="V64" i="40"/>
  <c r="J64" i="40" s="1"/>
  <c r="H21" i="30"/>
  <c r="H24" i="30"/>
  <c r="H23" i="30"/>
  <c r="D5" i="30"/>
  <c r="BS36" i="30"/>
  <c r="BU36" i="30" l="1"/>
  <c r="AC66" i="17" l="1"/>
  <c r="AD66" i="17"/>
  <c r="AE66" i="17"/>
  <c r="AF66" i="17"/>
  <c r="AG66" i="17"/>
  <c r="AB66" i="17"/>
  <c r="AB65" i="17"/>
  <c r="P66" i="17"/>
  <c r="Q66" i="17"/>
  <c r="R66" i="17"/>
  <c r="S66" i="17"/>
  <c r="T66" i="17"/>
  <c r="U66" i="17"/>
  <c r="V66" i="17"/>
  <c r="W66" i="17"/>
  <c r="X66" i="17"/>
  <c r="Y66" i="17"/>
  <c r="Z66" i="17"/>
  <c r="O66" i="17"/>
  <c r="O65" i="17"/>
  <c r="F66" i="17"/>
  <c r="G66" i="17"/>
  <c r="H66" i="17"/>
  <c r="I66" i="17"/>
  <c r="J66" i="17"/>
  <c r="E66" i="17"/>
  <c r="E72" i="35"/>
  <c r="F72" i="35" s="1"/>
  <c r="F64" i="35"/>
  <c r="E63" i="35"/>
  <c r="F63" i="35" s="1"/>
  <c r="AA66" i="17" l="1"/>
  <c r="AH66" i="17"/>
  <c r="R108" i="30"/>
  <c r="P108" i="30"/>
  <c r="N108" i="30"/>
  <c r="R103" i="30"/>
  <c r="P103" i="30"/>
  <c r="N103" i="30"/>
  <c r="X65" i="30"/>
  <c r="V65" i="30"/>
  <c r="T65" i="30"/>
  <c r="R65" i="30"/>
  <c r="R73" i="30" s="1"/>
  <c r="P65" i="30"/>
  <c r="P73" i="30" s="1"/>
  <c r="N65" i="30"/>
  <c r="N70" i="30"/>
  <c r="U73" i="30"/>
  <c r="O73" i="30"/>
  <c r="Q73" i="30"/>
  <c r="X70" i="30"/>
  <c r="R70" i="30"/>
  <c r="T70" i="30"/>
  <c r="V70" i="30"/>
  <c r="K11" i="30"/>
  <c r="W34" i="4"/>
  <c r="W13" i="4"/>
  <c r="W229" i="2"/>
  <c r="W227" i="2" s="1"/>
  <c r="W168" i="2"/>
  <c r="N167" i="2"/>
  <c r="N236" i="2"/>
  <c r="N48" i="29"/>
  <c r="N22" i="29"/>
  <c r="N21" i="29"/>
  <c r="N23" i="29"/>
  <c r="N24" i="29"/>
  <c r="N25" i="29"/>
  <c r="N26" i="29"/>
  <c r="N27" i="29"/>
  <c r="N28" i="29"/>
  <c r="N29" i="29"/>
  <c r="N30" i="29"/>
  <c r="N31" i="29"/>
  <c r="N32" i="29"/>
  <c r="N33" i="29"/>
  <c r="N34" i="29"/>
  <c r="N35" i="29"/>
  <c r="N36" i="29"/>
  <c r="N37" i="29"/>
  <c r="N38" i="29"/>
  <c r="N39" i="29"/>
  <c r="N40" i="29"/>
  <c r="N41" i="29"/>
  <c r="N42" i="29"/>
  <c r="N43" i="29"/>
  <c r="N44" i="29"/>
  <c r="N45" i="29"/>
  <c r="N46" i="29"/>
  <c r="N47" i="29"/>
  <c r="N49" i="29"/>
  <c r="N50" i="29"/>
  <c r="N51" i="29"/>
  <c r="N52" i="29"/>
  <c r="N53" i="29"/>
  <c r="N54" i="29"/>
  <c r="N55" i="29"/>
  <c r="N56" i="29"/>
  <c r="N110" i="2"/>
  <c r="W110" i="2" s="1"/>
  <c r="X110" i="2" s="1"/>
  <c r="Y110" i="2" s="1"/>
  <c r="Z110" i="2" s="1"/>
  <c r="N136" i="2"/>
  <c r="N169" i="2" l="1"/>
  <c r="N113" i="30"/>
  <c r="P11" i="30"/>
  <c r="P113" i="30"/>
  <c r="R113" i="30"/>
  <c r="R66" i="30"/>
  <c r="V75" i="30"/>
  <c r="T75" i="30"/>
  <c r="R75" i="30"/>
  <c r="P75" i="30"/>
  <c r="N75" i="30"/>
  <c r="N73" i="30"/>
  <c r="X75" i="30"/>
  <c r="V73" i="30"/>
  <c r="T73" i="30"/>
  <c r="X73" i="30"/>
  <c r="D32" i="35"/>
  <c r="D12" i="35" s="1"/>
  <c r="N16" i="34" l="1"/>
  <c r="L31" i="34" s="1"/>
  <c r="N18" i="34"/>
  <c r="L33" i="34" s="1"/>
  <c r="M15" i="34"/>
  <c r="K30" i="34" s="1"/>
  <c r="M16" i="34"/>
  <c r="K31" i="34" s="1"/>
  <c r="M17" i="34"/>
  <c r="K32" i="34" s="1"/>
  <c r="M14" i="34"/>
  <c r="K29" i="34" s="1"/>
  <c r="H14" i="34"/>
  <c r="G29" i="34" s="1"/>
  <c r="L15" i="34"/>
  <c r="J30" i="34" s="1"/>
  <c r="L16" i="34"/>
  <c r="J31" i="34" s="1"/>
  <c r="L17" i="34"/>
  <c r="J32" i="34" s="1"/>
  <c r="L18" i="34"/>
  <c r="J33" i="34" s="1"/>
  <c r="K16" i="34"/>
  <c r="K17" i="34"/>
  <c r="K18" i="34"/>
  <c r="J15" i="34"/>
  <c r="J17" i="34"/>
  <c r="I16" i="34"/>
  <c r="I18" i="34"/>
  <c r="H15" i="34"/>
  <c r="G30" i="34" s="1"/>
  <c r="H16" i="34"/>
  <c r="G31" i="34" s="1"/>
  <c r="H17" i="34"/>
  <c r="G32" i="34" s="1"/>
  <c r="G16" i="34"/>
  <c r="F31" i="34" s="1"/>
  <c r="G15" i="34"/>
  <c r="F30" i="34" s="1"/>
  <c r="G17" i="34"/>
  <c r="F32" i="34" s="1"/>
  <c r="G18" i="34"/>
  <c r="F33" i="34" s="1"/>
  <c r="F16" i="34"/>
  <c r="F17" i="34"/>
  <c r="F18" i="34"/>
  <c r="E15" i="34"/>
  <c r="E17" i="34"/>
  <c r="E18" i="34"/>
  <c r="I32" i="34" l="1"/>
  <c r="E33" i="34"/>
  <c r="E32" i="34"/>
  <c r="H33" i="34"/>
  <c r="H31" i="34"/>
  <c r="O116" i="2" l="1"/>
  <c r="L117" i="2"/>
  <c r="L114" i="2" s="1"/>
  <c r="L116" i="2" s="1"/>
  <c r="N117" i="2"/>
  <c r="M117" i="2"/>
  <c r="M110" i="2"/>
  <c r="L110" i="2"/>
  <c r="L112" i="2" s="1"/>
  <c r="N108" i="2"/>
  <c r="M108" i="2"/>
  <c r="M111" i="2" l="1"/>
  <c r="M112" i="2"/>
  <c r="X64" i="2"/>
  <c r="N190" i="2"/>
  <c r="L190" i="2"/>
  <c r="N112" i="2" l="1"/>
  <c r="N111" i="2"/>
  <c r="Y271" i="2"/>
  <c r="X273" i="2"/>
  <c r="V160" i="1"/>
  <c r="U160" i="1"/>
  <c r="X57" i="2"/>
  <c r="W162" i="4"/>
  <c r="W146" i="4"/>
  <c r="W10" i="4"/>
  <c r="H10" i="38"/>
  <c r="U10" i="38" s="1"/>
  <c r="W130" i="36"/>
  <c r="X252" i="2"/>
  <c r="W252" i="2"/>
  <c r="X105" i="2" l="1"/>
  <c r="W112" i="2"/>
  <c r="W119" i="2" s="1"/>
  <c r="J52" i="40"/>
  <c r="J53" i="40" s="1"/>
  <c r="AM64" i="40"/>
  <c r="AL64" i="40"/>
  <c r="AK64" i="40"/>
  <c r="AJ64" i="40"/>
  <c r="AI64" i="40"/>
  <c r="AH64" i="40"/>
  <c r="AG64" i="40"/>
  <c r="AF64" i="40"/>
  <c r="AE64" i="40"/>
  <c r="AD64" i="40"/>
  <c r="AC64" i="40"/>
  <c r="AB64" i="40"/>
  <c r="K64" i="40" s="1"/>
  <c r="V61" i="40"/>
  <c r="AM61" i="40"/>
  <c r="AL61" i="40"/>
  <c r="AK61" i="40"/>
  <c r="AJ61" i="40"/>
  <c r="AA61" i="40"/>
  <c r="Z61" i="40"/>
  <c r="Y61" i="40"/>
  <c r="X61" i="40"/>
  <c r="W61" i="40"/>
  <c r="V58" i="40"/>
  <c r="AM58" i="40"/>
  <c r="AL58" i="40"/>
  <c r="AC58" i="40"/>
  <c r="AB58" i="40"/>
  <c r="AA58" i="40"/>
  <c r="Z58" i="40"/>
  <c r="Y58" i="40"/>
  <c r="X58" i="40"/>
  <c r="W58" i="40"/>
  <c r="U55" i="40"/>
  <c r="AG52" i="40"/>
  <c r="U52" i="40"/>
  <c r="V46" i="40"/>
  <c r="AM46" i="40"/>
  <c r="AL46" i="40"/>
  <c r="AK46" i="40"/>
  <c r="AJ46" i="40"/>
  <c r="AI46" i="40"/>
  <c r="AH46" i="40"/>
  <c r="AG46" i="40"/>
  <c r="AF46" i="40"/>
  <c r="AE46" i="40"/>
  <c r="AD46" i="40"/>
  <c r="AC46" i="40"/>
  <c r="AB46" i="40"/>
  <c r="AA46" i="40"/>
  <c r="Z46" i="40"/>
  <c r="Y46" i="40"/>
  <c r="X46" i="40"/>
  <c r="W46" i="40"/>
  <c r="AM42" i="40"/>
  <c r="AL42" i="40"/>
  <c r="AK42" i="40"/>
  <c r="AJ42" i="40"/>
  <c r="AI42" i="40"/>
  <c r="AH42" i="40"/>
  <c r="AG42" i="40"/>
  <c r="AF42" i="40"/>
  <c r="AE42" i="40"/>
  <c r="AD42" i="40"/>
  <c r="AC42" i="40"/>
  <c r="AB42" i="40"/>
  <c r="AA42" i="40"/>
  <c r="X42" i="40"/>
  <c r="R42" i="40"/>
  <c r="U42" i="40" s="1"/>
  <c r="AM38" i="40"/>
  <c r="AL38" i="40"/>
  <c r="AK38" i="40"/>
  <c r="AJ38" i="40"/>
  <c r="AI38" i="40"/>
  <c r="AH38" i="40"/>
  <c r="AG38" i="40"/>
  <c r="AF38" i="40"/>
  <c r="AE38" i="40"/>
  <c r="AD38" i="40"/>
  <c r="AC38" i="40"/>
  <c r="AB38" i="40"/>
  <c r="AA38" i="40"/>
  <c r="Z38" i="40"/>
  <c r="Y38" i="40"/>
  <c r="X38" i="40"/>
  <c r="W38" i="40"/>
  <c r="V38" i="40"/>
  <c r="H61" i="40"/>
  <c r="AI61" i="40" s="1"/>
  <c r="H58" i="40"/>
  <c r="AK58" i="40" s="1"/>
  <c r="H49" i="40"/>
  <c r="H45" i="40"/>
  <c r="H41" i="40"/>
  <c r="U10" i="40"/>
  <c r="J25" i="38"/>
  <c r="J26" i="38" s="1"/>
  <c r="H25" i="38" s="1"/>
  <c r="J22" i="38"/>
  <c r="J23" i="38" s="1"/>
  <c r="H22" i="38" s="1"/>
  <c r="M25" i="38"/>
  <c r="AM26" i="38"/>
  <c r="AL26" i="38"/>
  <c r="AK26" i="38"/>
  <c r="AJ26" i="38"/>
  <c r="AI26" i="38"/>
  <c r="AH26" i="38"/>
  <c r="AG26" i="38"/>
  <c r="AF26" i="38"/>
  <c r="AE26" i="38"/>
  <c r="AD26" i="38"/>
  <c r="AC26" i="38"/>
  <c r="AB26" i="38"/>
  <c r="AA26" i="38"/>
  <c r="Z26" i="38"/>
  <c r="Y26" i="38"/>
  <c r="X26" i="38"/>
  <c r="W26" i="38"/>
  <c r="V26" i="38"/>
  <c r="U26" i="38"/>
  <c r="T26" i="38"/>
  <c r="S26" i="38"/>
  <c r="R26" i="38"/>
  <c r="Q26" i="38"/>
  <c r="P26" i="38"/>
  <c r="L25" i="38"/>
  <c r="L26" i="38" s="1"/>
  <c r="K25" i="38"/>
  <c r="K26" i="38" s="1"/>
  <c r="AM23" i="38"/>
  <c r="AL23" i="38"/>
  <c r="AK23" i="38"/>
  <c r="AJ23" i="38"/>
  <c r="AI23" i="38"/>
  <c r="AH23" i="38"/>
  <c r="AG23" i="38"/>
  <c r="AF23" i="38"/>
  <c r="AE23" i="38"/>
  <c r="AD23" i="38"/>
  <c r="AC23" i="38"/>
  <c r="AB23" i="38"/>
  <c r="AA23" i="38"/>
  <c r="Z23" i="38"/>
  <c r="Y23" i="38"/>
  <c r="X23" i="38"/>
  <c r="W23" i="38"/>
  <c r="V23" i="38"/>
  <c r="U23" i="38"/>
  <c r="T23" i="38"/>
  <c r="S23" i="38"/>
  <c r="R23" i="38"/>
  <c r="Q23" i="38"/>
  <c r="P23" i="38"/>
  <c r="L23" i="38"/>
  <c r="N22" i="38"/>
  <c r="L22" i="38"/>
  <c r="O22" i="38" s="1"/>
  <c r="K22" i="38"/>
  <c r="K23" i="38" s="1"/>
  <c r="AM19" i="38"/>
  <c r="AL19" i="38"/>
  <c r="AK19" i="38"/>
  <c r="AJ19" i="38"/>
  <c r="AI19" i="38"/>
  <c r="AH19" i="38"/>
  <c r="AG19" i="38"/>
  <c r="AF19" i="38"/>
  <c r="AE19" i="38"/>
  <c r="AD19" i="38"/>
  <c r="AC19" i="38"/>
  <c r="AB19" i="38"/>
  <c r="AA19" i="38"/>
  <c r="Z19" i="38"/>
  <c r="Y19" i="38"/>
  <c r="X19" i="38"/>
  <c r="W19" i="38"/>
  <c r="V19" i="38"/>
  <c r="U19" i="38"/>
  <c r="T19" i="38"/>
  <c r="S19" i="38"/>
  <c r="R19" i="38"/>
  <c r="Q19" i="38"/>
  <c r="P19" i="38"/>
  <c r="L18" i="38"/>
  <c r="L19" i="38" s="1"/>
  <c r="K18" i="38"/>
  <c r="K19" i="38" s="1"/>
  <c r="J18" i="38"/>
  <c r="J19" i="38" s="1"/>
  <c r="H18" i="38" s="1"/>
  <c r="AK128" i="37"/>
  <c r="AL128" i="37"/>
  <c r="AM128" i="37"/>
  <c r="P128" i="37"/>
  <c r="R128" i="37"/>
  <c r="Q128" i="37"/>
  <c r="H127" i="37"/>
  <c r="AM105" i="37"/>
  <c r="AL105" i="37"/>
  <c r="AK105" i="37"/>
  <c r="AJ105" i="37"/>
  <c r="AI105" i="37"/>
  <c r="AH105" i="37"/>
  <c r="AG105" i="37"/>
  <c r="AF105" i="37"/>
  <c r="AE105" i="37"/>
  <c r="AD105" i="37"/>
  <c r="AC105" i="37"/>
  <c r="AB105" i="37"/>
  <c r="AA105" i="37"/>
  <c r="Z105" i="37"/>
  <c r="Y105" i="37"/>
  <c r="X105" i="37"/>
  <c r="W105" i="37"/>
  <c r="V105" i="37"/>
  <c r="U105" i="37"/>
  <c r="T105" i="37"/>
  <c r="S105" i="37"/>
  <c r="AM101" i="37"/>
  <c r="AL101" i="37"/>
  <c r="AK101" i="37"/>
  <c r="AJ101" i="37"/>
  <c r="AI101" i="37"/>
  <c r="AH101" i="37"/>
  <c r="AG101" i="37"/>
  <c r="AF101" i="37"/>
  <c r="AE101" i="37"/>
  <c r="AD101" i="37"/>
  <c r="AC101" i="37"/>
  <c r="AB101" i="37"/>
  <c r="AA101" i="37"/>
  <c r="Z101" i="37"/>
  <c r="Y101" i="37"/>
  <c r="X101" i="37"/>
  <c r="W101" i="37"/>
  <c r="V101" i="37"/>
  <c r="U101" i="37"/>
  <c r="T101" i="37"/>
  <c r="S101" i="37"/>
  <c r="AM97" i="37"/>
  <c r="AL97" i="37"/>
  <c r="AK97" i="37"/>
  <c r="AJ97" i="37"/>
  <c r="AI97" i="37"/>
  <c r="AH97" i="37"/>
  <c r="AG97" i="37"/>
  <c r="AF97" i="37"/>
  <c r="AE97" i="37"/>
  <c r="AD97" i="37"/>
  <c r="AC97" i="37"/>
  <c r="AB97" i="37"/>
  <c r="AA97" i="37"/>
  <c r="Z97" i="37"/>
  <c r="Y97" i="37"/>
  <c r="X97" i="37"/>
  <c r="W97" i="37"/>
  <c r="V97" i="37"/>
  <c r="U97" i="37"/>
  <c r="T97" i="37"/>
  <c r="S97" i="37"/>
  <c r="J17" i="37"/>
  <c r="J18" i="37"/>
  <c r="J19" i="37"/>
  <c r="J20" i="37"/>
  <c r="H19" i="37"/>
  <c r="AH130" i="36"/>
  <c r="X117" i="36"/>
  <c r="Q133" i="36"/>
  <c r="L132" i="36"/>
  <c r="J16" i="34" s="1"/>
  <c r="I31" i="34" s="1"/>
  <c r="M132" i="36"/>
  <c r="M133" i="36"/>
  <c r="I132" i="36"/>
  <c r="AB132" i="36" s="1"/>
  <c r="K132" i="36" s="1"/>
  <c r="AE125" i="36"/>
  <c r="L125" i="36" s="1"/>
  <c r="O125" i="36" s="1"/>
  <c r="AE124" i="36"/>
  <c r="M124" i="36" s="1"/>
  <c r="Q126" i="36"/>
  <c r="AN126" i="36"/>
  <c r="AM126" i="36"/>
  <c r="AL126" i="36"/>
  <c r="AK126" i="36"/>
  <c r="AJ126" i="36"/>
  <c r="AI126" i="36"/>
  <c r="AH126" i="36"/>
  <c r="AG126" i="36"/>
  <c r="AF126" i="36"/>
  <c r="AD126" i="36"/>
  <c r="AC126" i="36"/>
  <c r="AB126" i="36"/>
  <c r="AA126" i="36"/>
  <c r="Z126" i="36"/>
  <c r="Y126" i="36"/>
  <c r="X126" i="36"/>
  <c r="W126" i="36"/>
  <c r="V126" i="36"/>
  <c r="U126" i="36"/>
  <c r="T126" i="36"/>
  <c r="S126" i="36"/>
  <c r="R126" i="36"/>
  <c r="K125" i="36"/>
  <c r="N125" i="36" s="1"/>
  <c r="K124" i="36"/>
  <c r="K126" i="36" s="1"/>
  <c r="AC121" i="36"/>
  <c r="M121" i="36" s="1"/>
  <c r="P121" i="36" s="1"/>
  <c r="AC120" i="36"/>
  <c r="L120" i="36" s="1"/>
  <c r="O120" i="36" s="1"/>
  <c r="R122" i="36"/>
  <c r="S122" i="36"/>
  <c r="T122" i="36"/>
  <c r="U122" i="36"/>
  <c r="V122" i="36"/>
  <c r="W122" i="36"/>
  <c r="X122" i="36"/>
  <c r="Y122" i="36"/>
  <c r="Z122" i="36"/>
  <c r="AA122" i="36"/>
  <c r="AB122" i="36"/>
  <c r="AD122" i="36"/>
  <c r="AE122" i="36"/>
  <c r="AF122" i="36"/>
  <c r="AG122" i="36"/>
  <c r="AH122" i="36"/>
  <c r="AI122" i="36"/>
  <c r="AJ122" i="36"/>
  <c r="AK122" i="36"/>
  <c r="AL122" i="36"/>
  <c r="AM122" i="36"/>
  <c r="AN122" i="36"/>
  <c r="Q122" i="36"/>
  <c r="K121" i="36"/>
  <c r="K120" i="36"/>
  <c r="N120" i="36" s="1"/>
  <c r="AB105" i="36"/>
  <c r="K105" i="36" s="1"/>
  <c r="N105" i="36" s="1"/>
  <c r="L105" i="36"/>
  <c r="O105" i="36" s="1"/>
  <c r="M105" i="36"/>
  <c r="P105" i="36" s="1"/>
  <c r="L106" i="36"/>
  <c r="M106" i="36"/>
  <c r="I102" i="36"/>
  <c r="I101" i="36"/>
  <c r="I100" i="36"/>
  <c r="I99" i="36"/>
  <c r="AC94" i="36"/>
  <c r="AC95" i="36" s="1"/>
  <c r="X93" i="36"/>
  <c r="X92" i="36"/>
  <c r="K92" i="36" s="1"/>
  <c r="N92" i="36" s="1"/>
  <c r="W89" i="36"/>
  <c r="K89" i="36" s="1"/>
  <c r="N89" i="36" s="1"/>
  <c r="W90" i="36"/>
  <c r="K90" i="36" s="1"/>
  <c r="N90" i="36" s="1"/>
  <c r="W91" i="36"/>
  <c r="K91" i="36" s="1"/>
  <c r="N91" i="36" s="1"/>
  <c r="W88" i="36"/>
  <c r="K88" i="36" s="1"/>
  <c r="N88" i="36" s="1"/>
  <c r="R95" i="36"/>
  <c r="S95" i="36"/>
  <c r="T95" i="36"/>
  <c r="V95" i="36"/>
  <c r="Z95" i="36"/>
  <c r="AA95" i="36"/>
  <c r="AD95" i="36"/>
  <c r="AE95" i="36"/>
  <c r="AF95" i="36"/>
  <c r="AG95" i="36"/>
  <c r="AH95" i="36"/>
  <c r="AI95" i="36"/>
  <c r="AJ95" i="36"/>
  <c r="AK95" i="36"/>
  <c r="AL95" i="36"/>
  <c r="AM95" i="36"/>
  <c r="AN95" i="36"/>
  <c r="Q95" i="36"/>
  <c r="L88" i="36"/>
  <c r="O88" i="36" s="1"/>
  <c r="M88" i="36"/>
  <c r="P88" i="36" s="1"/>
  <c r="L89" i="36"/>
  <c r="O89" i="36" s="1"/>
  <c r="M89" i="36"/>
  <c r="P89" i="36" s="1"/>
  <c r="L90" i="36"/>
  <c r="O90" i="36" s="1"/>
  <c r="M90" i="36"/>
  <c r="P90" i="36" s="1"/>
  <c r="L91" i="36"/>
  <c r="O91" i="36" s="1"/>
  <c r="M91" i="36"/>
  <c r="P91" i="36" s="1"/>
  <c r="L92" i="36"/>
  <c r="O92" i="36" s="1"/>
  <c r="M92" i="36"/>
  <c r="P92" i="36" s="1"/>
  <c r="L93" i="36"/>
  <c r="O93" i="36" s="1"/>
  <c r="M93" i="36"/>
  <c r="P93" i="36" s="1"/>
  <c r="K94" i="36"/>
  <c r="N94" i="36" s="1"/>
  <c r="AE73" i="36"/>
  <c r="L73" i="36" s="1"/>
  <c r="O73" i="36" s="1"/>
  <c r="AE74" i="36"/>
  <c r="M74" i="36" s="1"/>
  <c r="P74" i="36" s="1"/>
  <c r="AE75" i="36"/>
  <c r="L75" i="36" s="1"/>
  <c r="O75" i="36" s="1"/>
  <c r="AE76" i="36"/>
  <c r="L76" i="36" s="1"/>
  <c r="O76" i="36" s="1"/>
  <c r="AE72" i="36"/>
  <c r="M72" i="36" s="1"/>
  <c r="P72" i="36" s="1"/>
  <c r="K72" i="36"/>
  <c r="N72" i="36" s="1"/>
  <c r="K73" i="36"/>
  <c r="N73" i="36" s="1"/>
  <c r="K74" i="36"/>
  <c r="N74" i="36" s="1"/>
  <c r="K75" i="36"/>
  <c r="N75" i="36" s="1"/>
  <c r="K76" i="36"/>
  <c r="N76" i="36" s="1"/>
  <c r="L77" i="36"/>
  <c r="O77" i="36" s="1"/>
  <c r="M77" i="36"/>
  <c r="P77" i="36" s="1"/>
  <c r="R59" i="36"/>
  <c r="S59" i="36"/>
  <c r="U59" i="36"/>
  <c r="V59" i="36"/>
  <c r="W59" i="36"/>
  <c r="X59" i="36"/>
  <c r="Y59" i="36"/>
  <c r="Z59" i="36"/>
  <c r="AA59" i="36"/>
  <c r="AC59" i="36"/>
  <c r="AD59" i="36"/>
  <c r="AE59" i="36"/>
  <c r="AF59" i="36"/>
  <c r="AG59" i="36"/>
  <c r="AH59" i="36"/>
  <c r="AI59" i="36"/>
  <c r="AJ59" i="36"/>
  <c r="AK59" i="36"/>
  <c r="AL59" i="36"/>
  <c r="AM59" i="36"/>
  <c r="AN59" i="36"/>
  <c r="Q59" i="36"/>
  <c r="AB58" i="36"/>
  <c r="K58" i="36" s="1"/>
  <c r="N58" i="36" s="1"/>
  <c r="AB57" i="36"/>
  <c r="K57" i="36" s="1"/>
  <c r="N57" i="36" s="1"/>
  <c r="M58" i="36"/>
  <c r="P58" i="36" s="1"/>
  <c r="L56" i="36"/>
  <c r="M56" i="36"/>
  <c r="L57" i="36"/>
  <c r="O57" i="36" s="1"/>
  <c r="M57" i="36"/>
  <c r="P57" i="36" s="1"/>
  <c r="L58" i="36"/>
  <c r="O58" i="36" s="1"/>
  <c r="L36" i="36"/>
  <c r="O36" i="36" s="1"/>
  <c r="L35" i="36"/>
  <c r="O35" i="36" s="1"/>
  <c r="L30" i="36"/>
  <c r="O30" i="36" s="1"/>
  <c r="R32" i="36"/>
  <c r="S32" i="36"/>
  <c r="T32" i="36"/>
  <c r="U32" i="36"/>
  <c r="V32" i="36"/>
  <c r="X32" i="36"/>
  <c r="AB32" i="36"/>
  <c r="AC32" i="36"/>
  <c r="AD32" i="36"/>
  <c r="AE32" i="36"/>
  <c r="AF32" i="36"/>
  <c r="AG32" i="36"/>
  <c r="AH32" i="36"/>
  <c r="AI32" i="36"/>
  <c r="AJ32" i="36"/>
  <c r="AK32" i="36"/>
  <c r="AL32" i="36"/>
  <c r="AM32" i="36"/>
  <c r="AN32" i="36"/>
  <c r="Q32" i="36"/>
  <c r="S37" i="36"/>
  <c r="R37" i="36"/>
  <c r="T37" i="36"/>
  <c r="U37" i="36"/>
  <c r="V37" i="36"/>
  <c r="W37" i="36"/>
  <c r="X37" i="36"/>
  <c r="Z37" i="36"/>
  <c r="AA37" i="36"/>
  <c r="AB37" i="36"/>
  <c r="AC37" i="36"/>
  <c r="AD37" i="36"/>
  <c r="AE37" i="36"/>
  <c r="AF37" i="36"/>
  <c r="AG37" i="36"/>
  <c r="AH37" i="36"/>
  <c r="AI37" i="36"/>
  <c r="AJ37" i="36"/>
  <c r="AK37" i="36"/>
  <c r="AL37" i="36"/>
  <c r="AM37" i="36"/>
  <c r="AN37" i="36"/>
  <c r="Y36" i="36"/>
  <c r="N36" i="36"/>
  <c r="Q36" i="36" s="1"/>
  <c r="M36" i="36"/>
  <c r="P36" i="36" s="1"/>
  <c r="AA27" i="36"/>
  <c r="K27" i="36" s="1"/>
  <c r="N27" i="36" s="1"/>
  <c r="AA28" i="36"/>
  <c r="K28" i="36" s="1"/>
  <c r="N28" i="36" s="1"/>
  <c r="AA29" i="36"/>
  <c r="K29" i="36" s="1"/>
  <c r="N29" i="36" s="1"/>
  <c r="AA30" i="36"/>
  <c r="K30" i="36" s="1"/>
  <c r="N30" i="36" s="1"/>
  <c r="AA31" i="36"/>
  <c r="K31" i="36" s="1"/>
  <c r="N31" i="36" s="1"/>
  <c r="AA26" i="36"/>
  <c r="K26" i="36" s="1"/>
  <c r="N26" i="36" s="1"/>
  <c r="Z19" i="36"/>
  <c r="K19" i="36" s="1"/>
  <c r="N19" i="36" s="1"/>
  <c r="Z20" i="36"/>
  <c r="K20" i="36" s="1"/>
  <c r="N20" i="36" s="1"/>
  <c r="Z21" i="36"/>
  <c r="K21" i="36" s="1"/>
  <c r="N21" i="36" s="1"/>
  <c r="Z22" i="36"/>
  <c r="K22" i="36" s="1"/>
  <c r="N22" i="36" s="1"/>
  <c r="Z23" i="36"/>
  <c r="K23" i="36" s="1"/>
  <c r="N23" i="36" s="1"/>
  <c r="Z24" i="36"/>
  <c r="K24" i="36" s="1"/>
  <c r="N24" i="36" s="1"/>
  <c r="Z25" i="36"/>
  <c r="K25" i="36" s="1"/>
  <c r="N25" i="36" s="1"/>
  <c r="Z18" i="36"/>
  <c r="K18" i="36" s="1"/>
  <c r="N18" i="36" s="1"/>
  <c r="W12" i="36"/>
  <c r="W13" i="36"/>
  <c r="W14" i="36"/>
  <c r="Y15" i="36"/>
  <c r="Y16" i="36"/>
  <c r="Y17" i="36"/>
  <c r="L18" i="36"/>
  <c r="O18" i="36" s="1"/>
  <c r="M18" i="36"/>
  <c r="P18" i="36" s="1"/>
  <c r="L19" i="36"/>
  <c r="O19" i="36" s="1"/>
  <c r="M19" i="36"/>
  <c r="P19" i="36" s="1"/>
  <c r="L20" i="36"/>
  <c r="O20" i="36" s="1"/>
  <c r="M20" i="36"/>
  <c r="P20" i="36" s="1"/>
  <c r="L21" i="36"/>
  <c r="O21" i="36" s="1"/>
  <c r="M21" i="36"/>
  <c r="P21" i="36" s="1"/>
  <c r="L22" i="36"/>
  <c r="O22" i="36" s="1"/>
  <c r="M22" i="36"/>
  <c r="P22" i="36" s="1"/>
  <c r="L23" i="36"/>
  <c r="O23" i="36" s="1"/>
  <c r="M23" i="36"/>
  <c r="P23" i="36" s="1"/>
  <c r="L24" i="36"/>
  <c r="O24" i="36" s="1"/>
  <c r="M24" i="36"/>
  <c r="P24" i="36" s="1"/>
  <c r="L25" i="36"/>
  <c r="O25" i="36" s="1"/>
  <c r="M25" i="36"/>
  <c r="P25" i="36" s="1"/>
  <c r="L26" i="36"/>
  <c r="O26" i="36" s="1"/>
  <c r="M26" i="36"/>
  <c r="P26" i="36" s="1"/>
  <c r="L27" i="36"/>
  <c r="O27" i="36" s="1"/>
  <c r="M27" i="36"/>
  <c r="P27" i="36" s="1"/>
  <c r="L28" i="36"/>
  <c r="O28" i="36" s="1"/>
  <c r="M28" i="36"/>
  <c r="P28" i="36" s="1"/>
  <c r="L29" i="36"/>
  <c r="O29" i="36" s="1"/>
  <c r="M29" i="36"/>
  <c r="P29" i="36" s="1"/>
  <c r="M30" i="36"/>
  <c r="P30" i="36" s="1"/>
  <c r="L31" i="36"/>
  <c r="O31" i="36" s="1"/>
  <c r="M31" i="36"/>
  <c r="P31" i="36" s="1"/>
  <c r="K133" i="36" l="1"/>
  <c r="E16" i="34"/>
  <c r="AB127" i="37"/>
  <c r="AB128" i="37" s="1"/>
  <c r="T127" i="37"/>
  <c r="T128" i="37" s="1"/>
  <c r="AG127" i="37"/>
  <c r="AG128" i="37" s="1"/>
  <c r="AF127" i="37"/>
  <c r="AF128" i="37" s="1"/>
  <c r="AA127" i="37"/>
  <c r="AA128" i="37" s="1"/>
  <c r="S127" i="37"/>
  <c r="AH127" i="37"/>
  <c r="AH128" i="37" s="1"/>
  <c r="Z127" i="37"/>
  <c r="AD127" i="37"/>
  <c r="AD128" i="37" s="1"/>
  <c r="Y127" i="37"/>
  <c r="Y128" i="37" s="1"/>
  <c r="AC127" i="37"/>
  <c r="AC128" i="37" s="1"/>
  <c r="X127" i="37"/>
  <c r="X128" i="37" s="1"/>
  <c r="W127" i="37"/>
  <c r="W128" i="37" s="1"/>
  <c r="AJ127" i="37"/>
  <c r="AJ128" i="37" s="1"/>
  <c r="AE127" i="37"/>
  <c r="AE128" i="37" s="1"/>
  <c r="V127" i="37"/>
  <c r="V128" i="37" s="1"/>
  <c r="AI127" i="37"/>
  <c r="AI128" i="37" s="1"/>
  <c r="U127" i="37"/>
  <c r="U128" i="37" s="1"/>
  <c r="N25" i="38"/>
  <c r="AD58" i="40"/>
  <c r="AB61" i="40"/>
  <c r="AE58" i="40"/>
  <c r="AC61" i="40"/>
  <c r="AF58" i="40"/>
  <c r="AD61" i="40"/>
  <c r="AG58" i="40"/>
  <c r="AE61" i="40"/>
  <c r="O25" i="38"/>
  <c r="AH58" i="40"/>
  <c r="AF61" i="40"/>
  <c r="AI58" i="40"/>
  <c r="AG61" i="40"/>
  <c r="AJ58" i="40"/>
  <c r="AH61" i="40"/>
  <c r="M125" i="36"/>
  <c r="P125" i="36" s="1"/>
  <c r="N126" i="36"/>
  <c r="AE126" i="36"/>
  <c r="M120" i="36"/>
  <c r="P120" i="36" s="1"/>
  <c r="AC122" i="36"/>
  <c r="K122" i="36"/>
  <c r="N122" i="36" s="1"/>
  <c r="L124" i="36"/>
  <c r="O124" i="36" s="1"/>
  <c r="L121" i="36"/>
  <c r="O121" i="36" s="1"/>
  <c r="N26" i="38"/>
  <c r="M23" i="38"/>
  <c r="N23" i="38"/>
  <c r="M26" i="38"/>
  <c r="M19" i="38"/>
  <c r="O26" i="38"/>
  <c r="N19" i="38"/>
  <c r="O19" i="38"/>
  <c r="O23" i="38"/>
  <c r="M18" i="38"/>
  <c r="N18" i="38"/>
  <c r="O18" i="38"/>
  <c r="M22" i="38"/>
  <c r="Z128" i="37"/>
  <c r="M126" i="36"/>
  <c r="P126" i="36" s="1"/>
  <c r="P124" i="36"/>
  <c r="N121" i="36"/>
  <c r="N124" i="36"/>
  <c r="M94" i="36"/>
  <c r="P94" i="36" s="1"/>
  <c r="L94" i="36"/>
  <c r="O94" i="36" s="1"/>
  <c r="L72" i="36"/>
  <c r="O72" i="36" s="1"/>
  <c r="X95" i="36"/>
  <c r="L74" i="36"/>
  <c r="O74" i="36" s="1"/>
  <c r="K93" i="36"/>
  <c r="N93" i="36" s="1"/>
  <c r="W95" i="36"/>
  <c r="M73" i="36"/>
  <c r="P73" i="36" s="1"/>
  <c r="K36" i="36"/>
  <c r="M76" i="36"/>
  <c r="P76" i="36" s="1"/>
  <c r="M75" i="36"/>
  <c r="P75" i="36" s="1"/>
  <c r="AE78" i="36"/>
  <c r="AB59" i="36"/>
  <c r="W32" i="36"/>
  <c r="Z32" i="36"/>
  <c r="Y32" i="36"/>
  <c r="Q37" i="36"/>
  <c r="AA32" i="36"/>
  <c r="L37" i="36"/>
  <c r="O37" i="36" s="1"/>
  <c r="X29" i="2"/>
  <c r="W29" i="2"/>
  <c r="W73" i="2"/>
  <c r="O95" i="4"/>
  <c r="X104" i="4"/>
  <c r="X154" i="4" s="1"/>
  <c r="N86" i="4"/>
  <c r="X71" i="4"/>
  <c r="X81" i="4" s="1"/>
  <c r="W71" i="4"/>
  <c r="O63" i="4"/>
  <c r="X30" i="4"/>
  <c r="W30" i="4"/>
  <c r="X10" i="4"/>
  <c r="X157" i="4"/>
  <c r="W157" i="4"/>
  <c r="N187" i="4"/>
  <c r="W74" i="2"/>
  <c r="W79" i="2" s="1"/>
  <c r="W77" i="2" s="1"/>
  <c r="X207" i="2"/>
  <c r="U70" i="1" l="1"/>
  <c r="V70" i="1"/>
  <c r="U111" i="1"/>
  <c r="U32" i="1"/>
  <c r="W130" i="4"/>
  <c r="X130" i="4"/>
  <c r="V27" i="1" s="1"/>
  <c r="P63" i="4"/>
  <c r="AP63" i="4"/>
  <c r="J127" i="37"/>
  <c r="S128" i="37"/>
  <c r="L122" i="36"/>
  <c r="O122" i="36" s="1"/>
  <c r="M122" i="36"/>
  <c r="P122" i="36" s="1"/>
  <c r="U27" i="1"/>
  <c r="L127" i="37"/>
  <c r="O127" i="37" s="1"/>
  <c r="K127" i="37"/>
  <c r="N127" i="37" s="1"/>
  <c r="E31" i="34"/>
  <c r="E45" i="34"/>
  <c r="L126" i="36"/>
  <c r="O126" i="36" s="1"/>
  <c r="W81" i="4"/>
  <c r="W87" i="4" l="1"/>
  <c r="J128" i="37"/>
  <c r="M128" i="37" s="1"/>
  <c r="M127" i="37"/>
  <c r="L128" i="37"/>
  <c r="O128" i="37" s="1"/>
  <c r="K128" i="37"/>
  <c r="N128" i="37" s="1"/>
  <c r="W175" i="2" l="1"/>
  <c r="X135" i="4"/>
  <c r="V178" i="1"/>
  <c r="W178" i="1" s="1"/>
  <c r="V177" i="1"/>
  <c r="W177" i="1" s="1"/>
  <c r="W167" i="4"/>
  <c r="W150" i="4"/>
  <c r="W152" i="4"/>
  <c r="W92" i="1"/>
  <c r="X92" i="1"/>
  <c r="Y92" i="1"/>
  <c r="Z92" i="1"/>
  <c r="AA92" i="1"/>
  <c r="AB92" i="1"/>
  <c r="AC92" i="1"/>
  <c r="AD92" i="1"/>
  <c r="AE92" i="1"/>
  <c r="AF92" i="1"/>
  <c r="AG92" i="1"/>
  <c r="AH92" i="1"/>
  <c r="AI92" i="1"/>
  <c r="AJ92" i="1"/>
  <c r="AK92" i="1"/>
  <c r="AL92" i="1"/>
  <c r="V92" i="1"/>
  <c r="U92" i="1"/>
  <c r="D40" i="28"/>
  <c r="E43" i="28"/>
  <c r="W245" i="2"/>
  <c r="AA67" i="2" l="1"/>
  <c r="AB67" i="2"/>
  <c r="AC67" i="2"/>
  <c r="AD67" i="2"/>
  <c r="AE67" i="2"/>
  <c r="AF67" i="2"/>
  <c r="AG67" i="2"/>
  <c r="AH67" i="2"/>
  <c r="AA65" i="2"/>
  <c r="AB65" i="2"/>
  <c r="AC65" i="2"/>
  <c r="AD65" i="2"/>
  <c r="AE65" i="2"/>
  <c r="AF65" i="2"/>
  <c r="AG65" i="2"/>
  <c r="AH65" i="2"/>
  <c r="P192" i="4"/>
  <c r="O187" i="4"/>
  <c r="V51" i="1"/>
  <c r="W51" i="1"/>
  <c r="W191" i="1" s="1"/>
  <c r="X51" i="1"/>
  <c r="X133" i="1" s="1"/>
  <c r="Y51" i="1"/>
  <c r="Y133" i="1" s="1"/>
  <c r="Z51" i="1"/>
  <c r="Z133" i="1" s="1"/>
  <c r="AA51" i="1"/>
  <c r="AA133" i="1" s="1"/>
  <c r="AB51" i="1"/>
  <c r="AB133" i="1" s="1"/>
  <c r="AC51" i="1"/>
  <c r="AC133" i="1" s="1"/>
  <c r="AD51" i="1"/>
  <c r="AD133" i="1" s="1"/>
  <c r="AE51" i="1"/>
  <c r="AE133" i="1" s="1"/>
  <c r="AF51" i="1"/>
  <c r="AF133" i="1" s="1"/>
  <c r="AG51" i="1"/>
  <c r="AH51" i="1"/>
  <c r="AH133" i="1" s="1"/>
  <c r="AI51" i="1"/>
  <c r="AI133" i="1" s="1"/>
  <c r="AJ51" i="1"/>
  <c r="AJ133" i="1" s="1"/>
  <c r="AK51" i="1"/>
  <c r="AK133" i="1" s="1"/>
  <c r="AL51" i="1"/>
  <c r="AL133" i="1" s="1"/>
  <c r="M187" i="4"/>
  <c r="V196" i="1"/>
  <c r="W196" i="1" s="1"/>
  <c r="K121" i="1"/>
  <c r="L121" i="1"/>
  <c r="M121" i="1"/>
  <c r="D34" i="35" s="1"/>
  <c r="D14" i="35" s="1"/>
  <c r="K120" i="1"/>
  <c r="L120" i="1"/>
  <c r="M120" i="1"/>
  <c r="G17" i="31"/>
  <c r="D28" i="29"/>
  <c r="E28" i="29"/>
  <c r="F28" i="29"/>
  <c r="G28" i="29"/>
  <c r="H28" i="29"/>
  <c r="J28" i="29"/>
  <c r="K28" i="29"/>
  <c r="C28" i="29"/>
  <c r="F40" i="28"/>
  <c r="W133" i="1" l="1"/>
  <c r="O40" i="16"/>
  <c r="U133" i="1"/>
  <c r="V194" i="1"/>
  <c r="W194" i="1" s="1"/>
  <c r="L126" i="1"/>
  <c r="M126" i="1"/>
  <c r="D33" i="35"/>
  <c r="D13" i="35" s="1"/>
  <c r="K126" i="1"/>
  <c r="AG133" i="1"/>
  <c r="O51" i="1"/>
  <c r="V191" i="1"/>
  <c r="V133" i="1"/>
  <c r="N51" i="1"/>
  <c r="N191" i="1" s="1"/>
  <c r="N152" i="1"/>
  <c r="N195" i="2"/>
  <c r="N120" i="2"/>
  <c r="J82" i="1"/>
  <c r="K82" i="1"/>
  <c r="L82" i="1"/>
  <c r="M82" i="1"/>
  <c r="J77" i="1"/>
  <c r="K77" i="1"/>
  <c r="L77" i="1"/>
  <c r="M77" i="1"/>
  <c r="J71" i="1"/>
  <c r="K71" i="1"/>
  <c r="L71" i="1"/>
  <c r="M71" i="1"/>
  <c r="N133" i="1" l="1"/>
  <c r="M120" i="2"/>
  <c r="L119" i="2"/>
  <c r="L120" i="2"/>
  <c r="X112" i="2"/>
  <c r="X119" i="2" s="1"/>
  <c r="W268" i="2"/>
  <c r="K52" i="4" l="1"/>
  <c r="J18" i="1"/>
  <c r="D43" i="28"/>
  <c r="J52" i="4" s="1"/>
  <c r="D42" i="28"/>
  <c r="D53" i="28" s="1"/>
  <c r="D41" i="28"/>
  <c r="D52" i="28" s="1"/>
  <c r="D36" i="28"/>
  <c r="D35" i="28"/>
  <c r="D34" i="28"/>
  <c r="D33" i="28"/>
  <c r="D37" i="28" s="1"/>
  <c r="E14" i="28"/>
  <c r="E20" i="28" s="1"/>
  <c r="E24" i="28" s="1"/>
  <c r="E11" i="28"/>
  <c r="E12" i="28" s="1"/>
  <c r="F11" i="28"/>
  <c r="F12" i="28" s="1"/>
  <c r="G11" i="28"/>
  <c r="G12" i="28" s="1"/>
  <c r="D11" i="28"/>
  <c r="D12" i="28" s="1"/>
  <c r="D51" i="28" l="1"/>
  <c r="W167" i="2"/>
  <c r="W169" i="2" l="1"/>
  <c r="W171" i="2" s="1"/>
  <c r="X167" i="2"/>
  <c r="M167" i="2"/>
  <c r="X169" i="2" l="1"/>
  <c r="X171" i="2" s="1"/>
  <c r="Y167" i="2"/>
  <c r="L167" i="2"/>
  <c r="D28" i="35"/>
  <c r="D27" i="35"/>
  <c r="D21" i="35"/>
  <c r="D22" i="35"/>
  <c r="D26" i="35"/>
  <c r="D20" i="35"/>
  <c r="Y169" i="2" l="1"/>
  <c r="K34" i="4"/>
  <c r="K30" i="4" s="1"/>
  <c r="L34" i="4"/>
  <c r="L30" i="4" s="1"/>
  <c r="M30" i="4"/>
  <c r="J34" i="4"/>
  <c r="J38" i="4"/>
  <c r="J13" i="1"/>
  <c r="K13" i="1"/>
  <c r="L13" i="1"/>
  <c r="M13" i="1"/>
  <c r="K12" i="1"/>
  <c r="L12" i="1"/>
  <c r="M12" i="1"/>
  <c r="J12" i="1"/>
  <c r="J11" i="1"/>
  <c r="F14" i="28"/>
  <c r="F20" i="28" s="1"/>
  <c r="F24" i="28" s="1"/>
  <c r="D14" i="28"/>
  <c r="D20" i="28" s="1"/>
  <c r="D24" i="28" s="1"/>
  <c r="F43" i="28"/>
  <c r="F42" i="28"/>
  <c r="L48" i="4" s="1"/>
  <c r="F41" i="28"/>
  <c r="L44" i="4" s="1"/>
  <c r="G35" i="28"/>
  <c r="M15" i="1" s="1"/>
  <c r="N129" i="16" s="1"/>
  <c r="N159" i="16" s="1"/>
  <c r="G36" i="28"/>
  <c r="M16" i="1" s="1"/>
  <c r="N128" i="16" s="1"/>
  <c r="N158" i="16" s="1"/>
  <c r="G34" i="28"/>
  <c r="M14" i="1" s="1"/>
  <c r="N130" i="16" s="1"/>
  <c r="N160" i="16" s="1"/>
  <c r="G33" i="28"/>
  <c r="M11" i="1" s="1"/>
  <c r="N127" i="16" s="1"/>
  <c r="N157" i="16" s="1"/>
  <c r="N165" i="16" s="1"/>
  <c r="F36" i="28"/>
  <c r="L16" i="1" s="1"/>
  <c r="M128" i="16" s="1"/>
  <c r="F35" i="28"/>
  <c r="L15" i="1" s="1"/>
  <c r="M129" i="16" s="1"/>
  <c r="M159" i="16" s="1"/>
  <c r="M167" i="16" s="1"/>
  <c r="F34" i="28"/>
  <c r="L14" i="1" s="1"/>
  <c r="M130" i="16" s="1"/>
  <c r="F33" i="28"/>
  <c r="E35" i="28"/>
  <c r="K15" i="1" s="1"/>
  <c r="E36" i="28"/>
  <c r="K16" i="1" s="1"/>
  <c r="E34" i="28"/>
  <c r="K14" i="1" s="1"/>
  <c r="E33" i="28"/>
  <c r="K11" i="1" s="1"/>
  <c r="J15" i="1"/>
  <c r="J16" i="1"/>
  <c r="J14" i="1"/>
  <c r="G42" i="28"/>
  <c r="M48" i="4" s="1"/>
  <c r="E42" i="28"/>
  <c r="K48" i="4" s="1"/>
  <c r="J48" i="4"/>
  <c r="G41" i="28"/>
  <c r="M44" i="4" s="1"/>
  <c r="N145" i="16" s="1"/>
  <c r="E41" i="28"/>
  <c r="J44" i="4"/>
  <c r="K51" i="8"/>
  <c r="L51" i="8"/>
  <c r="J51" i="8"/>
  <c r="AI127" i="2"/>
  <c r="AI126" i="2"/>
  <c r="AI125" i="2"/>
  <c r="AI124" i="2"/>
  <c r="W84" i="2"/>
  <c r="W83" i="2"/>
  <c r="W82" i="2"/>
  <c r="AI59" i="2"/>
  <c r="AI244" i="2"/>
  <c r="AJ244" i="2" s="1"/>
  <c r="AK244" i="2" s="1"/>
  <c r="AL244" i="2" s="1"/>
  <c r="AM244" i="2" s="1"/>
  <c r="AN244" i="2" s="1"/>
  <c r="AJ59" i="2"/>
  <c r="AK59" i="2"/>
  <c r="AL59" i="2"/>
  <c r="AM59" i="2"/>
  <c r="AN59" i="2"/>
  <c r="AJ56" i="2"/>
  <c r="AK56" i="2"/>
  <c r="AL56" i="2"/>
  <c r="AM56" i="2"/>
  <c r="AN56" i="2"/>
  <c r="AI56" i="2"/>
  <c r="AJ55" i="2"/>
  <c r="AK55" i="2"/>
  <c r="AL55" i="2"/>
  <c r="AM55" i="2"/>
  <c r="AN55" i="2"/>
  <c r="AI55" i="2"/>
  <c r="AJ39" i="2"/>
  <c r="AK39" i="2"/>
  <c r="AL39" i="2"/>
  <c r="AM39" i="2"/>
  <c r="AN39" i="2"/>
  <c r="AJ40" i="2"/>
  <c r="AK40" i="2"/>
  <c r="AL40" i="2"/>
  <c r="AM40" i="2"/>
  <c r="AN40" i="2"/>
  <c r="AJ41" i="2"/>
  <c r="AK41" i="2"/>
  <c r="AL41" i="2"/>
  <c r="AM41" i="2"/>
  <c r="AN41" i="2"/>
  <c r="AJ42" i="2"/>
  <c r="AK42" i="2"/>
  <c r="AL42" i="2"/>
  <c r="AM42" i="2"/>
  <c r="AN42" i="2"/>
  <c r="AI42" i="2"/>
  <c r="AI41" i="2"/>
  <c r="AI40" i="2"/>
  <c r="AI39" i="2"/>
  <c r="W24" i="2"/>
  <c r="AI28" i="2"/>
  <c r="AI27" i="2"/>
  <c r="AI25" i="2"/>
  <c r="AI158" i="4"/>
  <c r="AJ146" i="4"/>
  <c r="AK146" i="4"/>
  <c r="AL146" i="4"/>
  <c r="AM146" i="4"/>
  <c r="AN146" i="4"/>
  <c r="AI146" i="4"/>
  <c r="Z141" i="4"/>
  <c r="Y141" i="4"/>
  <c r="AJ140" i="4"/>
  <c r="AK140" i="4"/>
  <c r="AL140" i="4"/>
  <c r="AM140" i="4"/>
  <c r="AN140" i="4"/>
  <c r="AI140" i="4"/>
  <c r="Y171" i="2" l="1"/>
  <c r="W148" i="1"/>
  <c r="N144" i="16"/>
  <c r="N142" i="16"/>
  <c r="K44" i="4"/>
  <c r="M52" i="4"/>
  <c r="L52" i="4"/>
  <c r="M158" i="16" s="1"/>
  <c r="S130" i="16"/>
  <c r="N138" i="16"/>
  <c r="N137" i="16"/>
  <c r="S129" i="16"/>
  <c r="N131" i="16"/>
  <c r="N161" i="16" s="1"/>
  <c r="N168" i="16"/>
  <c r="N167" i="16"/>
  <c r="J30" i="4"/>
  <c r="J56" i="4" s="1"/>
  <c r="F51" i="28"/>
  <c r="G53" i="28"/>
  <c r="G52" i="28"/>
  <c r="M127" i="16"/>
  <c r="G54" i="28"/>
  <c r="E51" i="28"/>
  <c r="F53" i="28"/>
  <c r="F52" i="28"/>
  <c r="E53" i="28"/>
  <c r="E52" i="28"/>
  <c r="E37" i="28"/>
  <c r="K10" i="1" s="1"/>
  <c r="D64" i="35" s="1"/>
  <c r="F37" i="28"/>
  <c r="L10" i="1" s="1"/>
  <c r="G37" i="28"/>
  <c r="J10" i="1"/>
  <c r="K18" i="1"/>
  <c r="D44" i="28"/>
  <c r="D55" i="28" s="1"/>
  <c r="M131" i="16" l="1"/>
  <c r="M157" i="16"/>
  <c r="M165" i="16" s="1"/>
  <c r="E64" i="35"/>
  <c r="D65" i="35"/>
  <c r="K20" i="1"/>
  <c r="N143" i="16"/>
  <c r="N166" i="16" s="1"/>
  <c r="M160" i="16"/>
  <c r="M168" i="16" s="1"/>
  <c r="S127" i="16"/>
  <c r="L18" i="1"/>
  <c r="L20" i="1" s="1"/>
  <c r="S131" i="16"/>
  <c r="N135" i="16"/>
  <c r="N146" i="16"/>
  <c r="N132" i="16"/>
  <c r="N139" i="16"/>
  <c r="J20" i="1"/>
  <c r="M132" i="16"/>
  <c r="E55" i="28"/>
  <c r="F55" i="28"/>
  <c r="P10" i="39"/>
  <c r="Q78" i="37"/>
  <c r="P78" i="37"/>
  <c r="H27" i="37"/>
  <c r="H119" i="37" s="1"/>
  <c r="Q124" i="37"/>
  <c r="P124" i="37"/>
  <c r="S120" i="37"/>
  <c r="R120" i="37"/>
  <c r="Q120" i="37"/>
  <c r="P120" i="37"/>
  <c r="S116" i="37"/>
  <c r="R116" i="37"/>
  <c r="Q116" i="37"/>
  <c r="P116" i="37"/>
  <c r="U113" i="37"/>
  <c r="T113" i="37"/>
  <c r="S113" i="37"/>
  <c r="R113" i="37"/>
  <c r="Q113" i="37"/>
  <c r="P113" i="37"/>
  <c r="AM112" i="37"/>
  <c r="AL112" i="37"/>
  <c r="AL113" i="37" s="1"/>
  <c r="AK112" i="37"/>
  <c r="AK113" i="37" s="1"/>
  <c r="AJ112" i="37"/>
  <c r="AJ113" i="37" s="1"/>
  <c r="AI112" i="37"/>
  <c r="AI113" i="37" s="1"/>
  <c r="AH112" i="37"/>
  <c r="AH113" i="37" s="1"/>
  <c r="AG112" i="37"/>
  <c r="AG113" i="37" s="1"/>
  <c r="AF112" i="37"/>
  <c r="AF113" i="37" s="1"/>
  <c r="AE112" i="37"/>
  <c r="AE113" i="37" s="1"/>
  <c r="AD112" i="37"/>
  <c r="AC112" i="37"/>
  <c r="AC113" i="37" s="1"/>
  <c r="AB112" i="37"/>
  <c r="AB113" i="37" s="1"/>
  <c r="AA112" i="37"/>
  <c r="AA113" i="37" s="1"/>
  <c r="Z112" i="37"/>
  <c r="Z113" i="37" s="1"/>
  <c r="Y112" i="37"/>
  <c r="Y113" i="37" s="1"/>
  <c r="X112" i="37"/>
  <c r="X113" i="37" s="1"/>
  <c r="W112" i="37"/>
  <c r="W113" i="37" s="1"/>
  <c r="V112" i="37"/>
  <c r="V113" i="37" s="1"/>
  <c r="U110" i="37"/>
  <c r="T110" i="37"/>
  <c r="S110" i="37"/>
  <c r="R110" i="37"/>
  <c r="Q110" i="37"/>
  <c r="P110" i="37"/>
  <c r="AM109" i="37"/>
  <c r="AM110" i="37" s="1"/>
  <c r="AL109" i="37"/>
  <c r="AL110" i="37" s="1"/>
  <c r="AK109" i="37"/>
  <c r="AK110" i="37" s="1"/>
  <c r="AJ109" i="37"/>
  <c r="AJ110" i="37" s="1"/>
  <c r="AI109" i="37"/>
  <c r="AI110" i="37" s="1"/>
  <c r="AH109" i="37"/>
  <c r="AH110" i="37" s="1"/>
  <c r="AG109" i="37"/>
  <c r="AG110" i="37" s="1"/>
  <c r="AF109" i="37"/>
  <c r="AF110" i="37" s="1"/>
  <c r="AE109" i="37"/>
  <c r="AE110" i="37" s="1"/>
  <c r="AD109" i="37"/>
  <c r="AD110" i="37" s="1"/>
  <c r="AC109" i="37"/>
  <c r="AC110" i="37" s="1"/>
  <c r="AB109" i="37"/>
  <c r="AB110" i="37" s="1"/>
  <c r="AA109" i="37"/>
  <c r="AA110" i="37" s="1"/>
  <c r="Z109" i="37"/>
  <c r="Z110" i="37" s="1"/>
  <c r="Y109" i="37"/>
  <c r="Y110" i="37" s="1"/>
  <c r="X109" i="37"/>
  <c r="X110" i="37" s="1"/>
  <c r="W109" i="37"/>
  <c r="W110" i="37" s="1"/>
  <c r="V109" i="37"/>
  <c r="V110" i="37" s="1"/>
  <c r="U106" i="37"/>
  <c r="T106" i="37"/>
  <c r="S106" i="37"/>
  <c r="R106" i="37"/>
  <c r="Q106" i="37"/>
  <c r="P106" i="37"/>
  <c r="AM106" i="37"/>
  <c r="AL106" i="37"/>
  <c r="AK106" i="37"/>
  <c r="AJ106" i="37"/>
  <c r="AI106" i="37"/>
  <c r="AG106" i="37"/>
  <c r="AF106" i="37"/>
  <c r="AE106" i="37"/>
  <c r="AD106" i="37"/>
  <c r="AC106" i="37"/>
  <c r="AA106" i="37"/>
  <c r="Z106" i="37"/>
  <c r="Y106" i="37"/>
  <c r="X106" i="37"/>
  <c r="W106" i="37"/>
  <c r="V106" i="37"/>
  <c r="U102" i="37"/>
  <c r="T102" i="37"/>
  <c r="S102" i="37"/>
  <c r="R102" i="37"/>
  <c r="Q102" i="37"/>
  <c r="P102" i="37"/>
  <c r="AM102" i="37"/>
  <c r="AL102" i="37"/>
  <c r="AK102" i="37"/>
  <c r="AJ102" i="37"/>
  <c r="AI102" i="37"/>
  <c r="AH102" i="37"/>
  <c r="AG102" i="37"/>
  <c r="AF102" i="37"/>
  <c r="AE102" i="37"/>
  <c r="AD102" i="37"/>
  <c r="AC102" i="37"/>
  <c r="AB102" i="37"/>
  <c r="AA102" i="37"/>
  <c r="Z102" i="37"/>
  <c r="Y102" i="37"/>
  <c r="X102" i="37"/>
  <c r="W102" i="37"/>
  <c r="V102" i="37"/>
  <c r="U98" i="37"/>
  <c r="T98" i="37"/>
  <c r="S98" i="37"/>
  <c r="R98" i="37"/>
  <c r="Q98" i="37"/>
  <c r="P98" i="37"/>
  <c r="AM98" i="37"/>
  <c r="AL98" i="37"/>
  <c r="AK98" i="37"/>
  <c r="AJ98" i="37"/>
  <c r="AI98" i="37"/>
  <c r="AH98" i="37"/>
  <c r="AG98" i="37"/>
  <c r="AF98" i="37"/>
  <c r="AE98" i="37"/>
  <c r="AD98" i="37"/>
  <c r="AC98" i="37"/>
  <c r="AB98" i="37"/>
  <c r="AA98" i="37"/>
  <c r="Z98" i="37"/>
  <c r="Y98" i="37"/>
  <c r="X98" i="37"/>
  <c r="W98" i="37"/>
  <c r="V98" i="37"/>
  <c r="H35" i="37"/>
  <c r="H123" i="37" s="1"/>
  <c r="H21" i="37"/>
  <c r="H115" i="37" s="1"/>
  <c r="AD131" i="36"/>
  <c r="AE131" i="36"/>
  <c r="AF131" i="36"/>
  <c r="AG131" i="36"/>
  <c r="AH131" i="36"/>
  <c r="AI131" i="36"/>
  <c r="AJ131" i="36"/>
  <c r="AK131" i="36"/>
  <c r="AL131" i="36"/>
  <c r="AM131" i="36"/>
  <c r="AN131" i="36"/>
  <c r="AC131" i="36"/>
  <c r="AB131" i="36"/>
  <c r="AD130" i="36"/>
  <c r="AE130" i="36"/>
  <c r="AF130" i="36"/>
  <c r="AG130" i="36"/>
  <c r="AI130" i="36"/>
  <c r="AJ130" i="36"/>
  <c r="AK130" i="36"/>
  <c r="AL130" i="36"/>
  <c r="AM130" i="36"/>
  <c r="AN130" i="36"/>
  <c r="AC130" i="36"/>
  <c r="N174" i="2"/>
  <c r="O69" i="2"/>
  <c r="O71" i="2" s="1"/>
  <c r="N123" i="4"/>
  <c r="O159" i="2"/>
  <c r="O171" i="2" s="1"/>
  <c r="N151" i="2"/>
  <c r="P140" i="2"/>
  <c r="N164" i="2"/>
  <c r="M164" i="2"/>
  <c r="M161" i="16" l="1"/>
  <c r="M169" i="16" s="1"/>
  <c r="E65" i="35"/>
  <c r="AA119" i="37"/>
  <c r="AH119" i="37"/>
  <c r="T119" i="37"/>
  <c r="T120" i="37" s="1"/>
  <c r="Y119" i="37"/>
  <c r="AB119" i="37"/>
  <c r="AB120" i="37" s="1"/>
  <c r="AJ119" i="37"/>
  <c r="U119" i="37"/>
  <c r="U120" i="37" s="1"/>
  <c r="AK119" i="37"/>
  <c r="AK120" i="37" s="1"/>
  <c r="AC119" i="37"/>
  <c r="AC120" i="37" s="1"/>
  <c r="AD119" i="37"/>
  <c r="AD120" i="37" s="1"/>
  <c r="AE119" i="37"/>
  <c r="AE120" i="37" s="1"/>
  <c r="X119" i="37"/>
  <c r="AF119" i="37"/>
  <c r="AF120" i="37" s="1"/>
  <c r="AI119" i="37"/>
  <c r="AI120" i="37" s="1"/>
  <c r="V119" i="37"/>
  <c r="W119" i="37"/>
  <c r="AG119" i="37"/>
  <c r="Z119" i="37"/>
  <c r="Y115" i="37"/>
  <c r="AC115" i="37"/>
  <c r="AC116" i="37" s="1"/>
  <c r="AF115" i="37"/>
  <c r="AJ115" i="37"/>
  <c r="U115" i="37"/>
  <c r="U116" i="37" s="1"/>
  <c r="AK115" i="37"/>
  <c r="Z115" i="37"/>
  <c r="Z116" i="37" s="1"/>
  <c r="AH115" i="37"/>
  <c r="V115" i="37"/>
  <c r="AA115" i="37"/>
  <c r="AA116" i="37" s="1"/>
  <c r="AB115" i="37"/>
  <c r="AB116" i="37" s="1"/>
  <c r="AI115" i="37"/>
  <c r="AI116" i="37" s="1"/>
  <c r="AD115" i="37"/>
  <c r="AG115" i="37"/>
  <c r="T115" i="37"/>
  <c r="T116" i="37" s="1"/>
  <c r="AE115" i="37"/>
  <c r="W115" i="37"/>
  <c r="X115" i="37"/>
  <c r="X116" i="37" s="1"/>
  <c r="AH123" i="37"/>
  <c r="AG123" i="37"/>
  <c r="AF123" i="37"/>
  <c r="AF124" i="37" s="1"/>
  <c r="AE123" i="37"/>
  <c r="AE124" i="37" s="1"/>
  <c r="AD123" i="37"/>
  <c r="AD124" i="37" s="1"/>
  <c r="T123" i="37"/>
  <c r="T124" i="37" s="1"/>
  <c r="S123" i="37"/>
  <c r="S124" i="37" s="1"/>
  <c r="AC123" i="37"/>
  <c r="AB123" i="37"/>
  <c r="AA123" i="37"/>
  <c r="AA124" i="37" s="1"/>
  <c r="Z123" i="37"/>
  <c r="AI123" i="37"/>
  <c r="Y123" i="37"/>
  <c r="R123" i="37"/>
  <c r="R124" i="37" s="1"/>
  <c r="X123" i="37"/>
  <c r="AM123" i="37"/>
  <c r="W123" i="37"/>
  <c r="AL123" i="37"/>
  <c r="AL124" i="37" s="1"/>
  <c r="V123" i="37"/>
  <c r="AK123" i="37"/>
  <c r="AK124" i="37" s="1"/>
  <c r="U123" i="37"/>
  <c r="U124" i="37" s="1"/>
  <c r="AJ123" i="37"/>
  <c r="AJ124" i="37" s="1"/>
  <c r="N169" i="16"/>
  <c r="L131" i="36"/>
  <c r="J97" i="37"/>
  <c r="L105" i="37"/>
  <c r="O105" i="37" s="1"/>
  <c r="J101" i="37"/>
  <c r="M101" i="37" s="1"/>
  <c r="L112" i="37"/>
  <c r="O112" i="37" s="1"/>
  <c r="AM124" i="37"/>
  <c r="W124" i="37"/>
  <c r="AK116" i="37"/>
  <c r="AH116" i="37"/>
  <c r="V116" i="37"/>
  <c r="AG116" i="37"/>
  <c r="AF116" i="37"/>
  <c r="AE116" i="37"/>
  <c r="AD116" i="37"/>
  <c r="AM116" i="37"/>
  <c r="W116" i="37"/>
  <c r="AL116" i="37"/>
  <c r="Y116" i="37"/>
  <c r="J109" i="37"/>
  <c r="M109" i="37" s="1"/>
  <c r="Y124" i="37"/>
  <c r="J112" i="37"/>
  <c r="M112" i="37" s="1"/>
  <c r="AC124" i="37"/>
  <c r="K97" i="37"/>
  <c r="AB106" i="37"/>
  <c r="K101" i="37"/>
  <c r="N101" i="37" s="1"/>
  <c r="X124" i="37"/>
  <c r="K105" i="37"/>
  <c r="N105" i="37" s="1"/>
  <c r="L106" i="37"/>
  <c r="K109" i="37"/>
  <c r="AM113" i="37"/>
  <c r="Z124" i="37"/>
  <c r="AG124" i="37"/>
  <c r="K112" i="37"/>
  <c r="N112" i="37" s="1"/>
  <c r="AH124" i="37"/>
  <c r="J105" i="37"/>
  <c r="M105" i="37" s="1"/>
  <c r="AI124" i="37"/>
  <c r="L97" i="37"/>
  <c r="O97" i="37" s="1"/>
  <c r="L101" i="37"/>
  <c r="O101" i="37" s="1"/>
  <c r="L109" i="37"/>
  <c r="AE69" i="2"/>
  <c r="AA69" i="2"/>
  <c r="AF69" i="2"/>
  <c r="AG69" i="2"/>
  <c r="AB69" i="2"/>
  <c r="AD69" i="2"/>
  <c r="AH69" i="2"/>
  <c r="AC69" i="2"/>
  <c r="V120" i="37"/>
  <c r="AJ120" i="37"/>
  <c r="AG120" i="37"/>
  <c r="AL120" i="37"/>
  <c r="AM120" i="37"/>
  <c r="W120" i="37"/>
  <c r="X120" i="37"/>
  <c r="Y120" i="37"/>
  <c r="Z120" i="37"/>
  <c r="AA120" i="37"/>
  <c r="AH120" i="37"/>
  <c r="J102" i="37"/>
  <c r="M102" i="37" s="1"/>
  <c r="AH106" i="37"/>
  <c r="AD113" i="37"/>
  <c r="AJ116" i="37"/>
  <c r="N110" i="4"/>
  <c r="O92" i="4"/>
  <c r="J13" i="4"/>
  <c r="J16" i="4"/>
  <c r="J19" i="4"/>
  <c r="J22" i="4"/>
  <c r="J60" i="4"/>
  <c r="J68" i="4"/>
  <c r="J72" i="4"/>
  <c r="J76" i="4"/>
  <c r="J79" i="4"/>
  <c r="J85" i="4"/>
  <c r="J90" i="4"/>
  <c r="J94" i="4"/>
  <c r="J95" i="4"/>
  <c r="J99" i="4"/>
  <c r="J102" i="4"/>
  <c r="J109" i="4"/>
  <c r="J117" i="4"/>
  <c r="J122" i="4"/>
  <c r="J125" i="4"/>
  <c r="J128" i="4"/>
  <c r="J150" i="4"/>
  <c r="J151" i="4"/>
  <c r="J152" i="4"/>
  <c r="J183" i="4"/>
  <c r="J39" i="1" s="1"/>
  <c r="V65" i="17"/>
  <c r="W65" i="17"/>
  <c r="X65" i="17"/>
  <c r="Y65" i="17"/>
  <c r="Z65" i="17"/>
  <c r="AC65" i="17"/>
  <c r="AD65" i="17"/>
  <c r="AE65" i="17"/>
  <c r="AF65" i="17"/>
  <c r="AG65" i="17"/>
  <c r="U65" i="17"/>
  <c r="P65" i="17"/>
  <c r="Q65" i="17"/>
  <c r="R65" i="17"/>
  <c r="S65" i="17"/>
  <c r="V26" i="17"/>
  <c r="W26" i="17"/>
  <c r="X26" i="17"/>
  <c r="Y26" i="17"/>
  <c r="Z26" i="17"/>
  <c r="AB26" i="17"/>
  <c r="AC26" i="17"/>
  <c r="AD26" i="17"/>
  <c r="AE26" i="17"/>
  <c r="AF26" i="17"/>
  <c r="AG26" i="17"/>
  <c r="V27" i="17"/>
  <c r="W27" i="17"/>
  <c r="X27" i="17"/>
  <c r="Y27" i="17"/>
  <c r="Z27" i="17"/>
  <c r="AB27" i="17"/>
  <c r="AC27" i="17"/>
  <c r="AD27" i="17"/>
  <c r="AE27" i="17"/>
  <c r="AF27" i="17"/>
  <c r="AG27" i="17"/>
  <c r="U26" i="17"/>
  <c r="U27" i="17"/>
  <c r="P26" i="17"/>
  <c r="Q26" i="17"/>
  <c r="R26" i="17"/>
  <c r="S26" i="17"/>
  <c r="T26" i="17"/>
  <c r="P27" i="17"/>
  <c r="Q27" i="17"/>
  <c r="R27" i="17"/>
  <c r="S27" i="17"/>
  <c r="T27" i="17"/>
  <c r="O26" i="17"/>
  <c r="O27" i="17"/>
  <c r="F26" i="17"/>
  <c r="G26" i="17"/>
  <c r="H26" i="17"/>
  <c r="I26" i="17"/>
  <c r="J26" i="17"/>
  <c r="F27" i="17"/>
  <c r="G27" i="17"/>
  <c r="H27" i="17"/>
  <c r="I27" i="17"/>
  <c r="J27" i="17"/>
  <c r="E26" i="17"/>
  <c r="E27" i="17"/>
  <c r="V34" i="17"/>
  <c r="W34" i="17"/>
  <c r="X34" i="17"/>
  <c r="Y34" i="17"/>
  <c r="Z34" i="17"/>
  <c r="AB34" i="17"/>
  <c r="AC34" i="17"/>
  <c r="AD34" i="17"/>
  <c r="AE34" i="17"/>
  <c r="AF34" i="17"/>
  <c r="AG34" i="17"/>
  <c r="U34" i="17"/>
  <c r="Q34" i="17"/>
  <c r="R34" i="17"/>
  <c r="S34" i="17"/>
  <c r="T34" i="17"/>
  <c r="O34" i="17"/>
  <c r="P34" i="17"/>
  <c r="F59" i="17"/>
  <c r="G59" i="17"/>
  <c r="H59" i="17"/>
  <c r="F60" i="17"/>
  <c r="G60" i="17"/>
  <c r="H60" i="17"/>
  <c r="F61" i="17"/>
  <c r="G61" i="17"/>
  <c r="H61" i="17"/>
  <c r="F62" i="17"/>
  <c r="G62" i="17"/>
  <c r="H62" i="17"/>
  <c r="F63" i="17"/>
  <c r="G63" i="17"/>
  <c r="H63" i="17"/>
  <c r="F64" i="17"/>
  <c r="G64" i="17"/>
  <c r="H64" i="17"/>
  <c r="I64" i="17"/>
  <c r="J64" i="17"/>
  <c r="F65" i="17"/>
  <c r="G65" i="17"/>
  <c r="H65" i="17"/>
  <c r="E60" i="17"/>
  <c r="E61" i="17"/>
  <c r="E59" i="17"/>
  <c r="F47" i="17"/>
  <c r="G47" i="17"/>
  <c r="H47" i="17"/>
  <c r="F48" i="17"/>
  <c r="G48" i="17"/>
  <c r="H48" i="17"/>
  <c r="F49" i="17"/>
  <c r="G49" i="17"/>
  <c r="H49" i="17"/>
  <c r="F50" i="17"/>
  <c r="G50" i="17"/>
  <c r="H50" i="17"/>
  <c r="F51" i="17"/>
  <c r="G51" i="17"/>
  <c r="H51" i="17"/>
  <c r="I51" i="17"/>
  <c r="J51" i="17"/>
  <c r="F52" i="17"/>
  <c r="G52" i="17"/>
  <c r="H52" i="17"/>
  <c r="I52" i="17"/>
  <c r="J52" i="17"/>
  <c r="F53" i="17"/>
  <c r="G53" i="17"/>
  <c r="H53" i="17"/>
  <c r="F30" i="17"/>
  <c r="G30" i="17"/>
  <c r="H30" i="17"/>
  <c r="F31" i="17"/>
  <c r="G31" i="17"/>
  <c r="H31" i="17"/>
  <c r="F32" i="17"/>
  <c r="G32" i="17"/>
  <c r="H32" i="17"/>
  <c r="F33" i="17"/>
  <c r="G33" i="17"/>
  <c r="H33" i="17"/>
  <c r="F34" i="17"/>
  <c r="G34" i="17"/>
  <c r="H34" i="17"/>
  <c r="F35" i="17"/>
  <c r="G35" i="17"/>
  <c r="H35" i="17"/>
  <c r="F36" i="17"/>
  <c r="G36" i="17"/>
  <c r="H36" i="17"/>
  <c r="F37" i="17"/>
  <c r="G37" i="17"/>
  <c r="H37" i="17"/>
  <c r="F38" i="17"/>
  <c r="G38" i="17"/>
  <c r="H38" i="17"/>
  <c r="E30" i="17"/>
  <c r="F16" i="17"/>
  <c r="G16" i="17"/>
  <c r="H16" i="17"/>
  <c r="F19" i="17"/>
  <c r="G19" i="17"/>
  <c r="H19" i="17"/>
  <c r="F24" i="17"/>
  <c r="G24" i="17"/>
  <c r="H24" i="17"/>
  <c r="F7" i="17"/>
  <c r="G7" i="17" s="1"/>
  <c r="H7" i="17" s="1"/>
  <c r="I7" i="17" s="1"/>
  <c r="L48" i="16"/>
  <c r="N48" i="16"/>
  <c r="L40" i="16"/>
  <c r="M40" i="16"/>
  <c r="N40" i="16"/>
  <c r="Q40" i="16"/>
  <c r="P40" i="16" s="1"/>
  <c r="R40" i="16"/>
  <c r="K40" i="16"/>
  <c r="L12" i="16"/>
  <c r="M12" i="16"/>
  <c r="N12" i="16"/>
  <c r="L13" i="16"/>
  <c r="M13" i="16"/>
  <c r="K13" i="16"/>
  <c r="P233" i="2"/>
  <c r="O228" i="2"/>
  <c r="O233" i="2" s="1"/>
  <c r="N162" i="16" l="1"/>
  <c r="N97" i="37"/>
  <c r="H68" i="17"/>
  <c r="H83" i="17" s="1"/>
  <c r="L113" i="37"/>
  <c r="O113" i="37" s="1"/>
  <c r="G68" i="17"/>
  <c r="G83" i="17" s="1"/>
  <c r="F68" i="17"/>
  <c r="M97" i="37"/>
  <c r="T6" i="37"/>
  <c r="J106" i="37"/>
  <c r="M106" i="37" s="1"/>
  <c r="J110" i="37"/>
  <c r="M110" i="37" s="1"/>
  <c r="L102" i="37"/>
  <c r="O102" i="37" s="1"/>
  <c r="J113" i="37"/>
  <c r="M113" i="37" s="1"/>
  <c r="V124" i="37"/>
  <c r="J123" i="37"/>
  <c r="F15" i="34" s="1"/>
  <c r="K106" i="37"/>
  <c r="N106" i="37" s="1"/>
  <c r="K123" i="37"/>
  <c r="AB124" i="37"/>
  <c r="L123" i="37"/>
  <c r="K115" i="37"/>
  <c r="N115" i="37" s="1"/>
  <c r="J115" i="37"/>
  <c r="K102" i="37"/>
  <c r="N102" i="37" s="1"/>
  <c r="K113" i="37"/>
  <c r="N113" i="37" s="1"/>
  <c r="N109" i="37"/>
  <c r="K110" i="37"/>
  <c r="N110" i="37" s="1"/>
  <c r="L115" i="37"/>
  <c r="L110" i="37"/>
  <c r="O110" i="37" s="1"/>
  <c r="O109" i="37"/>
  <c r="O106" i="37"/>
  <c r="J91" i="4"/>
  <c r="J123" i="4" s="1"/>
  <c r="J81" i="4"/>
  <c r="J25" i="1" s="1"/>
  <c r="J130" i="4"/>
  <c r="J27" i="1" s="1"/>
  <c r="J96" i="4"/>
  <c r="J149" i="4"/>
  <c r="J10" i="4"/>
  <c r="J31" i="4" s="1"/>
  <c r="J27" i="4"/>
  <c r="J57" i="4" s="1"/>
  <c r="AH27" i="17"/>
  <c r="AH34" i="17"/>
  <c r="AA26" i="17"/>
  <c r="AA34" i="17"/>
  <c r="AH65" i="17"/>
  <c r="AH26" i="17"/>
  <c r="AA27" i="17"/>
  <c r="L119" i="37"/>
  <c r="L120" i="37" s="1"/>
  <c r="O120" i="37" s="1"/>
  <c r="J119" i="37"/>
  <c r="K119" i="37"/>
  <c r="N119" i="37" s="1"/>
  <c r="L98" i="37"/>
  <c r="O98" i="37" s="1"/>
  <c r="K98" i="37"/>
  <c r="N98" i="37" s="1"/>
  <c r="J98" i="37"/>
  <c r="M98" i="37" s="1"/>
  <c r="J104" i="4"/>
  <c r="H55" i="17"/>
  <c r="G55" i="17"/>
  <c r="F55" i="17"/>
  <c r="L15" i="16"/>
  <c r="M15" i="16"/>
  <c r="AM65" i="40"/>
  <c r="AL65" i="40"/>
  <c r="AK65" i="40"/>
  <c r="AJ65" i="40"/>
  <c r="AI65" i="40"/>
  <c r="AH65" i="40"/>
  <c r="AG65" i="40"/>
  <c r="AF65" i="40"/>
  <c r="AE65" i="40"/>
  <c r="AD65" i="40"/>
  <c r="AC65" i="40"/>
  <c r="AB65" i="40"/>
  <c r="AA65" i="40"/>
  <c r="Z65" i="40"/>
  <c r="Y65" i="40"/>
  <c r="X65" i="40"/>
  <c r="W65" i="40"/>
  <c r="V65" i="40"/>
  <c r="U65" i="40"/>
  <c r="T65" i="40"/>
  <c r="S65" i="40"/>
  <c r="R65" i="40"/>
  <c r="Q65" i="40"/>
  <c r="P65" i="40"/>
  <c r="K65" i="40"/>
  <c r="L64" i="40"/>
  <c r="O64" i="40" s="1"/>
  <c r="N64" i="40"/>
  <c r="AM62" i="40"/>
  <c r="AL62" i="40"/>
  <c r="AK62" i="40"/>
  <c r="AJ62" i="40"/>
  <c r="AI62" i="40"/>
  <c r="AH62" i="40"/>
  <c r="AG62" i="40"/>
  <c r="AF62" i="40"/>
  <c r="AE62" i="40"/>
  <c r="AD62" i="40"/>
  <c r="AC62" i="40"/>
  <c r="AB62" i="40"/>
  <c r="AA62" i="40"/>
  <c r="Z62" i="40"/>
  <c r="Y62" i="40"/>
  <c r="X62" i="40"/>
  <c r="W62" i="40"/>
  <c r="V62" i="40"/>
  <c r="U62" i="40"/>
  <c r="T62" i="40"/>
  <c r="S62" i="40"/>
  <c r="R62" i="40"/>
  <c r="Q62" i="40"/>
  <c r="P62" i="40"/>
  <c r="L61" i="40"/>
  <c r="O61" i="40" s="1"/>
  <c r="K61" i="40"/>
  <c r="K62" i="40" s="1"/>
  <c r="J61" i="40"/>
  <c r="J62" i="40" s="1"/>
  <c r="AM59" i="40"/>
  <c r="AL59" i="40"/>
  <c r="AK59" i="40"/>
  <c r="AJ59" i="40"/>
  <c r="AI59" i="40"/>
  <c r="AH59" i="40"/>
  <c r="AG59" i="40"/>
  <c r="AF59" i="40"/>
  <c r="X59" i="40"/>
  <c r="W59" i="40"/>
  <c r="V59" i="40"/>
  <c r="U59" i="40"/>
  <c r="T59" i="40"/>
  <c r="S59" i="40"/>
  <c r="R59" i="40"/>
  <c r="Q59" i="40"/>
  <c r="P59" i="40"/>
  <c r="AE59" i="40"/>
  <c r="AD59" i="40"/>
  <c r="AC59" i="40"/>
  <c r="AB59" i="40"/>
  <c r="AA59" i="40"/>
  <c r="Z59" i="40"/>
  <c r="Y59" i="40"/>
  <c r="AM56" i="40"/>
  <c r="AL56" i="40"/>
  <c r="AK56" i="40"/>
  <c r="AJ56" i="40"/>
  <c r="AI56" i="40"/>
  <c r="AH56" i="40"/>
  <c r="AG56" i="40"/>
  <c r="AF56" i="40"/>
  <c r="AC56" i="40"/>
  <c r="U56" i="40"/>
  <c r="T56" i="40"/>
  <c r="S56" i="40"/>
  <c r="R56" i="40"/>
  <c r="Q56" i="40"/>
  <c r="P56" i="40"/>
  <c r="AE56" i="40"/>
  <c r="AD56" i="40"/>
  <c r="AB56" i="40"/>
  <c r="AA56" i="40"/>
  <c r="Z56" i="40"/>
  <c r="Y56" i="40"/>
  <c r="X56" i="40"/>
  <c r="J55" i="40"/>
  <c r="V56" i="40"/>
  <c r="AM53" i="40"/>
  <c r="AL53" i="40"/>
  <c r="AK53" i="40"/>
  <c r="AJ53" i="40"/>
  <c r="AI53" i="40"/>
  <c r="AH53" i="40"/>
  <c r="AG53" i="40"/>
  <c r="AF53" i="40"/>
  <c r="AE53" i="40"/>
  <c r="AD53" i="40"/>
  <c r="AC53" i="40"/>
  <c r="AB53" i="40"/>
  <c r="AA53" i="40"/>
  <c r="Z53" i="40"/>
  <c r="Y53" i="40"/>
  <c r="X53" i="40"/>
  <c r="W53" i="40"/>
  <c r="V53" i="40"/>
  <c r="U53" i="40"/>
  <c r="T53" i="40"/>
  <c r="S53" i="40"/>
  <c r="R53" i="40"/>
  <c r="Q53" i="40"/>
  <c r="P53" i="40"/>
  <c r="L52" i="40"/>
  <c r="L53" i="40" s="1"/>
  <c r="I51" i="40" s="1"/>
  <c r="K52" i="40"/>
  <c r="K53" i="40" s="1"/>
  <c r="AM50" i="40"/>
  <c r="AL50" i="40"/>
  <c r="AK50" i="40"/>
  <c r="AJ50" i="40"/>
  <c r="AI50" i="40"/>
  <c r="AH50" i="40"/>
  <c r="AG50" i="40"/>
  <c r="AF50" i="40"/>
  <c r="AE50" i="40"/>
  <c r="AD50" i="40"/>
  <c r="AC50" i="40"/>
  <c r="AB50" i="40"/>
  <c r="AA50" i="40"/>
  <c r="Z50" i="40"/>
  <c r="Y50" i="40"/>
  <c r="X50" i="40"/>
  <c r="W50" i="40"/>
  <c r="V50" i="40"/>
  <c r="U50" i="40"/>
  <c r="T50" i="40"/>
  <c r="S50" i="40"/>
  <c r="R50" i="40"/>
  <c r="Q50" i="40"/>
  <c r="P50" i="40"/>
  <c r="L49" i="40"/>
  <c r="L50" i="40" s="1"/>
  <c r="K49" i="40"/>
  <c r="K50" i="40" s="1"/>
  <c r="J49" i="40"/>
  <c r="I48" i="40" s="1"/>
  <c r="AM47" i="40"/>
  <c r="AL47" i="40"/>
  <c r="AK47" i="40"/>
  <c r="AJ47" i="40"/>
  <c r="AI47" i="40"/>
  <c r="AH47" i="40"/>
  <c r="AG47" i="40"/>
  <c r="AF47" i="40"/>
  <c r="AE47" i="40"/>
  <c r="AD47" i="40"/>
  <c r="AC47" i="40"/>
  <c r="AB47" i="40"/>
  <c r="AA47" i="40"/>
  <c r="Z47" i="40"/>
  <c r="Y47" i="40"/>
  <c r="X47" i="40"/>
  <c r="W47" i="40"/>
  <c r="V47" i="40"/>
  <c r="U47" i="40"/>
  <c r="T47" i="40"/>
  <c r="S47" i="40"/>
  <c r="R47" i="40"/>
  <c r="Q47" i="40"/>
  <c r="P47" i="40"/>
  <c r="L46" i="40"/>
  <c r="L47" i="40" s="1"/>
  <c r="K46" i="40"/>
  <c r="N46" i="40" s="1"/>
  <c r="J46" i="40"/>
  <c r="M46" i="40" s="1"/>
  <c r="AM43" i="40"/>
  <c r="AL43" i="40"/>
  <c r="AK43" i="40"/>
  <c r="AJ43" i="40"/>
  <c r="AI43" i="40"/>
  <c r="AH43" i="40"/>
  <c r="AG43" i="40"/>
  <c r="AF43" i="40"/>
  <c r="AE43" i="40"/>
  <c r="AD43" i="40"/>
  <c r="AC43" i="40"/>
  <c r="AB43" i="40"/>
  <c r="AA43" i="40"/>
  <c r="Z43" i="40"/>
  <c r="Y43" i="40"/>
  <c r="X43" i="40"/>
  <c r="W43" i="40"/>
  <c r="V43" i="40"/>
  <c r="U43" i="40"/>
  <c r="T43" i="40"/>
  <c r="S43" i="40"/>
  <c r="R43" i="40"/>
  <c r="Q43" i="40"/>
  <c r="P43" i="40"/>
  <c r="L42" i="40"/>
  <c r="L43" i="40" s="1"/>
  <c r="K42" i="40"/>
  <c r="N42" i="40" s="1"/>
  <c r="J42" i="40"/>
  <c r="M42" i="40" s="1"/>
  <c r="AM39" i="40"/>
  <c r="AL39" i="40"/>
  <c r="AK39" i="40"/>
  <c r="AJ39" i="40"/>
  <c r="AI39" i="40"/>
  <c r="AH39" i="40"/>
  <c r="AG39" i="40"/>
  <c r="AF39" i="40"/>
  <c r="AE39" i="40"/>
  <c r="AD39" i="40"/>
  <c r="AC39" i="40"/>
  <c r="AB39" i="40"/>
  <c r="AA39" i="40"/>
  <c r="Z39" i="40"/>
  <c r="Y39" i="40"/>
  <c r="X39" i="40"/>
  <c r="W39" i="40"/>
  <c r="V39" i="40"/>
  <c r="U39" i="40"/>
  <c r="T39" i="40"/>
  <c r="S39" i="40"/>
  <c r="R39" i="40"/>
  <c r="Q39" i="40"/>
  <c r="P39" i="40"/>
  <c r="L38" i="40"/>
  <c r="L39" i="40" s="1"/>
  <c r="K38" i="40"/>
  <c r="J38" i="40"/>
  <c r="AM31" i="40"/>
  <c r="AL31" i="40"/>
  <c r="AK31" i="40"/>
  <c r="AJ31" i="40"/>
  <c r="AI31" i="40"/>
  <c r="AH31" i="40"/>
  <c r="AG31" i="40"/>
  <c r="AF31" i="40"/>
  <c r="AE31" i="40"/>
  <c r="AD31" i="40"/>
  <c r="AC31" i="40"/>
  <c r="AB31" i="40"/>
  <c r="AA31" i="40"/>
  <c r="Z31" i="40"/>
  <c r="Y31" i="40"/>
  <c r="X31" i="40"/>
  <c r="W31" i="40"/>
  <c r="V31" i="40"/>
  <c r="U31" i="40"/>
  <c r="T31" i="40"/>
  <c r="S31" i="40"/>
  <c r="R31" i="40"/>
  <c r="Q31" i="40"/>
  <c r="P31" i="40"/>
  <c r="L30" i="40"/>
  <c r="O30" i="40" s="1"/>
  <c r="K30" i="40"/>
  <c r="N30" i="40" s="1"/>
  <c r="J30" i="40"/>
  <c r="M30" i="40" s="1"/>
  <c r="L29" i="40"/>
  <c r="O29" i="40" s="1"/>
  <c r="K29" i="40"/>
  <c r="N29" i="40" s="1"/>
  <c r="J29" i="40"/>
  <c r="M29" i="40" s="1"/>
  <c r="L28" i="40"/>
  <c r="O28" i="40" s="1"/>
  <c r="K28" i="40"/>
  <c r="N28" i="40" s="1"/>
  <c r="J28" i="40"/>
  <c r="M28" i="40" s="1"/>
  <c r="N27" i="40"/>
  <c r="L27" i="40"/>
  <c r="O27" i="40" s="1"/>
  <c r="K27" i="40"/>
  <c r="J27" i="40"/>
  <c r="M27" i="40" s="1"/>
  <c r="L26" i="40"/>
  <c r="O26" i="40" s="1"/>
  <c r="K26" i="40"/>
  <c r="N26" i="40" s="1"/>
  <c r="J26" i="40"/>
  <c r="M26" i="40" s="1"/>
  <c r="M25" i="40"/>
  <c r="L25" i="40"/>
  <c r="O25" i="40" s="1"/>
  <c r="K25" i="40"/>
  <c r="N25" i="40" s="1"/>
  <c r="J25" i="40"/>
  <c r="L24" i="40"/>
  <c r="O24" i="40" s="1"/>
  <c r="K24" i="40"/>
  <c r="N24" i="40" s="1"/>
  <c r="J24" i="40"/>
  <c r="M24" i="40" s="1"/>
  <c r="L23" i="40"/>
  <c r="O23" i="40" s="1"/>
  <c r="K23" i="40"/>
  <c r="N23" i="40" s="1"/>
  <c r="J23" i="40"/>
  <c r="M23" i="40" s="1"/>
  <c r="L22" i="40"/>
  <c r="O22" i="40" s="1"/>
  <c r="K22" i="40"/>
  <c r="N22" i="40" s="1"/>
  <c r="J22" i="40"/>
  <c r="M22" i="40" s="1"/>
  <c r="N21" i="40"/>
  <c r="M21" i="40"/>
  <c r="L21" i="40"/>
  <c r="O21" i="40" s="1"/>
  <c r="K21" i="40"/>
  <c r="J21" i="40"/>
  <c r="L20" i="40"/>
  <c r="O20" i="40" s="1"/>
  <c r="K20" i="40"/>
  <c r="N20" i="40" s="1"/>
  <c r="J20" i="40"/>
  <c r="M20" i="40" s="1"/>
  <c r="L19" i="40"/>
  <c r="O19" i="40" s="1"/>
  <c r="K19" i="40"/>
  <c r="N19" i="40" s="1"/>
  <c r="J19" i="40"/>
  <c r="M19" i="40" s="1"/>
  <c r="L18" i="40"/>
  <c r="O18" i="40" s="1"/>
  <c r="K18" i="40"/>
  <c r="N18" i="40" s="1"/>
  <c r="J18" i="40"/>
  <c r="M18" i="40" s="1"/>
  <c r="N17" i="40"/>
  <c r="L17" i="40"/>
  <c r="O17" i="40" s="1"/>
  <c r="K17" i="40"/>
  <c r="J17" i="40"/>
  <c r="M17" i="40" s="1"/>
  <c r="L16" i="40"/>
  <c r="O16" i="40" s="1"/>
  <c r="K16" i="40"/>
  <c r="N16" i="40" s="1"/>
  <c r="J16" i="40"/>
  <c r="M16" i="40" s="1"/>
  <c r="L15" i="40"/>
  <c r="O15" i="40" s="1"/>
  <c r="K15" i="40"/>
  <c r="N15" i="40" s="1"/>
  <c r="J15" i="40"/>
  <c r="M15" i="40" s="1"/>
  <c r="L14" i="40"/>
  <c r="K14" i="40"/>
  <c r="J14" i="40"/>
  <c r="J31" i="40" s="1"/>
  <c r="M31" i="40" s="1"/>
  <c r="AM11" i="40"/>
  <c r="AL11" i="40"/>
  <c r="AK11" i="40"/>
  <c r="AJ11" i="40"/>
  <c r="AI11" i="40"/>
  <c r="AH11" i="40"/>
  <c r="AG11" i="40"/>
  <c r="AF11" i="40"/>
  <c r="AE11" i="40"/>
  <c r="AD11" i="40"/>
  <c r="AC11" i="40"/>
  <c r="AB11" i="40"/>
  <c r="AA11" i="40"/>
  <c r="Z11" i="40"/>
  <c r="Y11" i="40"/>
  <c r="X11" i="40"/>
  <c r="W11" i="40"/>
  <c r="V11" i="40"/>
  <c r="U11" i="40"/>
  <c r="T11" i="40"/>
  <c r="S11" i="40"/>
  <c r="R11" i="40"/>
  <c r="Q11" i="40"/>
  <c r="P11" i="40"/>
  <c r="L10" i="40"/>
  <c r="O10" i="40" s="1"/>
  <c r="K10" i="40"/>
  <c r="J10" i="40"/>
  <c r="H10" i="40"/>
  <c r="Q4" i="40"/>
  <c r="R4" i="40" s="1"/>
  <c r="S4" i="40" s="1"/>
  <c r="T4" i="40" s="1"/>
  <c r="U4" i="40" s="1"/>
  <c r="V4" i="40" s="1"/>
  <c r="W4" i="40" s="1"/>
  <c r="X4" i="40" s="1"/>
  <c r="Y4" i="40" s="1"/>
  <c r="Z4" i="40" s="1"/>
  <c r="AA4" i="40" s="1"/>
  <c r="AB4" i="40" s="1"/>
  <c r="AC4" i="40" s="1"/>
  <c r="AD4" i="40" s="1"/>
  <c r="AE4" i="40" s="1"/>
  <c r="AF4" i="40" s="1"/>
  <c r="AG4" i="40" s="1"/>
  <c r="AH4" i="40" s="1"/>
  <c r="AI4" i="40" s="1"/>
  <c r="AJ4" i="40" s="1"/>
  <c r="AK4" i="40" s="1"/>
  <c r="AL4" i="40" s="1"/>
  <c r="AM4" i="40" s="1"/>
  <c r="O4" i="40"/>
  <c r="L4" i="40"/>
  <c r="U24" i="8"/>
  <c r="U47" i="8" s="1"/>
  <c r="L4" i="39"/>
  <c r="O4" i="39"/>
  <c r="Q4" i="39"/>
  <c r="R4" i="39" s="1"/>
  <c r="S4" i="39" s="1"/>
  <c r="T4" i="39" s="1"/>
  <c r="U4" i="39" s="1"/>
  <c r="V4" i="39" s="1"/>
  <c r="W4" i="39" s="1"/>
  <c r="X4" i="39" s="1"/>
  <c r="Y4" i="39" s="1"/>
  <c r="Z4" i="39" s="1"/>
  <c r="AA4" i="39" s="1"/>
  <c r="AB4" i="39" s="1"/>
  <c r="AC4" i="39" s="1"/>
  <c r="AD4" i="39" s="1"/>
  <c r="AE4" i="39" s="1"/>
  <c r="AF4" i="39" s="1"/>
  <c r="AG4" i="39" s="1"/>
  <c r="AH4" i="39" s="1"/>
  <c r="AI4" i="39" s="1"/>
  <c r="AJ4" i="39" s="1"/>
  <c r="AK4" i="39" s="1"/>
  <c r="AL4" i="39" s="1"/>
  <c r="AM4" i="39" s="1"/>
  <c r="H6" i="39"/>
  <c r="J8" i="39"/>
  <c r="J9" i="39"/>
  <c r="H18" i="34" s="1"/>
  <c r="U10" i="39"/>
  <c r="U6" i="39" s="1"/>
  <c r="Y24" i="8" s="1"/>
  <c r="Y47" i="8" s="1"/>
  <c r="Z10" i="39"/>
  <c r="Z6" i="39" s="1"/>
  <c r="AD24" i="8" s="1"/>
  <c r="AD47" i="8" s="1"/>
  <c r="AA10" i="39"/>
  <c r="AA6" i="39" s="1"/>
  <c r="AE24" i="8" s="1"/>
  <c r="AE47" i="8" s="1"/>
  <c r="AC10" i="39"/>
  <c r="AC6" i="39" s="1"/>
  <c r="AG24" i="8" s="1"/>
  <c r="AG47" i="8" s="1"/>
  <c r="AD10" i="39"/>
  <c r="AD6" i="39" s="1"/>
  <c r="AH24" i="8" s="1"/>
  <c r="AH47" i="8" s="1"/>
  <c r="AE10" i="39"/>
  <c r="AE6" i="39" s="1"/>
  <c r="AI24" i="8" s="1"/>
  <c r="AI47" i="8" s="1"/>
  <c r="AF10" i="39"/>
  <c r="AF6" i="39" s="1"/>
  <c r="AJ24" i="8" s="1"/>
  <c r="AJ47" i="8" s="1"/>
  <c r="AG10" i="39"/>
  <c r="AG6" i="39" s="1"/>
  <c r="AK24" i="8" s="1"/>
  <c r="AK47" i="8" s="1"/>
  <c r="AK10" i="39"/>
  <c r="AK6" i="39" s="1"/>
  <c r="AO24" i="8" s="1"/>
  <c r="AO47" i="8" s="1"/>
  <c r="P6" i="39"/>
  <c r="T24" i="8" s="1"/>
  <c r="T47" i="8" s="1"/>
  <c r="Q10" i="39"/>
  <c r="Q6" i="39" s="1"/>
  <c r="R10" i="39"/>
  <c r="R6" i="39" s="1"/>
  <c r="V24" i="8" s="1"/>
  <c r="S10" i="39"/>
  <c r="S6" i="39" s="1"/>
  <c r="W24" i="8" s="1"/>
  <c r="W47" i="8" s="1"/>
  <c r="T10" i="39"/>
  <c r="T6" i="39" s="1"/>
  <c r="X24" i="8" s="1"/>
  <c r="X47" i="8" s="1"/>
  <c r="V10" i="39"/>
  <c r="V6" i="39" s="1"/>
  <c r="Z24" i="8" s="1"/>
  <c r="Z47" i="8" s="1"/>
  <c r="W10" i="39"/>
  <c r="W6" i="39" s="1"/>
  <c r="AA24" i="8" s="1"/>
  <c r="AA47" i="8" s="1"/>
  <c r="X10" i="39"/>
  <c r="X6" i="39" s="1"/>
  <c r="AB24" i="8" s="1"/>
  <c r="AB47" i="8" s="1"/>
  <c r="Y10" i="39"/>
  <c r="Y6" i="39" s="1"/>
  <c r="AC24" i="8" s="1"/>
  <c r="AC47" i="8" s="1"/>
  <c r="AB10" i="39"/>
  <c r="AB6" i="39" s="1"/>
  <c r="AF24" i="8" s="1"/>
  <c r="AF47" i="8" s="1"/>
  <c r="AH10" i="39"/>
  <c r="AH6" i="39" s="1"/>
  <c r="AL24" i="8" s="1"/>
  <c r="AL47" i="8" s="1"/>
  <c r="AI10" i="39"/>
  <c r="AI6" i="39" s="1"/>
  <c r="AM24" i="8" s="1"/>
  <c r="AM47" i="8" s="1"/>
  <c r="AJ10" i="39"/>
  <c r="AJ6" i="39" s="1"/>
  <c r="AN24" i="8" s="1"/>
  <c r="AN47" i="8" s="1"/>
  <c r="AL10" i="39"/>
  <c r="AL6" i="39" s="1"/>
  <c r="AP24" i="8" s="1"/>
  <c r="AP47" i="8" s="1"/>
  <c r="AM10" i="39"/>
  <c r="AM6" i="39" s="1"/>
  <c r="AQ24" i="8" s="1"/>
  <c r="AQ47" i="8" s="1"/>
  <c r="L4" i="38"/>
  <c r="O4" i="38"/>
  <c r="Q4" i="38"/>
  <c r="R4" i="38" s="1"/>
  <c r="S4" i="38" s="1"/>
  <c r="T4" i="38" s="1"/>
  <c r="U4" i="38" s="1"/>
  <c r="V4" i="38" s="1"/>
  <c r="W4" i="38" s="1"/>
  <c r="X4" i="38" s="1"/>
  <c r="Y4" i="38" s="1"/>
  <c r="Z4" i="38" s="1"/>
  <c r="AA4" i="38" s="1"/>
  <c r="AB4" i="38" s="1"/>
  <c r="AC4" i="38" s="1"/>
  <c r="AD4" i="38" s="1"/>
  <c r="AE4" i="38" s="1"/>
  <c r="AF4" i="38" s="1"/>
  <c r="AG4" i="38" s="1"/>
  <c r="AH4" i="38" s="1"/>
  <c r="AI4" i="38" s="1"/>
  <c r="AJ4" i="38" s="1"/>
  <c r="AK4" i="38" s="1"/>
  <c r="AL4" i="38" s="1"/>
  <c r="AM4" i="38" s="1"/>
  <c r="J8" i="38"/>
  <c r="K10" i="38"/>
  <c r="L10" i="38"/>
  <c r="O10" i="38" s="1"/>
  <c r="P11" i="38"/>
  <c r="Q11" i="38"/>
  <c r="Q6" i="38" s="1"/>
  <c r="S11" i="38"/>
  <c r="S6" i="38" s="1"/>
  <c r="T11" i="38"/>
  <c r="T6" i="38" s="1"/>
  <c r="V11" i="38"/>
  <c r="W11" i="38"/>
  <c r="W6" i="38" s="1"/>
  <c r="X11" i="38"/>
  <c r="X6" i="38" s="1"/>
  <c r="Y11" i="38"/>
  <c r="Z11" i="38"/>
  <c r="AA11" i="38"/>
  <c r="AB11" i="38"/>
  <c r="AC11" i="38"/>
  <c r="AD11" i="38"/>
  <c r="AE11" i="38"/>
  <c r="AF11" i="38"/>
  <c r="AF6" i="38" s="1"/>
  <c r="AG11" i="38"/>
  <c r="AH11" i="38"/>
  <c r="AI11" i="38"/>
  <c r="AI6" i="38" s="1"/>
  <c r="AJ11" i="38"/>
  <c r="AK11" i="38"/>
  <c r="AK6" i="38" s="1"/>
  <c r="AL11" i="38"/>
  <c r="AM11" i="38"/>
  <c r="AM6" i="38" s="1"/>
  <c r="K14" i="38"/>
  <c r="N14" i="38" s="1"/>
  <c r="L14" i="38"/>
  <c r="O14" i="38" s="1"/>
  <c r="R14" i="38"/>
  <c r="R15" i="38" s="1"/>
  <c r="P15" i="38"/>
  <c r="Q15" i="38"/>
  <c r="S15" i="38"/>
  <c r="T15" i="38"/>
  <c r="U15" i="38"/>
  <c r="V15" i="38"/>
  <c r="W15" i="38"/>
  <c r="X15" i="38"/>
  <c r="Y15" i="38"/>
  <c r="Z15" i="38"/>
  <c r="AA15" i="38"/>
  <c r="AB15" i="38"/>
  <c r="AC15" i="38"/>
  <c r="AD15" i="38"/>
  <c r="AE15" i="38"/>
  <c r="AF15" i="38"/>
  <c r="AG15" i="38"/>
  <c r="AH15" i="38"/>
  <c r="AI15" i="38"/>
  <c r="AJ15" i="38"/>
  <c r="AK15" i="38"/>
  <c r="AL15" i="38"/>
  <c r="AM15" i="38"/>
  <c r="AM90" i="37"/>
  <c r="AL90" i="37"/>
  <c r="AK90" i="37"/>
  <c r="AJ90" i="37"/>
  <c r="AI90" i="37"/>
  <c r="AH90" i="37"/>
  <c r="AG90" i="37"/>
  <c r="AF90" i="37"/>
  <c r="AE90" i="37"/>
  <c r="AD90" i="37"/>
  <c r="AC90" i="37"/>
  <c r="AB90" i="37"/>
  <c r="AA90" i="37"/>
  <c r="Z90" i="37"/>
  <c r="Y90" i="37"/>
  <c r="X90" i="37"/>
  <c r="W90" i="37"/>
  <c r="V90" i="37"/>
  <c r="U90" i="37"/>
  <c r="T90" i="37"/>
  <c r="S90" i="37"/>
  <c r="R90" i="37"/>
  <c r="Q90" i="37"/>
  <c r="P90" i="37"/>
  <c r="L89" i="37"/>
  <c r="O89" i="37" s="1"/>
  <c r="K89" i="37"/>
  <c r="N89" i="37" s="1"/>
  <c r="J89" i="37"/>
  <c r="M89" i="37" s="1"/>
  <c r="AM86" i="37"/>
  <c r="AL86" i="37"/>
  <c r="AK86" i="37"/>
  <c r="AJ86" i="37"/>
  <c r="AI86" i="37"/>
  <c r="AH86" i="37"/>
  <c r="AG86" i="37"/>
  <c r="AF86" i="37"/>
  <c r="AE86" i="37"/>
  <c r="AD86" i="37"/>
  <c r="AC86" i="37"/>
  <c r="AB86" i="37"/>
  <c r="AA86" i="37"/>
  <c r="Z86" i="37"/>
  <c r="Y86" i="37"/>
  <c r="X86" i="37"/>
  <c r="W86" i="37"/>
  <c r="V86" i="37"/>
  <c r="U86" i="37"/>
  <c r="T86" i="37"/>
  <c r="S86" i="37"/>
  <c r="R86" i="37"/>
  <c r="Q86" i="37"/>
  <c r="P86" i="37"/>
  <c r="L85" i="37"/>
  <c r="L86" i="37" s="1"/>
  <c r="K85" i="37"/>
  <c r="K86" i="37" s="1"/>
  <c r="J85" i="37"/>
  <c r="J86" i="37" s="1"/>
  <c r="AM82" i="37"/>
  <c r="AL82" i="37"/>
  <c r="AK82" i="37"/>
  <c r="AJ82" i="37"/>
  <c r="AI82" i="37"/>
  <c r="AH82" i="37"/>
  <c r="AG82" i="37"/>
  <c r="AF82" i="37"/>
  <c r="AE82" i="37"/>
  <c r="AD82" i="37"/>
  <c r="AC82" i="37"/>
  <c r="AB82" i="37"/>
  <c r="AA82" i="37"/>
  <c r="Z82" i="37"/>
  <c r="Y82" i="37"/>
  <c r="X82" i="37"/>
  <c r="W82" i="37"/>
  <c r="V82" i="37"/>
  <c r="U82" i="37"/>
  <c r="T82" i="37"/>
  <c r="S82" i="37"/>
  <c r="R82" i="37"/>
  <c r="Q82" i="37"/>
  <c r="P82" i="37"/>
  <c r="L81" i="37"/>
  <c r="L82" i="37" s="1"/>
  <c r="K81" i="37"/>
  <c r="K82" i="37" s="1"/>
  <c r="J81" i="37"/>
  <c r="J82" i="37" s="1"/>
  <c r="S77" i="37"/>
  <c r="S78" i="37" s="1"/>
  <c r="L77" i="37"/>
  <c r="L78" i="37" s="1"/>
  <c r="O78" i="37" s="1"/>
  <c r="K77" i="37"/>
  <c r="K78" i="37" s="1"/>
  <c r="N78" i="37" s="1"/>
  <c r="J77" i="37"/>
  <c r="J78" i="37" s="1"/>
  <c r="AM74" i="37"/>
  <c r="AL74" i="37"/>
  <c r="AK74" i="37"/>
  <c r="AJ74" i="37"/>
  <c r="AI74" i="37"/>
  <c r="AH74" i="37"/>
  <c r="AG74" i="37"/>
  <c r="AF74" i="37"/>
  <c r="AE74" i="37"/>
  <c r="AD74" i="37"/>
  <c r="AC74" i="37"/>
  <c r="AB74" i="37"/>
  <c r="AA74" i="37"/>
  <c r="Z74" i="37"/>
  <c r="Y74" i="37"/>
  <c r="X74" i="37"/>
  <c r="W74" i="37"/>
  <c r="V74" i="37"/>
  <c r="U74" i="37"/>
  <c r="T74" i="37"/>
  <c r="S74" i="37"/>
  <c r="R74" i="37"/>
  <c r="Q74" i="37"/>
  <c r="P73" i="37"/>
  <c r="J73" i="37" s="1"/>
  <c r="L73" i="37"/>
  <c r="L74" i="37" s="1"/>
  <c r="K73" i="37"/>
  <c r="K74" i="37" s="1"/>
  <c r="AM70" i="37"/>
  <c r="AL70" i="37"/>
  <c r="AK70" i="37"/>
  <c r="AJ70" i="37"/>
  <c r="AI70" i="37"/>
  <c r="AH70" i="37"/>
  <c r="AG70" i="37"/>
  <c r="AF70" i="37"/>
  <c r="AE70" i="37"/>
  <c r="AD70" i="37"/>
  <c r="AC70" i="37"/>
  <c r="AB70" i="37"/>
  <c r="AA70" i="37"/>
  <c r="Z70" i="37"/>
  <c r="Y70" i="37"/>
  <c r="X70" i="37"/>
  <c r="W70" i="37"/>
  <c r="V70" i="37"/>
  <c r="U70" i="37"/>
  <c r="T70" i="37"/>
  <c r="S70" i="37"/>
  <c r="R70" i="37"/>
  <c r="Q70" i="37"/>
  <c r="P69" i="37"/>
  <c r="J69" i="37" s="1"/>
  <c r="L69" i="37"/>
  <c r="O69" i="37" s="1"/>
  <c r="K69" i="37"/>
  <c r="N69" i="37" s="1"/>
  <c r="AM66" i="37"/>
  <c r="AL66" i="37"/>
  <c r="AK66" i="37"/>
  <c r="AJ66" i="37"/>
  <c r="AI66" i="37"/>
  <c r="AH66" i="37"/>
  <c r="AG66" i="37"/>
  <c r="AF66" i="37"/>
  <c r="AE66" i="37"/>
  <c r="AD66" i="37"/>
  <c r="AC66" i="37"/>
  <c r="AB66" i="37"/>
  <c r="AA66" i="37"/>
  <c r="Z66" i="37"/>
  <c r="Y66" i="37"/>
  <c r="X66" i="37"/>
  <c r="W66" i="37"/>
  <c r="V66" i="37"/>
  <c r="U66" i="37"/>
  <c r="T66" i="37"/>
  <c r="S66" i="37"/>
  <c r="R66" i="37"/>
  <c r="Q66" i="37"/>
  <c r="P65" i="37"/>
  <c r="J65" i="37" s="1"/>
  <c r="M65" i="37" s="1"/>
  <c r="L65" i="37"/>
  <c r="O65" i="37" s="1"/>
  <c r="K65" i="37"/>
  <c r="N65" i="37" s="1"/>
  <c r="P64" i="37"/>
  <c r="J64" i="37" s="1"/>
  <c r="L64" i="37"/>
  <c r="K64" i="37"/>
  <c r="N64" i="37" s="1"/>
  <c r="AM61" i="37"/>
  <c r="AM6" i="37" s="1"/>
  <c r="AL61" i="37"/>
  <c r="AK61" i="37"/>
  <c r="AJ61" i="37"/>
  <c r="AI61" i="37"/>
  <c r="AH61" i="37"/>
  <c r="AG61" i="37"/>
  <c r="AF61" i="37"/>
  <c r="AE61" i="37"/>
  <c r="AD61" i="37"/>
  <c r="AC61" i="37"/>
  <c r="AB61" i="37"/>
  <c r="AA61" i="37"/>
  <c r="Z61" i="37"/>
  <c r="Y61" i="37"/>
  <c r="X61" i="37"/>
  <c r="W61" i="37"/>
  <c r="V61" i="37"/>
  <c r="U61" i="37"/>
  <c r="T61" i="37"/>
  <c r="S61" i="37"/>
  <c r="R61" i="37"/>
  <c r="Q61" i="37"/>
  <c r="P60" i="37"/>
  <c r="J60" i="37" s="1"/>
  <c r="O60" i="37"/>
  <c r="L60" i="37"/>
  <c r="L61" i="37" s="1"/>
  <c r="K60" i="37"/>
  <c r="K61" i="37" s="1"/>
  <c r="AM57" i="37"/>
  <c r="AL57" i="37"/>
  <c r="AK57" i="37"/>
  <c r="AJ57" i="37"/>
  <c r="AI57" i="37"/>
  <c r="AH57" i="37"/>
  <c r="AG57" i="37"/>
  <c r="AF57" i="37"/>
  <c r="AE57" i="37"/>
  <c r="AD57" i="37"/>
  <c r="AC57" i="37"/>
  <c r="AB57" i="37"/>
  <c r="AA57" i="37"/>
  <c r="Z57" i="37"/>
  <c r="Y57" i="37"/>
  <c r="X57" i="37"/>
  <c r="W57" i="37"/>
  <c r="V57" i="37"/>
  <c r="U57" i="37"/>
  <c r="T57" i="37"/>
  <c r="S57" i="37"/>
  <c r="R57" i="37"/>
  <c r="Q57" i="37"/>
  <c r="P56" i="37"/>
  <c r="J56" i="37" s="1"/>
  <c r="M56" i="37" s="1"/>
  <c r="L56" i="37"/>
  <c r="O56" i="37" s="1"/>
  <c r="K56" i="37"/>
  <c r="N56" i="37" s="1"/>
  <c r="P55" i="37"/>
  <c r="J55" i="37" s="1"/>
  <c r="M55" i="37" s="1"/>
  <c r="L55" i="37"/>
  <c r="O55" i="37" s="1"/>
  <c r="K55" i="37"/>
  <c r="N55" i="37" s="1"/>
  <c r="P54" i="37"/>
  <c r="J54" i="37" s="1"/>
  <c r="M54" i="37" s="1"/>
  <c r="L54" i="37"/>
  <c r="O54" i="37" s="1"/>
  <c r="K54" i="37"/>
  <c r="N54" i="37" s="1"/>
  <c r="P53" i="37"/>
  <c r="J53" i="37" s="1"/>
  <c r="M53" i="37" s="1"/>
  <c r="L53" i="37"/>
  <c r="O53" i="37" s="1"/>
  <c r="K53" i="37"/>
  <c r="N53" i="37" s="1"/>
  <c r="P52" i="37"/>
  <c r="J52" i="37" s="1"/>
  <c r="M52" i="37" s="1"/>
  <c r="L52" i="37"/>
  <c r="O52" i="37" s="1"/>
  <c r="K52" i="37"/>
  <c r="N52" i="37" s="1"/>
  <c r="P51" i="37"/>
  <c r="L51" i="37"/>
  <c r="O51" i="37" s="1"/>
  <c r="K51" i="37"/>
  <c r="AM48" i="37"/>
  <c r="AL48" i="37"/>
  <c r="AK48" i="37"/>
  <c r="AJ48" i="37"/>
  <c r="AI48" i="37"/>
  <c r="AH48" i="37"/>
  <c r="AG48" i="37"/>
  <c r="AF48" i="37"/>
  <c r="AE48" i="37"/>
  <c r="AD48" i="37"/>
  <c r="AC48" i="37"/>
  <c r="AB48" i="37"/>
  <c r="Q48" i="37"/>
  <c r="AA48" i="37"/>
  <c r="Z48" i="37"/>
  <c r="Y48" i="37"/>
  <c r="X48" i="37"/>
  <c r="W48" i="37"/>
  <c r="V48" i="37"/>
  <c r="U48" i="37"/>
  <c r="T48" i="37"/>
  <c r="S48" i="37"/>
  <c r="R48" i="37"/>
  <c r="P48" i="37"/>
  <c r="L47" i="37"/>
  <c r="L48" i="37" s="1"/>
  <c r="K47" i="37"/>
  <c r="K48" i="37" s="1"/>
  <c r="AM44" i="37"/>
  <c r="AL44" i="37"/>
  <c r="AK44" i="37"/>
  <c r="AJ44" i="37"/>
  <c r="AI44" i="37"/>
  <c r="AH44" i="37"/>
  <c r="AG44" i="37"/>
  <c r="AF44" i="37"/>
  <c r="AE44" i="37"/>
  <c r="AD44" i="37"/>
  <c r="AC44" i="37"/>
  <c r="AB44" i="37"/>
  <c r="AA44" i="37"/>
  <c r="Z44" i="37"/>
  <c r="Y44" i="37"/>
  <c r="X44" i="37"/>
  <c r="W44" i="37"/>
  <c r="V44" i="37"/>
  <c r="T44" i="37"/>
  <c r="S44" i="37"/>
  <c r="Q44" i="37"/>
  <c r="P44" i="37"/>
  <c r="R43" i="37"/>
  <c r="J43" i="37" s="1"/>
  <c r="M43" i="37" s="1"/>
  <c r="L43" i="37"/>
  <c r="O43" i="37" s="1"/>
  <c r="K43" i="37"/>
  <c r="N43" i="37" s="1"/>
  <c r="U42" i="37"/>
  <c r="U44" i="37" s="1"/>
  <c r="L42" i="37"/>
  <c r="O42" i="37" s="1"/>
  <c r="K42" i="37"/>
  <c r="N42" i="37" s="1"/>
  <c r="AM39" i="37"/>
  <c r="AL39" i="37"/>
  <c r="AK39" i="37"/>
  <c r="AJ39" i="37"/>
  <c r="AI39" i="37"/>
  <c r="AH39" i="37"/>
  <c r="AG39" i="37"/>
  <c r="AF39" i="37"/>
  <c r="AE39" i="37"/>
  <c r="AD39" i="37"/>
  <c r="AC39" i="37"/>
  <c r="AB39" i="37"/>
  <c r="AA39" i="37"/>
  <c r="Z39" i="37"/>
  <c r="X39" i="37"/>
  <c r="W39" i="37"/>
  <c r="U39" i="37"/>
  <c r="T39" i="37"/>
  <c r="R39" i="37"/>
  <c r="Q39" i="37"/>
  <c r="L39" i="37"/>
  <c r="K39" i="37"/>
  <c r="Y39" i="37"/>
  <c r="P39" i="37"/>
  <c r="O38" i="37"/>
  <c r="N38" i="37"/>
  <c r="AM35" i="37"/>
  <c r="AL35" i="37"/>
  <c r="AK35" i="37"/>
  <c r="AJ35" i="37"/>
  <c r="AI35" i="37"/>
  <c r="AH35" i="37"/>
  <c r="AG35" i="37"/>
  <c r="AF35" i="37"/>
  <c r="AE35" i="37"/>
  <c r="AD35" i="37"/>
  <c r="AC35" i="37"/>
  <c r="AB35" i="37"/>
  <c r="AA35" i="37"/>
  <c r="Z35" i="37"/>
  <c r="Y35" i="37"/>
  <c r="U35" i="37"/>
  <c r="T35" i="37"/>
  <c r="S35" i="37"/>
  <c r="Q35" i="37"/>
  <c r="P35" i="37"/>
  <c r="X34" i="37"/>
  <c r="X35" i="37" s="1"/>
  <c r="L34" i="37"/>
  <c r="O34" i="37" s="1"/>
  <c r="K34" i="37"/>
  <c r="N34" i="37" s="1"/>
  <c r="W33" i="37"/>
  <c r="W35" i="37" s="1"/>
  <c r="L33" i="37"/>
  <c r="O33" i="37" s="1"/>
  <c r="K33" i="37"/>
  <c r="N33" i="37" s="1"/>
  <c r="V32" i="37"/>
  <c r="V35" i="37" s="1"/>
  <c r="L32" i="37"/>
  <c r="O32" i="37" s="1"/>
  <c r="K32" i="37"/>
  <c r="N32" i="37" s="1"/>
  <c r="R31" i="37"/>
  <c r="R35" i="37" s="1"/>
  <c r="L31" i="37"/>
  <c r="O31" i="37" s="1"/>
  <c r="K31" i="37"/>
  <c r="N31" i="37" s="1"/>
  <c r="L30" i="37"/>
  <c r="O30" i="37" s="1"/>
  <c r="K30" i="37"/>
  <c r="N30" i="37" s="1"/>
  <c r="J30" i="37"/>
  <c r="M30" i="37" s="1"/>
  <c r="AM27" i="37"/>
  <c r="AL27" i="37"/>
  <c r="AK27" i="37"/>
  <c r="AJ27" i="37"/>
  <c r="AI27" i="37"/>
  <c r="AH27" i="37"/>
  <c r="AG27" i="37"/>
  <c r="AF27" i="37"/>
  <c r="AE27" i="37"/>
  <c r="AD27" i="37"/>
  <c r="AC27" i="37"/>
  <c r="AB27" i="37"/>
  <c r="AA27" i="37"/>
  <c r="Z27" i="37"/>
  <c r="Y27" i="37"/>
  <c r="X27" i="37"/>
  <c r="W27" i="37"/>
  <c r="V27" i="37"/>
  <c r="T27" i="37"/>
  <c r="S27" i="37"/>
  <c r="Q27" i="37"/>
  <c r="P27" i="37"/>
  <c r="U26" i="37"/>
  <c r="J26" i="37" s="1"/>
  <c r="M26" i="37" s="1"/>
  <c r="L26" i="37"/>
  <c r="O26" i="37" s="1"/>
  <c r="K26" i="37"/>
  <c r="N26" i="37" s="1"/>
  <c r="R25" i="37"/>
  <c r="R27" i="37" s="1"/>
  <c r="L25" i="37"/>
  <c r="O25" i="37" s="1"/>
  <c r="K25" i="37"/>
  <c r="N25" i="37" s="1"/>
  <c r="L24" i="37"/>
  <c r="K24" i="37"/>
  <c r="N24" i="37" s="1"/>
  <c r="J24" i="37"/>
  <c r="AM21" i="37"/>
  <c r="AL21" i="37"/>
  <c r="AK21" i="37"/>
  <c r="AJ21" i="37"/>
  <c r="AI21" i="37"/>
  <c r="AH21" i="37"/>
  <c r="AG21" i="37"/>
  <c r="AF21" i="37"/>
  <c r="AE21" i="37"/>
  <c r="AD21" i="37"/>
  <c r="AC21" i="37"/>
  <c r="AB21" i="37"/>
  <c r="AA21" i="37"/>
  <c r="Z21" i="37"/>
  <c r="Y21" i="37"/>
  <c r="X21" i="37"/>
  <c r="W21" i="37"/>
  <c r="V21" i="37"/>
  <c r="U21" i="37"/>
  <c r="T21" i="37"/>
  <c r="Q21" i="37"/>
  <c r="P21" i="37"/>
  <c r="M20" i="37"/>
  <c r="L20" i="37"/>
  <c r="O20" i="37" s="1"/>
  <c r="K20" i="37"/>
  <c r="N20" i="37" s="1"/>
  <c r="L19" i="37"/>
  <c r="O19" i="37" s="1"/>
  <c r="K19" i="37"/>
  <c r="N19" i="37" s="1"/>
  <c r="L17" i="37"/>
  <c r="O17" i="37" s="1"/>
  <c r="K17" i="37"/>
  <c r="N17" i="37" s="1"/>
  <c r="M17" i="37"/>
  <c r="L16" i="37"/>
  <c r="O16" i="37" s="1"/>
  <c r="K16" i="37"/>
  <c r="J16" i="37"/>
  <c r="M16" i="37" s="1"/>
  <c r="D15" i="37"/>
  <c r="AM13" i="37"/>
  <c r="AL13" i="37"/>
  <c r="AL6" i="37" s="1"/>
  <c r="AK13" i="37"/>
  <c r="AK6" i="37" s="1"/>
  <c r="AJ13" i="37"/>
  <c r="AJ6" i="37" s="1"/>
  <c r="AI13" i="37"/>
  <c r="AI6" i="37" s="1"/>
  <c r="AH13" i="37"/>
  <c r="AH6" i="37" s="1"/>
  <c r="AG13" i="37"/>
  <c r="AG6" i="37" s="1"/>
  <c r="AF13" i="37"/>
  <c r="AF6" i="37" s="1"/>
  <c r="AE13" i="37"/>
  <c r="AE6" i="37" s="1"/>
  <c r="AD13" i="37"/>
  <c r="AD6" i="37" s="1"/>
  <c r="AC13" i="37"/>
  <c r="AC6" i="37" s="1"/>
  <c r="AB13" i="37"/>
  <c r="AB6" i="37" s="1"/>
  <c r="AA13" i="37"/>
  <c r="AA6" i="37" s="1"/>
  <c r="Z13" i="37"/>
  <c r="Z6" i="37" s="1"/>
  <c r="Y13" i="37"/>
  <c r="Y6" i="37" s="1"/>
  <c r="X13" i="37"/>
  <c r="X6" i="37" s="1"/>
  <c r="W13" i="37"/>
  <c r="W6" i="37" s="1"/>
  <c r="V13" i="37"/>
  <c r="U13" i="37"/>
  <c r="T13" i="37"/>
  <c r="S13" i="37"/>
  <c r="R13" i="37"/>
  <c r="P13" i="37"/>
  <c r="Q12" i="37"/>
  <c r="J12" i="37" s="1"/>
  <c r="M12" i="37" s="1"/>
  <c r="L12" i="37"/>
  <c r="O12" i="37" s="1"/>
  <c r="K12" i="37"/>
  <c r="N12" i="37" s="1"/>
  <c r="Q11" i="37"/>
  <c r="J11" i="37" s="1"/>
  <c r="M11" i="37" s="1"/>
  <c r="L11" i="37"/>
  <c r="O11" i="37" s="1"/>
  <c r="K11" i="37"/>
  <c r="N11" i="37" s="1"/>
  <c r="Q10" i="37"/>
  <c r="J10" i="37" s="1"/>
  <c r="L10" i="37"/>
  <c r="K10" i="37"/>
  <c r="Q4" i="37"/>
  <c r="R4" i="37" s="1"/>
  <c r="S4" i="37" s="1"/>
  <c r="T4" i="37" s="1"/>
  <c r="U4" i="37" s="1"/>
  <c r="V4" i="37" s="1"/>
  <c r="W4" i="37" s="1"/>
  <c r="X4" i="37" s="1"/>
  <c r="Y4" i="37" s="1"/>
  <c r="Z4" i="37" s="1"/>
  <c r="AA4" i="37" s="1"/>
  <c r="AB4" i="37" s="1"/>
  <c r="AC4" i="37" s="1"/>
  <c r="AD4" i="37" s="1"/>
  <c r="AE4" i="37" s="1"/>
  <c r="AF4" i="37" s="1"/>
  <c r="AG4" i="37" s="1"/>
  <c r="AH4" i="37" s="1"/>
  <c r="AI4" i="37" s="1"/>
  <c r="AJ4" i="37" s="1"/>
  <c r="AK4" i="37" s="1"/>
  <c r="AL4" i="37" s="1"/>
  <c r="AM4" i="37" s="1"/>
  <c r="O4" i="37"/>
  <c r="L4" i="37"/>
  <c r="V133" i="36"/>
  <c r="U133" i="36"/>
  <c r="T133" i="36"/>
  <c r="S133" i="36"/>
  <c r="R133" i="36"/>
  <c r="AA131" i="36"/>
  <c r="Z131" i="36"/>
  <c r="Y131" i="36"/>
  <c r="X131" i="36"/>
  <c r="W131" i="36"/>
  <c r="AN133" i="36"/>
  <c r="AK133" i="36"/>
  <c r="AB130" i="36"/>
  <c r="AA130" i="36"/>
  <c r="Z130" i="36"/>
  <c r="Y130" i="36"/>
  <c r="X130" i="36"/>
  <c r="I127" i="36"/>
  <c r="AN118" i="36"/>
  <c r="AM118" i="36"/>
  <c r="AL118" i="36"/>
  <c r="AK118" i="36"/>
  <c r="AJ118" i="36"/>
  <c r="AI118" i="36"/>
  <c r="AH118" i="36"/>
  <c r="AG118" i="36"/>
  <c r="AF118" i="36"/>
  <c r="AE118" i="36"/>
  <c r="AD118" i="36"/>
  <c r="AC118" i="36"/>
  <c r="AB118" i="36"/>
  <c r="AA118" i="36"/>
  <c r="Z118" i="36"/>
  <c r="Y118" i="36"/>
  <c r="X118" i="36"/>
  <c r="W118" i="36"/>
  <c r="V118" i="36"/>
  <c r="T118" i="36"/>
  <c r="S118" i="36"/>
  <c r="R118" i="36"/>
  <c r="M117" i="36"/>
  <c r="P117" i="36" s="1"/>
  <c r="L117" i="36"/>
  <c r="O117" i="36" s="1"/>
  <c r="K117" i="36"/>
  <c r="N117" i="36" s="1"/>
  <c r="U116" i="36"/>
  <c r="K116" i="36" s="1"/>
  <c r="N116" i="36" s="1"/>
  <c r="M116" i="36"/>
  <c r="P116" i="36" s="1"/>
  <c r="L116" i="36"/>
  <c r="O116" i="36" s="1"/>
  <c r="Q115" i="36"/>
  <c r="K115" i="36" s="1"/>
  <c r="M115" i="36"/>
  <c r="P115" i="36" s="1"/>
  <c r="L115" i="36"/>
  <c r="O115" i="36" s="1"/>
  <c r="U114" i="36"/>
  <c r="K114" i="36" s="1"/>
  <c r="N114" i="36" s="1"/>
  <c r="M114" i="36"/>
  <c r="P114" i="36" s="1"/>
  <c r="L114" i="36"/>
  <c r="O114" i="36" s="1"/>
  <c r="Q113" i="36"/>
  <c r="M113" i="36"/>
  <c r="P113" i="36" s="1"/>
  <c r="L113" i="36"/>
  <c r="O113" i="36" s="1"/>
  <c r="AN111" i="36"/>
  <c r="AM111" i="36"/>
  <c r="AL111" i="36"/>
  <c r="AK111" i="36"/>
  <c r="AJ111" i="36"/>
  <c r="AI111" i="36"/>
  <c r="AH111" i="36"/>
  <c r="AG111" i="36"/>
  <c r="AF111" i="36"/>
  <c r="AE111" i="36"/>
  <c r="AD111" i="36"/>
  <c r="AC111" i="36"/>
  <c r="AA111" i="36"/>
  <c r="Z111" i="36"/>
  <c r="Y111" i="36"/>
  <c r="X111" i="36"/>
  <c r="V111" i="36"/>
  <c r="U111" i="36"/>
  <c r="T111" i="36"/>
  <c r="S111" i="36"/>
  <c r="R111" i="36"/>
  <c r="Q111" i="36"/>
  <c r="W110" i="36"/>
  <c r="M110" i="36"/>
  <c r="L110" i="36"/>
  <c r="AN107" i="36"/>
  <c r="AM107" i="36"/>
  <c r="AL107" i="36"/>
  <c r="AK107" i="36"/>
  <c r="AJ107" i="36"/>
  <c r="AI107" i="36"/>
  <c r="AH107" i="36"/>
  <c r="AG107" i="36"/>
  <c r="AF107" i="36"/>
  <c r="AE107" i="36"/>
  <c r="AD107" i="36"/>
  <c r="AC107" i="36"/>
  <c r="AB107" i="36"/>
  <c r="AA107" i="36"/>
  <c r="Z107" i="36"/>
  <c r="Y107" i="36"/>
  <c r="X107" i="36"/>
  <c r="W107" i="36"/>
  <c r="V107" i="36"/>
  <c r="U107" i="36"/>
  <c r="S107" i="36"/>
  <c r="R107" i="36"/>
  <c r="T106" i="36"/>
  <c r="K106" i="36" s="1"/>
  <c r="P106" i="36"/>
  <c r="O106" i="36"/>
  <c r="T104" i="36"/>
  <c r="M104" i="36"/>
  <c r="P104" i="36" s="1"/>
  <c r="L104" i="36"/>
  <c r="O104" i="36" s="1"/>
  <c r="T103" i="36"/>
  <c r="M103" i="36"/>
  <c r="P103" i="36" s="1"/>
  <c r="L103" i="36"/>
  <c r="O103" i="36" s="1"/>
  <c r="Q102" i="36"/>
  <c r="M102" i="36"/>
  <c r="P102" i="36" s="1"/>
  <c r="L102" i="36"/>
  <c r="O102" i="36" s="1"/>
  <c r="Q101" i="36"/>
  <c r="M101" i="36"/>
  <c r="P101" i="36" s="1"/>
  <c r="L101" i="36"/>
  <c r="Q100" i="36"/>
  <c r="M100" i="36"/>
  <c r="P100" i="36" s="1"/>
  <c r="L100" i="36"/>
  <c r="O100" i="36" s="1"/>
  <c r="Q99" i="36"/>
  <c r="M99" i="36"/>
  <c r="P99" i="36" s="1"/>
  <c r="L99" i="36"/>
  <c r="O99" i="36" s="1"/>
  <c r="AB87" i="36"/>
  <c r="M87" i="36"/>
  <c r="P87" i="36" s="1"/>
  <c r="L87" i="36"/>
  <c r="O87" i="36" s="1"/>
  <c r="Y86" i="36"/>
  <c r="M86" i="36"/>
  <c r="P86" i="36" s="1"/>
  <c r="L86" i="36"/>
  <c r="O86" i="36" s="1"/>
  <c r="U85" i="36"/>
  <c r="K85" i="36" s="1"/>
  <c r="N85" i="36" s="1"/>
  <c r="M85" i="36"/>
  <c r="P85" i="36" s="1"/>
  <c r="L85" i="36"/>
  <c r="O85" i="36" s="1"/>
  <c r="U84" i="36"/>
  <c r="K84" i="36" s="1"/>
  <c r="N84" i="36" s="1"/>
  <c r="M84" i="36"/>
  <c r="P84" i="36" s="1"/>
  <c r="L84" i="36"/>
  <c r="O84" i="36" s="1"/>
  <c r="U83" i="36"/>
  <c r="M83" i="36"/>
  <c r="L83" i="36"/>
  <c r="AN81" i="36"/>
  <c r="AM81" i="36"/>
  <c r="AL81" i="36"/>
  <c r="AK81" i="36"/>
  <c r="AJ81" i="36"/>
  <c r="AI81" i="36"/>
  <c r="AH81" i="36"/>
  <c r="AG81" i="36"/>
  <c r="AF81" i="36"/>
  <c r="AE81" i="36"/>
  <c r="AD81" i="36"/>
  <c r="AC81" i="36"/>
  <c r="AB81" i="36"/>
  <c r="AA81" i="36"/>
  <c r="Z81" i="36"/>
  <c r="Y81" i="36"/>
  <c r="X81" i="36"/>
  <c r="V81" i="36"/>
  <c r="U81" i="36"/>
  <c r="T81" i="36"/>
  <c r="S81" i="36"/>
  <c r="R81" i="36"/>
  <c r="Q81" i="36"/>
  <c r="W80" i="36"/>
  <c r="W81" i="36" s="1"/>
  <c r="M80" i="36"/>
  <c r="P80" i="36" s="1"/>
  <c r="L80" i="36"/>
  <c r="O80" i="36" s="1"/>
  <c r="AN78" i="36"/>
  <c r="AM78" i="36"/>
  <c r="AL78" i="36"/>
  <c r="AK78" i="36"/>
  <c r="AJ78" i="36"/>
  <c r="AI78" i="36"/>
  <c r="AH78" i="36"/>
  <c r="AG78" i="36"/>
  <c r="AF78" i="36"/>
  <c r="AD78" i="36"/>
  <c r="AC78" i="36"/>
  <c r="AA78" i="36"/>
  <c r="Z78" i="36"/>
  <c r="Y78" i="36"/>
  <c r="X78" i="36"/>
  <c r="W78" i="36"/>
  <c r="T78" i="36"/>
  <c r="S78" i="36"/>
  <c r="R78" i="36"/>
  <c r="AB77" i="36"/>
  <c r="V71" i="36"/>
  <c r="K71" i="36" s="1"/>
  <c r="N71" i="36" s="1"/>
  <c r="M71" i="36"/>
  <c r="P71" i="36" s="1"/>
  <c r="L71" i="36"/>
  <c r="O71" i="36" s="1"/>
  <c r="V70" i="36"/>
  <c r="K70" i="36" s="1"/>
  <c r="N70" i="36" s="1"/>
  <c r="M70" i="36"/>
  <c r="P70" i="36" s="1"/>
  <c r="L70" i="36"/>
  <c r="O70" i="36" s="1"/>
  <c r="V69" i="36"/>
  <c r="K69" i="36" s="1"/>
  <c r="N69" i="36" s="1"/>
  <c r="M69" i="36"/>
  <c r="P69" i="36" s="1"/>
  <c r="L69" i="36"/>
  <c r="O69" i="36" s="1"/>
  <c r="V68" i="36"/>
  <c r="K68" i="36" s="1"/>
  <c r="N68" i="36" s="1"/>
  <c r="M68" i="36"/>
  <c r="P68" i="36" s="1"/>
  <c r="L68" i="36"/>
  <c r="O68" i="36" s="1"/>
  <c r="V67" i="36"/>
  <c r="K67" i="36" s="1"/>
  <c r="N67" i="36" s="1"/>
  <c r="M67" i="36"/>
  <c r="P67" i="36" s="1"/>
  <c r="L67" i="36"/>
  <c r="O67" i="36" s="1"/>
  <c r="U66" i="36"/>
  <c r="K66" i="36" s="1"/>
  <c r="N66" i="36" s="1"/>
  <c r="M66" i="36"/>
  <c r="P66" i="36" s="1"/>
  <c r="L66" i="36"/>
  <c r="O66" i="36" s="1"/>
  <c r="U65" i="36"/>
  <c r="K65" i="36" s="1"/>
  <c r="N65" i="36" s="1"/>
  <c r="M65" i="36"/>
  <c r="P65" i="36" s="1"/>
  <c r="L65" i="36"/>
  <c r="O65" i="36" s="1"/>
  <c r="U64" i="36"/>
  <c r="K64" i="36" s="1"/>
  <c r="N64" i="36" s="1"/>
  <c r="M64" i="36"/>
  <c r="P64" i="36" s="1"/>
  <c r="L64" i="36"/>
  <c r="O64" i="36" s="1"/>
  <c r="U63" i="36"/>
  <c r="M63" i="36"/>
  <c r="P63" i="36" s="1"/>
  <c r="L63" i="36"/>
  <c r="O63" i="36" s="1"/>
  <c r="Q62" i="36"/>
  <c r="Q78" i="36" s="1"/>
  <c r="M62" i="36"/>
  <c r="L62" i="36"/>
  <c r="T56" i="36"/>
  <c r="K56" i="36" s="1"/>
  <c r="P56" i="36"/>
  <c r="O56" i="36"/>
  <c r="T55" i="36"/>
  <c r="M55" i="36"/>
  <c r="L55" i="36"/>
  <c r="AN52" i="36"/>
  <c r="AM52" i="36"/>
  <c r="AL52" i="36"/>
  <c r="AK52" i="36"/>
  <c r="AJ52" i="36"/>
  <c r="AI52" i="36"/>
  <c r="AH52" i="36"/>
  <c r="AG52" i="36"/>
  <c r="AF52" i="36"/>
  <c r="AE52" i="36"/>
  <c r="AD52" i="36"/>
  <c r="AC52" i="36"/>
  <c r="AB52" i="36"/>
  <c r="AA52" i="36"/>
  <c r="Z52" i="36"/>
  <c r="Y52" i="36"/>
  <c r="X52" i="36"/>
  <c r="W52" i="36"/>
  <c r="U52" i="36"/>
  <c r="V51" i="36"/>
  <c r="K51" i="36" s="1"/>
  <c r="N51" i="36" s="1"/>
  <c r="M51" i="36"/>
  <c r="P51" i="36" s="1"/>
  <c r="L51" i="36"/>
  <c r="O51" i="36" s="1"/>
  <c r="V50" i="36"/>
  <c r="K50" i="36" s="1"/>
  <c r="N50" i="36" s="1"/>
  <c r="M50" i="36"/>
  <c r="P50" i="36" s="1"/>
  <c r="L50" i="36"/>
  <c r="O50" i="36" s="1"/>
  <c r="T49" i="36"/>
  <c r="T52" i="36" s="1"/>
  <c r="M49" i="36"/>
  <c r="P49" i="36" s="1"/>
  <c r="L49" i="36"/>
  <c r="O49" i="36" s="1"/>
  <c r="M48" i="36"/>
  <c r="P48" i="36" s="1"/>
  <c r="L48" i="36"/>
  <c r="O48" i="36" s="1"/>
  <c r="I48" i="36"/>
  <c r="I6" i="36" s="1"/>
  <c r="S47" i="36"/>
  <c r="K47" i="36" s="1"/>
  <c r="N47" i="36" s="1"/>
  <c r="M47" i="36"/>
  <c r="P47" i="36" s="1"/>
  <c r="L47" i="36"/>
  <c r="O47" i="36" s="1"/>
  <c r="S46" i="36"/>
  <c r="K46" i="36" s="1"/>
  <c r="N46" i="36" s="1"/>
  <c r="M46" i="36"/>
  <c r="P46" i="36" s="1"/>
  <c r="L46" i="36"/>
  <c r="O46" i="36" s="1"/>
  <c r="S45" i="36"/>
  <c r="K45" i="36" s="1"/>
  <c r="N45" i="36" s="1"/>
  <c r="M45" i="36"/>
  <c r="P45" i="36" s="1"/>
  <c r="L45" i="36"/>
  <c r="O45" i="36" s="1"/>
  <c r="R44" i="36"/>
  <c r="R52" i="36" s="1"/>
  <c r="M44" i="36"/>
  <c r="P44" i="36" s="1"/>
  <c r="L44" i="36"/>
  <c r="O44" i="36" s="1"/>
  <c r="Q43" i="36"/>
  <c r="K43" i="36" s="1"/>
  <c r="N43" i="36" s="1"/>
  <c r="M43" i="36"/>
  <c r="P43" i="36" s="1"/>
  <c r="L43" i="36"/>
  <c r="O43" i="36" s="1"/>
  <c r="Q42" i="36"/>
  <c r="K42" i="36" s="1"/>
  <c r="M42" i="36"/>
  <c r="L42" i="36"/>
  <c r="O42" i="36" s="1"/>
  <c r="Q41" i="36"/>
  <c r="M41" i="36"/>
  <c r="P41" i="36" s="1"/>
  <c r="L41" i="36"/>
  <c r="Y35" i="36"/>
  <c r="M35" i="36"/>
  <c r="M37" i="36" s="1"/>
  <c r="K17" i="36"/>
  <c r="N17" i="36" s="1"/>
  <c r="M17" i="36"/>
  <c r="P17" i="36" s="1"/>
  <c r="L17" i="36"/>
  <c r="O17" i="36" s="1"/>
  <c r="K16" i="36"/>
  <c r="N16" i="36" s="1"/>
  <c r="M16" i="36"/>
  <c r="P16" i="36" s="1"/>
  <c r="L16" i="36"/>
  <c r="O16" i="36" s="1"/>
  <c r="K15" i="36"/>
  <c r="N15" i="36" s="1"/>
  <c r="M15" i="36"/>
  <c r="P15" i="36" s="1"/>
  <c r="L15" i="36"/>
  <c r="O15" i="36" s="1"/>
  <c r="K14" i="36"/>
  <c r="N14" i="36" s="1"/>
  <c r="M14" i="36"/>
  <c r="P14" i="36" s="1"/>
  <c r="L14" i="36"/>
  <c r="O14" i="36" s="1"/>
  <c r="K13" i="36"/>
  <c r="N13" i="36" s="1"/>
  <c r="M13" i="36"/>
  <c r="P13" i="36" s="1"/>
  <c r="L13" i="36"/>
  <c r="K12" i="36"/>
  <c r="M12" i="36"/>
  <c r="L12" i="36"/>
  <c r="R4" i="36"/>
  <c r="S4" i="36" s="1"/>
  <c r="T4" i="36" s="1"/>
  <c r="U4" i="36" s="1"/>
  <c r="V4" i="36" s="1"/>
  <c r="W4" i="36" s="1"/>
  <c r="X4" i="36" s="1"/>
  <c r="Y4" i="36" s="1"/>
  <c r="Z4" i="36" s="1"/>
  <c r="AA4" i="36" s="1"/>
  <c r="AB4" i="36" s="1"/>
  <c r="AC4" i="36" s="1"/>
  <c r="AD4" i="36" s="1"/>
  <c r="AE4" i="36" s="1"/>
  <c r="AF4" i="36" s="1"/>
  <c r="AG4" i="36" s="1"/>
  <c r="AH4" i="36" s="1"/>
  <c r="AI4" i="36" s="1"/>
  <c r="AJ4" i="36" s="1"/>
  <c r="AK4" i="36" s="1"/>
  <c r="AL4" i="36" s="1"/>
  <c r="AM4" i="36" s="1"/>
  <c r="AN4" i="36" s="1"/>
  <c r="P4" i="36"/>
  <c r="M4" i="36"/>
  <c r="E30" i="34" l="1"/>
  <c r="V47" i="8"/>
  <c r="AL6" i="38"/>
  <c r="V6" i="38"/>
  <c r="L31" i="40"/>
  <c r="O31" i="40" s="1"/>
  <c r="P6" i="40"/>
  <c r="T51" i="8" s="1"/>
  <c r="K31" i="40"/>
  <c r="N31" i="40" s="1"/>
  <c r="M14" i="40"/>
  <c r="AJ6" i="38"/>
  <c r="N14" i="40"/>
  <c r="J39" i="40"/>
  <c r="M39" i="40" s="1"/>
  <c r="I15" i="34"/>
  <c r="H30" i="34" s="1"/>
  <c r="G33" i="34"/>
  <c r="E47" i="34"/>
  <c r="J11" i="40"/>
  <c r="I14" i="34"/>
  <c r="H29" i="34" s="1"/>
  <c r="O14" i="40"/>
  <c r="K39" i="40"/>
  <c r="N15" i="34"/>
  <c r="L30" i="34" s="1"/>
  <c r="AH6" i="38"/>
  <c r="P6" i="38"/>
  <c r="N10" i="40"/>
  <c r="AG6" i="38"/>
  <c r="N65" i="40"/>
  <c r="K14" i="34"/>
  <c r="N10" i="38"/>
  <c r="L14" i="34"/>
  <c r="J29" i="34" s="1"/>
  <c r="J34" i="34" s="1"/>
  <c r="L65" i="40"/>
  <c r="J14" i="34"/>
  <c r="AE6" i="38"/>
  <c r="Q6" i="40"/>
  <c r="U51" i="8" s="1"/>
  <c r="AD6" i="38"/>
  <c r="AC6" i="38"/>
  <c r="AG20" i="8" s="1"/>
  <c r="AG43" i="8" s="1"/>
  <c r="AB6" i="38"/>
  <c r="AF20" i="8" s="1"/>
  <c r="AF43" i="8" s="1"/>
  <c r="J92" i="4"/>
  <c r="K15" i="34"/>
  <c r="I30" i="34" s="1"/>
  <c r="AA6" i="38"/>
  <c r="AE20" i="8" s="1"/>
  <c r="AE43" i="8" s="1"/>
  <c r="Z6" i="38"/>
  <c r="Y6" i="38"/>
  <c r="W111" i="4"/>
  <c r="M64" i="40"/>
  <c r="M62" i="40"/>
  <c r="L62" i="40"/>
  <c r="O62" i="40" s="1"/>
  <c r="O53" i="40"/>
  <c r="N53" i="40"/>
  <c r="O47" i="40"/>
  <c r="O42" i="40"/>
  <c r="O65" i="40"/>
  <c r="J65" i="40"/>
  <c r="M61" i="40"/>
  <c r="N61" i="40"/>
  <c r="N62" i="40"/>
  <c r="M53" i="40"/>
  <c r="O52" i="40"/>
  <c r="AD6" i="40"/>
  <c r="AH51" i="8" s="1"/>
  <c r="N50" i="40"/>
  <c r="O50" i="40"/>
  <c r="AJ6" i="40"/>
  <c r="AN51" i="8" s="1"/>
  <c r="AL6" i="40"/>
  <c r="AP51" i="8" s="1"/>
  <c r="AM6" i="40"/>
  <c r="AQ51" i="8" s="1"/>
  <c r="O46" i="40"/>
  <c r="J47" i="40"/>
  <c r="M47" i="40" s="1"/>
  <c r="K47" i="40"/>
  <c r="N47" i="40" s="1"/>
  <c r="AG6" i="40"/>
  <c r="AK51" i="8" s="1"/>
  <c r="I41" i="40"/>
  <c r="O43" i="40"/>
  <c r="J43" i="40"/>
  <c r="M43" i="40" s="1"/>
  <c r="K43" i="40"/>
  <c r="N43" i="40" s="1"/>
  <c r="AA6" i="40"/>
  <c r="AE51" i="8" s="1"/>
  <c r="AC6" i="40"/>
  <c r="AG51" i="8" s="1"/>
  <c r="AK6" i="40"/>
  <c r="AO51" i="8" s="1"/>
  <c r="V6" i="40"/>
  <c r="Z51" i="8" s="1"/>
  <c r="AB6" i="40"/>
  <c r="AF51" i="8" s="1"/>
  <c r="N39" i="40"/>
  <c r="O39" i="40"/>
  <c r="R6" i="40"/>
  <c r="AH6" i="40"/>
  <c r="AL51" i="8" s="1"/>
  <c r="AF6" i="40"/>
  <c r="AJ51" i="8" s="1"/>
  <c r="Z6" i="40"/>
  <c r="AD51" i="8" s="1"/>
  <c r="X6" i="40"/>
  <c r="AB51" i="8" s="1"/>
  <c r="K11" i="40"/>
  <c r="L11" i="40"/>
  <c r="AI6" i="40"/>
  <c r="AM51" i="8" s="1"/>
  <c r="S6" i="40"/>
  <c r="W51" i="8" s="1"/>
  <c r="T6" i="40"/>
  <c r="X51" i="8" s="1"/>
  <c r="U6" i="40"/>
  <c r="Y51" i="8" s="1"/>
  <c r="AP20" i="8"/>
  <c r="AP43" i="8" s="1"/>
  <c r="AB20" i="8"/>
  <c r="AB43" i="8" s="1"/>
  <c r="AD20" i="8"/>
  <c r="AD43" i="8" s="1"/>
  <c r="AC20" i="8"/>
  <c r="AC43" i="8" s="1"/>
  <c r="Z20" i="8"/>
  <c r="Z43" i="8" s="1"/>
  <c r="AM20" i="8"/>
  <c r="AM43" i="8" s="1"/>
  <c r="J10" i="38"/>
  <c r="G14" i="34" s="1"/>
  <c r="L15" i="38"/>
  <c r="AH20" i="8"/>
  <c r="AH43" i="8" s="1"/>
  <c r="K15" i="38"/>
  <c r="N15" i="38"/>
  <c r="AA20" i="8"/>
  <c r="AA43" i="8" s="1"/>
  <c r="AO20" i="8"/>
  <c r="AO43" i="8" s="1"/>
  <c r="X20" i="8"/>
  <c r="X43" i="8" s="1"/>
  <c r="AN20" i="8"/>
  <c r="AN43" i="8" s="1"/>
  <c r="W20" i="8"/>
  <c r="W43" i="8" s="1"/>
  <c r="R11" i="38"/>
  <c r="J14" i="38"/>
  <c r="M14" i="38" s="1"/>
  <c r="AL20" i="8"/>
  <c r="AL43" i="8" s="1"/>
  <c r="U20" i="8"/>
  <c r="U43" i="8" s="1"/>
  <c r="AK20" i="8"/>
  <c r="AK43" i="8" s="1"/>
  <c r="T20" i="8"/>
  <c r="T43" i="8" s="1"/>
  <c r="AJ20" i="8"/>
  <c r="AJ43" i="8" s="1"/>
  <c r="AI20" i="8"/>
  <c r="AI43" i="8" s="1"/>
  <c r="J124" i="37"/>
  <c r="AB16" i="8"/>
  <c r="AD16" i="8"/>
  <c r="AF16" i="8"/>
  <c r="AP16" i="8"/>
  <c r="AA16" i="8"/>
  <c r="O123" i="37"/>
  <c r="L124" i="37"/>
  <c r="O124" i="37" s="1"/>
  <c r="N123" i="37"/>
  <c r="K124" i="37"/>
  <c r="N124" i="37" s="1"/>
  <c r="AG16" i="8"/>
  <c r="O115" i="37"/>
  <c r="L116" i="37"/>
  <c r="AI16" i="8"/>
  <c r="J32" i="37"/>
  <c r="M32" i="37" s="1"/>
  <c r="AQ16" i="8"/>
  <c r="K120" i="37"/>
  <c r="N120" i="37" s="1"/>
  <c r="M123" i="37"/>
  <c r="M124" i="37"/>
  <c r="AK16" i="8"/>
  <c r="K116" i="37"/>
  <c r="X16" i="8"/>
  <c r="O119" i="37"/>
  <c r="M115" i="37"/>
  <c r="J116" i="37"/>
  <c r="R6" i="36"/>
  <c r="AK6" i="36"/>
  <c r="AN12" i="8" s="1"/>
  <c r="AN6" i="36"/>
  <c r="AQ12" i="8" s="1"/>
  <c r="L95" i="36"/>
  <c r="O95" i="36" s="1"/>
  <c r="Q107" i="36"/>
  <c r="K101" i="36"/>
  <c r="N101" i="36" s="1"/>
  <c r="K102" i="36"/>
  <c r="N102" i="36" s="1"/>
  <c r="K104" i="36"/>
  <c r="N104" i="36" s="1"/>
  <c r="K103" i="36"/>
  <c r="N103" i="36" s="1"/>
  <c r="K99" i="36"/>
  <c r="N106" i="36"/>
  <c r="K100" i="36"/>
  <c r="K87" i="36"/>
  <c r="N87" i="36" s="1"/>
  <c r="AB95" i="36"/>
  <c r="M95" i="36"/>
  <c r="P95" i="36" s="1"/>
  <c r="K83" i="36"/>
  <c r="N83" i="36" s="1"/>
  <c r="U95" i="36"/>
  <c r="K86" i="36"/>
  <c r="N86" i="36" s="1"/>
  <c r="Y95" i="36"/>
  <c r="AB78" i="36"/>
  <c r="K77" i="36"/>
  <c r="N77" i="36" s="1"/>
  <c r="K55" i="36"/>
  <c r="T59" i="36"/>
  <c r="P55" i="36"/>
  <c r="M59" i="36"/>
  <c r="P59" i="36" s="1"/>
  <c r="O55" i="36"/>
  <c r="L59" i="36"/>
  <c r="O59" i="36" s="1"/>
  <c r="K32" i="36"/>
  <c r="K35" i="36"/>
  <c r="K37" i="36" s="1"/>
  <c r="Y37" i="36"/>
  <c r="O12" i="36"/>
  <c r="L32" i="36"/>
  <c r="Y133" i="36"/>
  <c r="P12" i="36"/>
  <c r="M32" i="36"/>
  <c r="N131" i="36"/>
  <c r="W111" i="36"/>
  <c r="AB133" i="36"/>
  <c r="Q118" i="36"/>
  <c r="L81" i="36"/>
  <c r="O81" i="36" s="1"/>
  <c r="Q52" i="36"/>
  <c r="Q6" i="36" s="1"/>
  <c r="X133" i="36"/>
  <c r="L52" i="36"/>
  <c r="O52" i="36" s="1"/>
  <c r="U78" i="36"/>
  <c r="L107" i="36"/>
  <c r="O107" i="36" s="1"/>
  <c r="AA133" i="36"/>
  <c r="P37" i="36"/>
  <c r="K110" i="36"/>
  <c r="K111" i="36" s="1"/>
  <c r="W133" i="36"/>
  <c r="K62" i="36"/>
  <c r="N62" i="36" s="1"/>
  <c r="Z133" i="36"/>
  <c r="L111" i="36"/>
  <c r="O111" i="36" s="1"/>
  <c r="M111" i="36"/>
  <c r="P111" i="36" s="1"/>
  <c r="P35" i="36"/>
  <c r="M81" i="36"/>
  <c r="P81" i="36" s="1"/>
  <c r="S48" i="36"/>
  <c r="K48" i="36" s="1"/>
  <c r="N48" i="36" s="1"/>
  <c r="O13" i="36"/>
  <c r="K49" i="36"/>
  <c r="N49" i="36" s="1"/>
  <c r="M52" i="36"/>
  <c r="P52" i="36" s="1"/>
  <c r="V52" i="36"/>
  <c r="U12" i="8"/>
  <c r="U118" i="36"/>
  <c r="O41" i="36"/>
  <c r="L78" i="36"/>
  <c r="O78" i="36" s="1"/>
  <c r="M78" i="36"/>
  <c r="P78" i="36" s="1"/>
  <c r="K63" i="36"/>
  <c r="N63" i="36" s="1"/>
  <c r="N132" i="36"/>
  <c r="K41" i="36"/>
  <c r="N41" i="36" s="1"/>
  <c r="K113" i="36"/>
  <c r="N113" i="36" s="1"/>
  <c r="N130" i="36"/>
  <c r="J26" i="1"/>
  <c r="AQ20" i="8"/>
  <c r="AQ43" i="8" s="1"/>
  <c r="M119" i="37"/>
  <c r="J120" i="37"/>
  <c r="N86" i="37"/>
  <c r="J33" i="37"/>
  <c r="M33" i="37" s="1"/>
  <c r="N48" i="37"/>
  <c r="K27" i="37"/>
  <c r="N27" i="37" s="1"/>
  <c r="K70" i="37"/>
  <c r="N70" i="37" s="1"/>
  <c r="N60" i="37"/>
  <c r="K21" i="37"/>
  <c r="N21" i="37" s="1"/>
  <c r="O85" i="37"/>
  <c r="N39" i="37"/>
  <c r="L27" i="37"/>
  <c r="O27" i="37" s="1"/>
  <c r="N74" i="37"/>
  <c r="N81" i="37"/>
  <c r="S39" i="37"/>
  <c r="J66" i="37"/>
  <c r="M64" i="37"/>
  <c r="L57" i="37"/>
  <c r="O57" i="37" s="1"/>
  <c r="N61" i="37"/>
  <c r="L70" i="37"/>
  <c r="O70" i="37" s="1"/>
  <c r="O61" i="37"/>
  <c r="AM16" i="8"/>
  <c r="P57" i="37"/>
  <c r="P6" i="37" s="1"/>
  <c r="P61" i="37"/>
  <c r="AH16" i="8"/>
  <c r="U27" i="37"/>
  <c r="U6" i="37" s="1"/>
  <c r="AO16" i="8"/>
  <c r="O48" i="37"/>
  <c r="M78" i="37"/>
  <c r="N47" i="37"/>
  <c r="P66" i="37"/>
  <c r="M86" i="37"/>
  <c r="O24" i="37"/>
  <c r="O47" i="37"/>
  <c r="K57" i="37"/>
  <c r="N57" i="37" s="1"/>
  <c r="S21" i="37"/>
  <c r="S6" i="37" s="1"/>
  <c r="J25" i="37"/>
  <c r="M25" i="37" s="1"/>
  <c r="J34" i="37"/>
  <c r="M34" i="37" s="1"/>
  <c r="O86" i="37"/>
  <c r="J90" i="37"/>
  <c r="M90" i="37" s="1"/>
  <c r="N85" i="37"/>
  <c r="K90" i="37"/>
  <c r="N90" i="37" s="1"/>
  <c r="AL16" i="8"/>
  <c r="AN16" i="8"/>
  <c r="M82" i="37"/>
  <c r="L90" i="37"/>
  <c r="O90" i="37" s="1"/>
  <c r="K13" i="37"/>
  <c r="N82" i="37"/>
  <c r="L13" i="37"/>
  <c r="J31" i="37"/>
  <c r="M31" i="37" s="1"/>
  <c r="O74" i="37"/>
  <c r="O82" i="37"/>
  <c r="O39" i="37"/>
  <c r="N10" i="37"/>
  <c r="K66" i="37"/>
  <c r="N66" i="37" s="1"/>
  <c r="N16" i="37"/>
  <c r="K35" i="37"/>
  <c r="N35" i="37" s="1"/>
  <c r="L66" i="37"/>
  <c r="O66" i="37" s="1"/>
  <c r="AI133" i="36"/>
  <c r="AJ133" i="36"/>
  <c r="AL133" i="36"/>
  <c r="AM133" i="36"/>
  <c r="P24" i="8"/>
  <c r="P47" i="8" s="1"/>
  <c r="J69" i="4"/>
  <c r="J14" i="4"/>
  <c r="J73" i="4"/>
  <c r="J126" i="4"/>
  <c r="J17" i="4"/>
  <c r="J20" i="4"/>
  <c r="J23" i="4"/>
  <c r="J26" i="4"/>
  <c r="J11" i="4"/>
  <c r="J77" i="4"/>
  <c r="J80" i="4"/>
  <c r="J129" i="4"/>
  <c r="J97" i="4"/>
  <c r="J103" i="4"/>
  <c r="J100" i="4"/>
  <c r="J119" i="4"/>
  <c r="M11" i="40"/>
  <c r="Y6" i="40"/>
  <c r="AC51" i="8" s="1"/>
  <c r="AE6" i="40"/>
  <c r="AI51" i="8" s="1"/>
  <c r="M55" i="40"/>
  <c r="J56" i="40"/>
  <c r="N11" i="40"/>
  <c r="O11" i="40"/>
  <c r="M49" i="40"/>
  <c r="M38" i="40"/>
  <c r="N49" i="40"/>
  <c r="N38" i="40"/>
  <c r="O49" i="40"/>
  <c r="O38" i="40"/>
  <c r="J50" i="40"/>
  <c r="M50" i="40" s="1"/>
  <c r="M52" i="40"/>
  <c r="W56" i="40"/>
  <c r="W6" i="40" s="1"/>
  <c r="AA51" i="8" s="1"/>
  <c r="N52" i="40"/>
  <c r="J58" i="40"/>
  <c r="I17" i="34" s="1"/>
  <c r="K55" i="40"/>
  <c r="N14" i="34" s="1"/>
  <c r="L29" i="34" s="1"/>
  <c r="L34" i="34" s="1"/>
  <c r="K58" i="40"/>
  <c r="N17" i="34" s="1"/>
  <c r="L32" i="34" s="1"/>
  <c r="I45" i="40"/>
  <c r="L55" i="40"/>
  <c r="L58" i="40"/>
  <c r="M10" i="40"/>
  <c r="J10" i="39"/>
  <c r="M9" i="39"/>
  <c r="U11" i="38"/>
  <c r="O15" i="38"/>
  <c r="L9" i="39"/>
  <c r="K9" i="39"/>
  <c r="M18" i="34" s="1"/>
  <c r="K33" i="34" s="1"/>
  <c r="K34" i="34" s="1"/>
  <c r="L11" i="38"/>
  <c r="L6" i="38" s="1"/>
  <c r="K11" i="38"/>
  <c r="K6" i="38" s="1"/>
  <c r="J13" i="37"/>
  <c r="M10" i="37"/>
  <c r="J74" i="37"/>
  <c r="M73" i="37"/>
  <c r="M69" i="37"/>
  <c r="J70" i="37"/>
  <c r="M60" i="37"/>
  <c r="J61" i="37"/>
  <c r="AJ16" i="8"/>
  <c r="AC16" i="8"/>
  <c r="J51" i="37"/>
  <c r="J47" i="37"/>
  <c r="O10" i="37"/>
  <c r="J38" i="37"/>
  <c r="V39" i="37"/>
  <c r="V6" i="37" s="1"/>
  <c r="O64" i="37"/>
  <c r="N73" i="37"/>
  <c r="M24" i="37"/>
  <c r="K44" i="37"/>
  <c r="N44" i="37" s="1"/>
  <c r="O73" i="37"/>
  <c r="M19" i="37"/>
  <c r="L21" i="37"/>
  <c r="O21" i="37" s="1"/>
  <c r="J42" i="37"/>
  <c r="L44" i="37"/>
  <c r="O44" i="37" s="1"/>
  <c r="N51" i="37"/>
  <c r="M81" i="37"/>
  <c r="L35" i="37"/>
  <c r="O35" i="37" s="1"/>
  <c r="P70" i="37"/>
  <c r="M77" i="37"/>
  <c r="O81" i="37"/>
  <c r="N77" i="37"/>
  <c r="O77" i="37"/>
  <c r="M85" i="37"/>
  <c r="Q13" i="37"/>
  <c r="Q6" i="37" s="1"/>
  <c r="R21" i="37"/>
  <c r="R6" i="37" s="1"/>
  <c r="R44" i="37"/>
  <c r="P74" i="37"/>
  <c r="N42" i="36"/>
  <c r="N115" i="36"/>
  <c r="N12" i="36"/>
  <c r="O101" i="36"/>
  <c r="P42" i="36"/>
  <c r="O62" i="36"/>
  <c r="O83" i="36"/>
  <c r="M107" i="36"/>
  <c r="P107" i="36" s="1"/>
  <c r="O110" i="36"/>
  <c r="AB111" i="36"/>
  <c r="L118" i="36"/>
  <c r="O118" i="36" s="1"/>
  <c r="P62" i="36"/>
  <c r="P83" i="36"/>
  <c r="P110" i="36"/>
  <c r="M118" i="36"/>
  <c r="P118" i="36" s="1"/>
  <c r="V78" i="36"/>
  <c r="K80" i="36"/>
  <c r="T107" i="36"/>
  <c r="K44" i="36"/>
  <c r="N44" i="36" s="1"/>
  <c r="M56" i="40" l="1"/>
  <c r="I37" i="40"/>
  <c r="I60" i="40"/>
  <c r="F14" i="34"/>
  <c r="F19" i="34" s="1"/>
  <c r="E14" i="34"/>
  <c r="O9" i="39"/>
  <c r="L10" i="39"/>
  <c r="T6" i="36"/>
  <c r="I29" i="34"/>
  <c r="F29" i="34"/>
  <c r="G19" i="34"/>
  <c r="I47" i="34"/>
  <c r="G34" i="34"/>
  <c r="E44" i="34"/>
  <c r="M65" i="40"/>
  <c r="J6" i="40"/>
  <c r="M6" i="40" s="1"/>
  <c r="I63" i="40"/>
  <c r="H32" i="34"/>
  <c r="E46" i="34"/>
  <c r="AB6" i="36"/>
  <c r="V6" i="36"/>
  <c r="U6" i="36"/>
  <c r="R6" i="38"/>
  <c r="V20" i="8" s="1"/>
  <c r="U6" i="38"/>
  <c r="Y20" i="8" s="1"/>
  <c r="Y43" i="8" s="1"/>
  <c r="N116" i="37"/>
  <c r="K6" i="37"/>
  <c r="N6" i="37" s="1"/>
  <c r="O116" i="37"/>
  <c r="L6" i="37"/>
  <c r="O6" i="37" s="1"/>
  <c r="M116" i="37"/>
  <c r="V51" i="8"/>
  <c r="P29" i="8"/>
  <c r="P51" i="8" s="1"/>
  <c r="P20" i="8"/>
  <c r="P43" i="8" s="1"/>
  <c r="J15" i="38"/>
  <c r="M15" i="38" s="1"/>
  <c r="V16" i="8"/>
  <c r="AN39" i="8"/>
  <c r="AN54" i="8" s="1"/>
  <c r="AQ39" i="8"/>
  <c r="AQ54" i="8" s="1"/>
  <c r="U16" i="8"/>
  <c r="O13" i="37"/>
  <c r="N13" i="37"/>
  <c r="Y16" i="8"/>
  <c r="Z16" i="8"/>
  <c r="N32" i="36"/>
  <c r="W6" i="36"/>
  <c r="Z12" i="8" s="1"/>
  <c r="M6" i="36"/>
  <c r="O32" i="36"/>
  <c r="Y6" i="36"/>
  <c r="AB12" i="8" s="1"/>
  <c r="AB39" i="8" s="1"/>
  <c r="AB54" i="8" s="1"/>
  <c r="AL6" i="36"/>
  <c r="AO12" i="8" s="1"/>
  <c r="AO39" i="8" s="1"/>
  <c r="AO54" i="8" s="1"/>
  <c r="X6" i="36"/>
  <c r="AA12" i="8" s="1"/>
  <c r="AA39" i="8" s="1"/>
  <c r="AA54" i="8" s="1"/>
  <c r="AJ6" i="36"/>
  <c r="AM12" i="8" s="1"/>
  <c r="AM39" i="8" s="1"/>
  <c r="AM54" i="8" s="1"/>
  <c r="AI6" i="36"/>
  <c r="AL12" i="8" s="1"/>
  <c r="AL39" i="8" s="1"/>
  <c r="AL54" i="8" s="1"/>
  <c r="AA6" i="36"/>
  <c r="AD12" i="8" s="1"/>
  <c r="AD39" i="8" s="1"/>
  <c r="AD54" i="8" s="1"/>
  <c r="AM6" i="36"/>
  <c r="AP12" i="8" s="1"/>
  <c r="AP39" i="8" s="1"/>
  <c r="AP54" i="8" s="1"/>
  <c r="Z6" i="36"/>
  <c r="AC12" i="8" s="1"/>
  <c r="AC39" i="8" s="1"/>
  <c r="AC54" i="8" s="1"/>
  <c r="N99" i="36"/>
  <c r="K107" i="36"/>
  <c r="N100" i="36"/>
  <c r="K95" i="36"/>
  <c r="N95" i="36" s="1"/>
  <c r="N55" i="36"/>
  <c r="K59" i="36"/>
  <c r="N59" i="36" s="1"/>
  <c r="T12" i="8"/>
  <c r="K78" i="36"/>
  <c r="N78" i="36" s="1"/>
  <c r="N37" i="36"/>
  <c r="W12" i="8"/>
  <c r="S52" i="36"/>
  <c r="N133" i="36"/>
  <c r="N111" i="36"/>
  <c r="N110" i="36"/>
  <c r="K52" i="36"/>
  <c r="Y12" i="8"/>
  <c r="X12" i="8"/>
  <c r="N35" i="36"/>
  <c r="P32" i="36"/>
  <c r="K118" i="36"/>
  <c r="N118" i="36" s="1"/>
  <c r="AE12" i="8"/>
  <c r="M120" i="37"/>
  <c r="M61" i="37"/>
  <c r="P16" i="8"/>
  <c r="W16" i="8"/>
  <c r="T16" i="8"/>
  <c r="J27" i="37"/>
  <c r="M27" i="37" s="1"/>
  <c r="AE16" i="8"/>
  <c r="M74" i="37"/>
  <c r="J35" i="37"/>
  <c r="M35" i="37" s="1"/>
  <c r="M66" i="37"/>
  <c r="O58" i="40"/>
  <c r="L59" i="40"/>
  <c r="O59" i="40" s="1"/>
  <c r="O55" i="40"/>
  <c r="L56" i="40"/>
  <c r="I54" i="40" s="1"/>
  <c r="N58" i="40"/>
  <c r="K59" i="40"/>
  <c r="N59" i="40" s="1"/>
  <c r="N55" i="40"/>
  <c r="K56" i="40"/>
  <c r="M58" i="40"/>
  <c r="J59" i="40"/>
  <c r="O11" i="38"/>
  <c r="O6" i="38"/>
  <c r="K10" i="39"/>
  <c r="N9" i="39"/>
  <c r="N11" i="38"/>
  <c r="N6" i="38"/>
  <c r="J11" i="38"/>
  <c r="J6" i="38" s="1"/>
  <c r="M10" i="38"/>
  <c r="M10" i="39"/>
  <c r="J6" i="39"/>
  <c r="O223" i="2" s="1"/>
  <c r="M47" i="37"/>
  <c r="J48" i="37"/>
  <c r="M48" i="37" s="1"/>
  <c r="M70" i="37"/>
  <c r="J57" i="37"/>
  <c r="M57" i="37" s="1"/>
  <c r="M51" i="37"/>
  <c r="J39" i="37"/>
  <c r="M39" i="37" s="1"/>
  <c r="M38" i="37"/>
  <c r="J21" i="37"/>
  <c r="M21" i="37" s="1"/>
  <c r="M42" i="37"/>
  <c r="J44" i="37"/>
  <c r="M44" i="37" s="1"/>
  <c r="M13" i="37"/>
  <c r="N56" i="36"/>
  <c r="N107" i="36"/>
  <c r="N80" i="36"/>
  <c r="K81" i="36"/>
  <c r="N81" i="36" s="1"/>
  <c r="X39" i="8" l="1"/>
  <c r="X54" i="8" s="1"/>
  <c r="AA13" i="4"/>
  <c r="J6" i="37"/>
  <c r="I48" i="34"/>
  <c r="I43" i="34"/>
  <c r="I46" i="34"/>
  <c r="I45" i="34"/>
  <c r="I44" i="34"/>
  <c r="G22" i="34"/>
  <c r="F22" i="34"/>
  <c r="F34" i="34"/>
  <c r="H43" i="34"/>
  <c r="M59" i="40"/>
  <c r="I57" i="40"/>
  <c r="E29" i="34"/>
  <c r="E43" i="34"/>
  <c r="E19" i="34"/>
  <c r="E22" i="34" s="1"/>
  <c r="H34" i="34"/>
  <c r="N52" i="36"/>
  <c r="V43" i="8"/>
  <c r="AE39" i="8"/>
  <c r="AE54" i="8" s="1"/>
  <c r="T39" i="8"/>
  <c r="T54" i="8" s="1"/>
  <c r="U39" i="8"/>
  <c r="U54" i="8" s="1"/>
  <c r="U32" i="8"/>
  <c r="Z39" i="8"/>
  <c r="Z54" i="8" s="1"/>
  <c r="Y39" i="8"/>
  <c r="Y54" i="8" s="1"/>
  <c r="M6" i="37"/>
  <c r="W39" i="8"/>
  <c r="W54" i="8" s="1"/>
  <c r="S6" i="36"/>
  <c r="V12" i="8" s="1"/>
  <c r="K6" i="36"/>
  <c r="T32" i="8"/>
  <c r="M6" i="39"/>
  <c r="N56" i="40"/>
  <c r="K6" i="40"/>
  <c r="N6" i="40" s="1"/>
  <c r="O56" i="40"/>
  <c r="L6" i="40"/>
  <c r="O6" i="40" s="1"/>
  <c r="O10" i="39"/>
  <c r="L6" i="39"/>
  <c r="M11" i="38"/>
  <c r="N10" i="39"/>
  <c r="K6" i="39"/>
  <c r="P223" i="2" s="1"/>
  <c r="H48" i="34" l="1"/>
  <c r="H46" i="34"/>
  <c r="H47" i="34"/>
  <c r="H45" i="34"/>
  <c r="H44" i="34"/>
  <c r="E34" i="34"/>
  <c r="G43" i="34" s="1"/>
  <c r="J48" i="34"/>
  <c r="J45" i="34"/>
  <c r="J47" i="34"/>
  <c r="J43" i="34"/>
  <c r="J44" i="34"/>
  <c r="J46" i="34"/>
  <c r="N6" i="36"/>
  <c r="V39" i="8"/>
  <c r="V54" i="8" s="1"/>
  <c r="V32" i="8"/>
  <c r="N6" i="39"/>
  <c r="M6" i="38"/>
  <c r="O6" i="39"/>
  <c r="G48" i="34" l="1"/>
  <c r="G46" i="34"/>
  <c r="G47" i="34"/>
  <c r="G45" i="34"/>
  <c r="G44" i="34"/>
  <c r="V60" i="1"/>
  <c r="W60" i="1"/>
  <c r="X60" i="1"/>
  <c r="Y60" i="1"/>
  <c r="AA60" i="1"/>
  <c r="AB60" i="1"/>
  <c r="AC60" i="1"/>
  <c r="AD60" i="1"/>
  <c r="AE60" i="1"/>
  <c r="AF60" i="1"/>
  <c r="AG60" i="1"/>
  <c r="AH60" i="1"/>
  <c r="AI60" i="1"/>
  <c r="AJ60" i="1"/>
  <c r="AK60" i="1"/>
  <c r="AL60" i="1"/>
  <c r="O126" i="4"/>
  <c r="P126" i="4" s="1"/>
  <c r="J29" i="2"/>
  <c r="N12" i="2"/>
  <c r="N15" i="2"/>
  <c r="N20" i="2" s="1"/>
  <c r="N21" i="2"/>
  <c r="N22" i="2"/>
  <c r="N23" i="2"/>
  <c r="N24" i="2"/>
  <c r="N29" i="2"/>
  <c r="M70" i="1" s="1"/>
  <c r="H15" i="17" s="1"/>
  <c r="N38" i="2"/>
  <c r="N54" i="2"/>
  <c r="N70" i="2"/>
  <c r="N65" i="2" s="1"/>
  <c r="N78" i="2"/>
  <c r="N80" i="2"/>
  <c r="N92" i="2"/>
  <c r="N95" i="2"/>
  <c r="M72" i="1" s="1"/>
  <c r="H17" i="17" s="1"/>
  <c r="N109" i="2"/>
  <c r="N114" i="2"/>
  <c r="N116" i="2" s="1"/>
  <c r="N133" i="2"/>
  <c r="N146" i="2"/>
  <c r="N148" i="2"/>
  <c r="N150" i="2"/>
  <c r="N186" i="2"/>
  <c r="N188" i="2"/>
  <c r="N207" i="2"/>
  <c r="N214" i="2"/>
  <c r="N219" i="2"/>
  <c r="N220" i="2"/>
  <c r="N221" i="2"/>
  <c r="N223" i="2"/>
  <c r="N224" i="2"/>
  <c r="N226" i="2"/>
  <c r="N228" i="2"/>
  <c r="N229" i="2"/>
  <c r="N231" i="2"/>
  <c r="N233" i="2"/>
  <c r="N234" i="2"/>
  <c r="N245" i="2"/>
  <c r="N249" i="2"/>
  <c r="N252" i="2"/>
  <c r="N267" i="2"/>
  <c r="N268" i="2"/>
  <c r="N269" i="2"/>
  <c r="N270" i="2"/>
  <c r="N271" i="2"/>
  <c r="N272" i="2"/>
  <c r="N273" i="2"/>
  <c r="N274" i="2"/>
  <c r="N275" i="2"/>
  <c r="P34" i="2"/>
  <c r="X7" i="4"/>
  <c r="O184" i="2"/>
  <c r="P184" i="2" s="1"/>
  <c r="V110" i="1"/>
  <c r="P52" i="17" s="1"/>
  <c r="W110" i="1"/>
  <c r="Q52" i="17" s="1"/>
  <c r="R52" i="17"/>
  <c r="Y110" i="1"/>
  <c r="S52" i="17" s="1"/>
  <c r="Z110" i="1"/>
  <c r="T52" i="17" s="1"/>
  <c r="AA110" i="1"/>
  <c r="U52" i="17" s="1"/>
  <c r="AB110" i="1"/>
  <c r="V52" i="17" s="1"/>
  <c r="AC110" i="1"/>
  <c r="W52" i="17" s="1"/>
  <c r="AD110" i="1"/>
  <c r="X52" i="17" s="1"/>
  <c r="AE110" i="1"/>
  <c r="Y52" i="17" s="1"/>
  <c r="AF110" i="1"/>
  <c r="Z52" i="17" s="1"/>
  <c r="U110" i="1"/>
  <c r="V109" i="1"/>
  <c r="P51" i="17" s="1"/>
  <c r="W109" i="1"/>
  <c r="Q51" i="17" s="1"/>
  <c r="R51" i="17"/>
  <c r="Y109" i="1"/>
  <c r="S51" i="17" s="1"/>
  <c r="Z109" i="1"/>
  <c r="T51" i="17" s="1"/>
  <c r="AA109" i="1"/>
  <c r="U51" i="17" s="1"/>
  <c r="AB109" i="1"/>
  <c r="V51" i="17" s="1"/>
  <c r="AC109" i="1"/>
  <c r="W51" i="17" s="1"/>
  <c r="AD109" i="1"/>
  <c r="X51" i="17" s="1"/>
  <c r="AE109" i="1"/>
  <c r="Y51" i="17" s="1"/>
  <c r="AF109" i="1"/>
  <c r="Z51" i="17" s="1"/>
  <c r="U109" i="1"/>
  <c r="AG110" i="1"/>
  <c r="AG109" i="1"/>
  <c r="V207" i="1"/>
  <c r="N35" i="1"/>
  <c r="W271" i="2"/>
  <c r="X271" i="2"/>
  <c r="Z271" i="2"/>
  <c r="AB271" i="2"/>
  <c r="AC271" i="2"/>
  <c r="AD271" i="2"/>
  <c r="AE271" i="2"/>
  <c r="AF271" i="2"/>
  <c r="AG271" i="2"/>
  <c r="AH271" i="2"/>
  <c r="AI271" i="2"/>
  <c r="AJ271" i="2"/>
  <c r="AK271" i="2"/>
  <c r="AL271" i="2"/>
  <c r="AM271" i="2"/>
  <c r="AN271" i="2"/>
  <c r="M268" i="2"/>
  <c r="M269" i="2"/>
  <c r="M270" i="2"/>
  <c r="M271" i="2"/>
  <c r="M272" i="2"/>
  <c r="M273" i="2"/>
  <c r="M274" i="2"/>
  <c r="M275" i="2"/>
  <c r="L268" i="2"/>
  <c r="L269" i="2"/>
  <c r="L270" i="2"/>
  <c r="L271" i="2"/>
  <c r="L272" i="2"/>
  <c r="L273" i="2"/>
  <c r="L274" i="2"/>
  <c r="L275" i="2"/>
  <c r="M267" i="2"/>
  <c r="AB114" i="2"/>
  <c r="AC114" i="2"/>
  <c r="AD114" i="2"/>
  <c r="AE114" i="2"/>
  <c r="AF114" i="2"/>
  <c r="AG114" i="2"/>
  <c r="AH114" i="2"/>
  <c r="AD116" i="2"/>
  <c r="J9" i="3"/>
  <c r="J6" i="3"/>
  <c r="I15" i="3"/>
  <c r="J15" i="3" s="1"/>
  <c r="I14" i="3"/>
  <c r="J14" i="3" s="1"/>
  <c r="I13" i="3"/>
  <c r="J13" i="3" s="1"/>
  <c r="I12" i="3"/>
  <c r="J12" i="3" s="1"/>
  <c r="I10" i="3"/>
  <c r="J10" i="3" s="1"/>
  <c r="I9" i="3"/>
  <c r="I8" i="3"/>
  <c r="J8" i="3" s="1"/>
  <c r="I7" i="3"/>
  <c r="J7" i="3" s="1"/>
  <c r="I6" i="3"/>
  <c r="I5" i="3"/>
  <c r="J5" i="3" s="1"/>
  <c r="M109" i="2"/>
  <c r="L109" i="2"/>
  <c r="P215" i="2"/>
  <c r="P81" i="2"/>
  <c r="P75" i="2"/>
  <c r="O202" i="2"/>
  <c r="P201" i="2"/>
  <c r="M190" i="2"/>
  <c r="M174" i="2"/>
  <c r="AJ123" i="2"/>
  <c r="AK123" i="2"/>
  <c r="AL123" i="2"/>
  <c r="AM123" i="2"/>
  <c r="AN123" i="2"/>
  <c r="AJ124" i="2"/>
  <c r="AK124" i="2"/>
  <c r="AL124" i="2"/>
  <c r="AM124" i="2"/>
  <c r="AN124" i="2"/>
  <c r="AJ125" i="2"/>
  <c r="AK125" i="2"/>
  <c r="AL125" i="2"/>
  <c r="AM125" i="2"/>
  <c r="AN125" i="2"/>
  <c r="AJ126" i="2"/>
  <c r="AK126" i="2"/>
  <c r="AL126" i="2"/>
  <c r="AM126" i="2"/>
  <c r="AN126" i="2"/>
  <c r="AJ127" i="2"/>
  <c r="AK127" i="2"/>
  <c r="AL127" i="2"/>
  <c r="AM127" i="2"/>
  <c r="AN127" i="2"/>
  <c r="AI123" i="2"/>
  <c r="M54" i="2"/>
  <c r="L54" i="2"/>
  <c r="W12" i="2"/>
  <c r="W45" i="2" s="1"/>
  <c r="O38" i="2"/>
  <c r="P38" i="2"/>
  <c r="X39" i="2"/>
  <c r="X40" i="2"/>
  <c r="X41" i="2"/>
  <c r="X42" i="2"/>
  <c r="L21" i="2"/>
  <c r="K21" i="2"/>
  <c r="O12" i="2"/>
  <c r="L24" i="2"/>
  <c r="L15" i="2"/>
  <c r="L20" i="2" s="1"/>
  <c r="O170" i="4"/>
  <c r="AD160" i="4"/>
  <c r="AC160" i="4"/>
  <c r="AB160" i="4"/>
  <c r="AE160" i="4"/>
  <c r="AF160" i="4"/>
  <c r="AG160" i="4"/>
  <c r="AH160" i="4"/>
  <c r="AJ158" i="4"/>
  <c r="AK158" i="4"/>
  <c r="AL158" i="4"/>
  <c r="AM158" i="4"/>
  <c r="AN158" i="4"/>
  <c r="O160" i="4"/>
  <c r="AN160" i="4" s="1"/>
  <c r="AB119" i="4"/>
  <c r="AD119" i="4"/>
  <c r="AE119" i="4"/>
  <c r="AF119" i="4"/>
  <c r="AG119" i="4"/>
  <c r="O86" i="4"/>
  <c r="AA88" i="4"/>
  <c r="AB88" i="4"/>
  <c r="AC88" i="4"/>
  <c r="AD88" i="4"/>
  <c r="AE88" i="4"/>
  <c r="AF88" i="4"/>
  <c r="AG88" i="4"/>
  <c r="AH88" i="4"/>
  <c r="O88" i="4"/>
  <c r="AK88" i="4" s="1"/>
  <c r="M85" i="4"/>
  <c r="N103" i="16" s="1"/>
  <c r="G34" i="31"/>
  <c r="F34" i="31"/>
  <c r="AI53" i="4"/>
  <c r="AB41" i="2" l="1"/>
  <c r="AA41" i="2"/>
  <c r="AE41" i="2"/>
  <c r="AC41" i="2"/>
  <c r="AG41" i="2"/>
  <c r="AD41" i="2"/>
  <c r="AF41" i="2"/>
  <c r="AH41" i="2"/>
  <c r="AB42" i="2"/>
  <c r="AA42" i="2"/>
  <c r="AC42" i="2"/>
  <c r="AD42" i="2"/>
  <c r="AG42" i="2"/>
  <c r="AE42" i="2"/>
  <c r="AF42" i="2"/>
  <c r="AH42" i="2"/>
  <c r="AE40" i="2"/>
  <c r="AA40" i="2"/>
  <c r="AB40" i="2"/>
  <c r="AC40" i="2"/>
  <c r="AD40" i="2"/>
  <c r="AG40" i="2"/>
  <c r="AF40" i="2"/>
  <c r="AH40" i="2"/>
  <c r="AH39" i="2"/>
  <c r="AA39" i="2"/>
  <c r="AA38" i="2" s="1"/>
  <c r="AC39" i="2"/>
  <c r="AD39" i="2"/>
  <c r="AB39" i="2"/>
  <c r="AE39" i="2"/>
  <c r="AG39" i="2"/>
  <c r="AF39" i="2"/>
  <c r="O48" i="16"/>
  <c r="AB51" i="17"/>
  <c r="AB52" i="17"/>
  <c r="J65" i="17"/>
  <c r="F68" i="35"/>
  <c r="N180" i="2"/>
  <c r="W273" i="2"/>
  <c r="U94" i="1" s="1"/>
  <c r="N235" i="2"/>
  <c r="O271" i="2"/>
  <c r="P202" i="2"/>
  <c r="O152" i="1"/>
  <c r="AJ170" i="4"/>
  <c r="AI170" i="4"/>
  <c r="O51" i="17"/>
  <c r="AA51" i="17" s="1"/>
  <c r="O52" i="17"/>
  <c r="AA52" i="17" s="1"/>
  <c r="Q28" i="16"/>
  <c r="N165" i="2"/>
  <c r="N152" i="2"/>
  <c r="N144" i="2"/>
  <c r="N238" i="2"/>
  <c r="N161" i="2"/>
  <c r="R106" i="16"/>
  <c r="O60" i="1"/>
  <c r="N142" i="2"/>
  <c r="N240" i="2"/>
  <c r="N239" i="2"/>
  <c r="N159" i="2"/>
  <c r="N157" i="2"/>
  <c r="N69" i="2"/>
  <c r="N67" i="2"/>
  <c r="N140" i="2"/>
  <c r="N163" i="2"/>
  <c r="W195" i="2"/>
  <c r="U151" i="1" s="1"/>
  <c r="AC116" i="2"/>
  <c r="AJ88" i="4"/>
  <c r="AB116" i="2"/>
  <c r="AA116" i="2"/>
  <c r="AJ160" i="4"/>
  <c r="AK160" i="4"/>
  <c r="AI160" i="4"/>
  <c r="AM160" i="4"/>
  <c r="AL160" i="4"/>
  <c r="AN170" i="4"/>
  <c r="AI88" i="4"/>
  <c r="AM170" i="4"/>
  <c r="AN88" i="4"/>
  <c r="AL170" i="4"/>
  <c r="AM88" i="4"/>
  <c r="AK170" i="4"/>
  <c r="AL88" i="4"/>
  <c r="AH116" i="2"/>
  <c r="AG116" i="2"/>
  <c r="AF116" i="2"/>
  <c r="AE116" i="2"/>
  <c r="AL38" i="2"/>
  <c r="W38" i="2"/>
  <c r="AN38" i="2"/>
  <c r="X38" i="2"/>
  <c r="AK38" i="2"/>
  <c r="AJ38" i="2"/>
  <c r="AI38" i="2"/>
  <c r="AM38" i="2"/>
  <c r="M151" i="4"/>
  <c r="M75" i="1" s="1"/>
  <c r="M186" i="2"/>
  <c r="M245" i="2"/>
  <c r="L240" i="2"/>
  <c r="M240" i="2"/>
  <c r="K240" i="2"/>
  <c r="M234" i="2"/>
  <c r="M233" i="2"/>
  <c r="AA194" i="2" l="1"/>
  <c r="AB194" i="2" s="1"/>
  <c r="AC194" i="2" s="1"/>
  <c r="AD194" i="2" s="1"/>
  <c r="AE194" i="2" s="1"/>
  <c r="AF194" i="2" s="1"/>
  <c r="AG194" i="2" s="1"/>
  <c r="AH194" i="2" s="1"/>
  <c r="AI194" i="2" s="1"/>
  <c r="AJ194" i="2" s="1"/>
  <c r="AK194" i="2" s="1"/>
  <c r="AL194" i="2" s="1"/>
  <c r="AM194" i="2" s="1"/>
  <c r="AN194" i="2" s="1"/>
  <c r="R48" i="16"/>
  <c r="F67" i="35"/>
  <c r="F66" i="35"/>
  <c r="P271" i="2"/>
  <c r="AE38" i="2"/>
  <c r="AF38" i="2"/>
  <c r="AD38" i="2"/>
  <c r="AB38" i="2"/>
  <c r="AG38" i="2"/>
  <c r="AH38" i="2"/>
  <c r="AC38" i="2"/>
  <c r="Z38" i="2"/>
  <c r="Y38" i="2"/>
  <c r="P230" i="2"/>
  <c r="K214" i="2"/>
  <c r="K254" i="2"/>
  <c r="L214" i="2"/>
  <c r="L174" i="2"/>
  <c r="L136" i="2"/>
  <c r="L164" i="2"/>
  <c r="N168" i="2"/>
  <c r="M151" i="2"/>
  <c r="M136" i="2"/>
  <c r="L151" i="2"/>
  <c r="O96" i="2"/>
  <c r="P96" i="2" s="1"/>
  <c r="O97" i="2"/>
  <c r="O95" i="2" s="1"/>
  <c r="X12" i="2"/>
  <c r="L183" i="4"/>
  <c r="M183" i="4"/>
  <c r="K183" i="4"/>
  <c r="AI39" i="4"/>
  <c r="M13" i="4"/>
  <c r="O133" i="1"/>
  <c r="H74" i="17"/>
  <c r="L133" i="1"/>
  <c r="G74" i="17" s="1"/>
  <c r="K133" i="1"/>
  <c r="M113" i="1"/>
  <c r="H82" i="17" s="1"/>
  <c r="L113" i="1"/>
  <c r="G82" i="17" s="1"/>
  <c r="K113" i="1"/>
  <c r="F82" i="17" s="1"/>
  <c r="X191" i="1"/>
  <c r="Y191" i="1"/>
  <c r="Z191" i="1"/>
  <c r="AA191" i="1"/>
  <c r="AB191" i="1"/>
  <c r="AC191" i="1"/>
  <c r="AD191" i="1"/>
  <c r="AE191" i="1"/>
  <c r="AF191" i="1"/>
  <c r="AG191" i="1"/>
  <c r="AH191" i="1"/>
  <c r="AI191" i="1"/>
  <c r="AJ191" i="1"/>
  <c r="AK191" i="1"/>
  <c r="AL191" i="1"/>
  <c r="AM191" i="1"/>
  <c r="AN191" i="1"/>
  <c r="AO191" i="1"/>
  <c r="AP191" i="1"/>
  <c r="AQ191" i="1"/>
  <c r="AR191" i="1"/>
  <c r="L191" i="1"/>
  <c r="M191" i="1"/>
  <c r="O191" i="1"/>
  <c r="K191" i="1"/>
  <c r="X178" i="1"/>
  <c r="Y178" i="1" s="1"/>
  <c r="Z178" i="1" s="1"/>
  <c r="AA178" i="1" s="1"/>
  <c r="AB178" i="1" s="1"/>
  <c r="AC178" i="1" s="1"/>
  <c r="AD178" i="1" s="1"/>
  <c r="AE178" i="1" s="1"/>
  <c r="AF178" i="1" s="1"/>
  <c r="AF95" i="2" l="1"/>
  <c r="AE95" i="2"/>
  <c r="AD95" i="2"/>
  <c r="AC95" i="2"/>
  <c r="AB95" i="2"/>
  <c r="AG95" i="2"/>
  <c r="AA95" i="2"/>
  <c r="AH95" i="2"/>
  <c r="N259" i="2"/>
  <c r="J74" i="17"/>
  <c r="X45" i="2"/>
  <c r="Y12" i="2" s="1"/>
  <c r="K99" i="1"/>
  <c r="F41" i="17" s="1"/>
  <c r="L31" i="16"/>
  <c r="L99" i="1"/>
  <c r="G41" i="17" s="1"/>
  <c r="M31" i="16"/>
  <c r="M99" i="1"/>
  <c r="H41" i="17" s="1"/>
  <c r="N31" i="16"/>
  <c r="L152" i="2"/>
  <c r="L165" i="2"/>
  <c r="M152" i="2"/>
  <c r="O74" i="17"/>
  <c r="I74" i="17"/>
  <c r="M165" i="2"/>
  <c r="W145" i="4"/>
  <c r="AG178" i="1"/>
  <c r="AH178" i="1" s="1"/>
  <c r="AI178" i="1" s="1"/>
  <c r="AJ178" i="1" s="1"/>
  <c r="AK178" i="1" s="1"/>
  <c r="AL178" i="1" s="1"/>
  <c r="N178" i="1"/>
  <c r="W220" i="2"/>
  <c r="O220" i="2"/>
  <c r="O219" i="2"/>
  <c r="O238" i="2" s="1"/>
  <c r="W219" i="2"/>
  <c r="W221" i="2"/>
  <c r="O221" i="2"/>
  <c r="M152" i="4"/>
  <c r="M76" i="1" s="1"/>
  <c r="M169" i="2"/>
  <c r="L169" i="2"/>
  <c r="M150" i="4"/>
  <c r="M140" i="2"/>
  <c r="D67" i="35" l="1"/>
  <c r="E67" i="35"/>
  <c r="F74" i="35" s="1"/>
  <c r="N257" i="2"/>
  <c r="O226" i="2"/>
  <c r="AA226" i="2" s="1"/>
  <c r="O240" i="2"/>
  <c r="W240" i="2"/>
  <c r="X221" i="2" s="1"/>
  <c r="P221" i="2"/>
  <c r="P240" i="2" s="1"/>
  <c r="M74" i="1"/>
  <c r="M149" i="4"/>
  <c r="AM178" i="1"/>
  <c r="AN178" i="1" s="1"/>
  <c r="AO178" i="1" s="1"/>
  <c r="AP178" i="1" s="1"/>
  <c r="AQ178" i="1" s="1"/>
  <c r="AR178" i="1" s="1"/>
  <c r="O178" i="1"/>
  <c r="X240" i="2" l="1"/>
  <c r="Y221" i="2" s="1"/>
  <c r="AH226" i="2"/>
  <c r="AE226" i="2"/>
  <c r="AB226" i="2"/>
  <c r="AD226" i="2"/>
  <c r="AF226" i="2"/>
  <c r="AC226" i="2"/>
  <c r="AG226" i="2"/>
  <c r="E74" i="35"/>
  <c r="Y240" i="2" l="1"/>
  <c r="Z221" i="2" s="1"/>
  <c r="Z240" i="2" s="1"/>
  <c r="M92" i="2"/>
  <c r="M95" i="2"/>
  <c r="L72" i="1" s="1"/>
  <c r="G17" i="17" s="1"/>
  <c r="AA221" i="2" l="1"/>
  <c r="AA240" i="2" s="1"/>
  <c r="AB221" i="2" s="1"/>
  <c r="AB240" i="2" s="1"/>
  <c r="AC221" i="2" s="1"/>
  <c r="AC240" i="2" s="1"/>
  <c r="AD221" i="2" s="1"/>
  <c r="AD240" i="2" s="1"/>
  <c r="K15" i="2"/>
  <c r="M15" i="2"/>
  <c r="M20" i="2" s="1"/>
  <c r="AE221" i="2" l="1"/>
  <c r="AE240" i="2" s="1"/>
  <c r="M128" i="4"/>
  <c r="N118" i="16" s="1"/>
  <c r="M125" i="4"/>
  <c r="N117" i="16" s="1"/>
  <c r="M122" i="4"/>
  <c r="N116" i="16" s="1"/>
  <c r="M116" i="4"/>
  <c r="M111" i="4"/>
  <c r="M109" i="4"/>
  <c r="M130" i="4" s="1"/>
  <c r="M102" i="4"/>
  <c r="N108" i="16" s="1"/>
  <c r="M99" i="4"/>
  <c r="N107" i="16" s="1"/>
  <c r="N106" i="16"/>
  <c r="M96" i="4"/>
  <c r="N105" i="16" s="1"/>
  <c r="M90" i="4"/>
  <c r="N104" i="16" s="1"/>
  <c r="M87" i="4"/>
  <c r="M79" i="4"/>
  <c r="M76" i="4"/>
  <c r="N97" i="16" s="1"/>
  <c r="M72" i="4"/>
  <c r="N96" i="16" s="1"/>
  <c r="M68" i="4"/>
  <c r="N95" i="16" s="1"/>
  <c r="M61" i="4"/>
  <c r="M60" i="4"/>
  <c r="N94" i="16" s="1"/>
  <c r="G12" i="31"/>
  <c r="M62" i="4" s="1"/>
  <c r="P152" i="4"/>
  <c r="P151" i="4"/>
  <c r="P150" i="4"/>
  <c r="P146" i="4"/>
  <c r="P139" i="4"/>
  <c r="P138" i="4"/>
  <c r="P137" i="4"/>
  <c r="O139" i="4"/>
  <c r="O138" i="4"/>
  <c r="O137" i="4"/>
  <c r="N137" i="4"/>
  <c r="AF221" i="2" l="1"/>
  <c r="AF240" i="2" s="1"/>
  <c r="N115" i="16"/>
  <c r="N177" i="2"/>
  <c r="N114" i="16"/>
  <c r="N119" i="16" s="1"/>
  <c r="N88" i="16" s="1"/>
  <c r="M81" i="4"/>
  <c r="M104" i="4"/>
  <c r="M126" i="4"/>
  <c r="M91" i="4"/>
  <c r="M92" i="4" s="1"/>
  <c r="P149" i="4"/>
  <c r="P110" i="4"/>
  <c r="AO110" i="4" s="1"/>
  <c r="O110" i="4"/>
  <c r="P95" i="4"/>
  <c r="P86" i="4"/>
  <c r="AQ86" i="4" s="1"/>
  <c r="AS61" i="4"/>
  <c r="AG221" i="2" l="1"/>
  <c r="AG240" i="2" s="1"/>
  <c r="AS110" i="4"/>
  <c r="AQ110" i="4"/>
  <c r="AP110" i="4"/>
  <c r="AR110" i="4"/>
  <c r="N21" i="16"/>
  <c r="N20" i="16"/>
  <c r="N19" i="16"/>
  <c r="N254" i="2"/>
  <c r="N120" i="16"/>
  <c r="M123" i="4"/>
  <c r="AT110" i="4"/>
  <c r="AO61" i="4"/>
  <c r="AT61" i="4"/>
  <c r="AR61" i="4"/>
  <c r="AQ61" i="4"/>
  <c r="AS86" i="4"/>
  <c r="AR86" i="4"/>
  <c r="AP86" i="4"/>
  <c r="AT86" i="4"/>
  <c r="AO86" i="4"/>
  <c r="M29" i="8"/>
  <c r="M24" i="8"/>
  <c r="M47" i="8" s="1"/>
  <c r="M20" i="8"/>
  <c r="M43" i="8" s="1"/>
  <c r="M16" i="8"/>
  <c r="M12" i="8"/>
  <c r="AH221" i="2" l="1"/>
  <c r="AH240" i="2" s="1"/>
  <c r="N215" i="2"/>
  <c r="N255" i="2"/>
  <c r="M39" i="8"/>
  <c r="M51" i="8"/>
  <c r="M54" i="8"/>
  <c r="M44" i="8" s="1"/>
  <c r="N230" i="2"/>
  <c r="M32" i="8"/>
  <c r="M21" i="8" s="1"/>
  <c r="P7" i="8"/>
  <c r="H8" i="32"/>
  <c r="G8" i="32"/>
  <c r="H7" i="32"/>
  <c r="M110" i="4"/>
  <c r="M131" i="4" s="1"/>
  <c r="M86" i="4"/>
  <c r="M105" i="4" s="1"/>
  <c r="G5" i="28"/>
  <c r="M25" i="4"/>
  <c r="M53" i="4" s="1"/>
  <c r="L25" i="4"/>
  <c r="M22" i="4"/>
  <c r="M19" i="4"/>
  <c r="M45" i="4" s="1"/>
  <c r="M16" i="4"/>
  <c r="M10" i="4" s="1"/>
  <c r="AI221" i="2" l="1"/>
  <c r="AI240" i="2" s="1"/>
  <c r="M27" i="4"/>
  <c r="M52" i="8"/>
  <c r="M40" i="8"/>
  <c r="M48" i="8"/>
  <c r="M132" i="4"/>
  <c r="M30" i="8"/>
  <c r="G14" i="28"/>
  <c r="G20" i="28" s="1"/>
  <c r="G24" i="28" s="1"/>
  <c r="M35" i="4"/>
  <c r="G51" i="28"/>
  <c r="M25" i="8"/>
  <c r="M13" i="8"/>
  <c r="M17" i="8"/>
  <c r="M39" i="4"/>
  <c r="M49" i="4"/>
  <c r="J181" i="1"/>
  <c r="L181" i="1"/>
  <c r="K181" i="1"/>
  <c r="J165" i="1"/>
  <c r="AJ221" i="2" l="1"/>
  <c r="AJ240" i="2" s="1"/>
  <c r="M31" i="4"/>
  <c r="M32" i="4"/>
  <c r="G44" i="28"/>
  <c r="G48" i="28" s="1"/>
  <c r="AK221" i="2" l="1"/>
  <c r="AK240" i="2" s="1"/>
  <c r="M18" i="1"/>
  <c r="M20" i="1" s="1"/>
  <c r="G55" i="28"/>
  <c r="N183" i="2"/>
  <c r="M36" i="4"/>
  <c r="M46" i="4"/>
  <c r="M50" i="4"/>
  <c r="M40" i="4"/>
  <c r="M88" i="4"/>
  <c r="M106" i="4"/>
  <c r="M82" i="4"/>
  <c r="M63" i="4"/>
  <c r="M103" i="4"/>
  <c r="M77" i="4"/>
  <c r="M73" i="4"/>
  <c r="M129" i="4"/>
  <c r="M119" i="4"/>
  <c r="M100" i="4"/>
  <c r="M69" i="4"/>
  <c r="M97" i="4"/>
  <c r="M112" i="4"/>
  <c r="M80" i="4"/>
  <c r="M57" i="4"/>
  <c r="M17" i="4"/>
  <c r="M20" i="4"/>
  <c r="M23" i="4"/>
  <c r="M14" i="4"/>
  <c r="M26" i="4"/>
  <c r="M11" i="4"/>
  <c r="AL221" i="2" l="1"/>
  <c r="AL240" i="2" s="1"/>
  <c r="M21" i="1"/>
  <c r="F65" i="35"/>
  <c r="N13" i="16"/>
  <c r="N15" i="16" s="1"/>
  <c r="N253" i="2"/>
  <c r="AM221" i="2" l="1"/>
  <c r="AM240" i="2" s="1"/>
  <c r="N261" i="2"/>
  <c r="N263" i="2"/>
  <c r="N262" i="2"/>
  <c r="AN221" i="2" l="1"/>
  <c r="AN240" i="2" s="1"/>
  <c r="AO254" i="2"/>
  <c r="AP254" i="2"/>
  <c r="AQ254" i="2"/>
  <c r="AR254" i="2"/>
  <c r="AS254" i="2"/>
  <c r="AT254" i="2"/>
  <c r="AO123" i="2"/>
  <c r="AM107" i="1" s="1"/>
  <c r="AP123" i="2"/>
  <c r="AN107" i="1" s="1"/>
  <c r="AQ123" i="2"/>
  <c r="AO107" i="1" s="1"/>
  <c r="AR123" i="2"/>
  <c r="AP107" i="1" s="1"/>
  <c r="AS123" i="2"/>
  <c r="AT123" i="2"/>
  <c r="AO124" i="2"/>
  <c r="AP124" i="2"/>
  <c r="AN108" i="1" s="1"/>
  <c r="AQ124" i="2"/>
  <c r="AO108" i="1" s="1"/>
  <c r="AR124" i="2"/>
  <c r="AP108" i="1" s="1"/>
  <c r="AS124" i="2"/>
  <c r="AQ108" i="1" s="1"/>
  <c r="AT124" i="2"/>
  <c r="AR108" i="1" s="1"/>
  <c r="AO127" i="2"/>
  <c r="AO167" i="4" s="1"/>
  <c r="AP127" i="2"/>
  <c r="AP167" i="4" s="1"/>
  <c r="AQ127" i="2"/>
  <c r="AQ167" i="4" s="1"/>
  <c r="AR127" i="2"/>
  <c r="AR167" i="4" s="1"/>
  <c r="AP34" i="1" s="1"/>
  <c r="AS127" i="2"/>
  <c r="AS167" i="4" s="1"/>
  <c r="AQ83" i="1" s="1"/>
  <c r="AT127" i="2"/>
  <c r="AT167" i="4" s="1"/>
  <c r="AR83" i="1" s="1"/>
  <c r="AO84" i="2"/>
  <c r="AP84" i="2"/>
  <c r="AQ84" i="2"/>
  <c r="AR84" i="2"/>
  <c r="AS84" i="2"/>
  <c r="AT84" i="2"/>
  <c r="AO25" i="2"/>
  <c r="AO145" i="4" s="1"/>
  <c r="AP25" i="2"/>
  <c r="AP145" i="4" s="1"/>
  <c r="AQ25" i="2"/>
  <c r="AQ145" i="4" s="1"/>
  <c r="AR25" i="2"/>
  <c r="AR145" i="4" s="1"/>
  <c r="AS25" i="2"/>
  <c r="AS145" i="4" s="1"/>
  <c r="AT25" i="2"/>
  <c r="AT145" i="4" s="1"/>
  <c r="AO26" i="2"/>
  <c r="AP26" i="2"/>
  <c r="AQ26" i="2"/>
  <c r="AR26" i="2"/>
  <c r="AS26" i="2"/>
  <c r="AT26" i="2"/>
  <c r="AO27" i="2"/>
  <c r="AP27" i="2"/>
  <c r="AQ27" i="2"/>
  <c r="AR27" i="2"/>
  <c r="AS27" i="2"/>
  <c r="AT27" i="2"/>
  <c r="AO28" i="2"/>
  <c r="AP28" i="2"/>
  <c r="AQ28" i="2"/>
  <c r="AR28" i="2"/>
  <c r="AS28" i="2"/>
  <c r="AT28" i="2"/>
  <c r="AO39" i="2"/>
  <c r="AP39" i="2"/>
  <c r="AQ39" i="2"/>
  <c r="AR39" i="2"/>
  <c r="AS39" i="2"/>
  <c r="AT39" i="2"/>
  <c r="AO40" i="2"/>
  <c r="AP40" i="2"/>
  <c r="AQ40" i="2"/>
  <c r="AR40" i="2"/>
  <c r="AS40" i="2"/>
  <c r="AT40" i="2"/>
  <c r="AO41" i="2"/>
  <c r="AP41" i="2"/>
  <c r="AQ41" i="2"/>
  <c r="AR41" i="2"/>
  <c r="AS41" i="2"/>
  <c r="AT41" i="2"/>
  <c r="AO42" i="2"/>
  <c r="AP42" i="2"/>
  <c r="AQ42" i="2"/>
  <c r="AR42" i="2"/>
  <c r="AS42" i="2"/>
  <c r="AT42" i="2"/>
  <c r="AO158" i="4"/>
  <c r="AP158" i="4"/>
  <c r="AQ158" i="4"/>
  <c r="AR158" i="4"/>
  <c r="AS158" i="4"/>
  <c r="AT158" i="4"/>
  <c r="AO160" i="4"/>
  <c r="AP160" i="4"/>
  <c r="AQ160" i="4"/>
  <c r="AR160" i="4"/>
  <c r="AS160" i="4"/>
  <c r="AT160" i="4"/>
  <c r="AO136" i="4"/>
  <c r="AP136" i="4"/>
  <c r="AQ136" i="4"/>
  <c r="AR136" i="4"/>
  <c r="AS136" i="4"/>
  <c r="AT136" i="4"/>
  <c r="AO53" i="4"/>
  <c r="AP53" i="4"/>
  <c r="AQ53" i="4"/>
  <c r="AR53" i="4"/>
  <c r="AS53" i="4"/>
  <c r="AT53" i="4"/>
  <c r="AM195" i="1"/>
  <c r="AN195" i="1"/>
  <c r="AO195" i="1"/>
  <c r="AP195" i="1"/>
  <c r="AQ195" i="1"/>
  <c r="AR195" i="1"/>
  <c r="AQ107" i="1"/>
  <c r="AR107" i="1"/>
  <c r="AM108" i="1"/>
  <c r="AM109" i="1"/>
  <c r="AN109" i="1"/>
  <c r="AO109" i="1"/>
  <c r="AP109" i="1"/>
  <c r="AQ109" i="1"/>
  <c r="AR109" i="1"/>
  <c r="AM110" i="1"/>
  <c r="AN110" i="1"/>
  <c r="AO110" i="1"/>
  <c r="AP110" i="1"/>
  <c r="AQ110" i="1"/>
  <c r="AR110" i="1"/>
  <c r="AM122" i="1"/>
  <c r="AN122" i="1"/>
  <c r="AO122" i="1"/>
  <c r="AP122" i="1"/>
  <c r="AQ122" i="1"/>
  <c r="AR122" i="1"/>
  <c r="AM133" i="1"/>
  <c r="AN133" i="1"/>
  <c r="AO133" i="1"/>
  <c r="AP133" i="1"/>
  <c r="AQ133" i="1"/>
  <c r="AR133" i="1"/>
  <c r="AM77" i="1"/>
  <c r="AN77" i="1"/>
  <c r="AO77" i="1"/>
  <c r="AP77" i="1"/>
  <c r="AQ77" i="1"/>
  <c r="AR77" i="1"/>
  <c r="AM60" i="1"/>
  <c r="AN60" i="1"/>
  <c r="AO60" i="1"/>
  <c r="AP60" i="1"/>
  <c r="AQ60" i="1"/>
  <c r="AR60" i="1"/>
  <c r="AP24" i="2" l="1"/>
  <c r="AP144" i="4" s="1"/>
  <c r="AN106" i="1" s="1"/>
  <c r="AO24" i="2"/>
  <c r="AO144" i="4" s="1"/>
  <c r="AM106" i="1" s="1"/>
  <c r="AN83" i="1"/>
  <c r="AN34" i="1"/>
  <c r="AM34" i="1"/>
  <c r="AM83" i="1"/>
  <c r="AO34" i="1"/>
  <c r="AO83" i="1"/>
  <c r="AT24" i="2"/>
  <c r="AT144" i="4" s="1"/>
  <c r="AR82" i="1" s="1"/>
  <c r="AS24" i="2"/>
  <c r="AS144" i="4" s="1"/>
  <c r="AQ82" i="1" s="1"/>
  <c r="AR24" i="2"/>
  <c r="AR144" i="4" s="1"/>
  <c r="AP82" i="1" s="1"/>
  <c r="AQ24" i="2"/>
  <c r="AQ144" i="4" s="1"/>
  <c r="AO106" i="1" s="1"/>
  <c r="AP83" i="1"/>
  <c r="AR34" i="1"/>
  <c r="AQ34" i="1"/>
  <c r="AO221" i="2" l="1"/>
  <c r="AO240" i="2" s="1"/>
  <c r="AP221" i="2" s="1"/>
  <c r="AP240" i="2" s="1"/>
  <c r="AQ221" i="2" s="1"/>
  <c r="AQ240" i="2" s="1"/>
  <c r="AR221" i="2" s="1"/>
  <c r="AR240" i="2" s="1"/>
  <c r="AS221" i="2" s="1"/>
  <c r="AS240" i="2" s="1"/>
  <c r="AT221" i="2" s="1"/>
  <c r="AT240" i="2" s="1"/>
  <c r="AN82" i="1"/>
  <c r="AO143" i="4"/>
  <c r="AM24" i="1" s="1"/>
  <c r="AP143" i="4"/>
  <c r="AN24" i="1" s="1"/>
  <c r="AM82" i="1"/>
  <c r="AR106" i="1"/>
  <c r="AQ143" i="4"/>
  <c r="AO24" i="1" s="1"/>
  <c r="AT143" i="4"/>
  <c r="AR24" i="1" s="1"/>
  <c r="AR143" i="4"/>
  <c r="AP24" i="1" s="1"/>
  <c r="AQ106" i="1"/>
  <c r="AO82" i="1"/>
  <c r="AS143" i="4"/>
  <c r="AQ24" i="1" s="1"/>
  <c r="AP106" i="1"/>
  <c r="W20" i="32" l="1"/>
  <c r="AP22" i="4"/>
  <c r="AR13" i="4"/>
  <c r="K9" i="32"/>
  <c r="L9" i="32" s="1"/>
  <c r="M9" i="32" s="1"/>
  <c r="N9" i="32" s="1"/>
  <c r="O9" i="32" s="1"/>
  <c r="P9" i="32" s="1"/>
  <c r="Q9" i="32" s="1"/>
  <c r="R9" i="32" s="1"/>
  <c r="S9" i="32" s="1"/>
  <c r="T9" i="32" s="1"/>
  <c r="U9" i="32" s="1"/>
  <c r="V9" i="32" s="1"/>
  <c r="F9" i="32" s="1"/>
  <c r="F10" i="32" s="1"/>
  <c r="AC20" i="32"/>
  <c r="AD20" i="32"/>
  <c r="AE20" i="32"/>
  <c r="AF20" i="32"/>
  <c r="AG20" i="32"/>
  <c r="AH20" i="32"/>
  <c r="AQ25" i="4" l="1"/>
  <c r="AT25" i="4"/>
  <c r="AS25" i="4"/>
  <c r="AQ16" i="1" s="1"/>
  <c r="AR25" i="4"/>
  <c r="AR52" i="4" s="1"/>
  <c r="AP25" i="4"/>
  <c r="AP52" i="4" s="1"/>
  <c r="AO25" i="4"/>
  <c r="AM16" i="1" s="1"/>
  <c r="AS22" i="4"/>
  <c r="AQ15" i="1" s="1"/>
  <c r="AR22" i="4"/>
  <c r="AP15" i="1" s="1"/>
  <c r="AQ22" i="4"/>
  <c r="AO15" i="1" s="1"/>
  <c r="AO22" i="4"/>
  <c r="AM15" i="1" s="1"/>
  <c r="AT22" i="4"/>
  <c r="AR15" i="1" s="1"/>
  <c r="AT16" i="4"/>
  <c r="AR13" i="1" s="1"/>
  <c r="AR16" i="4"/>
  <c r="AP13" i="1" s="1"/>
  <c r="AQ16" i="4"/>
  <c r="AO13" i="1" s="1"/>
  <c r="AP16" i="4"/>
  <c r="AN13" i="1" s="1"/>
  <c r="AO16" i="4"/>
  <c r="AM13" i="1" s="1"/>
  <c r="AP13" i="4"/>
  <c r="AQ13" i="4"/>
  <c r="AO13" i="4"/>
  <c r="AM12" i="1" s="1"/>
  <c r="AT13" i="4"/>
  <c r="AS13" i="4"/>
  <c r="AQ12" i="1" s="1"/>
  <c r="AR16" i="1"/>
  <c r="AT52" i="4"/>
  <c r="AS52" i="4"/>
  <c r="AO16" i="1"/>
  <c r="AQ52" i="4"/>
  <c r="AP12" i="1"/>
  <c r="AO12" i="1"/>
  <c r="AN15" i="1"/>
  <c r="AN12" i="1"/>
  <c r="W9" i="32"/>
  <c r="AS16" i="4"/>
  <c r="AQ13" i="1" s="1"/>
  <c r="E22" i="14"/>
  <c r="J126" i="1"/>
  <c r="F83" i="17"/>
  <c r="AP16" i="1" l="1"/>
  <c r="AN16" i="1"/>
  <c r="AO52" i="4"/>
  <c r="AR12" i="1"/>
  <c r="W17" i="32"/>
  <c r="W10" i="32"/>
  <c r="X9" i="32"/>
  <c r="Y9" i="32" s="1"/>
  <c r="Z9" i="32" s="1"/>
  <c r="AA9" i="32" s="1"/>
  <c r="AB9" i="32" s="1"/>
  <c r="G9" i="32" s="1"/>
  <c r="G10" i="32" s="1"/>
  <c r="W207" i="1"/>
  <c r="AC9" i="32" l="1"/>
  <c r="AB10" i="32"/>
  <c r="W16" i="32"/>
  <c r="X207" i="1"/>
  <c r="Y207" i="1" s="1"/>
  <c r="Z207" i="1" s="1"/>
  <c r="AA207" i="1" s="1"/>
  <c r="AB207" i="1" s="1"/>
  <c r="AC207" i="1" s="1"/>
  <c r="K21" i="32"/>
  <c r="K20" i="32"/>
  <c r="L20" i="32"/>
  <c r="M20" i="32"/>
  <c r="N20" i="32"/>
  <c r="O20" i="32"/>
  <c r="P20" i="32"/>
  <c r="Q20" i="32"/>
  <c r="R20" i="32"/>
  <c r="S20" i="32"/>
  <c r="T20" i="32"/>
  <c r="U20" i="32"/>
  <c r="V20" i="32"/>
  <c r="X20" i="32"/>
  <c r="Y20" i="32"/>
  <c r="Z20" i="32"/>
  <c r="AA20" i="32"/>
  <c r="AB20" i="32"/>
  <c r="J20" i="32"/>
  <c r="L17" i="32"/>
  <c r="M17" i="32"/>
  <c r="N17" i="32"/>
  <c r="O17" i="32"/>
  <c r="P17" i="32"/>
  <c r="Q17" i="32"/>
  <c r="R17" i="32"/>
  <c r="S17" i="32"/>
  <c r="T17" i="32"/>
  <c r="U17" i="32"/>
  <c r="V17" i="32"/>
  <c r="X17" i="32"/>
  <c r="Y17" i="32"/>
  <c r="Z17" i="32"/>
  <c r="AA17" i="32"/>
  <c r="AB17" i="32"/>
  <c r="J17" i="32"/>
  <c r="J16" i="32" s="1"/>
  <c r="K17" i="32"/>
  <c r="L10" i="32"/>
  <c r="M10" i="32"/>
  <c r="N10" i="32"/>
  <c r="O10" i="32"/>
  <c r="P10" i="32"/>
  <c r="Q10" i="32"/>
  <c r="R10" i="32"/>
  <c r="S10" i="32"/>
  <c r="T10" i="32"/>
  <c r="U10" i="32"/>
  <c r="V10" i="32"/>
  <c r="X10" i="32"/>
  <c r="Y10" i="32"/>
  <c r="Z10" i="32"/>
  <c r="AA10" i="32"/>
  <c r="K10" i="32"/>
  <c r="AD207" i="1" l="1"/>
  <c r="AE207" i="1" s="1"/>
  <c r="AF207" i="1" s="1"/>
  <c r="AG207" i="1" s="1"/>
  <c r="AH207" i="1" s="1"/>
  <c r="AI207" i="1" s="1"/>
  <c r="AJ207" i="1" s="1"/>
  <c r="AK207" i="1" s="1"/>
  <c r="AL207" i="1" s="1"/>
  <c r="AM207" i="1" s="1"/>
  <c r="AN207" i="1" s="1"/>
  <c r="AO207" i="1" s="1"/>
  <c r="AP207" i="1" s="1"/>
  <c r="AQ207" i="1" s="1"/>
  <c r="AR207" i="1" s="1"/>
  <c r="AD9" i="32"/>
  <c r="AC17" i="32"/>
  <c r="AC10" i="32"/>
  <c r="U16" i="32"/>
  <c r="M16" i="32"/>
  <c r="L16" i="32"/>
  <c r="AA16" i="32"/>
  <c r="T16" i="32"/>
  <c r="AB16" i="32"/>
  <c r="S16" i="32"/>
  <c r="Z16" i="32"/>
  <c r="R16" i="32"/>
  <c r="Y16" i="32"/>
  <c r="Q16" i="32"/>
  <c r="X16" i="32"/>
  <c r="P16" i="32"/>
  <c r="O16" i="32"/>
  <c r="K16" i="32"/>
  <c r="V16" i="32"/>
  <c r="N16" i="32"/>
  <c r="K7" i="32"/>
  <c r="L7" i="32" s="1"/>
  <c r="M7" i="32" s="1"/>
  <c r="N7" i="32" s="1"/>
  <c r="O7" i="32" s="1"/>
  <c r="P7" i="32" s="1"/>
  <c r="Q7" i="32" s="1"/>
  <c r="R7" i="32" s="1"/>
  <c r="S7" i="32" s="1"/>
  <c r="T7" i="32" s="1"/>
  <c r="U7" i="32" s="1"/>
  <c r="V7" i="32" s="1"/>
  <c r="W7" i="32" s="1"/>
  <c r="X7" i="32" s="1"/>
  <c r="Y7" i="32" s="1"/>
  <c r="Z7" i="32" s="1"/>
  <c r="AA7" i="32" s="1"/>
  <c r="AB7" i="32" s="1"/>
  <c r="AC7" i="32" s="1"/>
  <c r="AD7" i="32" s="1"/>
  <c r="AE7" i="32" s="1"/>
  <c r="AF7" i="32" s="1"/>
  <c r="AG7" i="32" s="1"/>
  <c r="AH7" i="32" s="1"/>
  <c r="AC16" i="32" l="1"/>
  <c r="AE9" i="32"/>
  <c r="AD17" i="32"/>
  <c r="AD10" i="32"/>
  <c r="AE10" i="32" l="1"/>
  <c r="AE17" i="32"/>
  <c r="AE16" i="32" s="1"/>
  <c r="AF9" i="32"/>
  <c r="AD16" i="32"/>
  <c r="AG9" i="32" l="1"/>
  <c r="AF17" i="32"/>
  <c r="AF10" i="32"/>
  <c r="AF16" i="32" l="1"/>
  <c r="AH9" i="32"/>
  <c r="H9" i="32" s="1"/>
  <c r="H10" i="32" s="1"/>
  <c r="AG10" i="32"/>
  <c r="AG17" i="32"/>
  <c r="AG16" i="32" s="1"/>
  <c r="AO100" i="4"/>
  <c r="AP100" i="4" s="1"/>
  <c r="AQ100" i="4" s="1"/>
  <c r="AR100" i="4" s="1"/>
  <c r="AS100" i="4" s="1"/>
  <c r="AT100" i="4" s="1"/>
  <c r="AO88" i="4"/>
  <c r="AH10" i="32" l="1"/>
  <c r="AH17" i="32"/>
  <c r="AH16" i="32" s="1"/>
  <c r="AP88" i="4"/>
  <c r="AQ88" i="4" l="1"/>
  <c r="AA26" i="30"/>
  <c r="AL26" i="30"/>
  <c r="I26" i="30"/>
  <c r="CF26" i="30" s="1"/>
  <c r="CG26" i="30" s="1"/>
  <c r="AR88" i="4" l="1"/>
  <c r="J26" i="30"/>
  <c r="K26" i="30"/>
  <c r="X26" i="30"/>
  <c r="T26" i="30"/>
  <c r="AO26" i="30" s="1"/>
  <c r="V26" i="30"/>
  <c r="AR26" i="30" s="1"/>
  <c r="BH26" i="30" s="1"/>
  <c r="AU26" i="30"/>
  <c r="AM26" i="30"/>
  <c r="AV26" i="30" s="1"/>
  <c r="P26" i="30"/>
  <c r="AF26" i="30" s="1"/>
  <c r="N26" i="30"/>
  <c r="AC26" i="30" s="1"/>
  <c r="R26" i="30" l="1"/>
  <c r="AI26" i="30" s="1"/>
  <c r="BB26" i="30"/>
  <c r="AP26" i="30"/>
  <c r="AS88" i="4"/>
  <c r="AS26" i="30"/>
  <c r="BI26" i="30" s="1"/>
  <c r="AG26" i="30"/>
  <c r="AD26" i="30"/>
  <c r="AJ26" i="30" l="1"/>
  <c r="BC26" i="30"/>
  <c r="AT88" i="4"/>
  <c r="K95" i="4"/>
  <c r="E34" i="31"/>
  <c r="I34" i="31"/>
  <c r="J34" i="31"/>
  <c r="D34" i="31"/>
  <c r="E31" i="31"/>
  <c r="D31" i="31"/>
  <c r="J30" i="31"/>
  <c r="I30" i="31"/>
  <c r="I31" i="31" s="1"/>
  <c r="L85" i="4"/>
  <c r="M103" i="16" s="1"/>
  <c r="P20" i="31"/>
  <c r="J31" i="31" l="1"/>
  <c r="K122" i="4"/>
  <c r="L122" i="4"/>
  <c r="M116" i="16" s="1"/>
  <c r="K90" i="4"/>
  <c r="L90" i="4"/>
  <c r="D47" i="31"/>
  <c r="D50" i="31" s="1"/>
  <c r="K116" i="4"/>
  <c r="L116" i="4"/>
  <c r="M115" i="16" s="1"/>
  <c r="K125" i="4"/>
  <c r="L125" i="4"/>
  <c r="M117" i="16" s="1"/>
  <c r="K128" i="4"/>
  <c r="L128" i="4"/>
  <c r="M118" i="16" s="1"/>
  <c r="K109" i="4"/>
  <c r="K130" i="4" s="1"/>
  <c r="L109" i="4"/>
  <c r="L130" i="4" s="1"/>
  <c r="K94" i="4"/>
  <c r="L94" i="4"/>
  <c r="K99" i="4"/>
  <c r="L99" i="4"/>
  <c r="M107" i="16" s="1"/>
  <c r="K102" i="4"/>
  <c r="L102" i="4"/>
  <c r="K85" i="4"/>
  <c r="K68" i="4"/>
  <c r="L68" i="4"/>
  <c r="M95" i="16" s="1"/>
  <c r="K72" i="4"/>
  <c r="L72" i="4"/>
  <c r="M96" i="16" s="1"/>
  <c r="K76" i="4"/>
  <c r="L76" i="4"/>
  <c r="M97" i="16" s="1"/>
  <c r="K79" i="4"/>
  <c r="L79" i="4"/>
  <c r="M98" i="16" s="1"/>
  <c r="K60" i="4"/>
  <c r="L60" i="4"/>
  <c r="M94" i="16" s="1"/>
  <c r="J41" i="31"/>
  <c r="J25" i="31"/>
  <c r="J11" i="31"/>
  <c r="J12" i="31" s="1"/>
  <c r="T14" i="31"/>
  <c r="T15" i="31"/>
  <c r="T16" i="31"/>
  <c r="T17" i="31"/>
  <c r="T18" i="31"/>
  <c r="T19" i="31"/>
  <c r="T20" i="31"/>
  <c r="T21" i="31"/>
  <c r="J47" i="31"/>
  <c r="Q21" i="31"/>
  <c r="R21" i="31"/>
  <c r="S21" i="31"/>
  <c r="P21" i="31"/>
  <c r="Q20" i="31"/>
  <c r="R20" i="31"/>
  <c r="S20" i="31"/>
  <c r="Q19" i="31"/>
  <c r="R19" i="31"/>
  <c r="S19" i="31"/>
  <c r="P19" i="31"/>
  <c r="Q18" i="31"/>
  <c r="R18" i="31"/>
  <c r="S18" i="31"/>
  <c r="P18" i="31"/>
  <c r="Q17" i="31"/>
  <c r="R17" i="31"/>
  <c r="S17" i="31"/>
  <c r="P17" i="31"/>
  <c r="Q16" i="31"/>
  <c r="R16" i="31"/>
  <c r="S16" i="31"/>
  <c r="P16" i="31"/>
  <c r="Q15" i="31"/>
  <c r="R15" i="31"/>
  <c r="S15" i="31"/>
  <c r="P15" i="31"/>
  <c r="Q14" i="31"/>
  <c r="R14" i="31"/>
  <c r="S14" i="31"/>
  <c r="P14" i="31"/>
  <c r="Q13" i="31"/>
  <c r="P13" i="31"/>
  <c r="E47" i="31"/>
  <c r="F47" i="31"/>
  <c r="I47" i="31"/>
  <c r="E17" i="31"/>
  <c r="F17" i="31"/>
  <c r="I17" i="31"/>
  <c r="J17" i="31"/>
  <c r="D17" i="31"/>
  <c r="I41" i="31"/>
  <c r="I42" i="31" s="1"/>
  <c r="F41" i="31"/>
  <c r="E41" i="31"/>
  <c r="K110" i="4" s="1"/>
  <c r="D41" i="31"/>
  <c r="J110" i="4" s="1"/>
  <c r="J131" i="4" s="1"/>
  <c r="I25" i="31"/>
  <c r="F25" i="31"/>
  <c r="F11" i="31"/>
  <c r="E25" i="31"/>
  <c r="D25" i="31"/>
  <c r="J86" i="4" s="1"/>
  <c r="J105" i="4" s="1"/>
  <c r="D11" i="31"/>
  <c r="J61" i="4" s="1"/>
  <c r="I11" i="31"/>
  <c r="E11" i="31"/>
  <c r="E12" i="31" s="1"/>
  <c r="F12" i="31" l="1"/>
  <c r="L62" i="4" s="1"/>
  <c r="K104" i="4"/>
  <c r="M104" i="16"/>
  <c r="L91" i="4"/>
  <c r="L123" i="4" s="1"/>
  <c r="M114" i="16"/>
  <c r="M119" i="16" s="1"/>
  <c r="AM81" i="1"/>
  <c r="AQ81" i="1"/>
  <c r="AN81" i="1"/>
  <c r="AO81" i="1"/>
  <c r="T11" i="31"/>
  <c r="M99" i="16"/>
  <c r="M86" i="16" s="1"/>
  <c r="M88" i="16"/>
  <c r="K91" i="4"/>
  <c r="K123" i="4" s="1"/>
  <c r="K81" i="4"/>
  <c r="L81" i="4"/>
  <c r="L104" i="4"/>
  <c r="AK110" i="4"/>
  <c r="AL110" i="4"/>
  <c r="AM110" i="4"/>
  <c r="AN110" i="4"/>
  <c r="AJ61" i="4"/>
  <c r="AK61" i="4"/>
  <c r="AL61" i="4"/>
  <c r="AM61" i="4"/>
  <c r="AN61" i="4"/>
  <c r="AI61" i="4"/>
  <c r="AN86" i="4"/>
  <c r="K96" i="4"/>
  <c r="K86" i="4"/>
  <c r="E26" i="31"/>
  <c r="K87" i="4" s="1"/>
  <c r="D26" i="31"/>
  <c r="J87" i="4" s="1"/>
  <c r="J88" i="4" s="1"/>
  <c r="J26" i="31"/>
  <c r="K61" i="4"/>
  <c r="T29" i="31"/>
  <c r="I26" i="31"/>
  <c r="E42" i="31"/>
  <c r="K111" i="4" s="1"/>
  <c r="F26" i="31"/>
  <c r="L87" i="4" s="1"/>
  <c r="S29" i="31"/>
  <c r="P11" i="31"/>
  <c r="S11" i="31"/>
  <c r="R11" i="31"/>
  <c r="T13" i="31"/>
  <c r="D42" i="31"/>
  <c r="J111" i="4" s="1"/>
  <c r="J112" i="4" s="1"/>
  <c r="Q11" i="31"/>
  <c r="J42" i="31"/>
  <c r="L86" i="4"/>
  <c r="L110" i="4"/>
  <c r="F42" i="31"/>
  <c r="L111" i="4" s="1"/>
  <c r="S13" i="31"/>
  <c r="R13" i="31"/>
  <c r="D12" i="31"/>
  <c r="J62" i="4" s="1"/>
  <c r="J63" i="4" s="1"/>
  <c r="L61" i="4"/>
  <c r="K62" i="4"/>
  <c r="I12" i="31"/>
  <c r="K105" i="4" l="1"/>
  <c r="M20" i="16"/>
  <c r="F50" i="31"/>
  <c r="M177" i="2"/>
  <c r="M21" i="16"/>
  <c r="L131" i="4"/>
  <c r="E50" i="31"/>
  <c r="L177" i="2"/>
  <c r="L21" i="16"/>
  <c r="K131" i="4"/>
  <c r="AO61" i="1"/>
  <c r="AO193" i="1"/>
  <c r="AR81" i="1"/>
  <c r="AM61" i="1"/>
  <c r="AM193" i="1"/>
  <c r="AN61" i="1"/>
  <c r="AN193" i="1"/>
  <c r="AQ61" i="1"/>
  <c r="AQ193" i="1"/>
  <c r="AP81" i="1"/>
  <c r="M100" i="16"/>
  <c r="AF23" i="17"/>
  <c r="AD23" i="17"/>
  <c r="AE23" i="17"/>
  <c r="AB23" i="17"/>
  <c r="AC23" i="17"/>
  <c r="AG23" i="17"/>
  <c r="K92" i="4"/>
  <c r="L92" i="4"/>
  <c r="Q12" i="31"/>
  <c r="P12" i="31"/>
  <c r="R12" i="31"/>
  <c r="T12" i="31"/>
  <c r="S12" i="31"/>
  <c r="M19" i="16" l="1"/>
  <c r="M254" i="2"/>
  <c r="L19" i="16"/>
  <c r="L254" i="2"/>
  <c r="AH23" i="17"/>
  <c r="P92" i="4"/>
  <c r="AP61" i="1"/>
  <c r="AP193" i="1"/>
  <c r="AR61" i="1"/>
  <c r="AR193" i="1"/>
  <c r="Q10" i="31"/>
  <c r="Q22" i="31" s="1"/>
  <c r="Q24" i="31" s="1"/>
  <c r="T10" i="31"/>
  <c r="T22" i="31" s="1"/>
  <c r="T24" i="31" s="1"/>
  <c r="R10" i="31"/>
  <c r="R22" i="31" s="1"/>
  <c r="R24" i="31" s="1"/>
  <c r="P10" i="31"/>
  <c r="P22" i="31" s="1"/>
  <c r="P24" i="31" s="1"/>
  <c r="S10" i="31"/>
  <c r="S22" i="31" s="1"/>
  <c r="S24" i="31" s="1"/>
  <c r="Q28" i="13"/>
  <c r="E5" i="13"/>
  <c r="G5" i="13" s="1"/>
  <c r="E6" i="13"/>
  <c r="G6" i="13"/>
  <c r="K6" i="13" s="1"/>
  <c r="I6" i="13"/>
  <c r="E7" i="13"/>
  <c r="G7" i="13"/>
  <c r="P7" i="13" s="1"/>
  <c r="H7" i="13"/>
  <c r="I7" i="13"/>
  <c r="J7" i="13"/>
  <c r="K7" i="13"/>
  <c r="E8" i="13"/>
  <c r="G8" i="13" s="1"/>
  <c r="E9" i="13"/>
  <c r="G9" i="13"/>
  <c r="N9" i="13" s="1"/>
  <c r="M9" i="13" s="1"/>
  <c r="L9" i="13"/>
  <c r="E10" i="13"/>
  <c r="G10" i="13" s="1"/>
  <c r="E11" i="13"/>
  <c r="G11" i="13" s="1"/>
  <c r="E12" i="13"/>
  <c r="G12" i="13" s="1"/>
  <c r="E13" i="13"/>
  <c r="G13" i="13" s="1"/>
  <c r="E14" i="13"/>
  <c r="G14" i="13" s="1"/>
  <c r="E15" i="13"/>
  <c r="G15" i="13" s="1"/>
  <c r="E16" i="13"/>
  <c r="G16" i="13" s="1"/>
  <c r="D18" i="13"/>
  <c r="H28" i="13"/>
  <c r="I28" i="13"/>
  <c r="J28" i="13"/>
  <c r="K28" i="13"/>
  <c r="D49" i="31" s="1"/>
  <c r="L28" i="13"/>
  <c r="E49" i="31" s="1"/>
  <c r="M28" i="13"/>
  <c r="N28" i="13"/>
  <c r="F49" i="31" s="1"/>
  <c r="O28" i="13"/>
  <c r="P28" i="13"/>
  <c r="H31" i="13"/>
  <c r="O31" i="13"/>
  <c r="H32" i="13"/>
  <c r="O32" i="13"/>
  <c r="H33" i="13"/>
  <c r="O33" i="13"/>
  <c r="K237" i="2"/>
  <c r="K223" i="2"/>
  <c r="K219" i="2"/>
  <c r="O81" i="1" l="1"/>
  <c r="BK36" i="30"/>
  <c r="BM36" i="30" s="1"/>
  <c r="V107" i="30"/>
  <c r="X107" i="30"/>
  <c r="X102" i="30"/>
  <c r="T102" i="30"/>
  <c r="V102" i="30"/>
  <c r="X106" i="30"/>
  <c r="T106" i="30"/>
  <c r="T107" i="30"/>
  <c r="V106" i="30"/>
  <c r="V103" i="30"/>
  <c r="T103" i="30"/>
  <c r="V108" i="30"/>
  <c r="T108" i="30"/>
  <c r="X108" i="30"/>
  <c r="X103" i="30"/>
  <c r="V111" i="30"/>
  <c r="V113" i="30"/>
  <c r="X113" i="30"/>
  <c r="T111" i="30"/>
  <c r="X111" i="30"/>
  <c r="T113" i="30"/>
  <c r="J23" i="17"/>
  <c r="O123" i="4"/>
  <c r="AO92" i="4"/>
  <c r="P123" i="4"/>
  <c r="AP92" i="4"/>
  <c r="AQ92" i="4"/>
  <c r="AR92" i="4"/>
  <c r="AS92" i="4"/>
  <c r="AT92" i="4"/>
  <c r="O7" i="13"/>
  <c r="N7" i="13"/>
  <c r="H6" i="13"/>
  <c r="M7" i="13"/>
  <c r="L7" i="13"/>
  <c r="N15" i="13"/>
  <c r="M15" i="13" s="1"/>
  <c r="O15" i="13"/>
  <c r="P15" i="13"/>
  <c r="H8" i="13"/>
  <c r="I8" i="13"/>
  <c r="J8" i="13"/>
  <c r="K8" i="13"/>
  <c r="L8" i="13"/>
  <c r="M8" i="13"/>
  <c r="N8" i="13"/>
  <c r="O8" i="13"/>
  <c r="P8" i="13"/>
  <c r="Q16" i="13"/>
  <c r="Q18" i="13" s="1"/>
  <c r="N16" i="13"/>
  <c r="M16" i="13" s="1"/>
  <c r="O16" i="13"/>
  <c r="P16" i="13"/>
  <c r="N14" i="13"/>
  <c r="M14" i="13" s="1"/>
  <c r="O14" i="13"/>
  <c r="P14" i="13"/>
  <c r="P13" i="13"/>
  <c r="N13" i="13"/>
  <c r="M13" i="13" s="1"/>
  <c r="O13" i="13"/>
  <c r="L10" i="13"/>
  <c r="N10" i="13"/>
  <c r="M10" i="13" s="1"/>
  <c r="O10" i="13"/>
  <c r="P10" i="13"/>
  <c r="L12" i="13"/>
  <c r="N12" i="13"/>
  <c r="M12" i="13" s="1"/>
  <c r="O12" i="13"/>
  <c r="P12" i="13"/>
  <c r="P11" i="13"/>
  <c r="N11" i="13"/>
  <c r="M11" i="13" s="1"/>
  <c r="L11" i="13"/>
  <c r="O11" i="13"/>
  <c r="H5" i="13"/>
  <c r="G18" i="13"/>
  <c r="I5" i="13"/>
  <c r="J5" i="13"/>
  <c r="K5" i="13"/>
  <c r="K18" i="13" s="1"/>
  <c r="L5" i="13"/>
  <c r="M5" i="13"/>
  <c r="N5" i="13"/>
  <c r="O5" i="13"/>
  <c r="P5" i="13"/>
  <c r="J6" i="13"/>
  <c r="P6" i="13"/>
  <c r="O6" i="13"/>
  <c r="N6" i="13"/>
  <c r="P9" i="13"/>
  <c r="M6" i="13"/>
  <c r="O9" i="13"/>
  <c r="L6" i="13"/>
  <c r="I18" i="13" l="1"/>
  <c r="N61" i="1"/>
  <c r="I23" i="17"/>
  <c r="AO123" i="4"/>
  <c r="AP123" i="4"/>
  <c r="AQ123" i="4"/>
  <c r="AR123" i="4"/>
  <c r="AS123" i="4"/>
  <c r="AT123" i="4"/>
  <c r="H18" i="13"/>
  <c r="M18" i="13"/>
  <c r="O18" i="13"/>
  <c r="L18" i="13"/>
  <c r="N18" i="13"/>
  <c r="P18" i="13"/>
  <c r="J18" i="13"/>
  <c r="L108" i="2"/>
  <c r="K110" i="2" l="1"/>
  <c r="N139" i="4"/>
  <c r="N138" i="4"/>
  <c r="K48" i="16"/>
  <c r="F74" i="17"/>
  <c r="E74" i="17"/>
  <c r="E72" i="17"/>
  <c r="E63" i="17"/>
  <c r="E64" i="17"/>
  <c r="E65" i="17"/>
  <c r="E62" i="17"/>
  <c r="J113" i="1"/>
  <c r="E48" i="17"/>
  <c r="E49" i="17"/>
  <c r="E50" i="17"/>
  <c r="E51" i="17"/>
  <c r="E52" i="17"/>
  <c r="E53" i="17"/>
  <c r="E47" i="17"/>
  <c r="E34" i="17"/>
  <c r="E41" i="17"/>
  <c r="E31" i="17"/>
  <c r="E32" i="17"/>
  <c r="E33" i="17"/>
  <c r="E35" i="17"/>
  <c r="E36" i="17"/>
  <c r="E37" i="17"/>
  <c r="E38" i="17"/>
  <c r="E24" i="17"/>
  <c r="E19" i="17"/>
  <c r="E16" i="17"/>
  <c r="L20" i="16"/>
  <c r="K31" i="16"/>
  <c r="K19" i="16"/>
  <c r="K20" i="16"/>
  <c r="K21" i="16"/>
  <c r="K12" i="16"/>
  <c r="K15" i="16" s="1"/>
  <c r="N77" i="1" l="1"/>
  <c r="E68" i="17"/>
  <c r="E83" i="17" s="1"/>
  <c r="K112" i="2"/>
  <c r="L111" i="2"/>
  <c r="E55" i="17"/>
  <c r="E82" i="17" s="1"/>
  <c r="H25" i="12"/>
  <c r="U54" i="30"/>
  <c r="Q54" i="30"/>
  <c r="O54" i="30"/>
  <c r="BF36" i="30"/>
  <c r="BF39" i="30" s="1"/>
  <c r="BE36" i="30"/>
  <c r="BE39" i="30" s="1"/>
  <c r="AZ36" i="30"/>
  <c r="AZ39" i="30" s="1"/>
  <c r="AY36" i="30"/>
  <c r="AY39" i="30" s="1"/>
  <c r="AM34" i="30"/>
  <c r="AA34" i="30"/>
  <c r="I34" i="30"/>
  <c r="AL33" i="30"/>
  <c r="AA33" i="30"/>
  <c r="I33" i="30"/>
  <c r="CF33" i="30" s="1"/>
  <c r="CG33" i="30" s="1"/>
  <c r="AL32" i="30"/>
  <c r="AA32" i="30"/>
  <c r="I32" i="30"/>
  <c r="CF32" i="30" s="1"/>
  <c r="CG32" i="30" s="1"/>
  <c r="AL31" i="30"/>
  <c r="AM31" i="30" s="1"/>
  <c r="AA31" i="30"/>
  <c r="I31" i="30"/>
  <c r="CF31" i="30" s="1"/>
  <c r="CG31" i="30" s="1"/>
  <c r="AL30" i="30"/>
  <c r="AA30" i="30"/>
  <c r="L30" i="30"/>
  <c r="I30" i="30"/>
  <c r="CF30" i="30" s="1"/>
  <c r="CG30" i="30" s="1"/>
  <c r="AL29" i="30"/>
  <c r="AA29" i="30"/>
  <c r="I29" i="30"/>
  <c r="CF29" i="30" s="1"/>
  <c r="CG29" i="30" s="1"/>
  <c r="AL28" i="30"/>
  <c r="AA28" i="30"/>
  <c r="I28" i="30"/>
  <c r="CF28" i="30" s="1"/>
  <c r="CG28" i="30" s="1"/>
  <c r="AL27" i="30"/>
  <c r="AM27" i="30" s="1"/>
  <c r="AA27" i="30"/>
  <c r="I27" i="30"/>
  <c r="CF27" i="30" s="1"/>
  <c r="CG27" i="30" s="1"/>
  <c r="AL25" i="30"/>
  <c r="AM25" i="30" s="1"/>
  <c r="AA25" i="30"/>
  <c r="I25" i="30"/>
  <c r="CF25" i="30" s="1"/>
  <c r="CG25" i="30" s="1"/>
  <c r="AL24" i="30"/>
  <c r="AM24" i="30" s="1"/>
  <c r="AA24" i="30"/>
  <c r="I24" i="30"/>
  <c r="AL23" i="30"/>
  <c r="AA23" i="30"/>
  <c r="I23" i="30"/>
  <c r="CF23" i="30" s="1"/>
  <c r="CG23" i="30" s="1"/>
  <c r="AL22" i="30"/>
  <c r="AM22" i="30" s="1"/>
  <c r="AA22" i="30"/>
  <c r="K22" i="30"/>
  <c r="AL21" i="30"/>
  <c r="AM21" i="30" s="1"/>
  <c r="AA21" i="30"/>
  <c r="K21" i="30"/>
  <c r="AL20" i="30"/>
  <c r="AA20" i="30"/>
  <c r="AL19" i="30"/>
  <c r="AA19" i="30"/>
  <c r="AL18" i="30"/>
  <c r="AA18" i="30"/>
  <c r="AL17" i="30"/>
  <c r="AA17" i="30"/>
  <c r="AL16" i="30"/>
  <c r="AA16" i="30"/>
  <c r="AL15" i="30"/>
  <c r="AA15" i="30"/>
  <c r="AL14" i="30"/>
  <c r="AM14" i="30" s="1"/>
  <c r="AA14" i="30"/>
  <c r="AL13" i="30"/>
  <c r="AM13" i="30" s="1"/>
  <c r="AA13" i="30"/>
  <c r="AL12" i="30"/>
  <c r="AA12" i="30"/>
  <c r="AL11" i="30"/>
  <c r="AA11" i="30"/>
  <c r="M3" i="30"/>
  <c r="CF24" i="30" l="1"/>
  <c r="CG24" i="30" s="1"/>
  <c r="X30" i="30"/>
  <c r="P45" i="30"/>
  <c r="V62" i="30"/>
  <c r="P62" i="30"/>
  <c r="P83" i="30"/>
  <c r="P46" i="30"/>
  <c r="O141" i="4"/>
  <c r="P141" i="4"/>
  <c r="J25" i="30"/>
  <c r="K25" i="30"/>
  <c r="K27" i="30"/>
  <c r="J27" i="30"/>
  <c r="J20" i="30"/>
  <c r="K20" i="30"/>
  <c r="V15" i="30"/>
  <c r="AR15" i="30" s="1"/>
  <c r="BH15" i="30" s="1"/>
  <c r="K15" i="30"/>
  <c r="J15" i="30"/>
  <c r="J22" i="30"/>
  <c r="J29" i="30"/>
  <c r="K29" i="30"/>
  <c r="J21" i="30"/>
  <c r="K31" i="30"/>
  <c r="J31" i="30"/>
  <c r="J23" i="30"/>
  <c r="K23" i="30"/>
  <c r="K18" i="30"/>
  <c r="J18" i="30"/>
  <c r="X16" i="30"/>
  <c r="AU16" i="30" s="1"/>
  <c r="K16" i="30"/>
  <c r="J16" i="30"/>
  <c r="X11" i="30"/>
  <c r="AU11" i="30" s="1"/>
  <c r="J11" i="30"/>
  <c r="J28" i="30"/>
  <c r="K28" i="30"/>
  <c r="T13" i="30"/>
  <c r="AO13" i="30" s="1"/>
  <c r="K13" i="30"/>
  <c r="J13" i="30"/>
  <c r="K30" i="30"/>
  <c r="J30" i="30"/>
  <c r="J24" i="30"/>
  <c r="K24" i="30"/>
  <c r="J33" i="30"/>
  <c r="K33" i="30"/>
  <c r="K17" i="30"/>
  <c r="J17" i="30"/>
  <c r="P12" i="30"/>
  <c r="G119" i="30" s="1"/>
  <c r="J12" i="30"/>
  <c r="K12" i="30"/>
  <c r="K19" i="30"/>
  <c r="J19" i="30"/>
  <c r="K32" i="30"/>
  <c r="J32" i="30"/>
  <c r="K34" i="30"/>
  <c r="J34" i="30"/>
  <c r="X14" i="30"/>
  <c r="AU14" i="30" s="1"/>
  <c r="K14" i="30"/>
  <c r="J14" i="30"/>
  <c r="R28" i="30"/>
  <c r="AI28" i="30" s="1"/>
  <c r="P29" i="30"/>
  <c r="L29" i="30" s="1"/>
  <c r="P32" i="30"/>
  <c r="L32" i="30" s="1"/>
  <c r="R30" i="30"/>
  <c r="AJ30" i="30" s="1"/>
  <c r="P30" i="30"/>
  <c r="X17" i="30"/>
  <c r="AU17" i="30" s="1"/>
  <c r="V17" i="30"/>
  <c r="AR17" i="30" s="1"/>
  <c r="BH17" i="30" s="1"/>
  <c r="T17" i="30"/>
  <c r="AO17" i="30" s="1"/>
  <c r="R17" i="30"/>
  <c r="P17" i="30"/>
  <c r="AF17" i="30" s="1"/>
  <c r="N17" i="30"/>
  <c r="AC17" i="30" s="1"/>
  <c r="AU30" i="30"/>
  <c r="AM11" i="30"/>
  <c r="AM28" i="30"/>
  <c r="AM20" i="30"/>
  <c r="P28" i="30"/>
  <c r="AM23" i="30"/>
  <c r="P31" i="30"/>
  <c r="N11" i="30"/>
  <c r="AC11" i="30" s="1"/>
  <c r="AM17" i="30"/>
  <c r="AM30" i="30"/>
  <c r="P43" i="30"/>
  <c r="AM16" i="30"/>
  <c r="AM33" i="30"/>
  <c r="L7" i="30"/>
  <c r="AM19" i="30"/>
  <c r="N30" i="30"/>
  <c r="V43" i="30"/>
  <c r="P33" i="30"/>
  <c r="AG33" i="30" s="1"/>
  <c r="AM29" i="30"/>
  <c r="T30" i="30"/>
  <c r="AO30" i="30" s="1"/>
  <c r="AM12" i="30"/>
  <c r="V30" i="30"/>
  <c r="AR30" i="30" s="1"/>
  <c r="BH30" i="30" s="1"/>
  <c r="AM32" i="30"/>
  <c r="AM15" i="30"/>
  <c r="AM18" i="30"/>
  <c r="V10" i="30"/>
  <c r="V28" i="30" s="1"/>
  <c r="AR28" i="30" s="1"/>
  <c r="BH28" i="30" s="1"/>
  <c r="AF12" i="30" l="1"/>
  <c r="H118" i="30"/>
  <c r="I118" i="30" s="1"/>
  <c r="AI141" i="4"/>
  <c r="P27" i="30"/>
  <c r="X20" i="30"/>
  <c r="AU20" i="30" s="1"/>
  <c r="X24" i="30"/>
  <c r="AU24" i="30" s="1"/>
  <c r="P22" i="30"/>
  <c r="AF22" i="30" s="1"/>
  <c r="BB22" i="30" s="1"/>
  <c r="R23" i="30"/>
  <c r="AI23" i="30" s="1"/>
  <c r="R25" i="30"/>
  <c r="AI25" i="30" s="1"/>
  <c r="N19" i="30"/>
  <c r="AC19" i="30" s="1"/>
  <c r="P21" i="30"/>
  <c r="V18" i="30"/>
  <c r="AR18" i="30" s="1"/>
  <c r="BH18" i="30" s="1"/>
  <c r="BB17" i="30"/>
  <c r="P100" i="30"/>
  <c r="V100" i="30"/>
  <c r="BB12" i="30"/>
  <c r="BC33" i="30"/>
  <c r="AG28" i="30"/>
  <c r="AD11" i="30"/>
  <c r="V25" i="30"/>
  <c r="AS25" i="30" s="1"/>
  <c r="BI25" i="30" s="1"/>
  <c r="T25" i="30"/>
  <c r="AP25" i="30" s="1"/>
  <c r="X25" i="30"/>
  <c r="AU25" i="30" s="1"/>
  <c r="N25" i="30"/>
  <c r="AC25" i="30" s="1"/>
  <c r="P25" i="30"/>
  <c r="AF25" i="30" s="1"/>
  <c r="T19" i="30"/>
  <c r="AO19" i="30" s="1"/>
  <c r="X21" i="30"/>
  <c r="AU21" i="30" s="1"/>
  <c r="X12" i="30"/>
  <c r="AU12" i="30" s="1"/>
  <c r="V12" i="30"/>
  <c r="AR12" i="30" s="1"/>
  <c r="BH12" i="30" s="1"/>
  <c r="R12" i="30"/>
  <c r="AI12" i="30" s="1"/>
  <c r="N12" i="30"/>
  <c r="AC12" i="30" s="1"/>
  <c r="T12" i="30"/>
  <c r="AO12" i="30" s="1"/>
  <c r="R19" i="30"/>
  <c r="AI19" i="30" s="1"/>
  <c r="V21" i="30"/>
  <c r="AR21" i="30" s="1"/>
  <c r="BH21" i="30" s="1"/>
  <c r="R21" i="30"/>
  <c r="AI21" i="30" s="1"/>
  <c r="T21" i="30"/>
  <c r="AO21" i="30" s="1"/>
  <c r="R45" i="30"/>
  <c r="R83" i="30" s="1"/>
  <c r="X62" i="30"/>
  <c r="R62" i="30"/>
  <c r="R43" i="30"/>
  <c r="V13" i="30"/>
  <c r="AR13" i="30" s="1"/>
  <c r="BH13" i="30" s="1"/>
  <c r="N21" i="30"/>
  <c r="AC21" i="30" s="1"/>
  <c r="X13" i="30"/>
  <c r="AU13" i="30" s="1"/>
  <c r="N13" i="30"/>
  <c r="AD13" i="30" s="1"/>
  <c r="P24" i="30"/>
  <c r="AF24" i="30" s="1"/>
  <c r="T24" i="30"/>
  <c r="AO24" i="30" s="1"/>
  <c r="R24" i="30"/>
  <c r="AI24" i="30" s="1"/>
  <c r="AG29" i="30"/>
  <c r="P13" i="30"/>
  <c r="P23" i="30"/>
  <c r="AG23" i="30" s="1"/>
  <c r="X23" i="30"/>
  <c r="AU23" i="30" s="1"/>
  <c r="N20" i="30"/>
  <c r="AC20" i="30" s="1"/>
  <c r="N23" i="30"/>
  <c r="AC23" i="30" s="1"/>
  <c r="P20" i="30"/>
  <c r="AF20" i="30" s="1"/>
  <c r="T23" i="30"/>
  <c r="AO23" i="30" s="1"/>
  <c r="R20" i="30"/>
  <c r="AI20" i="30" s="1"/>
  <c r="R27" i="30"/>
  <c r="AI27" i="30" s="1"/>
  <c r="T20" i="30"/>
  <c r="AO20" i="30" s="1"/>
  <c r="N24" i="30"/>
  <c r="AC24" i="30" s="1"/>
  <c r="V24" i="30"/>
  <c r="AR24" i="30" s="1"/>
  <c r="BH24" i="30" s="1"/>
  <c r="V20" i="30"/>
  <c r="AR20" i="30" s="1"/>
  <c r="BH20" i="30" s="1"/>
  <c r="R13" i="30"/>
  <c r="AJ13" i="30" s="1"/>
  <c r="T27" i="30"/>
  <c r="AP27" i="30" s="1"/>
  <c r="R15" i="30"/>
  <c r="AI15" i="30" s="1"/>
  <c r="N27" i="30"/>
  <c r="AD27" i="30" s="1"/>
  <c r="V23" i="30"/>
  <c r="AR23" i="30" s="1"/>
  <c r="BH23" i="30" s="1"/>
  <c r="P15" i="30"/>
  <c r="AF15" i="30" s="1"/>
  <c r="X27" i="30"/>
  <c r="AU27" i="30" s="1"/>
  <c r="X18" i="30"/>
  <c r="AU18" i="30" s="1"/>
  <c r="T15" i="30"/>
  <c r="AO15" i="30" s="1"/>
  <c r="V27" i="30"/>
  <c r="AS27" i="30" s="1"/>
  <c r="BI27" i="30" s="1"/>
  <c r="X15" i="30"/>
  <c r="AU15" i="30" s="1"/>
  <c r="K36" i="30"/>
  <c r="K39" i="30" s="1"/>
  <c r="J36" i="30"/>
  <c r="J39" i="30" s="1"/>
  <c r="AO141" i="4"/>
  <c r="AP141" i="4"/>
  <c r="AR141" i="4"/>
  <c r="AQ141" i="4"/>
  <c r="AS141" i="4"/>
  <c r="AT141" i="4"/>
  <c r="N22" i="30"/>
  <c r="R11" i="30"/>
  <c r="X19" i="30"/>
  <c r="AU19" i="30" s="1"/>
  <c r="V19" i="30"/>
  <c r="AR19" i="30" s="1"/>
  <c r="BH19" i="30" s="1"/>
  <c r="V22" i="30"/>
  <c r="AR22" i="30" s="1"/>
  <c r="BH22" i="30" s="1"/>
  <c r="V11" i="30"/>
  <c r="AS11" i="30" s="1"/>
  <c r="N18" i="30"/>
  <c r="AD18" i="30" s="1"/>
  <c r="X22" i="30"/>
  <c r="AV22" i="30" s="1"/>
  <c r="R33" i="30"/>
  <c r="AI33" i="30" s="1"/>
  <c r="N15" i="30"/>
  <c r="AD15" i="30" s="1"/>
  <c r="R22" i="30"/>
  <c r="AI22" i="30" s="1"/>
  <c r="T22" i="30"/>
  <c r="AO22" i="30" s="1"/>
  <c r="AC14" i="30"/>
  <c r="P18" i="30"/>
  <c r="AG18" i="30" s="1"/>
  <c r="R14" i="30"/>
  <c r="AI14" i="30" s="1"/>
  <c r="P19" i="30"/>
  <c r="AF19" i="30" s="1"/>
  <c r="T16" i="30"/>
  <c r="AO16" i="30" s="1"/>
  <c r="N16" i="30"/>
  <c r="AC16" i="30" s="1"/>
  <c r="V14" i="30"/>
  <c r="AR14" i="30" s="1"/>
  <c r="BH14" i="30" s="1"/>
  <c r="R18" i="30"/>
  <c r="AI18" i="30" s="1"/>
  <c r="T11" i="30"/>
  <c r="AO11" i="30" s="1"/>
  <c r="T18" i="30"/>
  <c r="AO18" i="30" s="1"/>
  <c r="AF14" i="30"/>
  <c r="P16" i="30"/>
  <c r="AF16" i="30" s="1"/>
  <c r="R16" i="30"/>
  <c r="AI16" i="30" s="1"/>
  <c r="T14" i="30"/>
  <c r="AO14" i="30" s="1"/>
  <c r="X43" i="30"/>
  <c r="V16" i="30"/>
  <c r="AR16" i="30" s="1"/>
  <c r="BH16" i="30" s="1"/>
  <c r="AF32" i="30"/>
  <c r="R32" i="30"/>
  <c r="AJ32" i="30" s="1"/>
  <c r="R31" i="30"/>
  <c r="AG32" i="30"/>
  <c r="R29" i="30"/>
  <c r="AJ29" i="30" s="1"/>
  <c r="AF29" i="30"/>
  <c r="X10" i="30"/>
  <c r="X4" i="30" s="1"/>
  <c r="AI9" i="30"/>
  <c r="V31" i="30"/>
  <c r="AS31" i="30" s="1"/>
  <c r="BI31" i="30" s="1"/>
  <c r="AG31" i="30"/>
  <c r="AG30" i="30"/>
  <c r="AF30" i="30"/>
  <c r="V32" i="30"/>
  <c r="AR32" i="30" s="1"/>
  <c r="BH32" i="30" s="1"/>
  <c r="AJ28" i="30"/>
  <c r="AI30" i="30"/>
  <c r="V33" i="30"/>
  <c r="AR33" i="30" s="1"/>
  <c r="BH33" i="30" s="1"/>
  <c r="V29" i="30"/>
  <c r="AR29" i="30" s="1"/>
  <c r="BH29" i="30" s="1"/>
  <c r="AD17" i="30"/>
  <c r="AF28" i="30"/>
  <c r="L28" i="30"/>
  <c r="AV16" i="30"/>
  <c r="AS15" i="30"/>
  <c r="BI15" i="30" s="1"/>
  <c r="AV17" i="30"/>
  <c r="AS17" i="30"/>
  <c r="BI17" i="30" s="1"/>
  <c r="AP17" i="30"/>
  <c r="V81" i="30"/>
  <c r="P81" i="30"/>
  <c r="AS28" i="30"/>
  <c r="BI28" i="30" s="1"/>
  <c r="AI17" i="30"/>
  <c r="AJ17" i="30"/>
  <c r="AC30" i="30"/>
  <c r="AD30" i="30"/>
  <c r="AV14" i="30"/>
  <c r="AG17" i="30"/>
  <c r="AG27" i="30"/>
  <c r="AF27" i="30"/>
  <c r="AP13" i="30"/>
  <c r="L33" i="30"/>
  <c r="AF33" i="30"/>
  <c r="AS30" i="30"/>
  <c r="BI30" i="30" s="1"/>
  <c r="AV30" i="30"/>
  <c r="AP30" i="30"/>
  <c r="AG22" i="30"/>
  <c r="AV24" i="30"/>
  <c r="AF31" i="30"/>
  <c r="L31" i="30"/>
  <c r="AV11" i="30"/>
  <c r="V4" i="30"/>
  <c r="V45" i="30"/>
  <c r="AG12" i="30"/>
  <c r="AV20" i="30" l="1"/>
  <c r="G132" i="30"/>
  <c r="G120" i="30"/>
  <c r="AP19" i="30"/>
  <c r="AS18" i="30"/>
  <c r="BI18" i="30" s="1"/>
  <c r="AG25" i="30"/>
  <c r="BC25" i="30" s="1"/>
  <c r="AS12" i="30"/>
  <c r="BI12" i="30" s="1"/>
  <c r="BC28" i="30"/>
  <c r="AO25" i="30"/>
  <c r="AD19" i="30"/>
  <c r="AJ25" i="30"/>
  <c r="AV25" i="30"/>
  <c r="AF23" i="30"/>
  <c r="AJ23" i="30"/>
  <c r="AG15" i="30"/>
  <c r="AF21" i="30"/>
  <c r="AG21" i="30"/>
  <c r="AP15" i="30"/>
  <c r="AP23" i="30"/>
  <c r="AR25" i="30"/>
  <c r="BH25" i="30" s="1"/>
  <c r="AJ12" i="30"/>
  <c r="BB24" i="30"/>
  <c r="BC12" i="30"/>
  <c r="BB25" i="30"/>
  <c r="BC17" i="30"/>
  <c r="BB30" i="30"/>
  <c r="BB15" i="30"/>
  <c r="BC27" i="30"/>
  <c r="BB16" i="30"/>
  <c r="R81" i="30"/>
  <c r="R100" i="30"/>
  <c r="X100" i="30"/>
  <c r="BB20" i="30"/>
  <c r="AV21" i="30"/>
  <c r="AV27" i="30"/>
  <c r="BB14" i="30"/>
  <c r="BB29" i="30"/>
  <c r="BB19" i="30"/>
  <c r="BC23" i="30"/>
  <c r="BB28" i="30"/>
  <c r="BC22" i="30"/>
  <c r="BC30" i="30"/>
  <c r="AD25" i="30"/>
  <c r="BC29" i="30"/>
  <c r="BB31" i="30"/>
  <c r="BB33" i="30"/>
  <c r="BC18" i="30"/>
  <c r="BB27" i="30"/>
  <c r="BC32" i="30"/>
  <c r="BC31" i="30"/>
  <c r="BB32" i="30"/>
  <c r="AF11" i="30"/>
  <c r="AG11" i="30"/>
  <c r="AI11" i="30"/>
  <c r="AV13" i="30"/>
  <c r="AD21" i="30"/>
  <c r="H119" i="30"/>
  <c r="I119" i="30" s="1"/>
  <c r="AJ20" i="30"/>
  <c r="AV12" i="30"/>
  <c r="AG13" i="30"/>
  <c r="H120" i="30"/>
  <c r="I120" i="30" s="1"/>
  <c r="AS21" i="30"/>
  <c r="BI21" i="30" s="1"/>
  <c r="AD12" i="30"/>
  <c r="AJ19" i="30"/>
  <c r="AP12" i="30"/>
  <c r="AC13" i="30"/>
  <c r="AV23" i="30"/>
  <c r="AP21" i="30"/>
  <c r="R46" i="30"/>
  <c r="R84" i="30" s="1"/>
  <c r="AG19" i="30"/>
  <c r="AF13" i="30"/>
  <c r="AD23" i="30"/>
  <c r="AJ24" i="30"/>
  <c r="AJ21" i="30"/>
  <c r="AP16" i="30"/>
  <c r="X81" i="30"/>
  <c r="AG24" i="30"/>
  <c r="AS13" i="30"/>
  <c r="BI13" i="30" s="1"/>
  <c r="AP24" i="30"/>
  <c r="AJ27" i="30"/>
  <c r="AS19" i="30"/>
  <c r="BI19" i="30" s="1"/>
  <c r="AV19" i="30"/>
  <c r="AS22" i="30"/>
  <c r="BI22" i="30" s="1"/>
  <c r="AD20" i="30"/>
  <c r="AD24" i="30"/>
  <c r="AG20" i="30"/>
  <c r="AS20" i="30"/>
  <c r="BI20" i="30" s="1"/>
  <c r="AC27" i="30"/>
  <c r="AO27" i="30"/>
  <c r="AI13" i="30"/>
  <c r="AS24" i="30"/>
  <c r="BI24" i="30" s="1"/>
  <c r="AJ15" i="30"/>
  <c r="AS16" i="30"/>
  <c r="BI16" i="30" s="1"/>
  <c r="AP20" i="30"/>
  <c r="AP18" i="30"/>
  <c r="AR27" i="30"/>
  <c r="BH27" i="30" s="1"/>
  <c r="AV15" i="30"/>
  <c r="AC18" i="30"/>
  <c r="AJ18" i="30"/>
  <c r="AV18" i="30"/>
  <c r="AS23" i="30"/>
  <c r="BI23" i="30" s="1"/>
  <c r="AJ33" i="30"/>
  <c r="AS14" i="30"/>
  <c r="BI14" i="30" s="1"/>
  <c r="AR11" i="30"/>
  <c r="BH11" i="30" s="1"/>
  <c r="AJ11" i="30"/>
  <c r="AJ14" i="30"/>
  <c r="AI32" i="30"/>
  <c r="AP22" i="30"/>
  <c r="AP14" i="30"/>
  <c r="AU22" i="30"/>
  <c r="AC15" i="30"/>
  <c r="AD16" i="30"/>
  <c r="AG14" i="30"/>
  <c r="AF18" i="30"/>
  <c r="AG16" i="30"/>
  <c r="AP11" i="30"/>
  <c r="AD14" i="30"/>
  <c r="AJ22" i="30"/>
  <c r="AJ16" i="30"/>
  <c r="AC22" i="30"/>
  <c r="AD22" i="30"/>
  <c r="AJ31" i="30"/>
  <c r="AI31" i="30"/>
  <c r="X33" i="30"/>
  <c r="AU33" i="30" s="1"/>
  <c r="X32" i="30"/>
  <c r="AU32" i="30" s="1"/>
  <c r="X31" i="30"/>
  <c r="AU31" i="30" s="1"/>
  <c r="AI29" i="30"/>
  <c r="X28" i="30"/>
  <c r="AU28" i="30" s="1"/>
  <c r="AR31" i="30"/>
  <c r="BH31" i="30" s="1"/>
  <c r="X45" i="30"/>
  <c r="X46" i="30" s="1"/>
  <c r="X84" i="30" s="1"/>
  <c r="X29" i="30"/>
  <c r="AU29" i="30" s="1"/>
  <c r="AS32" i="30"/>
  <c r="BI32" i="30" s="1"/>
  <c r="AS29" i="30"/>
  <c r="BI29" i="30" s="1"/>
  <c r="AS33" i="30"/>
  <c r="BI33" i="30" s="1"/>
  <c r="P84" i="30"/>
  <c r="V46" i="30"/>
  <c r="V83" i="30"/>
  <c r="BI11" i="30"/>
  <c r="H132" i="30" l="1"/>
  <c r="I132" i="30"/>
  <c r="J132" i="30" s="1"/>
  <c r="BB23" i="30"/>
  <c r="BC15" i="30"/>
  <c r="BC21" i="30"/>
  <c r="BB21" i="30"/>
  <c r="BC11" i="30"/>
  <c r="BC24" i="30"/>
  <c r="BB13" i="30"/>
  <c r="BC13" i="30"/>
  <c r="BC19" i="30"/>
  <c r="BC16" i="30"/>
  <c r="BB18" i="30"/>
  <c r="BC20" i="30"/>
  <c r="BC14" i="30"/>
  <c r="BB11" i="30"/>
  <c r="AV29" i="30"/>
  <c r="AV33" i="30"/>
  <c r="AV28" i="30"/>
  <c r="AV32" i="30"/>
  <c r="H34" i="30"/>
  <c r="AV31" i="30"/>
  <c r="X83" i="30"/>
  <c r="V84" i="30"/>
  <c r="L34" i="30" l="1"/>
  <c r="CE34" i="30"/>
  <c r="CF34" i="30" s="1"/>
  <c r="T34" i="30"/>
  <c r="AO34" i="30" s="1"/>
  <c r="P34" i="30"/>
  <c r="N34" i="30"/>
  <c r="X34" i="30"/>
  <c r="AU34" i="30" s="1"/>
  <c r="AU36" i="30" s="1"/>
  <c r="X49" i="30" s="1"/>
  <c r="X87" i="30" s="1"/>
  <c r="V34" i="30"/>
  <c r="AS34" i="30" s="1"/>
  <c r="BI34" i="30" s="1"/>
  <c r="BI36" i="30" s="1"/>
  <c r="BI39" i="30" s="1"/>
  <c r="R34" i="30"/>
  <c r="R36" i="30" s="1"/>
  <c r="X36" i="30"/>
  <c r="X39" i="30" s="1"/>
  <c r="AV34" i="30"/>
  <c r="AV36" i="30" s="1"/>
  <c r="X50" i="30" s="1"/>
  <c r="X51" i="30" s="1"/>
  <c r="V36" i="30"/>
  <c r="V39" i="30" s="1"/>
  <c r="CG34" i="30" l="1"/>
  <c r="CG36" i="30" s="1"/>
  <c r="CF36" i="30"/>
  <c r="AF34" i="30"/>
  <c r="AF36" i="30" s="1"/>
  <c r="G121" i="30"/>
  <c r="AP34" i="30"/>
  <c r="AR34" i="30"/>
  <c r="BH34" i="30" s="1"/>
  <c r="BH36" i="30" s="1"/>
  <c r="BH39" i="30" s="1"/>
  <c r="AI34" i="30"/>
  <c r="AC34" i="30"/>
  <c r="H121" i="30"/>
  <c r="I121" i="30" s="1"/>
  <c r="P36" i="30"/>
  <c r="P39" i="30" s="1"/>
  <c r="AI36" i="30"/>
  <c r="R49" i="30" s="1"/>
  <c r="R87" i="30" s="1"/>
  <c r="AG34" i="30"/>
  <c r="AS36" i="30"/>
  <c r="V50" i="30" s="1"/>
  <c r="V88" i="30" s="1"/>
  <c r="G122" i="30"/>
  <c r="X54" i="30"/>
  <c r="X92" i="30" s="1"/>
  <c r="R39" i="30"/>
  <c r="AJ34" i="30"/>
  <c r="AJ36" i="30" s="1"/>
  <c r="R50" i="30" s="1"/>
  <c r="AD34" i="30"/>
  <c r="X88" i="30"/>
  <c r="BB34" i="30"/>
  <c r="BB36" i="30" s="1"/>
  <c r="BB39" i="30" s="1"/>
  <c r="X89" i="30"/>
  <c r="X56" i="30"/>
  <c r="G131" i="30" l="1"/>
  <c r="G133" i="30" s="1"/>
  <c r="X94" i="30"/>
  <c r="BQ36" i="30"/>
  <c r="BY36" i="30"/>
  <c r="H122" i="30"/>
  <c r="I122" i="30" s="1"/>
  <c r="AR36" i="30"/>
  <c r="V49" i="30" s="1"/>
  <c r="P49" i="30"/>
  <c r="V54" i="30"/>
  <c r="V92" i="30" s="1"/>
  <c r="AG36" i="30"/>
  <c r="V51" i="30"/>
  <c r="V89" i="30" s="1"/>
  <c r="BC34" i="30"/>
  <c r="BC36" i="30" s="1"/>
  <c r="BC39" i="30" s="1"/>
  <c r="V87" i="30"/>
  <c r="R88" i="30"/>
  <c r="R54" i="30"/>
  <c r="R92" i="30" s="1"/>
  <c r="R51" i="30"/>
  <c r="BZ46" i="30" l="1"/>
  <c r="BR36" i="30"/>
  <c r="BQ38" i="30" s="1"/>
  <c r="BZ36" i="30"/>
  <c r="BZ43" i="30" s="1"/>
  <c r="G135" i="30"/>
  <c r="L135" i="30" s="1"/>
  <c r="N95" i="4"/>
  <c r="BZ38" i="30"/>
  <c r="P54" i="30"/>
  <c r="P92" i="30" s="1"/>
  <c r="P87" i="30"/>
  <c r="I133" i="30"/>
  <c r="I131" i="30"/>
  <c r="H131" i="30"/>
  <c r="H135" i="30" s="1"/>
  <c r="H124" i="30"/>
  <c r="G124" i="30"/>
  <c r="V56" i="30"/>
  <c r="P50" i="30"/>
  <c r="R89" i="30"/>
  <c r="R56" i="30"/>
  <c r="V94" i="30" l="1"/>
  <c r="BZ44" i="30"/>
  <c r="CA44" i="30" s="1"/>
  <c r="CA43" i="30"/>
  <c r="X58" i="30"/>
  <c r="BZ40" i="30"/>
  <c r="CA46" i="30"/>
  <c r="BZ47" i="30"/>
  <c r="CA47" i="30" s="1"/>
  <c r="J131" i="30"/>
  <c r="J135" i="30" s="1"/>
  <c r="I135" i="30"/>
  <c r="P51" i="30"/>
  <c r="P88" i="30"/>
  <c r="N60" i="1" s="1"/>
  <c r="J133" i="30"/>
  <c r="H133" i="30"/>
  <c r="G125" i="30"/>
  <c r="H27" i="12"/>
  <c r="H125" i="30"/>
  <c r="I125" i="30" s="1"/>
  <c r="I124" i="30" s="1"/>
  <c r="R94" i="30"/>
  <c r="H26" i="12" l="1"/>
  <c r="P89" i="30"/>
  <c r="P56" i="30"/>
  <c r="CA40" i="30"/>
  <c r="BZ41" i="30"/>
  <c r="CA41" i="30" s="1"/>
  <c r="H29" i="12"/>
  <c r="Z123" i="1" s="1"/>
  <c r="H28" i="12"/>
  <c r="P94" i="30"/>
  <c r="Z195" i="1" l="1"/>
  <c r="N123" i="1"/>
  <c r="V58" i="30"/>
  <c r="R58" i="30"/>
  <c r="AB199" i="2"/>
  <c r="O199" i="2" s="1"/>
  <c r="T65" i="17"/>
  <c r="AA65" i="17" s="1"/>
  <c r="G8" i="10"/>
  <c r="H30" i="12"/>
  <c r="G7" i="10" s="1"/>
  <c r="L186" i="2"/>
  <c r="K188" i="2"/>
  <c r="L188" i="2"/>
  <c r="M188" i="2"/>
  <c r="K190" i="2"/>
  <c r="K174" i="2"/>
  <c r="M168" i="2"/>
  <c r="I65" i="17" l="1"/>
  <c r="K13" i="10"/>
  <c r="J13" i="10"/>
  <c r="J19" i="10"/>
  <c r="J20" i="10"/>
  <c r="J26" i="10"/>
  <c r="J24" i="10"/>
  <c r="J14" i="10"/>
  <c r="D15" i="35"/>
  <c r="H11" i="10"/>
  <c r="K11" i="10" s="1"/>
  <c r="J11" i="10" l="1"/>
  <c r="J18" i="10"/>
  <c r="H12" i="10"/>
  <c r="K12" i="10" l="1"/>
  <c r="J12" i="10"/>
  <c r="J10" i="10" s="1"/>
  <c r="K224" i="2"/>
  <c r="L219" i="2"/>
  <c r="L220" i="2"/>
  <c r="U10" i="29"/>
  <c r="S10" i="29"/>
  <c r="Q10" i="29"/>
  <c r="G10" i="29"/>
  <c r="C10" i="29"/>
  <c r="AJ53" i="4"/>
  <c r="AK53" i="4"/>
  <c r="AL53" i="4"/>
  <c r="AM53" i="4"/>
  <c r="AN53" i="4"/>
  <c r="AA53" i="4"/>
  <c r="AB53" i="4"/>
  <c r="AC53" i="4"/>
  <c r="AD53" i="4"/>
  <c r="AE53" i="4"/>
  <c r="AF53" i="4"/>
  <c r="AG53" i="4"/>
  <c r="AH53" i="4"/>
  <c r="K225" i="2" l="1"/>
  <c r="AA41" i="29"/>
  <c r="K229" i="2"/>
  <c r="L229" i="2"/>
  <c r="L223" i="2"/>
  <c r="L224" i="2"/>
  <c r="M220" i="2"/>
  <c r="M219" i="2"/>
  <c r="K228" i="2"/>
  <c r="L239" i="2" l="1"/>
  <c r="K235" i="2"/>
  <c r="K239" i="2"/>
  <c r="M229" i="2"/>
  <c r="AC41" i="29" l="1"/>
  <c r="L228" i="2"/>
  <c r="F5" i="28" l="1"/>
  <c r="E5" i="28"/>
  <c r="D5" i="28"/>
  <c r="J49" i="4" l="1"/>
  <c r="J50" i="4"/>
  <c r="J39" i="4"/>
  <c r="J40" i="4"/>
  <c r="J45" i="4"/>
  <c r="J46" i="4"/>
  <c r="K32" i="4" l="1"/>
  <c r="J36" i="4" l="1"/>
  <c r="J35" i="4"/>
  <c r="K46" i="4"/>
  <c r="K50" i="4"/>
  <c r="K36" i="4"/>
  <c r="K40" i="4"/>
  <c r="K19" i="34"/>
  <c r="K22" i="34" s="1"/>
  <c r="J32" i="4" l="1"/>
  <c r="M19" i="34"/>
  <c r="M22" i="34" s="1"/>
  <c r="K46" i="34"/>
  <c r="K45" i="34"/>
  <c r="J170" i="1"/>
  <c r="R28" i="13"/>
  <c r="R19" i="13"/>
  <c r="H19" i="34" l="1"/>
  <c r="H22" i="34" s="1"/>
  <c r="R5" i="13"/>
  <c r="R6" i="13"/>
  <c r="R7" i="13"/>
  <c r="R8" i="13"/>
  <c r="N24" i="8" l="1"/>
  <c r="N47" i="8" s="1"/>
  <c r="S10" i="13"/>
  <c r="R10" i="13"/>
  <c r="R9" i="13"/>
  <c r="S9" i="13"/>
  <c r="R15" i="13"/>
  <c r="S15" i="13"/>
  <c r="R11" i="13"/>
  <c r="S11" i="13"/>
  <c r="S16" i="13"/>
  <c r="R16" i="13"/>
  <c r="S12" i="13"/>
  <c r="R12" i="13"/>
  <c r="S14" i="13"/>
  <c r="R14" i="13"/>
  <c r="R13" i="13"/>
  <c r="S13" i="13"/>
  <c r="R18" i="13" l="1"/>
  <c r="S18" i="13"/>
  <c r="T18" i="13"/>
  <c r="S20" i="13" l="1"/>
  <c r="N92" i="1" l="1"/>
  <c r="O92" i="1"/>
  <c r="J34" i="17" l="1"/>
  <c r="I34" i="17"/>
  <c r="L207" i="2"/>
  <c r="K201" i="2"/>
  <c r="K203" i="2" s="1"/>
  <c r="D68" i="35" l="1"/>
  <c r="N202" i="2"/>
  <c r="L203" i="2"/>
  <c r="L202" i="2"/>
  <c r="M202" i="2"/>
  <c r="M203" i="2"/>
  <c r="K167" i="2"/>
  <c r="L168" i="2" s="1"/>
  <c r="K133" i="2" l="1"/>
  <c r="K76" i="2"/>
  <c r="K10" i="2"/>
  <c r="N183" i="4"/>
  <c r="N99" i="1" s="1"/>
  <c r="O183" i="4"/>
  <c r="O99" i="1" s="1"/>
  <c r="J21" i="1"/>
  <c r="N39" i="1" l="1"/>
  <c r="J41" i="17"/>
  <c r="AP183" i="4"/>
  <c r="AN39" i="1" s="1"/>
  <c r="AQ183" i="4"/>
  <c r="AO39" i="1" s="1"/>
  <c r="AR183" i="4"/>
  <c r="AP39" i="1" s="1"/>
  <c r="AT183" i="4"/>
  <c r="AR39" i="1" s="1"/>
  <c r="AS183" i="4"/>
  <c r="AQ39" i="1" s="1"/>
  <c r="AO183" i="4"/>
  <c r="AM39" i="1" s="1"/>
  <c r="AM99" i="1"/>
  <c r="AN99" i="1"/>
  <c r="AO99" i="1"/>
  <c r="AP99" i="1"/>
  <c r="AQ99" i="1"/>
  <c r="AR99" i="1"/>
  <c r="AB195" i="1"/>
  <c r="AC195" i="1"/>
  <c r="AD195" i="1"/>
  <c r="AE195" i="1"/>
  <c r="AF195" i="1"/>
  <c r="AG195" i="1"/>
  <c r="AH195" i="1"/>
  <c r="AI195" i="1"/>
  <c r="AJ195" i="1"/>
  <c r="AK195" i="1"/>
  <c r="AL195" i="1"/>
  <c r="Q31" i="16" l="1"/>
  <c r="U99" i="1"/>
  <c r="O41" i="17" s="1"/>
  <c r="I41" i="17"/>
  <c r="O195" i="1"/>
  <c r="Y45" i="2"/>
  <c r="AJ28" i="2"/>
  <c r="AK28" i="2"/>
  <c r="AL28" i="2"/>
  <c r="AM28" i="2"/>
  <c r="AN28" i="2"/>
  <c r="AJ27" i="2"/>
  <c r="AK27" i="2"/>
  <c r="AL27" i="2"/>
  <c r="AM27" i="2"/>
  <c r="AN27" i="2"/>
  <c r="AJ26" i="2"/>
  <c r="AK26" i="2"/>
  <c r="AL26" i="2"/>
  <c r="AM26" i="2"/>
  <c r="AN26" i="2"/>
  <c r="AI26" i="2"/>
  <c r="AD26" i="2"/>
  <c r="AE26" i="2"/>
  <c r="AF26" i="2"/>
  <c r="AG26" i="2"/>
  <c r="AH26" i="2"/>
  <c r="AC26" i="2"/>
  <c r="AJ25" i="2"/>
  <c r="AK25" i="2"/>
  <c r="AK145" i="4" s="1"/>
  <c r="AL25" i="2"/>
  <c r="AL145" i="4" s="1"/>
  <c r="AM25" i="2"/>
  <c r="AM145" i="4" s="1"/>
  <c r="AN25" i="2"/>
  <c r="AN145" i="4" s="1"/>
  <c r="AI145" i="4"/>
  <c r="X145" i="4"/>
  <c r="Y145" i="4"/>
  <c r="Z145" i="4"/>
  <c r="AB145" i="4"/>
  <c r="AC145" i="4"/>
  <c r="AD145" i="4"/>
  <c r="AE145" i="4"/>
  <c r="AF145" i="4"/>
  <c r="AG145" i="4"/>
  <c r="AH145" i="4"/>
  <c r="E58" i="14"/>
  <c r="D59" i="14"/>
  <c r="E59" i="14" s="1"/>
  <c r="F57" i="14"/>
  <c r="Z12" i="2" l="1"/>
  <c r="Z45" i="2" s="1"/>
  <c r="AJ145" i="4"/>
  <c r="O145" i="4"/>
  <c r="N145" i="4"/>
  <c r="F59" i="14"/>
  <c r="G57" i="14"/>
  <c r="H10" i="10"/>
  <c r="Y24" i="2"/>
  <c r="Y144" i="4" s="1"/>
  <c r="W106" i="1" s="1"/>
  <c r="Q48" i="17" s="1"/>
  <c r="X24" i="2"/>
  <c r="AM24" i="2"/>
  <c r="AM144" i="4" s="1"/>
  <c r="AK106" i="1" s="1"/>
  <c r="AF48" i="17" s="1"/>
  <c r="AD24" i="2"/>
  <c r="AD144" i="4" s="1"/>
  <c r="AB106" i="1" s="1"/>
  <c r="V48" i="17" s="1"/>
  <c r="AF24" i="2"/>
  <c r="AF144" i="4" s="1"/>
  <c r="AD106" i="1" s="1"/>
  <c r="X48" i="17" s="1"/>
  <c r="AE24" i="2"/>
  <c r="AE144" i="4" s="1"/>
  <c r="AC106" i="1" s="1"/>
  <c r="W48" i="17" s="1"/>
  <c r="AC24" i="2"/>
  <c r="AC144" i="4" s="1"/>
  <c r="AA106" i="1" s="1"/>
  <c r="U48" i="17" s="1"/>
  <c r="AB24" i="2"/>
  <c r="AB144" i="4" s="1"/>
  <c r="AI24" i="2"/>
  <c r="Y106" i="1"/>
  <c r="S48" i="17" s="1"/>
  <c r="AN24" i="2"/>
  <c r="AN144" i="4" s="1"/>
  <c r="AL106" i="1" s="1"/>
  <c r="AG48" i="17" s="1"/>
  <c r="Z24" i="2"/>
  <c r="Z144" i="4" s="1"/>
  <c r="AL24" i="2"/>
  <c r="AL144" i="4" s="1"/>
  <c r="AJ106" i="1" s="1"/>
  <c r="AE48" i="17" s="1"/>
  <c r="W144" i="4"/>
  <c r="AK24" i="2"/>
  <c r="AK144" i="4" s="1"/>
  <c r="AI106" i="1" s="1"/>
  <c r="AD48" i="17" s="1"/>
  <c r="AH24" i="2"/>
  <c r="AH144" i="4" s="1"/>
  <c r="AF106" i="1" s="1"/>
  <c r="Z48" i="17" s="1"/>
  <c r="AJ24" i="2"/>
  <c r="AJ144" i="4" s="1"/>
  <c r="AH106" i="1" s="1"/>
  <c r="AC48" i="17" s="1"/>
  <c r="AG24" i="2"/>
  <c r="AG144" i="4" s="1"/>
  <c r="AE106" i="1" s="1"/>
  <c r="Y48" i="17" s="1"/>
  <c r="D60" i="14"/>
  <c r="E60" i="14" s="1"/>
  <c r="X106" i="1" l="1"/>
  <c r="R48" i="17" s="1"/>
  <c r="AA12" i="2"/>
  <c r="AA45" i="2" s="1"/>
  <c r="AB12" i="2" s="1"/>
  <c r="AB45" i="2" s="1"/>
  <c r="AC12" i="2" s="1"/>
  <c r="X144" i="4"/>
  <c r="V106" i="1" s="1"/>
  <c r="P48" i="17" s="1"/>
  <c r="AI144" i="4"/>
  <c r="AI143" i="4" s="1"/>
  <c r="Z106" i="1"/>
  <c r="T48" i="17" s="1"/>
  <c r="N144" i="4"/>
  <c r="O144" i="4"/>
  <c r="P144" i="4"/>
  <c r="P143" i="4" s="1"/>
  <c r="F60" i="14"/>
  <c r="H57" i="14"/>
  <c r="G60" i="14"/>
  <c r="U106" i="1"/>
  <c r="AG106" i="1"/>
  <c r="AB48" i="17" s="1"/>
  <c r="D61" i="14"/>
  <c r="G61" i="14" s="1"/>
  <c r="O48" i="17" l="1"/>
  <c r="AA48" i="17"/>
  <c r="AH48" i="17"/>
  <c r="E61" i="14"/>
  <c r="F61" i="14"/>
  <c r="I57" i="14"/>
  <c r="H61" i="14"/>
  <c r="O106" i="1"/>
  <c r="N106" i="1"/>
  <c r="D62" i="14"/>
  <c r="J48" i="17" l="1"/>
  <c r="I48" i="17"/>
  <c r="F62" i="14"/>
  <c r="E62" i="14"/>
  <c r="G62" i="14"/>
  <c r="J57" i="14"/>
  <c r="I62" i="14"/>
  <c r="H62" i="14"/>
  <c r="L19" i="34"/>
  <c r="L22" i="34" s="1"/>
  <c r="D63" i="14"/>
  <c r="I63" i="14" s="1"/>
  <c r="AO19" i="4" l="1"/>
  <c r="AL32" i="8"/>
  <c r="AO252" i="2" s="1"/>
  <c r="AP19" i="4"/>
  <c r="AM32" i="8"/>
  <c r="AP252" i="2" s="1"/>
  <c r="AQ19" i="4"/>
  <c r="AN32" i="8"/>
  <c r="AQ252" i="2" s="1"/>
  <c r="AS19" i="4"/>
  <c r="AT19" i="4"/>
  <c r="AR19" i="4"/>
  <c r="K43" i="34"/>
  <c r="O29" i="8"/>
  <c r="O51" i="8" s="1"/>
  <c r="K57" i="14"/>
  <c r="J63" i="14"/>
  <c r="E63" i="14"/>
  <c r="F63" i="14"/>
  <c r="G63" i="14"/>
  <c r="H63" i="14"/>
  <c r="W16" i="1"/>
  <c r="AJ25" i="4"/>
  <c r="AK25" i="4"/>
  <c r="AN25" i="4"/>
  <c r="AD25" i="4"/>
  <c r="AG25" i="4"/>
  <c r="AE16" i="1" s="1"/>
  <c r="AF25" i="4"/>
  <c r="AF52" i="4" s="1"/>
  <c r="AE25" i="4"/>
  <c r="AL25" i="4"/>
  <c r="AH25" i="4"/>
  <c r="O20" i="8"/>
  <c r="O43" i="8" s="1"/>
  <c r="AI25" i="4"/>
  <c r="I19" i="34"/>
  <c r="D64" i="14"/>
  <c r="I22" i="34" l="1"/>
  <c r="E48" i="34"/>
  <c r="AR10" i="4"/>
  <c r="AR27" i="4" s="1"/>
  <c r="AP14" i="1"/>
  <c r="AO14" i="1"/>
  <c r="AQ10" i="4"/>
  <c r="AQ27" i="4" s="1"/>
  <c r="AQ87" i="4" s="1"/>
  <c r="AO32" i="8"/>
  <c r="AR252" i="2" s="1"/>
  <c r="AR14" i="1"/>
  <c r="AT10" i="4"/>
  <c r="AT27" i="4" s="1"/>
  <c r="AT87" i="4" s="1"/>
  <c r="AN14" i="1"/>
  <c r="AP10" i="4"/>
  <c r="AP27" i="4" s="1"/>
  <c r="AP87" i="4" s="1"/>
  <c r="AQ14" i="1"/>
  <c r="AS10" i="4"/>
  <c r="AS27" i="4" s="1"/>
  <c r="AS87" i="4" s="1"/>
  <c r="AQ32" i="8"/>
  <c r="AT252" i="2" s="1"/>
  <c r="AP32" i="8"/>
  <c r="AS252" i="2" s="1"/>
  <c r="AM14" i="1"/>
  <c r="AO10" i="4"/>
  <c r="AO27" i="4" s="1"/>
  <c r="AO87" i="4" s="1"/>
  <c r="AO38" i="2"/>
  <c r="AP38" i="2"/>
  <c r="AQ38" i="2"/>
  <c r="AR38" i="2"/>
  <c r="AS38" i="2"/>
  <c r="AT38" i="2"/>
  <c r="E64" i="14"/>
  <c r="F64" i="14"/>
  <c r="G64" i="14"/>
  <c r="H64" i="14"/>
  <c r="I64" i="14"/>
  <c r="K44" i="34"/>
  <c r="N19" i="34"/>
  <c r="N22" i="34" s="1"/>
  <c r="L57" i="14"/>
  <c r="K64" i="14"/>
  <c r="J64" i="14"/>
  <c r="N29" i="8"/>
  <c r="N51" i="8" s="1"/>
  <c r="Y32" i="8"/>
  <c r="AH16" i="1"/>
  <c r="AJ52" i="4"/>
  <c r="AM25" i="4"/>
  <c r="AM52" i="4" s="1"/>
  <c r="AB25" i="4"/>
  <c r="U16" i="1"/>
  <c r="AF16" i="1"/>
  <c r="AH52" i="4"/>
  <c r="X16" i="1"/>
  <c r="AD52" i="4"/>
  <c r="AB16" i="1"/>
  <c r="AL16" i="1"/>
  <c r="AN52" i="4"/>
  <c r="AL52" i="4"/>
  <c r="AJ16" i="1"/>
  <c r="AI16" i="1"/>
  <c r="AK52" i="4"/>
  <c r="AE52" i="4"/>
  <c r="AC16" i="1"/>
  <c r="AG52" i="4"/>
  <c r="AD16" i="1"/>
  <c r="AA25" i="4"/>
  <c r="N20" i="8"/>
  <c r="N12" i="8"/>
  <c r="AI52" i="4"/>
  <c r="AG16" i="1"/>
  <c r="D65" i="14"/>
  <c r="F7" i="14"/>
  <c r="G7" i="14" s="1"/>
  <c r="H7" i="14" s="1"/>
  <c r="I7" i="14" s="1"/>
  <c r="J7" i="14" s="1"/>
  <c r="K7" i="14" s="1"/>
  <c r="L7" i="14" s="1"/>
  <c r="M7" i="14" s="1"/>
  <c r="N7" i="14" s="1"/>
  <c r="O7" i="14" s="1"/>
  <c r="P7" i="14" s="1"/>
  <c r="Q7" i="14" s="1"/>
  <c r="R7" i="14" s="1"/>
  <c r="S7" i="14" s="1"/>
  <c r="T7" i="14" s="1"/>
  <c r="U7" i="14" s="1"/>
  <c r="V7" i="14" s="1"/>
  <c r="AR20" i="4" l="1"/>
  <c r="AR87" i="4"/>
  <c r="O143" i="16"/>
  <c r="O158" i="16" s="1"/>
  <c r="O166" i="16" s="1"/>
  <c r="AA52" i="4"/>
  <c r="Z16" i="1"/>
  <c r="N43" i="8"/>
  <c r="O25" i="4"/>
  <c r="AR85" i="4"/>
  <c r="AQ20" i="4"/>
  <c r="AO20" i="4"/>
  <c r="P25" i="4"/>
  <c r="P16" i="1" s="1"/>
  <c r="P52" i="4"/>
  <c r="AT26" i="4"/>
  <c r="AR10" i="1"/>
  <c r="AT17" i="4"/>
  <c r="AT14" i="4"/>
  <c r="AT23" i="4"/>
  <c r="AT85" i="4"/>
  <c r="AQ10" i="1"/>
  <c r="AS23" i="4"/>
  <c r="AS17" i="4"/>
  <c r="AS26" i="4"/>
  <c r="AS14" i="4"/>
  <c r="AS85" i="4"/>
  <c r="AO26" i="4"/>
  <c r="AM10" i="1"/>
  <c r="AO17" i="4"/>
  <c r="AO23" i="4"/>
  <c r="AO14" i="4"/>
  <c r="AO85" i="4"/>
  <c r="AP26" i="4"/>
  <c r="AP14" i="4"/>
  <c r="AN10" i="1"/>
  <c r="AP23" i="4"/>
  <c r="AP17" i="4"/>
  <c r="AP85" i="4"/>
  <c r="AP20" i="4"/>
  <c r="AQ14" i="4"/>
  <c r="AQ17" i="4"/>
  <c r="AO10" i="1"/>
  <c r="AQ26" i="4"/>
  <c r="AQ23" i="4"/>
  <c r="AQ85" i="4"/>
  <c r="AS20" i="4"/>
  <c r="AT20" i="4"/>
  <c r="AR17" i="4"/>
  <c r="AR23" i="4"/>
  <c r="AR14" i="4"/>
  <c r="AP10" i="1"/>
  <c r="AR26" i="4"/>
  <c r="E65" i="14"/>
  <c r="F65" i="14"/>
  <c r="G65" i="14"/>
  <c r="H65" i="14"/>
  <c r="I65" i="14"/>
  <c r="J65" i="14"/>
  <c r="AC25" i="4"/>
  <c r="N25" i="4" s="1"/>
  <c r="F43" i="34"/>
  <c r="K65" i="14"/>
  <c r="M57" i="14"/>
  <c r="L65" i="14"/>
  <c r="O16" i="1"/>
  <c r="AB52" i="4"/>
  <c r="AK16" i="1"/>
  <c r="O52" i="4"/>
  <c r="Y16" i="1"/>
  <c r="D66" i="14"/>
  <c r="D23" i="14"/>
  <c r="E23" i="14" s="1"/>
  <c r="F21" i="14"/>
  <c r="R128" i="16" l="1"/>
  <c r="R143" i="16"/>
  <c r="R158" i="16" s="1"/>
  <c r="R166" i="16" s="1"/>
  <c r="N57" i="14"/>
  <c r="M66" i="14"/>
  <c r="E66" i="14"/>
  <c r="F66" i="14"/>
  <c r="G66" i="14"/>
  <c r="H66" i="14"/>
  <c r="I66" i="14"/>
  <c r="J66" i="14"/>
  <c r="K66" i="14"/>
  <c r="D24" i="14"/>
  <c r="F24" i="14" s="1"/>
  <c r="AC52" i="4"/>
  <c r="AA16" i="1"/>
  <c r="L66" i="14"/>
  <c r="F23" i="14"/>
  <c r="F48" i="34"/>
  <c r="F47" i="34"/>
  <c r="F45" i="34"/>
  <c r="F46" i="34"/>
  <c r="F44" i="34"/>
  <c r="D67" i="14"/>
  <c r="G21" i="14"/>
  <c r="N52" i="4" l="1"/>
  <c r="D25" i="14"/>
  <c r="E24" i="14"/>
  <c r="E67" i="14"/>
  <c r="F67" i="14"/>
  <c r="G67" i="14"/>
  <c r="H67" i="14"/>
  <c r="I67" i="14"/>
  <c r="J67" i="14"/>
  <c r="K67" i="14"/>
  <c r="L67" i="14"/>
  <c r="O57" i="14"/>
  <c r="N67" i="14"/>
  <c r="M67" i="14"/>
  <c r="G24" i="14"/>
  <c r="G25" i="14"/>
  <c r="V16" i="1"/>
  <c r="D68" i="14"/>
  <c r="H21" i="14"/>
  <c r="Q143" i="16" l="1"/>
  <c r="E68" i="14"/>
  <c r="F68" i="14"/>
  <c r="G68" i="14"/>
  <c r="H68" i="14"/>
  <c r="I68" i="14"/>
  <c r="J68" i="14"/>
  <c r="K68" i="14"/>
  <c r="L68" i="14"/>
  <c r="M68" i="14"/>
  <c r="H25" i="14"/>
  <c r="H26" i="14"/>
  <c r="P57" i="14"/>
  <c r="O69" i="14"/>
  <c r="O68" i="14"/>
  <c r="N68" i="14"/>
  <c r="D26" i="14"/>
  <c r="E25" i="14"/>
  <c r="F25" i="14"/>
  <c r="N16" i="1"/>
  <c r="D69" i="14"/>
  <c r="I21" i="14"/>
  <c r="Q151" i="16" l="1"/>
  <c r="Q128" i="16"/>
  <c r="I26" i="14"/>
  <c r="Q57" i="14"/>
  <c r="P69" i="14"/>
  <c r="E69" i="14"/>
  <c r="F69" i="14"/>
  <c r="G69" i="14"/>
  <c r="H69" i="14"/>
  <c r="I69" i="14"/>
  <c r="J69" i="14"/>
  <c r="K69" i="14"/>
  <c r="L69" i="14"/>
  <c r="M69" i="14"/>
  <c r="N69" i="14"/>
  <c r="D27" i="14"/>
  <c r="E26" i="14"/>
  <c r="F26" i="14"/>
  <c r="G26" i="14"/>
  <c r="D70" i="14"/>
  <c r="P70" i="14" s="1"/>
  <c r="J21" i="14"/>
  <c r="Q136" i="16" l="1"/>
  <c r="T128" i="16"/>
  <c r="Q158" i="16"/>
  <c r="Q166" i="16" s="1"/>
  <c r="P128" i="16"/>
  <c r="P158" i="16" s="1"/>
  <c r="P166" i="16" s="1"/>
  <c r="R57" i="14"/>
  <c r="Q70" i="14"/>
  <c r="J27" i="14"/>
  <c r="F70" i="14"/>
  <c r="E70" i="14"/>
  <c r="G70" i="14"/>
  <c r="H70" i="14"/>
  <c r="I70" i="14"/>
  <c r="J70" i="14"/>
  <c r="K70" i="14"/>
  <c r="L70" i="14"/>
  <c r="M70" i="14"/>
  <c r="N70" i="14"/>
  <c r="O70" i="14"/>
  <c r="D28" i="14"/>
  <c r="J28" i="14" s="1"/>
  <c r="E27" i="14"/>
  <c r="F27" i="14"/>
  <c r="G27" i="14"/>
  <c r="H27" i="14"/>
  <c r="I27" i="14"/>
  <c r="D71" i="14"/>
  <c r="Q71" i="14" s="1"/>
  <c r="K21" i="14"/>
  <c r="D29" i="14" l="1"/>
  <c r="E28" i="14"/>
  <c r="F28" i="14"/>
  <c r="G28" i="14"/>
  <c r="H28" i="14"/>
  <c r="I28" i="14"/>
  <c r="K28" i="14"/>
  <c r="K29" i="14"/>
  <c r="E71" i="14"/>
  <c r="F71" i="14"/>
  <c r="G71" i="14"/>
  <c r="H71" i="14"/>
  <c r="I71" i="14"/>
  <c r="J71" i="14"/>
  <c r="K71" i="14"/>
  <c r="L71" i="14"/>
  <c r="M71" i="14"/>
  <c r="N71" i="14"/>
  <c r="O71" i="14"/>
  <c r="P71" i="14"/>
  <c r="S57" i="14"/>
  <c r="R71" i="14"/>
  <c r="R58" i="14"/>
  <c r="D72" i="14"/>
  <c r="L21" i="14"/>
  <c r="E72" i="14" l="1"/>
  <c r="F72" i="14"/>
  <c r="G72" i="14"/>
  <c r="H72" i="14"/>
  <c r="I72" i="14"/>
  <c r="J72" i="14"/>
  <c r="K72" i="14"/>
  <c r="L72" i="14"/>
  <c r="M72" i="14"/>
  <c r="N72" i="14"/>
  <c r="O72" i="14"/>
  <c r="P72" i="14"/>
  <c r="Q72" i="14"/>
  <c r="L30" i="14"/>
  <c r="L29" i="14"/>
  <c r="T57" i="14"/>
  <c r="S72" i="14"/>
  <c r="S58" i="14"/>
  <c r="S59" i="14"/>
  <c r="R72" i="14"/>
  <c r="D30" i="14"/>
  <c r="E29" i="14"/>
  <c r="F29" i="14"/>
  <c r="G29" i="14"/>
  <c r="H29" i="14"/>
  <c r="I29" i="14"/>
  <c r="J29" i="14"/>
  <c r="D73" i="14"/>
  <c r="S73" i="14" s="1"/>
  <c r="M21" i="14"/>
  <c r="M30" i="14" l="1"/>
  <c r="E73" i="14"/>
  <c r="F73" i="14"/>
  <c r="G73" i="14"/>
  <c r="H73" i="14"/>
  <c r="I73" i="14"/>
  <c r="J73" i="14"/>
  <c r="K73" i="14"/>
  <c r="L73" i="14"/>
  <c r="M73" i="14"/>
  <c r="N73" i="14"/>
  <c r="O73" i="14"/>
  <c r="P73" i="14"/>
  <c r="Q73" i="14"/>
  <c r="R73" i="14"/>
  <c r="U57" i="14"/>
  <c r="T59" i="14"/>
  <c r="T60" i="14"/>
  <c r="T58" i="14"/>
  <c r="T73" i="14"/>
  <c r="D31" i="14"/>
  <c r="E30" i="14"/>
  <c r="F30" i="14"/>
  <c r="G30" i="14"/>
  <c r="H30" i="14"/>
  <c r="I30" i="14"/>
  <c r="J30" i="14"/>
  <c r="K30" i="14"/>
  <c r="D74" i="14"/>
  <c r="T74" i="14" s="1"/>
  <c r="N21" i="14"/>
  <c r="N31" i="14" l="1"/>
  <c r="V57" i="14"/>
  <c r="U59" i="14"/>
  <c r="U75" i="14"/>
  <c r="U61" i="14"/>
  <c r="U60" i="14"/>
  <c r="U58" i="14"/>
  <c r="U74" i="14"/>
  <c r="D32" i="14"/>
  <c r="N32" i="14" s="1"/>
  <c r="E31" i="14"/>
  <c r="F31" i="14"/>
  <c r="G31" i="14"/>
  <c r="H31" i="14"/>
  <c r="I31" i="14"/>
  <c r="J31" i="14"/>
  <c r="K31" i="14"/>
  <c r="L31" i="14"/>
  <c r="M31" i="14"/>
  <c r="E74" i="14"/>
  <c r="F74" i="14"/>
  <c r="G74" i="14"/>
  <c r="H74" i="14"/>
  <c r="I74" i="14"/>
  <c r="J74" i="14"/>
  <c r="K74" i="14"/>
  <c r="L74" i="14"/>
  <c r="M74" i="14"/>
  <c r="N74" i="14"/>
  <c r="O74" i="14"/>
  <c r="P74" i="14"/>
  <c r="Q74" i="14"/>
  <c r="R74" i="14"/>
  <c r="S74" i="14"/>
  <c r="D75" i="14"/>
  <c r="O21" i="14"/>
  <c r="O32" i="14" l="1"/>
  <c r="E75" i="14"/>
  <c r="E77" i="14" s="1"/>
  <c r="E48" i="14" s="1"/>
  <c r="F75" i="14"/>
  <c r="G75" i="14"/>
  <c r="H75" i="14"/>
  <c r="I75" i="14"/>
  <c r="J75" i="14"/>
  <c r="K75" i="14"/>
  <c r="L75" i="14"/>
  <c r="M75" i="14"/>
  <c r="N75" i="14"/>
  <c r="O75" i="14"/>
  <c r="P75" i="14"/>
  <c r="Q75" i="14"/>
  <c r="R75" i="14"/>
  <c r="S75" i="14"/>
  <c r="T75" i="14"/>
  <c r="V75" i="14"/>
  <c r="V62" i="14"/>
  <c r="V58" i="14"/>
  <c r="V59" i="14"/>
  <c r="V61" i="14"/>
  <c r="V60" i="14"/>
  <c r="D33" i="14"/>
  <c r="E32" i="14"/>
  <c r="F32" i="14"/>
  <c r="G32" i="14"/>
  <c r="H32" i="14"/>
  <c r="I32" i="14"/>
  <c r="J32" i="14"/>
  <c r="K32" i="14"/>
  <c r="L32" i="14"/>
  <c r="M32" i="14"/>
  <c r="P21" i="14"/>
  <c r="P33" i="14" l="1"/>
  <c r="D34" i="14"/>
  <c r="E33" i="14"/>
  <c r="F33" i="14"/>
  <c r="G33" i="14"/>
  <c r="H33" i="14"/>
  <c r="I33" i="14"/>
  <c r="J33" i="14"/>
  <c r="K33" i="14"/>
  <c r="L33" i="14"/>
  <c r="M33" i="14"/>
  <c r="N33" i="14"/>
  <c r="O33" i="14"/>
  <c r="Q21" i="14"/>
  <c r="Q34" i="14" l="1"/>
  <c r="D35" i="14"/>
  <c r="E34" i="14"/>
  <c r="F34" i="14"/>
  <c r="G34" i="14"/>
  <c r="H34" i="14"/>
  <c r="I34" i="14"/>
  <c r="J34" i="14"/>
  <c r="K34" i="14"/>
  <c r="L34" i="14"/>
  <c r="M34" i="14"/>
  <c r="N34" i="14"/>
  <c r="O34" i="14"/>
  <c r="P34" i="14"/>
  <c r="R21" i="14"/>
  <c r="R35" i="14" l="1"/>
  <c r="D36" i="14"/>
  <c r="E35" i="14"/>
  <c r="F35" i="14"/>
  <c r="G35" i="14"/>
  <c r="H35" i="14"/>
  <c r="I35" i="14"/>
  <c r="J35" i="14"/>
  <c r="K35" i="14"/>
  <c r="L35" i="14"/>
  <c r="M35" i="14"/>
  <c r="N35" i="14"/>
  <c r="O35" i="14"/>
  <c r="P35" i="14"/>
  <c r="Q35" i="14"/>
  <c r="S21" i="14"/>
  <c r="D37" i="14" l="1"/>
  <c r="E36" i="14"/>
  <c r="F36" i="14"/>
  <c r="G36" i="14"/>
  <c r="H36" i="14"/>
  <c r="I36" i="14"/>
  <c r="J36" i="14"/>
  <c r="K36" i="14"/>
  <c r="L36" i="14"/>
  <c r="M36" i="14"/>
  <c r="N36" i="14"/>
  <c r="O36" i="14"/>
  <c r="P36" i="14"/>
  <c r="Q36" i="14"/>
  <c r="R36" i="14"/>
  <c r="S37" i="14"/>
  <c r="S36" i="14"/>
  <c r="T21" i="14"/>
  <c r="T37" i="14" l="1"/>
  <c r="D38" i="14"/>
  <c r="T38" i="14" s="1"/>
  <c r="E37" i="14"/>
  <c r="F37" i="14"/>
  <c r="G37" i="14"/>
  <c r="H37" i="14"/>
  <c r="I37" i="14"/>
  <c r="J37" i="14"/>
  <c r="K37" i="14"/>
  <c r="L37" i="14"/>
  <c r="M37" i="14"/>
  <c r="N37" i="14"/>
  <c r="O37" i="14"/>
  <c r="P37" i="14"/>
  <c r="Q37" i="14"/>
  <c r="R37" i="14"/>
  <c r="U21" i="14"/>
  <c r="U38" i="14" l="1"/>
  <c r="D39" i="14"/>
  <c r="U39" i="14" s="1"/>
  <c r="E38" i="14"/>
  <c r="F38" i="14"/>
  <c r="G38" i="14"/>
  <c r="H38" i="14"/>
  <c r="I38" i="14"/>
  <c r="J38" i="14"/>
  <c r="K38" i="14"/>
  <c r="L38" i="14"/>
  <c r="M38" i="14"/>
  <c r="N38" i="14"/>
  <c r="O38" i="14"/>
  <c r="P38" i="14"/>
  <c r="Q38" i="14"/>
  <c r="R38" i="14"/>
  <c r="S38" i="14"/>
  <c r="V21" i="14"/>
  <c r="V39" i="14" s="1"/>
  <c r="E39" i="14" l="1"/>
  <c r="E41" i="14" s="1"/>
  <c r="F39" i="14"/>
  <c r="G39" i="14"/>
  <c r="H39" i="14"/>
  <c r="I39" i="14"/>
  <c r="J39" i="14"/>
  <c r="K39" i="14"/>
  <c r="L39" i="14"/>
  <c r="M39" i="14"/>
  <c r="N39" i="14"/>
  <c r="O39" i="14"/>
  <c r="P39" i="14"/>
  <c r="Q39" i="14"/>
  <c r="R39" i="14"/>
  <c r="S39" i="14"/>
  <c r="T39" i="14"/>
  <c r="P7" i="17"/>
  <c r="Q7" i="17" s="1"/>
  <c r="R7" i="17" s="1"/>
  <c r="S7" i="17" s="1"/>
  <c r="T7" i="17" s="1"/>
  <c r="U7" i="17" s="1"/>
  <c r="V7" i="17" s="1"/>
  <c r="W7" i="17" s="1"/>
  <c r="X7" i="17" s="1"/>
  <c r="Y7" i="17" s="1"/>
  <c r="Z7" i="17" s="1"/>
  <c r="AB7" i="17" s="1"/>
  <c r="AC7" i="17" s="1"/>
  <c r="AD7" i="17" s="1"/>
  <c r="AE7" i="17" s="1"/>
  <c r="AF7" i="17" s="1"/>
  <c r="AG7" i="17" s="1"/>
  <c r="X7" i="16"/>
  <c r="Y7" i="16" s="1"/>
  <c r="Z7" i="16" s="1"/>
  <c r="AA7" i="16" s="1"/>
  <c r="AB7" i="16" s="1"/>
  <c r="AC7" i="16" s="1"/>
  <c r="AD7" i="16" s="1"/>
  <c r="AE7" i="16" s="1"/>
  <c r="AF7" i="16" s="1"/>
  <c r="AG7" i="16" s="1"/>
  <c r="AH7" i="16" s="1"/>
  <c r="AI7" i="16" s="1"/>
  <c r="AJ7" i="16" s="1"/>
  <c r="AK7" i="16" s="1"/>
  <c r="AL7" i="16" s="1"/>
  <c r="AM7" i="16" s="1"/>
  <c r="AN7" i="16" s="1"/>
  <c r="AO7" i="16" s="1"/>
  <c r="AP7" i="16" s="1"/>
  <c r="AQ7" i="16" s="1"/>
  <c r="AR7" i="16" s="1"/>
  <c r="AS7" i="16" s="1"/>
  <c r="AT7" i="16" s="1"/>
  <c r="R7" i="16"/>
  <c r="AC31" i="2" l="1"/>
  <c r="E12" i="14"/>
  <c r="H18" i="10"/>
  <c r="H28" i="10" s="1"/>
  <c r="J28" i="10" s="1"/>
  <c r="O108" i="1" l="1"/>
  <c r="O83" i="1"/>
  <c r="J25" i="17" s="1"/>
  <c r="O82" i="1"/>
  <c r="AC74" i="17"/>
  <c r="AD74" i="17"/>
  <c r="AE74" i="17"/>
  <c r="AF74" i="17"/>
  <c r="AG74" i="17"/>
  <c r="AB74" i="17"/>
  <c r="P74" i="17"/>
  <c r="Q74" i="17"/>
  <c r="R74" i="17"/>
  <c r="S74" i="17"/>
  <c r="T74" i="17"/>
  <c r="U74" i="17"/>
  <c r="V74" i="17"/>
  <c r="W74" i="17"/>
  <c r="X74" i="17"/>
  <c r="Y74" i="17"/>
  <c r="AH122" i="1"/>
  <c r="AC64" i="17" s="1"/>
  <c r="AI122" i="1"/>
  <c r="AD64" i="17" s="1"/>
  <c r="AJ122" i="1"/>
  <c r="AE64" i="17" s="1"/>
  <c r="AK122" i="1"/>
  <c r="AF64" i="17" s="1"/>
  <c r="AL122" i="1"/>
  <c r="AG64" i="17" s="1"/>
  <c r="AG122" i="1"/>
  <c r="V122" i="1"/>
  <c r="P64" i="17" s="1"/>
  <c r="W122" i="1"/>
  <c r="Q64" i="17" s="1"/>
  <c r="R64" i="17"/>
  <c r="Y122" i="1"/>
  <c r="S64" i="17" s="1"/>
  <c r="Z122" i="1"/>
  <c r="T64" i="17" s="1"/>
  <c r="AA122" i="1"/>
  <c r="U64" i="17" s="1"/>
  <c r="AB122" i="1"/>
  <c r="V64" i="17" s="1"/>
  <c r="AC122" i="1"/>
  <c r="W64" i="17" s="1"/>
  <c r="AD122" i="1"/>
  <c r="X64" i="17" s="1"/>
  <c r="AE122" i="1"/>
  <c r="Y64" i="17" s="1"/>
  <c r="AF122" i="1"/>
  <c r="Z64" i="17" s="1"/>
  <c r="U122" i="1"/>
  <c r="AH110" i="1"/>
  <c r="AI110" i="1"/>
  <c r="AD52" i="17" s="1"/>
  <c r="AJ110" i="1"/>
  <c r="AE52" i="17" s="1"/>
  <c r="AK110" i="1"/>
  <c r="AF52" i="17" s="1"/>
  <c r="AL110" i="1"/>
  <c r="AG52" i="17" s="1"/>
  <c r="AH109" i="1"/>
  <c r="AI109" i="1"/>
  <c r="AD51" i="17" s="1"/>
  <c r="AJ109" i="1"/>
  <c r="AE51" i="17" s="1"/>
  <c r="AK109" i="1"/>
  <c r="AF51" i="17" s="1"/>
  <c r="AL109" i="1"/>
  <c r="AG51" i="17" s="1"/>
  <c r="AH99" i="1"/>
  <c r="AC41" i="17" s="1"/>
  <c r="AI99" i="1"/>
  <c r="AD41" i="17" s="1"/>
  <c r="AJ99" i="1"/>
  <c r="AE41" i="17" s="1"/>
  <c r="AK99" i="1"/>
  <c r="AF41" i="17" s="1"/>
  <c r="AL99" i="1"/>
  <c r="AG41" i="17" s="1"/>
  <c r="AG99" i="1"/>
  <c r="AB41" i="17" s="1"/>
  <c r="O34" i="1"/>
  <c r="R27" i="16" s="1"/>
  <c r="O39" i="1"/>
  <c r="AB64" i="17" l="1"/>
  <c r="J24" i="17"/>
  <c r="J50" i="17"/>
  <c r="AC51" i="17"/>
  <c r="AH51" i="17" s="1"/>
  <c r="AH64" i="17"/>
  <c r="AH74" i="17"/>
  <c r="AC52" i="17"/>
  <c r="AH52" i="17" s="1"/>
  <c r="Z74" i="17"/>
  <c r="O64" i="17"/>
  <c r="AA64" i="17" s="1"/>
  <c r="AA74" i="17"/>
  <c r="R31" i="16"/>
  <c r="AH41" i="17"/>
  <c r="AJ183" i="4"/>
  <c r="AH39" i="1" s="1"/>
  <c r="AK183" i="4"/>
  <c r="AI39" i="1" s="1"/>
  <c r="AL183" i="4"/>
  <c r="AJ39" i="1" s="1"/>
  <c r="AM183" i="4"/>
  <c r="AK39" i="1" s="1"/>
  <c r="AN183" i="4"/>
  <c r="AL39" i="1" s="1"/>
  <c r="AI183" i="4"/>
  <c r="AG39" i="1" s="1"/>
  <c r="P248" i="2"/>
  <c r="P195" i="2"/>
  <c r="O195" i="2"/>
  <c r="P245" i="2"/>
  <c r="O245" i="2"/>
  <c r="O164" i="1" l="1"/>
  <c r="O151" i="1"/>
  <c r="AI248" i="2"/>
  <c r="P249" i="2"/>
  <c r="AJ167" i="4"/>
  <c r="AH83" i="1" s="1"/>
  <c r="AC25" i="17" s="1"/>
  <c r="AK167" i="4"/>
  <c r="AI34" i="1" s="1"/>
  <c r="AL167" i="4"/>
  <c r="AJ34" i="1" s="1"/>
  <c r="AM167" i="4"/>
  <c r="AK83" i="1" s="1"/>
  <c r="AF25" i="17" s="1"/>
  <c r="AN167" i="4"/>
  <c r="AL83" i="1" s="1"/>
  <c r="AG25" i="17" s="1"/>
  <c r="AI167" i="4"/>
  <c r="AH108" i="1"/>
  <c r="AC50" i="17" s="1"/>
  <c r="AI108" i="1"/>
  <c r="AD50" i="17" s="1"/>
  <c r="AJ108" i="1"/>
  <c r="AE50" i="17" s="1"/>
  <c r="AK108" i="1"/>
  <c r="AF50" i="17" s="1"/>
  <c r="AL108" i="1"/>
  <c r="AG50" i="17" s="1"/>
  <c r="AG108" i="1"/>
  <c r="AN84" i="2"/>
  <c r="X84" i="2"/>
  <c r="AB84" i="2"/>
  <c r="AC84" i="2"/>
  <c r="AD84" i="2"/>
  <c r="AE84" i="2"/>
  <c r="AF84" i="2"/>
  <c r="AG84" i="2"/>
  <c r="AH84" i="2"/>
  <c r="AH82" i="1"/>
  <c r="AC24" i="17" s="1"/>
  <c r="AI82" i="1"/>
  <c r="AD24" i="17" s="1"/>
  <c r="AJ82" i="1"/>
  <c r="AE24" i="17" s="1"/>
  <c r="AK82" i="1"/>
  <c r="AF24" i="17" s="1"/>
  <c r="AL82" i="1"/>
  <c r="AG24" i="17" s="1"/>
  <c r="AG82" i="1"/>
  <c r="AJ19" i="4"/>
  <c r="AH14" i="1" s="1"/>
  <c r="AK19" i="4"/>
  <c r="AI14" i="1" s="1"/>
  <c r="AL19" i="4"/>
  <c r="AJ14" i="1" s="1"/>
  <c r="AM19" i="4"/>
  <c r="AK14" i="1" s="1"/>
  <c r="AN19" i="4"/>
  <c r="AL14" i="1" s="1"/>
  <c r="AJ16" i="4"/>
  <c r="AH13" i="1" s="1"/>
  <c r="AK16" i="4"/>
  <c r="AI13" i="1" s="1"/>
  <c r="AL16" i="4"/>
  <c r="AJ13" i="1" s="1"/>
  <c r="AM16" i="4"/>
  <c r="AK13" i="1" s="1"/>
  <c r="AN16" i="4"/>
  <c r="AB24" i="17" l="1"/>
  <c r="AB50" i="17"/>
  <c r="AH50" i="17" s="1"/>
  <c r="O169" i="1"/>
  <c r="AG34" i="1"/>
  <c r="AH24" i="17"/>
  <c r="AL34" i="1"/>
  <c r="AG83" i="1"/>
  <c r="AJ83" i="1"/>
  <c r="AE25" i="17" s="1"/>
  <c r="AH34" i="1"/>
  <c r="AK34" i="1"/>
  <c r="AI83" i="1"/>
  <c r="AD25" i="17" s="1"/>
  <c r="O84" i="2"/>
  <c r="AJ77" i="1"/>
  <c r="AE19" i="17" s="1"/>
  <c r="AL84" i="2"/>
  <c r="AG77" i="1"/>
  <c r="AB19" i="17" s="1"/>
  <c r="AI84" i="2"/>
  <c r="AI77" i="1"/>
  <c r="AD19" i="17" s="1"/>
  <c r="AK84" i="2"/>
  <c r="AH77" i="1"/>
  <c r="AC19" i="17" s="1"/>
  <c r="AJ84" i="2"/>
  <c r="AK77" i="1"/>
  <c r="AF19" i="17" s="1"/>
  <c r="AM84" i="2"/>
  <c r="AK22" i="4"/>
  <c r="AI15" i="1" s="1"/>
  <c r="AL77" i="1"/>
  <c r="AG19" i="17" s="1"/>
  <c r="AM22" i="4"/>
  <c r="AK15" i="1" s="1"/>
  <c r="AN22" i="4"/>
  <c r="AL22" i="4"/>
  <c r="AJ15" i="1" s="1"/>
  <c r="O24" i="8"/>
  <c r="O47" i="8" s="1"/>
  <c r="AI19" i="4"/>
  <c r="AI16" i="4"/>
  <c r="O16" i="8"/>
  <c r="AL13" i="1"/>
  <c r="AJ22" i="4"/>
  <c r="AH15" i="1" s="1"/>
  <c r="AI22" i="4"/>
  <c r="AB25" i="17" l="1"/>
  <c r="AH25" i="17" s="1"/>
  <c r="AH19" i="17"/>
  <c r="O19" i="4"/>
  <c r="P19" i="4"/>
  <c r="P14" i="1" s="1"/>
  <c r="P22" i="4"/>
  <c r="P15" i="1" s="1"/>
  <c r="AG13" i="1"/>
  <c r="P16" i="4"/>
  <c r="P13" i="1" s="1"/>
  <c r="O107" i="1"/>
  <c r="P84" i="2"/>
  <c r="AG14" i="1"/>
  <c r="AL15" i="1"/>
  <c r="O16" i="4"/>
  <c r="AG15" i="1"/>
  <c r="O22" i="4"/>
  <c r="AK107" i="1"/>
  <c r="AF49" i="17" s="1"/>
  <c r="J49" i="17" l="1"/>
  <c r="AJ107" i="1"/>
  <c r="AE49" i="17" s="1"/>
  <c r="AG107" i="1"/>
  <c r="AB49" i="17" s="1"/>
  <c r="AL107" i="1"/>
  <c r="AG49" i="17" s="1"/>
  <c r="AI107" i="1"/>
  <c r="AD49" i="17" s="1"/>
  <c r="AH107" i="1"/>
  <c r="AC49" i="17" s="1"/>
  <c r="O13" i="1"/>
  <c r="O15" i="1"/>
  <c r="O14" i="1"/>
  <c r="R130" i="16" l="1"/>
  <c r="R129" i="16"/>
  <c r="AH49" i="17"/>
  <c r="O61" i="1"/>
  <c r="R49" i="16" s="1"/>
  <c r="X177" i="1" l="1"/>
  <c r="Y177" i="1" s="1"/>
  <c r="Z177" i="1" s="1"/>
  <c r="AJ61" i="1"/>
  <c r="AG61" i="1"/>
  <c r="AK61" i="1"/>
  <c r="AH61" i="1"/>
  <c r="AI61" i="1"/>
  <c r="AL61" i="1"/>
  <c r="H21" i="12"/>
  <c r="AA177" i="1" l="1"/>
  <c r="AB177" i="1" s="1"/>
  <c r="AC177" i="1" s="1"/>
  <c r="AD177" i="1" s="1"/>
  <c r="AE177" i="1" s="1"/>
  <c r="AF177" i="1" s="1"/>
  <c r="N177" i="1" s="1"/>
  <c r="M7" i="10"/>
  <c r="N7" i="10" s="1"/>
  <c r="O7" i="10" s="1"/>
  <c r="P7" i="10" s="1"/>
  <c r="Q7" i="10" s="1"/>
  <c r="R7" i="10" s="1"/>
  <c r="S7" i="10" s="1"/>
  <c r="T7" i="10" s="1"/>
  <c r="U7" i="10" s="1"/>
  <c r="V7" i="10" s="1"/>
  <c r="W7" i="10" s="1"/>
  <c r="X7" i="10" s="1"/>
  <c r="Y7" i="10" s="1"/>
  <c r="Z7" i="10" s="1"/>
  <c r="AA7" i="10" s="1"/>
  <c r="AB7" i="10" s="1"/>
  <c r="AC7" i="10" s="1"/>
  <c r="AG177" i="1" l="1"/>
  <c r="AH177" i="1" s="1"/>
  <c r="AI177" i="1" s="1"/>
  <c r="AJ177" i="1" s="1"/>
  <c r="AK177" i="1" s="1"/>
  <c r="AL177" i="1" s="1"/>
  <c r="O177" i="1" s="1"/>
  <c r="K24" i="8"/>
  <c r="K47" i="8" s="1"/>
  <c r="L24" i="8"/>
  <c r="L47" i="8" s="1"/>
  <c r="J24" i="8"/>
  <c r="J47" i="8" s="1"/>
  <c r="K20" i="8"/>
  <c r="K43" i="8" s="1"/>
  <c r="L20" i="8"/>
  <c r="L43" i="8" s="1"/>
  <c r="J20" i="8"/>
  <c r="J43" i="8" s="1"/>
  <c r="K16" i="8"/>
  <c r="L16" i="8"/>
  <c r="J16" i="8"/>
  <c r="K12" i="8"/>
  <c r="K39" i="8" s="1"/>
  <c r="L12" i="8"/>
  <c r="J12" i="8"/>
  <c r="AM177" i="1" l="1"/>
  <c r="AN177" i="1" s="1"/>
  <c r="AO177" i="1" s="1"/>
  <c r="AP177" i="1" s="1"/>
  <c r="AQ177" i="1" s="1"/>
  <c r="AR177" i="1" s="1"/>
  <c r="J39" i="8"/>
  <c r="K54" i="8"/>
  <c r="K52" i="8" s="1"/>
  <c r="J54" i="8"/>
  <c r="J52" i="8" s="1"/>
  <c r="L39" i="8"/>
  <c r="K230" i="2"/>
  <c r="M230" i="2"/>
  <c r="L230" i="2"/>
  <c r="J32" i="8"/>
  <c r="K32" i="8"/>
  <c r="K30" i="8" s="1"/>
  <c r="L32" i="8"/>
  <c r="L30" i="8" s="1"/>
  <c r="L54" i="8" l="1"/>
  <c r="L40" i="8"/>
  <c r="J40" i="8"/>
  <c r="J48" i="8"/>
  <c r="K48" i="8"/>
  <c r="K44" i="8"/>
  <c r="K40" i="8"/>
  <c r="J44" i="8"/>
  <c r="J17" i="8"/>
  <c r="J30" i="8"/>
  <c r="K17" i="8"/>
  <c r="K25" i="8"/>
  <c r="L25" i="8"/>
  <c r="K21" i="8"/>
  <c r="L21" i="8"/>
  <c r="K13" i="8"/>
  <c r="L13" i="8"/>
  <c r="L17" i="8"/>
  <c r="J21" i="8"/>
  <c r="J25" i="8"/>
  <c r="J13" i="8"/>
  <c r="X32" i="8"/>
  <c r="W183" i="4"/>
  <c r="L52" i="8" l="1"/>
  <c r="L44" i="8"/>
  <c r="L48" i="8"/>
  <c r="N16" i="8"/>
  <c r="O229" i="2" s="1"/>
  <c r="U82" i="1"/>
  <c r="O24" i="17" s="1"/>
  <c r="U39" i="1"/>
  <c r="W249" i="2"/>
  <c r="X195" i="2"/>
  <c r="X183" i="4"/>
  <c r="Y183" i="4" s="1"/>
  <c r="Z183" i="4" s="1"/>
  <c r="AB183" i="4" s="1"/>
  <c r="AC183" i="4" s="1"/>
  <c r="AD183" i="4" s="1"/>
  <c r="AE183" i="4" s="1"/>
  <c r="AF183" i="4" s="1"/>
  <c r="AG183" i="4" s="1"/>
  <c r="AH183" i="4" s="1"/>
  <c r="AF39" i="1" s="1"/>
  <c r="V13" i="1"/>
  <c r="W13" i="1"/>
  <c r="AA16" i="4"/>
  <c r="AA38" i="4" s="1"/>
  <c r="AB16" i="4"/>
  <c r="Z13" i="1" s="1"/>
  <c r="AC16" i="4"/>
  <c r="AA13" i="1" s="1"/>
  <c r="AD16" i="4"/>
  <c r="AB13" i="1" s="1"/>
  <c r="AE16" i="4"/>
  <c r="AC13" i="1" s="1"/>
  <c r="AF16" i="4"/>
  <c r="AD13" i="1" s="1"/>
  <c r="AG16" i="4"/>
  <c r="AE13" i="1" s="1"/>
  <c r="AH16" i="4"/>
  <c r="AA19" i="4"/>
  <c r="AA22" i="4"/>
  <c r="AA48" i="4" s="1"/>
  <c r="O234" i="2" l="1"/>
  <c r="O227" i="2"/>
  <c r="Y14" i="1"/>
  <c r="AA44" i="4"/>
  <c r="N16" i="4"/>
  <c r="N39" i="8"/>
  <c r="N54" i="8" s="1"/>
  <c r="N32" i="8"/>
  <c r="N34" i="8" s="1"/>
  <c r="X13" i="1"/>
  <c r="U169" i="1"/>
  <c r="W274" i="2"/>
  <c r="X196" i="1"/>
  <c r="Y196" i="1" s="1"/>
  <c r="Z196" i="1" s="1"/>
  <c r="AA196" i="1" s="1"/>
  <c r="AB196" i="1" s="1"/>
  <c r="AC196" i="1" s="1"/>
  <c r="AD196" i="1" s="1"/>
  <c r="AE196" i="1" s="1"/>
  <c r="AF196" i="1" s="1"/>
  <c r="AG196" i="1" s="1"/>
  <c r="AH196" i="1" s="1"/>
  <c r="AI196" i="1" s="1"/>
  <c r="AJ196" i="1" s="1"/>
  <c r="AK196" i="1" s="1"/>
  <c r="AL196" i="1" s="1"/>
  <c r="AM196" i="1" s="1"/>
  <c r="AN196" i="1" s="1"/>
  <c r="AO196" i="1" s="1"/>
  <c r="AP196" i="1" s="1"/>
  <c r="AQ196" i="1" s="1"/>
  <c r="AR196" i="1" s="1"/>
  <c r="Y15" i="1"/>
  <c r="U13" i="1"/>
  <c r="U108" i="1"/>
  <c r="O50" i="17" s="1"/>
  <c r="AE39" i="1"/>
  <c r="AD39" i="1"/>
  <c r="V77" i="1"/>
  <c r="P19" i="17" s="1"/>
  <c r="U77" i="1"/>
  <c r="W82" i="1"/>
  <c r="Q24" i="17" s="1"/>
  <c r="V82" i="1"/>
  <c r="P24" i="17" s="1"/>
  <c r="AC39" i="1"/>
  <c r="AB39" i="1"/>
  <c r="AA39" i="1"/>
  <c r="Z39" i="1"/>
  <c r="Y39" i="1"/>
  <c r="X39" i="1"/>
  <c r="W39" i="1"/>
  <c r="V39" i="1"/>
  <c r="AF13" i="1"/>
  <c r="Y13" i="1"/>
  <c r="U164" i="1"/>
  <c r="V151" i="1"/>
  <c r="O31" i="16" l="1"/>
  <c r="P31" i="16" s="1"/>
  <c r="O19" i="17"/>
  <c r="N48" i="8"/>
  <c r="N44" i="8"/>
  <c r="N40" i="8"/>
  <c r="N52" i="8"/>
  <c r="N196" i="1"/>
  <c r="O196" i="1"/>
  <c r="V108" i="1"/>
  <c r="P50" i="17" s="1"/>
  <c r="P97" i="2"/>
  <c r="P95" i="2" s="1"/>
  <c r="W108" i="1"/>
  <c r="Q50" i="17" s="1"/>
  <c r="Q19" i="17"/>
  <c r="X82" i="1"/>
  <c r="R24" i="17" s="1"/>
  <c r="W164" i="1"/>
  <c r="Y195" i="2"/>
  <c r="W151" i="1" s="1"/>
  <c r="K136" i="2"/>
  <c r="M144" i="2"/>
  <c r="AJ95" i="2" l="1"/>
  <c r="AK95" i="2"/>
  <c r="AL95" i="2"/>
  <c r="AI95" i="2"/>
  <c r="AM95" i="2"/>
  <c r="AN95" i="2"/>
  <c r="O72" i="1"/>
  <c r="K159" i="2"/>
  <c r="K142" i="2"/>
  <c r="AJ248" i="2"/>
  <c r="AI249" i="2"/>
  <c r="AG169" i="1" s="1"/>
  <c r="R50" i="17"/>
  <c r="X77" i="1"/>
  <c r="R19" i="17" s="1"/>
  <c r="Y82" i="1"/>
  <c r="S24" i="17" s="1"/>
  <c r="X164" i="1"/>
  <c r="V169" i="1"/>
  <c r="X274" i="2"/>
  <c r="Z195" i="2"/>
  <c r="X151" i="1" s="1"/>
  <c r="L144" i="2"/>
  <c r="M157" i="2"/>
  <c r="M163" i="2"/>
  <c r="L157" i="2"/>
  <c r="M159" i="2"/>
  <c r="M161" i="2"/>
  <c r="K163" i="2"/>
  <c r="K161" i="2"/>
  <c r="L161" i="2"/>
  <c r="L159" i="2"/>
  <c r="K144" i="2"/>
  <c r="K157" i="2"/>
  <c r="L163" i="2"/>
  <c r="K146" i="2"/>
  <c r="K148" i="2"/>
  <c r="K150" i="2"/>
  <c r="L148" i="2"/>
  <c r="L146" i="2"/>
  <c r="M150" i="2"/>
  <c r="L150" i="2"/>
  <c r="M146" i="2"/>
  <c r="M148" i="2"/>
  <c r="L142" i="2"/>
  <c r="M142" i="2"/>
  <c r="L140" i="2"/>
  <c r="J17" i="17" l="1"/>
  <c r="V95" i="1"/>
  <c r="P37" i="17" s="1"/>
  <c r="AK248" i="2"/>
  <c r="AJ249" i="2"/>
  <c r="Y108" i="1"/>
  <c r="S50" i="17" s="1"/>
  <c r="Z82" i="1"/>
  <c r="T24" i="17" s="1"/>
  <c r="Y77" i="1"/>
  <c r="S19" i="17" s="1"/>
  <c r="AA245" i="2"/>
  <c r="Y164" i="1" s="1"/>
  <c r="W169" i="1"/>
  <c r="Y274" i="2"/>
  <c r="W95" i="1" s="1"/>
  <c r="Q37" i="17" s="1"/>
  <c r="AA274" i="2"/>
  <c r="AA195" i="2"/>
  <c r="Y151" i="1" s="1"/>
  <c r="P157" i="2"/>
  <c r="AJ274" i="2" l="1"/>
  <c r="AH95" i="1" s="1"/>
  <c r="AC37" i="17" s="1"/>
  <c r="AH169" i="1"/>
  <c r="AL248" i="2"/>
  <c r="AK249" i="2"/>
  <c r="Z108" i="1"/>
  <c r="T50" i="17" s="1"/>
  <c r="AA82" i="1"/>
  <c r="U24" i="17" s="1"/>
  <c r="Z77" i="1"/>
  <c r="T19" i="17" s="1"/>
  <c r="U95" i="1"/>
  <c r="O37" i="17" s="1"/>
  <c r="AB245" i="2"/>
  <c r="Z164" i="1" s="1"/>
  <c r="X169" i="1"/>
  <c r="Z274" i="2"/>
  <c r="X95" i="1" s="1"/>
  <c r="R37" i="17" s="1"/>
  <c r="AB195" i="2"/>
  <c r="Z151" i="1" s="1"/>
  <c r="K75" i="2"/>
  <c r="K58" i="2"/>
  <c r="K37" i="2"/>
  <c r="K36" i="2"/>
  <c r="K35" i="2"/>
  <c r="K54" i="2"/>
  <c r="AK274" i="2" l="1"/>
  <c r="AI95" i="1" s="1"/>
  <c r="AD37" i="17" s="1"/>
  <c r="AI169" i="1"/>
  <c r="AM248" i="2"/>
  <c r="AL249" i="2"/>
  <c r="U107" i="1"/>
  <c r="O49" i="17" s="1"/>
  <c r="AA108" i="1"/>
  <c r="U50" i="17" s="1"/>
  <c r="AA77" i="1"/>
  <c r="U19" i="17" s="1"/>
  <c r="AB82" i="1"/>
  <c r="V24" i="17" s="1"/>
  <c r="Y169" i="1"/>
  <c r="Y95" i="1"/>
  <c r="S37" i="17" s="1"/>
  <c r="AC245" i="2"/>
  <c r="AA164" i="1" s="1"/>
  <c r="AB249" i="2"/>
  <c r="AC195" i="2"/>
  <c r="AA151" i="1" s="1"/>
  <c r="Q49" i="16" l="1"/>
  <c r="V99" i="1"/>
  <c r="P41" i="17" s="1"/>
  <c r="AL274" i="2"/>
  <c r="AJ95" i="1" s="1"/>
  <c r="AE37" i="17" s="1"/>
  <c r="AJ169" i="1"/>
  <c r="AN248" i="2"/>
  <c r="AM249" i="2"/>
  <c r="AB108" i="1"/>
  <c r="V50" i="17" s="1"/>
  <c r="AB77" i="1"/>
  <c r="V19" i="17" s="1"/>
  <c r="AC82" i="1"/>
  <c r="W24" i="17" s="1"/>
  <c r="Z169" i="1"/>
  <c r="AB274" i="2"/>
  <c r="Z95" i="1" s="1"/>
  <c r="T37" i="17" s="1"/>
  <c r="AD245" i="2"/>
  <c r="AB164" i="1" s="1"/>
  <c r="V107" i="1"/>
  <c r="P49" i="17" s="1"/>
  <c r="AC249" i="2"/>
  <c r="AD195" i="2"/>
  <c r="AB151" i="1" s="1"/>
  <c r="AN249" i="2" l="1"/>
  <c r="AO248" i="2"/>
  <c r="AW177" i="1"/>
  <c r="W99" i="1"/>
  <c r="AM274" i="2"/>
  <c r="AK95" i="1" s="1"/>
  <c r="AF37" i="17" s="1"/>
  <c r="AK169" i="1"/>
  <c r="AN274" i="2"/>
  <c r="AL95" i="1" s="1"/>
  <c r="AG37" i="17" s="1"/>
  <c r="AC108" i="1"/>
  <c r="W50" i="17" s="1"/>
  <c r="AC77" i="1"/>
  <c r="W19" i="17" s="1"/>
  <c r="AD82" i="1"/>
  <c r="X24" i="17" s="1"/>
  <c r="AA169" i="1"/>
  <c r="AC274" i="2"/>
  <c r="AA95" i="1" s="1"/>
  <c r="U37" i="17" s="1"/>
  <c r="W107" i="1"/>
  <c r="Q49" i="17" s="1"/>
  <c r="AD249" i="2"/>
  <c r="AE195" i="2"/>
  <c r="AC151" i="1" s="1"/>
  <c r="Q41" i="17" l="1"/>
  <c r="X99" i="1"/>
  <c r="AL169" i="1"/>
  <c r="AO249" i="2"/>
  <c r="AP248" i="2"/>
  <c r="R41" i="17"/>
  <c r="AD108" i="1"/>
  <c r="X50" i="17" s="1"/>
  <c r="AE82" i="1"/>
  <c r="Y24" i="17" s="1"/>
  <c r="AD77" i="1"/>
  <c r="X19" i="17" s="1"/>
  <c r="AB169" i="1"/>
  <c r="AD274" i="2"/>
  <c r="AB95" i="1" s="1"/>
  <c r="V37" i="17" s="1"/>
  <c r="AF245" i="2"/>
  <c r="AD164" i="1" s="1"/>
  <c r="R49" i="17"/>
  <c r="AE249" i="2"/>
  <c r="AF195" i="2"/>
  <c r="AD151" i="1" s="1"/>
  <c r="K115" i="2"/>
  <c r="L76" i="2"/>
  <c r="K81" i="2"/>
  <c r="N107" i="1"/>
  <c r="N108" i="1"/>
  <c r="I50" i="17" l="1"/>
  <c r="I49" i="17"/>
  <c r="AP249" i="2"/>
  <c r="AQ248" i="2"/>
  <c r="AM169" i="1"/>
  <c r="AO274" i="2"/>
  <c r="AM95" i="1" s="1"/>
  <c r="Y99" i="1"/>
  <c r="S41" i="17" s="1"/>
  <c r="AF108" i="1"/>
  <c r="Z50" i="17" s="1"/>
  <c r="AE108" i="1"/>
  <c r="Y50" i="17" s="1"/>
  <c r="AE77" i="1"/>
  <c r="Y19" i="17" s="1"/>
  <c r="AF82" i="1"/>
  <c r="Z24" i="17" s="1"/>
  <c r="AA24" i="17" s="1"/>
  <c r="AC169" i="1"/>
  <c r="AE274" i="2"/>
  <c r="AC95" i="1" s="1"/>
  <c r="W37" i="17" s="1"/>
  <c r="Y107" i="1"/>
  <c r="S49" i="17" s="1"/>
  <c r="L80" i="2"/>
  <c r="AG245" i="2"/>
  <c r="AE164" i="1" s="1"/>
  <c r="M78" i="2"/>
  <c r="AF249" i="2"/>
  <c r="AG195" i="2"/>
  <c r="AE151" i="1" s="1"/>
  <c r="K80" i="2"/>
  <c r="L78" i="2"/>
  <c r="K78" i="2"/>
  <c r="M80" i="2"/>
  <c r="K268" i="2"/>
  <c r="K269" i="2"/>
  <c r="K270" i="2"/>
  <c r="K272" i="2"/>
  <c r="K273" i="2"/>
  <c r="K274" i="2"/>
  <c r="K275" i="2"/>
  <c r="L267" i="2"/>
  <c r="K267" i="2"/>
  <c r="N151" i="1"/>
  <c r="N164" i="1"/>
  <c r="O249" i="2"/>
  <c r="N82" i="1"/>
  <c r="AD32" i="8"/>
  <c r="AC32" i="8"/>
  <c r="AB32" i="8"/>
  <c r="AH19" i="4"/>
  <c r="AG19" i="4"/>
  <c r="AF19" i="4"/>
  <c r="AE19" i="4"/>
  <c r="AD19" i="4"/>
  <c r="AC19" i="4"/>
  <c r="AB19" i="4"/>
  <c r="AH13" i="4"/>
  <c r="AH10" i="4" s="1"/>
  <c r="AG13" i="4"/>
  <c r="AG10" i="4" s="1"/>
  <c r="AF13" i="4"/>
  <c r="AF10" i="4" s="1"/>
  <c r="AE13" i="4"/>
  <c r="AE10" i="4" s="1"/>
  <c r="AD13" i="4"/>
  <c r="AD10" i="4" s="1"/>
  <c r="AC13" i="4"/>
  <c r="AC10" i="4" s="1"/>
  <c r="AB13" i="4"/>
  <c r="AB10" i="4" s="1"/>
  <c r="U7" i="8"/>
  <c r="V7" i="8" s="1"/>
  <c r="W7" i="8" s="1"/>
  <c r="X7" i="8" s="1"/>
  <c r="Y7" i="8" s="1"/>
  <c r="Z7" i="8" s="1"/>
  <c r="AA7" i="8" s="1"/>
  <c r="AB7" i="8" s="1"/>
  <c r="AC7" i="8" s="1"/>
  <c r="AD7" i="8" s="1"/>
  <c r="AE7" i="8" s="1"/>
  <c r="AF7" i="8" s="1"/>
  <c r="AG7" i="8" s="1"/>
  <c r="AH7" i="8" s="1"/>
  <c r="AI7" i="8" s="1"/>
  <c r="AJ7" i="8" s="1"/>
  <c r="AK7" i="8" s="1"/>
  <c r="AL7" i="8" s="1"/>
  <c r="AM7" i="8" s="1"/>
  <c r="AN7" i="8" s="1"/>
  <c r="AO7" i="8" s="1"/>
  <c r="AP7" i="8" s="1"/>
  <c r="AQ7" i="8" s="1"/>
  <c r="K7" i="8"/>
  <c r="L7" i="8" s="1"/>
  <c r="M7" i="8" s="1"/>
  <c r="N19" i="4" l="1"/>
  <c r="O274" i="2"/>
  <c r="I24" i="17"/>
  <c r="AA50" i="17"/>
  <c r="AQ249" i="2"/>
  <c r="AR248" i="2"/>
  <c r="AP274" i="2"/>
  <c r="AN95" i="1" s="1"/>
  <c r="AN169" i="1"/>
  <c r="Z99" i="1"/>
  <c r="T41" i="17" s="1"/>
  <c r="AB22" i="4"/>
  <c r="AB27" i="4" s="1"/>
  <c r="AB68" i="4" s="1"/>
  <c r="AC22" i="4"/>
  <c r="AC27" i="4" s="1"/>
  <c r="AC68" i="4" s="1"/>
  <c r="Z32" i="8"/>
  <c r="W32" i="8"/>
  <c r="AD22" i="4"/>
  <c r="AD27" i="4" s="1"/>
  <c r="AD68" i="4" s="1"/>
  <c r="AA32" i="8"/>
  <c r="AH22" i="4"/>
  <c r="AH27" i="4" s="1"/>
  <c r="AH68" i="4" s="1"/>
  <c r="AE32" i="8"/>
  <c r="N169" i="1"/>
  <c r="P274" i="2"/>
  <c r="AH195" i="2"/>
  <c r="AH245" i="2"/>
  <c r="AF14" i="1"/>
  <c r="AA14" i="1"/>
  <c r="AC12" i="1"/>
  <c r="AC11" i="1" s="1"/>
  <c r="Z14" i="1"/>
  <c r="AB14" i="1"/>
  <c r="AC14" i="1"/>
  <c r="AD12" i="1"/>
  <c r="AD11" i="1" s="1"/>
  <c r="AF12" i="1"/>
  <c r="AF11" i="1" s="1"/>
  <c r="AD14" i="1"/>
  <c r="AE14" i="1"/>
  <c r="W14" i="1"/>
  <c r="W12" i="1"/>
  <c r="W11" i="1" s="1"/>
  <c r="V14" i="1"/>
  <c r="X14" i="1"/>
  <c r="X12" i="1"/>
  <c r="X11" i="1" s="1"/>
  <c r="AE22" i="4"/>
  <c r="AE27" i="4" s="1"/>
  <c r="AE68" i="4" s="1"/>
  <c r="Z12" i="1"/>
  <c r="Z11" i="1" s="1"/>
  <c r="AA12" i="1"/>
  <c r="AA11" i="1" s="1"/>
  <c r="AF22" i="4"/>
  <c r="AF27" i="4" s="1"/>
  <c r="AF68" i="4" s="1"/>
  <c r="AE12" i="1"/>
  <c r="AE11" i="1" s="1"/>
  <c r="U12" i="1"/>
  <c r="U11" i="1" s="1"/>
  <c r="V12" i="1"/>
  <c r="V11" i="1" s="1"/>
  <c r="AB12" i="1"/>
  <c r="AB11" i="1" s="1"/>
  <c r="AG22" i="4"/>
  <c r="AG27" i="4" s="1"/>
  <c r="AG68" i="4" s="1"/>
  <c r="AF77" i="1"/>
  <c r="AD169" i="1"/>
  <c r="AF274" i="2"/>
  <c r="AD95" i="1" s="1"/>
  <c r="X37" i="17" s="1"/>
  <c r="Z107" i="1"/>
  <c r="AG249" i="2"/>
  <c r="AH249" i="2"/>
  <c r="AI274" i="2" s="1"/>
  <c r="AG95" i="1" s="1"/>
  <c r="AB37" i="17" s="1"/>
  <c r="AH37" i="17" s="1"/>
  <c r="N72" i="1"/>
  <c r="N13" i="1"/>
  <c r="AC87" i="4" l="1"/>
  <c r="AF87" i="4"/>
  <c r="AB87" i="4"/>
  <c r="AH87" i="4"/>
  <c r="AG87" i="4"/>
  <c r="AE87" i="4"/>
  <c r="AD87" i="4"/>
  <c r="AC118" i="4"/>
  <c r="AA10" i="4"/>
  <c r="AA27" i="4" s="1"/>
  <c r="AA68" i="4" s="1"/>
  <c r="AA34" i="4"/>
  <c r="AA30" i="4" s="1"/>
  <c r="AB118" i="4"/>
  <c r="AH118" i="4"/>
  <c r="AE252" i="2"/>
  <c r="AH252" i="2"/>
  <c r="AF252" i="2"/>
  <c r="AD252" i="2"/>
  <c r="N22" i="4"/>
  <c r="AG252" i="2"/>
  <c r="N13" i="4"/>
  <c r="AC252" i="2"/>
  <c r="AB252" i="2"/>
  <c r="AF164" i="1"/>
  <c r="AF151" i="1"/>
  <c r="I17" i="17"/>
  <c r="T49" i="17"/>
  <c r="Z19" i="17"/>
  <c r="AA19" i="17" s="1"/>
  <c r="Y18" i="2"/>
  <c r="U72" i="1"/>
  <c r="O17" i="17" s="1"/>
  <c r="X83" i="2"/>
  <c r="V72" i="1"/>
  <c r="P17" i="17" s="1"/>
  <c r="AS248" i="2"/>
  <c r="AR249" i="2"/>
  <c r="AQ274" i="2"/>
  <c r="AO95" i="1" s="1"/>
  <c r="AO169" i="1"/>
  <c r="AT135" i="4"/>
  <c r="AR23" i="1" s="1"/>
  <c r="AO135" i="4"/>
  <c r="AP135" i="4"/>
  <c r="AN23" i="1" s="1"/>
  <c r="AQ135" i="4"/>
  <c r="AO23" i="1" s="1"/>
  <c r="AR135" i="4"/>
  <c r="AP23" i="1" s="1"/>
  <c r="AS135" i="4"/>
  <c r="AQ23" i="1" s="1"/>
  <c r="AC83" i="2"/>
  <c r="AH83" i="2"/>
  <c r="AG83" i="2"/>
  <c r="AD83" i="2"/>
  <c r="AB83" i="2"/>
  <c r="AE83" i="2"/>
  <c r="AF83" i="2"/>
  <c r="AW142" i="1"/>
  <c r="AA99" i="1"/>
  <c r="U41" i="17" s="1"/>
  <c r="U15" i="1"/>
  <c r="W15" i="1"/>
  <c r="AA15" i="1"/>
  <c r="AF15" i="1"/>
  <c r="U14" i="1"/>
  <c r="V15" i="1"/>
  <c r="Z15" i="1"/>
  <c r="AN141" i="4"/>
  <c r="AJ141" i="4"/>
  <c r="AL141" i="4"/>
  <c r="AM141" i="4"/>
  <c r="AK141" i="4"/>
  <c r="AB15" i="1"/>
  <c r="X15" i="1"/>
  <c r="N30" i="8"/>
  <c r="O95" i="1"/>
  <c r="AI245" i="2"/>
  <c r="AG164" i="1" s="1"/>
  <c r="AI195" i="2"/>
  <c r="AG151" i="1" s="1"/>
  <c r="Y12" i="1"/>
  <c r="Y11" i="1" s="1"/>
  <c r="AC15" i="1"/>
  <c r="AE15" i="1"/>
  <c r="AD15" i="1"/>
  <c r="AA107" i="1"/>
  <c r="AF169" i="1"/>
  <c r="AH274" i="2"/>
  <c r="AF95" i="1" s="1"/>
  <c r="Z37" i="17" s="1"/>
  <c r="AE169" i="1"/>
  <c r="AG274" i="2"/>
  <c r="AE95" i="1" s="1"/>
  <c r="Y37" i="17" s="1"/>
  <c r="N167" i="4"/>
  <c r="N95" i="1"/>
  <c r="K128" i="2"/>
  <c r="AA87" i="4" l="1"/>
  <c r="AA85" i="4"/>
  <c r="AA111" i="4"/>
  <c r="AA118" i="4"/>
  <c r="AA117" i="4" s="1"/>
  <c r="AA252" i="2"/>
  <c r="Z252" i="2"/>
  <c r="N10" i="4"/>
  <c r="J37" i="17"/>
  <c r="U49" i="17"/>
  <c r="Y15" i="2"/>
  <c r="I37" i="17"/>
  <c r="N25" i="8"/>
  <c r="N13" i="8"/>
  <c r="N21" i="8"/>
  <c r="N17" i="8"/>
  <c r="AA37" i="17"/>
  <c r="N14" i="1"/>
  <c r="U83" i="1"/>
  <c r="O25" i="17" s="1"/>
  <c r="N34" i="1"/>
  <c r="W238" i="2"/>
  <c r="O83" i="2"/>
  <c r="L122" i="2"/>
  <c r="L128" i="2" s="1"/>
  <c r="AM23" i="1"/>
  <c r="AR274" i="2"/>
  <c r="AP95" i="1" s="1"/>
  <c r="AP169" i="1"/>
  <c r="AT248" i="2"/>
  <c r="AT249" i="2" s="1"/>
  <c r="AS249" i="2"/>
  <c r="AH82" i="2"/>
  <c r="AF82" i="2"/>
  <c r="X82" i="2"/>
  <c r="AB82" i="2"/>
  <c r="AE118" i="4"/>
  <c r="AG82" i="2"/>
  <c r="AD118" i="4"/>
  <c r="AF118" i="4"/>
  <c r="AD82" i="2"/>
  <c r="AG118" i="4"/>
  <c r="AE82" i="2"/>
  <c r="AB117" i="4"/>
  <c r="AC82" i="2"/>
  <c r="AW144" i="1"/>
  <c r="AB99" i="1"/>
  <c r="V41" i="17" s="1"/>
  <c r="V10" i="1"/>
  <c r="AC10" i="1"/>
  <c r="N12" i="1"/>
  <c r="N15" i="1"/>
  <c r="Z10" i="1"/>
  <c r="AB10" i="1"/>
  <c r="AD10" i="1"/>
  <c r="W10" i="1"/>
  <c r="AA10" i="1"/>
  <c r="X10" i="1"/>
  <c r="AF10" i="1"/>
  <c r="AJ195" i="2"/>
  <c r="AH151" i="1" s="1"/>
  <c r="AJ245" i="2"/>
  <c r="AH164" i="1" s="1"/>
  <c r="AE10" i="1"/>
  <c r="Y10" i="1"/>
  <c r="AB107" i="1"/>
  <c r="V49" i="17" s="1"/>
  <c r="Q17" i="17"/>
  <c r="N27" i="4" l="1"/>
  <c r="O12" i="16"/>
  <c r="AA19" i="2"/>
  <c r="AA18" i="2"/>
  <c r="AA16" i="2"/>
  <c r="AA15" i="2" s="1"/>
  <c r="AA113" i="4"/>
  <c r="AA115" i="4" s="1"/>
  <c r="AA109" i="4"/>
  <c r="W190" i="2"/>
  <c r="W191" i="2" s="1"/>
  <c r="AC228" i="2"/>
  <c r="AH233" i="2"/>
  <c r="Z92" i="2"/>
  <c r="N79" i="4"/>
  <c r="N76" i="4"/>
  <c r="N118" i="4"/>
  <c r="Y92" i="2"/>
  <c r="N11" i="1"/>
  <c r="N87" i="4"/>
  <c r="N85" i="4" s="1"/>
  <c r="M122" i="2"/>
  <c r="M128" i="2" s="1"/>
  <c r="Q129" i="16"/>
  <c r="Q130" i="16"/>
  <c r="Q27" i="16"/>
  <c r="AS274" i="2"/>
  <c r="AQ95" i="1" s="1"/>
  <c r="AQ169" i="1"/>
  <c r="AT274" i="2"/>
  <c r="AR95" i="1" s="1"/>
  <c r="AR169" i="1"/>
  <c r="O82" i="2"/>
  <c r="AC99" i="1"/>
  <c r="W41" i="17" s="1"/>
  <c r="X167" i="4"/>
  <c r="AK245" i="2"/>
  <c r="AI164" i="1" s="1"/>
  <c r="AK195" i="2"/>
  <c r="AI151" i="1" s="1"/>
  <c r="U34" i="1"/>
  <c r="X72" i="1"/>
  <c r="AC107" i="1"/>
  <c r="AC76" i="4" l="1"/>
  <c r="AH76" i="4"/>
  <c r="AA76" i="4"/>
  <c r="AG76" i="4"/>
  <c r="AF76" i="4"/>
  <c r="AE76" i="4"/>
  <c r="AD76" i="4"/>
  <c r="AB76" i="4"/>
  <c r="AG233" i="2"/>
  <c r="AF233" i="2"/>
  <c r="AB228" i="2"/>
  <c r="AD228" i="2"/>
  <c r="AA228" i="2"/>
  <c r="AC233" i="2"/>
  <c r="AH228" i="2"/>
  <c r="AE228" i="2"/>
  <c r="W174" i="2"/>
  <c r="AB233" i="2"/>
  <c r="AE233" i="2"/>
  <c r="AA233" i="2"/>
  <c r="AD233" i="2"/>
  <c r="AD223" i="2"/>
  <c r="AE223" i="2"/>
  <c r="AF223" i="2"/>
  <c r="AG223" i="2"/>
  <c r="AH223" i="2"/>
  <c r="AC223" i="2"/>
  <c r="AB223" i="2"/>
  <c r="AA223" i="2"/>
  <c r="AB229" i="2"/>
  <c r="AB227" i="2" s="1"/>
  <c r="AC229" i="2"/>
  <c r="AC227" i="2" s="1"/>
  <c r="AD229" i="2"/>
  <c r="AE229" i="2"/>
  <c r="AF229" i="2"/>
  <c r="AG229" i="2"/>
  <c r="AH229" i="2"/>
  <c r="AA229" i="2"/>
  <c r="AB92" i="2"/>
  <c r="AC92" i="2"/>
  <c r="AD92" i="2"/>
  <c r="AE92" i="2"/>
  <c r="AF92" i="2"/>
  <c r="AG92" i="2"/>
  <c r="AH92" i="2"/>
  <c r="AA92" i="2"/>
  <c r="AG228" i="2"/>
  <c r="AF228" i="2"/>
  <c r="W49" i="17"/>
  <c r="R17" i="17"/>
  <c r="Q137" i="16"/>
  <c r="T129" i="16"/>
  <c r="Q138" i="16"/>
  <c r="T130" i="16"/>
  <c r="N26" i="4"/>
  <c r="Q127" i="16"/>
  <c r="P130" i="16"/>
  <c r="P129" i="16"/>
  <c r="N10" i="1"/>
  <c r="P2" i="30" s="1"/>
  <c r="N96" i="4"/>
  <c r="N94" i="4" s="1"/>
  <c r="V83" i="1"/>
  <c r="P25" i="17" s="1"/>
  <c r="N122" i="2"/>
  <c r="N128" i="2" s="1"/>
  <c r="O122" i="2" s="1"/>
  <c r="W269" i="2"/>
  <c r="N99" i="4"/>
  <c r="N125" i="4"/>
  <c r="N14" i="4"/>
  <c r="N17" i="4"/>
  <c r="N23" i="4"/>
  <c r="N20" i="4"/>
  <c r="N11" i="4"/>
  <c r="AD99" i="1"/>
  <c r="X41" i="17" s="1"/>
  <c r="Y167" i="4"/>
  <c r="W83" i="1" s="1"/>
  <c r="Q25" i="17" s="1"/>
  <c r="AL195" i="2"/>
  <c r="AJ151" i="1" s="1"/>
  <c r="AL245" i="2"/>
  <c r="AJ164" i="1" s="1"/>
  <c r="V34" i="1"/>
  <c r="Y72" i="1"/>
  <c r="S17" i="17" s="1"/>
  <c r="AD107" i="1"/>
  <c r="X49" i="17" s="1"/>
  <c r="K99" i="2"/>
  <c r="L90" i="2" s="1"/>
  <c r="L99" i="2" s="1"/>
  <c r="M90" i="2" s="1"/>
  <c r="M99" i="2" s="1"/>
  <c r="N90" i="2" s="1"/>
  <c r="N99" i="2" l="1"/>
  <c r="O90" i="2" s="1"/>
  <c r="O99" i="2" s="1"/>
  <c r="P90" i="2" s="1"/>
  <c r="P99" i="2" s="1"/>
  <c r="AD227" i="2"/>
  <c r="AA227" i="2"/>
  <c r="X190" i="2"/>
  <c r="X191" i="2" s="1"/>
  <c r="X174" i="2"/>
  <c r="AH227" i="2"/>
  <c r="Q117" i="16"/>
  <c r="AE227" i="2"/>
  <c r="AG227" i="2"/>
  <c r="AF227" i="2"/>
  <c r="Q131" i="16"/>
  <c r="Q139" i="16" s="1"/>
  <c r="T127" i="16"/>
  <c r="H6" i="18"/>
  <c r="D6" i="18"/>
  <c r="G64" i="35"/>
  <c r="O252" i="2"/>
  <c r="O108" i="2" s="1"/>
  <c r="P127" i="16"/>
  <c r="P131" i="16" s="1"/>
  <c r="Q135" i="16"/>
  <c r="O98" i="16"/>
  <c r="Q107" i="16"/>
  <c r="W122" i="2"/>
  <c r="W128" i="2" s="1"/>
  <c r="X122" i="2" s="1"/>
  <c r="X128" i="2" s="1"/>
  <c r="Q12" i="16"/>
  <c r="P12" i="16" s="1"/>
  <c r="AB99" i="4"/>
  <c r="AE99" i="1"/>
  <c r="Y41" i="17" s="1"/>
  <c r="Z167" i="4"/>
  <c r="X83" i="1" s="1"/>
  <c r="R25" i="17" s="1"/>
  <c r="AM245" i="2"/>
  <c r="AK164" i="1" s="1"/>
  <c r="AM195" i="2"/>
  <c r="AK151" i="1" s="1"/>
  <c r="AF107" i="1"/>
  <c r="AE107" i="1"/>
  <c r="Y49" i="17" s="1"/>
  <c r="Z72" i="1"/>
  <c r="T17" i="17" s="1"/>
  <c r="W34" i="1"/>
  <c r="AA108" i="2" l="1"/>
  <c r="O105" i="2"/>
  <c r="AA184" i="2"/>
  <c r="AB184" i="2" s="1"/>
  <c r="AC184" i="2" s="1"/>
  <c r="AD184" i="2" s="1"/>
  <c r="AE184" i="2" s="1"/>
  <c r="AF184" i="2" s="1"/>
  <c r="AG184" i="2" s="1"/>
  <c r="AH184" i="2" s="1"/>
  <c r="Y190" i="2"/>
  <c r="Y174" i="2"/>
  <c r="AE99" i="4"/>
  <c r="AD99" i="4"/>
  <c r="P132" i="16"/>
  <c r="T131" i="16"/>
  <c r="AF96" i="4"/>
  <c r="O105" i="16"/>
  <c r="AD96" i="4"/>
  <c r="O97" i="16"/>
  <c r="AC96" i="4"/>
  <c r="AE96" i="4"/>
  <c r="AA99" i="4"/>
  <c r="AF99" i="4"/>
  <c r="O107" i="16"/>
  <c r="P107" i="16" s="1"/>
  <c r="AH99" i="4"/>
  <c r="AC99" i="4"/>
  <c r="AF79" i="4"/>
  <c r="AG79" i="4"/>
  <c r="AC79" i="4"/>
  <c r="AH79" i="4"/>
  <c r="AA79" i="4"/>
  <c r="AB79" i="4"/>
  <c r="AD79" i="4"/>
  <c r="AE79" i="4"/>
  <c r="AH96" i="4"/>
  <c r="AA96" i="4"/>
  <c r="AA94" i="4" s="1"/>
  <c r="AB96" i="4"/>
  <c r="AG96" i="4"/>
  <c r="Q132" i="16"/>
  <c r="AG99" i="4"/>
  <c r="O136" i="2"/>
  <c r="AA136" i="2" s="1"/>
  <c r="O179" i="2"/>
  <c r="Z49" i="17"/>
  <c r="AA49" i="17"/>
  <c r="O128" i="2"/>
  <c r="AN245" i="2"/>
  <c r="AN195" i="2"/>
  <c r="AO194" i="2"/>
  <c r="AF99" i="1"/>
  <c r="Z41" i="17" s="1"/>
  <c r="AA41" i="17" s="1"/>
  <c r="Y83" i="1"/>
  <c r="S25" i="17" s="1"/>
  <c r="AA72" i="1"/>
  <c r="U17" i="17" s="1"/>
  <c r="X34" i="1"/>
  <c r="O27" i="16" s="1"/>
  <c r="P27" i="16" s="1"/>
  <c r="J76" i="1"/>
  <c r="J75" i="1"/>
  <c r="J74" i="1"/>
  <c r="L151" i="4"/>
  <c r="L75" i="1" s="1"/>
  <c r="K151" i="4"/>
  <c r="K75" i="1" s="1"/>
  <c r="K100" i="2"/>
  <c r="L91" i="2" s="1"/>
  <c r="K44" i="2"/>
  <c r="K60" i="2"/>
  <c r="L92" i="2"/>
  <c r="K92" i="2"/>
  <c r="L253" i="2"/>
  <c r="L262" i="2" s="1"/>
  <c r="M253" i="2"/>
  <c r="K253" i="2"/>
  <c r="L252" i="2"/>
  <c r="M252" i="2"/>
  <c r="K252" i="2"/>
  <c r="K22" i="4"/>
  <c r="K49" i="4" s="1"/>
  <c r="L22" i="4"/>
  <c r="L49" i="4" s="1"/>
  <c r="K19" i="4"/>
  <c r="K45" i="4" s="1"/>
  <c r="L19" i="4"/>
  <c r="L45" i="4" s="1"/>
  <c r="K16" i="4"/>
  <c r="K39" i="4" s="1"/>
  <c r="L16" i="4"/>
  <c r="L39" i="4" s="1"/>
  <c r="K13" i="4"/>
  <c r="L13" i="4"/>
  <c r="Y7" i="4"/>
  <c r="Z7" i="4" s="1"/>
  <c r="AA7" i="4" s="1"/>
  <c r="AB7" i="4" s="1"/>
  <c r="AC7" i="4" s="1"/>
  <c r="AD7" i="4" s="1"/>
  <c r="AE7" i="4" s="1"/>
  <c r="AF7" i="4" s="1"/>
  <c r="AG7" i="4" s="1"/>
  <c r="AH7" i="4" s="1"/>
  <c r="AI7" i="4" s="1"/>
  <c r="AJ7" i="4" s="1"/>
  <c r="AK7" i="4" s="1"/>
  <c r="AL7" i="4" s="1"/>
  <c r="AM7" i="4" s="1"/>
  <c r="AN7" i="4" s="1"/>
  <c r="AO7" i="4" s="1"/>
  <c r="AP7" i="4" s="1"/>
  <c r="AQ7" i="4" s="1"/>
  <c r="AR7" i="4" s="1"/>
  <c r="AS7" i="4" s="1"/>
  <c r="AT7" i="4" s="1"/>
  <c r="K7" i="4"/>
  <c r="L7" i="4" s="1"/>
  <c r="M7" i="4" s="1"/>
  <c r="N7" i="4" s="1"/>
  <c r="P7" i="4" s="1"/>
  <c r="L249" i="2"/>
  <c r="M249" i="2"/>
  <c r="L170" i="1" s="1"/>
  <c r="K249" i="2"/>
  <c r="L245" i="2"/>
  <c r="K245" i="2"/>
  <c r="L218" i="2"/>
  <c r="L215" i="2"/>
  <c r="M214" i="2"/>
  <c r="K215" i="2"/>
  <c r="M207" i="2"/>
  <c r="K207" i="2"/>
  <c r="L195" i="2"/>
  <c r="M195" i="2"/>
  <c r="K195" i="2"/>
  <c r="L133" i="2"/>
  <c r="D66" i="35" s="1"/>
  <c r="M133" i="2"/>
  <c r="E66" i="35" s="1"/>
  <c r="F73" i="35" s="1"/>
  <c r="L95" i="2"/>
  <c r="K72" i="1" s="1"/>
  <c r="F17" i="17" s="1"/>
  <c r="K95" i="2"/>
  <c r="J72" i="1" s="1"/>
  <c r="E17" i="17" s="1"/>
  <c r="K89" i="2"/>
  <c r="O54" i="2"/>
  <c r="K46" i="2"/>
  <c r="L13" i="2" s="1"/>
  <c r="K47" i="2"/>
  <c r="L14" i="2" s="1"/>
  <c r="L38" i="2"/>
  <c r="M38" i="2"/>
  <c r="K38" i="2"/>
  <c r="M29" i="2"/>
  <c r="L70" i="1" s="1"/>
  <c r="M24" i="2"/>
  <c r="M21" i="2"/>
  <c r="M22" i="2"/>
  <c r="M23" i="2"/>
  <c r="L29" i="2"/>
  <c r="K70" i="1" s="1"/>
  <c r="L22" i="2"/>
  <c r="L23" i="2"/>
  <c r="K23" i="2"/>
  <c r="K22" i="2"/>
  <c r="K29" i="2"/>
  <c r="J70" i="1" s="1"/>
  <c r="K24" i="2"/>
  <c r="K20" i="2"/>
  <c r="L7" i="2"/>
  <c r="M7" i="2" s="1"/>
  <c r="K7" i="1"/>
  <c r="L7" i="1" s="1"/>
  <c r="M7" i="1" s="1"/>
  <c r="N7" i="1" s="1"/>
  <c r="P7" i="1" s="1"/>
  <c r="Y191" i="2" l="1"/>
  <c r="W150" i="1"/>
  <c r="O110" i="2"/>
  <c r="O112" i="2" s="1"/>
  <c r="O113" i="2" s="1"/>
  <c r="AA179" i="2"/>
  <c r="AB179" i="2" s="1"/>
  <c r="AC179" i="2" s="1"/>
  <c r="AD179" i="2" s="1"/>
  <c r="AE179" i="2" s="1"/>
  <c r="AF179" i="2" s="1"/>
  <c r="AG179" i="2" s="1"/>
  <c r="AH179" i="2" s="1"/>
  <c r="M259" i="2"/>
  <c r="M257" i="2"/>
  <c r="L255" i="2"/>
  <c r="L259" i="2"/>
  <c r="E73" i="35"/>
  <c r="O143" i="2"/>
  <c r="O141" i="2"/>
  <c r="O139" i="2"/>
  <c r="M255" i="2"/>
  <c r="AL151" i="1"/>
  <c r="AL164" i="1"/>
  <c r="P122" i="2"/>
  <c r="P29" i="31"/>
  <c r="E15" i="17"/>
  <c r="F15" i="17"/>
  <c r="Q29" i="31"/>
  <c r="G15" i="17"/>
  <c r="R29" i="31"/>
  <c r="E68" i="35"/>
  <c r="L52" i="2"/>
  <c r="L60" i="2" s="1"/>
  <c r="J141" i="1"/>
  <c r="L35" i="4"/>
  <c r="L10" i="4"/>
  <c r="K35" i="4"/>
  <c r="K10" i="4"/>
  <c r="AH54" i="2"/>
  <c r="AH53" i="2" s="1"/>
  <c r="AA54" i="2"/>
  <c r="AA53" i="2" s="1"/>
  <c r="AA73" i="2" s="1"/>
  <c r="AB54" i="2"/>
  <c r="AB53" i="2" s="1"/>
  <c r="AC54" i="2"/>
  <c r="AC53" i="2" s="1"/>
  <c r="AD54" i="2"/>
  <c r="AD53" i="2" s="1"/>
  <c r="AE54" i="2"/>
  <c r="AE53" i="2" s="1"/>
  <c r="AF54" i="2"/>
  <c r="AF53" i="2" s="1"/>
  <c r="AG54" i="2"/>
  <c r="AG53" i="2" s="1"/>
  <c r="N7" i="2"/>
  <c r="O7" i="2" s="1"/>
  <c r="Q7" i="2" s="1"/>
  <c r="N260" i="2"/>
  <c r="X7" i="2"/>
  <c r="Y7" i="2" s="1"/>
  <c r="Z7" i="2" s="1"/>
  <c r="AA7" i="2" s="1"/>
  <c r="AB7" i="2" s="1"/>
  <c r="AC7" i="2" s="1"/>
  <c r="AD7" i="2" s="1"/>
  <c r="AE7" i="2" s="1"/>
  <c r="AF7" i="2" s="1"/>
  <c r="AG7" i="2" s="1"/>
  <c r="AH7" i="2" s="1"/>
  <c r="AI7" i="2" s="1"/>
  <c r="AJ7" i="2" s="1"/>
  <c r="AK7" i="2" s="1"/>
  <c r="AL7" i="2" s="1"/>
  <c r="AM7" i="2" s="1"/>
  <c r="AN7" i="2" s="1"/>
  <c r="AO7" i="2" s="1"/>
  <c r="AP7" i="2" s="1"/>
  <c r="AQ7" i="2" s="1"/>
  <c r="AR7" i="2" s="1"/>
  <c r="AS7" i="2" s="1"/>
  <c r="AT7" i="2" s="1"/>
  <c r="W15" i="2"/>
  <c r="M215" i="2"/>
  <c r="L237" i="2"/>
  <c r="L225" i="2"/>
  <c r="L11" i="2"/>
  <c r="L35" i="2" s="1"/>
  <c r="M262" i="2"/>
  <c r="M260" i="2"/>
  <c r="AP194" i="2"/>
  <c r="AO195" i="2"/>
  <c r="AM151" i="1" s="1"/>
  <c r="AO245" i="2"/>
  <c r="AM164" i="1" s="1"/>
  <c r="L36" i="4"/>
  <c r="AI35" i="4"/>
  <c r="T26" i="31"/>
  <c r="S26" i="31"/>
  <c r="R26" i="31"/>
  <c r="Q26" i="31"/>
  <c r="P26" i="31"/>
  <c r="AB167" i="4"/>
  <c r="Z83" i="1" s="1"/>
  <c r="T25" i="17" s="1"/>
  <c r="V7" i="1"/>
  <c r="W7" i="1" s="1"/>
  <c r="X7" i="1" s="1"/>
  <c r="Y7" i="1" s="1"/>
  <c r="Z7" i="1" s="1"/>
  <c r="AA7" i="1" s="1"/>
  <c r="AB7" i="1" s="1"/>
  <c r="AC7" i="1" s="1"/>
  <c r="AD7" i="1" s="1"/>
  <c r="AE7" i="1" s="1"/>
  <c r="AF7" i="1" s="1"/>
  <c r="AG7" i="1" s="1"/>
  <c r="AH7" i="1" s="1"/>
  <c r="AI7" i="1" s="1"/>
  <c r="AJ7" i="1" s="1"/>
  <c r="AK7" i="1" s="1"/>
  <c r="AL7" i="1" s="1"/>
  <c r="AM7" i="1" s="1"/>
  <c r="AN7" i="1" s="1"/>
  <c r="AO7" i="1" s="1"/>
  <c r="AP7" i="1" s="1"/>
  <c r="AQ7" i="1" s="1"/>
  <c r="AR7" i="1" s="1"/>
  <c r="L21" i="1"/>
  <c r="K21" i="1"/>
  <c r="L260" i="2"/>
  <c r="L261" i="2"/>
  <c r="M263" i="2"/>
  <c r="L263" i="2"/>
  <c r="M261" i="2"/>
  <c r="L40" i="4"/>
  <c r="L32" i="4"/>
  <c r="K183" i="2"/>
  <c r="M183" i="2"/>
  <c r="L46" i="4"/>
  <c r="L50" i="4"/>
  <c r="L183" i="2"/>
  <c r="K180" i="2"/>
  <c r="Y34" i="1"/>
  <c r="AB72" i="1"/>
  <c r="V17" i="17" s="1"/>
  <c r="M180" i="2"/>
  <c r="L180" i="2"/>
  <c r="K34" i="2"/>
  <c r="L46" i="2"/>
  <c r="M13" i="2" s="1"/>
  <c r="M36" i="2" s="1"/>
  <c r="L36" i="2"/>
  <c r="L47" i="2"/>
  <c r="M14" i="2" s="1"/>
  <c r="M37" i="2" s="1"/>
  <c r="L37" i="2"/>
  <c r="L100" i="2"/>
  <c r="M91" i="2" s="1"/>
  <c r="K98" i="2"/>
  <c r="K152" i="4"/>
  <c r="K76" i="1" s="1"/>
  <c r="L152" i="4"/>
  <c r="L76" i="1" s="1"/>
  <c r="K43" i="2"/>
  <c r="J140" i="1" s="1"/>
  <c r="J172" i="1"/>
  <c r="AA268" i="2" l="1"/>
  <c r="AB136" i="2"/>
  <c r="AC136" i="2" s="1"/>
  <c r="AD136" i="2" s="1"/>
  <c r="AE136" i="2" s="1"/>
  <c r="AF136" i="2" s="1"/>
  <c r="AG136" i="2" s="1"/>
  <c r="AH136" i="2" s="1"/>
  <c r="AB108" i="2"/>
  <c r="AC108" i="2"/>
  <c r="AD108" i="2"/>
  <c r="AE108" i="2"/>
  <c r="AF108" i="2"/>
  <c r="AG108" i="2"/>
  <c r="AH108" i="2"/>
  <c r="F75" i="35"/>
  <c r="F77" i="35" s="1"/>
  <c r="E75" i="35"/>
  <c r="E77" i="35" s="1"/>
  <c r="Y105" i="2"/>
  <c r="Z105" i="2" s="1"/>
  <c r="O111" i="2"/>
  <c r="AA111" i="2" s="1"/>
  <c r="AA110" i="2" s="1"/>
  <c r="O269" i="2"/>
  <c r="L58" i="2"/>
  <c r="O53" i="2"/>
  <c r="J142" i="1"/>
  <c r="K102" i="2" s="1"/>
  <c r="M218" i="2"/>
  <c r="M237" i="2" s="1"/>
  <c r="K27" i="4"/>
  <c r="K57" i="4" s="1"/>
  <c r="K31" i="4"/>
  <c r="L27" i="4"/>
  <c r="L119" i="4" s="1"/>
  <c r="L31" i="4"/>
  <c r="AH21" i="2"/>
  <c r="AH16" i="2" s="1"/>
  <c r="AG23" i="2"/>
  <c r="AG19" i="2" s="1"/>
  <c r="X73" i="2"/>
  <c r="AP245" i="2"/>
  <c r="AN164" i="1" s="1"/>
  <c r="AQ194" i="2"/>
  <c r="AP195" i="2"/>
  <c r="AN151" i="1" s="1"/>
  <c r="AP170" i="4"/>
  <c r="AQ170" i="4"/>
  <c r="AR170" i="4"/>
  <c r="AS170" i="4"/>
  <c r="AT170" i="4"/>
  <c r="AO170" i="4"/>
  <c r="AS35" i="4"/>
  <c r="AS34" i="4" s="1"/>
  <c r="AR35" i="4"/>
  <c r="AR34" i="4" s="1"/>
  <c r="AT35" i="4"/>
  <c r="AT34" i="4" s="1"/>
  <c r="AQ35" i="4"/>
  <c r="AQ34" i="4" s="1"/>
  <c r="AO35" i="4"/>
  <c r="AO34" i="4" s="1"/>
  <c r="AP35" i="4"/>
  <c r="AP34" i="4" s="1"/>
  <c r="P183" i="2"/>
  <c r="AC167" i="4"/>
  <c r="AA83" i="1" s="1"/>
  <c r="U25" i="17" s="1"/>
  <c r="AC45" i="4"/>
  <c r="AC44" i="4" s="1"/>
  <c r="AG49" i="4"/>
  <c r="AG48" i="4" s="1"/>
  <c r="AC49" i="4"/>
  <c r="AC48" i="4" s="1"/>
  <c r="AD49" i="4"/>
  <c r="AD48" i="4" s="1"/>
  <c r="AH49" i="4"/>
  <c r="AH48" i="4" s="1"/>
  <c r="AF49" i="4"/>
  <c r="AF48" i="4" s="1"/>
  <c r="AI49" i="4"/>
  <c r="AA49" i="4"/>
  <c r="AB49" i="4"/>
  <c r="AB48" i="4" s="1"/>
  <c r="AE49" i="4"/>
  <c r="AE48" i="4" s="1"/>
  <c r="AC39" i="4"/>
  <c r="AC38" i="4" s="1"/>
  <c r="AG39" i="4"/>
  <c r="AG38" i="4" s="1"/>
  <c r="AH39" i="4"/>
  <c r="AH38" i="4" s="1"/>
  <c r="AE39" i="4"/>
  <c r="AE38" i="4" s="1"/>
  <c r="AF39" i="4"/>
  <c r="AF38" i="4" s="1"/>
  <c r="AB39" i="4"/>
  <c r="AB38" i="4" s="1"/>
  <c r="AD39" i="4"/>
  <c r="AD38" i="4" s="1"/>
  <c r="AA39" i="4"/>
  <c r="M100" i="2"/>
  <c r="N91" i="2" s="1"/>
  <c r="N100" i="2" s="1"/>
  <c r="N98" i="2" s="1"/>
  <c r="O89" i="2" s="1"/>
  <c r="L98" i="2"/>
  <c r="O80" i="1"/>
  <c r="O35" i="1"/>
  <c r="P23" i="2"/>
  <c r="AI23" i="2" s="1"/>
  <c r="AF23" i="2"/>
  <c r="AF19" i="2" s="1"/>
  <c r="AD23" i="2"/>
  <c r="AD19" i="2" s="1"/>
  <c r="AE23" i="2"/>
  <c r="AE19" i="2" s="1"/>
  <c r="AH23" i="2"/>
  <c r="AH19" i="2" s="1"/>
  <c r="AB23" i="2"/>
  <c r="AB19" i="2" s="1"/>
  <c r="AC23" i="2"/>
  <c r="AC19" i="2" s="1"/>
  <c r="P21" i="2"/>
  <c r="AI21" i="2" s="1"/>
  <c r="AE21" i="2"/>
  <c r="AE16" i="2" s="1"/>
  <c r="AG21" i="2"/>
  <c r="AG16" i="2" s="1"/>
  <c r="AC21" i="2"/>
  <c r="AC16" i="2" s="1"/>
  <c r="AB21" i="2"/>
  <c r="AB16" i="2" s="1"/>
  <c r="AD21" i="2"/>
  <c r="AD16" i="2" s="1"/>
  <c r="AF21" i="2"/>
  <c r="AF16" i="2" s="1"/>
  <c r="P22" i="2"/>
  <c r="AI22" i="2" s="1"/>
  <c r="AF22" i="2"/>
  <c r="AF18" i="2" s="1"/>
  <c r="Z18" i="2"/>
  <c r="AB22" i="2"/>
  <c r="AB18" i="2" s="1"/>
  <c r="AC22" i="2"/>
  <c r="AC18" i="2" s="1"/>
  <c r="AE22" i="2"/>
  <c r="AE18" i="2" s="1"/>
  <c r="AD22" i="2"/>
  <c r="AD18" i="2" s="1"/>
  <c r="AG22" i="2"/>
  <c r="AG18" i="2" s="1"/>
  <c r="AH22" i="2"/>
  <c r="AH18" i="2" s="1"/>
  <c r="AC72" i="1"/>
  <c r="W17" i="17" s="1"/>
  <c r="Z34" i="1"/>
  <c r="M52" i="2"/>
  <c r="K150" i="4"/>
  <c r="L150" i="4"/>
  <c r="N80" i="1"/>
  <c r="N83" i="1"/>
  <c r="L44" i="2"/>
  <c r="L89" i="2"/>
  <c r="L10" i="2"/>
  <c r="L34" i="2" s="1"/>
  <c r="M46" i="2"/>
  <c r="N13" i="2" s="1"/>
  <c r="N46" i="2" s="1"/>
  <c r="M47" i="2"/>
  <c r="N14" i="2" s="1"/>
  <c r="N47" i="2" s="1"/>
  <c r="Z112" i="2" l="1"/>
  <c r="Z119" i="2" s="1"/>
  <c r="Y112" i="2"/>
  <c r="Y119" i="2" s="1"/>
  <c r="Z15" i="2"/>
  <c r="X105" i="1" s="1"/>
  <c r="O144" i="16"/>
  <c r="O159" i="16" s="1"/>
  <c r="O167" i="16" s="1"/>
  <c r="J22" i="17"/>
  <c r="L82" i="4"/>
  <c r="K165" i="1"/>
  <c r="K172" i="1" s="1"/>
  <c r="D69" i="35"/>
  <c r="O115" i="2"/>
  <c r="AC111" i="2"/>
  <c r="N38" i="4"/>
  <c r="L132" i="4"/>
  <c r="L106" i="4"/>
  <c r="N218" i="2"/>
  <c r="N225" i="2" s="1"/>
  <c r="L74" i="1"/>
  <c r="L149" i="4"/>
  <c r="K74" i="1"/>
  <c r="K149" i="4"/>
  <c r="K73" i="1" s="1"/>
  <c r="L63" i="4"/>
  <c r="L112" i="4"/>
  <c r="K132" i="4"/>
  <c r="K106" i="4"/>
  <c r="K82" i="4"/>
  <c r="I25" i="17"/>
  <c r="I22" i="17"/>
  <c r="N48" i="4"/>
  <c r="O18" i="2"/>
  <c r="O62" i="1"/>
  <c r="R50" i="16" s="1"/>
  <c r="R28" i="16"/>
  <c r="N89" i="2"/>
  <c r="N237" i="2"/>
  <c r="F69" i="35" s="1"/>
  <c r="N37" i="2"/>
  <c r="W14" i="2"/>
  <c r="W47" i="2" s="1"/>
  <c r="W13" i="2"/>
  <c r="W46" i="2" s="1"/>
  <c r="N36" i="2"/>
  <c r="O16" i="2"/>
  <c r="O19" i="2"/>
  <c r="L43" i="2"/>
  <c r="M11" i="2"/>
  <c r="M58" i="2"/>
  <c r="M60" i="2"/>
  <c r="L57" i="4"/>
  <c r="AQ195" i="2"/>
  <c r="AO151" i="1" s="1"/>
  <c r="AR194" i="2"/>
  <c r="AQ245" i="2"/>
  <c r="AO164" i="1" s="1"/>
  <c r="AM80" i="1"/>
  <c r="AM35" i="1"/>
  <c r="AM62" i="1" s="1"/>
  <c r="AO22" i="2"/>
  <c r="AO18" i="2" s="1"/>
  <c r="AP22" i="2"/>
  <c r="AP18" i="2" s="1"/>
  <c r="AQ22" i="2"/>
  <c r="AQ18" i="2" s="1"/>
  <c r="AR22" i="2"/>
  <c r="AR18" i="2" s="1"/>
  <c r="AS22" i="2"/>
  <c r="AS18" i="2" s="1"/>
  <c r="AT22" i="2"/>
  <c r="AT18" i="2" s="1"/>
  <c r="AO39" i="4"/>
  <c r="AO38" i="4" s="1"/>
  <c r="AP39" i="4"/>
  <c r="AP38" i="4" s="1"/>
  <c r="AQ39" i="4"/>
  <c r="AQ38" i="4" s="1"/>
  <c r="AR39" i="4"/>
  <c r="AR38" i="4" s="1"/>
  <c r="AS39" i="4"/>
  <c r="AS38" i="4" s="1"/>
  <c r="AT39" i="4"/>
  <c r="AT38" i="4" s="1"/>
  <c r="AR35" i="1"/>
  <c r="AR62" i="1" s="1"/>
  <c r="AR80" i="1"/>
  <c r="AQ35" i="1"/>
  <c r="AQ62" i="1" s="1"/>
  <c r="AQ80" i="1"/>
  <c r="AO49" i="4"/>
  <c r="AO48" i="4" s="1"/>
  <c r="AP49" i="4"/>
  <c r="AP48" i="4" s="1"/>
  <c r="AQ49" i="4"/>
  <c r="AQ48" i="4" s="1"/>
  <c r="AR49" i="4"/>
  <c r="AR48" i="4" s="1"/>
  <c r="AS49" i="4"/>
  <c r="AS48" i="4" s="1"/>
  <c r="AT49" i="4"/>
  <c r="AT48" i="4" s="1"/>
  <c r="AO23" i="2"/>
  <c r="AO19" i="2" s="1"/>
  <c r="AP23" i="2"/>
  <c r="AP19" i="2" s="1"/>
  <c r="AQ23" i="2"/>
  <c r="AQ19" i="2" s="1"/>
  <c r="AR23" i="2"/>
  <c r="AR19" i="2" s="1"/>
  <c r="AS23" i="2"/>
  <c r="AS19" i="2" s="1"/>
  <c r="AT23" i="2"/>
  <c r="AT19" i="2" s="1"/>
  <c r="AP35" i="1"/>
  <c r="AP62" i="1" s="1"/>
  <c r="AP80" i="1"/>
  <c r="AT21" i="2"/>
  <c r="AT16" i="2" s="1"/>
  <c r="AO21" i="2"/>
  <c r="AO16" i="2" s="1"/>
  <c r="AP21" i="2"/>
  <c r="AP16" i="2" s="1"/>
  <c r="AQ21" i="2"/>
  <c r="AQ16" i="2" s="1"/>
  <c r="AR21" i="2"/>
  <c r="AR16" i="2" s="1"/>
  <c r="AS21" i="2"/>
  <c r="AS16" i="2" s="1"/>
  <c r="AO35" i="1"/>
  <c r="AO62" i="1" s="1"/>
  <c r="AO80" i="1"/>
  <c r="AN80" i="1"/>
  <c r="AN35" i="1"/>
  <c r="AN62" i="1" s="1"/>
  <c r="K119" i="4"/>
  <c r="K97" i="4"/>
  <c r="L126" i="4"/>
  <c r="L129" i="4"/>
  <c r="N129" i="4" s="1"/>
  <c r="K126" i="4"/>
  <c r="K129" i="4"/>
  <c r="K112" i="4"/>
  <c r="L100" i="4"/>
  <c r="L88" i="4"/>
  <c r="L103" i="4"/>
  <c r="K100" i="4"/>
  <c r="K103" i="4"/>
  <c r="K88" i="4"/>
  <c r="L73" i="4"/>
  <c r="L80" i="4"/>
  <c r="O80" i="4" s="1"/>
  <c r="L77" i="4"/>
  <c r="K73" i="4"/>
  <c r="K80" i="4"/>
  <c r="K77" i="4"/>
  <c r="L69" i="4"/>
  <c r="K63" i="4"/>
  <c r="K69" i="4"/>
  <c r="L23" i="4"/>
  <c r="AD167" i="4"/>
  <c r="AB83" i="1" s="1"/>
  <c r="V25" i="17" s="1"/>
  <c r="N62" i="1"/>
  <c r="Q50" i="16" s="1"/>
  <c r="AB45" i="4"/>
  <c r="AB44" i="4" s="1"/>
  <c r="AE45" i="4"/>
  <c r="AE44" i="4" s="1"/>
  <c r="AG45" i="4"/>
  <c r="AG44" i="4" s="1"/>
  <c r="AA45" i="4"/>
  <c r="AF45" i="4"/>
  <c r="AF44" i="4" s="1"/>
  <c r="AI45" i="4"/>
  <c r="AH45" i="4"/>
  <c r="AH44" i="4" s="1"/>
  <c r="AD45" i="4"/>
  <c r="AD44" i="4" s="1"/>
  <c r="K14" i="4"/>
  <c r="L11" i="4"/>
  <c r="L20" i="4"/>
  <c r="K26" i="4"/>
  <c r="K23" i="4"/>
  <c r="K17" i="4"/>
  <c r="L14" i="4"/>
  <c r="K20" i="4"/>
  <c r="AJ39" i="4"/>
  <c r="AJ38" i="4" s="1"/>
  <c r="AK39" i="4"/>
  <c r="AK38" i="4" s="1"/>
  <c r="AM39" i="4"/>
  <c r="AM38" i="4" s="1"/>
  <c r="AN39" i="4"/>
  <c r="AN38" i="4" s="1"/>
  <c r="AL39" i="4"/>
  <c r="AL38" i="4" s="1"/>
  <c r="AI38" i="4"/>
  <c r="AG35" i="4"/>
  <c r="AG34" i="4" s="1"/>
  <c r="AG30" i="4" s="1"/>
  <c r="AF35" i="4"/>
  <c r="AF34" i="4" s="1"/>
  <c r="AF30" i="4" s="1"/>
  <c r="AE35" i="4"/>
  <c r="AE34" i="4" s="1"/>
  <c r="AE30" i="4" s="1"/>
  <c r="AB35" i="4"/>
  <c r="AB34" i="4" s="1"/>
  <c r="AB30" i="4" s="1"/>
  <c r="Z30" i="4"/>
  <c r="AA35" i="4"/>
  <c r="AD35" i="4"/>
  <c r="AD34" i="4" s="1"/>
  <c r="AD30" i="4" s="1"/>
  <c r="AH35" i="4"/>
  <c r="AH34" i="4" s="1"/>
  <c r="AH30" i="4" s="1"/>
  <c r="AC35" i="4"/>
  <c r="AC34" i="4" s="1"/>
  <c r="AL49" i="4"/>
  <c r="AL48" i="4" s="1"/>
  <c r="AN49" i="4"/>
  <c r="AN48" i="4" s="1"/>
  <c r="AJ49" i="4"/>
  <c r="AJ48" i="4" s="1"/>
  <c r="AK49" i="4"/>
  <c r="AK48" i="4" s="1"/>
  <c r="AM49" i="4"/>
  <c r="AM48" i="4" s="1"/>
  <c r="AI48" i="4"/>
  <c r="L26" i="4"/>
  <c r="K11" i="4"/>
  <c r="L17" i="4"/>
  <c r="U80" i="1"/>
  <c r="O22" i="17" s="1"/>
  <c r="U35" i="1"/>
  <c r="P54" i="2"/>
  <c r="AL80" i="1"/>
  <c r="AG22" i="17" s="1"/>
  <c r="AL35" i="1"/>
  <c r="AL62" i="1" s="1"/>
  <c r="AK35" i="1"/>
  <c r="AK62" i="1" s="1"/>
  <c r="AK80" i="1"/>
  <c r="AF22" i="17" s="1"/>
  <c r="AJ80" i="1"/>
  <c r="AE22" i="17" s="1"/>
  <c r="AJ35" i="1"/>
  <c r="AJ62" i="1" s="1"/>
  <c r="AG80" i="1"/>
  <c r="AB22" i="17" s="1"/>
  <c r="AG35" i="1"/>
  <c r="AG62" i="1" s="1"/>
  <c r="AI35" i="1"/>
  <c r="AI62" i="1" s="1"/>
  <c r="AI80" i="1"/>
  <c r="AD22" i="17" s="1"/>
  <c r="AH80" i="1"/>
  <c r="AC22" i="17" s="1"/>
  <c r="AH35" i="1"/>
  <c r="AH62" i="1" s="1"/>
  <c r="AB15" i="2"/>
  <c r="AJ22" i="2"/>
  <c r="AM22" i="2"/>
  <c r="AK22" i="2"/>
  <c r="AL22" i="2"/>
  <c r="AN22" i="2"/>
  <c r="AJ21" i="2"/>
  <c r="AN21" i="2"/>
  <c r="AK21" i="2"/>
  <c r="AL21" i="2"/>
  <c r="AM21" i="2"/>
  <c r="X15" i="2"/>
  <c r="V105" i="1" s="1"/>
  <c r="P47" i="17" s="1"/>
  <c r="AJ23" i="2"/>
  <c r="AM23" i="2"/>
  <c r="AL23" i="2"/>
  <c r="AK23" i="2"/>
  <c r="AN23" i="2"/>
  <c r="AH73" i="2"/>
  <c r="Y122" i="2"/>
  <c r="Y128" i="2" s="1"/>
  <c r="W144" i="1" s="1"/>
  <c r="AA34" i="1"/>
  <c r="AD72" i="1"/>
  <c r="X17" i="17" s="1"/>
  <c r="V35" i="1"/>
  <c r="V62" i="1" s="1"/>
  <c r="V80" i="1"/>
  <c r="P22" i="17" s="1"/>
  <c r="L102" i="2"/>
  <c r="O145" i="16" l="1"/>
  <c r="O160" i="16" s="1"/>
  <c r="O168" i="16" s="1"/>
  <c r="O142" i="16"/>
  <c r="O157" i="16" s="1"/>
  <c r="O165" i="16" s="1"/>
  <c r="N44" i="4"/>
  <c r="AH111" i="2"/>
  <c r="AG111" i="2"/>
  <c r="AB111" i="2"/>
  <c r="AF111" i="2"/>
  <c r="AE111" i="2"/>
  <c r="AD111" i="2"/>
  <c r="L172" i="1"/>
  <c r="E69" i="35"/>
  <c r="F76" i="35" s="1"/>
  <c r="F78" i="35" s="1"/>
  <c r="AH56" i="4"/>
  <c r="AF18" i="1" s="1"/>
  <c r="AD56" i="4"/>
  <c r="AB18" i="1" s="1"/>
  <c r="U62" i="1"/>
  <c r="W18" i="1"/>
  <c r="Q144" i="16"/>
  <c r="Q152" i="16" s="1"/>
  <c r="N52" i="2"/>
  <c r="M10" i="2"/>
  <c r="M34" i="2" s="1"/>
  <c r="AC30" i="4"/>
  <c r="AC56" i="4" s="1"/>
  <c r="AA18" i="1" s="1"/>
  <c r="AB56" i="4"/>
  <c r="AA56" i="4"/>
  <c r="AA253" i="2" s="1"/>
  <c r="AE56" i="4"/>
  <c r="AC18" i="1" s="1"/>
  <c r="AF56" i="4"/>
  <c r="AD18" i="1" s="1"/>
  <c r="AG56" i="4"/>
  <c r="AE18" i="1" s="1"/>
  <c r="O91" i="2"/>
  <c r="O100" i="2" s="1"/>
  <c r="P91" i="2" s="1"/>
  <c r="P100" i="2" s="1"/>
  <c r="AK54" i="2"/>
  <c r="AL54" i="2"/>
  <c r="AM54" i="2"/>
  <c r="AN54" i="2"/>
  <c r="AI54" i="2"/>
  <c r="AJ54" i="2"/>
  <c r="AH22" i="17"/>
  <c r="N34" i="4"/>
  <c r="N30" i="4" s="1"/>
  <c r="N128" i="4"/>
  <c r="O129" i="4"/>
  <c r="O218" i="2"/>
  <c r="O224" i="2" s="1"/>
  <c r="O222" i="2" s="1"/>
  <c r="W218" i="2"/>
  <c r="O73" i="2"/>
  <c r="O14" i="2"/>
  <c r="O13" i="2"/>
  <c r="M35" i="2"/>
  <c r="M44" i="2"/>
  <c r="N11" i="2" s="1"/>
  <c r="N44" i="2" s="1"/>
  <c r="N43" i="2" s="1"/>
  <c r="W10" i="2" s="1"/>
  <c r="W43" i="2" s="1"/>
  <c r="W49" i="2" s="1"/>
  <c r="P129" i="4"/>
  <c r="P38" i="4"/>
  <c r="P48" i="4"/>
  <c r="AR245" i="2"/>
  <c r="AP164" i="1" s="1"/>
  <c r="AR195" i="2"/>
  <c r="AP151" i="1" s="1"/>
  <c r="AS194" i="2"/>
  <c r="AO53" i="2"/>
  <c r="AO73" i="2" s="1"/>
  <c r="AQ53" i="2"/>
  <c r="AQ73" i="2" s="1"/>
  <c r="AS53" i="2"/>
  <c r="AS73" i="2" s="1"/>
  <c r="AT53" i="2"/>
  <c r="AT73" i="2" s="1"/>
  <c r="AP53" i="2"/>
  <c r="AP73" i="2" s="1"/>
  <c r="AR53" i="2"/>
  <c r="AR73" i="2" s="1"/>
  <c r="AK45" i="4"/>
  <c r="AK44" i="4" s="1"/>
  <c r="AQ45" i="4"/>
  <c r="AQ44" i="4" s="1"/>
  <c r="AQ30" i="4" s="1"/>
  <c r="AQ56" i="4" s="1"/>
  <c r="AR45" i="4"/>
  <c r="AR44" i="4" s="1"/>
  <c r="AR30" i="4" s="1"/>
  <c r="AR56" i="4" s="1"/>
  <c r="AP45" i="4"/>
  <c r="AP44" i="4" s="1"/>
  <c r="AP30" i="4" s="1"/>
  <c r="AP56" i="4" s="1"/>
  <c r="AS45" i="4"/>
  <c r="AS44" i="4" s="1"/>
  <c r="AS30" i="4" s="1"/>
  <c r="AS56" i="4" s="1"/>
  <c r="AT45" i="4"/>
  <c r="AT44" i="4" s="1"/>
  <c r="AT30" i="4" s="1"/>
  <c r="AT56" i="4" s="1"/>
  <c r="AO45" i="4"/>
  <c r="AO44" i="4" s="1"/>
  <c r="AO30" i="4" s="1"/>
  <c r="AO56" i="4" s="1"/>
  <c r="O48" i="4"/>
  <c r="O103" i="4"/>
  <c r="Q103" i="16"/>
  <c r="AN45" i="4"/>
  <c r="AN44" i="4" s="1"/>
  <c r="AI44" i="4"/>
  <c r="AM45" i="4"/>
  <c r="AM44" i="4" s="1"/>
  <c r="P109" i="2"/>
  <c r="AE167" i="4"/>
  <c r="AC83" i="1" s="1"/>
  <c r="W25" i="17" s="1"/>
  <c r="AL45" i="4"/>
  <c r="AL44" i="4" s="1"/>
  <c r="AJ45" i="4"/>
  <c r="AJ44" i="4" s="1"/>
  <c r="AA195" i="1"/>
  <c r="N195" i="1" s="1"/>
  <c r="O38" i="4"/>
  <c r="AL35" i="4"/>
  <c r="AN35" i="4"/>
  <c r="AM35" i="4"/>
  <c r="AK35" i="4"/>
  <c r="AJ35" i="4"/>
  <c r="P180" i="2"/>
  <c r="U105" i="1"/>
  <c r="U113" i="1" s="1"/>
  <c r="W105" i="1"/>
  <c r="AF72" i="1"/>
  <c r="AE72" i="1"/>
  <c r="Y17" i="17" s="1"/>
  <c r="AB34" i="1"/>
  <c r="U144" i="1"/>
  <c r="M89" i="2"/>
  <c r="N58" i="2" l="1"/>
  <c r="N60" i="2"/>
  <c r="W52" i="2" s="1"/>
  <c r="O117" i="2"/>
  <c r="N143" i="1"/>
  <c r="O146" i="16"/>
  <c r="O161" i="16" s="1"/>
  <c r="O169" i="16" s="1"/>
  <c r="AA152" i="4"/>
  <c r="O98" i="2"/>
  <c r="P89" i="2" s="1"/>
  <c r="P98" i="2" s="1"/>
  <c r="O142" i="1" s="1"/>
  <c r="Q145" i="16"/>
  <c r="Q153" i="16" s="1"/>
  <c r="E76" i="35"/>
  <c r="E78" i="35" s="1"/>
  <c r="R144" i="16"/>
  <c r="R159" i="16" s="1"/>
  <c r="R167" i="16" s="1"/>
  <c r="O47" i="17"/>
  <c r="P144" i="16"/>
  <c r="P159" i="16" s="1"/>
  <c r="P167" i="16" s="1"/>
  <c r="Q159" i="16"/>
  <c r="Q167" i="16" s="1"/>
  <c r="M172" i="1"/>
  <c r="W89" i="2"/>
  <c r="W98" i="2" s="1"/>
  <c r="Q47" i="17"/>
  <c r="Z17" i="17"/>
  <c r="AA17" i="17" s="1"/>
  <c r="Q118" i="16"/>
  <c r="AF128" i="4"/>
  <c r="N35" i="2"/>
  <c r="P58" i="2"/>
  <c r="Q105" i="16"/>
  <c r="P105" i="16" s="1"/>
  <c r="Q97" i="16"/>
  <c r="P97" i="16" s="1"/>
  <c r="O77" i="4"/>
  <c r="P77" i="4" s="1"/>
  <c r="M43" i="2"/>
  <c r="AO97" i="4"/>
  <c r="P103" i="4"/>
  <c r="P44" i="4"/>
  <c r="AT194" i="2"/>
  <c r="AT195" i="2" s="1"/>
  <c r="AR151" i="1" s="1"/>
  <c r="AS195" i="2"/>
  <c r="AQ151" i="1" s="1"/>
  <c r="AS245" i="2"/>
  <c r="AQ164" i="1" s="1"/>
  <c r="AT245" i="2"/>
  <c r="AR164" i="1" s="1"/>
  <c r="AM18" i="1"/>
  <c r="AM20" i="1" s="1"/>
  <c r="AO253" i="2"/>
  <c r="AR18" i="1"/>
  <c r="AR20" i="1" s="1"/>
  <c r="AT253" i="2"/>
  <c r="AO18" i="1"/>
  <c r="AO20" i="1" s="1"/>
  <c r="AQ253" i="2"/>
  <c r="AP18" i="1"/>
  <c r="AP20" i="1" s="1"/>
  <c r="AR253" i="2"/>
  <c r="AN18" i="1"/>
  <c r="AN20" i="1" s="1"/>
  <c r="AP253" i="2"/>
  <c r="AQ18" i="1"/>
  <c r="AQ20" i="1" s="1"/>
  <c r="AS253" i="2"/>
  <c r="X18" i="1"/>
  <c r="Z18" i="1"/>
  <c r="Y18" i="1"/>
  <c r="V18" i="1"/>
  <c r="AB80" i="4"/>
  <c r="AA80" i="4"/>
  <c r="AC80" i="4"/>
  <c r="AD80" i="4"/>
  <c r="AE80" i="4"/>
  <c r="AF80" i="4"/>
  <c r="AG80" i="4"/>
  <c r="AH80" i="4"/>
  <c r="AA77" i="4"/>
  <c r="AB77" i="4"/>
  <c r="AC77" i="4"/>
  <c r="AG77" i="4"/>
  <c r="AD77" i="4"/>
  <c r="AE77" i="4"/>
  <c r="AF77" i="4"/>
  <c r="AH77" i="4"/>
  <c r="AA69" i="4"/>
  <c r="AB69" i="4"/>
  <c r="AC69" i="4"/>
  <c r="AD69" i="4"/>
  <c r="AE69" i="4"/>
  <c r="AF69" i="4"/>
  <c r="AG69" i="4"/>
  <c r="AH69" i="4"/>
  <c r="AB85" i="4"/>
  <c r="AD85" i="4"/>
  <c r="AC85" i="4"/>
  <c r="AE85" i="4"/>
  <c r="AF85" i="4"/>
  <c r="AG85" i="4"/>
  <c r="AH85" i="4"/>
  <c r="AE73" i="4"/>
  <c r="AE72" i="4" s="1"/>
  <c r="AE71" i="4" s="1"/>
  <c r="AG73" i="4"/>
  <c r="AG72" i="4" s="1"/>
  <c r="AH73" i="4"/>
  <c r="AH72" i="4" s="1"/>
  <c r="AF73" i="4"/>
  <c r="AF72" i="4" s="1"/>
  <c r="AF71" i="4" s="1"/>
  <c r="AA73" i="4"/>
  <c r="AA72" i="4" s="1"/>
  <c r="AA71" i="4" s="1"/>
  <c r="AD73" i="4"/>
  <c r="AD72" i="4" s="1"/>
  <c r="AD71" i="4" s="1"/>
  <c r="AB73" i="4"/>
  <c r="AB72" i="4" s="1"/>
  <c r="AB71" i="4" s="1"/>
  <c r="AC73" i="4"/>
  <c r="AC72" i="4" s="1"/>
  <c r="AC71" i="4" s="1"/>
  <c r="N102" i="4"/>
  <c r="Q98" i="16"/>
  <c r="P98" i="16" s="1"/>
  <c r="O44" i="4"/>
  <c r="AF167" i="4"/>
  <c r="AD83" i="1" s="1"/>
  <c r="X25" i="17" s="1"/>
  <c r="U18" i="1"/>
  <c r="AC34" i="1"/>
  <c r="R47" i="17"/>
  <c r="Z122" i="2"/>
  <c r="Z128" i="2" s="1"/>
  <c r="V144" i="1"/>
  <c r="X80" i="1"/>
  <c r="R22" i="17" s="1"/>
  <c r="X35" i="1"/>
  <c r="X62" i="1" s="1"/>
  <c r="M98" i="2"/>
  <c r="O13" i="16" l="1"/>
  <c r="AA105" i="2"/>
  <c r="AA112" i="2" s="1"/>
  <c r="AA122" i="2"/>
  <c r="AA128" i="2" s="1"/>
  <c r="O95" i="16"/>
  <c r="O103" i="16"/>
  <c r="P103" i="16" s="1"/>
  <c r="AE128" i="4"/>
  <c r="AC128" i="4"/>
  <c r="AA128" i="4"/>
  <c r="O118" i="16"/>
  <c r="P118" i="16" s="1"/>
  <c r="AB128" i="4"/>
  <c r="AD128" i="4"/>
  <c r="AG128" i="4"/>
  <c r="Q160" i="16"/>
  <c r="Q168" i="16" s="1"/>
  <c r="P145" i="16"/>
  <c r="P160" i="16" s="1"/>
  <c r="P168" i="16" s="1"/>
  <c r="AH128" i="4"/>
  <c r="N72" i="4"/>
  <c r="N31" i="4"/>
  <c r="Q142" i="16"/>
  <c r="P142" i="16" s="1"/>
  <c r="O96" i="16"/>
  <c r="R145" i="16"/>
  <c r="R160" i="16" s="1"/>
  <c r="K14" i="10"/>
  <c r="K46" i="10" s="1"/>
  <c r="N48" i="10" s="1"/>
  <c r="K38" i="10"/>
  <c r="N40" i="10" s="1"/>
  <c r="K42" i="10"/>
  <c r="O44" i="10" s="1"/>
  <c r="K19" i="10"/>
  <c r="K26" i="10"/>
  <c r="H41" i="12" s="1"/>
  <c r="K24" i="10"/>
  <c r="H40" i="12" s="1"/>
  <c r="K20" i="10"/>
  <c r="K54" i="10" s="1"/>
  <c r="X89" i="2"/>
  <c r="X98" i="2" s="1"/>
  <c r="N68" i="4"/>
  <c r="N10" i="2"/>
  <c r="N34" i="2" s="1"/>
  <c r="M102" i="2"/>
  <c r="Q108" i="16"/>
  <c r="AI77" i="4"/>
  <c r="O112" i="4"/>
  <c r="P112" i="4" s="1"/>
  <c r="AB112" i="4"/>
  <c r="AC112" i="4"/>
  <c r="AD112" i="4"/>
  <c r="AG112" i="4"/>
  <c r="AE112" i="4"/>
  <c r="AF112" i="4"/>
  <c r="AH112" i="4"/>
  <c r="O52" i="2"/>
  <c r="O57" i="2" s="1"/>
  <c r="AI63" i="4"/>
  <c r="AF36" i="2"/>
  <c r="W11" i="2"/>
  <c r="W44" i="2" s="1"/>
  <c r="P80" i="4"/>
  <c r="AO96" i="4"/>
  <c r="AO94" i="4" s="1"/>
  <c r="AP97" i="4"/>
  <c r="AO63" i="4"/>
  <c r="AQ63" i="4"/>
  <c r="AR63" i="4"/>
  <c r="AS63" i="4"/>
  <c r="AT63" i="4"/>
  <c r="AO77" i="4"/>
  <c r="AP77" i="4"/>
  <c r="AQ77" i="4"/>
  <c r="AR77" i="4"/>
  <c r="AS77" i="4"/>
  <c r="AT77" i="4"/>
  <c r="AO80" i="4"/>
  <c r="AP80" i="4"/>
  <c r="AQ80" i="4"/>
  <c r="AR80" i="4"/>
  <c r="AS80" i="4"/>
  <c r="AT80" i="4"/>
  <c r="AF63" i="4"/>
  <c r="AG63" i="4"/>
  <c r="AE63" i="4"/>
  <c r="AC63" i="4"/>
  <c r="AB63" i="4"/>
  <c r="AH63" i="4"/>
  <c r="AD63" i="4"/>
  <c r="AJ63" i="4"/>
  <c r="AK63" i="4"/>
  <c r="AN63" i="4"/>
  <c r="AL63" i="4"/>
  <c r="AM63" i="4"/>
  <c r="AJ77" i="4"/>
  <c r="AK77" i="4"/>
  <c r="AL77" i="4"/>
  <c r="AM77" i="4"/>
  <c r="AN77" i="4"/>
  <c r="AI80" i="4"/>
  <c r="AJ80" i="4"/>
  <c r="AN80" i="4"/>
  <c r="AK80" i="4"/>
  <c r="AL80" i="4"/>
  <c r="AM80" i="4"/>
  <c r="AH167" i="4"/>
  <c r="AG167" i="4"/>
  <c r="AE83" i="1" s="1"/>
  <c r="Y25" i="17" s="1"/>
  <c r="N36" i="4"/>
  <c r="P36" i="2"/>
  <c r="O33" i="2"/>
  <c r="AC36" i="2"/>
  <c r="AB36" i="2"/>
  <c r="AE36" i="2"/>
  <c r="AD36" i="2"/>
  <c r="AG36" i="2"/>
  <c r="AH36" i="2"/>
  <c r="AD37" i="2"/>
  <c r="AE37" i="2"/>
  <c r="AF37" i="2"/>
  <c r="P37" i="2"/>
  <c r="AG37" i="2"/>
  <c r="O32" i="2"/>
  <c r="AB37" i="2"/>
  <c r="AH37" i="2"/>
  <c r="AC37" i="2"/>
  <c r="X253" i="2"/>
  <c r="U20" i="1"/>
  <c r="W253" i="2"/>
  <c r="V20" i="1"/>
  <c r="Y105" i="1"/>
  <c r="S47" i="17" s="1"/>
  <c r="AD34" i="1"/>
  <c r="Y80" i="1"/>
  <c r="S22" i="17" s="1"/>
  <c r="Y35" i="1"/>
  <c r="Y62" i="1" s="1"/>
  <c r="N142" i="1"/>
  <c r="AA269" i="2" l="1"/>
  <c r="AA113" i="2"/>
  <c r="O108" i="16"/>
  <c r="P108" i="16" s="1"/>
  <c r="AC102" i="4"/>
  <c r="AB102" i="4"/>
  <c r="P146" i="16"/>
  <c r="P161" i="16" s="1"/>
  <c r="P169" i="16" s="1"/>
  <c r="AA102" i="4"/>
  <c r="AH102" i="4"/>
  <c r="O117" i="16"/>
  <c r="P117" i="16" s="1"/>
  <c r="AD102" i="4"/>
  <c r="AG102" i="4"/>
  <c r="Q146" i="16"/>
  <c r="Q154" i="16" s="1"/>
  <c r="AF102" i="4"/>
  <c r="AE102" i="4"/>
  <c r="Q150" i="16"/>
  <c r="AF125" i="4"/>
  <c r="AH125" i="4"/>
  <c r="AG125" i="4"/>
  <c r="AD125" i="4"/>
  <c r="AB125" i="4"/>
  <c r="AE125" i="4"/>
  <c r="AC125" i="4"/>
  <c r="AA125" i="4"/>
  <c r="Q157" i="16"/>
  <c r="Q165" i="16" s="1"/>
  <c r="N50" i="4"/>
  <c r="N46" i="4"/>
  <c r="N40" i="4"/>
  <c r="N18" i="1"/>
  <c r="Q13" i="16" s="1"/>
  <c r="N32" i="4"/>
  <c r="N57" i="4"/>
  <c r="N54" i="4"/>
  <c r="O182" i="2"/>
  <c r="K50" i="10"/>
  <c r="N52" i="10" s="1"/>
  <c r="S19" i="10" s="1"/>
  <c r="K18" i="10"/>
  <c r="H37" i="12" s="1"/>
  <c r="K10" i="10"/>
  <c r="K34" i="10"/>
  <c r="P36" i="10" s="1"/>
  <c r="P157" i="16"/>
  <c r="P165" i="16" s="1"/>
  <c r="Q95" i="16"/>
  <c r="P95" i="16" s="1"/>
  <c r="W60" i="2"/>
  <c r="W61" i="2" s="1"/>
  <c r="Y89" i="2"/>
  <c r="Y98" i="2" s="1"/>
  <c r="W142" i="1" s="1"/>
  <c r="O114" i="16"/>
  <c r="Z33" i="2"/>
  <c r="Z32" i="2"/>
  <c r="X14" i="2"/>
  <c r="X13" i="2"/>
  <c r="O102" i="2"/>
  <c r="I102" i="2" s="1"/>
  <c r="AJ112" i="4"/>
  <c r="AK112" i="4"/>
  <c r="AL112" i="4"/>
  <c r="AM112" i="4"/>
  <c r="AI112" i="4"/>
  <c r="AN112" i="4"/>
  <c r="O11" i="2"/>
  <c r="O30" i="2" s="1"/>
  <c r="AI36" i="2"/>
  <c r="AR36" i="2"/>
  <c r="AT36" i="2"/>
  <c r="AS36" i="2"/>
  <c r="AO36" i="2"/>
  <c r="AP36" i="2"/>
  <c r="AQ36" i="2"/>
  <c r="AL37" i="2"/>
  <c r="AP37" i="2"/>
  <c r="AQ37" i="2"/>
  <c r="AR37" i="2"/>
  <c r="AS37" i="2"/>
  <c r="AT37" i="2"/>
  <c r="AO37" i="2"/>
  <c r="AQ97" i="4"/>
  <c r="AP96" i="4"/>
  <c r="AP94" i="4" s="1"/>
  <c r="O47" i="2"/>
  <c r="O46" i="2"/>
  <c r="O56" i="10"/>
  <c r="H36" i="12"/>
  <c r="H38" i="12"/>
  <c r="AN37" i="2"/>
  <c r="Q48" i="10"/>
  <c r="N56" i="10"/>
  <c r="X20" i="10" s="1"/>
  <c r="AO65" i="4" s="1"/>
  <c r="P40" i="10"/>
  <c r="M48" i="10"/>
  <c r="L14" i="10" s="1"/>
  <c r="AC120" i="4" s="1"/>
  <c r="AC117" i="4" s="1"/>
  <c r="P48" i="10"/>
  <c r="P44" i="10"/>
  <c r="M56" i="10"/>
  <c r="P56" i="10"/>
  <c r="Q56" i="10"/>
  <c r="H35" i="12"/>
  <c r="M40" i="10"/>
  <c r="Q40" i="10"/>
  <c r="O40" i="10"/>
  <c r="AK36" i="2"/>
  <c r="AL36" i="2"/>
  <c r="AN36" i="2"/>
  <c r="AJ36" i="2"/>
  <c r="AM36" i="2"/>
  <c r="M44" i="10"/>
  <c r="M13" i="10" s="1"/>
  <c r="N44" i="10"/>
  <c r="R13" i="10" s="1"/>
  <c r="H34" i="12"/>
  <c r="H39" i="12"/>
  <c r="O48" i="10"/>
  <c r="Q44" i="10"/>
  <c r="X12" i="10"/>
  <c r="Q47" i="14" s="1"/>
  <c r="S70" i="14" s="1"/>
  <c r="R12" i="10"/>
  <c r="K47" i="14" s="1"/>
  <c r="V12" i="10"/>
  <c r="O47" i="14" s="1"/>
  <c r="Q68" i="14" s="1"/>
  <c r="Y12" i="10"/>
  <c r="R47" i="14" s="1"/>
  <c r="S71" i="14" s="1"/>
  <c r="S12" i="10"/>
  <c r="L47" i="14" s="1"/>
  <c r="P65" i="14" s="1"/>
  <c r="Z12" i="10"/>
  <c r="S47" i="14" s="1"/>
  <c r="T72" i="14" s="1"/>
  <c r="AB12" i="10"/>
  <c r="U47" i="14" s="1"/>
  <c r="V74" i="14" s="1"/>
  <c r="T12" i="10"/>
  <c r="M47" i="14" s="1"/>
  <c r="U66" i="14" s="1"/>
  <c r="AA12" i="10"/>
  <c r="T47" i="14" s="1"/>
  <c r="U73" i="14" s="1"/>
  <c r="AC12" i="10"/>
  <c r="V47" i="14" s="1"/>
  <c r="U12" i="10"/>
  <c r="N47" i="14" s="1"/>
  <c r="R67" i="14" s="1"/>
  <c r="W12" i="10"/>
  <c r="P47" i="14" s="1"/>
  <c r="V69" i="14" s="1"/>
  <c r="AC14" i="10"/>
  <c r="AT120" i="4" s="1"/>
  <c r="AA14" i="10"/>
  <c r="AR120" i="4" s="1"/>
  <c r="AB14" i="10"/>
  <c r="AS120" i="4" s="1"/>
  <c r="R14" i="10"/>
  <c r="AI120" i="4" s="1"/>
  <c r="S14" i="10"/>
  <c r="AJ120" i="4" s="1"/>
  <c r="T14" i="10"/>
  <c r="U14" i="10"/>
  <c r="V14" i="10"/>
  <c r="W14" i="10"/>
  <c r="X14" i="10"/>
  <c r="AO120" i="4" s="1"/>
  <c r="Y14" i="10"/>
  <c r="AP120" i="4" s="1"/>
  <c r="Z14" i="10"/>
  <c r="AQ120" i="4" s="1"/>
  <c r="AK37" i="2"/>
  <c r="AM37" i="2"/>
  <c r="AJ37" i="2"/>
  <c r="AI37" i="2"/>
  <c r="AE35" i="2"/>
  <c r="Z253" i="2"/>
  <c r="W20" i="1"/>
  <c r="Y253" i="2"/>
  <c r="Z105" i="1"/>
  <c r="T47" i="17" s="1"/>
  <c r="AE34" i="1"/>
  <c r="AB122" i="2"/>
  <c r="AB128" i="2" s="1"/>
  <c r="X144" i="1"/>
  <c r="Z80" i="1"/>
  <c r="T22" i="17" s="1"/>
  <c r="Z35" i="1"/>
  <c r="Z62" i="1" s="1"/>
  <c r="Q147" i="16" l="1"/>
  <c r="AD57" i="2"/>
  <c r="P147" i="16"/>
  <c r="AF33" i="2"/>
  <c r="AA32" i="2"/>
  <c r="AA57" i="2"/>
  <c r="AH57" i="2"/>
  <c r="AG57" i="2"/>
  <c r="Q161" i="16"/>
  <c r="Q162" i="16" s="1"/>
  <c r="AC57" i="2"/>
  <c r="AF57" i="2"/>
  <c r="AB57" i="2"/>
  <c r="N20" i="1"/>
  <c r="D7" i="18" s="1"/>
  <c r="G65" i="35"/>
  <c r="AE57" i="2"/>
  <c r="AB33" i="2"/>
  <c r="AH33" i="2"/>
  <c r="AD32" i="2"/>
  <c r="AC33" i="2"/>
  <c r="AH32" i="2"/>
  <c r="AG32" i="2"/>
  <c r="AA182" i="2"/>
  <c r="AB182" i="2" s="1"/>
  <c r="AC182" i="2" s="1"/>
  <c r="AD182" i="2" s="1"/>
  <c r="AE182" i="2" s="1"/>
  <c r="AF182" i="2" s="1"/>
  <c r="AG182" i="2" s="1"/>
  <c r="AH182" i="2" s="1"/>
  <c r="AC32" i="2"/>
  <c r="AD33" i="2"/>
  <c r="AA33" i="2"/>
  <c r="AB32" i="2"/>
  <c r="AE33" i="2"/>
  <c r="AG33" i="2"/>
  <c r="AF32" i="2"/>
  <c r="AE32" i="2"/>
  <c r="R19" i="10"/>
  <c r="P52" i="10"/>
  <c r="M52" i="10"/>
  <c r="Q19" i="10" s="1"/>
  <c r="AH74" i="4" s="1"/>
  <c r="AH71" i="4" s="1"/>
  <c r="O52" i="10"/>
  <c r="Q52" i="10"/>
  <c r="AA19" i="10"/>
  <c r="AR74" i="4" s="1"/>
  <c r="Y19" i="10"/>
  <c r="AP74" i="4" s="1"/>
  <c r="X19" i="10"/>
  <c r="AO74" i="4" s="1"/>
  <c r="AB19" i="10"/>
  <c r="AS74" i="4" s="1"/>
  <c r="V19" i="10"/>
  <c r="AM74" i="4" s="1"/>
  <c r="W19" i="10"/>
  <c r="AN74" i="4" s="1"/>
  <c r="AC19" i="10"/>
  <c r="AT74" i="4" s="1"/>
  <c r="Z19" i="10"/>
  <c r="AQ74" i="4" s="1"/>
  <c r="U19" i="10"/>
  <c r="AL74" i="4" s="1"/>
  <c r="T19" i="10"/>
  <c r="AK74" i="4" s="1"/>
  <c r="K28" i="10"/>
  <c r="Q36" i="10"/>
  <c r="P20" i="10"/>
  <c r="AG65" i="4" s="1"/>
  <c r="L20" i="10"/>
  <c r="AC65" i="4" s="1"/>
  <c r="M36" i="10"/>
  <c r="O11" i="10" s="1"/>
  <c r="O36" i="10"/>
  <c r="N36" i="10"/>
  <c r="U11" i="10" s="1"/>
  <c r="N11" i="14" s="1"/>
  <c r="Q31" i="14" s="1"/>
  <c r="P12" i="10"/>
  <c r="I47" i="14" s="1"/>
  <c r="J62" i="14" s="1"/>
  <c r="Q12" i="10"/>
  <c r="J47" i="14" s="1"/>
  <c r="S63" i="14" s="1"/>
  <c r="Q15" i="16"/>
  <c r="P13" i="16"/>
  <c r="X46" i="2"/>
  <c r="Y13" i="2" s="1"/>
  <c r="Y46" i="2" s="1"/>
  <c r="X47" i="2"/>
  <c r="Y14" i="2" s="1"/>
  <c r="Y47" i="2" s="1"/>
  <c r="Z14" i="2" s="1"/>
  <c r="P14" i="2"/>
  <c r="P13" i="2"/>
  <c r="X52" i="2"/>
  <c r="AO112" i="4"/>
  <c r="O10" i="2"/>
  <c r="AR97" i="4"/>
  <c r="AQ96" i="4"/>
  <c r="AQ94" i="4" s="1"/>
  <c r="H33" i="12"/>
  <c r="AW143" i="1"/>
  <c r="O12" i="10"/>
  <c r="H47" i="14" s="1"/>
  <c r="M61" i="14" s="1"/>
  <c r="N12" i="10"/>
  <c r="G47" i="14" s="1"/>
  <c r="O20" i="10"/>
  <c r="AK120" i="4"/>
  <c r="AJ74" i="4"/>
  <c r="AN120" i="4"/>
  <c r="AM120" i="4"/>
  <c r="AI114" i="4"/>
  <c r="AI74" i="4"/>
  <c r="AL120" i="4"/>
  <c r="AD114" i="4"/>
  <c r="AD111" i="4" s="1"/>
  <c r="R20" i="10"/>
  <c r="AI65" i="4" s="1"/>
  <c r="N14" i="10"/>
  <c r="V20" i="10"/>
  <c r="AC20" i="10"/>
  <c r="Y20" i="10"/>
  <c r="U20" i="10"/>
  <c r="AB20" i="10"/>
  <c r="AA20" i="10"/>
  <c r="AR65" i="4" s="1"/>
  <c r="W20" i="10"/>
  <c r="P19" i="10"/>
  <c r="T20" i="10"/>
  <c r="L12" i="10"/>
  <c r="E47" i="14" s="1"/>
  <c r="Q14" i="10"/>
  <c r="L19" i="10"/>
  <c r="AC74" i="4" s="1"/>
  <c r="S20" i="10"/>
  <c r="AJ65" i="4" s="1"/>
  <c r="M12" i="10"/>
  <c r="F47" i="14" s="1"/>
  <c r="L59" i="14" s="1"/>
  <c r="P14" i="10"/>
  <c r="M14" i="10"/>
  <c r="M16" i="10" s="1"/>
  <c r="Z20" i="10"/>
  <c r="O14" i="10"/>
  <c r="O65" i="14"/>
  <c r="N65" i="14"/>
  <c r="R66" i="14"/>
  <c r="M20" i="10"/>
  <c r="Q20" i="10"/>
  <c r="V72" i="14"/>
  <c r="U65" i="14"/>
  <c r="N20" i="10"/>
  <c r="Y13" i="10"/>
  <c r="AC13" i="10"/>
  <c r="R16" i="10"/>
  <c r="T13" i="10"/>
  <c r="T16" i="10" s="1"/>
  <c r="X13" i="10"/>
  <c r="S13" i="10"/>
  <c r="V13" i="10"/>
  <c r="V16" i="10" s="1"/>
  <c r="AA13" i="10"/>
  <c r="AB13" i="10"/>
  <c r="Q13" i="10"/>
  <c r="Z13" i="10"/>
  <c r="P13" i="10"/>
  <c r="O13" i="10"/>
  <c r="N13" i="10"/>
  <c r="L13" i="10"/>
  <c r="L16" i="10" s="1"/>
  <c r="S69" i="14"/>
  <c r="W13" i="10"/>
  <c r="AN114" i="4" s="1"/>
  <c r="U13" i="10"/>
  <c r="Q66" i="14"/>
  <c r="P66" i="14"/>
  <c r="T65" i="14"/>
  <c r="O66" i="14"/>
  <c r="S65" i="14"/>
  <c r="S66" i="14"/>
  <c r="R65" i="14"/>
  <c r="Q65" i="14"/>
  <c r="T69" i="14"/>
  <c r="R69" i="14"/>
  <c r="Q67" i="14"/>
  <c r="Q69" i="14"/>
  <c r="U69" i="14"/>
  <c r="P35" i="2"/>
  <c r="L64" i="14"/>
  <c r="M64" i="14"/>
  <c r="T68" i="14"/>
  <c r="V68" i="14"/>
  <c r="V71" i="14"/>
  <c r="U71" i="14"/>
  <c r="T71" i="14"/>
  <c r="S67" i="14"/>
  <c r="V67" i="14"/>
  <c r="U64" i="14"/>
  <c r="T64" i="14"/>
  <c r="U68" i="14"/>
  <c r="S64" i="14"/>
  <c r="N64" i="14"/>
  <c r="R64" i="14"/>
  <c r="V64" i="14"/>
  <c r="P68" i="14"/>
  <c r="Q64" i="14"/>
  <c r="U67" i="14"/>
  <c r="R68" i="14"/>
  <c r="P64" i="14"/>
  <c r="O67" i="14"/>
  <c r="S68" i="14"/>
  <c r="O64" i="14"/>
  <c r="T67" i="14"/>
  <c r="P67" i="14"/>
  <c r="R70" i="14"/>
  <c r="N66" i="14"/>
  <c r="T66" i="14"/>
  <c r="V66" i="14"/>
  <c r="M65" i="14"/>
  <c r="V65" i="14"/>
  <c r="U72" i="14"/>
  <c r="V73" i="14"/>
  <c r="V70" i="14"/>
  <c r="U70" i="14"/>
  <c r="T70" i="14"/>
  <c r="AH35" i="2"/>
  <c r="AB35" i="2"/>
  <c r="AC35" i="2"/>
  <c r="AD35" i="2"/>
  <c r="AG35" i="2"/>
  <c r="AF35" i="2"/>
  <c r="X20" i="1"/>
  <c r="O15" i="16" s="1"/>
  <c r="Y20" i="1"/>
  <c r="AF34" i="1"/>
  <c r="AF83" i="1"/>
  <c r="AC122" i="2"/>
  <c r="AC128" i="2" s="1"/>
  <c r="Y144" i="1"/>
  <c r="AA80" i="1"/>
  <c r="U22" i="17" s="1"/>
  <c r="AA35" i="1"/>
  <c r="AA62" i="1" s="1"/>
  <c r="K85" i="2"/>
  <c r="P15" i="16" l="1"/>
  <c r="H7" i="18"/>
  <c r="N21" i="1"/>
  <c r="Q169" i="16"/>
  <c r="Q21" i="10"/>
  <c r="N19" i="10"/>
  <c r="AE74" i="4" s="1"/>
  <c r="X18" i="10"/>
  <c r="X21" i="10"/>
  <c r="X22" i="10" s="1"/>
  <c r="AB159" i="4"/>
  <c r="AB157" i="4" s="1"/>
  <c r="V18" i="10"/>
  <c r="M19" i="10"/>
  <c r="AD74" i="4" s="1"/>
  <c r="O19" i="10"/>
  <c r="O18" i="10" s="1"/>
  <c r="AD30" i="2"/>
  <c r="AA30" i="2"/>
  <c r="AA29" i="2" s="1"/>
  <c r="AA91" i="4" s="1"/>
  <c r="AC30" i="2"/>
  <c r="AC29" i="2" s="1"/>
  <c r="AC91" i="4" s="1"/>
  <c r="AB30" i="2"/>
  <c r="AB29" i="2" s="1"/>
  <c r="AB91" i="4" s="1"/>
  <c r="AG30" i="2"/>
  <c r="AH30" i="2"/>
  <c r="Z13" i="2"/>
  <c r="Z46" i="2" s="1"/>
  <c r="AF30" i="2"/>
  <c r="Z47" i="2"/>
  <c r="AE30" i="2"/>
  <c r="AD109" i="4"/>
  <c r="AD113" i="4"/>
  <c r="X11" i="10"/>
  <c r="AO17" i="2" s="1"/>
  <c r="AO15" i="2" s="1"/>
  <c r="AM105" i="1" s="1"/>
  <c r="U21" i="10"/>
  <c r="O120" i="4"/>
  <c r="V11" i="10"/>
  <c r="AM17" i="2" s="1"/>
  <c r="Z11" i="10"/>
  <c r="S11" i="14" s="1"/>
  <c r="T36" i="14" s="1"/>
  <c r="P21" i="10"/>
  <c r="U15" i="10"/>
  <c r="AL17" i="2"/>
  <c r="L62" i="14"/>
  <c r="Y11" i="10"/>
  <c r="R11" i="14" s="1"/>
  <c r="T11" i="10"/>
  <c r="M11" i="14" s="1"/>
  <c r="Q30" i="14" s="1"/>
  <c r="T62" i="14"/>
  <c r="K62" i="14"/>
  <c r="M62" i="14"/>
  <c r="N62" i="14"/>
  <c r="K59" i="14"/>
  <c r="P59" i="14"/>
  <c r="P62" i="14"/>
  <c r="S11" i="10"/>
  <c r="L11" i="14" s="1"/>
  <c r="M29" i="14" s="1"/>
  <c r="S62" i="14"/>
  <c r="AC11" i="10"/>
  <c r="AT17" i="2" s="1"/>
  <c r="AT15" i="2" s="1"/>
  <c r="AR105" i="1" s="1"/>
  <c r="R17" i="10"/>
  <c r="W11" i="10"/>
  <c r="P11" i="14" s="1"/>
  <c r="R33" i="14" s="1"/>
  <c r="R62" i="14"/>
  <c r="AA11" i="10"/>
  <c r="T11" i="14" s="1"/>
  <c r="J59" i="14"/>
  <c r="Y21" i="10"/>
  <c r="AP65" i="4"/>
  <c r="R18" i="10"/>
  <c r="AA16" i="10"/>
  <c r="AR114" i="4"/>
  <c r="AC18" i="10"/>
  <c r="AT65" i="4"/>
  <c r="AB16" i="10"/>
  <c r="AS114" i="4"/>
  <c r="Z16" i="10"/>
  <c r="AQ114" i="4"/>
  <c r="M59" i="14"/>
  <c r="O62" i="14"/>
  <c r="X16" i="10"/>
  <c r="AO114" i="4"/>
  <c r="L11" i="10"/>
  <c r="E11" i="14" s="1"/>
  <c r="M11" i="10"/>
  <c r="M10" i="10" s="1"/>
  <c r="Y16" i="10"/>
  <c r="AP114" i="4"/>
  <c r="H59" i="14"/>
  <c r="G59" i="14"/>
  <c r="N59" i="14"/>
  <c r="P11" i="10"/>
  <c r="P15" i="10" s="1"/>
  <c r="AB11" i="10"/>
  <c r="U11" i="14" s="1"/>
  <c r="V38" i="14" s="1"/>
  <c r="AA21" i="10"/>
  <c r="Y18" i="10"/>
  <c r="I59" i="14"/>
  <c r="Q62" i="14"/>
  <c r="R11" i="10"/>
  <c r="N11" i="10"/>
  <c r="N10" i="10" s="1"/>
  <c r="AC16" i="10"/>
  <c r="AT114" i="4"/>
  <c r="AB21" i="10"/>
  <c r="AS65" i="4"/>
  <c r="Z18" i="10"/>
  <c r="AQ65" i="4"/>
  <c r="R59" i="14"/>
  <c r="O59" i="14"/>
  <c r="U62" i="14"/>
  <c r="Q11" i="10"/>
  <c r="Q10" i="10" s="1"/>
  <c r="Z25" i="17"/>
  <c r="AA25" i="17" s="1"/>
  <c r="P120" i="4"/>
  <c r="AP112" i="4"/>
  <c r="X11" i="2"/>
  <c r="X44" i="2" s="1"/>
  <c r="P74" i="4"/>
  <c r="AK35" i="2"/>
  <c r="AO35" i="2"/>
  <c r="AP35" i="2"/>
  <c r="AQ35" i="2"/>
  <c r="AR35" i="2"/>
  <c r="AS35" i="2"/>
  <c r="AT35" i="2"/>
  <c r="AR96" i="4"/>
  <c r="AR94" i="4" s="1"/>
  <c r="AS97" i="4"/>
  <c r="V21" i="10"/>
  <c r="AB111" i="4"/>
  <c r="Z29" i="2"/>
  <c r="R61" i="14"/>
  <c r="L61" i="14"/>
  <c r="N61" i="14"/>
  <c r="K61" i="14"/>
  <c r="P61" i="14"/>
  <c r="T61" i="14"/>
  <c r="I61" i="14"/>
  <c r="Q61" i="14"/>
  <c r="O61" i="14"/>
  <c r="S61" i="14"/>
  <c r="J61" i="14"/>
  <c r="W18" i="10"/>
  <c r="AN65" i="4"/>
  <c r="AJ35" i="2"/>
  <c r="O74" i="4"/>
  <c r="K63" i="14"/>
  <c r="AC21" i="10"/>
  <c r="R63" i="14"/>
  <c r="Q18" i="10"/>
  <c r="L63" i="14"/>
  <c r="Q63" i="14"/>
  <c r="AF65" i="4"/>
  <c r="Z21" i="10"/>
  <c r="O63" i="14"/>
  <c r="O21" i="10"/>
  <c r="U18" i="10"/>
  <c r="M63" i="14"/>
  <c r="W21" i="10"/>
  <c r="N63" i="14"/>
  <c r="AB18" i="10"/>
  <c r="AA18" i="10"/>
  <c r="P63" i="14"/>
  <c r="AH114" i="4"/>
  <c r="AE120" i="4"/>
  <c r="AE117" i="4" s="1"/>
  <c r="AL114" i="4"/>
  <c r="L21" i="10"/>
  <c r="L22" i="10" s="1"/>
  <c r="AH120" i="4"/>
  <c r="AH117" i="4" s="1"/>
  <c r="AK65" i="4"/>
  <c r="AG74" i="4"/>
  <c r="AG71" i="4" s="1"/>
  <c r="AE65" i="4"/>
  <c r="N16" i="10"/>
  <c r="AE114" i="4"/>
  <c r="AM114" i="4"/>
  <c r="V17" i="10" s="1"/>
  <c r="AF120" i="4"/>
  <c r="AF117" i="4" s="1"/>
  <c r="AJ114" i="4"/>
  <c r="U22" i="10"/>
  <c r="AF114" i="4"/>
  <c r="AH65" i="4"/>
  <c r="Q22" i="10" s="1"/>
  <c r="AG114" i="4"/>
  <c r="AK114" i="4"/>
  <c r="T17" i="10" s="1"/>
  <c r="AD65" i="4"/>
  <c r="AD120" i="4"/>
  <c r="M17" i="10" s="1"/>
  <c r="S21" i="10"/>
  <c r="S22" i="10" s="1"/>
  <c r="Q59" i="14"/>
  <c r="AF74" i="4"/>
  <c r="AM65" i="4"/>
  <c r="R21" i="10"/>
  <c r="AC114" i="4"/>
  <c r="AC111" i="4" s="1"/>
  <c r="AG120" i="4"/>
  <c r="AG117" i="4" s="1"/>
  <c r="N21" i="10"/>
  <c r="T63" i="14"/>
  <c r="N18" i="10"/>
  <c r="L18" i="10"/>
  <c r="S18" i="10"/>
  <c r="U63" i="14"/>
  <c r="T18" i="10"/>
  <c r="T21" i="10"/>
  <c r="P18" i="10"/>
  <c r="S16" i="10"/>
  <c r="V63" i="14"/>
  <c r="V77" i="14" s="1"/>
  <c r="V48" i="14" s="1"/>
  <c r="O16" i="10"/>
  <c r="O10" i="10"/>
  <c r="U16" i="10"/>
  <c r="Q16" i="10"/>
  <c r="U10" i="10"/>
  <c r="V10" i="10"/>
  <c r="V28" i="10" s="1"/>
  <c r="O15" i="10"/>
  <c r="H11" i="14"/>
  <c r="AF17" i="2"/>
  <c r="AF15" i="2" s="1"/>
  <c r="W16" i="10"/>
  <c r="W17" i="10" s="1"/>
  <c r="P16" i="10"/>
  <c r="AM35" i="2"/>
  <c r="AL35" i="2"/>
  <c r="AI35" i="2"/>
  <c r="AN35" i="2"/>
  <c r="X15" i="10"/>
  <c r="O31" i="14"/>
  <c r="P31" i="14"/>
  <c r="U31" i="14"/>
  <c r="S31" i="14"/>
  <c r="V31" i="14"/>
  <c r="T31" i="14"/>
  <c r="R31" i="14"/>
  <c r="K60" i="14"/>
  <c r="P60" i="14"/>
  <c r="I60" i="14"/>
  <c r="O60" i="14"/>
  <c r="L60" i="14"/>
  <c r="S60" i="14"/>
  <c r="M60" i="14"/>
  <c r="N60" i="14"/>
  <c r="Q60" i="14"/>
  <c r="J60" i="14"/>
  <c r="H60" i="14"/>
  <c r="R60" i="14"/>
  <c r="L58" i="14"/>
  <c r="Q58" i="14"/>
  <c r="K58" i="14"/>
  <c r="P58" i="14"/>
  <c r="J58" i="14"/>
  <c r="O58" i="14"/>
  <c r="M58" i="14"/>
  <c r="I58" i="14"/>
  <c r="N58" i="14"/>
  <c r="F58" i="14"/>
  <c r="F77" i="14" s="1"/>
  <c r="F48" i="14" s="1"/>
  <c r="H58" i="14"/>
  <c r="G58" i="14"/>
  <c r="E49" i="14"/>
  <c r="AC178" i="2" s="1"/>
  <c r="O44" i="2"/>
  <c r="P11" i="2" s="1"/>
  <c r="AB253" i="2"/>
  <c r="AD122" i="2"/>
  <c r="AD128" i="2" s="1"/>
  <c r="Z144" i="1"/>
  <c r="AB80" i="1"/>
  <c r="V22" i="17" s="1"/>
  <c r="AB35" i="1"/>
  <c r="AB62" i="1" s="1"/>
  <c r="AB73" i="2"/>
  <c r="K70" i="2"/>
  <c r="L72" i="2"/>
  <c r="M18" i="10" l="1"/>
  <c r="O11" i="14"/>
  <c r="R32" i="14" s="1"/>
  <c r="Z10" i="10"/>
  <c r="V15" i="10"/>
  <c r="Z15" i="10"/>
  <c r="Q11" i="14"/>
  <c r="T34" i="14" s="1"/>
  <c r="X10" i="10"/>
  <c r="X28" i="10" s="1"/>
  <c r="M21" i="10"/>
  <c r="AA14" i="2"/>
  <c r="AA47" i="2" s="1"/>
  <c r="AB14" i="2" s="1"/>
  <c r="AB47" i="2" s="1"/>
  <c r="AC14" i="2" s="1"/>
  <c r="AC47" i="2" s="1"/>
  <c r="AD14" i="2" s="1"/>
  <c r="AD47" i="2" s="1"/>
  <c r="AE14" i="2" s="1"/>
  <c r="AE47" i="2" s="1"/>
  <c r="AF14" i="2" s="1"/>
  <c r="AF47" i="2" s="1"/>
  <c r="AG14" i="2" s="1"/>
  <c r="AG47" i="2" s="1"/>
  <c r="AH14" i="2" s="1"/>
  <c r="AH47" i="2" s="1"/>
  <c r="AA13" i="2"/>
  <c r="AA46" i="2" s="1"/>
  <c r="AB13" i="2" s="1"/>
  <c r="AB46" i="2" s="1"/>
  <c r="AC13" i="2" s="1"/>
  <c r="AC46" i="2" s="1"/>
  <c r="AD13" i="2" s="1"/>
  <c r="AD46" i="2" s="1"/>
  <c r="AE13" i="2" s="1"/>
  <c r="AE46" i="2" s="1"/>
  <c r="AF13" i="2" s="1"/>
  <c r="AF46" i="2" s="1"/>
  <c r="AG13" i="2" s="1"/>
  <c r="AG46" i="2" s="1"/>
  <c r="AH13" i="2" s="1"/>
  <c r="AH46" i="2" s="1"/>
  <c r="AB109" i="4"/>
  <c r="AB113" i="4"/>
  <c r="AC109" i="4"/>
  <c r="AC113" i="4"/>
  <c r="U30" i="14"/>
  <c r="N65" i="4"/>
  <c r="N30" i="14"/>
  <c r="V30" i="14"/>
  <c r="O30" i="14"/>
  <c r="AK17" i="2"/>
  <c r="P30" i="14"/>
  <c r="S30" i="14"/>
  <c r="Y15" i="10"/>
  <c r="N74" i="4"/>
  <c r="Y10" i="10"/>
  <c r="Y28" i="10" s="1"/>
  <c r="AP17" i="2"/>
  <c r="AP15" i="2" s="1"/>
  <c r="AN105" i="1" s="1"/>
  <c r="AQ17" i="2"/>
  <c r="AQ15" i="2" s="1"/>
  <c r="AO105" i="1" s="1"/>
  <c r="R30" i="14"/>
  <c r="T30" i="14"/>
  <c r="T10" i="10"/>
  <c r="T28" i="10" s="1"/>
  <c r="T15" i="10"/>
  <c r="P65" i="4"/>
  <c r="N29" i="14"/>
  <c r="Z17" i="10"/>
  <c r="AC17" i="10"/>
  <c r="S15" i="10"/>
  <c r="AJ17" i="2"/>
  <c r="N15" i="10"/>
  <c r="T35" i="14"/>
  <c r="S35" i="14"/>
  <c r="V35" i="14"/>
  <c r="U35" i="14"/>
  <c r="AC10" i="10"/>
  <c r="AC28" i="10" s="1"/>
  <c r="Q29" i="14"/>
  <c r="AB22" i="10"/>
  <c r="P29" i="14"/>
  <c r="S10" i="10"/>
  <c r="S28" i="10" s="1"/>
  <c r="V29" i="14"/>
  <c r="R29" i="14"/>
  <c r="V11" i="14"/>
  <c r="W10" i="10"/>
  <c r="W28" i="10" s="1"/>
  <c r="S33" i="14"/>
  <c r="T33" i="14"/>
  <c r="U33" i="14"/>
  <c r="Q33" i="14"/>
  <c r="P10" i="10"/>
  <c r="P28" i="10" s="1"/>
  <c r="V33" i="14"/>
  <c r="AE17" i="2"/>
  <c r="AE15" i="2" s="1"/>
  <c r="AC105" i="1" s="1"/>
  <c r="W47" i="17" s="1"/>
  <c r="AC15" i="10"/>
  <c r="O29" i="14"/>
  <c r="V36" i="14"/>
  <c r="U77" i="14"/>
  <c r="U48" i="14" s="1"/>
  <c r="G11" i="14"/>
  <c r="R24" i="14" s="1"/>
  <c r="T29" i="14"/>
  <c r="AG17" i="2"/>
  <c r="AG15" i="2" s="1"/>
  <c r="I11" i="14"/>
  <c r="U26" i="14" s="1"/>
  <c r="R77" i="14"/>
  <c r="R48" i="14" s="1"/>
  <c r="Y17" i="10"/>
  <c r="G77" i="14"/>
  <c r="G48" i="14" s="1"/>
  <c r="S29" i="14"/>
  <c r="U29" i="14"/>
  <c r="N22" i="10"/>
  <c r="AN17" i="2"/>
  <c r="S77" i="14"/>
  <c r="S48" i="14" s="1"/>
  <c r="W15" i="10"/>
  <c r="AA10" i="10"/>
  <c r="AA28" i="10" s="1"/>
  <c r="AB17" i="10"/>
  <c r="Y22" i="10"/>
  <c r="R22" i="10"/>
  <c r="Q15" i="10"/>
  <c r="AA22" i="10"/>
  <c r="J11" i="14"/>
  <c r="K27" i="14" s="1"/>
  <c r="AA15" i="10"/>
  <c r="AA17" i="10"/>
  <c r="U34" i="14"/>
  <c r="U17" i="10"/>
  <c r="AH17" i="2"/>
  <c r="AH15" i="2" s="1"/>
  <c r="AR17" i="2"/>
  <c r="AR15" i="2" s="1"/>
  <c r="AP105" i="1" s="1"/>
  <c r="X17" i="10"/>
  <c r="V37" i="14"/>
  <c r="U37" i="14"/>
  <c r="V22" i="10"/>
  <c r="T77" i="14"/>
  <c r="T48" i="14" s="1"/>
  <c r="AB10" i="10"/>
  <c r="AB28" i="10" s="1"/>
  <c r="O17" i="10"/>
  <c r="V34" i="14"/>
  <c r="M28" i="10"/>
  <c r="AI17" i="2"/>
  <c r="K11" i="14"/>
  <c r="T28" i="14" s="1"/>
  <c r="L15" i="10"/>
  <c r="AC17" i="2"/>
  <c r="N22" i="14"/>
  <c r="I22" i="14"/>
  <c r="H22" i="14"/>
  <c r="E13" i="14"/>
  <c r="F10" i="14" s="1"/>
  <c r="F22" i="14"/>
  <c r="F41" i="14" s="1"/>
  <c r="F12" i="14" s="1"/>
  <c r="G22" i="14"/>
  <c r="AC22" i="10"/>
  <c r="R10" i="10"/>
  <c r="R28" i="10" s="1"/>
  <c r="O28" i="10"/>
  <c r="N28" i="10"/>
  <c r="T22" i="10"/>
  <c r="U28" i="10"/>
  <c r="W22" i="10"/>
  <c r="AB15" i="10"/>
  <c r="AS17" i="2"/>
  <c r="AS15" i="2" s="1"/>
  <c r="AQ105" i="1" s="1"/>
  <c r="Z22" i="10"/>
  <c r="O22" i="10"/>
  <c r="Z28" i="10"/>
  <c r="AO111" i="4"/>
  <c r="AO113" i="4" s="1"/>
  <c r="AO109" i="4" s="1"/>
  <c r="R15" i="10"/>
  <c r="L10" i="10"/>
  <c r="L28" i="10" s="1"/>
  <c r="Q28" i="10"/>
  <c r="S17" i="10"/>
  <c r="L25" i="14"/>
  <c r="K25" i="14"/>
  <c r="J25" i="14"/>
  <c r="U36" i="14"/>
  <c r="M15" i="10"/>
  <c r="F11" i="14"/>
  <c r="AD17" i="2"/>
  <c r="AD15" i="2" s="1"/>
  <c r="AB105" i="1" s="1"/>
  <c r="V47" i="17" s="1"/>
  <c r="Y11" i="2"/>
  <c r="Y44" i="2" s="1"/>
  <c r="Q17" i="10"/>
  <c r="AH111" i="4"/>
  <c r="M22" i="10"/>
  <c r="L17" i="10"/>
  <c r="N17" i="10"/>
  <c r="P17" i="10"/>
  <c r="P22" i="10"/>
  <c r="N114" i="4"/>
  <c r="AD117" i="4"/>
  <c r="N120" i="4"/>
  <c r="N117" i="4" s="1"/>
  <c r="N116" i="4" s="1"/>
  <c r="P114" i="4"/>
  <c r="O114" i="4"/>
  <c r="AP111" i="4"/>
  <c r="AQ112" i="4"/>
  <c r="X10" i="2"/>
  <c r="AS96" i="4"/>
  <c r="AS94" i="4" s="1"/>
  <c r="AT97" i="4"/>
  <c r="AT96" i="4" s="1"/>
  <c r="AT94" i="4" s="1"/>
  <c r="U22" i="14"/>
  <c r="O22" i="14"/>
  <c r="O65" i="4"/>
  <c r="K22" i="14"/>
  <c r="J22" i="14"/>
  <c r="P22" i="14"/>
  <c r="T22" i="14"/>
  <c r="Q22" i="14"/>
  <c r="L22" i="14"/>
  <c r="R22" i="14"/>
  <c r="M22" i="14"/>
  <c r="S22" i="14"/>
  <c r="V22" i="14"/>
  <c r="S32" i="14"/>
  <c r="Q32" i="14"/>
  <c r="P32" i="14"/>
  <c r="T32" i="14"/>
  <c r="V32" i="14"/>
  <c r="U32" i="14"/>
  <c r="P25" i="14"/>
  <c r="Q25" i="14"/>
  <c r="N25" i="14"/>
  <c r="V25" i="14"/>
  <c r="R25" i="14"/>
  <c r="S25" i="14"/>
  <c r="T25" i="14"/>
  <c r="U25" i="14"/>
  <c r="I25" i="14"/>
  <c r="M25" i="14"/>
  <c r="O25" i="14"/>
  <c r="F46" i="14"/>
  <c r="F49" i="14" s="1"/>
  <c r="K77" i="14"/>
  <c r="K48" i="14" s="1"/>
  <c r="O77" i="14"/>
  <c r="O48" i="14" s="1"/>
  <c r="Q77" i="14"/>
  <c r="Q48" i="14" s="1"/>
  <c r="N77" i="14"/>
  <c r="N48" i="14" s="1"/>
  <c r="I77" i="14"/>
  <c r="I48" i="14" s="1"/>
  <c r="L77" i="14"/>
  <c r="L48" i="14" s="1"/>
  <c r="P77" i="14"/>
  <c r="P48" i="14" s="1"/>
  <c r="M77" i="14"/>
  <c r="M48" i="14" s="1"/>
  <c r="H77" i="14"/>
  <c r="H48" i="14" s="1"/>
  <c r="J77" i="14"/>
  <c r="J48" i="14" s="1"/>
  <c r="Z20" i="1"/>
  <c r="AA20" i="1"/>
  <c r="AE122" i="2"/>
  <c r="AA144" i="1"/>
  <c r="L75" i="2"/>
  <c r="L81" i="2"/>
  <c r="AC80" i="1"/>
  <c r="W22" i="17" s="1"/>
  <c r="AC35" i="1"/>
  <c r="AC62" i="1" s="1"/>
  <c r="AC73" i="2"/>
  <c r="L85" i="2"/>
  <c r="K67" i="2"/>
  <c r="K69" i="2"/>
  <c r="K65" i="2"/>
  <c r="AH116" i="4" l="1"/>
  <c r="AG116" i="4"/>
  <c r="AE116" i="4"/>
  <c r="AD116" i="4"/>
  <c r="AA116" i="4"/>
  <c r="AF116" i="4"/>
  <c r="AC116" i="4"/>
  <c r="AB116" i="4"/>
  <c r="S34" i="14"/>
  <c r="R34" i="14"/>
  <c r="X43" i="2"/>
  <c r="X49" i="2" s="1"/>
  <c r="AI13" i="2"/>
  <c r="AI14" i="2"/>
  <c r="Z11" i="2"/>
  <c r="Z44" i="2" s="1"/>
  <c r="O115" i="16"/>
  <c r="AH109" i="4"/>
  <c r="AH113" i="4"/>
  <c r="Q115" i="16"/>
  <c r="Q24" i="14"/>
  <c r="N24" i="14"/>
  <c r="J24" i="14"/>
  <c r="K24" i="14"/>
  <c r="O24" i="14"/>
  <c r="V24" i="14"/>
  <c r="H24" i="14"/>
  <c r="T24" i="14"/>
  <c r="L24" i="14"/>
  <c r="P24" i="14"/>
  <c r="I24" i="14"/>
  <c r="S24" i="14"/>
  <c r="M24" i="14"/>
  <c r="U24" i="14"/>
  <c r="K26" i="14"/>
  <c r="J26" i="14"/>
  <c r="L26" i="14"/>
  <c r="T26" i="14"/>
  <c r="S26" i="14"/>
  <c r="R26" i="14"/>
  <c r="Q27" i="14"/>
  <c r="Q26" i="14"/>
  <c r="P27" i="14"/>
  <c r="O26" i="14"/>
  <c r="O27" i="14"/>
  <c r="M26" i="14"/>
  <c r="U27" i="14"/>
  <c r="P26" i="14"/>
  <c r="V26" i="14"/>
  <c r="N26" i="14"/>
  <c r="T27" i="14"/>
  <c r="V27" i="14"/>
  <c r="R27" i="14"/>
  <c r="P17" i="2"/>
  <c r="S27" i="14"/>
  <c r="M27" i="14"/>
  <c r="N27" i="14"/>
  <c r="L27" i="14"/>
  <c r="Q28" i="14"/>
  <c r="U28" i="14"/>
  <c r="O28" i="14"/>
  <c r="P28" i="14"/>
  <c r="F13" i="14"/>
  <c r="G10" i="14" s="1"/>
  <c r="V28" i="14"/>
  <c r="R28" i="14"/>
  <c r="M29" i="10"/>
  <c r="M30" i="10" s="1"/>
  <c r="AB211" i="1" s="1"/>
  <c r="N29" i="10"/>
  <c r="N30" i="10" s="1"/>
  <c r="L29" i="10"/>
  <c r="L30" i="10" s="1"/>
  <c r="AC159" i="4" s="1"/>
  <c r="N23" i="14"/>
  <c r="H23" i="14"/>
  <c r="G23" i="14"/>
  <c r="G41" i="14" s="1"/>
  <c r="K23" i="14"/>
  <c r="S23" i="14"/>
  <c r="V23" i="14"/>
  <c r="T23" i="14"/>
  <c r="P23" i="14"/>
  <c r="L23" i="14"/>
  <c r="Q23" i="14"/>
  <c r="U23" i="14"/>
  <c r="R23" i="14"/>
  <c r="J23" i="14"/>
  <c r="M23" i="14"/>
  <c r="O23" i="14"/>
  <c r="I23" i="14"/>
  <c r="N71" i="4"/>
  <c r="O17" i="2"/>
  <c r="AC45" i="2"/>
  <c r="AD12" i="2" s="1"/>
  <c r="AC15" i="2"/>
  <c r="N28" i="14"/>
  <c r="M28" i="14"/>
  <c r="L28" i="14"/>
  <c r="S28" i="14"/>
  <c r="AC115" i="4"/>
  <c r="Y10" i="2"/>
  <c r="Y43" i="2" s="1"/>
  <c r="Q96" i="16"/>
  <c r="P96" i="16" s="1"/>
  <c r="AB115" i="4"/>
  <c r="AO115" i="4"/>
  <c r="AQ111" i="4"/>
  <c r="AQ113" i="4" s="1"/>
  <c r="AQ109" i="4" s="1"/>
  <c r="AR112" i="4"/>
  <c r="AP113" i="4"/>
  <c r="AP109" i="4" s="1"/>
  <c r="AC94" i="4"/>
  <c r="X29" i="10"/>
  <c r="X30" i="10" s="1"/>
  <c r="AB29" i="10"/>
  <c r="AB30" i="10" s="1"/>
  <c r="R29" i="10"/>
  <c r="R30" i="10" s="1"/>
  <c r="AG211" i="1" s="1"/>
  <c r="S29" i="10"/>
  <c r="S30" i="10" s="1"/>
  <c r="AH211" i="1" s="1"/>
  <c r="O29" i="10"/>
  <c r="O30" i="10" s="1"/>
  <c r="T29" i="10"/>
  <c r="T30" i="10" s="1"/>
  <c r="AI211" i="1" s="1"/>
  <c r="V29" i="10"/>
  <c r="V30" i="10" s="1"/>
  <c r="AK211" i="1" s="1"/>
  <c r="Y29" i="10"/>
  <c r="Y30" i="10" s="1"/>
  <c r="Q29" i="10"/>
  <c r="Q30" i="10" s="1"/>
  <c r="U29" i="10"/>
  <c r="U30" i="10" s="1"/>
  <c r="AJ211" i="1" s="1"/>
  <c r="AC29" i="10"/>
  <c r="AC30" i="10" s="1"/>
  <c r="P29" i="10"/>
  <c r="P30" i="10" s="1"/>
  <c r="W29" i="10"/>
  <c r="W30" i="10" s="1"/>
  <c r="Z29" i="10"/>
  <c r="Z30" i="10" s="1"/>
  <c r="AA29" i="10"/>
  <c r="AA30" i="10" s="1"/>
  <c r="AD31" i="2"/>
  <c r="G46" i="14"/>
  <c r="G49" i="14" s="1"/>
  <c r="AD178" i="2"/>
  <c r="AB20" i="1"/>
  <c r="AC253" i="2"/>
  <c r="AD105" i="1"/>
  <c r="X47" i="17" s="1"/>
  <c r="AE128" i="2"/>
  <c r="AF122" i="2" s="1"/>
  <c r="AB144" i="1"/>
  <c r="AD80" i="1"/>
  <c r="X22" i="17" s="1"/>
  <c r="AD35" i="1"/>
  <c r="AD62" i="1" s="1"/>
  <c r="AD73" i="2"/>
  <c r="L70" i="2"/>
  <c r="M72" i="2"/>
  <c r="M85" i="2" s="1"/>
  <c r="N72" i="2" l="1"/>
  <c r="N85" i="2" s="1"/>
  <c r="M70" i="2"/>
  <c r="Y49" i="2"/>
  <c r="W140" i="1"/>
  <c r="AA11" i="2"/>
  <c r="AA44" i="2" s="1"/>
  <c r="AB11" i="2" s="1"/>
  <c r="AB44" i="2" s="1"/>
  <c r="AC11" i="2" s="1"/>
  <c r="AC44" i="2" s="1"/>
  <c r="AD11" i="2" s="1"/>
  <c r="AD44" i="2" s="1"/>
  <c r="AE11" i="2" s="1"/>
  <c r="AE44" i="2" s="1"/>
  <c r="AF11" i="2" s="1"/>
  <c r="AF44" i="2" s="1"/>
  <c r="AG11" i="2" s="1"/>
  <c r="AG44" i="2" s="1"/>
  <c r="AH11" i="2" s="1"/>
  <c r="Q41" i="14"/>
  <c r="AO31" i="2" s="1"/>
  <c r="I41" i="14"/>
  <c r="AG31" i="2" s="1"/>
  <c r="AG29" i="2" s="1"/>
  <c r="AG91" i="4" s="1"/>
  <c r="H41" i="14"/>
  <c r="H12" i="14" s="1"/>
  <c r="K41" i="14"/>
  <c r="AI31" i="2" s="1"/>
  <c r="J41" i="14"/>
  <c r="J12" i="14" s="1"/>
  <c r="U41" i="14"/>
  <c r="U12" i="14" s="1"/>
  <c r="T41" i="14"/>
  <c r="T12" i="14" s="1"/>
  <c r="O41" i="14"/>
  <c r="AM31" i="2" s="1"/>
  <c r="N41" i="14"/>
  <c r="AL31" i="2" s="1"/>
  <c r="V41" i="14"/>
  <c r="AT31" i="2" s="1"/>
  <c r="S41" i="14"/>
  <c r="AQ31" i="2" s="1"/>
  <c r="AD159" i="4"/>
  <c r="P41" i="14"/>
  <c r="AN31" i="2" s="1"/>
  <c r="M41" i="14"/>
  <c r="AK31" i="2" s="1"/>
  <c r="R41" i="14"/>
  <c r="AP31" i="2" s="1"/>
  <c r="N75" i="4"/>
  <c r="L41" i="14"/>
  <c r="AJ31" i="2" s="1"/>
  <c r="AE31" i="2"/>
  <c r="AE29" i="2" s="1"/>
  <c r="AE91" i="4" s="1"/>
  <c r="G12" i="14"/>
  <c r="G13" i="14" s="1"/>
  <c r="H10" i="14" s="1"/>
  <c r="AO211" i="1"/>
  <c r="AQ159" i="4"/>
  <c r="AQ157" i="4" s="1"/>
  <c r="AN211" i="1"/>
  <c r="AP159" i="4"/>
  <c r="AP157" i="4" s="1"/>
  <c r="AA105" i="1"/>
  <c r="U47" i="17" s="1"/>
  <c r="O15" i="2"/>
  <c r="AR211" i="1"/>
  <c r="AT159" i="4"/>
  <c r="AT157" i="4" s="1"/>
  <c r="AN159" i="4"/>
  <c r="AL211" i="1"/>
  <c r="AQ211" i="1"/>
  <c r="AS159" i="4"/>
  <c r="AS157" i="4" s="1"/>
  <c r="AM211" i="1"/>
  <c r="AO159" i="4"/>
  <c r="AO157" i="4" s="1"/>
  <c r="AA211" i="1"/>
  <c r="AP211" i="1"/>
  <c r="AR159" i="4"/>
  <c r="AR157" i="4" s="1"/>
  <c r="N121" i="4"/>
  <c r="P115" i="16"/>
  <c r="AD45" i="2"/>
  <c r="AE12" i="2" s="1"/>
  <c r="AD29" i="2"/>
  <c r="AD91" i="4" s="1"/>
  <c r="N81" i="2"/>
  <c r="N75" i="2"/>
  <c r="AP115" i="4"/>
  <c r="AR111" i="4"/>
  <c r="AR113" i="4" s="1"/>
  <c r="AR109" i="4" s="1"/>
  <c r="AS112" i="4"/>
  <c r="L69" i="2"/>
  <c r="L67" i="2"/>
  <c r="AE211" i="1"/>
  <c r="AG159" i="4"/>
  <c r="AL159" i="4"/>
  <c r="AM159" i="4"/>
  <c r="AK159" i="4"/>
  <c r="AI159" i="4"/>
  <c r="AF211" i="1"/>
  <c r="AH159" i="4"/>
  <c r="AC211" i="1"/>
  <c r="AE159" i="4"/>
  <c r="AD211" i="1"/>
  <c r="AF159" i="4"/>
  <c r="AJ159" i="4"/>
  <c r="AE111" i="4"/>
  <c r="AD94" i="4"/>
  <c r="AW147" i="1"/>
  <c r="H46" i="14"/>
  <c r="H49" i="14" s="1"/>
  <c r="AE178" i="2"/>
  <c r="AC20" i="1"/>
  <c r="AD253" i="2"/>
  <c r="M75" i="2"/>
  <c r="M81" i="2"/>
  <c r="AF105" i="1"/>
  <c r="AE105" i="1"/>
  <c r="Y47" i="17" s="1"/>
  <c r="AF128" i="2"/>
  <c r="AG122" i="2" s="1"/>
  <c r="AC144" i="1"/>
  <c r="AE80" i="1"/>
  <c r="Y22" i="17" s="1"/>
  <c r="AE35" i="1"/>
  <c r="AE62" i="1" s="1"/>
  <c r="AE73" i="2"/>
  <c r="L65" i="2"/>
  <c r="O72" i="2" l="1"/>
  <c r="O76" i="2" s="1"/>
  <c r="W72" i="2"/>
  <c r="W85" i="2" s="1"/>
  <c r="O12" i="14"/>
  <c r="AE109" i="4"/>
  <c r="AE113" i="4"/>
  <c r="AR31" i="2"/>
  <c r="N12" i="14"/>
  <c r="AH31" i="2"/>
  <c r="AH29" i="2" s="1"/>
  <c r="AH91" i="4" s="1"/>
  <c r="K12" i="14"/>
  <c r="AS31" i="2"/>
  <c r="I12" i="14"/>
  <c r="AF31" i="2"/>
  <c r="AF29" i="2" s="1"/>
  <c r="AF91" i="4" s="1"/>
  <c r="Q12" i="14"/>
  <c r="H13" i="14"/>
  <c r="I10" i="14" s="1"/>
  <c r="R12" i="14"/>
  <c r="S12" i="14"/>
  <c r="M12" i="14"/>
  <c r="P31" i="2"/>
  <c r="P12" i="14"/>
  <c r="V12" i="14"/>
  <c r="L12" i="14"/>
  <c r="AN32" i="1"/>
  <c r="AN111" i="1"/>
  <c r="AN113" i="1" s="1"/>
  <c r="AN78" i="1"/>
  <c r="AO78" i="1"/>
  <c r="AO32" i="1"/>
  <c r="AO111" i="1"/>
  <c r="AO113" i="1" s="1"/>
  <c r="N159" i="4"/>
  <c r="AM78" i="1"/>
  <c r="AM111" i="1"/>
  <c r="AM113" i="1" s="1"/>
  <c r="AM32" i="1"/>
  <c r="AQ32" i="1"/>
  <c r="AQ78" i="1"/>
  <c r="AQ111" i="1"/>
  <c r="AQ113" i="1" s="1"/>
  <c r="AE45" i="2"/>
  <c r="AF12" i="2" s="1"/>
  <c r="O20" i="2"/>
  <c r="N105" i="1"/>
  <c r="AR78" i="1"/>
  <c r="AR32" i="1"/>
  <c r="AR111" i="1"/>
  <c r="AR113" i="1" s="1"/>
  <c r="AP78" i="1"/>
  <c r="AP32" i="1"/>
  <c r="AP111" i="1"/>
  <c r="AP113" i="1" s="1"/>
  <c r="Z47" i="17"/>
  <c r="AA47" i="17" s="1"/>
  <c r="D50" i="35"/>
  <c r="D44" i="35"/>
  <c r="AH44" i="2"/>
  <c r="AS111" i="4"/>
  <c r="AS113" i="4" s="1"/>
  <c r="AS109" i="4" s="1"/>
  <c r="AT112" i="4"/>
  <c r="AT111" i="4" s="1"/>
  <c r="AT113" i="4" s="1"/>
  <c r="AT109" i="4" s="1"/>
  <c r="AD115" i="4"/>
  <c r="O159" i="4"/>
  <c r="AF111" i="4"/>
  <c r="AE94" i="4"/>
  <c r="AW160" i="1"/>
  <c r="AW159" i="1"/>
  <c r="I46" i="14"/>
  <c r="I49" i="14" s="1"/>
  <c r="AF178" i="2"/>
  <c r="AE253" i="2"/>
  <c r="AD20" i="1"/>
  <c r="U142" i="1"/>
  <c r="AG128" i="2"/>
  <c r="AD144" i="1"/>
  <c r="AF80" i="1"/>
  <c r="Z22" i="17" s="1"/>
  <c r="AF35" i="1"/>
  <c r="AF62" i="1" s="1"/>
  <c r="AF73" i="2"/>
  <c r="W70" i="2" l="1"/>
  <c r="W86" i="2"/>
  <c r="AF45" i="2"/>
  <c r="AG12" i="2" s="1"/>
  <c r="AG45" i="2" s="1"/>
  <c r="AH12" i="2" s="1"/>
  <c r="O31" i="2"/>
  <c r="O45" i="2" s="1"/>
  <c r="AF109" i="4"/>
  <c r="AF113" i="4"/>
  <c r="I13" i="14"/>
  <c r="J10" i="14" s="1"/>
  <c r="J13" i="14" s="1"/>
  <c r="K10" i="14" s="1"/>
  <c r="K13" i="14" s="1"/>
  <c r="L10" i="14" s="1"/>
  <c r="L13" i="14" s="1"/>
  <c r="M10" i="14" s="1"/>
  <c r="M13" i="14" s="1"/>
  <c r="N10" i="14" s="1"/>
  <c r="N13" i="14" s="1"/>
  <c r="O10" i="14" s="1"/>
  <c r="O13" i="14" s="1"/>
  <c r="P10" i="14" s="1"/>
  <c r="P13" i="14" s="1"/>
  <c r="Q10" i="14" s="1"/>
  <c r="Q13" i="14" s="1"/>
  <c r="R10" i="14" s="1"/>
  <c r="R13" i="14" s="1"/>
  <c r="S10" i="14" s="1"/>
  <c r="S13" i="14" s="1"/>
  <c r="T10" i="14" s="1"/>
  <c r="T13" i="14" s="1"/>
  <c r="U10" i="14" s="1"/>
  <c r="U13" i="14" s="1"/>
  <c r="V10" i="14" s="1"/>
  <c r="V13" i="14" s="1"/>
  <c r="N157" i="4"/>
  <c r="N111" i="1" s="1"/>
  <c r="I47" i="17"/>
  <c r="O157" i="4"/>
  <c r="AH45" i="2"/>
  <c r="O29" i="2"/>
  <c r="AI11" i="2"/>
  <c r="N32" i="1"/>
  <c r="Q180" i="16" s="1"/>
  <c r="AE115" i="4"/>
  <c r="AH122" i="2"/>
  <c r="AH128" i="2" s="1"/>
  <c r="M69" i="2"/>
  <c r="M67" i="2"/>
  <c r="V142" i="1"/>
  <c r="AG111" i="4"/>
  <c r="AF94" i="4"/>
  <c r="J46" i="14"/>
  <c r="J49" i="14" s="1"/>
  <c r="AG178" i="2"/>
  <c r="AF253" i="2"/>
  <c r="P15" i="17"/>
  <c r="AE144" i="1"/>
  <c r="AG73" i="2"/>
  <c r="M65" i="2"/>
  <c r="AG109" i="4" l="1"/>
  <c r="AG113" i="4"/>
  <c r="Q25" i="16"/>
  <c r="N91" i="4"/>
  <c r="AI12" i="2"/>
  <c r="AI45" i="2" s="1"/>
  <c r="AJ12" i="2" s="1"/>
  <c r="AJ45" i="2" s="1"/>
  <c r="AK12" i="2" s="1"/>
  <c r="AK45" i="2" s="1"/>
  <c r="AL12" i="2" s="1"/>
  <c r="AL45" i="2" s="1"/>
  <c r="AM12" i="2" s="1"/>
  <c r="AM45" i="2" s="1"/>
  <c r="AN12" i="2" s="1"/>
  <c r="AN45" i="2" s="1"/>
  <c r="AO12" i="2" s="1"/>
  <c r="AO45" i="2" s="1"/>
  <c r="AP12" i="2" s="1"/>
  <c r="AP45" i="2" s="1"/>
  <c r="AQ12" i="2" s="1"/>
  <c r="AQ45" i="2" s="1"/>
  <c r="AR12" i="2" s="1"/>
  <c r="AR45" i="2" s="1"/>
  <c r="AS12" i="2" s="1"/>
  <c r="AS45" i="2" s="1"/>
  <c r="AT12" i="2" s="1"/>
  <c r="AT45" i="2" s="1"/>
  <c r="AF115" i="4"/>
  <c r="O74" i="2"/>
  <c r="AI122" i="2"/>
  <c r="AI128" i="2" s="1"/>
  <c r="AJ122" i="2" s="1"/>
  <c r="AJ128" i="2" s="1"/>
  <c r="AF144" i="1"/>
  <c r="Z89" i="2"/>
  <c r="Z98" i="2" s="1"/>
  <c r="AG94" i="4"/>
  <c r="K46" i="14"/>
  <c r="K49" i="14" s="1"/>
  <c r="AH178" i="2"/>
  <c r="O178" i="2" s="1"/>
  <c r="AE20" i="1"/>
  <c r="O253" i="2"/>
  <c r="O206" i="2" s="1"/>
  <c r="AG253" i="2"/>
  <c r="Q15" i="17"/>
  <c r="AH253" i="2"/>
  <c r="AF20" i="1"/>
  <c r="AA89" i="2" l="1"/>
  <c r="AA98" i="2" s="1"/>
  <c r="N122" i="4"/>
  <c r="AA122" i="4" s="1"/>
  <c r="N90" i="4"/>
  <c r="O175" i="2"/>
  <c r="Z77" i="2"/>
  <c r="X120" i="1" s="1"/>
  <c r="AG144" i="1"/>
  <c r="AG115" i="4"/>
  <c r="O133" i="2"/>
  <c r="AA133" i="2" s="1"/>
  <c r="O85" i="2"/>
  <c r="O70" i="2" s="1"/>
  <c r="X142" i="1"/>
  <c r="AK122" i="2"/>
  <c r="AK128" i="2" s="1"/>
  <c r="AH144" i="1"/>
  <c r="N113" i="4"/>
  <c r="N111" i="4" s="1"/>
  <c r="N109" i="4" s="1"/>
  <c r="AH94" i="4"/>
  <c r="L46" i="14"/>
  <c r="L49" i="14" s="1"/>
  <c r="AI178" i="2"/>
  <c r="X70" i="1"/>
  <c r="R15" i="17" s="1"/>
  <c r="AB89" i="2"/>
  <c r="AB98" i="2" s="1"/>
  <c r="Y142" i="1"/>
  <c r="AA90" i="4" l="1"/>
  <c r="AF74" i="2"/>
  <c r="AA267" i="2"/>
  <c r="AB133" i="2"/>
  <c r="AC133" i="2" s="1"/>
  <c r="AD133" i="2" s="1"/>
  <c r="AE133" i="2" s="1"/>
  <c r="AF133" i="2" s="1"/>
  <c r="AG133" i="2" s="1"/>
  <c r="AH133" i="2" s="1"/>
  <c r="AC74" i="2"/>
  <c r="AD74" i="2"/>
  <c r="AA74" i="2"/>
  <c r="AE74" i="2"/>
  <c r="AB76" i="2"/>
  <c r="AH76" i="2"/>
  <c r="AC76" i="2"/>
  <c r="AD76" i="2"/>
  <c r="AA76" i="2"/>
  <c r="AE76" i="2"/>
  <c r="AF76" i="2"/>
  <c r="AG76" i="2"/>
  <c r="AB74" i="2"/>
  <c r="AH74" i="2"/>
  <c r="AG74" i="2"/>
  <c r="N130" i="4"/>
  <c r="AA206" i="2"/>
  <c r="AB206" i="2" s="1"/>
  <c r="AC206" i="2" s="1"/>
  <c r="AD206" i="2" s="1"/>
  <c r="AE206" i="2" s="1"/>
  <c r="AF206" i="2" s="1"/>
  <c r="AG206" i="2" s="1"/>
  <c r="AH206" i="2" s="1"/>
  <c r="O267" i="2"/>
  <c r="AH115" i="4"/>
  <c r="AL122" i="2"/>
  <c r="AL128" i="2" s="1"/>
  <c r="AM122" i="2" s="1"/>
  <c r="AM128" i="2" s="1"/>
  <c r="AN122" i="2" s="1"/>
  <c r="AI144" i="1"/>
  <c r="M46" i="14"/>
  <c r="M49" i="14" s="1"/>
  <c r="AJ178" i="2"/>
  <c r="N147" i="1"/>
  <c r="G66" i="35" s="1"/>
  <c r="G73" i="35" s="1"/>
  <c r="O207" i="2"/>
  <c r="O272" i="2" s="1"/>
  <c r="Y70" i="1"/>
  <c r="S15" i="17" s="1"/>
  <c r="AC89" i="2"/>
  <c r="AC98" i="2" s="1"/>
  <c r="Z142" i="1"/>
  <c r="P67" i="2"/>
  <c r="Y104" i="4" l="1"/>
  <c r="Y154" i="4" s="1"/>
  <c r="AA175" i="2"/>
  <c r="AA79" i="2"/>
  <c r="AA77" i="2" s="1"/>
  <c r="AA163" i="4"/>
  <c r="O214" i="2"/>
  <c r="N88" i="1"/>
  <c r="I30" i="17" s="1"/>
  <c r="O68" i="2"/>
  <c r="Q114" i="16"/>
  <c r="P114" i="16" s="1"/>
  <c r="W267" i="2"/>
  <c r="AJ144" i="1"/>
  <c r="AO75" i="2"/>
  <c r="AP75" i="2"/>
  <c r="AT75" i="2"/>
  <c r="AQ75" i="2"/>
  <c r="AR75" i="2"/>
  <c r="AS75" i="2"/>
  <c r="AR81" i="2"/>
  <c r="AS81" i="2"/>
  <c r="AT81" i="2"/>
  <c r="AO81" i="2"/>
  <c r="AQ81" i="2"/>
  <c r="AP81" i="2"/>
  <c r="AT67" i="2"/>
  <c r="AP67" i="2"/>
  <c r="AS67" i="2"/>
  <c r="AQ67" i="2"/>
  <c r="AR67" i="2"/>
  <c r="AO67" i="2"/>
  <c r="N46" i="14"/>
  <c r="N49" i="14" s="1"/>
  <c r="AK178" i="2"/>
  <c r="P65" i="2"/>
  <c r="AN128" i="2"/>
  <c r="AK144" i="1"/>
  <c r="P69" i="2"/>
  <c r="AJ67" i="2"/>
  <c r="AK67" i="2"/>
  <c r="AL67" i="2"/>
  <c r="AM67" i="2"/>
  <c r="AN67" i="2"/>
  <c r="AI67" i="2"/>
  <c r="N159" i="1"/>
  <c r="G68" i="35" s="1"/>
  <c r="G75" i="35" s="1"/>
  <c r="U147" i="1"/>
  <c r="W207" i="2"/>
  <c r="Z70" i="1"/>
  <c r="T15" i="17" s="1"/>
  <c r="AD89" i="2"/>
  <c r="AD98" i="2" s="1"/>
  <c r="AA142" i="1"/>
  <c r="AB175" i="2" l="1"/>
  <c r="AC175" i="2" s="1"/>
  <c r="AD175" i="2" s="1"/>
  <c r="AE175" i="2" s="1"/>
  <c r="AF175" i="2" s="1"/>
  <c r="AG175" i="2" s="1"/>
  <c r="AH175" i="2" s="1"/>
  <c r="U88" i="1"/>
  <c r="W272" i="2"/>
  <c r="U93" i="1" s="1"/>
  <c r="X272" i="2"/>
  <c r="P71" i="2"/>
  <c r="N93" i="1"/>
  <c r="O273" i="2"/>
  <c r="X267" i="2"/>
  <c r="AL144" i="1"/>
  <c r="AO122" i="2"/>
  <c r="AO128" i="2" s="1"/>
  <c r="AI65" i="2"/>
  <c r="AO65" i="2"/>
  <c r="AP65" i="2"/>
  <c r="AQ65" i="2"/>
  <c r="AR65" i="2"/>
  <c r="AS65" i="2"/>
  <c r="AT65" i="2"/>
  <c r="AO69" i="2"/>
  <c r="AP69" i="2"/>
  <c r="AQ69" i="2"/>
  <c r="AR69" i="2"/>
  <c r="AS69" i="2"/>
  <c r="AT69" i="2"/>
  <c r="N160" i="1"/>
  <c r="O46" i="14"/>
  <c r="O49" i="14" s="1"/>
  <c r="AL178" i="2"/>
  <c r="AJ65" i="2"/>
  <c r="AN65" i="2"/>
  <c r="AM65" i="2"/>
  <c r="AL65" i="2"/>
  <c r="AK65" i="2"/>
  <c r="AM69" i="2"/>
  <c r="AN69" i="2"/>
  <c r="AI69" i="2"/>
  <c r="AJ69" i="2"/>
  <c r="AL69" i="2"/>
  <c r="AK69" i="2"/>
  <c r="V147" i="1"/>
  <c r="U159" i="1"/>
  <c r="AA70" i="1"/>
  <c r="U15" i="17" s="1"/>
  <c r="AE89" i="2"/>
  <c r="AE98" i="2" s="1"/>
  <c r="AB142" i="1"/>
  <c r="V88" i="1" l="1"/>
  <c r="O35" i="17"/>
  <c r="O30" i="17"/>
  <c r="I35" i="17"/>
  <c r="N94" i="1"/>
  <c r="AM144" i="1"/>
  <c r="AP122" i="2"/>
  <c r="AP128" i="2" s="1"/>
  <c r="P46" i="14"/>
  <c r="P49" i="14" s="1"/>
  <c r="AM178" i="2"/>
  <c r="P114" i="2"/>
  <c r="Y267" i="2"/>
  <c r="Y207" i="2"/>
  <c r="V159" i="1"/>
  <c r="AB70" i="1"/>
  <c r="V15" i="17" s="1"/>
  <c r="AF89" i="2"/>
  <c r="AF98" i="2" s="1"/>
  <c r="AC142" i="1"/>
  <c r="W88" i="1" l="1"/>
  <c r="P30" i="17"/>
  <c r="V93" i="1"/>
  <c r="I36" i="17"/>
  <c r="V94" i="1"/>
  <c r="AJ114" i="2"/>
  <c r="AK114" i="2"/>
  <c r="AL114" i="2"/>
  <c r="AM114" i="2"/>
  <c r="AN114" i="2"/>
  <c r="AI114" i="2"/>
  <c r="AN144" i="1"/>
  <c r="AQ122" i="2"/>
  <c r="AQ128" i="2" s="1"/>
  <c r="AO114" i="2"/>
  <c r="AO116" i="2" s="1"/>
  <c r="AP114" i="2"/>
  <c r="AP116" i="2" s="1"/>
  <c r="AQ114" i="2"/>
  <c r="AQ116" i="2" s="1"/>
  <c r="AT114" i="2"/>
  <c r="AT116" i="2" s="1"/>
  <c r="AR114" i="2"/>
  <c r="AR116" i="2" s="1"/>
  <c r="AS114" i="2"/>
  <c r="AS116" i="2" s="1"/>
  <c r="Q46" i="14"/>
  <c r="Q49" i="14" s="1"/>
  <c r="AN178" i="2"/>
  <c r="P116" i="2"/>
  <c r="Z207" i="2"/>
  <c r="Y272" i="2"/>
  <c r="W159" i="1"/>
  <c r="Z267" i="2"/>
  <c r="X88" i="1" s="1"/>
  <c r="R30" i="17" s="1"/>
  <c r="X147" i="1"/>
  <c r="AC70" i="1"/>
  <c r="W15" i="17" s="1"/>
  <c r="AG89" i="2"/>
  <c r="AG98" i="2" s="1"/>
  <c r="AH89" i="2" s="1"/>
  <c r="AH98" i="2" s="1"/>
  <c r="AD142" i="1"/>
  <c r="P178" i="2" l="1"/>
  <c r="Q30" i="17"/>
  <c r="R46" i="14"/>
  <c r="R49" i="14" s="1"/>
  <c r="AO178" i="2"/>
  <c r="AA214" i="2"/>
  <c r="W160" i="1"/>
  <c r="Y273" i="2"/>
  <c r="W94" i="1" s="1"/>
  <c r="W93" i="1"/>
  <c r="AI89" i="2"/>
  <c r="P36" i="17"/>
  <c r="O36" i="17"/>
  <c r="P35" i="17"/>
  <c r="AJ116" i="2"/>
  <c r="AK116" i="2"/>
  <c r="AL116" i="2"/>
  <c r="AM116" i="2"/>
  <c r="AN116" i="2"/>
  <c r="AI116" i="2"/>
  <c r="AR122" i="2"/>
  <c r="AR128" i="2" s="1"/>
  <c r="AO144" i="1"/>
  <c r="Y147" i="1"/>
  <c r="Y88" i="1"/>
  <c r="S30" i="17" s="1"/>
  <c r="X159" i="1"/>
  <c r="Z272" i="2"/>
  <c r="X93" i="1" s="1"/>
  <c r="R35" i="17" s="1"/>
  <c r="AA207" i="2"/>
  <c r="AA272" i="2" s="1"/>
  <c r="AD70" i="1"/>
  <c r="X15" i="17" s="1"/>
  <c r="AE142" i="1"/>
  <c r="K140" i="2"/>
  <c r="K169" i="2"/>
  <c r="AB214" i="2" l="1"/>
  <c r="AC214" i="2" s="1"/>
  <c r="AD214" i="2" s="1"/>
  <c r="AE214" i="2" s="1"/>
  <c r="AF214" i="2" s="1"/>
  <c r="AG214" i="2" s="1"/>
  <c r="AH214" i="2" s="1"/>
  <c r="AA273" i="2"/>
  <c r="K171" i="2"/>
  <c r="L257" i="2"/>
  <c r="Q35" i="17"/>
  <c r="Q36" i="17"/>
  <c r="S46" i="14"/>
  <c r="S49" i="14" s="1"/>
  <c r="AP178" i="2"/>
  <c r="X160" i="1"/>
  <c r="Z273" i="2"/>
  <c r="X94" i="1" s="1"/>
  <c r="R36" i="17" s="1"/>
  <c r="AS122" i="2"/>
  <c r="AS128" i="2" s="1"/>
  <c r="AP144" i="1"/>
  <c r="AF142" i="1"/>
  <c r="Z147" i="1"/>
  <c r="AB267" i="2"/>
  <c r="Z88" i="1" s="1"/>
  <c r="T30" i="17" s="1"/>
  <c r="Y159" i="1"/>
  <c r="Y93" i="1"/>
  <c r="S35" i="17" s="1"/>
  <c r="AB207" i="2"/>
  <c r="AE70" i="1"/>
  <c r="Y15" i="17" s="1"/>
  <c r="AF70" i="1"/>
  <c r="Z15" i="17" s="1"/>
  <c r="T46" i="14" l="1"/>
  <c r="T49" i="14" s="1"/>
  <c r="AQ178" i="2"/>
  <c r="Y94" i="1"/>
  <c r="S36" i="17" s="1"/>
  <c r="Y160" i="1"/>
  <c r="AQ144" i="1"/>
  <c r="AT122" i="2"/>
  <c r="AT128" i="2" s="1"/>
  <c r="AR144" i="1" s="1"/>
  <c r="AB272" i="2"/>
  <c r="Z93" i="1" s="1"/>
  <c r="Z159" i="1"/>
  <c r="AA147" i="1"/>
  <c r="AC267" i="2"/>
  <c r="AA88" i="1" s="1"/>
  <c r="U30" i="17" s="1"/>
  <c r="AC207" i="2"/>
  <c r="T35" i="17" l="1"/>
  <c r="U46" i="14"/>
  <c r="U49" i="14" s="1"/>
  <c r="AR178" i="2"/>
  <c r="Z160" i="1"/>
  <c r="AB273" i="2"/>
  <c r="Z94" i="1" s="1"/>
  <c r="T36" i="17" s="1"/>
  <c r="AD207" i="2"/>
  <c r="AA159" i="1"/>
  <c r="AC272" i="2"/>
  <c r="AA93" i="1" s="1"/>
  <c r="U35" i="17" s="1"/>
  <c r="AB147" i="1"/>
  <c r="AD267" i="2"/>
  <c r="AB88" i="1" s="1"/>
  <c r="V30" i="17" s="1"/>
  <c r="V46" i="14" l="1"/>
  <c r="V49" i="14" s="1"/>
  <c r="AT178" i="2" s="1"/>
  <c r="AS178" i="2"/>
  <c r="AC273" i="2"/>
  <c r="AA94" i="1" s="1"/>
  <c r="U36" i="17" s="1"/>
  <c r="AA160" i="1"/>
  <c r="AB159" i="1"/>
  <c r="AD272" i="2"/>
  <c r="AB93" i="1" s="1"/>
  <c r="V35" i="17" s="1"/>
  <c r="AE207" i="2"/>
  <c r="AE267" i="2"/>
  <c r="AC88" i="1" s="1"/>
  <c r="W30" i="17" s="1"/>
  <c r="AC147" i="1"/>
  <c r="AD273" i="2" l="1"/>
  <c r="AB94" i="1" s="1"/>
  <c r="V36" i="17" s="1"/>
  <c r="AB160" i="1"/>
  <c r="AC159" i="1"/>
  <c r="AE272" i="2"/>
  <c r="AC93" i="1" s="1"/>
  <c r="W35" i="17" s="1"/>
  <c r="AD147" i="1"/>
  <c r="AF267" i="2"/>
  <c r="AD88" i="1" s="1"/>
  <c r="X30" i="17" s="1"/>
  <c r="AF207" i="2"/>
  <c r="AE273" i="2" l="1"/>
  <c r="AC94" i="1" s="1"/>
  <c r="W36" i="17" s="1"/>
  <c r="AC160" i="1"/>
  <c r="AH267" i="2"/>
  <c r="AD159" i="1"/>
  <c r="AF272" i="2"/>
  <c r="AD93" i="1" s="1"/>
  <c r="X35" i="17" s="1"/>
  <c r="AG207" i="2"/>
  <c r="AE147" i="1"/>
  <c r="AG267" i="2"/>
  <c r="AE88" i="1" s="1"/>
  <c r="Y30" i="17" s="1"/>
  <c r="AF273" i="2" l="1"/>
  <c r="AD94" i="1" s="1"/>
  <c r="X36" i="17" s="1"/>
  <c r="AD160" i="1"/>
  <c r="AH207" i="2"/>
  <c r="AE159" i="1"/>
  <c r="AG272" i="2"/>
  <c r="AE93" i="1" s="1"/>
  <c r="Y35" i="17" s="1"/>
  <c r="AF147" i="1"/>
  <c r="AF88" i="1"/>
  <c r="Z30" i="17" l="1"/>
  <c r="AA30" i="17" s="1"/>
  <c r="AE160" i="1"/>
  <c r="AG273" i="2"/>
  <c r="AE94" i="1" s="1"/>
  <c r="Y36" i="17" s="1"/>
  <c r="AH272" i="2"/>
  <c r="AF159" i="1"/>
  <c r="AH273" i="2" l="1"/>
  <c r="AF160" i="1"/>
  <c r="AF93" i="1"/>
  <c r="O15" i="17"/>
  <c r="AA15" i="17" s="1"/>
  <c r="Z35" i="17" l="1"/>
  <c r="AA35" i="17" s="1"/>
  <c r="AF94" i="1"/>
  <c r="P12" i="2"/>
  <c r="P45" i="2" s="1"/>
  <c r="U140" i="1"/>
  <c r="Z36" i="17" l="1"/>
  <c r="AA36" i="17" s="1"/>
  <c r="O43" i="2"/>
  <c r="N70" i="1"/>
  <c r="P10" i="2" l="1"/>
  <c r="I15" i="17"/>
  <c r="N140" i="1"/>
  <c r="V140" i="1" l="1"/>
  <c r="Z10" i="2"/>
  <c r="Z43" i="2" s="1"/>
  <c r="AA10" i="2" l="1"/>
  <c r="AA43" i="2" s="1"/>
  <c r="AB10" i="2" s="1"/>
  <c r="AB43" i="2" s="1"/>
  <c r="Z49" i="2"/>
  <c r="X140" i="1"/>
  <c r="Y140" i="1"/>
  <c r="AC10" i="2" l="1"/>
  <c r="AC43" i="2" s="1"/>
  <c r="AD10" i="2" s="1"/>
  <c r="AD43" i="2" s="1"/>
  <c r="Z140" i="1"/>
  <c r="AA140" i="1" l="1"/>
  <c r="AB140" i="1" l="1"/>
  <c r="AE10" i="2"/>
  <c r="AE43" i="2" s="1"/>
  <c r="AC140" i="1" l="1"/>
  <c r="AF10" i="2"/>
  <c r="AF43" i="2" s="1"/>
  <c r="AG10" i="2" l="1"/>
  <c r="AG43" i="2" s="1"/>
  <c r="AD140" i="1"/>
  <c r="AE140" i="1" l="1"/>
  <c r="AH10" i="2"/>
  <c r="AH43" i="2" s="1"/>
  <c r="AI10" i="2" l="1"/>
  <c r="AF140" i="1" l="1"/>
  <c r="N78" i="1"/>
  <c r="O32" i="1"/>
  <c r="R180" i="16" s="1"/>
  <c r="AK157" i="4"/>
  <c r="AL157" i="4"/>
  <c r="AM157" i="4"/>
  <c r="AN157" i="4"/>
  <c r="R25" i="16" l="1"/>
  <c r="I20" i="17"/>
  <c r="AJ157" i="4"/>
  <c r="AH78" i="1" s="1"/>
  <c r="AC20" i="17" s="1"/>
  <c r="AI157" i="4"/>
  <c r="AJ32" i="1"/>
  <c r="AK32" i="1"/>
  <c r="AK111" i="1"/>
  <c r="AF53" i="17" s="1"/>
  <c r="AK78" i="1"/>
  <c r="AF20" i="17" s="1"/>
  <c r="AL32" i="1"/>
  <c r="AL111" i="1"/>
  <c r="AG53" i="17" s="1"/>
  <c r="AL78" i="1"/>
  <c r="AG20" i="17" s="1"/>
  <c r="AI78" i="1"/>
  <c r="AD20" i="17" s="1"/>
  <c r="AI32" i="1"/>
  <c r="AI111" i="1"/>
  <c r="AD53" i="17" s="1"/>
  <c r="O53" i="17"/>
  <c r="U78" i="1"/>
  <c r="AJ78" i="1"/>
  <c r="AE20" i="17" s="1"/>
  <c r="O78" i="1"/>
  <c r="AJ111" i="1"/>
  <c r="AE53" i="17" s="1"/>
  <c r="O111" i="1"/>
  <c r="O20" i="17" l="1"/>
  <c r="J20" i="17"/>
  <c r="J53" i="17"/>
  <c r="AG78" i="1"/>
  <c r="AB20" i="17" s="1"/>
  <c r="AH32" i="1"/>
  <c r="AG111" i="1"/>
  <c r="AB53" i="17" s="1"/>
  <c r="AH111" i="1"/>
  <c r="AC53" i="17" s="1"/>
  <c r="I53" i="17"/>
  <c r="I55" i="17" s="1"/>
  <c r="O55" i="17"/>
  <c r="AH20" i="17"/>
  <c r="AG32" i="1"/>
  <c r="V32" i="1"/>
  <c r="N113" i="1"/>
  <c r="V111" i="1"/>
  <c r="P53" i="17" s="1"/>
  <c r="P55" i="17" s="1"/>
  <c r="V78" i="1"/>
  <c r="P20" i="17" s="1"/>
  <c r="AH53" i="17" l="1"/>
  <c r="I82" i="17"/>
  <c r="O82" i="17"/>
  <c r="V113" i="1"/>
  <c r="P82" i="17" s="1"/>
  <c r="W32" i="1"/>
  <c r="W111" i="1"/>
  <c r="Q53" i="17" s="1"/>
  <c r="Q20" i="17"/>
  <c r="Q55" i="17" l="1"/>
  <c r="Z157" i="4"/>
  <c r="X111" i="1" s="1"/>
  <c r="X113" i="1" s="1"/>
  <c r="W113" i="1"/>
  <c r="X32" i="1" l="1"/>
  <c r="X78" i="1"/>
  <c r="R20" i="17" s="1"/>
  <c r="R53" i="17"/>
  <c r="R55" i="17" s="1"/>
  <c r="Q82" i="17"/>
  <c r="Y32" i="1"/>
  <c r="Y111" i="1"/>
  <c r="S53" i="17" s="1"/>
  <c r="S55" i="17" s="1"/>
  <c r="Y78" i="1"/>
  <c r="S20" i="17" s="1"/>
  <c r="AC157" i="4"/>
  <c r="O180" i="16" l="1"/>
  <c r="P180" i="16" s="1"/>
  <c r="O25" i="16"/>
  <c r="P25" i="16" s="1"/>
  <c r="R82" i="17"/>
  <c r="Y113" i="1"/>
  <c r="S82" i="17" s="1"/>
  <c r="Z32" i="1"/>
  <c r="Z111" i="1"/>
  <c r="Z78" i="1"/>
  <c r="AD157" i="4"/>
  <c r="T20" i="17" l="1"/>
  <c r="T53" i="17"/>
  <c r="T55" i="17" s="1"/>
  <c r="Z113" i="1"/>
  <c r="AE157" i="4"/>
  <c r="AA32" i="1"/>
  <c r="AA111" i="1"/>
  <c r="U53" i="17" s="1"/>
  <c r="U55" i="17" s="1"/>
  <c r="AA78" i="1"/>
  <c r="U20" i="17" s="1"/>
  <c r="T82" i="17" l="1"/>
  <c r="AA113" i="1"/>
  <c r="U82" i="17" s="1"/>
  <c r="AF157" i="4"/>
  <c r="AB32" i="1"/>
  <c r="AB111" i="1"/>
  <c r="V53" i="17" s="1"/>
  <c r="V55" i="17" s="1"/>
  <c r="AB78" i="1"/>
  <c r="V20" i="17" s="1"/>
  <c r="AB113" i="1" l="1"/>
  <c r="V82" i="17" s="1"/>
  <c r="AG157" i="4"/>
  <c r="AC32" i="1"/>
  <c r="AC111" i="1"/>
  <c r="W53" i="17" s="1"/>
  <c r="W55" i="17" s="1"/>
  <c r="AC78" i="1"/>
  <c r="W20" i="17" s="1"/>
  <c r="AC113" i="1" l="1"/>
  <c r="AH157" i="4"/>
  <c r="AD32" i="1"/>
  <c r="AD111" i="1"/>
  <c r="X53" i="17" s="1"/>
  <c r="X55" i="17" s="1"/>
  <c r="AD78" i="1"/>
  <c r="X20" i="17" s="1"/>
  <c r="W82" i="17" l="1"/>
  <c r="AD113" i="1"/>
  <c r="X82" i="17" s="1"/>
  <c r="AF78" i="1"/>
  <c r="AF32" i="1"/>
  <c r="AF111" i="1"/>
  <c r="AE32" i="1"/>
  <c r="AE111" i="1"/>
  <c r="Y53" i="17" s="1"/>
  <c r="Y55" i="17" s="1"/>
  <c r="AE78" i="1"/>
  <c r="Y20" i="17" s="1"/>
  <c r="Z53" i="17" l="1"/>
  <c r="Z55" i="17" s="1"/>
  <c r="Z20" i="17"/>
  <c r="AA20" i="17" s="1"/>
  <c r="AE113" i="1"/>
  <c r="Y82" i="17" s="1"/>
  <c r="AF113" i="1"/>
  <c r="AA53" i="17" l="1"/>
  <c r="Z82" i="17"/>
  <c r="AA55" i="17"/>
  <c r="K238" i="2" l="1"/>
  <c r="L235" i="2" l="1"/>
  <c r="L238" i="2"/>
  <c r="AG41" i="29" l="1"/>
  <c r="M225" i="2"/>
  <c r="P225" i="2" l="1"/>
  <c r="M235" i="2"/>
  <c r="Y222" i="2" l="1"/>
  <c r="AB224" i="2"/>
  <c r="AC224" i="2"/>
  <c r="AD224" i="2"/>
  <c r="AE224" i="2"/>
  <c r="AF224" i="2"/>
  <c r="AG224" i="2"/>
  <c r="AH224" i="2"/>
  <c r="AA224" i="2"/>
  <c r="AA222" i="2" s="1"/>
  <c r="M239" i="2"/>
  <c r="P235" i="2" l="1"/>
  <c r="M223" i="2"/>
  <c r="Z232" i="2" l="1"/>
  <c r="O232" i="2"/>
  <c r="O239" i="2"/>
  <c r="X232" i="2"/>
  <c r="M228" i="2"/>
  <c r="AE41" i="29"/>
  <c r="AA234" i="2" l="1"/>
  <c r="AB234" i="2"/>
  <c r="AB232" i="2" s="1"/>
  <c r="AC234" i="2"/>
  <c r="AC232" i="2" s="1"/>
  <c r="AD234" i="2"/>
  <c r="AD232" i="2" s="1"/>
  <c r="AE234" i="2"/>
  <c r="AE232" i="2" s="1"/>
  <c r="AF234" i="2"/>
  <c r="AF232" i="2" s="1"/>
  <c r="AG234" i="2"/>
  <c r="AG232" i="2" s="1"/>
  <c r="AH234" i="2"/>
  <c r="AH232" i="2" s="1"/>
  <c r="O237" i="2"/>
  <c r="P218" i="2" s="1"/>
  <c r="P224" i="2" s="1"/>
  <c r="Y232" i="2"/>
  <c r="W232" i="2"/>
  <c r="W239" i="2"/>
  <c r="M238" i="2"/>
  <c r="AA232" i="2" l="1"/>
  <c r="O275" i="2"/>
  <c r="W237" i="2"/>
  <c r="W241" i="2" s="1"/>
  <c r="X219" i="2"/>
  <c r="X238" i="2" s="1"/>
  <c r="W275" i="2" l="1"/>
  <c r="Y219" i="2"/>
  <c r="Y238" i="2" s="1"/>
  <c r="Z219" i="2" s="1"/>
  <c r="Z238" i="2" s="1"/>
  <c r="AA219" i="2" s="1"/>
  <c r="AA238" i="2" s="1"/>
  <c r="AW161" i="1"/>
  <c r="P219" i="2"/>
  <c r="AB219" i="2" l="1"/>
  <c r="AB238" i="2" s="1"/>
  <c r="P238" i="2"/>
  <c r="AC219" i="2" l="1"/>
  <c r="AC238" i="2" s="1"/>
  <c r="AD219" i="2" l="1"/>
  <c r="AD238" i="2" s="1"/>
  <c r="AE219" i="2" l="1"/>
  <c r="AE238" i="2" s="1"/>
  <c r="AF219" i="2" l="1"/>
  <c r="AF238" i="2" s="1"/>
  <c r="AG219" i="2" l="1"/>
  <c r="AG238" i="2" s="1"/>
  <c r="AH219" i="2" l="1"/>
  <c r="AH238" i="2" s="1"/>
  <c r="AI219" i="2" l="1"/>
  <c r="AJ143" i="4" l="1"/>
  <c r="AK143" i="4"/>
  <c r="AL143" i="4"/>
  <c r="AM143" i="4"/>
  <c r="AN143" i="4"/>
  <c r="O143" i="4"/>
  <c r="AH24" i="1" l="1"/>
  <c r="U24" i="1"/>
  <c r="AG24" i="1"/>
  <c r="O24" i="1"/>
  <c r="AL24" i="1"/>
  <c r="V24" i="1"/>
  <c r="AK24" i="1"/>
  <c r="AJ24" i="1"/>
  <c r="AI24" i="1"/>
  <c r="R18" i="16" l="1"/>
  <c r="P128" i="2"/>
  <c r="O144" i="1" l="1"/>
  <c r="N144" i="1"/>
  <c r="X194" i="1" l="1"/>
  <c r="Y194" i="1" s="1"/>
  <c r="Z194" i="1" s="1"/>
  <c r="AA194" i="1" s="1"/>
  <c r="AB194" i="1" s="1"/>
  <c r="AC194" i="1" s="1"/>
  <c r="AD194" i="1" s="1"/>
  <c r="AE194" i="1" s="1"/>
  <c r="AF194" i="1" s="1"/>
  <c r="AG194" i="1" s="1"/>
  <c r="N99" i="16"/>
  <c r="AH194" i="1" l="1"/>
  <c r="AI194" i="1" s="1"/>
  <c r="AJ194" i="1" s="1"/>
  <c r="AK194" i="1" s="1"/>
  <c r="AL194" i="1" s="1"/>
  <c r="AM194" i="1" s="1"/>
  <c r="AN194" i="1" s="1"/>
  <c r="AO194" i="1" s="1"/>
  <c r="AP194" i="1" s="1"/>
  <c r="AQ194" i="1" s="1"/>
  <c r="AR194" i="1" s="1"/>
  <c r="AE222" i="2"/>
  <c r="AF222" i="2"/>
  <c r="AH222" i="2"/>
  <c r="Z222" i="2"/>
  <c r="AD222" i="2"/>
  <c r="AG222" i="2"/>
  <c r="AB222" i="2"/>
  <c r="AC222" i="2"/>
  <c r="P220" i="2"/>
  <c r="P222" i="2" l="1"/>
  <c r="X220" i="2"/>
  <c r="X239" i="2" s="1"/>
  <c r="Y220" i="2" s="1"/>
  <c r="Y239" i="2" s="1"/>
  <c r="N96" i="1"/>
  <c r="N161" i="1"/>
  <c r="G69" i="35" l="1"/>
  <c r="G76" i="35" s="1"/>
  <c r="I38" i="17"/>
  <c r="Z220" i="2"/>
  <c r="Z239" i="2" s="1"/>
  <c r="AA220" i="2" s="1"/>
  <c r="AA239" i="2" s="1"/>
  <c r="U161" i="1" l="1"/>
  <c r="X218" i="2"/>
  <c r="X237" i="2" s="1"/>
  <c r="U96" i="1"/>
  <c r="X241" i="2" l="1"/>
  <c r="Y218" i="2"/>
  <c r="Y237" i="2" s="1"/>
  <c r="Y241" i="2" s="1"/>
  <c r="O38" i="17"/>
  <c r="AB220" i="2"/>
  <c r="AB239" i="2" s="1"/>
  <c r="V161" i="1"/>
  <c r="X275" i="2"/>
  <c r="V96" i="1" s="1"/>
  <c r="P38" i="17" l="1"/>
  <c r="AC220" i="2"/>
  <c r="AC239" i="2" s="1"/>
  <c r="Y275" i="2"/>
  <c r="W161" i="1"/>
  <c r="Z218" i="2"/>
  <c r="Z237" i="2" s="1"/>
  <c r="AA218" i="2" l="1"/>
  <c r="AA237" i="2" s="1"/>
  <c r="AA275" i="2" s="1"/>
  <c r="Z241" i="2"/>
  <c r="W96" i="1"/>
  <c r="Q38" i="17" s="1"/>
  <c r="AD220" i="2"/>
  <c r="AD239" i="2" s="1"/>
  <c r="X161" i="1"/>
  <c r="Z275" i="2"/>
  <c r="X96" i="1" s="1"/>
  <c r="R38" i="17" s="1"/>
  <c r="AE220" i="2" l="1"/>
  <c r="AE239" i="2" s="1"/>
  <c r="Y96" i="1"/>
  <c r="S38" i="17" s="1"/>
  <c r="Y161" i="1"/>
  <c r="AB218" i="2"/>
  <c r="AB237" i="2" s="1"/>
  <c r="AF220" i="2" l="1"/>
  <c r="AF239" i="2" s="1"/>
  <c r="Z161" i="1"/>
  <c r="AC218" i="2"/>
  <c r="AC237" i="2" s="1"/>
  <c r="AB275" i="2"/>
  <c r="Z96" i="1" s="1"/>
  <c r="T38" i="17" s="1"/>
  <c r="AG220" i="2" l="1"/>
  <c r="AG239" i="2" s="1"/>
  <c r="AA161" i="1"/>
  <c r="AD218" i="2"/>
  <c r="AD237" i="2" s="1"/>
  <c r="AC275" i="2"/>
  <c r="AA96" i="1" s="1"/>
  <c r="U38" i="17" s="1"/>
  <c r="AH220" i="2" l="1"/>
  <c r="AH239" i="2" s="1"/>
  <c r="AD275" i="2"/>
  <c r="AB96" i="1" s="1"/>
  <c r="V38" i="17" s="1"/>
  <c r="AB161" i="1"/>
  <c r="AE218" i="2"/>
  <c r="AE237" i="2" s="1"/>
  <c r="AI220" i="2" l="1"/>
  <c r="AC161" i="1"/>
  <c r="AE275" i="2"/>
  <c r="AC96" i="1" s="1"/>
  <c r="W38" i="17" s="1"/>
  <c r="AF218" i="2"/>
  <c r="AF237" i="2" s="1"/>
  <c r="AD161" i="1" l="1"/>
  <c r="AF275" i="2"/>
  <c r="AD96" i="1" s="1"/>
  <c r="X38" i="17" s="1"/>
  <c r="AG218" i="2"/>
  <c r="AG237" i="2" s="1"/>
  <c r="AG275" i="2" l="1"/>
  <c r="AE96" i="1" s="1"/>
  <c r="Y38" i="17" s="1"/>
  <c r="AE161" i="1"/>
  <c r="AH218" i="2"/>
  <c r="AH237" i="2" s="1"/>
  <c r="AH275" i="2" l="1"/>
  <c r="AF161" i="1"/>
  <c r="AI218" i="2"/>
  <c r="AF96" i="1" l="1"/>
  <c r="Z38" i="17" l="1"/>
  <c r="AA38" i="17" s="1"/>
  <c r="O268" i="2"/>
  <c r="O156" i="2"/>
  <c r="O145" i="2"/>
  <c r="O160" i="2"/>
  <c r="O149" i="2"/>
  <c r="O158" i="2"/>
  <c r="O147" i="2"/>
  <c r="O162" i="2"/>
  <c r="N90" i="1"/>
  <c r="O167" i="2" l="1"/>
  <c r="O168" i="2" s="1"/>
  <c r="N150" i="4" s="1"/>
  <c r="O151" i="2"/>
  <c r="I32" i="17"/>
  <c r="N89" i="1"/>
  <c r="N149" i="1"/>
  <c r="O119" i="2" s="1"/>
  <c r="AW141" i="1"/>
  <c r="N71" i="1"/>
  <c r="Z152" i="4"/>
  <c r="X76" i="1" s="1"/>
  <c r="AH152" i="4"/>
  <c r="AF76" i="1" s="1"/>
  <c r="AF152" i="4"/>
  <c r="AD76" i="1" s="1"/>
  <c r="Y152" i="4"/>
  <c r="W76" i="1" s="1"/>
  <c r="AE152" i="4"/>
  <c r="AC76" i="1" s="1"/>
  <c r="AB152" i="4"/>
  <c r="Y76" i="1"/>
  <c r="U76" i="1"/>
  <c r="AD152" i="4"/>
  <c r="AB76" i="1" s="1"/>
  <c r="AG152" i="4"/>
  <c r="AE76" i="1" s="1"/>
  <c r="AC152" i="4"/>
  <c r="AA76" i="1" s="1"/>
  <c r="N152" i="4"/>
  <c r="N76" i="1" s="1"/>
  <c r="O60" i="2"/>
  <c r="N139" i="1" l="1"/>
  <c r="Z76" i="1"/>
  <c r="O169" i="2"/>
  <c r="I16" i="17"/>
  <c r="I31" i="17"/>
  <c r="X60" i="2"/>
  <c r="X152" i="4"/>
  <c r="V76" i="1" s="1"/>
  <c r="AW148" i="1"/>
  <c r="AF71" i="1"/>
  <c r="Z16" i="17" s="1"/>
  <c r="AC71" i="1"/>
  <c r="W16" i="17" s="1"/>
  <c r="AA71" i="1"/>
  <c r="U16" i="17" s="1"/>
  <c r="U90" i="1"/>
  <c r="U71" i="1"/>
  <c r="O16" i="17" s="1"/>
  <c r="AB71" i="1"/>
  <c r="V16" i="17" s="1"/>
  <c r="Y71" i="1"/>
  <c r="S16" i="17" s="1"/>
  <c r="X71" i="1"/>
  <c r="R16" i="17" s="1"/>
  <c r="Q16" i="17"/>
  <c r="AE71" i="1"/>
  <c r="Y16" i="17" s="1"/>
  <c r="V71" i="1"/>
  <c r="P16" i="17" s="1"/>
  <c r="N141" i="1"/>
  <c r="P52" i="2"/>
  <c r="Z71" i="1"/>
  <c r="T16" i="17" s="1"/>
  <c r="AD71" i="1"/>
  <c r="X16" i="17" s="1"/>
  <c r="X61" i="2" l="1"/>
  <c r="Y52" i="2"/>
  <c r="N148" i="1"/>
  <c r="G67" i="35" s="1"/>
  <c r="O257" i="2"/>
  <c r="O32" i="17"/>
  <c r="O116" i="16"/>
  <c r="O119" i="16" s="1"/>
  <c r="O88" i="16" s="1"/>
  <c r="O104" i="16"/>
  <c r="O109" i="16" s="1"/>
  <c r="O87" i="16" s="1"/>
  <c r="AA16" i="17"/>
  <c r="I171" i="2"/>
  <c r="X268" i="2"/>
  <c r="N163" i="4"/>
  <c r="U74" i="1"/>
  <c r="U89" i="1"/>
  <c r="X150" i="4"/>
  <c r="V74" i="1" s="1"/>
  <c r="X269" i="2"/>
  <c r="N109" i="16"/>
  <c r="N87" i="16" s="1"/>
  <c r="N89" i="16" s="1"/>
  <c r="N145" i="1"/>
  <c r="O79" i="2"/>
  <c r="P72" i="2"/>
  <c r="Z150" i="4" l="1"/>
  <c r="AB168" i="2"/>
  <c r="AB150" i="4" s="1"/>
  <c r="Z74" i="1" s="1"/>
  <c r="AC168" i="2"/>
  <c r="AC150" i="4" s="1"/>
  <c r="AA74" i="1" s="1"/>
  <c r="AA168" i="2"/>
  <c r="AA150" i="4" s="1"/>
  <c r="Y74" i="1" s="1"/>
  <c r="AD168" i="2"/>
  <c r="AD150" i="4" s="1"/>
  <c r="AB74" i="1" s="1"/>
  <c r="AE168" i="2"/>
  <c r="AE150" i="4" s="1"/>
  <c r="AC74" i="1" s="1"/>
  <c r="AF168" i="2"/>
  <c r="AF150" i="4" s="1"/>
  <c r="AD74" i="1" s="1"/>
  <c r="AG168" i="2"/>
  <c r="AG150" i="4" s="1"/>
  <c r="AE74" i="1" s="1"/>
  <c r="AH168" i="2"/>
  <c r="AH150" i="4" s="1"/>
  <c r="AF74" i="1" s="1"/>
  <c r="AC90" i="4"/>
  <c r="AC104" i="4" s="1"/>
  <c r="AA26" i="1" s="1"/>
  <c r="AH90" i="4"/>
  <c r="AH104" i="4" s="1"/>
  <c r="AF26" i="1" s="1"/>
  <c r="AG90" i="4"/>
  <c r="AG104" i="4" s="1"/>
  <c r="AE26" i="1" s="1"/>
  <c r="AB90" i="4"/>
  <c r="AE90" i="4"/>
  <c r="AE104" i="4" s="1"/>
  <c r="AC26" i="1" s="1"/>
  <c r="AD90" i="4"/>
  <c r="AD104" i="4" s="1"/>
  <c r="AB26" i="1" s="1"/>
  <c r="AA104" i="4"/>
  <c r="Y26" i="1" s="1"/>
  <c r="AF90" i="4"/>
  <c r="AF104" i="4" s="1"/>
  <c r="AD26" i="1" s="1"/>
  <c r="Z130" i="4"/>
  <c r="AF122" i="4"/>
  <c r="AF130" i="4" s="1"/>
  <c r="AE122" i="4"/>
  <c r="AE130" i="4" s="1"/>
  <c r="AC122" i="4"/>
  <c r="AC130" i="4" s="1"/>
  <c r="AG122" i="4"/>
  <c r="AG130" i="4" s="1"/>
  <c r="AB122" i="4"/>
  <c r="AB130" i="4" s="1"/>
  <c r="AA130" i="4"/>
  <c r="AD122" i="4"/>
  <c r="AD130" i="4" s="1"/>
  <c r="AH122" i="4"/>
  <c r="AH130" i="4" s="1"/>
  <c r="G74" i="35"/>
  <c r="G77" i="35" s="1"/>
  <c r="G78" i="35" s="1"/>
  <c r="O31" i="17"/>
  <c r="V89" i="1"/>
  <c r="Z104" i="4"/>
  <c r="W74" i="1"/>
  <c r="V90" i="1"/>
  <c r="O77" i="2"/>
  <c r="N121" i="1"/>
  <c r="N110" i="16"/>
  <c r="N122" i="16"/>
  <c r="Y268" i="2"/>
  <c r="N74" i="1"/>
  <c r="AW162" i="1"/>
  <c r="AB79" i="2"/>
  <c r="Z121" i="1" s="1"/>
  <c r="T63" i="17" s="1"/>
  <c r="AB163" i="4"/>
  <c r="O80" i="2"/>
  <c r="AG79" i="2"/>
  <c r="AE121" i="1" s="1"/>
  <c r="Y63" i="17" s="1"/>
  <c r="AG163" i="4"/>
  <c r="AE163" i="4"/>
  <c r="AE79" i="2"/>
  <c r="AC121" i="1" s="1"/>
  <c r="W63" i="17" s="1"/>
  <c r="V26" i="1"/>
  <c r="Y269" i="2"/>
  <c r="Y121" i="1"/>
  <c r="S63" i="17" s="1"/>
  <c r="R63" i="17"/>
  <c r="U121" i="1"/>
  <c r="W26" i="1"/>
  <c r="V121" i="1"/>
  <c r="P63" i="17" s="1"/>
  <c r="AH163" i="4"/>
  <c r="AH79" i="2"/>
  <c r="AF121" i="1" s="1"/>
  <c r="Z63" i="17" s="1"/>
  <c r="AF163" i="4"/>
  <c r="AF79" i="2"/>
  <c r="AD121" i="1" s="1"/>
  <c r="X63" i="17" s="1"/>
  <c r="AD79" i="2"/>
  <c r="AB121" i="1" s="1"/>
  <c r="V63" i="17" s="1"/>
  <c r="AD163" i="4"/>
  <c r="AC79" i="2"/>
  <c r="AA121" i="1" s="1"/>
  <c r="U63" i="17" s="1"/>
  <c r="AC163" i="4"/>
  <c r="X74" i="1" l="1"/>
  <c r="AA115" i="2"/>
  <c r="AA117" i="2" s="1"/>
  <c r="AA119" i="2" s="1"/>
  <c r="AB110" i="2"/>
  <c r="AC110" i="2" s="1"/>
  <c r="AD110" i="2" s="1"/>
  <c r="O63" i="17"/>
  <c r="W90" i="1"/>
  <c r="W89" i="1"/>
  <c r="N120" i="1"/>
  <c r="X26" i="1"/>
  <c r="O20" i="16" s="1"/>
  <c r="O78" i="2"/>
  <c r="P31" i="17"/>
  <c r="P32" i="17"/>
  <c r="I63" i="17"/>
  <c r="W121" i="1"/>
  <c r="W120" i="1"/>
  <c r="Q116" i="16"/>
  <c r="Q104" i="16"/>
  <c r="AB77" i="2"/>
  <c r="Z120" i="1" s="1"/>
  <c r="T62" i="17" s="1"/>
  <c r="U120" i="1"/>
  <c r="AF77" i="2"/>
  <c r="AD120" i="1" s="1"/>
  <c r="X62" i="17" s="1"/>
  <c r="R62" i="17"/>
  <c r="Y120" i="1"/>
  <c r="S62" i="17" s="1"/>
  <c r="AD77" i="2"/>
  <c r="AB120" i="1" s="1"/>
  <c r="V62" i="17" s="1"/>
  <c r="Z269" i="2"/>
  <c r="AH77" i="2"/>
  <c r="AF120" i="1" s="1"/>
  <c r="Z62" i="17" s="1"/>
  <c r="U26" i="1"/>
  <c r="V120" i="1"/>
  <c r="P62" i="17" s="1"/>
  <c r="AG77" i="2"/>
  <c r="AE120" i="1" s="1"/>
  <c r="Y62" i="17" s="1"/>
  <c r="AE77" i="2"/>
  <c r="AC120" i="1" s="1"/>
  <c r="W62" i="17" s="1"/>
  <c r="Z268" i="2"/>
  <c r="AC77" i="2"/>
  <c r="AA120" i="1" s="1"/>
  <c r="U62" i="17" s="1"/>
  <c r="O64" i="2"/>
  <c r="O66" i="2"/>
  <c r="X90" i="1" l="1"/>
  <c r="X89" i="1"/>
  <c r="R31" i="17" s="1"/>
  <c r="O176" i="2"/>
  <c r="N132" i="4"/>
  <c r="I62" i="17"/>
  <c r="Q31" i="17"/>
  <c r="Q32" i="17"/>
  <c r="O62" i="17"/>
  <c r="D51" i="35"/>
  <c r="D46" i="35"/>
  <c r="D45" i="35"/>
  <c r="D52" i="35"/>
  <c r="P104" i="16"/>
  <c r="Q119" i="16"/>
  <c r="P116" i="16"/>
  <c r="P119" i="16" s="1"/>
  <c r="P88" i="16" s="1"/>
  <c r="N162" i="1"/>
  <c r="Q62" i="17"/>
  <c r="Q63" i="17"/>
  <c r="AA63" i="17" s="1"/>
  <c r="N131" i="4"/>
  <c r="N168" i="1"/>
  <c r="Y89" i="1"/>
  <c r="S31" i="17" s="1"/>
  <c r="Y90" i="1"/>
  <c r="S32" i="17" s="1"/>
  <c r="AB105" i="2"/>
  <c r="U149" i="1"/>
  <c r="R32" i="17" l="1"/>
  <c r="N166" i="1"/>
  <c r="Q88" i="16"/>
  <c r="Q121" i="16"/>
  <c r="AA62" i="17"/>
  <c r="Q120" i="16"/>
  <c r="P120" i="16"/>
  <c r="O174" i="2"/>
  <c r="N170" i="1"/>
  <c r="U141" i="1"/>
  <c r="AB268" i="2"/>
  <c r="Z89" i="1" s="1"/>
  <c r="T31" i="17" s="1"/>
  <c r="AB269" i="2"/>
  <c r="AC105" i="2"/>
  <c r="U143" i="1"/>
  <c r="V149" i="1" l="1"/>
  <c r="Z90" i="1"/>
  <c r="O270" i="2"/>
  <c r="W270" i="2"/>
  <c r="X72" i="2"/>
  <c r="X85" i="2" s="1"/>
  <c r="X86" i="2" s="1"/>
  <c r="V143" i="1"/>
  <c r="W139" i="1" s="1"/>
  <c r="AD105" i="2"/>
  <c r="AC269" i="2"/>
  <c r="AA90" i="1" s="1"/>
  <c r="U32" i="17" s="1"/>
  <c r="AC268" i="2"/>
  <c r="AA89" i="1" s="1"/>
  <c r="U31" i="17" s="1"/>
  <c r="V141" i="1"/>
  <c r="Y60" i="2"/>
  <c r="U145" i="1"/>
  <c r="Y72" i="2" l="1"/>
  <c r="Y85" i="2" s="1"/>
  <c r="Y86" i="2" s="1"/>
  <c r="X70" i="2"/>
  <c r="Y61" i="2"/>
  <c r="W141" i="1"/>
  <c r="W145" i="1" s="1"/>
  <c r="T32" i="17"/>
  <c r="U162" i="1"/>
  <c r="AE105" i="2"/>
  <c r="AD269" i="2"/>
  <c r="AB90" i="1" s="1"/>
  <c r="V32" i="17" s="1"/>
  <c r="X149" i="1"/>
  <c r="X139" i="1" s="1"/>
  <c r="V145" i="1"/>
  <c r="Z52" i="2"/>
  <c r="Z60" i="2" s="1"/>
  <c r="Z61" i="2" s="1"/>
  <c r="AD268" i="2"/>
  <c r="AB89" i="1" s="1"/>
  <c r="V31" i="17" s="1"/>
  <c r="Z72" i="2" l="1"/>
  <c r="Y70" i="2"/>
  <c r="Z174" i="2"/>
  <c r="AA176" i="2"/>
  <c r="X270" i="2"/>
  <c r="Y270" i="2"/>
  <c r="U148" i="1"/>
  <c r="Z191" i="2"/>
  <c r="U168" i="1"/>
  <c r="U170" i="1" s="1"/>
  <c r="AE269" i="2"/>
  <c r="AC90" i="1" s="1"/>
  <c r="W32" i="17" s="1"/>
  <c r="AF105" i="2"/>
  <c r="AG105" i="2" s="1"/>
  <c r="AH105" i="2" s="1"/>
  <c r="V162" i="1"/>
  <c r="Y149" i="1"/>
  <c r="X141" i="1"/>
  <c r="AA52" i="2"/>
  <c r="AA60" i="2" s="1"/>
  <c r="AB112" i="2"/>
  <c r="AB115" i="2" s="1"/>
  <c r="AE268" i="2"/>
  <c r="AC89" i="1" s="1"/>
  <c r="W31" i="17" s="1"/>
  <c r="AB176" i="2" l="1"/>
  <c r="AC176" i="2" s="1"/>
  <c r="AD176" i="2" s="1"/>
  <c r="AE176" i="2" s="1"/>
  <c r="AF176" i="2" s="1"/>
  <c r="AG176" i="2" s="1"/>
  <c r="AH176" i="2" s="1"/>
  <c r="AA190" i="2"/>
  <c r="AA174" i="2"/>
  <c r="AA270" i="2" s="1"/>
  <c r="Z85" i="2"/>
  <c r="Z70" i="2" s="1"/>
  <c r="V148" i="1"/>
  <c r="Z270" i="2"/>
  <c r="Z167" i="2"/>
  <c r="Z169" i="2" s="1"/>
  <c r="X145" i="1"/>
  <c r="Y143" i="1"/>
  <c r="AF268" i="2"/>
  <c r="AD89" i="1" s="1"/>
  <c r="X31" i="17" s="1"/>
  <c r="V168" i="1"/>
  <c r="V170" i="1" s="1"/>
  <c r="AF269" i="2"/>
  <c r="AD90" i="1" s="1"/>
  <c r="X32" i="17" s="1"/>
  <c r="W162" i="1"/>
  <c r="Z149" i="1"/>
  <c r="AB113" i="2"/>
  <c r="AB117" i="2" s="1"/>
  <c r="AB119" i="2" s="1"/>
  <c r="AC112" i="2"/>
  <c r="AC115" i="2" s="1"/>
  <c r="AB52" i="2"/>
  <c r="AB60" i="2" s="1"/>
  <c r="Y141" i="1"/>
  <c r="Y139" i="1" l="1"/>
  <c r="AA72" i="2"/>
  <c r="Z86" i="2"/>
  <c r="Z171" i="2"/>
  <c r="AA167" i="2"/>
  <c r="AA85" i="2"/>
  <c r="AA70" i="2" s="1"/>
  <c r="Y145" i="1"/>
  <c r="W168" i="1"/>
  <c r="W170" i="1" s="1"/>
  <c r="AC52" i="2"/>
  <c r="AC60" i="2" s="1"/>
  <c r="Z141" i="1"/>
  <c r="AA149" i="1"/>
  <c r="AC113" i="2"/>
  <c r="AC117" i="2" s="1"/>
  <c r="AC119" i="2" s="1"/>
  <c r="AE110" i="2"/>
  <c r="AD112" i="2"/>
  <c r="Z143" i="1"/>
  <c r="AG268" i="2"/>
  <c r="AE89" i="1" s="1"/>
  <c r="Y31" i="17" s="1"/>
  <c r="X162" i="1"/>
  <c r="AG269" i="2"/>
  <c r="AE90" i="1" s="1"/>
  <c r="Y32" i="17" s="1"/>
  <c r="Z139" i="1" l="1"/>
  <c r="X148" i="1"/>
  <c r="AB72" i="2"/>
  <c r="AB85" i="2" s="1"/>
  <c r="AA66" i="2"/>
  <c r="AA68" i="2"/>
  <c r="AA64" i="2"/>
  <c r="Y162" i="1" s="1"/>
  <c r="AB167" i="2"/>
  <c r="AA169" i="2"/>
  <c r="Y148" i="1" s="1"/>
  <c r="AB174" i="2"/>
  <c r="AB270" i="2" s="1"/>
  <c r="AB70" i="2"/>
  <c r="AC72" i="2"/>
  <c r="AC85" i="2" s="1"/>
  <c r="AF110" i="2"/>
  <c r="AE112" i="2"/>
  <c r="X168" i="1"/>
  <c r="X170" i="1" s="1"/>
  <c r="Z145" i="1"/>
  <c r="AD113" i="2"/>
  <c r="AD115" i="2"/>
  <c r="AB149" i="1" s="1"/>
  <c r="AA143" i="1"/>
  <c r="AH269" i="2"/>
  <c r="AH268" i="2"/>
  <c r="AA141" i="1"/>
  <c r="AD52" i="2"/>
  <c r="AD60" i="2" s="1"/>
  <c r="AA139" i="1" l="1"/>
  <c r="AD117" i="2"/>
  <c r="AD119" i="2" s="1"/>
  <c r="AF89" i="1"/>
  <c r="AF90" i="1"/>
  <c r="AC174" i="2"/>
  <c r="AC270" i="2" s="1"/>
  <c r="AC167" i="2"/>
  <c r="AB169" i="2"/>
  <c r="Z148" i="1" s="1"/>
  <c r="AA145" i="1"/>
  <c r="AB143" i="1"/>
  <c r="AE113" i="2"/>
  <c r="AE115" i="2"/>
  <c r="AC149" i="1" s="1"/>
  <c r="AB141" i="1"/>
  <c r="AE52" i="2"/>
  <c r="AE60" i="2" s="1"/>
  <c r="AC70" i="2"/>
  <c r="AD72" i="2"/>
  <c r="AD85" i="2" s="1"/>
  <c r="Y168" i="1"/>
  <c r="Y170" i="1" s="1"/>
  <c r="AG110" i="2"/>
  <c r="AH110" i="2" s="1"/>
  <c r="AF112" i="2"/>
  <c r="AB66" i="2"/>
  <c r="AB64" i="2"/>
  <c r="Z162" i="1" s="1"/>
  <c r="AB68" i="2"/>
  <c r="AB139" i="1" l="1"/>
  <c r="AE117" i="2"/>
  <c r="Z32" i="17"/>
  <c r="AA32" i="17" s="1"/>
  <c r="Z31" i="17"/>
  <c r="AA31" i="17" s="1"/>
  <c r="AH112" i="2"/>
  <c r="AD174" i="2"/>
  <c r="AD270" i="2" s="1"/>
  <c r="AD167" i="2"/>
  <c r="AC169" i="2"/>
  <c r="AA148" i="1" s="1"/>
  <c r="AB145" i="1"/>
  <c r="AF52" i="2"/>
  <c r="AF60" i="2" s="1"/>
  <c r="AC141" i="1"/>
  <c r="Z168" i="1"/>
  <c r="Z170" i="1" s="1"/>
  <c r="AC66" i="2"/>
  <c r="AC68" i="2"/>
  <c r="AC64" i="2"/>
  <c r="AA162" i="1" s="1"/>
  <c r="AG112" i="2"/>
  <c r="AG115" i="2" s="1"/>
  <c r="AC143" i="1"/>
  <c r="AD70" i="2"/>
  <c r="AE72" i="2"/>
  <c r="AE85" i="2" s="1"/>
  <c r="AF113" i="2"/>
  <c r="AF115" i="2"/>
  <c r="AD149" i="1" s="1"/>
  <c r="AC139" i="1" l="1"/>
  <c r="AE174" i="2"/>
  <c r="AE270" i="2" s="1"/>
  <c r="AE167" i="2"/>
  <c r="AD169" i="2"/>
  <c r="AB148" i="1" s="1"/>
  <c r="AE149" i="1"/>
  <c r="AG113" i="2"/>
  <c r="AD143" i="1"/>
  <c r="AF117" i="2"/>
  <c r="AA168" i="1"/>
  <c r="AA170" i="1" s="1"/>
  <c r="AF72" i="2"/>
  <c r="AF85" i="2" s="1"/>
  <c r="AE70" i="2"/>
  <c r="AC145" i="1"/>
  <c r="AD68" i="2"/>
  <c r="AD66" i="2"/>
  <c r="AD64" i="2"/>
  <c r="AB162" i="1" s="1"/>
  <c r="AD141" i="1"/>
  <c r="AG52" i="2"/>
  <c r="AG60" i="2" s="1"/>
  <c r="AD139" i="1" l="1"/>
  <c r="AF174" i="2"/>
  <c r="AF270" i="2" s="1"/>
  <c r="AF167" i="2"/>
  <c r="AE169" i="2"/>
  <c r="AC148" i="1" s="1"/>
  <c r="AB168" i="1"/>
  <c r="AB170" i="1" s="1"/>
  <c r="AD145" i="1"/>
  <c r="AF70" i="2"/>
  <c r="AG72" i="2"/>
  <c r="AG85" i="2" s="1"/>
  <c r="AH72" i="2" s="1"/>
  <c r="AE141" i="1"/>
  <c r="AH52" i="2"/>
  <c r="AH60" i="2" s="1"/>
  <c r="AH115" i="2"/>
  <c r="AH113" i="2"/>
  <c r="AG117" i="2"/>
  <c r="AE143" i="1"/>
  <c r="AE139" i="1" s="1"/>
  <c r="AE64" i="2"/>
  <c r="AC162" i="1" s="1"/>
  <c r="AE66" i="2"/>
  <c r="AE68" i="2"/>
  <c r="AF149" i="1" l="1"/>
  <c r="AG174" i="2"/>
  <c r="AG270" i="2" s="1"/>
  <c r="AG167" i="2"/>
  <c r="AF169" i="2"/>
  <c r="AD148" i="1" s="1"/>
  <c r="AC168" i="1"/>
  <c r="AC170" i="1" s="1"/>
  <c r="AE145" i="1"/>
  <c r="AF143" i="1"/>
  <c r="AH117" i="2"/>
  <c r="AF141" i="1"/>
  <c r="AI52" i="2"/>
  <c r="AG70" i="2"/>
  <c r="AH85" i="2"/>
  <c r="AF64" i="2"/>
  <c r="AD162" i="1" s="1"/>
  <c r="AF68" i="2"/>
  <c r="AF66" i="2"/>
  <c r="AI72" i="2" l="1"/>
  <c r="AH174" i="2"/>
  <c r="AD168" i="1"/>
  <c r="AD170" i="1" s="1"/>
  <c r="AF145" i="1"/>
  <c r="AH167" i="2"/>
  <c r="AG169" i="2"/>
  <c r="AE148" i="1" s="1"/>
  <c r="AH70" i="2"/>
  <c r="AG68" i="2"/>
  <c r="AG64" i="2"/>
  <c r="AE162" i="1" s="1"/>
  <c r="AG66" i="2"/>
  <c r="AH270" i="2" l="1"/>
  <c r="AH169" i="2"/>
  <c r="AE168" i="1"/>
  <c r="AE170" i="1" s="1"/>
  <c r="AH68" i="2"/>
  <c r="AH64" i="2"/>
  <c r="AH66" i="2"/>
  <c r="AF148" i="1" l="1"/>
  <c r="AF162" i="1"/>
  <c r="AF168" i="1"/>
  <c r="AF170" i="1" l="1"/>
  <c r="O190" i="2" l="1"/>
  <c r="N150" i="1" l="1"/>
  <c r="U150" i="1"/>
  <c r="N91" i="1"/>
  <c r="U91" i="1"/>
  <c r="O33" i="17" l="1"/>
  <c r="I33" i="17"/>
  <c r="V150" i="1"/>
  <c r="V91" i="1"/>
  <c r="P33" i="17" l="1"/>
  <c r="W91" i="1"/>
  <c r="Q33" i="17" l="1"/>
  <c r="X150" i="1"/>
  <c r="X91" i="1"/>
  <c r="R33" i="17" s="1"/>
  <c r="Y91" i="1" l="1"/>
  <c r="S33" i="17" s="1"/>
  <c r="Y150" i="1"/>
  <c r="Z91" i="1" l="1"/>
  <c r="T33" i="17" s="1"/>
  <c r="AB190" i="2"/>
  <c r="Z150" i="1" s="1"/>
  <c r="AA91" i="1" l="1"/>
  <c r="U33" i="17" s="1"/>
  <c r="AC190" i="2"/>
  <c r="AA150" i="1" s="1"/>
  <c r="AB91" i="1" l="1"/>
  <c r="V33" i="17" s="1"/>
  <c r="AD190" i="2"/>
  <c r="AB150" i="1" s="1"/>
  <c r="AC91" i="1" l="1"/>
  <c r="W33" i="17" s="1"/>
  <c r="AE190" i="2"/>
  <c r="AC150" i="1" s="1"/>
  <c r="AF190" i="2" l="1"/>
  <c r="AD150" i="1" s="1"/>
  <c r="AD91" i="1"/>
  <c r="X33" i="17" s="1"/>
  <c r="AE91" i="1" l="1"/>
  <c r="Y33" i="17" s="1"/>
  <c r="AG190" i="2"/>
  <c r="AE150" i="1" s="1"/>
  <c r="AF91" i="1" l="1"/>
  <c r="AH190" i="2"/>
  <c r="Z33" i="17" l="1"/>
  <c r="AA33" i="17" s="1"/>
  <c r="AF150" i="1"/>
  <c r="W27" i="1"/>
  <c r="X27" i="1"/>
  <c r="Y27" i="1"/>
  <c r="Z27" i="1"/>
  <c r="AA27" i="1"/>
  <c r="AB27" i="1"/>
  <c r="AC27" i="1"/>
  <c r="AD27" i="1"/>
  <c r="AE27" i="1"/>
  <c r="AF27" i="1"/>
  <c r="O21" i="16" l="1"/>
  <c r="N27" i="1"/>
  <c r="Q21" i="16" l="1"/>
  <c r="P21" i="16" s="1"/>
  <c r="AW179" i="1" l="1"/>
  <c r="AW150" i="1" l="1"/>
  <c r="O152" i="2" l="1"/>
  <c r="O165" i="2" s="1"/>
  <c r="O164" i="2" s="1"/>
  <c r="P159" i="2"/>
  <c r="P171" i="2" s="1"/>
  <c r="L130" i="36"/>
  <c r="J18" i="34" s="1"/>
  <c r="P130" i="36"/>
  <c r="O131" i="36"/>
  <c r="P131" i="36"/>
  <c r="AC133" i="36"/>
  <c r="I33" i="34" l="1"/>
  <c r="I34" i="34" s="1"/>
  <c r="K47" i="34"/>
  <c r="J19" i="34"/>
  <c r="O130" i="36"/>
  <c r="L133" i="36"/>
  <c r="L6" i="36" s="1"/>
  <c r="AC6" i="36"/>
  <c r="AF12" i="8" s="1"/>
  <c r="J22" i="34" l="1"/>
  <c r="K48" i="34"/>
  <c r="AF39" i="8"/>
  <c r="AF54" i="8" s="1"/>
  <c r="AI13" i="4"/>
  <c r="AI10" i="4" s="1"/>
  <c r="AI27" i="4" s="1"/>
  <c r="AF32" i="8"/>
  <c r="AI34" i="4"/>
  <c r="AI30" i="4" s="1"/>
  <c r="AI56" i="4" s="1"/>
  <c r="AI252" i="2" l="1"/>
  <c r="AI87" i="4"/>
  <c r="AG12" i="1"/>
  <c r="AG11" i="1" s="1"/>
  <c r="L44" i="34"/>
  <c r="L48" i="34"/>
  <c r="L45" i="34"/>
  <c r="L46" i="34"/>
  <c r="L43" i="34"/>
  <c r="L47" i="34"/>
  <c r="AI53" i="2"/>
  <c r="AG10" i="1"/>
  <c r="AI111" i="4"/>
  <c r="AI18" i="2"/>
  <c r="AI19" i="2"/>
  <c r="AI16" i="2"/>
  <c r="AI109" i="4" l="1"/>
  <c r="AI113" i="4"/>
  <c r="AI115" i="4" s="1"/>
  <c r="AG18" i="1"/>
  <c r="AG20" i="1" s="1"/>
  <c r="AI253" i="2"/>
  <c r="AI85" i="4"/>
  <c r="AI73" i="2"/>
  <c r="AI15" i="2"/>
  <c r="AG105" i="1" l="1"/>
  <c r="AG113" i="1" l="1"/>
  <c r="AB47" i="17"/>
  <c r="AB55" i="17" l="1"/>
  <c r="AB82" i="17" l="1"/>
  <c r="O132" i="36"/>
  <c r="P132" i="36"/>
  <c r="AD133" i="36"/>
  <c r="AD6" i="36" s="1"/>
  <c r="AE133" i="36"/>
  <c r="AE6" i="36" s="1"/>
  <c r="AF133" i="36"/>
  <c r="AG133" i="36"/>
  <c r="AH133" i="36"/>
  <c r="AF6" i="36" l="1"/>
  <c r="AI12" i="8" s="1"/>
  <c r="AH6" i="36"/>
  <c r="AK12" i="8" s="1"/>
  <c r="AG6" i="36"/>
  <c r="AJ12" i="8" s="1"/>
  <c r="O133" i="36"/>
  <c r="AH12" i="8"/>
  <c r="AH39" i="8" s="1"/>
  <c r="AH54" i="8" s="1"/>
  <c r="P133" i="36"/>
  <c r="O6" i="36"/>
  <c r="AG12" i="8"/>
  <c r="AG39" i="8" s="1"/>
  <c r="AG54" i="8" s="1"/>
  <c r="AJ39" i="8" l="1"/>
  <c r="AJ54" i="8" s="1"/>
  <c r="AJ32" i="8"/>
  <c r="AM13" i="4"/>
  <c r="AM10" i="4" s="1"/>
  <c r="AM27" i="4" s="1"/>
  <c r="AK39" i="8"/>
  <c r="AK54" i="8" s="1"/>
  <c r="AK32" i="8"/>
  <c r="AN13" i="4"/>
  <c r="AN10" i="4" s="1"/>
  <c r="AN27" i="4" s="1"/>
  <c r="AI39" i="8"/>
  <c r="AI54" i="8" s="1"/>
  <c r="AL13" i="4"/>
  <c r="AL10" i="4" s="1"/>
  <c r="AL27" i="4" s="1"/>
  <c r="AI32" i="8"/>
  <c r="P6" i="36"/>
  <c r="AH32" i="8"/>
  <c r="AK13" i="4"/>
  <c r="AK10" i="4" s="1"/>
  <c r="AK27" i="4" s="1"/>
  <c r="AJ13" i="4"/>
  <c r="O12" i="8"/>
  <c r="O39" i="8" s="1"/>
  <c r="P12" i="8"/>
  <c r="P39" i="8" s="1"/>
  <c r="AG32" i="8"/>
  <c r="AK252" i="2" l="1"/>
  <c r="AK87" i="4"/>
  <c r="AL252" i="2"/>
  <c r="AL16" i="2" s="1"/>
  <c r="AL87" i="4"/>
  <c r="AL85" i="4" s="1"/>
  <c r="AN252" i="2"/>
  <c r="AN53" i="2" s="1"/>
  <c r="AN73" i="2" s="1"/>
  <c r="AN87" i="4"/>
  <c r="AN85" i="4" s="1"/>
  <c r="AM252" i="2"/>
  <c r="AM53" i="2" s="1"/>
  <c r="AM73" i="2" s="1"/>
  <c r="AM87" i="4"/>
  <c r="AM85" i="4" s="1"/>
  <c r="AN34" i="4"/>
  <c r="AN30" i="4" s="1"/>
  <c r="AN56" i="4" s="1"/>
  <c r="AN253" i="2" s="1"/>
  <c r="AM34" i="4"/>
  <c r="AM30" i="4" s="1"/>
  <c r="AM56" i="4" s="1"/>
  <c r="AK18" i="1" s="1"/>
  <c r="AL12" i="1"/>
  <c r="AL11" i="1" s="1"/>
  <c r="P13" i="4"/>
  <c r="P12" i="1" s="1"/>
  <c r="P11" i="1" s="1"/>
  <c r="AK12" i="1"/>
  <c r="AK11" i="1" s="1"/>
  <c r="O54" i="8"/>
  <c r="O40" i="8" s="1"/>
  <c r="P54" i="8"/>
  <c r="P40" i="8" s="1"/>
  <c r="AL53" i="2"/>
  <c r="AL73" i="2" s="1"/>
  <c r="AK53" i="2"/>
  <c r="AK73" i="2" s="1"/>
  <c r="AL34" i="4"/>
  <c r="AL30" i="4" s="1"/>
  <c r="AL56" i="4" s="1"/>
  <c r="AL253" i="2" s="1"/>
  <c r="AJ12" i="1"/>
  <c r="AJ11" i="1" s="1"/>
  <c r="AK34" i="4"/>
  <c r="AK30" i="4" s="1"/>
  <c r="AK56" i="4" s="1"/>
  <c r="AK253" i="2" s="1"/>
  <c r="AI12" i="1"/>
  <c r="AI11" i="1" s="1"/>
  <c r="AK18" i="2"/>
  <c r="AK16" i="2"/>
  <c r="AK19" i="2"/>
  <c r="AJ10" i="4"/>
  <c r="AJ27" i="4" s="1"/>
  <c r="O13" i="4"/>
  <c r="P229" i="2"/>
  <c r="O32" i="8"/>
  <c r="P32" i="8"/>
  <c r="AH12" i="1"/>
  <c r="AH11" i="1" s="1"/>
  <c r="AJ34" i="4"/>
  <c r="AJ30" i="4" s="1"/>
  <c r="AJ56" i="4" s="1"/>
  <c r="AJ10" i="1"/>
  <c r="AL111" i="4"/>
  <c r="AL109" i="4" s="1"/>
  <c r="AL10" i="1"/>
  <c r="AN111" i="4"/>
  <c r="AN109" i="4" s="1"/>
  <c r="AK10" i="1"/>
  <c r="AM111" i="4"/>
  <c r="AM109" i="4" s="1"/>
  <c r="AI10" i="1"/>
  <c r="AK85" i="4"/>
  <c r="AK111" i="4"/>
  <c r="AK109" i="4" s="1"/>
  <c r="AL19" i="2" l="1"/>
  <c r="AL18" i="2"/>
  <c r="AN19" i="2"/>
  <c r="AN18" i="2"/>
  <c r="AN16" i="2"/>
  <c r="AM18" i="2"/>
  <c r="AM19" i="2"/>
  <c r="AJ252" i="2"/>
  <c r="AS223" i="2" s="1"/>
  <c r="AJ87" i="4"/>
  <c r="AM16" i="2"/>
  <c r="AM15" i="2" s="1"/>
  <c r="AK105" i="1" s="1"/>
  <c r="AK113" i="1" s="1"/>
  <c r="AL18" i="1"/>
  <c r="AL20" i="1" s="1"/>
  <c r="P13" i="8"/>
  <c r="P34" i="8"/>
  <c r="AM253" i="2"/>
  <c r="P10" i="4"/>
  <c r="P27" i="4" s="1"/>
  <c r="P125" i="4" s="1"/>
  <c r="AN15" i="2"/>
  <c r="AL105" i="1" s="1"/>
  <c r="AG47" i="17" s="1"/>
  <c r="AG55" i="17" s="1"/>
  <c r="P48" i="8"/>
  <c r="P44" i="8"/>
  <c r="P52" i="8"/>
  <c r="O52" i="8"/>
  <c r="O44" i="8"/>
  <c r="O48" i="8"/>
  <c r="O10" i="4"/>
  <c r="AL15" i="2"/>
  <c r="AJ105" i="1" s="1"/>
  <c r="AJ113" i="1" s="1"/>
  <c r="AJ18" i="1"/>
  <c r="AJ20" i="1" s="1"/>
  <c r="AI18" i="1"/>
  <c r="AI20" i="1" s="1"/>
  <c r="AK15" i="2"/>
  <c r="AI105" i="1" s="1"/>
  <c r="AI113" i="1" s="1"/>
  <c r="AJ53" i="2"/>
  <c r="P53" i="2" s="1"/>
  <c r="AI92" i="2"/>
  <c r="AK20" i="1"/>
  <c r="AK113" i="4"/>
  <c r="AH10" i="1"/>
  <c r="AJ111" i="4"/>
  <c r="AJ109" i="4" s="1"/>
  <c r="O12" i="1"/>
  <c r="AM113" i="4"/>
  <c r="AM115" i="4" s="1"/>
  <c r="O34" i="4"/>
  <c r="P34" i="4"/>
  <c r="P30" i="4" s="1"/>
  <c r="P56" i="4" s="1"/>
  <c r="AJ83" i="2"/>
  <c r="AS95" i="2"/>
  <c r="AQ72" i="1" s="1"/>
  <c r="AQ223" i="2"/>
  <c r="AO56" i="2"/>
  <c r="AP92" i="2"/>
  <c r="AT95" i="2"/>
  <c r="AR72" i="1" s="1"/>
  <c r="AO228" i="2"/>
  <c r="AG72" i="1"/>
  <c r="AH72" i="1"/>
  <c r="AC17" i="17" s="1"/>
  <c r="AK83" i="2"/>
  <c r="AL72" i="1"/>
  <c r="AG17" i="17" s="1"/>
  <c r="AL83" i="2"/>
  <c r="AN83" i="2"/>
  <c r="AI72" i="1"/>
  <c r="AD17" i="17" s="1"/>
  <c r="AM83" i="2"/>
  <c r="AK72" i="1"/>
  <c r="AF17" i="17" s="1"/>
  <c r="AJ72" i="1"/>
  <c r="AE17" i="17" s="1"/>
  <c r="P227" i="2"/>
  <c r="AS229" i="2"/>
  <c r="AI229" i="2"/>
  <c r="AN229" i="2"/>
  <c r="P234" i="2"/>
  <c r="O17" i="8"/>
  <c r="O21" i="8"/>
  <c r="O25" i="8"/>
  <c r="O30" i="8"/>
  <c r="AL113" i="4"/>
  <c r="P17" i="8"/>
  <c r="P21" i="8"/>
  <c r="P25" i="8"/>
  <c r="P30" i="8"/>
  <c r="AN113" i="4"/>
  <c r="O13" i="8"/>
  <c r="AO92" i="2" l="1"/>
  <c r="AM228" i="2"/>
  <c r="AK224" i="2"/>
  <c r="AM92" i="2"/>
  <c r="AN92" i="2"/>
  <c r="AT229" i="2"/>
  <c r="AP223" i="2"/>
  <c r="AQ233" i="2"/>
  <c r="AT224" i="2"/>
  <c r="AQ59" i="2"/>
  <c r="AP224" i="2"/>
  <c r="AM223" i="2"/>
  <c r="AM224" i="2"/>
  <c r="AJ92" i="2"/>
  <c r="AP59" i="2"/>
  <c r="AR55" i="2"/>
  <c r="AR83" i="2" s="1"/>
  <c r="AS228" i="2"/>
  <c r="AS227" i="2" s="1"/>
  <c r="AI184" i="2"/>
  <c r="AJ184" i="2" s="1"/>
  <c r="AK184" i="2" s="1"/>
  <c r="AL184" i="2" s="1"/>
  <c r="AM184" i="2" s="1"/>
  <c r="AN184" i="2" s="1"/>
  <c r="AO184" i="2" s="1"/>
  <c r="AP184" i="2" s="1"/>
  <c r="AQ184" i="2" s="1"/>
  <c r="AR184" i="2" s="1"/>
  <c r="AS184" i="2" s="1"/>
  <c r="AT184" i="2" s="1"/>
  <c r="AN233" i="2"/>
  <c r="AT233" i="2"/>
  <c r="AT92" i="2"/>
  <c r="AS56" i="2"/>
  <c r="AS82" i="2" s="1"/>
  <c r="AR95" i="2"/>
  <c r="AP72" i="1" s="1"/>
  <c r="AJ19" i="2"/>
  <c r="P19" i="2" s="1"/>
  <c r="AT59" i="2"/>
  <c r="AR228" i="2"/>
  <c r="AR227" i="2" s="1"/>
  <c r="AR59" i="2"/>
  <c r="AR233" i="2"/>
  <c r="AK233" i="2"/>
  <c r="AQ224" i="2"/>
  <c r="AQ222" i="2" s="1"/>
  <c r="AO55" i="2"/>
  <c r="AO83" i="2" s="1"/>
  <c r="AQ55" i="2"/>
  <c r="AQ83" i="2" s="1"/>
  <c r="AK223" i="2"/>
  <c r="AP95" i="2"/>
  <c r="AN72" i="1" s="1"/>
  <c r="AO95" i="2"/>
  <c r="AM72" i="1" s="1"/>
  <c r="AI233" i="2"/>
  <c r="AJ233" i="2"/>
  <c r="AP228" i="2"/>
  <c r="AR229" i="2"/>
  <c r="AS224" i="2"/>
  <c r="AS222" i="2" s="1"/>
  <c r="AP233" i="2"/>
  <c r="AJ228" i="2"/>
  <c r="AL92" i="2"/>
  <c r="AJ223" i="2"/>
  <c r="AJ222" i="2" s="1"/>
  <c r="AK228" i="2"/>
  <c r="AK227" i="2" s="1"/>
  <c r="AO223" i="2"/>
  <c r="AS55" i="2"/>
  <c r="AS83" i="2" s="1"/>
  <c r="AS92" i="2"/>
  <c r="AI224" i="2"/>
  <c r="AL223" i="2"/>
  <c r="AQ95" i="2"/>
  <c r="AO72" i="1" s="1"/>
  <c r="AT228" i="2"/>
  <c r="AR56" i="2"/>
  <c r="AQ229" i="2"/>
  <c r="AL233" i="2"/>
  <c r="AO233" i="2"/>
  <c r="AP229" i="2"/>
  <c r="AP227" i="2" s="1"/>
  <c r="AO229" i="2"/>
  <c r="AO227" i="2" s="1"/>
  <c r="AN224" i="2"/>
  <c r="AK92" i="2"/>
  <c r="AR224" i="2"/>
  <c r="AI223" i="2"/>
  <c r="AJ16" i="2"/>
  <c r="P16" i="2" s="1"/>
  <c r="AT223" i="2"/>
  <c r="AT222" i="2" s="1"/>
  <c r="AT56" i="2"/>
  <c r="AR92" i="2"/>
  <c r="AM229" i="2"/>
  <c r="AM227" i="2" s="1"/>
  <c r="AL229" i="2"/>
  <c r="AL228" i="2"/>
  <c r="AS59" i="2"/>
  <c r="AO59" i="2"/>
  <c r="AO82" i="2" s="1"/>
  <c r="AP55" i="2"/>
  <c r="AP83" i="2" s="1"/>
  <c r="AQ92" i="2"/>
  <c r="AN228" i="2"/>
  <c r="AN227" i="2" s="1"/>
  <c r="AO224" i="2"/>
  <c r="AK229" i="2"/>
  <c r="AN223" i="2"/>
  <c r="AN222" i="2" s="1"/>
  <c r="AS233" i="2"/>
  <c r="AT55" i="2"/>
  <c r="AT83" i="2" s="1"/>
  <c r="AQ228" i="2"/>
  <c r="AP56" i="2"/>
  <c r="P68" i="4"/>
  <c r="AJ229" i="2"/>
  <c r="AM233" i="2"/>
  <c r="AL224" i="2"/>
  <c r="AI228" i="2"/>
  <c r="AJ18" i="2"/>
  <c r="P18" i="2" s="1"/>
  <c r="AJ224" i="2"/>
  <c r="AR223" i="2"/>
  <c r="AQ56" i="2"/>
  <c r="O27" i="4"/>
  <c r="P118" i="4"/>
  <c r="AI118" i="4" s="1"/>
  <c r="AI117" i="4" s="1"/>
  <c r="P128" i="4"/>
  <c r="AP128" i="4" s="1"/>
  <c r="P99" i="4"/>
  <c r="AS99" i="4" s="1"/>
  <c r="P76" i="4"/>
  <c r="AO76" i="4" s="1"/>
  <c r="P102" i="4"/>
  <c r="AT102" i="4" s="1"/>
  <c r="P79" i="4"/>
  <c r="AO79" i="4" s="1"/>
  <c r="P111" i="4"/>
  <c r="P10" i="1"/>
  <c r="Q252" i="2" s="1"/>
  <c r="Q136" i="2" s="1"/>
  <c r="P72" i="4"/>
  <c r="AL113" i="1"/>
  <c r="AG82" i="17" s="1"/>
  <c r="O11" i="1"/>
  <c r="AF47" i="17"/>
  <c r="AF55" i="17" s="1"/>
  <c r="AF82" i="17" s="1"/>
  <c r="O30" i="4"/>
  <c r="AE47" i="17"/>
  <c r="AE55" i="17" s="1"/>
  <c r="AE82" i="17" s="1"/>
  <c r="P239" i="2"/>
  <c r="AD47" i="17"/>
  <c r="AD55" i="17" s="1"/>
  <c r="AD82" i="17" s="1"/>
  <c r="AB17" i="17"/>
  <c r="AH17" i="17" s="1"/>
  <c r="AP222" i="2"/>
  <c r="AI98" i="2"/>
  <c r="AJ89" i="2" s="1"/>
  <c r="AJ98" i="2" s="1"/>
  <c r="AL115" i="4"/>
  <c r="AK115" i="4"/>
  <c r="AN115" i="4"/>
  <c r="AK82" i="2"/>
  <c r="AN82" i="2"/>
  <c r="AO125" i="4"/>
  <c r="AP125" i="4"/>
  <c r="AQ125" i="4"/>
  <c r="AR125" i="4"/>
  <c r="AS125" i="4"/>
  <c r="AT125" i="4"/>
  <c r="AM82" i="2"/>
  <c r="AJ82" i="2"/>
  <c r="AI82" i="2"/>
  <c r="AH18" i="1"/>
  <c r="AH20" i="1" s="1"/>
  <c r="AJ253" i="2"/>
  <c r="AI234" i="2"/>
  <c r="AJ234" i="2"/>
  <c r="AK234" i="2"/>
  <c r="AL234" i="2"/>
  <c r="AM234" i="2"/>
  <c r="AN234" i="2"/>
  <c r="P232" i="2"/>
  <c r="AO234" i="2"/>
  <c r="AP234" i="2"/>
  <c r="AQ234" i="2"/>
  <c r="AQ232" i="2" s="1"/>
  <c r="AR234" i="2"/>
  <c r="AS234" i="2"/>
  <c r="AT234" i="2"/>
  <c r="AL82" i="2"/>
  <c r="AJ113" i="4"/>
  <c r="AJ115" i="4" s="1"/>
  <c r="AI83" i="2"/>
  <c r="P83" i="2" s="1"/>
  <c r="AJ73" i="2"/>
  <c r="O87" i="4"/>
  <c r="P87" i="4"/>
  <c r="P85" i="4" s="1"/>
  <c r="AJ85" i="4"/>
  <c r="AJ232" i="2" l="1"/>
  <c r="AP82" i="2"/>
  <c r="AK222" i="2"/>
  <c r="AQ82" i="2"/>
  <c r="AL232" i="2"/>
  <c r="AM222" i="2"/>
  <c r="AT227" i="2"/>
  <c r="AT232" i="2"/>
  <c r="AN232" i="2"/>
  <c r="AM232" i="2"/>
  <c r="AI232" i="2"/>
  <c r="AR82" i="2"/>
  <c r="P33" i="2"/>
  <c r="AO33" i="2" s="1"/>
  <c r="AL222" i="2"/>
  <c r="AT82" i="2"/>
  <c r="AK232" i="2"/>
  <c r="AJ227" i="2"/>
  <c r="AQ227" i="2"/>
  <c r="AO232" i="2"/>
  <c r="AO222" i="2"/>
  <c r="AR222" i="2"/>
  <c r="AI222" i="2"/>
  <c r="AR232" i="2"/>
  <c r="O68" i="4"/>
  <c r="AS68" i="4"/>
  <c r="AP232" i="2"/>
  <c r="AJ15" i="2"/>
  <c r="P15" i="2" s="1"/>
  <c r="AL227" i="2"/>
  <c r="AI227" i="2"/>
  <c r="AS232" i="2"/>
  <c r="AI238" i="2"/>
  <c r="AJ219" i="2" s="1"/>
  <c r="AJ238" i="2" s="1"/>
  <c r="AK219" i="2" s="1"/>
  <c r="AK238" i="2" s="1"/>
  <c r="AL219" i="2" s="1"/>
  <c r="AL238" i="2" s="1"/>
  <c r="AM219" i="2" s="1"/>
  <c r="AM238" i="2" s="1"/>
  <c r="AN219" i="2" s="1"/>
  <c r="AN238" i="2" s="1"/>
  <c r="P32" i="2"/>
  <c r="AL32" i="2" s="1"/>
  <c r="AQ76" i="4"/>
  <c r="AQ118" i="4"/>
  <c r="AT128" i="4"/>
  <c r="AQ128" i="4"/>
  <c r="AJ118" i="4"/>
  <c r="AM118" i="4"/>
  <c r="AS128" i="4"/>
  <c r="AR128" i="4"/>
  <c r="AR76" i="4"/>
  <c r="AT76" i="4"/>
  <c r="AS76" i="4"/>
  <c r="AP99" i="4"/>
  <c r="O56" i="4"/>
  <c r="AR99" i="4"/>
  <c r="O11" i="4"/>
  <c r="AO128" i="4"/>
  <c r="AT79" i="4"/>
  <c r="AT99" i="4"/>
  <c r="AQ99" i="4"/>
  <c r="AO99" i="4"/>
  <c r="P71" i="4"/>
  <c r="P75" i="4" s="1"/>
  <c r="O72" i="4"/>
  <c r="AP72" i="4" s="1"/>
  <c r="AP71" i="4" s="1"/>
  <c r="AR102" i="4"/>
  <c r="AS102" i="4"/>
  <c r="AQ102" i="4"/>
  <c r="AP102" i="4"/>
  <c r="AO102" i="4"/>
  <c r="AS79" i="4"/>
  <c r="AR79" i="4"/>
  <c r="AQ79" i="4"/>
  <c r="AP76" i="4"/>
  <c r="AN118" i="4"/>
  <c r="AO118" i="4"/>
  <c r="AP118" i="4"/>
  <c r="AL118" i="4"/>
  <c r="P117" i="4"/>
  <c r="P116" i="4" s="1"/>
  <c r="AK118" i="4"/>
  <c r="AS118" i="4"/>
  <c r="AT118" i="4"/>
  <c r="AR118" i="4"/>
  <c r="AP79" i="4"/>
  <c r="R142" i="16"/>
  <c r="R146" i="16" s="1"/>
  <c r="R127" i="16"/>
  <c r="R131" i="16" s="1"/>
  <c r="P18" i="1"/>
  <c r="Q253" i="2"/>
  <c r="O85" i="4"/>
  <c r="P237" i="2"/>
  <c r="O161" i="1" s="1"/>
  <c r="AG142" i="1"/>
  <c r="AI239" i="2"/>
  <c r="AJ220" i="2" s="1"/>
  <c r="AJ239" i="2" s="1"/>
  <c r="AK220" i="2" s="1"/>
  <c r="AK239" i="2" s="1"/>
  <c r="AL220" i="2" s="1"/>
  <c r="AL239" i="2" s="1"/>
  <c r="AM220" i="2" s="1"/>
  <c r="AM239" i="2" s="1"/>
  <c r="AN220" i="2" s="1"/>
  <c r="AN239" i="2" s="1"/>
  <c r="O10" i="1"/>
  <c r="O79" i="4"/>
  <c r="O102" i="4"/>
  <c r="O76" i="4"/>
  <c r="O99" i="4"/>
  <c r="O128" i="4"/>
  <c r="AI128" i="4" s="1"/>
  <c r="O125" i="4"/>
  <c r="R117" i="16" s="1"/>
  <c r="O17" i="4"/>
  <c r="O20" i="4"/>
  <c r="O96" i="4"/>
  <c r="O26" i="4"/>
  <c r="O23" i="4"/>
  <c r="O14" i="4"/>
  <c r="P57" i="2"/>
  <c r="P73" i="2"/>
  <c r="P82" i="2"/>
  <c r="O31" i="4"/>
  <c r="AK89" i="2"/>
  <c r="AK98" i="2" s="1"/>
  <c r="AH142" i="1"/>
  <c r="P30" i="2"/>
  <c r="P113" i="4"/>
  <c r="O113" i="4"/>
  <c r="P47" i="2" l="1"/>
  <c r="AN33" i="2"/>
  <c r="AM33" i="2"/>
  <c r="AK33" i="2"/>
  <c r="AL33" i="2"/>
  <c r="AJ76" i="4"/>
  <c r="AI76" i="4"/>
  <c r="AT32" i="2"/>
  <c r="AR32" i="2"/>
  <c r="P46" i="2"/>
  <c r="AM32" i="2"/>
  <c r="AJ33" i="2"/>
  <c r="AS32" i="2"/>
  <c r="AN68" i="4"/>
  <c r="AM68" i="4"/>
  <c r="AL68" i="4"/>
  <c r="AK68" i="4"/>
  <c r="AJ68" i="4"/>
  <c r="AI68" i="4"/>
  <c r="AI33" i="2"/>
  <c r="AI47" i="2" s="1"/>
  <c r="AJ14" i="2" s="1"/>
  <c r="AO68" i="4"/>
  <c r="AP68" i="4"/>
  <c r="AQ68" i="4"/>
  <c r="AT33" i="2"/>
  <c r="AQ33" i="2"/>
  <c r="AR68" i="4"/>
  <c r="AS33" i="2"/>
  <c r="AR33" i="2"/>
  <c r="AP33" i="2"/>
  <c r="AN32" i="2"/>
  <c r="AO32" i="2"/>
  <c r="AO219" i="2"/>
  <c r="AO238" i="2" s="1"/>
  <c r="AP219" i="2" s="1"/>
  <c r="AP238" i="2" s="1"/>
  <c r="AQ219" i="2" s="1"/>
  <c r="AQ238" i="2" s="1"/>
  <c r="AR219" i="2" s="1"/>
  <c r="AR238" i="2" s="1"/>
  <c r="AS219" i="2" s="1"/>
  <c r="AS238" i="2" s="1"/>
  <c r="AT219" i="2" s="1"/>
  <c r="AT238" i="2" s="1"/>
  <c r="AQ32" i="2"/>
  <c r="AP32" i="2"/>
  <c r="R95" i="16"/>
  <c r="AH105" i="1"/>
  <c r="D38" i="35" s="1"/>
  <c r="AI237" i="2"/>
  <c r="AI275" i="2" s="1"/>
  <c r="AG96" i="1" s="1"/>
  <c r="AT68" i="4"/>
  <c r="AI32" i="2"/>
  <c r="AI46" i="2" s="1"/>
  <c r="AJ13" i="2" s="1"/>
  <c r="AJ32" i="2"/>
  <c r="AK32" i="2"/>
  <c r="O116" i="4"/>
  <c r="AP116" i="4" s="1"/>
  <c r="AO116" i="4"/>
  <c r="AS116" i="4"/>
  <c r="O71" i="4"/>
  <c r="O75" i="4" s="1"/>
  <c r="AI72" i="4"/>
  <c r="AI71" i="4" s="1"/>
  <c r="AO72" i="4"/>
  <c r="AO71" i="4" s="1"/>
  <c r="AM72" i="4"/>
  <c r="AM71" i="4" s="1"/>
  <c r="AN72" i="4"/>
  <c r="AN71" i="4" s="1"/>
  <c r="R96" i="16"/>
  <c r="AK72" i="4"/>
  <c r="AK71" i="4" s="1"/>
  <c r="AT72" i="4"/>
  <c r="AT71" i="4" s="1"/>
  <c r="AJ72" i="4"/>
  <c r="AJ71" i="4" s="1"/>
  <c r="O118" i="4"/>
  <c r="AL72" i="4"/>
  <c r="AL71" i="4" s="1"/>
  <c r="AS72" i="4"/>
  <c r="AS71" i="4" s="1"/>
  <c r="AQ72" i="4"/>
  <c r="AQ71" i="4" s="1"/>
  <c r="AR72" i="4"/>
  <c r="AR71" i="4" s="1"/>
  <c r="P121" i="4"/>
  <c r="R156" i="16"/>
  <c r="R164" i="16" s="1"/>
  <c r="R147" i="16"/>
  <c r="O18" i="1"/>
  <c r="P253" i="2"/>
  <c r="R157" i="16"/>
  <c r="R165" i="16" s="1"/>
  <c r="R103" i="16"/>
  <c r="P252" i="2"/>
  <c r="P179" i="2" s="1"/>
  <c r="O50" i="4"/>
  <c r="O32" i="4"/>
  <c r="O54" i="4"/>
  <c r="O46" i="4"/>
  <c r="O40" i="4"/>
  <c r="O57" i="4"/>
  <c r="P182" i="2"/>
  <c r="AI182" i="2" s="1"/>
  <c r="AJ182" i="2" s="1"/>
  <c r="AK182" i="2" s="1"/>
  <c r="AL182" i="2" s="1"/>
  <c r="AM182" i="2" s="1"/>
  <c r="AN182" i="2" s="1"/>
  <c r="O36" i="4"/>
  <c r="P275" i="2"/>
  <c r="O111" i="4"/>
  <c r="AI102" i="4"/>
  <c r="AI57" i="2"/>
  <c r="AI30" i="2"/>
  <c r="AO220" i="2"/>
  <c r="AO239" i="2" s="1"/>
  <c r="AP220" i="2" s="1"/>
  <c r="AP239" i="2" s="1"/>
  <c r="AQ220" i="2" s="1"/>
  <c r="AQ239" i="2" s="1"/>
  <c r="AR220" i="2" s="1"/>
  <c r="AR239" i="2" s="1"/>
  <c r="AS220" i="2" s="1"/>
  <c r="AS239" i="2" s="1"/>
  <c r="AT220" i="2" s="1"/>
  <c r="AT239" i="2" s="1"/>
  <c r="R132" i="16"/>
  <c r="P44" i="2"/>
  <c r="AI96" i="4"/>
  <c r="O94" i="4"/>
  <c r="AJ125" i="4"/>
  <c r="AK125" i="4"/>
  <c r="AL125" i="4"/>
  <c r="AM125" i="4"/>
  <c r="AN125" i="4"/>
  <c r="AI125" i="4"/>
  <c r="AJ128" i="4"/>
  <c r="AK128" i="4"/>
  <c r="AL128" i="4"/>
  <c r="AM128" i="4"/>
  <c r="AN128" i="4"/>
  <c r="AK99" i="4"/>
  <c r="AL99" i="4"/>
  <c r="AM99" i="4"/>
  <c r="AN99" i="4"/>
  <c r="AI99" i="4"/>
  <c r="AJ99" i="4"/>
  <c r="P60" i="2"/>
  <c r="AJ57" i="2"/>
  <c r="AH71" i="1" s="1"/>
  <c r="AC16" i="17" s="1"/>
  <c r="AK57" i="2"/>
  <c r="AI71" i="1" s="1"/>
  <c r="AD16" i="17" s="1"/>
  <c r="AL57" i="2"/>
  <c r="AJ71" i="1" s="1"/>
  <c r="AE16" i="17" s="1"/>
  <c r="AM57" i="2"/>
  <c r="AK71" i="1" s="1"/>
  <c r="AF16" i="17" s="1"/>
  <c r="AN57" i="2"/>
  <c r="AL71" i="1" s="1"/>
  <c r="AG16" i="17" s="1"/>
  <c r="AL30" i="2"/>
  <c r="AJ30" i="2"/>
  <c r="AK30" i="2"/>
  <c r="AM30" i="2"/>
  <c r="AN30" i="2"/>
  <c r="AJ96" i="4"/>
  <c r="AJ94" i="4" s="1"/>
  <c r="AK96" i="4"/>
  <c r="AK94" i="4" s="1"/>
  <c r="AL96" i="4"/>
  <c r="AL94" i="4" s="1"/>
  <c r="AM96" i="4"/>
  <c r="AM94" i="4" s="1"/>
  <c r="AN96" i="4"/>
  <c r="AN94" i="4" s="1"/>
  <c r="R105" i="16"/>
  <c r="P29" i="2"/>
  <c r="AO30" i="2"/>
  <c r="AP30" i="2"/>
  <c r="AQ30" i="2"/>
  <c r="AR30" i="2"/>
  <c r="AS30" i="2"/>
  <c r="AT30" i="2"/>
  <c r="R108" i="16"/>
  <c r="AJ102" i="4"/>
  <c r="AK102" i="4"/>
  <c r="AL102" i="4"/>
  <c r="AM102" i="4"/>
  <c r="AN102" i="4"/>
  <c r="AL89" i="2"/>
  <c r="AL98" i="2" s="1"/>
  <c r="AI142" i="1"/>
  <c r="P20" i="2"/>
  <c r="O105" i="1"/>
  <c r="P74" i="2"/>
  <c r="P76" i="2"/>
  <c r="AI79" i="4"/>
  <c r="AJ79" i="4"/>
  <c r="AK79" i="4"/>
  <c r="R98" i="16"/>
  <c r="AL79" i="4"/>
  <c r="AM79" i="4"/>
  <c r="AN79" i="4"/>
  <c r="P109" i="4"/>
  <c r="R118" i="16"/>
  <c r="R107" i="16"/>
  <c r="R97" i="16"/>
  <c r="AK76" i="4"/>
  <c r="AL76" i="4"/>
  <c r="AM76" i="4"/>
  <c r="AN76" i="4"/>
  <c r="AQ57" i="2"/>
  <c r="AO71" i="1" s="1"/>
  <c r="AR57" i="2"/>
  <c r="AP71" i="1" s="1"/>
  <c r="AS57" i="2"/>
  <c r="AQ71" i="1" s="1"/>
  <c r="AT57" i="2"/>
  <c r="AR71" i="1" s="1"/>
  <c r="AO57" i="2"/>
  <c r="AM71" i="1" s="1"/>
  <c r="AP57" i="2"/>
  <c r="AN71" i="1" s="1"/>
  <c r="O71" i="1"/>
  <c r="R12" i="16"/>
  <c r="AJ46" i="2" l="1"/>
  <c r="AK13" i="2" s="1"/>
  <c r="AK46" i="2" s="1"/>
  <c r="AL13" i="2" s="1"/>
  <c r="AL46" i="2" s="1"/>
  <c r="AM13" i="2" s="1"/>
  <c r="AM46" i="2" s="1"/>
  <c r="AN13" i="2" s="1"/>
  <c r="AN46" i="2" s="1"/>
  <c r="AT29" i="2"/>
  <c r="AL29" i="2"/>
  <c r="AL91" i="4" s="1"/>
  <c r="AJ29" i="2"/>
  <c r="AJ91" i="4" s="1"/>
  <c r="AN29" i="2"/>
  <c r="AL70" i="1" s="1"/>
  <c r="AG15" i="17" s="1"/>
  <c r="AJ47" i="2"/>
  <c r="AK14" i="2" s="1"/>
  <c r="AK47" i="2" s="1"/>
  <c r="AL14" i="2" s="1"/>
  <c r="AL47" i="2" s="1"/>
  <c r="AM14" i="2" s="1"/>
  <c r="AM47" i="2" s="1"/>
  <c r="AN14" i="2" s="1"/>
  <c r="AN47" i="2" s="1"/>
  <c r="AO14" i="2" s="1"/>
  <c r="AO47" i="2" s="1"/>
  <c r="AP14" i="2" s="1"/>
  <c r="AP47" i="2" s="1"/>
  <c r="AQ14" i="2" s="1"/>
  <c r="AQ47" i="2" s="1"/>
  <c r="AR14" i="2" s="1"/>
  <c r="AR47" i="2" s="1"/>
  <c r="AS14" i="2" s="1"/>
  <c r="AM29" i="2"/>
  <c r="AM91" i="4" s="1"/>
  <c r="AO29" i="2"/>
  <c r="AO91" i="4" s="1"/>
  <c r="AK29" i="2"/>
  <c r="AK91" i="4" s="1"/>
  <c r="AP29" i="2"/>
  <c r="AN70" i="1" s="1"/>
  <c r="AS47" i="2"/>
  <c r="AT14" i="2" s="1"/>
  <c r="AT47" i="2" s="1"/>
  <c r="AR29" i="2"/>
  <c r="AP70" i="1" s="1"/>
  <c r="AQ29" i="2"/>
  <c r="AO70" i="1" s="1"/>
  <c r="AQ116" i="4"/>
  <c r="AT116" i="4"/>
  <c r="AS29" i="2"/>
  <c r="AS91" i="4" s="1"/>
  <c r="AR116" i="4"/>
  <c r="AH113" i="1"/>
  <c r="AG161" i="1"/>
  <c r="AJ218" i="2"/>
  <c r="AJ237" i="2" s="1"/>
  <c r="AK218" i="2" s="1"/>
  <c r="AK237" i="2" s="1"/>
  <c r="AC47" i="17"/>
  <c r="AH47" i="17" s="1"/>
  <c r="AN116" i="4"/>
  <c r="AK116" i="4"/>
  <c r="AJ116" i="4"/>
  <c r="AI116" i="4"/>
  <c r="AM116" i="4"/>
  <c r="AL116" i="4"/>
  <c r="O113" i="1"/>
  <c r="AI179" i="2"/>
  <c r="AJ179" i="2" s="1"/>
  <c r="AK179" i="2" s="1"/>
  <c r="AL179" i="2" s="1"/>
  <c r="AM179" i="2" s="1"/>
  <c r="AN179" i="2" s="1"/>
  <c r="R115" i="16"/>
  <c r="P133" i="2"/>
  <c r="O20" i="1"/>
  <c r="O21" i="1" s="1"/>
  <c r="R13" i="16"/>
  <c r="R15" i="16" s="1"/>
  <c r="P206" i="2"/>
  <c r="P207" i="2" s="1"/>
  <c r="P214" i="2" s="1"/>
  <c r="P175" i="2"/>
  <c r="AI175" i="2" s="1"/>
  <c r="P96" i="4"/>
  <c r="P94" i="4" s="1"/>
  <c r="P136" i="2"/>
  <c r="P108" i="2"/>
  <c r="AS108" i="2" s="1"/>
  <c r="O96" i="1"/>
  <c r="J38" i="17" s="1"/>
  <c r="O109" i="4"/>
  <c r="AO182" i="2"/>
  <c r="AP182" i="2" s="1"/>
  <c r="AQ182" i="2" s="1"/>
  <c r="AR182" i="2" s="1"/>
  <c r="AS182" i="2" s="1"/>
  <c r="AT182" i="2" s="1"/>
  <c r="AI76" i="2"/>
  <c r="O141" i="1"/>
  <c r="AI74" i="2"/>
  <c r="J16" i="17"/>
  <c r="AB38" i="17"/>
  <c r="O70" i="1"/>
  <c r="O91" i="4"/>
  <c r="P85" i="2"/>
  <c r="AI29" i="2"/>
  <c r="AI91" i="4" s="1"/>
  <c r="AI44" i="2"/>
  <c r="AJ11" i="2" s="1"/>
  <c r="AJ44" i="2" s="1"/>
  <c r="AK11" i="2" s="1"/>
  <c r="AK44" i="2" s="1"/>
  <c r="AL11" i="2" s="1"/>
  <c r="AL44" i="2" s="1"/>
  <c r="AM11" i="2" s="1"/>
  <c r="AM44" i="2" s="1"/>
  <c r="AN11" i="2" s="1"/>
  <c r="AN44" i="2" s="1"/>
  <c r="AO11" i="2" s="1"/>
  <c r="AO44" i="2" s="1"/>
  <c r="AP11" i="2" s="1"/>
  <c r="AP44" i="2" s="1"/>
  <c r="AQ11" i="2" s="1"/>
  <c r="AQ44" i="2" s="1"/>
  <c r="AR11" i="2" s="1"/>
  <c r="AR44" i="2" s="1"/>
  <c r="AS11" i="2" s="1"/>
  <c r="AS44" i="2" s="1"/>
  <c r="AT11" i="2" s="1"/>
  <c r="AT44" i="2" s="1"/>
  <c r="AJ74" i="2"/>
  <c r="AK74" i="2"/>
  <c r="AL74" i="2"/>
  <c r="AM74" i="2"/>
  <c r="AN74" i="2"/>
  <c r="AO74" i="2"/>
  <c r="AP74" i="2"/>
  <c r="P79" i="2"/>
  <c r="AQ74" i="2"/>
  <c r="AR74" i="2"/>
  <c r="AS74" i="2"/>
  <c r="AT74" i="2"/>
  <c r="O163" i="4"/>
  <c r="J47" i="17"/>
  <c r="J55" i="17" s="1"/>
  <c r="AR70" i="1"/>
  <c r="AT91" i="4"/>
  <c r="AI94" i="4"/>
  <c r="AJ70" i="1"/>
  <c r="AE15" i="17" s="1"/>
  <c r="AM89" i="2"/>
  <c r="AM98" i="2" s="1"/>
  <c r="AJ142" i="1"/>
  <c r="AJ76" i="2"/>
  <c r="AK76" i="2"/>
  <c r="AL76" i="2"/>
  <c r="AM76" i="2"/>
  <c r="AN76" i="2"/>
  <c r="AO76" i="2"/>
  <c r="AP76" i="2"/>
  <c r="AQ76" i="2"/>
  <c r="AR76" i="2"/>
  <c r="AS76" i="2"/>
  <c r="AT76" i="2"/>
  <c r="P43" i="2"/>
  <c r="AG71" i="1"/>
  <c r="AB16" i="17" s="1"/>
  <c r="AH16" i="17" s="1"/>
  <c r="AI60" i="2"/>
  <c r="AH70" i="1" l="1"/>
  <c r="AC15" i="17" s="1"/>
  <c r="AO13" i="2"/>
  <c r="AO46" i="2" s="1"/>
  <c r="AP13" i="2" s="1"/>
  <c r="AP46" i="2" s="1"/>
  <c r="AQ13" i="2" s="1"/>
  <c r="AQ46" i="2" s="1"/>
  <c r="AR13" i="2" s="1"/>
  <c r="AR46" i="2" s="1"/>
  <c r="AS13" i="2" s="1"/>
  <c r="AS46" i="2" s="1"/>
  <c r="AT13" i="2" s="1"/>
  <c r="AT46" i="2" s="1"/>
  <c r="AI70" i="1"/>
  <c r="AD15" i="17" s="1"/>
  <c r="AK70" i="1"/>
  <c r="AF15" i="17" s="1"/>
  <c r="AN91" i="4"/>
  <c r="AQ91" i="4"/>
  <c r="AM70" i="1"/>
  <c r="AQ70" i="1"/>
  <c r="AR91" i="4"/>
  <c r="AR122" i="4" s="1"/>
  <c r="AP91" i="4"/>
  <c r="AP122" i="4" s="1"/>
  <c r="AC55" i="17"/>
  <c r="AH55" i="17" s="1"/>
  <c r="AH161" i="1"/>
  <c r="AJ275" i="2"/>
  <c r="AH96" i="1" s="1"/>
  <c r="AO179" i="2"/>
  <c r="AP179" i="2" s="1"/>
  <c r="AQ179" i="2" s="1"/>
  <c r="AR179" i="2" s="1"/>
  <c r="AS179" i="2" s="1"/>
  <c r="AT179" i="2" s="1"/>
  <c r="P267" i="2"/>
  <c r="AI133" i="2"/>
  <c r="AI267" i="2" s="1"/>
  <c r="AG88" i="1" s="1"/>
  <c r="AB30" i="17" s="1"/>
  <c r="AI206" i="2"/>
  <c r="AJ206" i="2" s="1"/>
  <c r="O147" i="1"/>
  <c r="P268" i="2"/>
  <c r="O89" i="1" s="1"/>
  <c r="P141" i="2"/>
  <c r="AI108" i="2"/>
  <c r="AI105" i="2" s="1"/>
  <c r="AI269" i="2" s="1"/>
  <c r="AG90" i="1" s="1"/>
  <c r="AB32" i="17" s="1"/>
  <c r="AP108" i="2"/>
  <c r="AL108" i="2"/>
  <c r="AO108" i="2"/>
  <c r="P158" i="2"/>
  <c r="P143" i="2"/>
  <c r="P162" i="2"/>
  <c r="P139" i="2"/>
  <c r="P160" i="2"/>
  <c r="P149" i="2"/>
  <c r="P156" i="2"/>
  <c r="P147" i="2"/>
  <c r="AI136" i="2"/>
  <c r="AI268" i="2" s="1"/>
  <c r="AG89" i="1" s="1"/>
  <c r="AB31" i="17" s="1"/>
  <c r="AJ108" i="2"/>
  <c r="AQ108" i="2"/>
  <c r="AM108" i="2"/>
  <c r="AK108" i="2"/>
  <c r="P105" i="2"/>
  <c r="AR108" i="2"/>
  <c r="AT108" i="2"/>
  <c r="AN108" i="2"/>
  <c r="P145" i="2"/>
  <c r="R114" i="16"/>
  <c r="P77" i="2"/>
  <c r="P78" i="2" s="1"/>
  <c r="O140" i="1"/>
  <c r="J15" i="17"/>
  <c r="P70" i="2"/>
  <c r="O122" i="4"/>
  <c r="O130" i="4" s="1"/>
  <c r="O132" i="4" s="1"/>
  <c r="O90" i="4"/>
  <c r="J82" i="17"/>
  <c r="AL79" i="2"/>
  <c r="AJ121" i="1" s="1"/>
  <c r="AE63" i="17" s="1"/>
  <c r="AL163" i="4"/>
  <c r="AJ79" i="2"/>
  <c r="AH121" i="1" s="1"/>
  <c r="AC63" i="17" s="1"/>
  <c r="AJ163" i="4"/>
  <c r="AI85" i="2"/>
  <c r="AI79" i="2"/>
  <c r="AG121" i="1" s="1"/>
  <c r="AI163" i="4"/>
  <c r="AO122" i="4"/>
  <c r="AO90" i="4"/>
  <c r="AO104" i="4" s="1"/>
  <c r="AM26" i="1" s="1"/>
  <c r="AK79" i="2"/>
  <c r="AI121" i="1" s="1"/>
  <c r="AD63" i="17" s="1"/>
  <c r="AK163" i="4"/>
  <c r="AT79" i="2"/>
  <c r="AR121" i="1" s="1"/>
  <c r="AT163" i="4"/>
  <c r="AN89" i="2"/>
  <c r="AN98" i="2" s="1"/>
  <c r="AK142" i="1"/>
  <c r="AR79" i="2"/>
  <c r="AP121" i="1" s="1"/>
  <c r="AR163" i="4"/>
  <c r="AI43" i="2"/>
  <c r="AG70" i="1"/>
  <c r="AB15" i="17" s="1"/>
  <c r="AH15" i="17" s="1"/>
  <c r="AT122" i="4"/>
  <c r="AT90" i="4"/>
  <c r="AT104" i="4" s="1"/>
  <c r="AR26" i="1" s="1"/>
  <c r="AQ79" i="2"/>
  <c r="AO121" i="1" s="1"/>
  <c r="AQ163" i="4"/>
  <c r="P80" i="2"/>
  <c r="O121" i="1"/>
  <c r="AJ175" i="2"/>
  <c r="AP79" i="2"/>
  <c r="AN121" i="1" s="1"/>
  <c r="AP163" i="4"/>
  <c r="AQ122" i="4"/>
  <c r="AQ90" i="4"/>
  <c r="AQ104" i="4" s="1"/>
  <c r="AO26" i="1" s="1"/>
  <c r="AS79" i="2"/>
  <c r="AQ121" i="1" s="1"/>
  <c r="AS163" i="4"/>
  <c r="AN79" i="2"/>
  <c r="AL121" i="1" s="1"/>
  <c r="AG63" i="17" s="1"/>
  <c r="AN163" i="4"/>
  <c r="AK275" i="2"/>
  <c r="AI96" i="1" s="1"/>
  <c r="AD38" i="17" s="1"/>
  <c r="AL218" i="2"/>
  <c r="AL237" i="2" s="1"/>
  <c r="AI161" i="1"/>
  <c r="AS122" i="4"/>
  <c r="AS90" i="4"/>
  <c r="AS104" i="4" s="1"/>
  <c r="AQ26" i="1" s="1"/>
  <c r="AO79" i="2"/>
  <c r="AM121" i="1" s="1"/>
  <c r="AO163" i="4"/>
  <c r="AJ52" i="2"/>
  <c r="AJ60" i="2" s="1"/>
  <c r="AG141" i="1"/>
  <c r="AI214" i="2"/>
  <c r="P272" i="2"/>
  <c r="O159" i="1"/>
  <c r="AM79" i="2"/>
  <c r="AK121" i="1" s="1"/>
  <c r="AF63" i="17" s="1"/>
  <c r="AM163" i="4"/>
  <c r="AR90" i="4" l="1"/>
  <c r="AR104" i="4" s="1"/>
  <c r="AP26" i="1" s="1"/>
  <c r="AP90" i="4"/>
  <c r="AP104" i="4" s="1"/>
  <c r="AN26" i="1" s="1"/>
  <c r="AC82" i="17"/>
  <c r="O88" i="1"/>
  <c r="J30" i="17" s="1"/>
  <c r="P110" i="2"/>
  <c r="P111" i="2" s="1"/>
  <c r="AR111" i="2" s="1"/>
  <c r="AR152" i="4" s="1"/>
  <c r="AP76" i="1" s="1"/>
  <c r="AI207" i="2"/>
  <c r="AG159" i="1" s="1"/>
  <c r="AG147" i="1"/>
  <c r="AJ133" i="2"/>
  <c r="AK133" i="2" s="1"/>
  <c r="AJ105" i="2"/>
  <c r="AJ269" i="2" s="1"/>
  <c r="AH90" i="1" s="1"/>
  <c r="AC32" i="17" s="1"/>
  <c r="P167" i="2"/>
  <c r="P169" i="2" s="1"/>
  <c r="P151" i="2"/>
  <c r="P152" i="2" s="1"/>
  <c r="P165" i="2" s="1"/>
  <c r="P164" i="2" s="1"/>
  <c r="AR130" i="4"/>
  <c r="AP27" i="1" s="1"/>
  <c r="AS130" i="4"/>
  <c r="AQ27" i="1" s="1"/>
  <c r="AO130" i="4"/>
  <c r="AM27" i="1" s="1"/>
  <c r="AT130" i="4"/>
  <c r="AR27" i="1" s="1"/>
  <c r="AP130" i="4"/>
  <c r="AN27" i="1" s="1"/>
  <c r="AQ130" i="4"/>
  <c r="AO27" i="1" s="1"/>
  <c r="AJ136" i="2"/>
  <c r="AK136" i="2" s="1"/>
  <c r="P269" i="2"/>
  <c r="O90" i="1" s="1"/>
  <c r="AC38" i="17"/>
  <c r="D40" i="35"/>
  <c r="AJ214" i="2"/>
  <c r="AI273" i="2"/>
  <c r="AG160" i="1"/>
  <c r="O120" i="1"/>
  <c r="J62" i="17" s="1"/>
  <c r="O93" i="1"/>
  <c r="J31" i="17"/>
  <c r="AB63" i="17"/>
  <c r="AH63" i="17" s="1"/>
  <c r="J63" i="17"/>
  <c r="AL77" i="2"/>
  <c r="AJ120" i="1" s="1"/>
  <c r="AE62" i="17" s="1"/>
  <c r="P64" i="2"/>
  <c r="P66" i="2"/>
  <c r="P68" i="2"/>
  <c r="AK77" i="2"/>
  <c r="AI120" i="1" s="1"/>
  <c r="AD62" i="17" s="1"/>
  <c r="AJ90" i="4"/>
  <c r="AJ104" i="4" s="1"/>
  <c r="AH26" i="1" s="1"/>
  <c r="AI90" i="4"/>
  <c r="AK90" i="4"/>
  <c r="AK104" i="4" s="1"/>
  <c r="AI26" i="1" s="1"/>
  <c r="AL90" i="4"/>
  <c r="AL104" i="4" s="1"/>
  <c r="AJ26" i="1" s="1"/>
  <c r="AM90" i="4"/>
  <c r="AM104" i="4" s="1"/>
  <c r="AK26" i="1" s="1"/>
  <c r="AN90" i="4"/>
  <c r="AN104" i="4" s="1"/>
  <c r="AL26" i="1" s="1"/>
  <c r="AN122" i="4"/>
  <c r="AI122" i="4"/>
  <c r="AI130" i="4" s="1"/>
  <c r="AM122" i="4"/>
  <c r="AJ122" i="4"/>
  <c r="AK122" i="4"/>
  <c r="AL122" i="4"/>
  <c r="AI77" i="2"/>
  <c r="AG120" i="1" s="1"/>
  <c r="AJ77" i="2"/>
  <c r="AH120" i="1" s="1"/>
  <c r="AC62" i="17" s="1"/>
  <c r="AP77" i="2"/>
  <c r="AN120" i="1" s="1"/>
  <c r="AO77" i="2"/>
  <c r="AM120" i="1" s="1"/>
  <c r="AO89" i="2"/>
  <c r="AO98" i="2" s="1"/>
  <c r="AL142" i="1"/>
  <c r="AK175" i="2"/>
  <c r="AJ72" i="2"/>
  <c r="AJ85" i="2" s="1"/>
  <c r="AI70" i="2"/>
  <c r="AL275" i="2"/>
  <c r="AJ96" i="1" s="1"/>
  <c r="AE38" i="17" s="1"/>
  <c r="AM218" i="2"/>
  <c r="AM237" i="2" s="1"/>
  <c r="AJ161" i="1"/>
  <c r="AR77" i="2"/>
  <c r="AP120" i="1" s="1"/>
  <c r="AJ10" i="2"/>
  <c r="AJ43" i="2" s="1"/>
  <c r="AG140" i="1"/>
  <c r="P273" i="2"/>
  <c r="O160" i="1"/>
  <c r="AN77" i="2"/>
  <c r="AL120" i="1" s="1"/>
  <c r="AG62" i="17" s="1"/>
  <c r="AQ77" i="2"/>
  <c r="AO120" i="1" s="1"/>
  <c r="AS77" i="2"/>
  <c r="AQ120" i="1" s="1"/>
  <c r="AK52" i="2"/>
  <c r="AK60" i="2" s="1"/>
  <c r="AH141" i="1"/>
  <c r="AJ207" i="2"/>
  <c r="AK206" i="2"/>
  <c r="AM77" i="2"/>
  <c r="AK120" i="1" s="1"/>
  <c r="AF62" i="17" s="1"/>
  <c r="AT77" i="2"/>
  <c r="AR120" i="1" s="1"/>
  <c r="P112" i="2" l="1"/>
  <c r="P113" i="2" s="1"/>
  <c r="O143" i="1" s="1"/>
  <c r="O145" i="1" s="1"/>
  <c r="AH147" i="1"/>
  <c r="AJ267" i="2"/>
  <c r="AH88" i="1" s="1"/>
  <c r="AC30" i="17" s="1"/>
  <c r="AI272" i="2"/>
  <c r="AG93" i="1" s="1"/>
  <c r="AB35" i="17" s="1"/>
  <c r="AK105" i="2"/>
  <c r="AL105" i="2" s="1"/>
  <c r="AK130" i="4"/>
  <c r="AI27" i="1" s="1"/>
  <c r="AL130" i="4"/>
  <c r="AJ27" i="1" s="1"/>
  <c r="AJ130" i="4"/>
  <c r="AH27" i="1" s="1"/>
  <c r="AJ268" i="2"/>
  <c r="AH89" i="1" s="1"/>
  <c r="AC31" i="17" s="1"/>
  <c r="AN130" i="4"/>
  <c r="AL27" i="1" s="1"/>
  <c r="AM130" i="4"/>
  <c r="AK27" i="1" s="1"/>
  <c r="P168" i="2"/>
  <c r="O150" i="4" s="1"/>
  <c r="O74" i="1" s="1"/>
  <c r="D39" i="35"/>
  <c r="AQ111" i="2"/>
  <c r="AQ152" i="4" s="1"/>
  <c r="AO76" i="1" s="1"/>
  <c r="AK214" i="2"/>
  <c r="AJ273" i="2"/>
  <c r="AH160" i="1"/>
  <c r="AL111" i="2"/>
  <c r="AL152" i="4" s="1"/>
  <c r="AJ76" i="1" s="1"/>
  <c r="AJ111" i="2"/>
  <c r="AJ152" i="4" s="1"/>
  <c r="AH76" i="1" s="1"/>
  <c r="AS111" i="2"/>
  <c r="AS152" i="4" s="1"/>
  <c r="AQ76" i="1" s="1"/>
  <c r="AT111" i="2"/>
  <c r="AT152" i="4" s="1"/>
  <c r="AR76" i="1" s="1"/>
  <c r="AK111" i="2"/>
  <c r="AK152" i="4" s="1"/>
  <c r="AI76" i="1" s="1"/>
  <c r="AM111" i="2"/>
  <c r="AM152" i="4" s="1"/>
  <c r="AK76" i="1" s="1"/>
  <c r="AN111" i="2"/>
  <c r="AN152" i="4" s="1"/>
  <c r="AL76" i="1" s="1"/>
  <c r="O94" i="1"/>
  <c r="J36" i="17" s="1"/>
  <c r="O152" i="4"/>
  <c r="O76" i="1" s="1"/>
  <c r="AP111" i="2"/>
  <c r="AP152" i="4" s="1"/>
  <c r="AN76" i="1" s="1"/>
  <c r="J35" i="17"/>
  <c r="O162" i="1"/>
  <c r="O148" i="1"/>
  <c r="AO111" i="2"/>
  <c r="AO152" i="4" s="1"/>
  <c r="AM76" i="1" s="1"/>
  <c r="AI111" i="2"/>
  <c r="AI110" i="2" s="1"/>
  <c r="AL136" i="2"/>
  <c r="AK268" i="2"/>
  <c r="AI89" i="1" s="1"/>
  <c r="AD31" i="17" s="1"/>
  <c r="J32" i="17"/>
  <c r="AB62" i="17"/>
  <c r="AH62" i="17" s="1"/>
  <c r="O168" i="1"/>
  <c r="AK267" i="2"/>
  <c r="AI88" i="1" s="1"/>
  <c r="AD30" i="17" s="1"/>
  <c r="AL133" i="2"/>
  <c r="AI147" i="1"/>
  <c r="AK10" i="2"/>
  <c r="AK43" i="2" s="1"/>
  <c r="AH140" i="1"/>
  <c r="AJ272" i="2"/>
  <c r="AH159" i="1"/>
  <c r="AI68" i="2"/>
  <c r="AI66" i="2"/>
  <c r="AI64" i="2"/>
  <c r="AG162" i="1" s="1"/>
  <c r="AL52" i="2"/>
  <c r="AL60" i="2" s="1"/>
  <c r="AI141" i="1"/>
  <c r="AM275" i="2"/>
  <c r="AK96" i="1" s="1"/>
  <c r="AF38" i="17" s="1"/>
  <c r="AN218" i="2"/>
  <c r="AN237" i="2" s="1"/>
  <c r="AK161" i="1"/>
  <c r="AP89" i="2"/>
  <c r="AP98" i="2" s="1"/>
  <c r="AM142" i="1"/>
  <c r="AK207" i="2"/>
  <c r="AL206" i="2"/>
  <c r="AL175" i="2"/>
  <c r="AK72" i="2"/>
  <c r="AK85" i="2" s="1"/>
  <c r="AJ70" i="2"/>
  <c r="AG94" i="1"/>
  <c r="AB36" i="17" s="1"/>
  <c r="P90" i="4"/>
  <c r="P104" i="4" s="1"/>
  <c r="P106" i="4" s="1"/>
  <c r="AI104" i="4"/>
  <c r="AG26" i="1" s="1"/>
  <c r="P122" i="4"/>
  <c r="P130" i="4" s="1"/>
  <c r="AG27" i="1"/>
  <c r="P115" i="2" l="1"/>
  <c r="AK269" i="2"/>
  <c r="AI90" i="1" s="1"/>
  <c r="AD32" i="17" s="1"/>
  <c r="O166" i="1"/>
  <c r="AQ168" i="2"/>
  <c r="AQ150" i="4" s="1"/>
  <c r="AO74" i="1" s="1"/>
  <c r="AS168" i="2"/>
  <c r="AS150" i="4" s="1"/>
  <c r="AQ74" i="1" s="1"/>
  <c r="AR168" i="2"/>
  <c r="AR150" i="4" s="1"/>
  <c r="AP74" i="1" s="1"/>
  <c r="AP168" i="2"/>
  <c r="AP150" i="4" s="1"/>
  <c r="AN74" i="1" s="1"/>
  <c r="AI168" i="2"/>
  <c r="AI167" i="2" s="1"/>
  <c r="AN168" i="2"/>
  <c r="AN150" i="4" s="1"/>
  <c r="AL74" i="1" s="1"/>
  <c r="AM168" i="2"/>
  <c r="AM150" i="4" s="1"/>
  <c r="AK74" i="1" s="1"/>
  <c r="AK168" i="2"/>
  <c r="AK150" i="4" s="1"/>
  <c r="AI74" i="1" s="1"/>
  <c r="AT168" i="2"/>
  <c r="AT150" i="4" s="1"/>
  <c r="AR74" i="1" s="1"/>
  <c r="AL168" i="2"/>
  <c r="AL150" i="4" s="1"/>
  <c r="AJ74" i="1" s="1"/>
  <c r="AJ168" i="2"/>
  <c r="AJ150" i="4" s="1"/>
  <c r="AH74" i="1" s="1"/>
  <c r="AO168" i="2"/>
  <c r="AO150" i="4" s="1"/>
  <c r="AM74" i="1" s="1"/>
  <c r="P131" i="4"/>
  <c r="P132" i="4"/>
  <c r="O170" i="1"/>
  <c r="AL214" i="2"/>
  <c r="AI160" i="1"/>
  <c r="AK273" i="2"/>
  <c r="AH93" i="1"/>
  <c r="AI152" i="4"/>
  <c r="AG76" i="1" s="1"/>
  <c r="O149" i="1"/>
  <c r="P117" i="2"/>
  <c r="AJ110" i="2"/>
  <c r="AI112" i="2"/>
  <c r="AL269" i="2"/>
  <c r="AJ90" i="1" s="1"/>
  <c r="AE32" i="17" s="1"/>
  <c r="AM105" i="2"/>
  <c r="AL268" i="2"/>
  <c r="AM136" i="2"/>
  <c r="AG168" i="1"/>
  <c r="AG170" i="1" s="1"/>
  <c r="AM175" i="2"/>
  <c r="AL207" i="2"/>
  <c r="AM206" i="2"/>
  <c r="AK272" i="2"/>
  <c r="AI93" i="1" s="1"/>
  <c r="AI159" i="1"/>
  <c r="AM52" i="2"/>
  <c r="AM60" i="2" s="1"/>
  <c r="AJ141" i="1"/>
  <c r="AL10" i="2"/>
  <c r="AL43" i="2" s="1"/>
  <c r="AI140" i="1"/>
  <c r="R104" i="16"/>
  <c r="R109" i="16" s="1"/>
  <c r="R87" i="16" s="1"/>
  <c r="O104" i="4"/>
  <c r="AQ89" i="2"/>
  <c r="AQ98" i="2" s="1"/>
  <c r="AN142" i="1"/>
  <c r="AO218" i="2"/>
  <c r="AO237" i="2" s="1"/>
  <c r="AN275" i="2"/>
  <c r="AL96" i="1" s="1"/>
  <c r="AL161" i="1"/>
  <c r="AJ68" i="2"/>
  <c r="AJ66" i="2"/>
  <c r="AJ64" i="2"/>
  <c r="AH162" i="1" s="1"/>
  <c r="AH94" i="1"/>
  <c r="AC36" i="17" s="1"/>
  <c r="AL72" i="2"/>
  <c r="AL85" i="2" s="1"/>
  <c r="AK70" i="2"/>
  <c r="AL267" i="2"/>
  <c r="AJ88" i="1" s="1"/>
  <c r="AE30" i="17" s="1"/>
  <c r="AM133" i="2"/>
  <c r="AJ147" i="1"/>
  <c r="R116" i="16"/>
  <c r="O139" i="1" l="1"/>
  <c r="P119" i="2"/>
  <c r="AI150" i="4"/>
  <c r="AG74" i="1" s="1"/>
  <c r="O26" i="1"/>
  <c r="AC35" i="17"/>
  <c r="AM214" i="2"/>
  <c r="AL273" i="2"/>
  <c r="AJ160" i="1"/>
  <c r="AJ89" i="1"/>
  <c r="AN136" i="2"/>
  <c r="AM268" i="2"/>
  <c r="AK89" i="1" s="1"/>
  <c r="AF31" i="17" s="1"/>
  <c r="AJ167" i="2"/>
  <c r="AI169" i="2"/>
  <c r="AG148" i="1" s="1"/>
  <c r="AI115" i="2"/>
  <c r="AG149" i="1" s="1"/>
  <c r="AI113" i="2"/>
  <c r="AM269" i="2"/>
  <c r="AK90" i="1" s="1"/>
  <c r="AF32" i="17" s="1"/>
  <c r="AN105" i="2"/>
  <c r="AJ112" i="2"/>
  <c r="AK110" i="2"/>
  <c r="AD35" i="17"/>
  <c r="AG38" i="17"/>
  <c r="AH38" i="17" s="1"/>
  <c r="AH168" i="1"/>
  <c r="AH170" i="1" s="1"/>
  <c r="AM72" i="2"/>
  <c r="AM85" i="2" s="1"/>
  <c r="AL70" i="2"/>
  <c r="AN175" i="2"/>
  <c r="AI94" i="1"/>
  <c r="AD36" i="17" s="1"/>
  <c r="AK64" i="2"/>
  <c r="AI162" i="1" s="1"/>
  <c r="AK68" i="2"/>
  <c r="AK66" i="2"/>
  <c r="O106" i="4"/>
  <c r="O105" i="4"/>
  <c r="AL272" i="2"/>
  <c r="AJ93" i="1" s="1"/>
  <c r="AE35" i="17" s="1"/>
  <c r="AJ159" i="1"/>
  <c r="R110" i="16"/>
  <c r="AM10" i="2"/>
  <c r="AM43" i="2" s="1"/>
  <c r="AJ140" i="1"/>
  <c r="AN52" i="2"/>
  <c r="AN60" i="2" s="1"/>
  <c r="AK141" i="1"/>
  <c r="AR89" i="2"/>
  <c r="AR98" i="2" s="1"/>
  <c r="AO142" i="1"/>
  <c r="AM207" i="2"/>
  <c r="AN206" i="2"/>
  <c r="AM267" i="2"/>
  <c r="AK88" i="1" s="1"/>
  <c r="AF30" i="17" s="1"/>
  <c r="AN133" i="2"/>
  <c r="AK147" i="1"/>
  <c r="AP218" i="2"/>
  <c r="AP237" i="2" s="1"/>
  <c r="AO275" i="2"/>
  <c r="AM96" i="1" s="1"/>
  <c r="AM161" i="1"/>
  <c r="AE31" i="17" l="1"/>
  <c r="AN214" i="2"/>
  <c r="AK160" i="1"/>
  <c r="AM273" i="2"/>
  <c r="AO105" i="2"/>
  <c r="AN269" i="2"/>
  <c r="AI117" i="2"/>
  <c r="AG143" i="1"/>
  <c r="AG145" i="1" s="1"/>
  <c r="AJ169" i="2"/>
  <c r="AH148" i="1" s="1"/>
  <c r="AK167" i="2"/>
  <c r="AL110" i="2"/>
  <c r="AK112" i="2"/>
  <c r="AJ115" i="2"/>
  <c r="AH149" i="1" s="1"/>
  <c r="AJ113" i="2"/>
  <c r="AN268" i="2"/>
  <c r="AO136" i="2"/>
  <c r="R20" i="16"/>
  <c r="AI168" i="1"/>
  <c r="AI170" i="1" s="1"/>
  <c r="AQ218" i="2"/>
  <c r="AQ237" i="2" s="1"/>
  <c r="AP275" i="2"/>
  <c r="AN96" i="1" s="1"/>
  <c r="AN161" i="1"/>
  <c r="AN267" i="2"/>
  <c r="AO133" i="2"/>
  <c r="AL147" i="1"/>
  <c r="AJ94" i="1"/>
  <c r="AE36" i="17" s="1"/>
  <c r="AL64" i="2"/>
  <c r="AJ162" i="1" s="1"/>
  <c r="AL68" i="2"/>
  <c r="AL66" i="2"/>
  <c r="AN72" i="2"/>
  <c r="AN85" i="2" s="1"/>
  <c r="AM70" i="2"/>
  <c r="AM272" i="2"/>
  <c r="AK93" i="1" s="1"/>
  <c r="AF35" i="17" s="1"/>
  <c r="AK159" i="1"/>
  <c r="AO175" i="2"/>
  <c r="AN207" i="2"/>
  <c r="AO206" i="2"/>
  <c r="AO52" i="2"/>
  <c r="AO60" i="2" s="1"/>
  <c r="AL141" i="1"/>
  <c r="AN10" i="2"/>
  <c r="AN43" i="2" s="1"/>
  <c r="AK140" i="1"/>
  <c r="AS89" i="2"/>
  <c r="AS98" i="2" s="1"/>
  <c r="AP142" i="1"/>
  <c r="AL160" i="1" l="1"/>
  <c r="AN273" i="2"/>
  <c r="AL88" i="1"/>
  <c r="AL89" i="1"/>
  <c r="AL90" i="1"/>
  <c r="AO268" i="2"/>
  <c r="AM89" i="1" s="1"/>
  <c r="AP136" i="2"/>
  <c r="AJ117" i="2"/>
  <c r="AH143" i="1"/>
  <c r="AH145" i="1" s="1"/>
  <c r="AK115" i="2"/>
  <c r="AI149" i="1" s="1"/>
  <c r="AK113" i="2"/>
  <c r="AL167" i="2"/>
  <c r="AK169" i="2"/>
  <c r="AI148" i="1" s="1"/>
  <c r="AM110" i="2"/>
  <c r="AL112" i="2"/>
  <c r="AO269" i="2"/>
  <c r="AM90" i="1" s="1"/>
  <c r="AP105" i="2"/>
  <c r="AJ168" i="1"/>
  <c r="AJ170" i="1" s="1"/>
  <c r="AN272" i="2"/>
  <c r="AL93" i="1" s="1"/>
  <c r="AL159" i="1"/>
  <c r="AO10" i="2"/>
  <c r="AO43" i="2" s="1"/>
  <c r="AL140" i="1"/>
  <c r="AP52" i="2"/>
  <c r="AP60" i="2" s="1"/>
  <c r="AM141" i="1"/>
  <c r="AK94" i="1"/>
  <c r="AF36" i="17" s="1"/>
  <c r="AP206" i="2"/>
  <c r="AO207" i="2"/>
  <c r="AO72" i="2"/>
  <c r="AO85" i="2" s="1"/>
  <c r="AN70" i="2"/>
  <c r="AO267" i="2"/>
  <c r="AM88" i="1" s="1"/>
  <c r="AP133" i="2"/>
  <c r="AM147" i="1"/>
  <c r="AR218" i="2"/>
  <c r="AR237" i="2" s="1"/>
  <c r="AQ275" i="2"/>
  <c r="AO96" i="1" s="1"/>
  <c r="AO161" i="1"/>
  <c r="AP175" i="2"/>
  <c r="AT89" i="2"/>
  <c r="AT98" i="2" s="1"/>
  <c r="AR142" i="1" s="1"/>
  <c r="AQ142" i="1"/>
  <c r="AM64" i="2"/>
  <c r="AK162" i="1" s="1"/>
  <c r="AM68" i="2"/>
  <c r="AM66" i="2"/>
  <c r="AG30" i="17" l="1"/>
  <c r="AH30" i="17" s="1"/>
  <c r="AG32" i="17"/>
  <c r="AH32" i="17" s="1"/>
  <c r="AG31" i="17"/>
  <c r="AH31" i="17" s="1"/>
  <c r="AP269" i="2"/>
  <c r="AN90" i="1" s="1"/>
  <c r="AQ105" i="2"/>
  <c r="AI143" i="1"/>
  <c r="AI145" i="1" s="1"/>
  <c r="AK117" i="2"/>
  <c r="AL113" i="2"/>
  <c r="AL115" i="2"/>
  <c r="AJ149" i="1" s="1"/>
  <c r="AP268" i="2"/>
  <c r="AN89" i="1" s="1"/>
  <c r="AQ136" i="2"/>
  <c r="AN110" i="2"/>
  <c r="AM112" i="2"/>
  <c r="AL169" i="2"/>
  <c r="AJ148" i="1" s="1"/>
  <c r="AM167" i="2"/>
  <c r="AG35" i="17"/>
  <c r="AH35" i="17" s="1"/>
  <c r="AK168" i="1"/>
  <c r="AK170" i="1" s="1"/>
  <c r="AO214" i="2"/>
  <c r="AQ175" i="2"/>
  <c r="AP10" i="2"/>
  <c r="AP43" i="2" s="1"/>
  <c r="AM140" i="1"/>
  <c r="AQ52" i="2"/>
  <c r="AQ60" i="2" s="1"/>
  <c r="AN141" i="1"/>
  <c r="AO272" i="2"/>
  <c r="AM93" i="1" s="1"/>
  <c r="AM159" i="1"/>
  <c r="AS218" i="2"/>
  <c r="AS237" i="2" s="1"/>
  <c r="AR275" i="2"/>
  <c r="AP96" i="1" s="1"/>
  <c r="AP161" i="1"/>
  <c r="AQ133" i="2"/>
  <c r="AP267" i="2"/>
  <c r="AN88" i="1" s="1"/>
  <c r="AN147" i="1"/>
  <c r="AP72" i="2"/>
  <c r="AP85" i="2" s="1"/>
  <c r="AO70" i="2"/>
  <c r="AN66" i="2"/>
  <c r="AN64" i="2"/>
  <c r="AN68" i="2"/>
  <c r="AQ206" i="2"/>
  <c r="AP207" i="2"/>
  <c r="AL94" i="1" l="1"/>
  <c r="AL162" i="1"/>
  <c r="AN167" i="2"/>
  <c r="AM169" i="2"/>
  <c r="AK148" i="1" s="1"/>
  <c r="AM115" i="2"/>
  <c r="AK149" i="1" s="1"/>
  <c r="AM113" i="2"/>
  <c r="AO110" i="2"/>
  <c r="AN112" i="2"/>
  <c r="AJ143" i="1"/>
  <c r="AJ145" i="1" s="1"/>
  <c r="AL117" i="2"/>
  <c r="AR105" i="2"/>
  <c r="AQ269" i="2"/>
  <c r="AO90" i="1" s="1"/>
  <c r="AR136" i="2"/>
  <c r="AQ268" i="2"/>
  <c r="AO89" i="1" s="1"/>
  <c r="AL168" i="1"/>
  <c r="AR175" i="2"/>
  <c r="AQ10" i="2"/>
  <c r="AQ43" i="2" s="1"/>
  <c r="AN140" i="1"/>
  <c r="AO215" i="2"/>
  <c r="AP214" i="2"/>
  <c r="AO273" i="2"/>
  <c r="AM94" i="1" s="1"/>
  <c r="AM160" i="1"/>
  <c r="AM165" i="1" s="1"/>
  <c r="AR133" i="2"/>
  <c r="AQ267" i="2"/>
  <c r="AO88" i="1" s="1"/>
  <c r="AO147" i="1"/>
  <c r="AT218" i="2"/>
  <c r="AT237" i="2" s="1"/>
  <c r="AS275" i="2"/>
  <c r="AQ96" i="1" s="1"/>
  <c r="AQ161" i="1"/>
  <c r="AO66" i="2"/>
  <c r="AO64" i="2"/>
  <c r="AM162" i="1" s="1"/>
  <c r="AO68" i="2"/>
  <c r="AR206" i="2"/>
  <c r="AQ207" i="2"/>
  <c r="AR52" i="2"/>
  <c r="AR60" i="2" s="1"/>
  <c r="AO141" i="1"/>
  <c r="AQ72" i="2"/>
  <c r="AQ85" i="2" s="1"/>
  <c r="AP70" i="2"/>
  <c r="AP272" i="2"/>
  <c r="AN93" i="1" s="1"/>
  <c r="AN159" i="1"/>
  <c r="AG36" i="17" l="1"/>
  <c r="AH36" i="17" s="1"/>
  <c r="AR269" i="2"/>
  <c r="AP90" i="1" s="1"/>
  <c r="AS105" i="2"/>
  <c r="AP110" i="2"/>
  <c r="AO112" i="2"/>
  <c r="AR268" i="2"/>
  <c r="AP89" i="1" s="1"/>
  <c r="AS136" i="2"/>
  <c r="AN115" i="2"/>
  <c r="AN113" i="2"/>
  <c r="AK143" i="1"/>
  <c r="AK145" i="1" s="1"/>
  <c r="AM117" i="2"/>
  <c r="AO167" i="2"/>
  <c r="AN169" i="2"/>
  <c r="AM168" i="1"/>
  <c r="AM170" i="1" s="1"/>
  <c r="AM172" i="1" s="1"/>
  <c r="AQ272" i="2"/>
  <c r="AO93" i="1" s="1"/>
  <c r="AO159" i="1"/>
  <c r="AP215" i="2"/>
  <c r="AQ214" i="2"/>
  <c r="AP273" i="2"/>
  <c r="AN94" i="1" s="1"/>
  <c r="AN160" i="1"/>
  <c r="AN165" i="1" s="1"/>
  <c r="AL170" i="1"/>
  <c r="AR72" i="2"/>
  <c r="AR85" i="2" s="1"/>
  <c r="AQ70" i="2"/>
  <c r="AS52" i="2"/>
  <c r="AS60" i="2" s="1"/>
  <c r="AP141" i="1"/>
  <c r="AT275" i="2"/>
  <c r="AR96" i="1" s="1"/>
  <c r="AR161" i="1"/>
  <c r="AS206" i="2"/>
  <c r="AR207" i="2"/>
  <c r="AS175" i="2"/>
  <c r="AR10" i="2"/>
  <c r="AR43" i="2" s="1"/>
  <c r="AO140" i="1"/>
  <c r="AS133" i="2"/>
  <c r="AR267" i="2"/>
  <c r="AP88" i="1" s="1"/>
  <c r="AP147" i="1"/>
  <c r="AP66" i="2"/>
  <c r="AP64" i="2"/>
  <c r="AN162" i="1" s="1"/>
  <c r="AP68" i="2"/>
  <c r="AL148" i="1" l="1"/>
  <c r="AL149" i="1"/>
  <c r="AL143" i="1"/>
  <c r="AN117" i="2"/>
  <c r="AO115" i="2"/>
  <c r="AM149" i="1" s="1"/>
  <c r="AO113" i="2"/>
  <c r="AS269" i="2"/>
  <c r="AQ90" i="1" s="1"/>
  <c r="AT105" i="2"/>
  <c r="AT269" i="2" s="1"/>
  <c r="AR90" i="1" s="1"/>
  <c r="AP167" i="2"/>
  <c r="AO169" i="2"/>
  <c r="AM148" i="1" s="1"/>
  <c r="AT136" i="2"/>
  <c r="AT268" i="2" s="1"/>
  <c r="AR89" i="1" s="1"/>
  <c r="AS268" i="2"/>
  <c r="AQ89" i="1" s="1"/>
  <c r="AP112" i="2"/>
  <c r="AQ110" i="2"/>
  <c r="AN168" i="1"/>
  <c r="AN170" i="1" s="1"/>
  <c r="AN172" i="1" s="1"/>
  <c r="AQ68" i="2"/>
  <c r="AQ66" i="2"/>
  <c r="AQ64" i="2"/>
  <c r="AO162" i="1" s="1"/>
  <c r="AQ215" i="2"/>
  <c r="AR214" i="2"/>
  <c r="AQ273" i="2"/>
  <c r="AO94" i="1" s="1"/>
  <c r="AO160" i="1"/>
  <c r="AO165" i="1" s="1"/>
  <c r="AS72" i="2"/>
  <c r="AS85" i="2" s="1"/>
  <c r="AR70" i="2"/>
  <c r="AT133" i="2"/>
  <c r="AS267" i="2"/>
  <c r="AQ88" i="1" s="1"/>
  <c r="AQ147" i="1"/>
  <c r="AT52" i="2"/>
  <c r="AT60" i="2" s="1"/>
  <c r="AR141" i="1" s="1"/>
  <c r="AQ141" i="1"/>
  <c r="AS207" i="2"/>
  <c r="AT206" i="2"/>
  <c r="AT207" i="2" s="1"/>
  <c r="AS10" i="2"/>
  <c r="AS43" i="2" s="1"/>
  <c r="AP140" i="1"/>
  <c r="AT175" i="2"/>
  <c r="AR272" i="2"/>
  <c r="AP93" i="1" s="1"/>
  <c r="AP159" i="1"/>
  <c r="AL145" i="1" l="1"/>
  <c r="AR110" i="2"/>
  <c r="AQ112" i="2"/>
  <c r="AP113" i="2"/>
  <c r="AP115" i="2"/>
  <c r="AN149" i="1" s="1"/>
  <c r="AQ167" i="2"/>
  <c r="AP169" i="2"/>
  <c r="AN148" i="1" s="1"/>
  <c r="AO117" i="2"/>
  <c r="AM143" i="1"/>
  <c r="AM145" i="1" s="1"/>
  <c r="AO168" i="1"/>
  <c r="AO170" i="1" s="1"/>
  <c r="AO172" i="1" s="1"/>
  <c r="AT267" i="2"/>
  <c r="AR88" i="1" s="1"/>
  <c r="AR147" i="1"/>
  <c r="AT72" i="2"/>
  <c r="AT85" i="2" s="1"/>
  <c r="AT70" i="2" s="1"/>
  <c r="AS70" i="2"/>
  <c r="AT272" i="2"/>
  <c r="AR93" i="1" s="1"/>
  <c r="AR159" i="1"/>
  <c r="AR68" i="2"/>
  <c r="AR66" i="2"/>
  <c r="AR64" i="2"/>
  <c r="AP162" i="1" s="1"/>
  <c r="AR215" i="2"/>
  <c r="AS214" i="2"/>
  <c r="AR273" i="2"/>
  <c r="AP94" i="1" s="1"/>
  <c r="AP160" i="1"/>
  <c r="AP165" i="1" s="1"/>
  <c r="AS272" i="2"/>
  <c r="AQ93" i="1" s="1"/>
  <c r="AQ159" i="1"/>
  <c r="AT10" i="2"/>
  <c r="AT43" i="2" s="1"/>
  <c r="AR140" i="1" s="1"/>
  <c r="AQ140" i="1"/>
  <c r="AQ169" i="2" l="1"/>
  <c r="AO148" i="1" s="1"/>
  <c r="AR167" i="2"/>
  <c r="AQ115" i="2"/>
  <c r="AO149" i="1" s="1"/>
  <c r="AQ113" i="2"/>
  <c r="AP117" i="2"/>
  <c r="AN143" i="1"/>
  <c r="AN145" i="1" s="1"/>
  <c r="AS110" i="2"/>
  <c r="AR112" i="2"/>
  <c r="AP168" i="1"/>
  <c r="AP170" i="1" s="1"/>
  <c r="AP172" i="1" s="1"/>
  <c r="AS68" i="2"/>
  <c r="AS66" i="2"/>
  <c r="AS64" i="2"/>
  <c r="AQ162" i="1" s="1"/>
  <c r="AT68" i="2"/>
  <c r="AT66" i="2"/>
  <c r="AT64" i="2"/>
  <c r="AR162" i="1" s="1"/>
  <c r="AS215" i="2"/>
  <c r="AT214" i="2"/>
  <c r="AS273" i="2"/>
  <c r="AQ94" i="1" s="1"/>
  <c r="AQ160" i="1"/>
  <c r="AQ165" i="1" s="1"/>
  <c r="AT110" i="2" l="1"/>
  <c r="AT112" i="2" s="1"/>
  <c r="AS112" i="2"/>
  <c r="AR115" i="2"/>
  <c r="AP149" i="1" s="1"/>
  <c r="AR113" i="2"/>
  <c r="AR169" i="2"/>
  <c r="AP148" i="1" s="1"/>
  <c r="AS167" i="2"/>
  <c r="AQ117" i="2"/>
  <c r="AO143" i="1"/>
  <c r="AO145" i="1" s="1"/>
  <c r="AR168" i="1"/>
  <c r="AR170" i="1" s="1"/>
  <c r="AQ168" i="1"/>
  <c r="AQ170" i="1" s="1"/>
  <c r="AQ172" i="1" s="1"/>
  <c r="AT215" i="2"/>
  <c r="AT273" i="2"/>
  <c r="AR94" i="1" s="1"/>
  <c r="AR160" i="1"/>
  <c r="AR165" i="1" s="1"/>
  <c r="AT167" i="2" l="1"/>
  <c r="AT169" i="2" s="1"/>
  <c r="AR148" i="1" s="1"/>
  <c r="AS169" i="2"/>
  <c r="AQ148" i="1" s="1"/>
  <c r="AS115" i="2"/>
  <c r="AQ149" i="1" s="1"/>
  <c r="AS113" i="2"/>
  <c r="AR117" i="2"/>
  <c r="AP143" i="1"/>
  <c r="AP145" i="1" s="1"/>
  <c r="AT113" i="2"/>
  <c r="AT115" i="2"/>
  <c r="AR149" i="1" s="1"/>
  <c r="AR172" i="1"/>
  <c r="AT117" i="2" l="1"/>
  <c r="AR143" i="1"/>
  <c r="AR145" i="1" s="1"/>
  <c r="AQ143" i="1"/>
  <c r="AQ145" i="1" s="1"/>
  <c r="AS117" i="2"/>
  <c r="U25" i="1" l="1"/>
  <c r="V25" i="1"/>
  <c r="X254" i="2" l="1"/>
  <c r="W254" i="2"/>
  <c r="P140" i="4"/>
  <c r="Z140" i="4"/>
  <c r="Y140" i="4" l="1"/>
  <c r="W135" i="4"/>
  <c r="U23" i="1" s="1"/>
  <c r="V23" i="1"/>
  <c r="W35" i="1"/>
  <c r="V164" i="1"/>
  <c r="AE245" i="2"/>
  <c r="AC164" i="1" s="1"/>
  <c r="W200" i="2"/>
  <c r="W203" i="2" s="1"/>
  <c r="X203" i="2"/>
  <c r="O28" i="16" l="1"/>
  <c r="P28" i="16" s="1"/>
  <c r="W62" i="1"/>
  <c r="O50" i="16" s="1"/>
  <c r="P50" i="16" s="1"/>
  <c r="Q22" i="17"/>
  <c r="AA22" i="17" s="1"/>
  <c r="J28" i="1"/>
  <c r="J73" i="1"/>
  <c r="K22" i="16"/>
  <c r="E18" i="17"/>
  <c r="L22" i="16"/>
  <c r="F18" i="17"/>
  <c r="G18" i="17"/>
  <c r="H18" i="17"/>
  <c r="N22" i="16"/>
  <c r="I19" i="17"/>
  <c r="K145" i="1"/>
  <c r="M114" i="2"/>
  <c r="M116" i="2" s="1"/>
  <c r="M119" i="2"/>
  <c r="L145" i="1"/>
  <c r="U28" i="1"/>
  <c r="U73" i="1"/>
  <c r="W154" i="4"/>
  <c r="W172" i="4" s="1"/>
  <c r="W192" i="4" s="1"/>
  <c r="O18" i="17"/>
  <c r="U33" i="1"/>
  <c r="U79" i="1"/>
  <c r="O21" i="17" s="1"/>
  <c r="M173" i="16" l="1"/>
  <c r="U30" i="1"/>
  <c r="U37" i="1" s="1"/>
  <c r="W175" i="4"/>
  <c r="U41" i="1" l="1"/>
  <c r="U67" i="1"/>
  <c r="O13" i="17"/>
  <c r="U45" i="1"/>
  <c r="U53" i="1" s="1"/>
  <c r="V28" i="1"/>
  <c r="V73" i="1"/>
  <c r="P18" i="17" s="1"/>
  <c r="X172" i="4"/>
  <c r="X192" i="4" s="1"/>
  <c r="V33" i="1"/>
  <c r="V79" i="1"/>
  <c r="P21" i="17" s="1"/>
  <c r="U57" i="1" l="1"/>
  <c r="U190" i="1"/>
  <c r="U192" i="1" s="1"/>
  <c r="U197" i="1" s="1"/>
  <c r="V30" i="1"/>
  <c r="V37" i="1" s="1"/>
  <c r="X175" i="4"/>
  <c r="V41" i="1" l="1"/>
  <c r="V57" i="1" s="1"/>
  <c r="V67" i="1"/>
  <c r="V45" i="1"/>
  <c r="V190" i="1"/>
  <c r="V192" i="1" s="1"/>
  <c r="P13" i="17" l="1"/>
  <c r="V98" i="1"/>
  <c r="V101" i="1" s="1"/>
  <c r="V53" i="1"/>
  <c r="W24" i="1"/>
  <c r="O18" i="16" s="1"/>
  <c r="X24" i="1"/>
  <c r="Y24" i="1"/>
  <c r="AB143" i="4"/>
  <c r="Z24" i="1" s="1"/>
  <c r="AC143" i="4"/>
  <c r="AA24" i="1" s="1"/>
  <c r="AD143" i="4"/>
  <c r="AB24" i="1" s="1"/>
  <c r="AE143" i="4"/>
  <c r="AC24" i="1" s="1"/>
  <c r="AF143" i="4"/>
  <c r="AD24" i="1" s="1"/>
  <c r="AG143" i="4"/>
  <c r="AE24" i="1" s="1"/>
  <c r="AH143" i="4"/>
  <c r="AF24" i="1" s="1"/>
  <c r="N146" i="4"/>
  <c r="N143" i="4" l="1"/>
  <c r="N24" i="1" l="1"/>
  <c r="Q18" i="16"/>
  <c r="P18" i="16" s="1"/>
  <c r="M45" i="1"/>
  <c r="M156" i="1"/>
  <c r="M174" i="1" s="1"/>
  <c r="M53" i="1" l="1"/>
  <c r="M57" i="1" s="1"/>
  <c r="M190" i="1"/>
  <c r="M192" i="1" s="1"/>
  <c r="Z60" i="1"/>
  <c r="AB94" i="4"/>
  <c r="AB104" i="4" s="1"/>
  <c r="Z26" i="1" s="1"/>
  <c r="Q48" i="16" l="1"/>
  <c r="P48" i="16" s="1"/>
  <c r="Q106" i="16"/>
  <c r="N104" i="4" l="1"/>
  <c r="P106" i="16"/>
  <c r="Q109" i="16"/>
  <c r="P109" i="16" l="1"/>
  <c r="P87" i="16" s="1"/>
  <c r="Q87" i="16"/>
  <c r="Q111" i="16"/>
  <c r="Q110" i="16"/>
  <c r="N26" i="1"/>
  <c r="N105" i="4"/>
  <c r="N106" i="4"/>
  <c r="P110" i="16" l="1"/>
  <c r="Q20" i="16"/>
  <c r="P20" i="16" s="1"/>
  <c r="O131" i="4" l="1"/>
  <c r="P176" i="2"/>
  <c r="O27" i="1"/>
  <c r="P190" i="2" l="1"/>
  <c r="P174" i="2"/>
  <c r="AI176" i="2"/>
  <c r="R21" i="16"/>
  <c r="AI190" i="2" l="1"/>
  <c r="AG150" i="1" s="1"/>
  <c r="AJ176" i="2"/>
  <c r="AI174" i="2"/>
  <c r="AI270" i="2" s="1"/>
  <c r="AG91" i="1" s="1"/>
  <c r="AB33" i="17" s="1"/>
  <c r="P270" i="2"/>
  <c r="O150" i="1"/>
  <c r="O91" i="1" l="1"/>
  <c r="AJ190" i="2"/>
  <c r="AH150" i="1" s="1"/>
  <c r="AK176" i="2"/>
  <c r="AJ174" i="2"/>
  <c r="AJ270" i="2" s="1"/>
  <c r="AH91" i="1" s="1"/>
  <c r="AC33" i="17" s="1"/>
  <c r="AK190" i="2" l="1"/>
  <c r="AI150" i="1" s="1"/>
  <c r="AL176" i="2"/>
  <c r="AK174" i="2"/>
  <c r="AK270" i="2" s="1"/>
  <c r="AI91" i="1" s="1"/>
  <c r="AD33" i="17" s="1"/>
  <c r="J33" i="17"/>
  <c r="AL190" i="2" l="1"/>
  <c r="AJ150" i="1" s="1"/>
  <c r="AM176" i="2"/>
  <c r="AL174" i="2"/>
  <c r="AL270" i="2" s="1"/>
  <c r="AJ91" i="1" l="1"/>
  <c r="AM190" i="2"/>
  <c r="AK150" i="1" s="1"/>
  <c r="AN176" i="2"/>
  <c r="AM174" i="2"/>
  <c r="AM270" i="2" s="1"/>
  <c r="AK91" i="1" s="1"/>
  <c r="AF33" i="17" s="1"/>
  <c r="AN190" i="2" l="1"/>
  <c r="AO176" i="2"/>
  <c r="AN174" i="2"/>
  <c r="AE33" i="17"/>
  <c r="AO190" i="2" l="1"/>
  <c r="AM150" i="1" s="1"/>
  <c r="AP176" i="2"/>
  <c r="AO174" i="2"/>
  <c r="AO270" i="2" s="1"/>
  <c r="AM91" i="1" s="1"/>
  <c r="AN270" i="2"/>
  <c r="AL150" i="1"/>
  <c r="AP174" i="2" l="1"/>
  <c r="AP270" i="2" s="1"/>
  <c r="AN91" i="1" s="1"/>
  <c r="AP190" i="2"/>
  <c r="AN150" i="1" s="1"/>
  <c r="AQ176" i="2"/>
  <c r="AL91" i="1"/>
  <c r="AG33" i="17" l="1"/>
  <c r="AH33" i="17" s="1"/>
  <c r="AR176" i="2"/>
  <c r="AQ174" i="2"/>
  <c r="AQ270" i="2" s="1"/>
  <c r="AO91" i="1" s="1"/>
  <c r="AQ190" i="2"/>
  <c r="AO150" i="1" s="1"/>
  <c r="AR190" i="2" l="1"/>
  <c r="AP150" i="1" s="1"/>
  <c r="AS176" i="2"/>
  <c r="AR174" i="2"/>
  <c r="AR270" i="2" s="1"/>
  <c r="AP91" i="1" s="1"/>
  <c r="AS190" i="2" l="1"/>
  <c r="AQ150" i="1" s="1"/>
  <c r="AT176" i="2"/>
  <c r="AS174" i="2"/>
  <c r="AS270" i="2" s="1"/>
  <c r="AQ91" i="1" s="1"/>
  <c r="AT190" i="2" l="1"/>
  <c r="AR150" i="1" s="1"/>
  <c r="AT174" i="2"/>
  <c r="AT270" i="2" s="1"/>
  <c r="AR91" i="1" s="1"/>
  <c r="AJ117" i="4"/>
  <c r="AK117" i="4"/>
  <c r="AL117" i="4"/>
  <c r="AM117" i="4"/>
  <c r="AN117" i="4"/>
  <c r="AO117" i="4"/>
  <c r="AP117" i="4"/>
  <c r="AQ117" i="4"/>
  <c r="AR117" i="4"/>
  <c r="AS117" i="4"/>
  <c r="AT117" i="4"/>
  <c r="O117" i="4" l="1"/>
  <c r="R119" i="16"/>
  <c r="O121" i="4" l="1"/>
  <c r="R88" i="16"/>
  <c r="R120" i="16"/>
  <c r="AC9" i="30"/>
  <c r="AF9" i="30" s="1"/>
  <c r="T10" i="30"/>
  <c r="T4" i="30" s="1"/>
  <c r="N29" i="30"/>
  <c r="AD29" i="30" s="1"/>
  <c r="N31" i="30"/>
  <c r="N33" i="30"/>
  <c r="AC33" i="30" s="1"/>
  <c r="N43" i="30"/>
  <c r="T81" i="30" s="1"/>
  <c r="N45" i="30"/>
  <c r="N83" i="30" s="1"/>
  <c r="N62" i="30"/>
  <c r="T62" i="30"/>
  <c r="N46" i="30" l="1"/>
  <c r="R47" i="30" s="1"/>
  <c r="AC29" i="30"/>
  <c r="AD33" i="30"/>
  <c r="N81" i="30"/>
  <c r="T100" i="30"/>
  <c r="N100" i="30"/>
  <c r="T28" i="30"/>
  <c r="T32" i="30"/>
  <c r="T29" i="30"/>
  <c r="T33" i="30"/>
  <c r="T45" i="30"/>
  <c r="T31" i="30"/>
  <c r="N84" i="30"/>
  <c r="AC31" i="30"/>
  <c r="AD31" i="30"/>
  <c r="T43" i="30"/>
  <c r="N32" i="30"/>
  <c r="N28" i="30"/>
  <c r="N36" i="30" l="1"/>
  <c r="N39" i="30" s="1"/>
  <c r="AC28" i="30"/>
  <c r="AD28" i="30"/>
  <c r="T83" i="30"/>
  <c r="T46" i="30"/>
  <c r="AC32" i="30"/>
  <c r="AD32" i="30"/>
  <c r="AO31" i="30"/>
  <c r="AP31" i="30"/>
  <c r="AP33" i="30"/>
  <c r="AO33" i="30"/>
  <c r="AO29" i="30"/>
  <c r="AP29" i="30"/>
  <c r="AO32" i="30"/>
  <c r="AP32" i="30"/>
  <c r="T36" i="30"/>
  <c r="T39" i="30" s="1"/>
  <c r="AO28" i="30"/>
  <c r="AP28" i="30"/>
  <c r="AP36" i="30" l="1"/>
  <c r="T50" i="30" s="1"/>
  <c r="T88" i="30" s="1"/>
  <c r="T84" i="30"/>
  <c r="AD36" i="30"/>
  <c r="N50" i="30" s="1"/>
  <c r="AC36" i="30"/>
  <c r="N49" i="30" s="1"/>
  <c r="AO36" i="30"/>
  <c r="T49" i="30" s="1"/>
  <c r="T54" i="30" l="1"/>
  <c r="T92" i="30" s="1"/>
  <c r="N87" i="30"/>
  <c r="N51" i="30"/>
  <c r="T87" i="30"/>
  <c r="T51" i="30"/>
  <c r="N88" i="30"/>
  <c r="N54" i="30"/>
  <c r="N92" i="30" s="1"/>
  <c r="T89" i="30" l="1"/>
  <c r="T56" i="30"/>
  <c r="N89" i="30"/>
  <c r="N56" i="30"/>
  <c r="P58" i="30" s="1"/>
  <c r="T94" i="30" l="1"/>
  <c r="T58" i="30"/>
  <c r="N94" i="30"/>
  <c r="H13" i="17" l="1"/>
  <c r="H76" i="17" l="1"/>
  <c r="AA72" i="17" s="1"/>
  <c r="O72" i="17" l="1"/>
  <c r="I72" i="17"/>
  <c r="M89" i="16" l="1"/>
  <c r="K45" i="1"/>
  <c r="K190" i="1" s="1"/>
  <c r="F13" i="17"/>
  <c r="K192" i="1" l="1"/>
  <c r="K53" i="1"/>
  <c r="K57" i="1" s="1"/>
  <c r="L45" i="1"/>
  <c r="L190" i="1" s="1"/>
  <c r="L192" i="1" s="1"/>
  <c r="G13" i="17"/>
  <c r="L53" i="1" l="1"/>
  <c r="L57" i="1" s="1"/>
  <c r="D10" i="35"/>
  <c r="L131" i="1"/>
  <c r="M131" i="1"/>
  <c r="L154" i="1"/>
  <c r="L156" i="1" s="1"/>
  <c r="K156" i="1"/>
  <c r="K174" i="1" s="1"/>
  <c r="U210" i="1"/>
  <c r="U212" i="1" s="1"/>
  <c r="U216" i="1" s="1"/>
  <c r="K160" i="4"/>
  <c r="L160" i="4"/>
  <c r="M160" i="4"/>
  <c r="F84" i="17"/>
  <c r="G84" i="17"/>
  <c r="H84" i="17"/>
  <c r="L174" i="1" l="1"/>
  <c r="U213" i="1"/>
  <c r="K22" i="32" l="1"/>
  <c r="K23" i="32"/>
  <c r="K33" i="32" s="1"/>
  <c r="U118" i="1" s="1"/>
  <c r="O60" i="17" s="1"/>
  <c r="K32" i="32" l="1"/>
  <c r="K24" i="32"/>
  <c r="K25" i="32" l="1"/>
  <c r="L21" i="32"/>
  <c r="U117" i="1"/>
  <c r="O59" i="17" s="1"/>
  <c r="K34" i="32"/>
  <c r="L31" i="32" s="1"/>
  <c r="K26" i="32" l="1"/>
  <c r="K36" i="32" s="1"/>
  <c r="U119" i="1" s="1"/>
  <c r="U209" i="1"/>
  <c r="K35" i="32"/>
  <c r="K37" i="32" s="1"/>
  <c r="U163" i="1" s="1"/>
  <c r="U165" i="1" s="1"/>
  <c r="U172" i="1" s="1"/>
  <c r="O61" i="17"/>
  <c r="U126" i="1"/>
  <c r="O68" i="17" l="1"/>
  <c r="O83" i="17" l="1"/>
  <c r="K30" i="1"/>
  <c r="L30" i="1"/>
  <c r="L17" i="16"/>
  <c r="M17" i="16"/>
  <c r="N17" i="16"/>
  <c r="L18" i="16"/>
  <c r="L23" i="16" s="1"/>
  <c r="M18" i="16"/>
  <c r="M23" i="16" s="1"/>
  <c r="N18" i="16"/>
  <c r="N23" i="16" s="1"/>
  <c r="K135" i="4"/>
  <c r="L135" i="4"/>
  <c r="L154" i="4" s="1"/>
  <c r="L172" i="4" s="1"/>
  <c r="L192" i="4" s="1"/>
  <c r="M135" i="4"/>
  <c r="M154" i="4" s="1"/>
  <c r="M172" i="4" s="1"/>
  <c r="M192" i="4" s="1"/>
  <c r="K143" i="4"/>
  <c r="L143" i="4"/>
  <c r="M143" i="4"/>
  <c r="K154" i="4"/>
  <c r="K172" i="4" s="1"/>
  <c r="K192" i="4" s="1"/>
  <c r="K62" i="1"/>
  <c r="L62" i="1"/>
  <c r="M50" i="16" s="1"/>
  <c r="M62" i="1"/>
  <c r="N50" i="16" s="1"/>
  <c r="L25" i="16"/>
  <c r="M25" i="16"/>
  <c r="M29" i="16" s="1"/>
  <c r="M33" i="16" s="1"/>
  <c r="N25" i="16"/>
  <c r="L26" i="16"/>
  <c r="M26" i="16"/>
  <c r="N26" i="16"/>
  <c r="L27" i="16"/>
  <c r="M27" i="16"/>
  <c r="N27" i="16"/>
  <c r="L28" i="16"/>
  <c r="M28" i="16"/>
  <c r="N28" i="16"/>
  <c r="L50" i="16"/>
  <c r="M180" i="16"/>
  <c r="N180" i="16"/>
  <c r="M181" i="16"/>
  <c r="N181" i="16"/>
  <c r="M182" i="16"/>
  <c r="N182" i="16"/>
  <c r="K157" i="4"/>
  <c r="K78" i="1" s="1"/>
  <c r="F20" i="17" s="1"/>
  <c r="L157" i="4"/>
  <c r="L78" i="1" s="1"/>
  <c r="G20" i="17" s="1"/>
  <c r="M157" i="4"/>
  <c r="M78" i="1" s="1"/>
  <c r="H20" i="17" s="1"/>
  <c r="K162" i="4"/>
  <c r="K79" i="1" s="1"/>
  <c r="F21" i="17" s="1"/>
  <c r="L162" i="4"/>
  <c r="L79" i="1" s="1"/>
  <c r="G21" i="17" s="1"/>
  <c r="M162" i="4"/>
  <c r="M79" i="1" s="1"/>
  <c r="H21" i="17" s="1"/>
  <c r="K167" i="4"/>
  <c r="K83" i="1" s="1"/>
  <c r="L167" i="4"/>
  <c r="L83" i="1" s="1"/>
  <c r="M167" i="4"/>
  <c r="M83" i="1" s="1"/>
  <c r="K170" i="4"/>
  <c r="K80" i="1" s="1"/>
  <c r="L170" i="4"/>
  <c r="L80" i="1" s="1"/>
  <c r="M170" i="4"/>
  <c r="M80" i="1" s="1"/>
  <c r="H22" i="17" s="1"/>
  <c r="F22" i="17"/>
  <c r="G22" i="17"/>
  <c r="F25" i="17"/>
  <c r="G25" i="17"/>
  <c r="H25" i="17"/>
  <c r="N29" i="16" l="1"/>
  <c r="N33" i="16" s="1"/>
  <c r="L29" i="16"/>
  <c r="L33" i="16" s="1"/>
  <c r="L36" i="16" s="1"/>
  <c r="L43" i="16"/>
  <c r="L45" i="16"/>
  <c r="N36" i="16"/>
  <c r="M36" i="16"/>
  <c r="M175" i="4"/>
  <c r="L175" i="4"/>
  <c r="K175" i="4"/>
  <c r="M43" i="16" l="1"/>
  <c r="M45" i="16"/>
  <c r="N43" i="16"/>
  <c r="N45" i="16"/>
  <c r="M48" i="16"/>
  <c r="F30" i="31"/>
  <c r="L95" i="4" s="1"/>
  <c r="L96" i="4" l="1"/>
  <c r="L105" i="4"/>
  <c r="M106" i="16"/>
  <c r="F31" i="31"/>
  <c r="L97" i="4" l="1"/>
  <c r="M105" i="16"/>
  <c r="M109" i="16" s="1"/>
  <c r="W25" i="1"/>
  <c r="Y254" i="2" s="1"/>
  <c r="O94" i="16"/>
  <c r="O99" i="16" s="1"/>
  <c r="O86" i="16" s="1"/>
  <c r="O89" i="16" s="1"/>
  <c r="Z81" i="4"/>
  <c r="X25" i="1" s="1"/>
  <c r="Z254" i="2" s="1"/>
  <c r="M122" i="16" l="1"/>
  <c r="M110" i="16"/>
  <c r="O122" i="16"/>
  <c r="O19" i="16"/>
  <c r="Y135" i="4"/>
  <c r="W23" i="1" s="1"/>
  <c r="Z135" i="4"/>
  <c r="X23" i="1" s="1"/>
  <c r="O17" i="16" s="1"/>
  <c r="W28" i="1"/>
  <c r="W30" i="1" s="1"/>
  <c r="X28" i="1"/>
  <c r="X30" i="1"/>
  <c r="Q18" i="17"/>
  <c r="X73" i="1"/>
  <c r="R18" i="17" s="1"/>
  <c r="O22" i="16"/>
  <c r="O23" i="16" s="1"/>
  <c r="O172" i="16"/>
  <c r="O173" i="16" s="1"/>
  <c r="Q21" i="17" l="1"/>
  <c r="W33" i="1"/>
  <c r="Y172" i="4"/>
  <c r="Y192" i="4" l="1"/>
  <c r="Y175" i="4"/>
  <c r="W37" i="1"/>
  <c r="W67" i="1" s="1"/>
  <c r="W41" i="1" l="1"/>
  <c r="W57" i="1" l="1"/>
  <c r="W190" i="1"/>
  <c r="W192" i="1" s="1"/>
  <c r="W45" i="1"/>
  <c r="W53" i="1" s="1"/>
  <c r="Q13" i="17"/>
  <c r="Z162" i="4" l="1"/>
  <c r="Z172" i="4"/>
  <c r="Z175" i="4" s="1"/>
  <c r="Z192" i="4" l="1"/>
  <c r="X33" i="1"/>
  <c r="X79" i="1"/>
  <c r="R21" i="17" s="1"/>
  <c r="X37" i="1" l="1"/>
  <c r="O26" i="16"/>
  <c r="O29" i="16" s="1"/>
  <c r="O33" i="16" s="1"/>
  <c r="O181" i="16"/>
  <c r="O182" i="16" s="1"/>
  <c r="X67" i="1" l="1"/>
  <c r="X98" i="1" s="1"/>
  <c r="X101" i="1" s="1"/>
  <c r="X41" i="1"/>
  <c r="R13" i="17"/>
  <c r="X190" i="1"/>
  <c r="X192" i="1" s="1"/>
  <c r="X45" i="1" l="1"/>
  <c r="X53" i="1" s="1"/>
  <c r="X57" i="1"/>
  <c r="O36" i="16"/>
  <c r="O45" i="16" l="1"/>
  <c r="O43" i="16"/>
  <c r="Y200" i="2"/>
  <c r="Z200" i="2"/>
  <c r="Y203" i="2"/>
  <c r="Z203" i="2"/>
  <c r="B12" i="11"/>
  <c r="W62" i="4" l="1"/>
  <c r="W64" i="4" s="1"/>
  <c r="V61" i="1" l="1"/>
  <c r="V63" i="1"/>
  <c r="X62" i="4"/>
  <c r="X64" i="4" s="1"/>
  <c r="P23" i="17"/>
  <c r="P40" i="17"/>
  <c r="P43" i="17" s="1"/>
  <c r="P81" i="17" l="1"/>
  <c r="W61" i="1" l="1"/>
  <c r="X61" i="1"/>
  <c r="X63" i="1" s="1"/>
  <c r="W98" i="1"/>
  <c r="W101" i="1" s="1"/>
  <c r="Y61" i="1"/>
  <c r="AB61" i="4"/>
  <c r="Z61" i="1" s="1"/>
  <c r="AC61" i="4"/>
  <c r="AA61" i="1" s="1"/>
  <c r="AD61" i="4"/>
  <c r="AB61" i="1" s="1"/>
  <c r="AE61" i="4"/>
  <c r="AC61" i="1" s="1"/>
  <c r="AF61" i="4"/>
  <c r="AD61" i="1" s="1"/>
  <c r="AG61" i="4"/>
  <c r="AE61" i="1" s="1"/>
  <c r="AH61" i="4"/>
  <c r="AF61" i="1" s="1"/>
  <c r="Y62" i="4"/>
  <c r="Y64" i="4" s="1"/>
  <c r="Z62" i="4"/>
  <c r="Z64" i="4" s="1"/>
  <c r="Z66" i="4" s="1"/>
  <c r="Q23" i="17"/>
  <c r="Q40" i="17" s="1"/>
  <c r="Q43" i="17" s="1"/>
  <c r="R23" i="17"/>
  <c r="R40" i="17" s="1"/>
  <c r="R43" i="17" s="1"/>
  <c r="S23" i="17"/>
  <c r="T23" i="17"/>
  <c r="U23" i="17"/>
  <c r="V23" i="17"/>
  <c r="X23" i="17"/>
  <c r="Y23" i="17"/>
  <c r="Z23" i="17"/>
  <c r="W63" i="1" l="1"/>
  <c r="R81" i="17"/>
  <c r="Q81" i="17"/>
  <c r="Y66" i="4"/>
  <c r="W23" i="17"/>
  <c r="U98" i="1"/>
  <c r="U101" i="1" s="1"/>
  <c r="O23" i="17"/>
  <c r="O40" i="17" s="1"/>
  <c r="O43" i="17" l="1"/>
  <c r="AA23" i="17"/>
  <c r="U129" i="1"/>
  <c r="U135" i="1" s="1"/>
  <c r="U153" i="1" s="1"/>
  <c r="U61" i="1"/>
  <c r="U63" i="1" l="1"/>
  <c r="O49" i="16"/>
  <c r="U154" i="1"/>
  <c r="U156" i="1" s="1"/>
  <c r="U201" i="1" s="1"/>
  <c r="V210" i="1"/>
  <c r="U208" i="1"/>
  <c r="U215" i="1" s="1"/>
  <c r="V131" i="1"/>
  <c r="O70" i="17"/>
  <c r="O81" i="17"/>
  <c r="V213" i="1" l="1"/>
  <c r="V212" i="1"/>
  <c r="V216" i="1" s="1"/>
  <c r="U174" i="1"/>
  <c r="O76" i="17"/>
  <c r="O51" i="16"/>
  <c r="P49" i="16"/>
  <c r="O84" i="17" l="1"/>
  <c r="P72" i="17"/>
  <c r="L23" i="32"/>
  <c r="L33" i="32" s="1"/>
  <c r="L22" i="32"/>
  <c r="V118" i="1" l="1"/>
  <c r="P60" i="17" s="1"/>
  <c r="L24" i="32"/>
  <c r="L32" i="32"/>
  <c r="M21" i="32" l="1"/>
  <c r="L25" i="32"/>
  <c r="V117" i="1"/>
  <c r="L34" i="32"/>
  <c r="M31" i="32" l="1"/>
  <c r="P59" i="17"/>
  <c r="L26" i="32"/>
  <c r="L36" i="32" s="1"/>
  <c r="L35" i="32"/>
  <c r="V209" i="1"/>
  <c r="V119" i="1" l="1"/>
  <c r="L37" i="32"/>
  <c r="V163" i="1" s="1"/>
  <c r="V165" i="1" s="1"/>
  <c r="V172" i="1" s="1"/>
  <c r="P61" i="17" l="1"/>
  <c r="V126" i="1"/>
  <c r="V129" i="1" s="1"/>
  <c r="V135" i="1" s="1"/>
  <c r="V153" i="1" l="1"/>
  <c r="V208" i="1"/>
  <c r="V215" i="1" s="1"/>
  <c r="W131" i="1"/>
  <c r="W210" i="1"/>
  <c r="P68" i="17"/>
  <c r="V154" i="1" l="1"/>
  <c r="V156" i="1" s="1"/>
  <c r="P83" i="17"/>
  <c r="P70" i="17"/>
  <c r="W212" i="1"/>
  <c r="W216" i="1" s="1"/>
  <c r="W213" i="1"/>
  <c r="V174" i="1"/>
  <c r="M23" i="32" l="1"/>
  <c r="M33" i="32" s="1"/>
  <c r="M22" i="32"/>
  <c r="P76" i="17"/>
  <c r="P84" i="17" l="1"/>
  <c r="Q72" i="17"/>
  <c r="M32" i="32"/>
  <c r="M24" i="32"/>
  <c r="W118" i="1"/>
  <c r="Q60" i="17" s="1"/>
  <c r="W117" i="1" l="1"/>
  <c r="M34" i="32"/>
  <c r="N21" i="32"/>
  <c r="M25" i="32"/>
  <c r="M26" i="32" l="1"/>
  <c r="M36" i="32" s="1"/>
  <c r="M35" i="32"/>
  <c r="N31" i="32"/>
  <c r="Q59" i="17"/>
  <c r="M37" i="32" l="1"/>
  <c r="W163" i="1" s="1"/>
  <c r="W165" i="1" s="1"/>
  <c r="W172" i="1" s="1"/>
  <c r="W209" i="1"/>
  <c r="W119" i="1"/>
  <c r="Q61" i="17" l="1"/>
  <c r="W126" i="1"/>
  <c r="W129" i="1" s="1"/>
  <c r="W135" i="1" s="1"/>
  <c r="W153" i="1" l="1"/>
  <c r="X131" i="1"/>
  <c r="W208" i="1"/>
  <c r="W215" i="1" s="1"/>
  <c r="X210" i="1"/>
  <c r="Q68" i="17"/>
  <c r="W154" i="1" l="1"/>
  <c r="W156" i="1" s="1"/>
  <c r="W174" i="1" s="1"/>
  <c r="Q70" i="17"/>
  <c r="Q83" i="17"/>
  <c r="X212" i="1"/>
  <c r="X216" i="1" s="1"/>
  <c r="X213" i="1"/>
  <c r="N23" i="32" l="1"/>
  <c r="N33" i="32" s="1"/>
  <c r="X118" i="1" s="1"/>
  <c r="N22" i="32"/>
  <c r="Q76" i="17"/>
  <c r="Q84" i="17" l="1"/>
  <c r="R72" i="17"/>
  <c r="N32" i="32"/>
  <c r="X117" i="1" s="1"/>
  <c r="N24" i="32"/>
  <c r="R60" i="17"/>
  <c r="N34" i="32" l="1"/>
  <c r="O21" i="32"/>
  <c r="N25" i="32"/>
  <c r="R59" i="17" l="1"/>
  <c r="N26" i="32"/>
  <c r="N36" i="32" s="1"/>
  <c r="X119" i="1" s="1"/>
  <c r="X126" i="1" s="1"/>
  <c r="X129" i="1" s="1"/>
  <c r="X135" i="1" s="1"/>
  <c r="X153" i="1" s="1"/>
  <c r="N35" i="32"/>
  <c r="X209" i="1"/>
  <c r="O31" i="32"/>
  <c r="N37" i="32"/>
  <c r="X163" i="1" s="1"/>
  <c r="X165" i="1" s="1"/>
  <c r="X172" i="1" s="1"/>
  <c r="R61" i="17" l="1"/>
  <c r="X154" i="1" l="1"/>
  <c r="X156" i="1" s="1"/>
  <c r="X208" i="1"/>
  <c r="X215" i="1" s="1"/>
  <c r="Y131" i="1"/>
  <c r="Y210" i="1"/>
  <c r="R68" i="17"/>
  <c r="R70" i="17" l="1"/>
  <c r="R83" i="17"/>
  <c r="Y212" i="1"/>
  <c r="Y216" i="1" s="1"/>
  <c r="Y213" i="1"/>
  <c r="X174" i="1"/>
  <c r="O23" i="32" l="1"/>
  <c r="O33" i="32" s="1"/>
  <c r="O22" i="32"/>
  <c r="R76" i="17"/>
  <c r="O32" i="32" l="1"/>
  <c r="O24" i="32"/>
  <c r="S72" i="17"/>
  <c r="R84" i="17"/>
  <c r="Y118" i="1"/>
  <c r="S60" i="17" s="1"/>
  <c r="P21" i="32" l="1"/>
  <c r="O25" i="32"/>
  <c r="Y117" i="1"/>
  <c r="O34" i="32"/>
  <c r="P31" i="32" l="1"/>
  <c r="S59" i="17"/>
  <c r="O26" i="32"/>
  <c r="O36" i="32" s="1"/>
  <c r="O35" i="32"/>
  <c r="AA164" i="4" s="1"/>
  <c r="Y209" i="1"/>
  <c r="AA162" i="4" l="1"/>
  <c r="Y119" i="1"/>
  <c r="O37" i="32"/>
  <c r="Y163" i="1" s="1"/>
  <c r="Y165" i="1" s="1"/>
  <c r="Y172" i="1" s="1"/>
  <c r="S61" i="17" l="1"/>
  <c r="Y126" i="1"/>
  <c r="Y79" i="1"/>
  <c r="S21" i="17" s="1"/>
  <c r="Y33" i="1"/>
  <c r="S68" i="17" l="1"/>
  <c r="S83" i="17" l="1"/>
  <c r="AO203" i="2"/>
  <c r="AP203" i="2"/>
  <c r="AQ203" i="2"/>
  <c r="AR203" i="2"/>
  <c r="AS203" i="2"/>
  <c r="AT203" i="2"/>
  <c r="U181" i="1" l="1"/>
  <c r="U179" i="1" s="1"/>
  <c r="V189" i="1" l="1"/>
  <c r="V197" i="1" s="1"/>
  <c r="W189" i="1" s="1"/>
  <c r="V181" i="1" l="1"/>
  <c r="V179" i="1" s="1"/>
  <c r="V201" i="1"/>
  <c r="W197" i="1"/>
  <c r="W181" i="1" l="1"/>
  <c r="W179" i="1" s="1"/>
  <c r="W201" i="1"/>
  <c r="X189" i="1"/>
  <c r="X197" i="1" s="1"/>
  <c r="X181" i="1" l="1"/>
  <c r="X179" i="1" s="1"/>
  <c r="X201" i="1"/>
  <c r="Y189" i="1"/>
  <c r="K113" i="2"/>
  <c r="K114" i="2"/>
  <c r="K116" i="2"/>
  <c r="K117" i="2"/>
  <c r="I119" i="2"/>
  <c r="K119" i="2"/>
  <c r="O185" i="2"/>
  <c r="P185" i="2"/>
  <c r="W185" i="2"/>
  <c r="X185" i="2"/>
  <c r="Y185" i="2"/>
  <c r="Z185" i="2"/>
  <c r="AA185" i="2"/>
  <c r="AB185" i="2"/>
  <c r="AC185" i="2"/>
  <c r="AD185" i="2"/>
  <c r="AE185" i="2"/>
  <c r="AF185" i="2"/>
  <c r="AG185" i="2"/>
  <c r="AH185" i="2"/>
  <c r="AI185" i="2"/>
  <c r="AJ185" i="2"/>
  <c r="AK185" i="2"/>
  <c r="AL185" i="2"/>
  <c r="AM185" i="2"/>
  <c r="AN185" i="2"/>
  <c r="AO185" i="2"/>
  <c r="AP185" i="2"/>
  <c r="AQ185" i="2"/>
  <c r="AR185" i="2"/>
  <c r="AS185" i="2"/>
  <c r="AT185" i="2"/>
  <c r="O186" i="2"/>
  <c r="P186" i="2"/>
  <c r="W186" i="2"/>
  <c r="X186" i="2"/>
  <c r="Y186" i="2"/>
  <c r="Z186" i="2"/>
  <c r="AA186" i="2"/>
  <c r="AB186" i="2"/>
  <c r="AC186" i="2"/>
  <c r="AD186" i="2"/>
  <c r="AE186" i="2"/>
  <c r="AF186" i="2"/>
  <c r="AG186" i="2"/>
  <c r="AH186" i="2"/>
  <c r="AI186" i="2"/>
  <c r="AJ186" i="2"/>
  <c r="AK186" i="2"/>
  <c r="AL186" i="2"/>
  <c r="AM186" i="2"/>
  <c r="AN186" i="2"/>
  <c r="AO186" i="2"/>
  <c r="AP186" i="2"/>
  <c r="AQ186" i="2"/>
  <c r="AR186" i="2"/>
  <c r="AS186" i="2"/>
  <c r="AT186" i="2"/>
  <c r="O187" i="2"/>
  <c r="P187" i="2"/>
  <c r="W187" i="2"/>
  <c r="X187" i="2"/>
  <c r="Y187" i="2"/>
  <c r="Z187" i="2"/>
  <c r="AA187" i="2"/>
  <c r="AB187" i="2"/>
  <c r="AC187" i="2"/>
  <c r="AD187" i="2"/>
  <c r="AE187" i="2"/>
  <c r="AF187" i="2"/>
  <c r="AG187" i="2"/>
  <c r="AH187" i="2"/>
  <c r="AI187" i="2"/>
  <c r="AJ187" i="2"/>
  <c r="AK187" i="2"/>
  <c r="AL187" i="2"/>
  <c r="AM187" i="2"/>
  <c r="AN187" i="2"/>
  <c r="AO187" i="2"/>
  <c r="AP187" i="2"/>
  <c r="AQ187" i="2"/>
  <c r="AR187" i="2"/>
  <c r="AS187" i="2"/>
  <c r="AT187" i="2"/>
  <c r="O188" i="2"/>
  <c r="P188" i="2"/>
  <c r="O198" i="2"/>
  <c r="P198" i="2"/>
  <c r="AA198" i="2"/>
  <c r="AB198" i="2"/>
  <c r="AC198" i="2"/>
  <c r="AD198" i="2"/>
  <c r="AE198" i="2"/>
  <c r="AF198" i="2"/>
  <c r="AG198" i="2"/>
  <c r="AH198" i="2"/>
  <c r="AI198" i="2"/>
  <c r="AJ198" i="2"/>
  <c r="AK198" i="2"/>
  <c r="AL198" i="2"/>
  <c r="AM198" i="2"/>
  <c r="AN198" i="2"/>
  <c r="O200" i="2"/>
  <c r="P200" i="2"/>
  <c r="AA200" i="2"/>
  <c r="AB200" i="2"/>
  <c r="AC200" i="2"/>
  <c r="AD200" i="2"/>
  <c r="AE200" i="2"/>
  <c r="AF200" i="2"/>
  <c r="AG200" i="2"/>
  <c r="AH200" i="2"/>
  <c r="AI200" i="2"/>
  <c r="AJ200" i="2"/>
  <c r="AK200" i="2"/>
  <c r="AL200" i="2"/>
  <c r="AM200" i="2"/>
  <c r="AN200" i="2"/>
  <c r="O203" i="2"/>
  <c r="P203" i="2"/>
  <c r="AA203" i="2"/>
  <c r="AB203" i="2"/>
  <c r="AC203" i="2"/>
  <c r="AD203" i="2"/>
  <c r="AE203" i="2"/>
  <c r="AF203" i="2"/>
  <c r="AG203" i="2"/>
  <c r="AH203" i="2"/>
  <c r="AI203" i="2"/>
  <c r="AJ203" i="2"/>
  <c r="AK203" i="2"/>
  <c r="AL203" i="2"/>
  <c r="AM203" i="2"/>
  <c r="AN203" i="2"/>
  <c r="O254" i="2"/>
  <c r="P254" i="2"/>
  <c r="AA254" i="2"/>
  <c r="AB254" i="2"/>
  <c r="AC254" i="2"/>
  <c r="AD254" i="2"/>
  <c r="AE254" i="2"/>
  <c r="AF254" i="2"/>
  <c r="AG254" i="2"/>
  <c r="AH254" i="2"/>
  <c r="AI254" i="2"/>
  <c r="AJ254" i="2"/>
  <c r="AK254" i="2"/>
  <c r="AL254" i="2"/>
  <c r="AM254" i="2"/>
  <c r="AN254" i="2"/>
  <c r="O255" i="2"/>
  <c r="P255" i="2"/>
  <c r="D11" i="35"/>
  <c r="D18" i="35"/>
  <c r="F18" i="35"/>
  <c r="D19" i="35"/>
  <c r="D24" i="35"/>
  <c r="F24" i="35"/>
  <c r="D25" i="35"/>
  <c r="D30" i="35"/>
  <c r="F30" i="35"/>
  <c r="D31" i="35"/>
  <c r="D36" i="35"/>
  <c r="D37" i="35"/>
  <c r="D42" i="35"/>
  <c r="D43" i="35"/>
  <c r="D48" i="35"/>
  <c r="F48" i="35"/>
  <c r="D49" i="35"/>
  <c r="D54" i="35"/>
  <c r="F54" i="35"/>
  <c r="G54" i="35"/>
  <c r="D55" i="35"/>
  <c r="F55" i="35"/>
  <c r="G55" i="35"/>
  <c r="D56" i="35"/>
  <c r="F56" i="35"/>
  <c r="G56" i="35"/>
  <c r="J23" i="1"/>
  <c r="N23" i="1"/>
  <c r="O23" i="1"/>
  <c r="Y23" i="1"/>
  <c r="Z23" i="1"/>
  <c r="AA23" i="1"/>
  <c r="AB23" i="1"/>
  <c r="AC23" i="1"/>
  <c r="AD23" i="1"/>
  <c r="AE23" i="1"/>
  <c r="AF23" i="1"/>
  <c r="AG23" i="1"/>
  <c r="AH23" i="1"/>
  <c r="AI23" i="1"/>
  <c r="AJ23" i="1"/>
  <c r="AK23" i="1"/>
  <c r="AL23" i="1"/>
  <c r="J24" i="1"/>
  <c r="N25" i="1"/>
  <c r="O25" i="1"/>
  <c r="Y25" i="1"/>
  <c r="Z25" i="1"/>
  <c r="AA25" i="1"/>
  <c r="AB25" i="1"/>
  <c r="AC25" i="1"/>
  <c r="AD25" i="1"/>
  <c r="AE25" i="1"/>
  <c r="AF25" i="1"/>
  <c r="AG25" i="1"/>
  <c r="AH25" i="1"/>
  <c r="AI25" i="1"/>
  <c r="AJ25" i="1"/>
  <c r="AK25" i="1"/>
  <c r="AL25" i="1"/>
  <c r="AM25" i="1"/>
  <c r="AN25" i="1"/>
  <c r="AO25" i="1"/>
  <c r="AP25" i="1"/>
  <c r="AQ25" i="1"/>
  <c r="AR25" i="1"/>
  <c r="N28" i="1"/>
  <c r="O28" i="1"/>
  <c r="Y28" i="1"/>
  <c r="Z28" i="1"/>
  <c r="AA28" i="1"/>
  <c r="AB28" i="1"/>
  <c r="AC28" i="1"/>
  <c r="AD28" i="1"/>
  <c r="AE28" i="1"/>
  <c r="AF28" i="1"/>
  <c r="AG28" i="1"/>
  <c r="AH28" i="1"/>
  <c r="AI28" i="1"/>
  <c r="AJ28" i="1"/>
  <c r="AK28" i="1"/>
  <c r="AL28" i="1"/>
  <c r="AM28" i="1"/>
  <c r="AN28" i="1"/>
  <c r="AO28" i="1"/>
  <c r="AP28" i="1"/>
  <c r="AQ28" i="1"/>
  <c r="AR28" i="1"/>
  <c r="J30" i="1"/>
  <c r="N30" i="1"/>
  <c r="O30" i="1"/>
  <c r="Y30" i="1"/>
  <c r="Z30" i="1"/>
  <c r="AA30" i="1"/>
  <c r="AB30" i="1"/>
  <c r="AC30" i="1"/>
  <c r="AD30" i="1"/>
  <c r="AE30" i="1"/>
  <c r="AF30" i="1"/>
  <c r="AG30" i="1"/>
  <c r="AH30" i="1"/>
  <c r="AI30" i="1"/>
  <c r="AJ30" i="1"/>
  <c r="AK30" i="1"/>
  <c r="AL30" i="1"/>
  <c r="AM30" i="1"/>
  <c r="AN30" i="1"/>
  <c r="AO30" i="1"/>
  <c r="AP30" i="1"/>
  <c r="AQ30" i="1"/>
  <c r="AR30" i="1"/>
  <c r="J32" i="1"/>
  <c r="J33" i="1"/>
  <c r="N33" i="1"/>
  <c r="O33" i="1"/>
  <c r="Z33" i="1"/>
  <c r="AA33" i="1"/>
  <c r="AB33" i="1"/>
  <c r="AC33" i="1"/>
  <c r="AD33" i="1"/>
  <c r="AE33" i="1"/>
  <c r="AF33" i="1"/>
  <c r="AG33" i="1"/>
  <c r="AH33" i="1"/>
  <c r="AI33" i="1"/>
  <c r="AJ33" i="1"/>
  <c r="AK33" i="1"/>
  <c r="AL33" i="1"/>
  <c r="AM33" i="1"/>
  <c r="AN33" i="1"/>
  <c r="AO33" i="1"/>
  <c r="AP33" i="1"/>
  <c r="AQ33" i="1"/>
  <c r="AR33" i="1"/>
  <c r="J34" i="1"/>
  <c r="J35" i="1"/>
  <c r="J37" i="1"/>
  <c r="N37" i="1"/>
  <c r="O37" i="1"/>
  <c r="Y37" i="1"/>
  <c r="Z37" i="1"/>
  <c r="AA37" i="1"/>
  <c r="AB37" i="1"/>
  <c r="AC37" i="1"/>
  <c r="AD37" i="1"/>
  <c r="AE37" i="1"/>
  <c r="AF37" i="1"/>
  <c r="AG37" i="1"/>
  <c r="AH37" i="1"/>
  <c r="AI37" i="1"/>
  <c r="AJ37" i="1"/>
  <c r="AK37" i="1"/>
  <c r="AL37" i="1"/>
  <c r="AM37" i="1"/>
  <c r="AN37" i="1"/>
  <c r="AO37" i="1"/>
  <c r="AP37" i="1"/>
  <c r="AQ37" i="1"/>
  <c r="AR37" i="1"/>
  <c r="J41" i="1"/>
  <c r="N41" i="1"/>
  <c r="O41" i="1"/>
  <c r="Y41" i="1"/>
  <c r="Z41" i="1"/>
  <c r="AA41" i="1"/>
  <c r="AB41" i="1"/>
  <c r="AC41" i="1"/>
  <c r="AD41" i="1"/>
  <c r="AE41" i="1"/>
  <c r="AF41" i="1"/>
  <c r="AG41" i="1"/>
  <c r="AH41" i="1"/>
  <c r="AI41" i="1"/>
  <c r="AJ41" i="1"/>
  <c r="AK41" i="1"/>
  <c r="AL41" i="1"/>
  <c r="AM41" i="1"/>
  <c r="AN41" i="1"/>
  <c r="AO41" i="1"/>
  <c r="AP41" i="1"/>
  <c r="AQ41" i="1"/>
  <c r="AR41" i="1"/>
  <c r="N45" i="1"/>
  <c r="O45" i="1"/>
  <c r="Y45" i="1"/>
  <c r="Z45" i="1"/>
  <c r="AA45" i="1"/>
  <c r="AB45" i="1"/>
  <c r="AC45" i="1"/>
  <c r="AD45" i="1"/>
  <c r="AE45" i="1"/>
  <c r="AF45" i="1"/>
  <c r="AG45" i="1"/>
  <c r="AH45" i="1"/>
  <c r="AI45" i="1"/>
  <c r="AJ45" i="1"/>
  <c r="AK45" i="1"/>
  <c r="AL45" i="1"/>
  <c r="N53" i="1"/>
  <c r="O53" i="1"/>
  <c r="Y53" i="1"/>
  <c r="Z53" i="1"/>
  <c r="AA53" i="1"/>
  <c r="AB53" i="1"/>
  <c r="AC53" i="1"/>
  <c r="AD53" i="1"/>
  <c r="AE53" i="1"/>
  <c r="AF53" i="1"/>
  <c r="AG53" i="1"/>
  <c r="AH53" i="1"/>
  <c r="AI53" i="1"/>
  <c r="AJ53" i="1"/>
  <c r="AK53" i="1"/>
  <c r="AL53" i="1"/>
  <c r="J57" i="1"/>
  <c r="N57" i="1"/>
  <c r="O57" i="1"/>
  <c r="Y57" i="1"/>
  <c r="Z57" i="1"/>
  <c r="AA57" i="1"/>
  <c r="AB57" i="1"/>
  <c r="AC57" i="1"/>
  <c r="AD57" i="1"/>
  <c r="AE57" i="1"/>
  <c r="AF57" i="1"/>
  <c r="AG57" i="1"/>
  <c r="AH57" i="1"/>
  <c r="AI57" i="1"/>
  <c r="AJ57" i="1"/>
  <c r="AK57" i="1"/>
  <c r="AL57" i="1"/>
  <c r="AM57" i="1"/>
  <c r="AN57" i="1"/>
  <c r="AO57" i="1"/>
  <c r="AP57" i="1"/>
  <c r="AQ57" i="1"/>
  <c r="AR57" i="1"/>
  <c r="J61" i="1"/>
  <c r="K61" i="1"/>
  <c r="L61" i="1"/>
  <c r="M61" i="1"/>
  <c r="J62" i="1"/>
  <c r="J63" i="1"/>
  <c r="K63" i="1"/>
  <c r="L63" i="1"/>
  <c r="M63" i="1"/>
  <c r="N63" i="1"/>
  <c r="O63" i="1"/>
  <c r="Y63" i="1"/>
  <c r="Z63" i="1"/>
  <c r="AA63" i="1"/>
  <c r="AB63" i="1"/>
  <c r="AC63" i="1"/>
  <c r="AD63" i="1"/>
  <c r="AE63" i="1"/>
  <c r="AF63" i="1"/>
  <c r="AG63" i="1"/>
  <c r="AH63" i="1"/>
  <c r="AI63" i="1"/>
  <c r="AJ63" i="1"/>
  <c r="AK63" i="1"/>
  <c r="AL63" i="1"/>
  <c r="AM63" i="1"/>
  <c r="AN63" i="1"/>
  <c r="AO63" i="1"/>
  <c r="AP63" i="1"/>
  <c r="AQ63" i="1"/>
  <c r="AR63" i="1"/>
  <c r="J67" i="1"/>
  <c r="N67" i="1"/>
  <c r="O67" i="1"/>
  <c r="Y67" i="1"/>
  <c r="Z67" i="1"/>
  <c r="AA67" i="1"/>
  <c r="AB67" i="1"/>
  <c r="AC67" i="1"/>
  <c r="AD67" i="1"/>
  <c r="AE67" i="1"/>
  <c r="AF67" i="1"/>
  <c r="AG67" i="1"/>
  <c r="AH67" i="1"/>
  <c r="AI67" i="1"/>
  <c r="AJ67" i="1"/>
  <c r="AK67" i="1"/>
  <c r="AL67" i="1"/>
  <c r="AM67" i="1"/>
  <c r="AN67" i="1"/>
  <c r="AO67" i="1"/>
  <c r="AP67" i="1"/>
  <c r="AQ67" i="1"/>
  <c r="AR67" i="1"/>
  <c r="N73" i="1"/>
  <c r="O73" i="1"/>
  <c r="Y73" i="1"/>
  <c r="Z73" i="1"/>
  <c r="AA73" i="1"/>
  <c r="AB73" i="1"/>
  <c r="AC73" i="1"/>
  <c r="AD73" i="1"/>
  <c r="AE73" i="1"/>
  <c r="AF73" i="1"/>
  <c r="AG73" i="1"/>
  <c r="AH73" i="1"/>
  <c r="AI73" i="1"/>
  <c r="AJ73" i="1"/>
  <c r="AK73" i="1"/>
  <c r="AL73" i="1"/>
  <c r="AM73" i="1"/>
  <c r="AN73" i="1"/>
  <c r="AO73" i="1"/>
  <c r="AP73" i="1"/>
  <c r="AQ73" i="1"/>
  <c r="AR73" i="1"/>
  <c r="N75" i="1"/>
  <c r="O75" i="1"/>
  <c r="U75" i="1"/>
  <c r="V75" i="1"/>
  <c r="W75" i="1"/>
  <c r="X75" i="1"/>
  <c r="Y75" i="1"/>
  <c r="Z75" i="1"/>
  <c r="AA75" i="1"/>
  <c r="AB75" i="1"/>
  <c r="AC75" i="1"/>
  <c r="AD75" i="1"/>
  <c r="AE75" i="1"/>
  <c r="AF75" i="1"/>
  <c r="AG75" i="1"/>
  <c r="AH75" i="1"/>
  <c r="AI75" i="1"/>
  <c r="AJ75" i="1"/>
  <c r="AK75" i="1"/>
  <c r="AL75" i="1"/>
  <c r="AM75" i="1"/>
  <c r="AN75" i="1"/>
  <c r="AO75" i="1"/>
  <c r="AP75" i="1"/>
  <c r="AQ75" i="1"/>
  <c r="AR75" i="1"/>
  <c r="O77" i="1"/>
  <c r="J78" i="1"/>
  <c r="J79" i="1"/>
  <c r="N79" i="1"/>
  <c r="O79" i="1"/>
  <c r="Z79" i="1"/>
  <c r="AA79" i="1"/>
  <c r="AB79" i="1"/>
  <c r="AC79" i="1"/>
  <c r="AD79" i="1"/>
  <c r="AE79" i="1"/>
  <c r="AF79" i="1"/>
  <c r="AG79" i="1"/>
  <c r="AH79" i="1"/>
  <c r="AI79" i="1"/>
  <c r="AJ79" i="1"/>
  <c r="AK79" i="1"/>
  <c r="AL79" i="1"/>
  <c r="AM79" i="1"/>
  <c r="AN79" i="1"/>
  <c r="AO79" i="1"/>
  <c r="AP79" i="1"/>
  <c r="AQ79" i="1"/>
  <c r="AR79" i="1"/>
  <c r="J80" i="1"/>
  <c r="J81" i="1"/>
  <c r="K81" i="1"/>
  <c r="L81" i="1"/>
  <c r="M81" i="1"/>
  <c r="J83" i="1"/>
  <c r="J98" i="1"/>
  <c r="K98" i="1"/>
  <c r="L98" i="1"/>
  <c r="M98" i="1"/>
  <c r="N98" i="1"/>
  <c r="O98" i="1"/>
  <c r="Y98" i="1"/>
  <c r="Z98" i="1"/>
  <c r="AA98" i="1"/>
  <c r="AB98" i="1"/>
  <c r="AC98" i="1"/>
  <c r="AD98" i="1"/>
  <c r="AE98" i="1"/>
  <c r="AF98" i="1"/>
  <c r="AG98" i="1"/>
  <c r="AH98" i="1"/>
  <c r="AI98" i="1"/>
  <c r="AJ98" i="1"/>
  <c r="AK98" i="1"/>
  <c r="AL98" i="1"/>
  <c r="AM98" i="1"/>
  <c r="AN98" i="1"/>
  <c r="AO98" i="1"/>
  <c r="AP98" i="1"/>
  <c r="AQ98" i="1"/>
  <c r="AR98" i="1"/>
  <c r="J101" i="1"/>
  <c r="K101" i="1"/>
  <c r="L101" i="1"/>
  <c r="M101" i="1"/>
  <c r="N101" i="1"/>
  <c r="O101" i="1"/>
  <c r="Y101" i="1"/>
  <c r="Z101" i="1"/>
  <c r="AA101" i="1"/>
  <c r="AB101" i="1"/>
  <c r="AC101" i="1"/>
  <c r="AD101" i="1"/>
  <c r="AE101" i="1"/>
  <c r="AF101" i="1"/>
  <c r="AG101" i="1"/>
  <c r="AH101" i="1"/>
  <c r="AI101" i="1"/>
  <c r="AJ101" i="1"/>
  <c r="AK101" i="1"/>
  <c r="AL101" i="1"/>
  <c r="AM101" i="1"/>
  <c r="AN101" i="1"/>
  <c r="AO101" i="1"/>
  <c r="AP101" i="1"/>
  <c r="AQ101" i="1"/>
  <c r="AR101" i="1"/>
  <c r="N117" i="1"/>
  <c r="O117" i="1"/>
  <c r="Z117" i="1"/>
  <c r="AA117" i="1"/>
  <c r="AB117" i="1"/>
  <c r="AC117" i="1"/>
  <c r="AD117" i="1"/>
  <c r="AE117" i="1"/>
  <c r="AF117" i="1"/>
  <c r="AG117" i="1"/>
  <c r="AH117" i="1"/>
  <c r="AI117" i="1"/>
  <c r="AJ117" i="1"/>
  <c r="AK117" i="1"/>
  <c r="AL117" i="1"/>
  <c r="AM117" i="1"/>
  <c r="AN117" i="1"/>
  <c r="AO117" i="1"/>
  <c r="AP117" i="1"/>
  <c r="AQ117" i="1"/>
  <c r="AR117" i="1"/>
  <c r="N118" i="1"/>
  <c r="O118" i="1"/>
  <c r="Z118" i="1"/>
  <c r="AA118" i="1"/>
  <c r="AB118" i="1"/>
  <c r="AC118" i="1"/>
  <c r="AD118" i="1"/>
  <c r="AE118" i="1"/>
  <c r="AF118" i="1"/>
  <c r="AG118" i="1"/>
  <c r="AH118" i="1"/>
  <c r="AI118" i="1"/>
  <c r="AJ118" i="1"/>
  <c r="AK118" i="1"/>
  <c r="AL118" i="1"/>
  <c r="AM118" i="1"/>
  <c r="AN118" i="1"/>
  <c r="AO118" i="1"/>
  <c r="AP118" i="1"/>
  <c r="AQ118" i="1"/>
  <c r="AR118" i="1"/>
  <c r="N119" i="1"/>
  <c r="O119" i="1"/>
  <c r="Z119" i="1"/>
  <c r="AA119" i="1"/>
  <c r="AB119" i="1"/>
  <c r="AC119" i="1"/>
  <c r="AD119" i="1"/>
  <c r="AE119" i="1"/>
  <c r="AF119" i="1"/>
  <c r="AG119" i="1"/>
  <c r="AH119" i="1"/>
  <c r="AI119" i="1"/>
  <c r="AJ119" i="1"/>
  <c r="AK119" i="1"/>
  <c r="AL119" i="1"/>
  <c r="AM119" i="1"/>
  <c r="AN119" i="1"/>
  <c r="AO119" i="1"/>
  <c r="AP119" i="1"/>
  <c r="AQ119" i="1"/>
  <c r="AR119" i="1"/>
  <c r="N126" i="1"/>
  <c r="O126" i="1"/>
  <c r="Z126" i="1"/>
  <c r="AA126" i="1"/>
  <c r="AB126" i="1"/>
  <c r="AC126" i="1"/>
  <c r="AD126" i="1"/>
  <c r="AE126" i="1"/>
  <c r="AF126" i="1"/>
  <c r="AG126" i="1"/>
  <c r="AH126" i="1"/>
  <c r="AI126" i="1"/>
  <c r="AJ126" i="1"/>
  <c r="AK126" i="1"/>
  <c r="AL126" i="1"/>
  <c r="AM126" i="1"/>
  <c r="AN126" i="1"/>
  <c r="AO126" i="1"/>
  <c r="AP126" i="1"/>
  <c r="AQ126" i="1"/>
  <c r="AR126" i="1"/>
  <c r="J129" i="1"/>
  <c r="K129" i="1"/>
  <c r="L129" i="1"/>
  <c r="M129" i="1"/>
  <c r="N129" i="1"/>
  <c r="O129" i="1"/>
  <c r="Y129" i="1"/>
  <c r="Z129" i="1"/>
  <c r="AA129" i="1"/>
  <c r="AB129" i="1"/>
  <c r="AC129" i="1"/>
  <c r="AD129" i="1"/>
  <c r="AE129" i="1"/>
  <c r="AF129" i="1"/>
  <c r="AG129" i="1"/>
  <c r="AH129" i="1"/>
  <c r="AI129" i="1"/>
  <c r="AJ129" i="1"/>
  <c r="AK129" i="1"/>
  <c r="AL129" i="1"/>
  <c r="AM129" i="1"/>
  <c r="AN129" i="1"/>
  <c r="AO129" i="1"/>
  <c r="AP129" i="1"/>
  <c r="AQ129" i="1"/>
  <c r="AR129" i="1"/>
  <c r="O131" i="1"/>
  <c r="Z131" i="1"/>
  <c r="AA131" i="1"/>
  <c r="AB131" i="1"/>
  <c r="AC131" i="1"/>
  <c r="AD131" i="1"/>
  <c r="AE131" i="1"/>
  <c r="AF131" i="1"/>
  <c r="AG131" i="1"/>
  <c r="AH131" i="1"/>
  <c r="AI131" i="1"/>
  <c r="AJ131" i="1"/>
  <c r="AK131" i="1"/>
  <c r="AL131" i="1"/>
  <c r="AM131" i="1"/>
  <c r="AN131" i="1"/>
  <c r="AO131" i="1"/>
  <c r="AP131" i="1"/>
  <c r="AQ131" i="1"/>
  <c r="AR131" i="1"/>
  <c r="J135" i="1"/>
  <c r="N135" i="1"/>
  <c r="O135" i="1"/>
  <c r="Y135" i="1"/>
  <c r="Z135" i="1"/>
  <c r="AA135" i="1"/>
  <c r="AB135" i="1"/>
  <c r="AC135" i="1"/>
  <c r="AD135" i="1"/>
  <c r="AE135" i="1"/>
  <c r="AF135" i="1"/>
  <c r="AG135" i="1"/>
  <c r="AH135" i="1"/>
  <c r="AI135" i="1"/>
  <c r="AJ135" i="1"/>
  <c r="AK135" i="1"/>
  <c r="AL135" i="1"/>
  <c r="AM135" i="1"/>
  <c r="AN135" i="1"/>
  <c r="AO135" i="1"/>
  <c r="AP135" i="1"/>
  <c r="AQ135" i="1"/>
  <c r="AR135" i="1"/>
  <c r="J143" i="1"/>
  <c r="J145" i="1"/>
  <c r="J153" i="1"/>
  <c r="N153" i="1"/>
  <c r="O153" i="1"/>
  <c r="Y153" i="1"/>
  <c r="Z153" i="1"/>
  <c r="AA153" i="1"/>
  <c r="AB153" i="1"/>
  <c r="AC153" i="1"/>
  <c r="AD153" i="1"/>
  <c r="AE153" i="1"/>
  <c r="AF153" i="1"/>
  <c r="AG153" i="1"/>
  <c r="AH153" i="1"/>
  <c r="AI153" i="1"/>
  <c r="AJ153" i="1"/>
  <c r="AK153" i="1"/>
  <c r="AL153" i="1"/>
  <c r="AM153" i="1"/>
  <c r="AN153" i="1"/>
  <c r="AO153" i="1"/>
  <c r="AP153" i="1"/>
  <c r="AQ153" i="1"/>
  <c r="AR153" i="1"/>
  <c r="J154" i="1"/>
  <c r="N154" i="1"/>
  <c r="O154" i="1"/>
  <c r="Y154" i="1"/>
  <c r="Z154" i="1"/>
  <c r="AA154" i="1"/>
  <c r="AB154" i="1"/>
  <c r="AC154" i="1"/>
  <c r="AD154" i="1"/>
  <c r="AE154" i="1"/>
  <c r="AF154" i="1"/>
  <c r="AG154" i="1"/>
  <c r="AH154" i="1"/>
  <c r="AI154" i="1"/>
  <c r="AJ154" i="1"/>
  <c r="AK154" i="1"/>
  <c r="AL154" i="1"/>
  <c r="AM154" i="1"/>
  <c r="AN154" i="1"/>
  <c r="AO154" i="1"/>
  <c r="AP154" i="1"/>
  <c r="AQ154" i="1"/>
  <c r="AR154" i="1"/>
  <c r="J156" i="1"/>
  <c r="N156" i="1"/>
  <c r="O156" i="1"/>
  <c r="Y156" i="1"/>
  <c r="Z156" i="1"/>
  <c r="AA156" i="1"/>
  <c r="AB156" i="1"/>
  <c r="AC156" i="1"/>
  <c r="AD156" i="1"/>
  <c r="AE156" i="1"/>
  <c r="AF156" i="1"/>
  <c r="AG156" i="1"/>
  <c r="AH156" i="1"/>
  <c r="AI156" i="1"/>
  <c r="AJ156" i="1"/>
  <c r="AK156" i="1"/>
  <c r="AL156" i="1"/>
  <c r="AM156" i="1"/>
  <c r="AN156" i="1"/>
  <c r="AO156" i="1"/>
  <c r="AP156" i="1"/>
  <c r="AQ156" i="1"/>
  <c r="AR156" i="1"/>
  <c r="N163" i="1"/>
  <c r="O163" i="1"/>
  <c r="Z163" i="1"/>
  <c r="AA163" i="1"/>
  <c r="AB163" i="1"/>
  <c r="AC163" i="1"/>
  <c r="AD163" i="1"/>
  <c r="AE163" i="1"/>
  <c r="AF163" i="1"/>
  <c r="AG163" i="1"/>
  <c r="AH163" i="1"/>
  <c r="AI163" i="1"/>
  <c r="AJ163" i="1"/>
  <c r="AK163" i="1"/>
  <c r="AL163" i="1"/>
  <c r="AM163" i="1"/>
  <c r="AN163" i="1"/>
  <c r="AO163" i="1"/>
  <c r="AP163" i="1"/>
  <c r="AQ163" i="1"/>
  <c r="AR163" i="1"/>
  <c r="N165" i="1"/>
  <c r="O165" i="1"/>
  <c r="Z165" i="1"/>
  <c r="AA165" i="1"/>
  <c r="AB165" i="1"/>
  <c r="AC165" i="1"/>
  <c r="AD165" i="1"/>
  <c r="AE165" i="1"/>
  <c r="AF165" i="1"/>
  <c r="AG165" i="1"/>
  <c r="AH165" i="1"/>
  <c r="AI165" i="1"/>
  <c r="AJ165" i="1"/>
  <c r="AK165" i="1"/>
  <c r="AL165" i="1"/>
  <c r="N172" i="1"/>
  <c r="O172" i="1"/>
  <c r="Z172" i="1"/>
  <c r="AA172" i="1"/>
  <c r="AB172" i="1"/>
  <c r="AC172" i="1"/>
  <c r="AD172" i="1"/>
  <c r="AE172" i="1"/>
  <c r="AF172" i="1"/>
  <c r="AG172" i="1"/>
  <c r="AH172" i="1"/>
  <c r="AI172" i="1"/>
  <c r="AJ172" i="1"/>
  <c r="AK172" i="1"/>
  <c r="AL172" i="1"/>
  <c r="J174" i="1"/>
  <c r="N174" i="1"/>
  <c r="O174" i="1"/>
  <c r="Y174" i="1"/>
  <c r="Z174" i="1"/>
  <c r="AA174" i="1"/>
  <c r="AB174" i="1"/>
  <c r="AC174" i="1"/>
  <c r="AD174" i="1"/>
  <c r="AE174" i="1"/>
  <c r="AF174" i="1"/>
  <c r="AG174" i="1"/>
  <c r="AH174" i="1"/>
  <c r="AI174" i="1"/>
  <c r="AJ174" i="1"/>
  <c r="AK174" i="1"/>
  <c r="AL174" i="1"/>
  <c r="AM174" i="1"/>
  <c r="AN174" i="1"/>
  <c r="AO174" i="1"/>
  <c r="AP174" i="1"/>
  <c r="AQ174" i="1"/>
  <c r="AR174" i="1"/>
  <c r="N179" i="1"/>
  <c r="O179" i="1"/>
  <c r="Y179" i="1"/>
  <c r="Z179" i="1"/>
  <c r="AA179" i="1"/>
  <c r="AB179" i="1"/>
  <c r="AC179" i="1"/>
  <c r="AD179" i="1"/>
  <c r="AE179" i="1"/>
  <c r="AF179" i="1"/>
  <c r="AG179" i="1"/>
  <c r="AH179" i="1"/>
  <c r="AI179" i="1"/>
  <c r="AJ179" i="1"/>
  <c r="AK179" i="1"/>
  <c r="AL179" i="1"/>
  <c r="AM179" i="1"/>
  <c r="AN179" i="1"/>
  <c r="AO179" i="1"/>
  <c r="AP179" i="1"/>
  <c r="AQ179" i="1"/>
  <c r="AR179" i="1"/>
  <c r="N181" i="1"/>
  <c r="O181" i="1"/>
  <c r="Y181" i="1"/>
  <c r="Z181" i="1"/>
  <c r="AA181" i="1"/>
  <c r="AB181" i="1"/>
  <c r="AC181" i="1"/>
  <c r="AD181" i="1"/>
  <c r="AE181" i="1"/>
  <c r="AF181" i="1"/>
  <c r="AG181" i="1"/>
  <c r="AH181" i="1"/>
  <c r="AI181" i="1"/>
  <c r="AJ181" i="1"/>
  <c r="AK181" i="1"/>
  <c r="AL181" i="1"/>
  <c r="AM181" i="1"/>
  <c r="AN181" i="1"/>
  <c r="AO181" i="1"/>
  <c r="AP181" i="1"/>
  <c r="AQ181" i="1"/>
  <c r="AR181" i="1"/>
  <c r="L189" i="1"/>
  <c r="M189" i="1"/>
  <c r="O189" i="1"/>
  <c r="Z189" i="1"/>
  <c r="AA189" i="1"/>
  <c r="AB189" i="1"/>
  <c r="AC189" i="1"/>
  <c r="AD189" i="1"/>
  <c r="AE189" i="1"/>
  <c r="AF189" i="1"/>
  <c r="AG189" i="1"/>
  <c r="AH189" i="1"/>
  <c r="AI189" i="1"/>
  <c r="AJ189" i="1"/>
  <c r="AK189" i="1"/>
  <c r="AL189" i="1"/>
  <c r="AM189" i="1"/>
  <c r="AN189" i="1"/>
  <c r="AO189" i="1"/>
  <c r="AP189" i="1"/>
  <c r="AQ189" i="1"/>
  <c r="AR189" i="1"/>
  <c r="J190" i="1"/>
  <c r="N190" i="1"/>
  <c r="O190" i="1"/>
  <c r="Y190" i="1"/>
  <c r="Z190" i="1"/>
  <c r="AA190" i="1"/>
  <c r="AB190" i="1"/>
  <c r="AC190" i="1"/>
  <c r="AD190" i="1"/>
  <c r="AE190" i="1"/>
  <c r="AF190" i="1"/>
  <c r="AG190" i="1"/>
  <c r="AH190" i="1"/>
  <c r="AI190" i="1"/>
  <c r="AJ190" i="1"/>
  <c r="AK190" i="1"/>
  <c r="AL190" i="1"/>
  <c r="AM190" i="1"/>
  <c r="AN190" i="1"/>
  <c r="AO190" i="1"/>
  <c r="AP190" i="1"/>
  <c r="AQ190" i="1"/>
  <c r="AR190" i="1"/>
  <c r="N192" i="1"/>
  <c r="O192" i="1"/>
  <c r="Y192" i="1"/>
  <c r="Z192" i="1"/>
  <c r="AA192" i="1"/>
  <c r="AB192" i="1"/>
  <c r="AC192" i="1"/>
  <c r="AD192" i="1"/>
  <c r="AE192" i="1"/>
  <c r="AF192" i="1"/>
  <c r="AG192" i="1"/>
  <c r="AH192" i="1"/>
  <c r="AI192" i="1"/>
  <c r="AJ192" i="1"/>
  <c r="AK192" i="1"/>
  <c r="AL192" i="1"/>
  <c r="AM192" i="1"/>
  <c r="AN192" i="1"/>
  <c r="AO192" i="1"/>
  <c r="AP192" i="1"/>
  <c r="AQ192" i="1"/>
  <c r="AR192" i="1"/>
  <c r="J193" i="1"/>
  <c r="K193" i="1"/>
  <c r="L193" i="1"/>
  <c r="M193" i="1"/>
  <c r="J197" i="1"/>
  <c r="K197" i="1"/>
  <c r="L197" i="1"/>
  <c r="M197" i="1"/>
  <c r="N197" i="1"/>
  <c r="O197" i="1"/>
  <c r="Y197" i="1"/>
  <c r="Z197" i="1"/>
  <c r="AA197" i="1"/>
  <c r="AB197" i="1"/>
  <c r="AC197" i="1"/>
  <c r="AD197" i="1"/>
  <c r="AE197" i="1"/>
  <c r="AF197" i="1"/>
  <c r="AG197" i="1"/>
  <c r="AH197" i="1"/>
  <c r="AI197" i="1"/>
  <c r="AJ197" i="1"/>
  <c r="AK197" i="1"/>
  <c r="AL197" i="1"/>
  <c r="AM197" i="1"/>
  <c r="AN197" i="1"/>
  <c r="AO197" i="1"/>
  <c r="AP197" i="1"/>
  <c r="AQ197" i="1"/>
  <c r="AR197" i="1"/>
  <c r="J201" i="1"/>
  <c r="K201" i="1"/>
  <c r="L201" i="1"/>
  <c r="M201" i="1"/>
  <c r="N201" i="1"/>
  <c r="O201" i="1"/>
  <c r="Y201" i="1"/>
  <c r="Z201" i="1"/>
  <c r="AA201" i="1"/>
  <c r="AB201" i="1"/>
  <c r="AC201" i="1"/>
  <c r="AD201" i="1"/>
  <c r="AE201" i="1"/>
  <c r="AF201" i="1"/>
  <c r="AG201" i="1"/>
  <c r="AH201" i="1"/>
  <c r="AI201" i="1"/>
  <c r="AJ201" i="1"/>
  <c r="AK201" i="1"/>
  <c r="AL201" i="1"/>
  <c r="AM201" i="1"/>
  <c r="AN201" i="1"/>
  <c r="AO201" i="1"/>
  <c r="AP201" i="1"/>
  <c r="AQ201" i="1"/>
  <c r="AR201" i="1"/>
  <c r="Y208" i="1"/>
  <c r="Z208" i="1"/>
  <c r="AA208" i="1"/>
  <c r="AB208" i="1"/>
  <c r="AC208" i="1"/>
  <c r="AD208" i="1"/>
  <c r="AE208" i="1"/>
  <c r="AF208" i="1"/>
  <c r="AG208" i="1"/>
  <c r="AH208" i="1"/>
  <c r="AI208" i="1"/>
  <c r="AJ208" i="1"/>
  <c r="AK208" i="1"/>
  <c r="AL208" i="1"/>
  <c r="AM208" i="1"/>
  <c r="AN208" i="1"/>
  <c r="AO208" i="1"/>
  <c r="AP208" i="1"/>
  <c r="AQ208" i="1"/>
  <c r="AR208" i="1"/>
  <c r="Z209" i="1"/>
  <c r="AA209" i="1"/>
  <c r="AB209" i="1"/>
  <c r="AC209" i="1"/>
  <c r="AD209" i="1"/>
  <c r="AE209" i="1"/>
  <c r="AF209" i="1"/>
  <c r="AG209" i="1"/>
  <c r="AH209" i="1"/>
  <c r="AI209" i="1"/>
  <c r="AJ209" i="1"/>
  <c r="AK209" i="1"/>
  <c r="AL209" i="1"/>
  <c r="AM209" i="1"/>
  <c r="AN209" i="1"/>
  <c r="AO209" i="1"/>
  <c r="AP209" i="1"/>
  <c r="AQ209" i="1"/>
  <c r="AR209" i="1"/>
  <c r="Z210" i="1"/>
  <c r="AA210" i="1"/>
  <c r="AB210" i="1"/>
  <c r="AC210" i="1"/>
  <c r="AD210" i="1"/>
  <c r="AE210" i="1"/>
  <c r="AF210" i="1"/>
  <c r="AG210" i="1"/>
  <c r="AH210" i="1"/>
  <c r="AI210" i="1"/>
  <c r="AJ210" i="1"/>
  <c r="AK210" i="1"/>
  <c r="AL210" i="1"/>
  <c r="AM210" i="1"/>
  <c r="AN210" i="1"/>
  <c r="AO210" i="1"/>
  <c r="AP210" i="1"/>
  <c r="AQ210" i="1"/>
  <c r="AR210" i="1"/>
  <c r="Z212" i="1"/>
  <c r="AA212" i="1"/>
  <c r="AB212" i="1"/>
  <c r="AC212" i="1"/>
  <c r="AD212" i="1"/>
  <c r="AE212" i="1"/>
  <c r="AF212" i="1"/>
  <c r="AG212" i="1"/>
  <c r="AH212" i="1"/>
  <c r="AI212" i="1"/>
  <c r="AJ212" i="1"/>
  <c r="AK212" i="1"/>
  <c r="AL212" i="1"/>
  <c r="AM212" i="1"/>
  <c r="AN212" i="1"/>
  <c r="AO212" i="1"/>
  <c r="AP212" i="1"/>
  <c r="AQ212" i="1"/>
  <c r="AR212" i="1"/>
  <c r="Z213" i="1"/>
  <c r="AA213" i="1"/>
  <c r="AB213" i="1"/>
  <c r="AC213" i="1"/>
  <c r="AD213" i="1"/>
  <c r="AE213" i="1"/>
  <c r="AF213" i="1"/>
  <c r="AG213" i="1"/>
  <c r="AH213" i="1"/>
  <c r="AI213" i="1"/>
  <c r="AJ213" i="1"/>
  <c r="AK213" i="1"/>
  <c r="AL213" i="1"/>
  <c r="AM213" i="1"/>
  <c r="AN213" i="1"/>
  <c r="AO213" i="1"/>
  <c r="AP213" i="1"/>
  <c r="AQ213" i="1"/>
  <c r="AR213" i="1"/>
  <c r="N215" i="1"/>
  <c r="O215" i="1"/>
  <c r="Y215" i="1"/>
  <c r="Z215" i="1"/>
  <c r="AA215" i="1"/>
  <c r="AB215" i="1"/>
  <c r="AC215" i="1"/>
  <c r="AD215" i="1"/>
  <c r="AE215" i="1"/>
  <c r="AF215" i="1"/>
  <c r="AG215" i="1"/>
  <c r="AH215" i="1"/>
  <c r="AI215" i="1"/>
  <c r="AJ215" i="1"/>
  <c r="AK215" i="1"/>
  <c r="AL215" i="1"/>
  <c r="AM215" i="1"/>
  <c r="AN215" i="1"/>
  <c r="AO215" i="1"/>
  <c r="AP215" i="1"/>
  <c r="AQ215" i="1"/>
  <c r="AR215" i="1"/>
  <c r="N216" i="1"/>
  <c r="O216" i="1"/>
  <c r="Z216" i="1"/>
  <c r="AA216" i="1"/>
  <c r="AB216" i="1"/>
  <c r="AC216" i="1"/>
  <c r="AD216" i="1"/>
  <c r="AE216" i="1"/>
  <c r="AF216" i="1"/>
  <c r="AG216" i="1"/>
  <c r="AH216" i="1"/>
  <c r="AI216" i="1"/>
  <c r="AJ216" i="1"/>
  <c r="AK216" i="1"/>
  <c r="AL216" i="1"/>
  <c r="AM216" i="1"/>
  <c r="AN216" i="1"/>
  <c r="AO216" i="1"/>
  <c r="AP216" i="1"/>
  <c r="AQ216" i="1"/>
  <c r="AR216" i="1"/>
  <c r="Q21" i="32"/>
  <c r="R21" i="32"/>
  <c r="S21" i="32"/>
  <c r="T21" i="32"/>
  <c r="U21" i="32"/>
  <c r="V21" i="32"/>
  <c r="W21" i="32"/>
  <c r="X21" i="32"/>
  <c r="Y21" i="32"/>
  <c r="Z21" i="32"/>
  <c r="AA21" i="32"/>
  <c r="AB21" i="32"/>
  <c r="AC21" i="32"/>
  <c r="AD21" i="32"/>
  <c r="AE21" i="32"/>
  <c r="AF21" i="32"/>
  <c r="AG21" i="32"/>
  <c r="AH21" i="32"/>
  <c r="P22" i="32"/>
  <c r="Q22" i="32"/>
  <c r="R22" i="32"/>
  <c r="S22" i="32"/>
  <c r="T22" i="32"/>
  <c r="U22" i="32"/>
  <c r="V22" i="32"/>
  <c r="W22" i="32"/>
  <c r="X22" i="32"/>
  <c r="Y22" i="32"/>
  <c r="Z22" i="32"/>
  <c r="AA22" i="32"/>
  <c r="AB22" i="32"/>
  <c r="AC22" i="32"/>
  <c r="AD22" i="32"/>
  <c r="AE22" i="32"/>
  <c r="AF22" i="32"/>
  <c r="AG22" i="32"/>
  <c r="AH22" i="32"/>
  <c r="P23" i="32"/>
  <c r="Q23" i="32"/>
  <c r="R23" i="32"/>
  <c r="S23" i="32"/>
  <c r="T23" i="32"/>
  <c r="U23" i="32"/>
  <c r="V23" i="32"/>
  <c r="W23" i="32"/>
  <c r="X23" i="32"/>
  <c r="Y23" i="32"/>
  <c r="Z23" i="32"/>
  <c r="AA23" i="32"/>
  <c r="AB23" i="32"/>
  <c r="AC23" i="32"/>
  <c r="AD23" i="32"/>
  <c r="AE23" i="32"/>
  <c r="AF23" i="32"/>
  <c r="AG23" i="32"/>
  <c r="AH23" i="32"/>
  <c r="P24" i="32"/>
  <c r="Q24" i="32"/>
  <c r="R24" i="32"/>
  <c r="S24" i="32"/>
  <c r="T24" i="32"/>
  <c r="U24" i="32"/>
  <c r="V24" i="32"/>
  <c r="W24" i="32"/>
  <c r="X24" i="32"/>
  <c r="Y24" i="32"/>
  <c r="Z24" i="32"/>
  <c r="AA24" i="32"/>
  <c r="AB24" i="32"/>
  <c r="AC24" i="32"/>
  <c r="AD24" i="32"/>
  <c r="AE24" i="32"/>
  <c r="AF24" i="32"/>
  <c r="AG24" i="32"/>
  <c r="AH24" i="32"/>
  <c r="P25" i="32"/>
  <c r="Q25" i="32"/>
  <c r="R25" i="32"/>
  <c r="S25" i="32"/>
  <c r="T25" i="32"/>
  <c r="U25" i="32"/>
  <c r="V25" i="32"/>
  <c r="W25" i="32"/>
  <c r="X25" i="32"/>
  <c r="Y25" i="32"/>
  <c r="Z25" i="32"/>
  <c r="AA25" i="32"/>
  <c r="AB25" i="32"/>
  <c r="AC25" i="32"/>
  <c r="AD25" i="32"/>
  <c r="AE25" i="32"/>
  <c r="AF25" i="32"/>
  <c r="AG25" i="32"/>
  <c r="AH25" i="32"/>
  <c r="P26" i="32"/>
  <c r="Q26" i="32"/>
  <c r="R26" i="32"/>
  <c r="S26" i="32"/>
  <c r="T26" i="32"/>
  <c r="U26" i="32"/>
  <c r="V26" i="32"/>
  <c r="W26" i="32"/>
  <c r="X26" i="32"/>
  <c r="Y26" i="32"/>
  <c r="Z26" i="32"/>
  <c r="AA26" i="32"/>
  <c r="AB26" i="32"/>
  <c r="AC26" i="32"/>
  <c r="AD26" i="32"/>
  <c r="AE26" i="32"/>
  <c r="AF26" i="32"/>
  <c r="AG26" i="32"/>
  <c r="AH26" i="32"/>
  <c r="G31" i="32"/>
  <c r="H31" i="32"/>
  <c r="Q31" i="32"/>
  <c r="R31" i="32"/>
  <c r="S31" i="32"/>
  <c r="T31" i="32"/>
  <c r="U31" i="32"/>
  <c r="V31" i="32"/>
  <c r="W31" i="32"/>
  <c r="X31" i="32"/>
  <c r="Y31" i="32"/>
  <c r="Z31" i="32"/>
  <c r="AA31" i="32"/>
  <c r="AB31" i="32"/>
  <c r="AC31" i="32"/>
  <c r="AD31" i="32"/>
  <c r="AE31" i="32"/>
  <c r="AF31" i="32"/>
  <c r="AG31" i="32"/>
  <c r="AH31" i="32"/>
  <c r="F32" i="32"/>
  <c r="G32" i="32"/>
  <c r="H32" i="32"/>
  <c r="P32" i="32"/>
  <c r="Q32" i="32"/>
  <c r="R32" i="32"/>
  <c r="S32" i="32"/>
  <c r="T32" i="32"/>
  <c r="U32" i="32"/>
  <c r="V32" i="32"/>
  <c r="W32" i="32"/>
  <c r="X32" i="32"/>
  <c r="Y32" i="32"/>
  <c r="Z32" i="32"/>
  <c r="AA32" i="32"/>
  <c r="AB32" i="32"/>
  <c r="AC32" i="32"/>
  <c r="AD32" i="32"/>
  <c r="AE32" i="32"/>
  <c r="AF32" i="32"/>
  <c r="AG32" i="32"/>
  <c r="AH32" i="32"/>
  <c r="F33" i="32"/>
  <c r="G33" i="32"/>
  <c r="H33" i="32"/>
  <c r="P33" i="32"/>
  <c r="Q33" i="32"/>
  <c r="R33" i="32"/>
  <c r="S33" i="32"/>
  <c r="T33" i="32"/>
  <c r="U33" i="32"/>
  <c r="V33" i="32"/>
  <c r="W33" i="32"/>
  <c r="X33" i="32"/>
  <c r="Y33" i="32"/>
  <c r="Z33" i="32"/>
  <c r="AA33" i="32"/>
  <c r="AB33" i="32"/>
  <c r="AC33" i="32"/>
  <c r="AD33" i="32"/>
  <c r="AE33" i="32"/>
  <c r="AF33" i="32"/>
  <c r="AG33" i="32"/>
  <c r="AH33" i="32"/>
  <c r="F34" i="32"/>
  <c r="G34" i="32"/>
  <c r="H34" i="32"/>
  <c r="P34" i="32"/>
  <c r="Q34" i="32"/>
  <c r="R34" i="32"/>
  <c r="S34" i="32"/>
  <c r="T34" i="32"/>
  <c r="U34" i="32"/>
  <c r="V34" i="32"/>
  <c r="W34" i="32"/>
  <c r="X34" i="32"/>
  <c r="Y34" i="32"/>
  <c r="Z34" i="32"/>
  <c r="AA34" i="32"/>
  <c r="AB34" i="32"/>
  <c r="AC34" i="32"/>
  <c r="AD34" i="32"/>
  <c r="AE34" i="32"/>
  <c r="AF34" i="32"/>
  <c r="AG34" i="32"/>
  <c r="AH34" i="32"/>
  <c r="F35" i="32"/>
  <c r="G35" i="32"/>
  <c r="H35" i="32"/>
  <c r="P35" i="32"/>
  <c r="Q35" i="32"/>
  <c r="R35" i="32"/>
  <c r="S35" i="32"/>
  <c r="T35" i="32"/>
  <c r="U35" i="32"/>
  <c r="V35" i="32"/>
  <c r="W35" i="32"/>
  <c r="X35" i="32"/>
  <c r="Y35" i="32"/>
  <c r="Z35" i="32"/>
  <c r="AA35" i="32"/>
  <c r="AB35" i="32"/>
  <c r="AC35" i="32"/>
  <c r="AD35" i="32"/>
  <c r="AE35" i="32"/>
  <c r="AF35" i="32"/>
  <c r="AG35" i="32"/>
  <c r="AH35" i="32"/>
  <c r="F36" i="32"/>
  <c r="G36" i="32"/>
  <c r="H36" i="32"/>
  <c r="P36" i="32"/>
  <c r="Q36" i="32"/>
  <c r="R36" i="32"/>
  <c r="S36" i="32"/>
  <c r="T36" i="32"/>
  <c r="U36" i="32"/>
  <c r="V36" i="32"/>
  <c r="W36" i="32"/>
  <c r="X36" i="32"/>
  <c r="Y36" i="32"/>
  <c r="Z36" i="32"/>
  <c r="AA36" i="32"/>
  <c r="AB36" i="32"/>
  <c r="AC36" i="32"/>
  <c r="AD36" i="32"/>
  <c r="AE36" i="32"/>
  <c r="AF36" i="32"/>
  <c r="AG36" i="32"/>
  <c r="AH36" i="32"/>
  <c r="F37" i="32"/>
  <c r="G37" i="32"/>
  <c r="H37" i="32"/>
  <c r="P37" i="32"/>
  <c r="Q37" i="32"/>
  <c r="R37" i="32"/>
  <c r="S37" i="32"/>
  <c r="T37" i="32"/>
  <c r="U37" i="32"/>
  <c r="V37" i="32"/>
  <c r="W37" i="32"/>
  <c r="X37" i="32"/>
  <c r="Y37" i="32"/>
  <c r="Z37" i="32"/>
  <c r="AA37" i="32"/>
  <c r="AB37" i="32"/>
  <c r="AC37" i="32"/>
  <c r="AD37" i="32"/>
  <c r="AE37" i="32"/>
  <c r="AF37" i="32"/>
  <c r="AG37" i="32"/>
  <c r="AH37" i="32"/>
  <c r="K17" i="16"/>
  <c r="P17" i="16"/>
  <c r="Q17" i="16"/>
  <c r="R17" i="16"/>
  <c r="K18" i="16"/>
  <c r="P19" i="16"/>
  <c r="Q19" i="16"/>
  <c r="R19" i="16"/>
  <c r="P22" i="16"/>
  <c r="Q22" i="16"/>
  <c r="R22" i="16"/>
  <c r="K23" i="16"/>
  <c r="P23" i="16"/>
  <c r="Q23" i="16"/>
  <c r="R23" i="16"/>
  <c r="K25" i="16"/>
  <c r="K26" i="16"/>
  <c r="P26" i="16"/>
  <c r="Q26" i="16"/>
  <c r="R26" i="16"/>
  <c r="K27" i="16"/>
  <c r="K28" i="16"/>
  <c r="K29" i="16"/>
  <c r="P29" i="16"/>
  <c r="Q29" i="16"/>
  <c r="R29" i="16"/>
  <c r="K33" i="16"/>
  <c r="P33" i="16"/>
  <c r="Q33" i="16"/>
  <c r="R33" i="16"/>
  <c r="K36" i="16"/>
  <c r="P36" i="16"/>
  <c r="Q36" i="16"/>
  <c r="R36" i="16"/>
  <c r="K43" i="16"/>
  <c r="P43" i="16"/>
  <c r="Q43" i="16"/>
  <c r="R43" i="16"/>
  <c r="K45" i="16"/>
  <c r="P45" i="16"/>
  <c r="Q45" i="16"/>
  <c r="R45" i="16"/>
  <c r="K49" i="16"/>
  <c r="L49" i="16"/>
  <c r="M49" i="16"/>
  <c r="N49" i="16"/>
  <c r="K50" i="16"/>
  <c r="K51" i="16"/>
  <c r="L51" i="16"/>
  <c r="M51" i="16"/>
  <c r="N51" i="16"/>
  <c r="P51" i="16"/>
  <c r="Q51" i="16"/>
  <c r="R51" i="16"/>
  <c r="P86" i="16"/>
  <c r="Q86" i="16"/>
  <c r="R86" i="16"/>
  <c r="P89" i="16"/>
  <c r="Q89" i="16"/>
  <c r="R89" i="16"/>
  <c r="P94" i="16"/>
  <c r="Q94" i="16"/>
  <c r="R94" i="16"/>
  <c r="P99" i="16"/>
  <c r="Q99" i="16"/>
  <c r="R99" i="16"/>
  <c r="Q100" i="16"/>
  <c r="R100" i="16"/>
  <c r="Q101" i="16"/>
  <c r="P122" i="16"/>
  <c r="Q122" i="16"/>
  <c r="R122" i="16"/>
  <c r="P172" i="16"/>
  <c r="Q172" i="16"/>
  <c r="R172" i="16"/>
  <c r="P173" i="16"/>
  <c r="Q173" i="16"/>
  <c r="R173" i="16"/>
  <c r="Q175" i="16"/>
  <c r="P181" i="16"/>
  <c r="Q181" i="16"/>
  <c r="R181" i="16"/>
  <c r="P182" i="16"/>
  <c r="Q182" i="16"/>
  <c r="R182" i="16"/>
  <c r="N60" i="4"/>
  <c r="O60" i="4"/>
  <c r="P60" i="4"/>
  <c r="AA60" i="4"/>
  <c r="AB60" i="4"/>
  <c r="AC60" i="4"/>
  <c r="AD60" i="4"/>
  <c r="AE60" i="4"/>
  <c r="AF60" i="4"/>
  <c r="AG60" i="4"/>
  <c r="AH60" i="4"/>
  <c r="AI60" i="4"/>
  <c r="AJ60" i="4"/>
  <c r="AK60" i="4"/>
  <c r="AL60" i="4"/>
  <c r="AM60" i="4"/>
  <c r="AN60" i="4"/>
  <c r="AO60" i="4"/>
  <c r="AP60" i="4"/>
  <c r="AQ60" i="4"/>
  <c r="AR60" i="4"/>
  <c r="AS60" i="4"/>
  <c r="AT60" i="4"/>
  <c r="N62" i="4"/>
  <c r="O62" i="4"/>
  <c r="P62" i="4"/>
  <c r="AA62" i="4"/>
  <c r="AB62" i="4"/>
  <c r="AC62" i="4"/>
  <c r="AD62" i="4"/>
  <c r="AE62" i="4"/>
  <c r="AF62" i="4"/>
  <c r="AG62" i="4"/>
  <c r="AH62" i="4"/>
  <c r="AI62" i="4"/>
  <c r="AJ62" i="4"/>
  <c r="AK62" i="4"/>
  <c r="AL62" i="4"/>
  <c r="AM62" i="4"/>
  <c r="AN62" i="4"/>
  <c r="AO62" i="4"/>
  <c r="AP62" i="4"/>
  <c r="AQ62" i="4"/>
  <c r="AR62" i="4"/>
  <c r="AS62" i="4"/>
  <c r="AT62" i="4"/>
  <c r="N64" i="4"/>
  <c r="O64" i="4"/>
  <c r="P64" i="4"/>
  <c r="AA64" i="4"/>
  <c r="AB64" i="4"/>
  <c r="AC64" i="4"/>
  <c r="AD64" i="4"/>
  <c r="AE64" i="4"/>
  <c r="AF64" i="4"/>
  <c r="AG64" i="4"/>
  <c r="AH64" i="4"/>
  <c r="AI64" i="4"/>
  <c r="AJ64" i="4"/>
  <c r="AK64" i="4"/>
  <c r="AL64" i="4"/>
  <c r="AM64" i="4"/>
  <c r="AN64" i="4"/>
  <c r="AO64" i="4"/>
  <c r="AP64" i="4"/>
  <c r="AQ64" i="4"/>
  <c r="AR64" i="4"/>
  <c r="AS64" i="4"/>
  <c r="AT64" i="4"/>
  <c r="AA66" i="4"/>
  <c r="AB66" i="4"/>
  <c r="AC66" i="4"/>
  <c r="AD66" i="4"/>
  <c r="AE66" i="4"/>
  <c r="AF66" i="4"/>
  <c r="AG66" i="4"/>
  <c r="AH66" i="4"/>
  <c r="AI66" i="4"/>
  <c r="AJ66" i="4"/>
  <c r="AK66" i="4"/>
  <c r="AL66" i="4"/>
  <c r="AM66" i="4"/>
  <c r="AN66" i="4"/>
  <c r="AO66" i="4"/>
  <c r="AP66" i="4"/>
  <c r="AQ66" i="4"/>
  <c r="AR66" i="4"/>
  <c r="AS66" i="4"/>
  <c r="AT66" i="4"/>
  <c r="N81" i="4"/>
  <c r="O81" i="4"/>
  <c r="P81" i="4"/>
  <c r="AA81" i="4"/>
  <c r="AB81" i="4"/>
  <c r="AC81" i="4"/>
  <c r="AD81" i="4"/>
  <c r="AE81" i="4"/>
  <c r="AF81" i="4"/>
  <c r="AG81" i="4"/>
  <c r="AH81" i="4"/>
  <c r="AI81" i="4"/>
  <c r="AJ81" i="4"/>
  <c r="AK81" i="4"/>
  <c r="AL81" i="4"/>
  <c r="AM81" i="4"/>
  <c r="AN81" i="4"/>
  <c r="AO81" i="4"/>
  <c r="AP81" i="4"/>
  <c r="AQ81" i="4"/>
  <c r="AR81" i="4"/>
  <c r="AS81" i="4"/>
  <c r="AT81" i="4"/>
  <c r="N82" i="4"/>
  <c r="O82" i="4"/>
  <c r="P82" i="4"/>
  <c r="J135" i="4"/>
  <c r="N135" i="4"/>
  <c r="O135" i="4"/>
  <c r="P135" i="4"/>
  <c r="AA135" i="4"/>
  <c r="AB135" i="4"/>
  <c r="AC135" i="4"/>
  <c r="AD135" i="4"/>
  <c r="AE135" i="4"/>
  <c r="AF135" i="4"/>
  <c r="AG135" i="4"/>
  <c r="AH135" i="4"/>
  <c r="AI135" i="4"/>
  <c r="AJ135" i="4"/>
  <c r="AK135" i="4"/>
  <c r="AL135" i="4"/>
  <c r="AM135" i="4"/>
  <c r="AN135" i="4"/>
  <c r="N136" i="4"/>
  <c r="O136" i="4"/>
  <c r="P136" i="4"/>
  <c r="AA136" i="4"/>
  <c r="AB136" i="4"/>
  <c r="AC136" i="4"/>
  <c r="AD136" i="4"/>
  <c r="AE136" i="4"/>
  <c r="AF136" i="4"/>
  <c r="AG136" i="4"/>
  <c r="AH136" i="4"/>
  <c r="AI136" i="4"/>
  <c r="AJ136" i="4"/>
  <c r="AK136" i="4"/>
  <c r="AL136" i="4"/>
  <c r="AM136" i="4"/>
  <c r="AN136" i="4"/>
  <c r="J143" i="4"/>
  <c r="N149" i="4"/>
  <c r="O149" i="4"/>
  <c r="R149" i="4"/>
  <c r="AA149" i="4"/>
  <c r="AB149" i="4"/>
  <c r="AC149" i="4"/>
  <c r="AD149" i="4"/>
  <c r="AE149" i="4"/>
  <c r="AF149" i="4"/>
  <c r="AG149" i="4"/>
  <c r="AH149" i="4"/>
  <c r="AI149" i="4"/>
  <c r="AJ149" i="4"/>
  <c r="AK149" i="4"/>
  <c r="AL149" i="4"/>
  <c r="AM149" i="4"/>
  <c r="AN149" i="4"/>
  <c r="AO149" i="4"/>
  <c r="AP149" i="4"/>
  <c r="AQ149" i="4"/>
  <c r="AR149" i="4"/>
  <c r="AS149" i="4"/>
  <c r="AT149" i="4"/>
  <c r="N151" i="4"/>
  <c r="O151" i="4"/>
  <c r="W151" i="4"/>
  <c r="X151" i="4"/>
  <c r="Y151" i="4"/>
  <c r="Z151" i="4"/>
  <c r="AA151" i="4"/>
  <c r="AB151" i="4"/>
  <c r="AC151" i="4"/>
  <c r="AD151" i="4"/>
  <c r="AE151" i="4"/>
  <c r="AF151" i="4"/>
  <c r="AG151" i="4"/>
  <c r="AH151" i="4"/>
  <c r="AI151" i="4"/>
  <c r="AJ151" i="4"/>
  <c r="AK151" i="4"/>
  <c r="AL151" i="4"/>
  <c r="AM151" i="4"/>
  <c r="AN151" i="4"/>
  <c r="AO151" i="4"/>
  <c r="AP151" i="4"/>
  <c r="AQ151" i="4"/>
  <c r="AR151" i="4"/>
  <c r="AS151" i="4"/>
  <c r="AT151" i="4"/>
  <c r="J154" i="4"/>
  <c r="N154" i="4"/>
  <c r="O154" i="4"/>
  <c r="P154" i="4"/>
  <c r="AA154" i="4"/>
  <c r="AB154" i="4"/>
  <c r="AC154" i="4"/>
  <c r="AD154" i="4"/>
  <c r="AE154" i="4"/>
  <c r="AF154" i="4"/>
  <c r="AG154" i="4"/>
  <c r="AH154" i="4"/>
  <c r="AI154" i="4"/>
  <c r="AJ154" i="4"/>
  <c r="AK154" i="4"/>
  <c r="AL154" i="4"/>
  <c r="AM154" i="4"/>
  <c r="AN154" i="4"/>
  <c r="AO154" i="4"/>
  <c r="AP154" i="4"/>
  <c r="AQ154" i="4"/>
  <c r="AR154" i="4"/>
  <c r="AS154" i="4"/>
  <c r="AT154" i="4"/>
  <c r="J157" i="4"/>
  <c r="J162" i="4"/>
  <c r="N162" i="4"/>
  <c r="O162" i="4"/>
  <c r="AB162" i="4"/>
  <c r="AC162" i="4"/>
  <c r="AD162" i="4"/>
  <c r="AE162" i="4"/>
  <c r="AF162" i="4"/>
  <c r="AG162" i="4"/>
  <c r="AH162" i="4"/>
  <c r="AI162" i="4"/>
  <c r="AJ162" i="4"/>
  <c r="AK162" i="4"/>
  <c r="AL162" i="4"/>
  <c r="AM162" i="4"/>
  <c r="AN162" i="4"/>
  <c r="AO162" i="4"/>
  <c r="AP162" i="4"/>
  <c r="AQ162" i="4"/>
  <c r="AR162" i="4"/>
  <c r="AS162" i="4"/>
  <c r="AT162" i="4"/>
  <c r="N164" i="4"/>
  <c r="O164" i="4"/>
  <c r="AB164" i="4"/>
  <c r="AC164" i="4"/>
  <c r="AD164" i="4"/>
  <c r="AE164" i="4"/>
  <c r="AF164" i="4"/>
  <c r="AG164" i="4"/>
  <c r="AH164" i="4"/>
  <c r="AI164" i="4"/>
  <c r="AJ164" i="4"/>
  <c r="AK164" i="4"/>
  <c r="AL164" i="4"/>
  <c r="AM164" i="4"/>
  <c r="AN164" i="4"/>
  <c r="AO164" i="4"/>
  <c r="AP164" i="4"/>
  <c r="AQ164" i="4"/>
  <c r="AR164" i="4"/>
  <c r="AS164" i="4"/>
  <c r="AT164" i="4"/>
  <c r="J167" i="4"/>
  <c r="J170" i="4"/>
  <c r="J172" i="4"/>
  <c r="N172" i="4"/>
  <c r="O172" i="4"/>
  <c r="AA172" i="4"/>
  <c r="AB172" i="4"/>
  <c r="AC172" i="4"/>
  <c r="AD172" i="4"/>
  <c r="AE172" i="4"/>
  <c r="AF172" i="4"/>
  <c r="AG172" i="4"/>
  <c r="AH172" i="4"/>
  <c r="AI172" i="4"/>
  <c r="AJ172" i="4"/>
  <c r="AK172" i="4"/>
  <c r="AL172" i="4"/>
  <c r="AM172" i="4"/>
  <c r="AN172" i="4"/>
  <c r="AO172" i="4"/>
  <c r="AP172" i="4"/>
  <c r="AQ172" i="4"/>
  <c r="AR172" i="4"/>
  <c r="AS172" i="4"/>
  <c r="AT172" i="4"/>
  <c r="J175" i="4"/>
  <c r="N175" i="4"/>
  <c r="O175" i="4"/>
  <c r="AA175" i="4"/>
  <c r="AB175" i="4"/>
  <c r="AC175" i="4"/>
  <c r="AD175" i="4"/>
  <c r="AE175" i="4"/>
  <c r="AF175" i="4"/>
  <c r="AG175" i="4"/>
  <c r="AH175" i="4"/>
  <c r="AI175" i="4"/>
  <c r="AJ175" i="4"/>
  <c r="AK175" i="4"/>
  <c r="AL175" i="4"/>
  <c r="AM175" i="4"/>
  <c r="AN175" i="4"/>
  <c r="AO175" i="4"/>
  <c r="AP175" i="4"/>
  <c r="AQ175" i="4"/>
  <c r="AR175" i="4"/>
  <c r="AS175" i="4"/>
  <c r="AT175" i="4"/>
  <c r="J192" i="4"/>
  <c r="N192" i="4"/>
  <c r="O192" i="4"/>
  <c r="AA192" i="4"/>
  <c r="AB192" i="4"/>
  <c r="AC192" i="4"/>
  <c r="AD192" i="4"/>
  <c r="AE192" i="4"/>
  <c r="AF192" i="4"/>
  <c r="AG192" i="4"/>
  <c r="AH192" i="4"/>
  <c r="AI192" i="4"/>
  <c r="AJ192" i="4"/>
  <c r="AK192" i="4"/>
  <c r="AL192" i="4"/>
  <c r="AM192" i="4"/>
  <c r="AN192" i="4"/>
  <c r="AO192" i="4"/>
  <c r="AP192" i="4"/>
  <c r="AQ192" i="4"/>
  <c r="AR192" i="4"/>
  <c r="AS192" i="4"/>
  <c r="AT192" i="4"/>
  <c r="D8" i="18"/>
  <c r="H8" i="18"/>
  <c r="D9" i="18"/>
  <c r="H9" i="18"/>
  <c r="D10" i="18"/>
  <c r="H10" i="18"/>
  <c r="E13" i="17"/>
  <c r="I13" i="17"/>
  <c r="J13" i="17"/>
  <c r="S13" i="17"/>
  <c r="T13" i="17"/>
  <c r="U13" i="17"/>
  <c r="V13" i="17"/>
  <c r="W13" i="17"/>
  <c r="X13" i="17"/>
  <c r="Y13" i="17"/>
  <c r="Z13" i="17"/>
  <c r="AA13" i="17"/>
  <c r="AB13" i="17"/>
  <c r="AC13" i="17"/>
  <c r="AD13" i="17"/>
  <c r="AE13" i="17"/>
  <c r="AF13" i="17"/>
  <c r="AG13" i="17"/>
  <c r="AH13" i="17"/>
  <c r="I18" i="17"/>
  <c r="J18" i="17"/>
  <c r="S18" i="17"/>
  <c r="T18" i="17"/>
  <c r="U18" i="17"/>
  <c r="V18" i="17"/>
  <c r="W18" i="17"/>
  <c r="X18" i="17"/>
  <c r="Y18" i="17"/>
  <c r="Z18" i="17"/>
  <c r="AA18" i="17"/>
  <c r="AB18" i="17"/>
  <c r="AC18" i="17"/>
  <c r="AD18" i="17"/>
  <c r="AE18" i="17"/>
  <c r="AF18" i="17"/>
  <c r="AG18" i="17"/>
  <c r="AH18" i="17"/>
  <c r="J19" i="17"/>
  <c r="E20" i="17"/>
  <c r="E21" i="17"/>
  <c r="I21" i="17"/>
  <c r="J21" i="17"/>
  <c r="T21" i="17"/>
  <c r="U21" i="17"/>
  <c r="V21" i="17"/>
  <c r="W21" i="17"/>
  <c r="X21" i="17"/>
  <c r="Y21" i="17"/>
  <c r="Z21" i="17"/>
  <c r="AA21" i="17"/>
  <c r="AB21" i="17"/>
  <c r="AC21" i="17"/>
  <c r="AD21" i="17"/>
  <c r="AE21" i="17"/>
  <c r="AF21" i="17"/>
  <c r="AG21" i="17"/>
  <c r="AH21" i="17"/>
  <c r="E22" i="17"/>
  <c r="E23" i="17"/>
  <c r="F23" i="17"/>
  <c r="G23" i="17"/>
  <c r="H23" i="17"/>
  <c r="E25" i="17"/>
  <c r="E40" i="17"/>
  <c r="F40" i="17"/>
  <c r="G40" i="17"/>
  <c r="H40" i="17"/>
  <c r="I40" i="17"/>
  <c r="J40" i="17"/>
  <c r="S40" i="17"/>
  <c r="T40" i="17"/>
  <c r="U40" i="17"/>
  <c r="V40" i="17"/>
  <c r="W40" i="17"/>
  <c r="X40" i="17"/>
  <c r="Y40" i="17"/>
  <c r="Z40" i="17"/>
  <c r="AA40" i="17"/>
  <c r="AB40" i="17"/>
  <c r="AC40" i="17"/>
  <c r="AD40" i="17"/>
  <c r="AE40" i="17"/>
  <c r="AF40" i="17"/>
  <c r="AG40" i="17"/>
  <c r="AH40" i="17"/>
  <c r="E43" i="17"/>
  <c r="F43" i="17"/>
  <c r="G43" i="17"/>
  <c r="H43" i="17"/>
  <c r="I43" i="17"/>
  <c r="J43" i="17"/>
  <c r="S43" i="17"/>
  <c r="T43" i="17"/>
  <c r="U43" i="17"/>
  <c r="V43" i="17"/>
  <c r="W43" i="17"/>
  <c r="X43" i="17"/>
  <c r="Y43" i="17"/>
  <c r="Z43" i="17"/>
  <c r="AA43" i="17"/>
  <c r="AB43" i="17"/>
  <c r="AC43" i="17"/>
  <c r="AD43" i="17"/>
  <c r="AE43" i="17"/>
  <c r="AF43" i="17"/>
  <c r="AG43" i="17"/>
  <c r="AH43" i="17"/>
  <c r="I59" i="17"/>
  <c r="J59" i="17"/>
  <c r="T59" i="17"/>
  <c r="U59" i="17"/>
  <c r="V59" i="17"/>
  <c r="W59" i="17"/>
  <c r="X59" i="17"/>
  <c r="Y59" i="17"/>
  <c r="Z59" i="17"/>
  <c r="AA59" i="17"/>
  <c r="AB59" i="17"/>
  <c r="AC59" i="17"/>
  <c r="AD59" i="17"/>
  <c r="AE59" i="17"/>
  <c r="AF59" i="17"/>
  <c r="AG59" i="17"/>
  <c r="AH59" i="17"/>
  <c r="I60" i="17"/>
  <c r="J60" i="17"/>
  <c r="T60" i="17"/>
  <c r="U60" i="17"/>
  <c r="V60" i="17"/>
  <c r="W60" i="17"/>
  <c r="X60" i="17"/>
  <c r="Y60" i="17"/>
  <c r="Z60" i="17"/>
  <c r="AA60" i="17"/>
  <c r="AB60" i="17"/>
  <c r="AC60" i="17"/>
  <c r="AD60" i="17"/>
  <c r="AE60" i="17"/>
  <c r="AF60" i="17"/>
  <c r="AG60" i="17"/>
  <c r="AH60" i="17"/>
  <c r="I61" i="17"/>
  <c r="J61" i="17"/>
  <c r="T61" i="17"/>
  <c r="U61" i="17"/>
  <c r="V61" i="17"/>
  <c r="W61" i="17"/>
  <c r="X61" i="17"/>
  <c r="Y61" i="17"/>
  <c r="Z61" i="17"/>
  <c r="AA61" i="17"/>
  <c r="AB61" i="17"/>
  <c r="AC61" i="17"/>
  <c r="AD61" i="17"/>
  <c r="AE61" i="17"/>
  <c r="AF61" i="17"/>
  <c r="AG61" i="17"/>
  <c r="AH61" i="17"/>
  <c r="I68" i="17"/>
  <c r="J68" i="17"/>
  <c r="T68" i="17"/>
  <c r="U68" i="17"/>
  <c r="V68" i="17"/>
  <c r="W68" i="17"/>
  <c r="X68" i="17"/>
  <c r="Y68" i="17"/>
  <c r="Z68" i="17"/>
  <c r="AA68" i="17"/>
  <c r="AB68" i="17"/>
  <c r="AC68" i="17"/>
  <c r="AD68" i="17"/>
  <c r="AE68" i="17"/>
  <c r="AF68" i="17"/>
  <c r="AG68" i="17"/>
  <c r="AH68" i="17"/>
  <c r="E70" i="17"/>
  <c r="F70" i="17"/>
  <c r="I70" i="17"/>
  <c r="J70" i="17"/>
  <c r="S70" i="17"/>
  <c r="T70" i="17"/>
  <c r="U70" i="17"/>
  <c r="V70" i="17"/>
  <c r="W70" i="17"/>
  <c r="X70" i="17"/>
  <c r="Y70" i="17"/>
  <c r="Z70" i="17"/>
  <c r="AA70" i="17"/>
  <c r="AB70" i="17"/>
  <c r="AC70" i="17"/>
  <c r="AD70" i="17"/>
  <c r="AE70" i="17"/>
  <c r="AF70" i="17"/>
  <c r="AG70" i="17"/>
  <c r="AH70" i="17"/>
  <c r="F72" i="17"/>
  <c r="J72" i="17"/>
  <c r="T72" i="17"/>
  <c r="U72" i="17"/>
  <c r="V72" i="17"/>
  <c r="W72" i="17"/>
  <c r="X72" i="17"/>
  <c r="Y72" i="17"/>
  <c r="Z72" i="17"/>
  <c r="AB72" i="17"/>
  <c r="AC72" i="17"/>
  <c r="AD72" i="17"/>
  <c r="AE72" i="17"/>
  <c r="AF72" i="17"/>
  <c r="AG72" i="17"/>
  <c r="AH72" i="17"/>
  <c r="E76" i="17"/>
  <c r="I76" i="17"/>
  <c r="J76" i="17"/>
  <c r="S76" i="17"/>
  <c r="T76" i="17"/>
  <c r="U76" i="17"/>
  <c r="V76" i="17"/>
  <c r="W76" i="17"/>
  <c r="X76" i="17"/>
  <c r="Y76" i="17"/>
  <c r="Z76" i="17"/>
  <c r="AA76" i="17"/>
  <c r="AB76" i="17"/>
  <c r="AC76" i="17"/>
  <c r="AD76" i="17"/>
  <c r="AE76" i="17"/>
  <c r="AF76" i="17"/>
  <c r="AG76" i="17"/>
  <c r="AH76" i="17"/>
  <c r="E81" i="17"/>
  <c r="F81" i="17"/>
  <c r="G81" i="17"/>
  <c r="I81" i="17"/>
  <c r="J81" i="17"/>
  <c r="S81" i="17"/>
  <c r="T81" i="17"/>
  <c r="U81" i="17"/>
  <c r="V81" i="17"/>
  <c r="W81" i="17"/>
  <c r="X81" i="17"/>
  <c r="Y81" i="17"/>
  <c r="Z81" i="17"/>
  <c r="AB81" i="17"/>
  <c r="AC81" i="17"/>
  <c r="AD81" i="17"/>
  <c r="AE81" i="17"/>
  <c r="AF81" i="17"/>
  <c r="AG81" i="17"/>
  <c r="I83" i="17"/>
  <c r="J83" i="17"/>
  <c r="T83" i="17"/>
  <c r="U83" i="17"/>
  <c r="V83" i="17"/>
  <c r="W83" i="17"/>
  <c r="X83" i="17"/>
  <c r="Y83" i="17"/>
  <c r="Z83" i="17"/>
  <c r="AB83" i="17"/>
  <c r="AC83" i="17"/>
  <c r="AD83" i="17"/>
  <c r="AE83" i="17"/>
  <c r="AF83" i="17"/>
  <c r="AG83" i="17"/>
  <c r="E84" i="17"/>
  <c r="I84" i="17"/>
  <c r="J84" i="17"/>
  <c r="S84" i="17"/>
  <c r="T84" i="17"/>
  <c r="U84" i="17"/>
  <c r="V84" i="17"/>
  <c r="W84" i="17"/>
  <c r="X84"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tc={1E140264-85CC-482F-B678-3B5871BD0D7A}</author>
    <author>tc={B8580443-778E-4DC5-B9FB-336C6443FC5D}</author>
    <author>tc={75D95CFB-F629-42C4-AB77-0F892A97018F}</author>
    <author>tc={49CB4852-7D08-4E25-9606-83768E0FB21D}</author>
    <author>tc={83A28613-069E-42B1-B8B7-0E6555CD2EA7}</author>
    <author>tc={BC79CDCB-FA10-43CE-B30D-DD407A2E7CD7}</author>
    <author>tc={7A708BDF-0FA0-44E2-9FC1-F14D814DE61C}</author>
    <author>tc={EE5BC8F1-EA61-484D-BF6C-E42BB70FCB57}</author>
    <author>tc={3D6C377C-5911-48D6-9AA8-E1158727C6B8}</author>
    <author>tc={96C9A568-04F7-4E50-B9FB-88DF94B694AD}</author>
    <author>tc={33D05569-28F2-4B3C-845C-0BB7E432AF46}</author>
    <author>tc={2E2F08E1-D2B6-4B88-A313-E2B92697BE3B}</author>
    <author>tc={A5EAB800-5716-4DA9-842B-DE92A778CA6E}</author>
    <author>tc={442F8DBC-AECF-4A70-8887-2E26410F61CB}</author>
  </authors>
  <commentList>
    <comment ref="H12" authorId="0" shapeId="0" xr:uid="{1E140264-85CC-482F-B678-3B5871BD0D7A}">
      <text>
        <t>[Threaded comment]
Your version of Excel allows you to read this threaded comment; however, any edits to it will get removed if the file is opened in a newer version of Excel. Learn more: https://go.microsoft.com/fwlink/?linkid=870924
Comment:
    不含税费及杂费</t>
      </text>
    </comment>
    <comment ref="H13" authorId="1" shapeId="0" xr:uid="{B8580443-778E-4DC5-B9FB-336C6443FC5D}">
      <text>
        <t>[Threaded comment]
Your version of Excel allows you to read this threaded comment; however, any edits to it will get removed if the file is opened in a newer version of Excel. Learn more: https://go.microsoft.com/fwlink/?linkid=870924
Comment:
    包含撰写招股书的费用，但不包括垫付费用</t>
      </text>
    </comment>
    <comment ref="H14" authorId="2" shapeId="0" xr:uid="{75D95CFB-F629-42C4-AB77-0F892A97018F}">
      <text>
        <t>[Threaded comment]
Your version of Excel allows you to read this threaded comment; however, any edits to it will get removed if the file is opened in a newer version of Excel. Learn more: https://go.microsoft.com/fwlink/?linkid=870924
Comment:
    不含税</t>
      </text>
    </comment>
    <comment ref="H15" authorId="3" shapeId="0" xr:uid="{49CB4852-7D08-4E25-9606-83768E0FB21D}">
      <text>
        <t>[Threaded comment]
Your version of Excel allows you to read this threaded comment; however, any edits to it will get removed if the file is opened in a newer version of Excel. Learn more: https://go.microsoft.com/fwlink/?linkid=870924
Comment:
    不含税费</t>
      </text>
    </comment>
    <comment ref="H16" authorId="4" shapeId="0" xr:uid="{83A28613-069E-42B1-B8B7-0E6555CD2EA7}">
      <text>
        <t>[Threaded comment]
Your version of Excel allows you to read this threaded comment; however, any edits to it will get removed if the file is opened in a newer version of Excel. Learn more: https://go.microsoft.com/fwlink/?linkid=870924
Comment:
    不含税，不含差旅及代垫费</t>
      </text>
    </comment>
    <comment ref="H17" authorId="5" shapeId="0" xr:uid="{BC79CDCB-FA10-43CE-B30D-DD407A2E7CD7}">
      <text>
        <t>[Threaded comment]
Your version of Excel allows you to read this threaded comment; however, any edits to it will get removed if the file is opened in a newer version of Excel. Learn more: https://go.microsoft.com/fwlink/?linkid=870924
Comment:
    不含税，其中加期费用100万</t>
      </text>
    </comment>
    <comment ref="H18" authorId="6" shapeId="0" xr:uid="{7A708BDF-0FA0-44E2-9FC1-F14D814DE61C}">
      <text>
        <t>[Threaded comment]
Your version of Excel allows you to read this threaded comment; however, any edits to it will get removed if the file is opened in a newer version of Excel. Learn more: https://go.microsoft.com/fwlink/?linkid=870924
Comment:
    不含税，不含差旅及代垫费</t>
      </text>
    </comment>
    <comment ref="H20" authorId="7" shapeId="0" xr:uid="{EE5BC8F1-EA61-484D-BF6C-E42BB70FCB57}">
      <text>
        <t>[Threaded comment]
Your version of Excel allows you to read this threaded comment; however, any edits to it will get removed if the file is opened in a newer version of Excel. Learn more: https://go.microsoft.com/fwlink/?linkid=870924
Comment:
    不含税及代垫费</t>
      </text>
    </comment>
    <comment ref="H21" authorId="8" shapeId="0" xr:uid="{3D6C377C-5911-48D6-9AA8-E1158727C6B8}">
      <text>
        <t>[Threaded comment]
Your version of Excel allows you to read this threaded comment; however, any edits to it will get removed if the file is opened in a newer version of Excel. Learn more: https://go.microsoft.com/fwlink/?linkid=870924
Comment:
    不含税费
Reply:
    2026Q1加期60000港元</t>
      </text>
    </comment>
    <comment ref="H22" authorId="9" shapeId="0" xr:uid="{96C9A568-04F7-4E50-B9FB-88DF94B694AD}">
      <text>
        <t>[Threaded comment]
Your version of Excel allows you to read this threaded comment; however, any edits to it will get removed if the file is opened in a newer version of Excel. Learn more: https://go.microsoft.com/fwlink/?linkid=870924
Comment:
    不含税及代垫费</t>
      </text>
    </comment>
    <comment ref="H23" authorId="10" shapeId="0" xr:uid="{33D05569-28F2-4B3C-845C-0BB7E432AF46}">
      <text>
        <t>[Threaded comment]
Your version of Excel allows you to read this threaded comment; however, any edits to it will get removed if the file is opened in a newer version of Excel. Learn more: https://go.microsoft.com/fwlink/?linkid=870924
Comment:
    不含税，不含差旅费等
Reply:
    2026Q1加期70000人民币</t>
      </text>
    </comment>
    <comment ref="H24" authorId="11" shapeId="0" xr:uid="{2E2F08E1-D2B6-4B88-A313-E2B92697BE3B}">
      <text>
        <t>[Threaded comment]
Your version of Excel allows you to read this threaded comment; however, any edits to it will get removed if the file is opened in a newer version of Excel. Learn more: https://go.microsoft.com/fwlink/?linkid=870924
Comment:
    不包括任何其他税金
Reply:
    2026Q1加期9000美金</t>
      </text>
    </comment>
    <comment ref="L28" authorId="12" shapeId="0" xr:uid="{A5EAB800-5716-4DA9-842B-DE92A778CA6E}">
      <text>
        <t>[Threaded comment]
Your version of Excel allows you to read this threaded comment; however, any edits to it will get removed if the file is opened in a newer version of Excel. Learn more: https://go.microsoft.com/fwlink/?linkid=870924
Comment:
    Sponsor fee undeductable</t>
      </text>
    </comment>
    <comment ref="H34" authorId="13" shapeId="0" xr:uid="{442F8DBC-AECF-4A70-8887-2E26410F61CB}">
      <text>
        <t>[Threaded comment]
Your version of Excel allows you to read this threaded comment; however, any edits to it will get removed if the file is opened in a newer version of Excel. Learn more: https://go.microsoft.com/fwlink/?linkid=870924
Comment:
    Around 10% of listing expenses and rounding up to the nearest million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tc={3583B29C-8DF9-4DB7-BDE5-1363EBC33E7F}</author>
    <author>tc={9F1B0401-3E05-42F6-AE40-4FDDE66918E8}</author>
    <author>tc={1A81500F-36A8-4A6E-9AB5-1223E8C7CDEE}</author>
    <author>tc={55B6BEB6-26A0-4514-866A-797804D3C7C4}</author>
  </authors>
  <commentList>
    <comment ref="O68" authorId="0" shapeId="0" xr:uid="{3583B29C-8DF9-4DB7-BDE5-1363EBC33E7F}">
      <text>
        <t>[Threaded comment]
Your version of Excel allows you to read this threaded comment; however, any edits to it will get removed if the file is opened in a newer version of Excel. Learn more: https://go.microsoft.com/fwlink/?linkid=870924
Comment:
    2%全年预测，上半年占55%</t>
      </text>
    </comment>
    <comment ref="O72" authorId="1" shapeId="0" xr:uid="{9F1B0401-3E05-42F6-AE40-4FDDE66918E8}">
      <text>
        <t>[Threaded comment]
Your version of Excel allows you to read this threaded comment; however, any edits to it will get removed if the file is opened in a newer version of Excel. Learn more: https://go.microsoft.com/fwlink/?linkid=870924
Comment:
    1%全年预测，上半年占60%</t>
      </text>
    </comment>
    <comment ref="P111" authorId="2" shapeId="0" xr:uid="{1A81500F-36A8-4A6E-9AB5-1223E8C7CDEE}">
      <text>
        <t>[Threaded comment]
Your version of Excel allows you to read this threaded comment; however, any edits to it will get removed if the file is opened in a newer version of Excel. Learn more: https://go.microsoft.com/fwlink/?linkid=870924
Comment:
    仅供参考，后续公式用的max</t>
      </text>
    </comment>
    <comment ref="N116" authorId="3" shapeId="0" xr:uid="{55B6BEB6-26A0-4514-866A-797804D3C7C4}">
      <text>
        <t>[Threaded comment]
Your version of Excel allows you to read this threaded comment; however, any edits to it will get removed if the file is opened in a newer version of Excel. Learn more: https://go.microsoft.com/fwlink/?linkid=870924
Comment:
    cap在2亿左右</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tc={B84B3A1B-EA20-4180-94D6-627C835F6652}</author>
    <author>tc={D6319E39-280E-464C-958E-01B4237BC4D7}</author>
  </authors>
  <commentList>
    <comment ref="B7" authorId="0" shapeId="0" xr:uid="{B84B3A1B-EA20-4180-94D6-627C835F6652}">
      <text>
        <t>[Threaded comment]
Your version of Excel allows you to read this threaded comment; however, any edits to it will get removed if the file is opened in a newer version of Excel. Learn more: https://go.microsoft.com/fwlink/?linkid=870924
Comment:
    这里预收款23年与24年的金额与母公司完全一致，说明，集团的预收都来着母公司，但是使用的时候，母公司却不等于集团的数字，就不对了。请查看金额合理性。</t>
      </text>
    </comment>
    <comment ref="B22" authorId="1" shapeId="0" xr:uid="{D6319E39-280E-464C-958E-01B4237BC4D7}">
      <text>
        <t>[Threaded comment]
Your version of Excel allows you to read this threaded comment; however, any edits to it will get removed if the file is opened in a newer version of Excel. Learn more: https://go.microsoft.com/fwlink/?linkid=870924
Comment:
    这里预收款23年与24年的金额与母公司完全一致，说明，集团的预收都来着母公司，但是使用的时候，母公司却不等于集团的数字，就不对了。请查看金额合理性。</t>
      </text>
    </comment>
  </commentList>
</comments>
</file>

<file path=xl/sharedStrings.xml><?xml version="1.0" encoding="utf-8"?>
<sst xmlns="http://schemas.openxmlformats.org/spreadsheetml/2006/main" count="5360" uniqueCount="1125">
  <si>
    <t>Revenue</t>
  </si>
  <si>
    <t>Cost of sales</t>
  </si>
  <si>
    <t> </t>
  </si>
  <si>
    <t>Gross profit</t>
  </si>
  <si>
    <t>Other income</t>
  </si>
  <si>
    <t>Other net (loss)/gain</t>
  </si>
  <si>
    <t>Selling and marketing expenses</t>
  </si>
  <si>
    <t>Administrative and other operating expenses</t>
  </si>
  <si>
    <t>Research and development expenses</t>
  </si>
  <si>
    <t>Impairment loss on trade and other receivables and contract assets</t>
  </si>
  <si>
    <t>Loss from operations</t>
  </si>
  <si>
    <t>Finance income</t>
  </si>
  <si>
    <t>Finance costs</t>
  </si>
  <si>
    <t>Share of loss of associates</t>
  </si>
  <si>
    <t>Loss before taxation</t>
  </si>
  <si>
    <t>Income tax</t>
  </si>
  <si>
    <t>Loss for the year/period</t>
  </si>
  <si>
    <t>Attributable to:</t>
  </si>
  <si>
    <t>Equity shareholders of the Company</t>
  </si>
  <si>
    <t>x</t>
    <phoneticPr fontId="2" type="noConversion"/>
  </si>
  <si>
    <t>Income Statement</t>
    <phoneticPr fontId="2" type="noConversion"/>
  </si>
  <si>
    <t>Accretion of redeemable capital contributions</t>
    <phoneticPr fontId="2" type="noConversion"/>
  </si>
  <si>
    <t>RMB’000</t>
  </si>
  <si>
    <t>Blue: Hard code vale</t>
    <phoneticPr fontId="2" type="noConversion"/>
  </si>
  <si>
    <t>Black: Calculation</t>
    <phoneticPr fontId="2" type="noConversion"/>
  </si>
  <si>
    <t>Green: Linked from another tab</t>
    <phoneticPr fontId="2" type="noConversion"/>
  </si>
  <si>
    <t>Red: Linked from the same tab</t>
    <phoneticPr fontId="2" type="noConversion"/>
  </si>
  <si>
    <t>AI application layer products</t>
  </si>
  <si>
    <t>ICT services</t>
    <phoneticPr fontId="2" type="noConversion"/>
  </si>
  <si>
    <t>AIGC services</t>
    <phoneticPr fontId="2" type="noConversion"/>
  </si>
  <si>
    <t>AI voice services</t>
    <phoneticPr fontId="2" type="noConversion"/>
  </si>
  <si>
    <t>Accretion of redeemable capital contributions</t>
  </si>
  <si>
    <t>Historical</t>
    <phoneticPr fontId="2" type="noConversion"/>
  </si>
  <si>
    <t>Annual Forecast</t>
    <phoneticPr fontId="2" type="noConversion"/>
  </si>
  <si>
    <t>Cash Flow Statement</t>
    <phoneticPr fontId="2" type="noConversion"/>
  </si>
  <si>
    <t>Operating activities</t>
  </si>
  <si>
    <t>Cash used in operations</t>
  </si>
  <si>
    <t>Tax (paid)/refunded</t>
  </si>
  <si>
    <t>Net cash used in operating activities</t>
  </si>
  <si>
    <t>Investing activities</t>
  </si>
  <si>
    <t>Payment for the acquisition of property, plant and equipment</t>
  </si>
  <si>
    <t>Proceeds from disposal of property, plant and equipment</t>
  </si>
  <si>
    <t>Payment for capital contribution to associates</t>
  </si>
  <si>
    <t>Proceeds from deregistration of associates</t>
  </si>
  <si>
    <t>Proceeds from disposal of other investments in equity securities</t>
  </si>
  <si>
    <t>Proceeds from certificate of deposits</t>
  </si>
  <si>
    <t>Interest income received</t>
  </si>
  <si>
    <t>Net cash generated from / (used in) investing activities</t>
  </si>
  <si>
    <t>Financing activities</t>
  </si>
  <si>
    <t>Capital element of lease rental paid</t>
  </si>
  <si>
    <t>Interest element of lease rental paid</t>
  </si>
  <si>
    <t>Capital contribution from investors</t>
  </si>
  <si>
    <t>Net cash (used in)/generated from financing activities</t>
  </si>
  <si>
    <t>Net increase/(decrease) in cash and cash equivalents</t>
  </si>
  <si>
    <t>Cash and cash equivalents at the beginning of the year/period</t>
  </si>
  <si>
    <t>Effect of foreign exchange rate changes</t>
  </si>
  <si>
    <t>Cash and cash equivalents at the end of the year/period</t>
  </si>
  <si>
    <t>Adjustments for:</t>
  </si>
  <si>
    <t>Depreciation of property, plant and equipment</t>
  </si>
  <si>
    <t>Depreciation of right-of-use assets</t>
  </si>
  <si>
    <t>Amortisation of intangible assets</t>
  </si>
  <si>
    <t>Government grants</t>
  </si>
  <si>
    <t>Net gain on disposal of property, plant and equipment</t>
  </si>
  <si>
    <t>Changes in working capital:</t>
  </si>
  <si>
    <t>Decrease/(increase) in inventories</t>
  </si>
  <si>
    <t>(Increase)/decrease in trade receivables</t>
  </si>
  <si>
    <t>(Increase) /decrease in contract assets</t>
  </si>
  <si>
    <t>(Increase)/decrease in prepayments, deposits and other receivables</t>
  </si>
  <si>
    <t>Increase/(decrease) in trade payables</t>
  </si>
  <si>
    <t>Increase/ (decrease) in other payables and accruals</t>
  </si>
  <si>
    <t>Increase/(decrease) in deferred income</t>
  </si>
  <si>
    <t>Increase/ (decrease) in contract liabilities</t>
  </si>
  <si>
    <t>Balance Sheet</t>
    <phoneticPr fontId="2" type="noConversion"/>
  </si>
  <si>
    <t>Non-current assets</t>
  </si>
  <si>
    <t>Property, plant and equipment</t>
  </si>
  <si>
    <t>Contract assets</t>
  </si>
  <si>
    <t>Interests in associates</t>
  </si>
  <si>
    <t>Current assets</t>
  </si>
  <si>
    <t>Inventories</t>
  </si>
  <si>
    <t>Prepayments, deposits and other receivables</t>
  </si>
  <si>
    <t>Financial assets measured at amortised cost</t>
  </si>
  <si>
    <t>Cash and cash equivalents</t>
  </si>
  <si>
    <t>Current liabilities</t>
  </si>
  <si>
    <t>Trade payables</t>
  </si>
  <si>
    <t>Lease liabilities</t>
  </si>
  <si>
    <t>Redeemable capital contributions</t>
  </si>
  <si>
    <t>Non-current liabilities</t>
  </si>
  <si>
    <t>Deferred income</t>
  </si>
  <si>
    <t>NET (LIABILITIES)/ASSETS</t>
  </si>
  <si>
    <t>CAPITAL AND RESERVES</t>
  </si>
  <si>
    <t>Reserves</t>
  </si>
  <si>
    <t>(NET DEFICIT) / TOTAL EQUITY</t>
  </si>
  <si>
    <t>Total Assets</t>
    <phoneticPr fontId="2" type="noConversion"/>
  </si>
  <si>
    <t>Total Liabilities</t>
    <phoneticPr fontId="2" type="noConversion"/>
  </si>
  <si>
    <t>Beginning Balance</t>
    <phoneticPr fontId="2" type="noConversion"/>
  </si>
  <si>
    <t>(+)Addition</t>
    <phoneticPr fontId="2" type="noConversion"/>
  </si>
  <si>
    <t>(-)Disposal</t>
    <phoneticPr fontId="2" type="noConversion"/>
  </si>
  <si>
    <t>(-)Depreciation</t>
    <phoneticPr fontId="2" type="noConversion"/>
  </si>
  <si>
    <t>Ending Balance</t>
    <phoneticPr fontId="2" type="noConversion"/>
  </si>
  <si>
    <t>Electronic equipment</t>
  </si>
  <si>
    <t>Furniture and vehicles</t>
    <phoneticPr fontId="2" type="noConversion"/>
  </si>
  <si>
    <t>Leasehold improvements</t>
    <phoneticPr fontId="2" type="noConversion"/>
  </si>
  <si>
    <t>(+)Written back on disposals</t>
    <phoneticPr fontId="2" type="noConversion"/>
  </si>
  <si>
    <t>checker</t>
    <phoneticPr fontId="2" type="noConversion"/>
  </si>
  <si>
    <t>Right-of-use assets</t>
    <phoneticPr fontId="2" type="noConversion"/>
  </si>
  <si>
    <t>PP&amp;E</t>
    <phoneticPr fontId="2" type="noConversion"/>
  </si>
  <si>
    <t>(+)Modification</t>
    <phoneticPr fontId="2" type="noConversion"/>
  </si>
  <si>
    <t>Intangible assets</t>
    <phoneticPr fontId="2" type="noConversion"/>
  </si>
  <si>
    <t>Software</t>
    <phoneticPr fontId="2" type="noConversion"/>
  </si>
  <si>
    <t>Patent</t>
    <phoneticPr fontId="2" type="noConversion"/>
  </si>
  <si>
    <t>X</t>
    <phoneticPr fontId="2" type="noConversion"/>
  </si>
  <si>
    <t>Contract asset</t>
    <phoneticPr fontId="2" type="noConversion"/>
  </si>
  <si>
    <t>Gross carrying amount</t>
  </si>
  <si>
    <t>Less: loss allowance</t>
  </si>
  <si>
    <t>Risk Category I</t>
  </si>
  <si>
    <t>Current (not past due)</t>
  </si>
  <si>
    <t>Less than 6 months past due</t>
  </si>
  <si>
    <t>Risk Category II</t>
  </si>
  <si>
    <t>More than 6 months but less than 12 months past due</t>
  </si>
  <si>
    <t>More than 12 months past due</t>
  </si>
  <si>
    <t>More than 12 months but less than 18 months past due</t>
  </si>
  <si>
    <t>ECL</t>
    <phoneticPr fontId="2" type="noConversion"/>
  </si>
  <si>
    <t>More than 18 months but less than 24 months past due</t>
  </si>
  <si>
    <t>More than 24 months past due</t>
  </si>
  <si>
    <t> As at 31 December 2022</t>
    <phoneticPr fontId="2" type="noConversion"/>
  </si>
  <si>
    <t> As at 31 December 2023</t>
    <phoneticPr fontId="2" type="noConversion"/>
  </si>
  <si>
    <t> As at 31 December 2024</t>
    <phoneticPr fontId="2" type="noConversion"/>
  </si>
  <si>
    <t> As at 30 June 2025</t>
    <phoneticPr fontId="2" type="noConversion"/>
  </si>
  <si>
    <t>Inventories</t>
    <phoneticPr fontId="2" type="noConversion"/>
  </si>
  <si>
    <t>Contract fulfilment cost</t>
  </si>
  <si>
    <t>Write-down of inventories</t>
  </si>
  <si>
    <t>Trade receivables</t>
    <phoneticPr fontId="2" type="noConversion"/>
  </si>
  <si>
    <t>Trade receivables, net</t>
  </si>
  <si>
    <t>Prepayments, deposits and other receivables</t>
    <phoneticPr fontId="2" type="noConversion"/>
  </si>
  <si>
    <t>Prepayments</t>
  </si>
  <si>
    <t>Value added tax (“VAT”) recoverable</t>
  </si>
  <si>
    <t>Other deposits and receivables</t>
  </si>
  <si>
    <t>Amounts due from related parties (Note 32(d))</t>
  </si>
  <si>
    <t>Cash and cash equivalents and other cash flow information</t>
    <phoneticPr fontId="2" type="noConversion"/>
  </si>
  <si>
    <t>Cash at bank</t>
  </si>
  <si>
    <t>Asset</t>
    <phoneticPr fontId="2" type="noConversion"/>
  </si>
  <si>
    <t>Liabilities</t>
    <phoneticPr fontId="2" type="noConversion"/>
  </si>
  <si>
    <t>Trade payables</t>
    <phoneticPr fontId="2" type="noConversion"/>
  </si>
  <si>
    <t>Other payables and accruals</t>
    <phoneticPr fontId="2" type="noConversion"/>
  </si>
  <si>
    <t>Accrued expenses</t>
  </si>
  <si>
    <t>Accrued staff costs</t>
  </si>
  <si>
    <t>Other tax payables</t>
  </si>
  <si>
    <t>Others</t>
  </si>
  <si>
    <t>Contract liabilities</t>
    <phoneticPr fontId="2" type="noConversion"/>
  </si>
  <si>
    <t>Balance at the beginning of the year/period</t>
  </si>
  <si>
    <t>Decrease in contract liabilities as a result of recognizing revenue during the year that was included in the contract liabilities at the beginning of the year/period</t>
  </si>
  <si>
    <t>Increase in contract liabilities as a result of receiving advance payments during the year/period</t>
  </si>
  <si>
    <t>Decrease in contract liabilities as a result of recognising revenue during the same year/period</t>
  </si>
  <si>
    <t>Balance at the end of the year/period</t>
  </si>
  <si>
    <t>Within 1 year</t>
  </si>
  <si>
    <t>After 1 year but within 2 years</t>
  </si>
  <si>
    <t>After 2 years but within 3 years</t>
  </si>
  <si>
    <t>Redeemable capital contributions</t>
    <phoneticPr fontId="2" type="noConversion"/>
  </si>
  <si>
    <t>Deferred income</t>
    <phoneticPr fontId="2" type="noConversion"/>
  </si>
  <si>
    <t>Revenue breakdown</t>
    <phoneticPr fontId="2" type="noConversion"/>
  </si>
  <si>
    <t>Total Revenue</t>
    <phoneticPr fontId="2" type="noConversion"/>
  </si>
  <si>
    <t>COGS breakdown</t>
    <phoneticPr fontId="2" type="noConversion"/>
  </si>
  <si>
    <t>Total COGS</t>
    <phoneticPr fontId="2" type="noConversion"/>
  </si>
  <si>
    <t>% of Revenue</t>
    <phoneticPr fontId="2" type="noConversion"/>
  </si>
  <si>
    <t>Other income and gains</t>
    <phoneticPr fontId="2" type="noConversion"/>
  </si>
  <si>
    <t>Government grants (Note i)</t>
  </si>
  <si>
    <t>Value-added tax ("VAT") refund and deduction (Note ii)</t>
  </si>
  <si>
    <r>
      <rPr>
        <sz val="11"/>
        <color theme="1"/>
        <rFont val="宋体"/>
        <family val="2"/>
        <charset val="134"/>
      </rPr>
      <t>运营商一体化改造</t>
    </r>
    <phoneticPr fontId="2" type="noConversion"/>
  </si>
  <si>
    <r>
      <rPr>
        <sz val="11"/>
        <color theme="1"/>
        <rFont val="宋体"/>
        <family val="2"/>
        <charset val="134"/>
      </rPr>
      <t>数字人智能服务</t>
    </r>
    <phoneticPr fontId="2" type="noConversion"/>
  </si>
  <si>
    <t>Finance income</t>
    <phoneticPr fontId="2" type="noConversion"/>
  </si>
  <si>
    <t>Interest income from bank deposits</t>
    <phoneticPr fontId="2" type="noConversion"/>
  </si>
  <si>
    <t>Interest expenses on lease liabilities</t>
    <phoneticPr fontId="2" type="noConversion"/>
  </si>
  <si>
    <t>Share of loss of associates</t>
    <phoneticPr fontId="2" type="noConversion"/>
  </si>
  <si>
    <t>Income tax</t>
    <phoneticPr fontId="2" type="noConversion"/>
  </si>
  <si>
    <t>Loss before taxation</t>
    <phoneticPr fontId="2" type="noConversion"/>
  </si>
  <si>
    <t>Effect of preferential tax rate</t>
    <phoneticPr fontId="2" type="noConversion"/>
  </si>
  <si>
    <t>Super-deduction of research and development expenses</t>
    <phoneticPr fontId="2" type="noConversion"/>
  </si>
  <si>
    <t>Tax effect of accretion of redeemable capital contributions</t>
    <phoneticPr fontId="2" type="noConversion"/>
  </si>
  <si>
    <t>Tax effect of tax losses and temporary differences not recognised</t>
    <phoneticPr fontId="2" type="noConversion"/>
  </si>
  <si>
    <t>Tax effect of non-deductible expenses</t>
    <phoneticPr fontId="2" type="noConversion"/>
  </si>
  <si>
    <t>Over provision in respect of prior year</t>
    <phoneticPr fontId="2" type="noConversion"/>
  </si>
  <si>
    <t>Actual tax expense / (benefit)</t>
    <phoneticPr fontId="2" type="noConversion"/>
  </si>
  <si>
    <t>Loss for the year/period</t>
    <phoneticPr fontId="2" type="noConversion"/>
  </si>
  <si>
    <t>Certificate of deposits (Note i)</t>
    <phoneticPr fontId="2" type="noConversion"/>
  </si>
  <si>
    <t>Lease liabilities</t>
    <phoneticPr fontId="2" type="noConversion"/>
  </si>
  <si>
    <t>Expected loss rate</t>
    <phoneticPr fontId="2" type="noConversion"/>
  </si>
  <si>
    <t>Assumption</t>
    <phoneticPr fontId="2" type="noConversion"/>
  </si>
  <si>
    <t>Inventory Days</t>
    <phoneticPr fontId="2" type="noConversion"/>
  </si>
  <si>
    <t>Trade Receivable Days</t>
    <phoneticPr fontId="2" type="noConversion"/>
  </si>
  <si>
    <t>Prepayments Days</t>
    <phoneticPr fontId="2" type="noConversion"/>
  </si>
  <si>
    <t>Trade Payables Days</t>
    <phoneticPr fontId="2" type="noConversion"/>
  </si>
  <si>
    <t>Days</t>
    <phoneticPr fontId="2" type="noConversion"/>
  </si>
  <si>
    <t>Revenue</t>
    <phoneticPr fontId="2" type="noConversion"/>
  </si>
  <si>
    <t>COGS</t>
    <phoneticPr fontId="2" type="noConversion"/>
  </si>
  <si>
    <t>By segment</t>
    <phoneticPr fontId="2" type="noConversion"/>
  </si>
  <si>
    <t>(+)Addition</t>
  </si>
  <si>
    <t>(-)Amortisation</t>
  </si>
  <si>
    <t>As of Revenue %</t>
  </si>
  <si>
    <t>Change in loss allowance</t>
  </si>
  <si>
    <t>Impairment loss on trade receivables</t>
  </si>
  <si>
    <t>Impairment loss on other receivables</t>
  </si>
  <si>
    <t>Impairment loss on contract assets</t>
  </si>
  <si>
    <t>2023 vs 2024</t>
  </si>
  <si>
    <t>Beginning Balance</t>
  </si>
  <si>
    <t>(+) Accretion of interest recognised during the year</t>
  </si>
  <si>
    <t>(-) Payments</t>
  </si>
  <si>
    <t>Ending Balance</t>
  </si>
  <si>
    <t>(+) Increase in lease liabilities from entering into new leases</t>
  </si>
  <si>
    <t>Capital element of lease rentals paid</t>
  </si>
  <si>
    <t>Interest element of lease rentals paid</t>
  </si>
  <si>
    <t>(-) Disposal</t>
  </si>
  <si>
    <t>(-) Netted-off by government grants</t>
  </si>
  <si>
    <t>(-) Modification</t>
  </si>
  <si>
    <t>checker 1</t>
  </si>
  <si>
    <t>见上</t>
  </si>
  <si>
    <t>Interest in associates</t>
  </si>
  <si>
    <t>As at the beginning of the period</t>
  </si>
  <si>
    <t>As at the end of the period</t>
  </si>
  <si>
    <t>(+) Capital injection of interest in associates</t>
  </si>
  <si>
    <t>(-) Deregistration of associates</t>
  </si>
  <si>
    <t>(-) Share of loss of associates</t>
  </si>
  <si>
    <t>E16. Listing expenses</t>
  </si>
  <si>
    <t>汇率</t>
  </si>
  <si>
    <t>港币</t>
  </si>
  <si>
    <t>Global Offering with OAO</t>
  </si>
  <si>
    <t>&lt;to update as per LPD&gt;</t>
  </si>
  <si>
    <t>Global Offering WITHOUT Over-allotment Option exercised</t>
  </si>
  <si>
    <t>Global Offering WITH Over-allotment Option exercised</t>
  </si>
  <si>
    <t>Offer Price</t>
  </si>
  <si>
    <t>Low</t>
  </si>
  <si>
    <t>Mid</t>
  </si>
  <si>
    <t>High</t>
  </si>
  <si>
    <t>TRP</t>
  </si>
  <si>
    <t>Post-TRP</t>
  </si>
  <si>
    <t>Exchange rate</t>
  </si>
  <si>
    <t>Contract amount in HKD</t>
  </si>
  <si>
    <t>Mid point</t>
  </si>
  <si>
    <t>No.</t>
  </si>
  <si>
    <t>Name of professional parties</t>
  </si>
  <si>
    <t>Particulars</t>
  </si>
  <si>
    <t>Contract currency</t>
  </si>
  <si>
    <t>Contract amount</t>
  </si>
  <si>
    <t>Currency / HKD</t>
  </si>
  <si>
    <t>HK$</t>
  </si>
  <si>
    <t>Equity</t>
  </si>
  <si>
    <t>Expenses</t>
  </si>
  <si>
    <t xml:space="preserve">Equity </t>
  </si>
  <si>
    <t>CMB International Capital Limited</t>
  </si>
  <si>
    <t>USD</t>
  </si>
  <si>
    <t>DBS Asia Capital Limited</t>
  </si>
  <si>
    <t>RMB</t>
  </si>
  <si>
    <t>CM Law Firm</t>
  </si>
  <si>
    <t>HKD</t>
  </si>
  <si>
    <t>KPMG</t>
  </si>
  <si>
    <t>Internal control consultant</t>
  </si>
  <si>
    <t>Industry consultant</t>
  </si>
  <si>
    <t>Financial printer</t>
  </si>
  <si>
    <t>Vistra</t>
  </si>
  <si>
    <t>Hong Kong Share Registrar</t>
  </si>
  <si>
    <t>The Stock Exchange of Hong Kong Limited</t>
  </si>
  <si>
    <t>Initial listing fee</t>
  </si>
  <si>
    <t>SFC transaction levy (0.0027%)</t>
  </si>
  <si>
    <t>AFRC transaction levy (0.00015%)</t>
  </si>
  <si>
    <t>Underwriters</t>
  </si>
  <si>
    <t>Background search</t>
  </si>
  <si>
    <t>Contingent and miscellaneous expenses</t>
  </si>
  <si>
    <t>Total</t>
  </si>
  <si>
    <t>Gross fund raise to Company</t>
  </si>
  <si>
    <t>Total gross fund raise</t>
  </si>
  <si>
    <t>Listing expenses to be bornes by Company (Equity)</t>
  </si>
  <si>
    <t>Listing expenses to be bornes by Company (Expenses)</t>
  </si>
  <si>
    <t>Total listing expenses</t>
  </si>
  <si>
    <t>Net proceeds to Company</t>
  </si>
  <si>
    <t>Total net proceeds</t>
  </si>
  <si>
    <t>in RMB</t>
  </si>
  <si>
    <t>R&amp;D</t>
  </si>
  <si>
    <t>in RMB mil</t>
  </si>
  <si>
    <t>Underwriting</t>
  </si>
  <si>
    <t>Sponsor</t>
  </si>
  <si>
    <t>Professional parties</t>
  </si>
  <si>
    <t>Deducted from Equity</t>
  </si>
  <si>
    <t>Deducted from PnL</t>
  </si>
  <si>
    <t>Notional tax on profit before taxation, calculated using the PRC statutory tax rate of 25%</t>
  </si>
  <si>
    <t>Intangible assets</t>
  </si>
  <si>
    <t>% of Prepayments</t>
  </si>
  <si>
    <t>x</t>
  </si>
  <si>
    <t>Working Capital</t>
  </si>
  <si>
    <t>Changes in working capital</t>
  </si>
  <si>
    <t>Checker</t>
  </si>
  <si>
    <t>Equity-settled share-based payment expenses</t>
  </si>
  <si>
    <t>% of Revenue</t>
  </si>
  <si>
    <t>% of total</t>
  </si>
  <si>
    <t>% of Payment</t>
  </si>
  <si>
    <t>Non-current contract assets</t>
  </si>
  <si>
    <t>Current contract assets</t>
  </si>
  <si>
    <t>Loss and total comprehensive income for the year</t>
  </si>
  <si>
    <t>Equity settled share-based payments</t>
  </si>
  <si>
    <t>Balance at the ending of the year/period</t>
  </si>
  <si>
    <t>Reclassification of redeemable capital contributions as equity</t>
  </si>
  <si>
    <t>Issue of ordinary shares</t>
  </si>
  <si>
    <t>Conversion into a joint stock company</t>
  </si>
  <si>
    <t>As of Beginning Balance+addition %</t>
  </si>
  <si>
    <t>Unconditional grant for R&amp;D</t>
  </si>
  <si>
    <t>Unconditional grant as subsidies for lease properties</t>
  </si>
  <si>
    <t>Conditional grant as subsidies for lease properties</t>
  </si>
  <si>
    <t>Net carrying amount</t>
  </si>
  <si>
    <t>% of  total net carrying amount</t>
  </si>
  <si>
    <t>Trade receivables (before loss)</t>
  </si>
  <si>
    <t>% of revenue</t>
  </si>
  <si>
    <t>As % of trade receivables before loss</t>
  </si>
  <si>
    <t> As at 31 December 2025</t>
  </si>
  <si>
    <t> As at 31 December 2026</t>
  </si>
  <si>
    <t>Nanjing Silicon Intelligence Technology Group Co., Ltd. (the "Company")</t>
  </si>
  <si>
    <t>% of COGS</t>
  </si>
  <si>
    <t>Total with OAO</t>
  </si>
  <si>
    <t>Domestic Shares</t>
  </si>
  <si>
    <t>Market Cap</t>
  </si>
  <si>
    <t>Total without OAO</t>
  </si>
  <si>
    <t>ICT services</t>
  </si>
  <si>
    <t>AIGC services</t>
  </si>
  <si>
    <t>AI voice services</t>
  </si>
  <si>
    <t>Interest on bank and other borrowings</t>
  </si>
  <si>
    <t>Treatment</t>
  </si>
  <si>
    <t>UOP Schedule</t>
  </si>
  <si>
    <t>R&amp;D Developments</t>
  </si>
  <si>
    <t>Sum</t>
  </si>
  <si>
    <t>总计</t>
  </si>
  <si>
    <t>Accumulated UOP outflows</t>
  </si>
  <si>
    <t>募集资金累计使用</t>
  </si>
  <si>
    <t>Remianing UOP</t>
  </si>
  <si>
    <t>募集资金剩余</t>
  </si>
  <si>
    <t>Computing Power Procurement &amp; Leasing</t>
  </si>
  <si>
    <t>R&amp;D Talent Recruitment</t>
  </si>
  <si>
    <t>Business Expansion</t>
  </si>
  <si>
    <t>Marketing &amp; Brand Promotion</t>
  </si>
  <si>
    <t>Sales Talent Recruitment</t>
  </si>
  <si>
    <t>Strategic Partnerships &amp; Acquisitions</t>
  </si>
  <si>
    <t>Working Capitacl Supplement</t>
  </si>
  <si>
    <t>研发人员招聘</t>
  </si>
  <si>
    <t>算力采购及租赁</t>
  </si>
  <si>
    <t>宣传推广</t>
  </si>
  <si>
    <t>销售人员招聘</t>
  </si>
  <si>
    <t>研发能力的提升</t>
  </si>
  <si>
    <t>商机开拓</t>
  </si>
  <si>
    <t>战略合作与收购</t>
  </si>
  <si>
    <t>补流</t>
  </si>
  <si>
    <t>PL - R&amp;D</t>
  </si>
  <si>
    <t>BS - Cash</t>
  </si>
  <si>
    <t>PRELIMINARY AND CONFIDENTIAL DRAFT</t>
  </si>
  <si>
    <t>Color Code:</t>
  </si>
  <si>
    <t>Blue: Hard code value</t>
  </si>
  <si>
    <t>Black: Calculation</t>
  </si>
  <si>
    <t>Green: Linked from another tab</t>
  </si>
  <si>
    <t>Red: Linked from the same tab</t>
  </si>
  <si>
    <t>Project GJ Financial Projections</t>
  </si>
  <si>
    <t>Master Control</t>
  </si>
  <si>
    <t>General Assumptions</t>
  </si>
  <si>
    <t>Beginning period</t>
  </si>
  <si>
    <t>date</t>
  </si>
  <si>
    <t>month</t>
  </si>
  <si>
    <t>Hours per day</t>
  </si>
  <si>
    <t>hours</t>
  </si>
  <si>
    <t>Monthes per year</t>
  </si>
  <si>
    <t>Days per year</t>
  </si>
  <si>
    <t>day</t>
  </si>
  <si>
    <t>Sensitivity Analysis</t>
  </si>
  <si>
    <t>%</t>
  </si>
  <si>
    <t>&lt;&lt; Revenue Growth</t>
  </si>
  <si>
    <t>IPO Assumptions</t>
  </si>
  <si>
    <t>IPO Case</t>
  </si>
  <si>
    <t>1=IPO; 0=no IPO</t>
  </si>
  <si>
    <t>Banking Facilities Case</t>
  </si>
  <si>
    <t>1=Optimistic; 0=Pessimistic</t>
  </si>
  <si>
    <t>IPO Date</t>
  </si>
  <si>
    <t>Number of shares outstanding</t>
  </si>
  <si>
    <t>Offer %</t>
  </si>
  <si>
    <t>Shares offered</t>
  </si>
  <si>
    <t>Norminal price</t>
  </si>
  <si>
    <t>Listing Expense</t>
  </si>
  <si>
    <t>1HK$=</t>
  </si>
  <si>
    <t>Listing Expense (HK$ thousand)</t>
  </si>
  <si>
    <t>Net proceeds to Company (HK$ thousand)</t>
  </si>
  <si>
    <t>Total Net Proceeds (HK$ thousand)</t>
  </si>
  <si>
    <t>Net proceeds to Company (RMB thousand)</t>
  </si>
  <si>
    <t>IPO Use of Proceeds</t>
  </si>
  <si>
    <t>RMB Thousand</t>
  </si>
  <si>
    <t>Check</t>
  </si>
  <si>
    <t>Overall Check</t>
  </si>
  <si>
    <t>UOP</t>
  </si>
  <si>
    <t>IS</t>
  </si>
  <si>
    <t>WC</t>
  </si>
  <si>
    <t>BS</t>
  </si>
  <si>
    <t>Consolidated Financials</t>
  </si>
  <si>
    <t>P&amp;L</t>
  </si>
  <si>
    <t>Other Calculations</t>
  </si>
  <si>
    <t>Global Offering (25%)</t>
  </si>
  <si>
    <t>Consolidated statements of changes in equity</t>
  </si>
  <si>
    <t>Outsourced R&amp;D</t>
  </si>
  <si>
    <t>委外研发</t>
  </si>
  <si>
    <t>上市日期</t>
  </si>
  <si>
    <t>1元对价/股购买</t>
  </si>
  <si>
    <t>授予日</t>
  </si>
  <si>
    <t>解锁日期</t>
  </si>
  <si>
    <t>授予总数</t>
  </si>
  <si>
    <t>分摊授予数量</t>
  </si>
  <si>
    <t>公允价值</t>
  </si>
  <si>
    <t>股份支付总额</t>
  </si>
  <si>
    <t>2019年</t>
  </si>
  <si>
    <t>2020年</t>
  </si>
  <si>
    <t>2021年</t>
  </si>
  <si>
    <t>2022年</t>
  </si>
  <si>
    <t>2023年</t>
  </si>
  <si>
    <t>2024年</t>
  </si>
  <si>
    <t>2025年</t>
  </si>
  <si>
    <t>2026年</t>
  </si>
  <si>
    <t>2027年</t>
  </si>
  <si>
    <t>满四年未上市，在授予日至上市日期间内均摊</t>
  </si>
  <si>
    <t>前三期在授予日至上市日期间内均摊，第四期在四年内均摊</t>
  </si>
  <si>
    <t>前两期在授予日至上市日期间内均摊，第三期在三年内摊销，第四期在四年内均摊</t>
  </si>
  <si>
    <t>合计</t>
  </si>
  <si>
    <t>by 费用属性统计</t>
  </si>
  <si>
    <t>费用属性</t>
  </si>
  <si>
    <t>管理费用</t>
  </si>
  <si>
    <t>销售费用</t>
  </si>
  <si>
    <t>研发费用</t>
  </si>
  <si>
    <t>Proceeds from issue of ordinary shares</t>
  </si>
  <si>
    <t>Total Net Proceeds (RMB thousand)</t>
  </si>
  <si>
    <t>BS - PP&amp;E</t>
  </si>
  <si>
    <t>PL - Selling and marketing</t>
  </si>
  <si>
    <t>2027H1E</t>
  </si>
  <si>
    <t> As at 30 June 2027</t>
  </si>
  <si>
    <t>招银国际融资有限公司</t>
  </si>
  <si>
    <t>星展亚洲融资有限公司</t>
  </si>
  <si>
    <t>天元律師事務所</t>
  </si>
  <si>
    <t>上海澄明则正律师事务所</t>
  </si>
  <si>
    <t>君合律师事务所</t>
  </si>
  <si>
    <t>北京市君合律师事务所</t>
  </si>
  <si>
    <t>奥盈财经印刷有限公司</t>
  </si>
  <si>
    <t>灼识企业管理咨询(上海)有限公司</t>
  </si>
  <si>
    <t>毕马威企业咨询（中国）有限公司北京分公司</t>
  </si>
  <si>
    <t>汇华商业资讯有限公司</t>
  </si>
  <si>
    <t>毕马威华振会计师事务所(特殊普通合伙)南京分所</t>
  </si>
  <si>
    <t>北京采安律师事务所</t>
  </si>
  <si>
    <t>毕马威华振会计师事务所（特殊普通合伙）</t>
  </si>
  <si>
    <t>IT Audit</t>
  </si>
  <si>
    <t>(In RMB thousands)</t>
  </si>
  <si>
    <t>Selling and distribution expenses</t>
  </si>
  <si>
    <t>R&amp;D expenses</t>
  </si>
  <si>
    <t>收入（人民币千元）</t>
  </si>
  <si>
    <t>Revenue from ICT services</t>
  </si>
  <si>
    <t>Revenue from AIGC services</t>
  </si>
  <si>
    <t>Revenue from AI voice services</t>
  </si>
  <si>
    <t>Revenue from AI application layer products</t>
  </si>
  <si>
    <t>Total Revenue</t>
  </si>
  <si>
    <t>Revenue from[]</t>
  </si>
  <si>
    <t>Profit Forecast for the year ending December 31, 2026</t>
  </si>
  <si>
    <t>Cost of Sales and Gross Profit Margin</t>
  </si>
  <si>
    <t>销售成本（人民币千元）</t>
  </si>
  <si>
    <t>Cost of Sales (RMB in thousands)</t>
  </si>
  <si>
    <t>Revenue (In RMB thousands)</t>
  </si>
  <si>
    <t>Cost for ICT services</t>
  </si>
  <si>
    <t>Cost for AIGC services</t>
  </si>
  <si>
    <t>Cost for AI voice services</t>
  </si>
  <si>
    <t>Cost for AI application layer products</t>
  </si>
  <si>
    <t>Cost for[]</t>
  </si>
  <si>
    <t>Gross Margin (%)</t>
  </si>
  <si>
    <t>[]</t>
  </si>
  <si>
    <t>overall</t>
  </si>
  <si>
    <t>Operating Expenses</t>
  </si>
  <si>
    <t>Operating Expenses (In RMB thousands)</t>
  </si>
  <si>
    <t>Administrative expenses</t>
  </si>
  <si>
    <t>Analysis on Comparison with Historical Financials</t>
  </si>
  <si>
    <t>Gross profit margin</t>
  </si>
  <si>
    <t>*****hardcode*****</t>
  </si>
  <si>
    <t>Working Capital Forecast for the year ending December 31, 2026</t>
  </si>
  <si>
    <t>(+) Additions</t>
    <phoneticPr fontId="11" type="noConversion"/>
  </si>
  <si>
    <t>(-) Depreciation charges</t>
    <phoneticPr fontId="11" type="noConversion"/>
  </si>
  <si>
    <t>Ending Balance</t>
    <phoneticPr fontId="11" type="noConversion"/>
  </si>
  <si>
    <t>Useful Life</t>
  </si>
  <si>
    <t>months</t>
  </si>
  <si>
    <t>Residual rate</t>
  </si>
  <si>
    <t>Depreciation</t>
    <phoneticPr fontId="11" type="noConversion"/>
  </si>
  <si>
    <t>Addition of electrionic equipment from UOP</t>
  </si>
  <si>
    <t>Historical</t>
  </si>
  <si>
    <t>Annual Forecast</t>
  </si>
  <si>
    <t>Existed Contract</t>
  </si>
  <si>
    <t>【新增业务】</t>
  </si>
  <si>
    <t>众安在线财产保险股份有限公司</t>
  </si>
  <si>
    <t>签约时间</t>
  </si>
  <si>
    <t>结算金额</t>
  </si>
  <si>
    <t>验收时间</t>
  </si>
  <si>
    <t>营销宣传服务协议</t>
  </si>
  <si>
    <t>预计验收时间</t>
  </si>
  <si>
    <t>小说视频制作服务协议</t>
  </si>
  <si>
    <t>prospective Contract</t>
  </si>
  <si>
    <t>上海龙天创文化科技有限公司</t>
  </si>
  <si>
    <t>品牌营销</t>
  </si>
  <si>
    <t>吉创文化传播（上海）有限公司</t>
  </si>
  <si>
    <t>上海马师傅品牌管理有限公司</t>
  </si>
  <si>
    <t>中移建设有限公司无锡分公司</t>
  </si>
  <si>
    <r>
      <rPr>
        <sz val="11"/>
        <color rgb="FF000000"/>
        <rFont val="微软雅黑"/>
        <family val="2"/>
        <charset val="134"/>
      </rPr>
      <t>项目编号</t>
    </r>
  </si>
  <si>
    <r>
      <rPr>
        <sz val="11"/>
        <color rgb="FF000000"/>
        <rFont val="微软雅黑"/>
        <family val="2"/>
        <charset val="134"/>
      </rPr>
      <t>项目名称</t>
    </r>
  </si>
  <si>
    <r>
      <rPr>
        <sz val="11"/>
        <color rgb="FF000000"/>
        <rFont val="微软雅黑"/>
        <family val="2"/>
        <charset val="134"/>
      </rPr>
      <t>签约时间</t>
    </r>
  </si>
  <si>
    <r>
      <rPr>
        <sz val="11"/>
        <color rgb="FF000000"/>
        <rFont val="微软雅黑"/>
        <family val="2"/>
        <charset val="134"/>
      </rPr>
      <t>合同金额</t>
    </r>
  </si>
  <si>
    <r>
      <rPr>
        <sz val="11"/>
        <color rgb="FF000000"/>
        <rFont val="微软雅黑"/>
        <family val="2"/>
        <charset val="134"/>
      </rPr>
      <t>预计验收时间</t>
    </r>
  </si>
  <si>
    <t>南京依维柯汽车有限公司全维智联服务项目</t>
  </si>
  <si>
    <t>中移建设有限公司苏州分公司</t>
  </si>
  <si>
    <t>2025年安防维护DICT服务项目第四期合作实施协议</t>
  </si>
  <si>
    <t>[生产服务保障][会议保障服务]服务包项目第三期合作实施协议</t>
  </si>
  <si>
    <t>中移铁通有限公司盐城分公司</t>
  </si>
  <si>
    <t>移动云本地安全支撑服务项目（标包4：响水）【实施交付】合同</t>
  </si>
  <si>
    <t>移动云支撑服务项目（标包2：IDC运维服务）【实施交付】合同</t>
  </si>
  <si>
    <t>中国移动通信集团广东有限公司深圳分公司</t>
  </si>
  <si>
    <t>2025年战略金融南京硅基数字人延伸服务项目框架实施合同</t>
  </si>
  <si>
    <t>中移建设有限公司南通分公司</t>
  </si>
  <si>
    <t>通州高新区通州府通信集成及组网增值服务项目</t>
  </si>
  <si>
    <t>中移铁通有限公司江苏分公司</t>
  </si>
  <si>
    <t>数字人智能服务</t>
  </si>
  <si>
    <t>诺比侃人工智能科技（成都）股份有限公司</t>
  </si>
  <si>
    <t>合同金额</t>
  </si>
  <si>
    <t>硅基AI算力集群销售合同2</t>
  </si>
  <si>
    <t>硅基AI算力集群销售合同3</t>
  </si>
  <si>
    <t>硅基AI算力集群销售合同4</t>
  </si>
  <si>
    <t>江苏磬石软件科技有限公司</t>
  </si>
  <si>
    <t>数字人产品及服务采购框架合同</t>
  </si>
  <si>
    <t>南京信非技术有限公司</t>
  </si>
  <si>
    <t>富康尼科技（泰州）有限公司</t>
  </si>
  <si>
    <t>AI Voice</t>
  </si>
  <si>
    <t>语音服务</t>
  </si>
  <si>
    <t>惠悦公共关系顾问集团有限公司</t>
  </si>
  <si>
    <t>BS - Prepayment</t>
  </si>
  <si>
    <t>算力租赁</t>
  </si>
  <si>
    <t>Deprecation-Addition of electrionic equipment from UOP_BS_PP&amp;E</t>
  </si>
  <si>
    <t>卓佳证券登记有限公司</t>
  </si>
  <si>
    <t>Over-allotment Option (15%)</t>
  </si>
  <si>
    <t>Change in prepayments loss allowance</t>
  </si>
  <si>
    <t>Change in less allowance from addition of Computing Power Leasing from UOP</t>
  </si>
  <si>
    <t>Prepayments, deposits and other receivables before impairement</t>
  </si>
  <si>
    <t>Other payables and accruals</t>
  </si>
  <si>
    <t>-</t>
  </si>
  <si>
    <t>Restricted bank deposits</t>
  </si>
  <si>
    <t>Customised AI workforce solutions</t>
  </si>
  <si>
    <t>Standardised and productized AI workforce solutions</t>
  </si>
  <si>
    <t>check</t>
  </si>
  <si>
    <t>(-) restricted bank deposits</t>
  </si>
  <si>
    <t>Change in restricted bank deposits</t>
  </si>
  <si>
    <t>2024年11月</t>
  </si>
  <si>
    <t>Total Current Liabilities</t>
  </si>
  <si>
    <t>Total Non-current Liabilities</t>
  </si>
  <si>
    <t>Allowance-Addition of electrionic equipment from UOP_BS_Prepayment</t>
  </si>
  <si>
    <t>合作意向书</t>
  </si>
  <si>
    <t/>
  </si>
  <si>
    <t>BS部分</t>
  </si>
  <si>
    <t>PL部分</t>
  </si>
  <si>
    <t>PL部分check</t>
  </si>
  <si>
    <t>营业收入</t>
  </si>
  <si>
    <t>22年度</t>
  </si>
  <si>
    <t>23年度</t>
  </si>
  <si>
    <t>24年度</t>
  </si>
  <si>
    <t>a</t>
  </si>
  <si>
    <t>b</t>
  </si>
  <si>
    <t>c</t>
  </si>
  <si>
    <t>Standardized and productized AI workforce solutions</t>
  </si>
  <si>
    <t>营业成本</t>
  </si>
  <si>
    <t>小计</t>
  </si>
  <si>
    <t>税金及附加</t>
  </si>
  <si>
    <t>毛利率</t>
  </si>
  <si>
    <t>Gross Margin</t>
  </si>
  <si>
    <t>ICT</t>
  </si>
  <si>
    <t>智能语音</t>
  </si>
  <si>
    <t>Contract liability</t>
  </si>
  <si>
    <t>The Group</t>
  </si>
  <si>
    <t>As at 31 December</t>
  </si>
  <si>
    <t>End</t>
  </si>
  <si>
    <t>The Company</t>
  </si>
  <si>
    <t>2022</t>
  </si>
  <si>
    <t>2023</t>
  </si>
  <si>
    <t>2024</t>
  </si>
  <si>
    <t>Balance at the beginning of the year</t>
  </si>
  <si>
    <t>Decrease in contract liabilities as a result of recognizing revenue during the year that was included in the contract liabilities at the beginning of the year</t>
  </si>
  <si>
    <t>Increase in contract liabilities as a result of receiving advance payments during the year</t>
  </si>
  <si>
    <t>Balance at the end of the year</t>
  </si>
  <si>
    <t>As at 30 June</t>
  </si>
  <si>
    <t>南京硅基</t>
  </si>
  <si>
    <t>A</t>
  </si>
  <si>
    <t>B</t>
  </si>
  <si>
    <t>C</t>
  </si>
  <si>
    <t>D</t>
  </si>
  <si>
    <t>Decrease in contract liabilities as a result of recognising revenue during the same year</t>
  </si>
  <si>
    <t>E</t>
  </si>
  <si>
    <t>运营商一体化改造</t>
  </si>
  <si>
    <t>by 收入板块movement</t>
  </si>
  <si>
    <t>SaaS</t>
  </si>
  <si>
    <t>数字人智能服务产品</t>
  </si>
  <si>
    <t>期初余额</t>
  </si>
  <si>
    <t>往年预收本年确认收入</t>
  </si>
  <si>
    <t>本年新增</t>
  </si>
  <si>
    <t>当年预收当年确认收入</t>
  </si>
  <si>
    <t>期末余额</t>
  </si>
  <si>
    <t>当年收入金额</t>
  </si>
  <si>
    <t>DUIX</t>
  </si>
  <si>
    <t>NB1</t>
  </si>
  <si>
    <t>1、2023年12月31日，合同负债较2022年末增加人民币3,967万元，主要是因为2023年运营商一体化改造业务与数字人SaaS业务均大幅增长，因此公司2023年末合同负债余额较高。
2、2024年12月31日，合同负债较2023年末增加人民币374万元，变动幅度较小，主要系1）上期ICT项目于本年完成验收导致合同负债减少1,764万元；2）此外，2024年集团与嘉环科技股份有限公司签订了一份数字人智能服务产品业务合同，定制化部署大模型平台，根据合同预付2,980万元。
3、2025年6月30日合同负债较2024年末减少3,030万元，主要系嘉环科技的数字人智能服务产品项目已于2025年验收。</t>
  </si>
  <si>
    <t>% of balance at the beginning of the year/period</t>
  </si>
  <si>
    <t>% of  revenue as of ICT services and AIGC services</t>
  </si>
  <si>
    <t>Gain/(loss) from operations</t>
  </si>
  <si>
    <t>Gain/(loss) before taxation</t>
  </si>
  <si>
    <t>% of Increase in contract liab from AI solutions during the year/period</t>
  </si>
  <si>
    <t>Working Capital Turnover Days</t>
  </si>
  <si>
    <t>Days</t>
  </si>
  <si>
    <t>Deferred expense of cloud server Days</t>
  </si>
  <si>
    <t>分配比例</t>
  </si>
  <si>
    <t>2026H2E</t>
  </si>
  <si>
    <t>2027E</t>
  </si>
  <si>
    <t>2028E</t>
  </si>
  <si>
    <t>2029E</t>
  </si>
  <si>
    <t>2030E</t>
  </si>
  <si>
    <t>PR company</t>
  </si>
  <si>
    <t>HKD</t>
    <phoneticPr fontId="4" type="noConversion"/>
  </si>
  <si>
    <t>用3费的占比（pending）</t>
  </si>
  <si>
    <t>SG&amp;A+R&amp;D+MAKRET</t>
  </si>
  <si>
    <t>Deferred expense of Addition of Computing Power Leasing from UOP</t>
  </si>
  <si>
    <t>视频制作</t>
  </si>
  <si>
    <t>Original</t>
  </si>
  <si>
    <t>Underwriting Commission (3.5% of gross proceeds)</t>
  </si>
  <si>
    <t>Incenive fee (1% of gross proceeds)</t>
  </si>
  <si>
    <t>Note 1: During the IPO process, the engaged professional parties may liaise other third parties on certain work, and OPE / OOP stands for the expenses that are incurred in such processes and supposed to be reimbursed by the Issuer. A buffer is also reserved in the listing expense estimate in case the Issuer commissions additional services beyond the current scope during the IPO process.</t>
  </si>
  <si>
    <t>Estimate</t>
  </si>
  <si>
    <t>Forecast</t>
  </si>
  <si>
    <t>Actual</t>
  </si>
  <si>
    <t>12 mths</t>
  </si>
  <si>
    <t>6 mths</t>
  </si>
  <si>
    <t>2025</t>
  </si>
  <si>
    <t>Profit (Loss) before taxation</t>
  </si>
  <si>
    <t>Net cash generated from / (used in) operating activities</t>
  </si>
  <si>
    <t>Cash generated from / (used in) operating activities</t>
  </si>
  <si>
    <t>Profit/(Loss) before taxation</t>
  </si>
  <si>
    <t>Profit/(Loss) for the year/period</t>
  </si>
  <si>
    <t>Fully Automated Content Production Services</t>
  </si>
  <si>
    <t>ADD:</t>
  </si>
  <si>
    <t>Listing expenses</t>
  </si>
  <si>
    <t>Equity-settled share-based payment expneses</t>
  </si>
  <si>
    <t>Accretion of redemption liabilities</t>
  </si>
  <si>
    <t>Adjusted net (loss)/profit (non-IFRS measure)</t>
  </si>
  <si>
    <t>Profit/(Loss) from operations</t>
  </si>
  <si>
    <t>% of R&amp;D expense</t>
  </si>
  <si>
    <t>2024vs2025</t>
  </si>
  <si>
    <t>2025vs2026</t>
  </si>
  <si>
    <t>Selling and Marketing Expenses</t>
  </si>
  <si>
    <t>Advertising and promotion expenses</t>
  </si>
  <si>
    <t>Employee benefit expenses</t>
  </si>
  <si>
    <t>Marketing service expenses</t>
  </si>
  <si>
    <t>Office, utilities and travelling expenses</t>
  </si>
  <si>
    <t>Year ended December 31</t>
  </si>
  <si>
    <t>Six months ended June 30</t>
  </si>
  <si>
    <t>ESOP</t>
  </si>
  <si>
    <t>Administrative and Other Operating Expenses</t>
  </si>
  <si>
    <t>Depreciation and amortization</t>
  </si>
  <si>
    <t>Professional service fees</t>
  </si>
  <si>
    <t>Office, utilities, traveling and entertainment expenses</t>
  </si>
  <si>
    <t>Research and Development Expenses</t>
  </si>
  <si>
    <t>Technical service fees</t>
  </si>
  <si>
    <t>Material expenses</t>
  </si>
  <si>
    <t>Listing Expenses</t>
  </si>
  <si>
    <t>ESOP CHECK</t>
  </si>
  <si>
    <t>TOTAL CHECK</t>
  </si>
  <si>
    <t>研发/销售人员招聘</t>
  </si>
  <si>
    <t>左右check</t>
  </si>
  <si>
    <t>原版本三费加总check</t>
  </si>
  <si>
    <t>Total (EX ESOP)</t>
  </si>
  <si>
    <t>Remaing Professional service fees</t>
  </si>
  <si>
    <t>% of Total D&amp;A</t>
  </si>
  <si>
    <t>Total D&amp;A</t>
  </si>
  <si>
    <t>Tian Yuan Law Firm LLP</t>
  </si>
  <si>
    <t>Jun He Law Offices</t>
  </si>
  <si>
    <t>JunHe LLP</t>
  </si>
  <si>
    <t>China Insights Industry Consultancy Limited</t>
  </si>
  <si>
    <t>Orange Financial Printing</t>
  </si>
  <si>
    <t>Arthur CHIU</t>
  </si>
  <si>
    <t>Central Business Information Limited</t>
  </si>
  <si>
    <t>Intelligent Joy</t>
  </si>
  <si>
    <t>TMF Hong Kong Limited</t>
  </si>
  <si>
    <t>Joint Sponsor and Underwriters</t>
  </si>
  <si>
    <t>Legal Advisors to the Company As to Hong Kong laws</t>
  </si>
  <si>
    <t>Legal Advisors to the Company As to PRC laws</t>
  </si>
  <si>
    <t>Legal Advisors to the Joint Sponsors  and Underwriters  As to Hong Kong laws</t>
  </si>
  <si>
    <t>Legal Advisors to the Joint Sponsors  and Underwriters  As to PRC laws</t>
  </si>
  <si>
    <t>Auditor and Reporting Accountants</t>
  </si>
  <si>
    <t>Legal Advisors to the Company As to PRC laws in respect of data compliance</t>
  </si>
  <si>
    <t>Legal Advisors to the Company  As to International Sanctions</t>
  </si>
  <si>
    <t>Company Secretary</t>
  </si>
  <si>
    <t>Stock Exchange trading fee (0.00565%)</t>
  </si>
  <si>
    <t>Net profit</t>
  </si>
  <si>
    <t>Adjusted net profit</t>
  </si>
  <si>
    <t>Cash and cash equivalent</t>
  </si>
  <si>
    <t>Gross margin%</t>
  </si>
  <si>
    <t>(Increase)/decrease in restricted bank deposits</t>
  </si>
  <si>
    <t>Interest income from UOP remaining cash</t>
  </si>
  <si>
    <t>Interest Rate %</t>
  </si>
  <si>
    <t>Net Proceeds from issue of ordinary shares</t>
  </si>
  <si>
    <t>checker</t>
  </si>
  <si>
    <t>% of  Selling, Administrative and R&amp;D expense</t>
  </si>
  <si>
    <t>Increasment % of  revenue from ICT business</t>
  </si>
  <si>
    <t>Oct</t>
  </si>
  <si>
    <t>Nov</t>
  </si>
  <si>
    <t>北兴塘湿地公园停车场道闸及监控设施设备智能化ICT项目合同</t>
  </si>
  <si>
    <t>家燃宝物联网智能化支撑服务项目（无锡市锡山区、惠山区、新吴区）</t>
  </si>
  <si>
    <t>2025年安防维护 DICT服务项目第六期项目【实施交付】合同</t>
  </si>
  <si>
    <t>中移建设有限公司南通分公司(2025年商客增值服务项目(实施交付）)</t>
  </si>
  <si>
    <t>中移建设有限公司南通分公司（2025年第二批专线增值服务项目）</t>
  </si>
  <si>
    <t>江苏商贸职业学院技术服务DICT项目</t>
  </si>
  <si>
    <t>南通市电子政务外网办公区域提升项目</t>
  </si>
  <si>
    <t>中移建设有限公司江苏分公司</t>
  </si>
  <si>
    <t>2025年移动云售前专家技术服务项目（包一）合同协议</t>
  </si>
  <si>
    <t>2025年移动云售前专家技术服务项目（包二）合同协议</t>
  </si>
  <si>
    <t>2025年移动云存量运营支撑服务项目（包三）合同协议</t>
  </si>
  <si>
    <t>2025年移动云存量运营支撑服务项目（包四）合同协议</t>
  </si>
  <si>
    <t>中国移动通信集团江苏有限公司盐城分公司</t>
  </si>
  <si>
    <t>盐城分公司行业云合作伙伴引入合同书</t>
  </si>
  <si>
    <t>中移建设有限公司盐城分公司（和对讲增值服务本地服务商项目-治安巡防【实施交付】）</t>
  </si>
  <si>
    <t>中移建设有限公司盐城分公司(和对讲增值服务本地服务商项目-融合调度【实施交付】)</t>
  </si>
  <si>
    <t>中移建设有限公司盐城分公司(一体化支撑服务项目（7-8）【实施交付】合同)-嘉兴</t>
  </si>
  <si>
    <t>中移建设有限公司盐城分公司（一体化支撑服务项目（9）【实施交付】合同）-嘉兴</t>
  </si>
  <si>
    <t>中移建设有限公司盐城分公司（一体化支撑服务项目（5-6）【实施交付】合同）-嘉兴</t>
  </si>
  <si>
    <t>智慧交互大数据平台开发项目</t>
  </si>
  <si>
    <t>智慧交通车路全域协同管理平台技术服务</t>
  </si>
  <si>
    <t>虚拟化智能调度指挥中枢开发服务项目</t>
  </si>
  <si>
    <t>智慧交通交互式信号优化平台技术开发项目</t>
  </si>
  <si>
    <t>新能源智能运营及运维管理项目技术服务</t>
  </si>
  <si>
    <t>场站能源可视化调控中心建设项目</t>
  </si>
  <si>
    <t>成都万维图新信息技术有限公司</t>
  </si>
  <si>
    <t>企业智能化运营建设项目</t>
  </si>
  <si>
    <t>国汽智端（成都）科技有限公司</t>
  </si>
  <si>
    <t>数字化交通综合体态势决策分析可视化系统技术服务项目</t>
  </si>
  <si>
    <t>智慧协同公交调度应急指挥管理平台技术服务项目</t>
  </si>
  <si>
    <t>南京形翼科技有限公司</t>
  </si>
  <si>
    <t>智慧数字电力交易平台仿真环境实施服务项目</t>
  </si>
  <si>
    <t>上海菲娜科技有限公司</t>
  </si>
  <si>
    <t>合同类型</t>
  </si>
  <si>
    <t>底稿</t>
  </si>
  <si>
    <t>业务类型</t>
  </si>
  <si>
    <t>尚未履行完毕的业务合同</t>
  </si>
  <si>
    <t>框架协议、战略合作协议</t>
  </si>
  <si>
    <t>招投标中</t>
  </si>
  <si>
    <t>其他书面潜在合作沟通</t>
  </si>
  <si>
    <t>预计增长</t>
  </si>
  <si>
    <t>Debt Schedule</t>
    <phoneticPr fontId="2" type="noConversion"/>
  </si>
  <si>
    <t xml:space="preserve"> </t>
    <phoneticPr fontId="2" type="noConversion"/>
  </si>
  <si>
    <t>Type - Revolver</t>
  </si>
  <si>
    <t>Bank</t>
  </si>
  <si>
    <t>Borrowing Date</t>
  </si>
  <si>
    <t>Maturity Date</t>
  </si>
  <si>
    <t>Automatic Extansion</t>
  </si>
  <si>
    <t>Extansion Length</t>
  </si>
  <si>
    <t>Interest Rate</t>
  </si>
  <si>
    <t>(+) New Debt Addition</t>
  </si>
  <si>
    <t>(-) Repayment</t>
  </si>
  <si>
    <t>Interest Expense</t>
  </si>
  <si>
    <t>Cash Interest Expense</t>
  </si>
  <si>
    <t>流动资金贷款 (CNY)</t>
  </si>
  <si>
    <t>利随本清</t>
  </si>
  <si>
    <t>假设到期后以同样的条款展期</t>
  </si>
  <si>
    <t>NO</t>
  </si>
  <si>
    <t>个月</t>
  </si>
  <si>
    <t>Toggle</t>
  </si>
  <si>
    <t>交通银行</t>
    <phoneticPr fontId="2" type="noConversion"/>
  </si>
  <si>
    <t>固定，TBU</t>
    <phoneticPr fontId="2" type="noConversion"/>
  </si>
  <si>
    <t>UOP Remaining Cash</t>
  </si>
  <si>
    <t>Reverse Revolver</t>
    <phoneticPr fontId="2" type="noConversion"/>
  </si>
  <si>
    <t>Cashburn Analysis</t>
    <phoneticPr fontId="2" type="noConversion"/>
  </si>
  <si>
    <t>广东树米科技有限公司</t>
  </si>
  <si>
    <t>已核对</t>
  </si>
  <si>
    <t>Cash available</t>
    <phoneticPr fontId="2" type="noConversion"/>
  </si>
  <si>
    <t>Cash available&gt;minimum cash level</t>
    <phoneticPr fontId="2" type="noConversion"/>
  </si>
  <si>
    <t>Minimum Cash Level</t>
    <phoneticPr fontId="2" type="noConversion"/>
  </si>
  <si>
    <t>Additional of Marketing &amp; Brand Promotion from UOP</t>
    <phoneticPr fontId="2" type="noConversion"/>
  </si>
  <si>
    <t>Replacement of Sales Talent Recruitment from UOP</t>
    <phoneticPr fontId="2" type="noConversion"/>
  </si>
  <si>
    <t>Total Debt</t>
    <phoneticPr fontId="2" type="noConversion"/>
  </si>
  <si>
    <t>Total Interest Expense</t>
  </si>
  <si>
    <t>Total Cash Interest Expense</t>
  </si>
  <si>
    <t>Total Interest-bearing bank borrowings</t>
  </si>
  <si>
    <t>暂不考虑</t>
    <phoneticPr fontId="2" type="noConversion"/>
  </si>
  <si>
    <t>Interest-bearing bank borrowings</t>
  </si>
  <si>
    <t>New borrowings</t>
    <phoneticPr fontId="2" type="noConversion"/>
  </si>
  <si>
    <t>Repayments of borrowings</t>
    <phoneticPr fontId="2" type="noConversion"/>
  </si>
  <si>
    <t>Interest paid</t>
    <phoneticPr fontId="2" type="noConversion"/>
  </si>
  <si>
    <t>Cash available before Revolver</t>
    <phoneticPr fontId="2" type="noConversion"/>
  </si>
  <si>
    <t>Cash available before Revolver (exclude UOP)</t>
    <phoneticPr fontId="2" type="noConversion"/>
  </si>
  <si>
    <t>Cash available before Revolver VS Minimum Cash Level</t>
    <phoneticPr fontId="2" type="noConversion"/>
  </si>
  <si>
    <t>Cash available before Revolver (exclude UOP) &gt;minimum cash level</t>
    <phoneticPr fontId="2" type="noConversion"/>
  </si>
  <si>
    <r>
      <rPr>
        <sz val="11"/>
        <color theme="1"/>
        <rFont val="宋体"/>
        <family val="2"/>
        <charset val="134"/>
      </rPr>
      <t>红色表示需要</t>
    </r>
    <r>
      <rPr>
        <sz val="11"/>
        <color theme="1"/>
        <rFont val="Arial"/>
        <family val="2"/>
      </rPr>
      <t>drawdown revolver</t>
    </r>
    <phoneticPr fontId="2" type="noConversion"/>
  </si>
  <si>
    <t>check</t>
    <phoneticPr fontId="2" type="noConversion"/>
  </si>
  <si>
    <t>合计</t>
    <phoneticPr fontId="2" type="noConversion"/>
  </si>
  <si>
    <t>尚未履行完毕的业务合同</t>
    <phoneticPr fontId="2" type="noConversion"/>
  </si>
  <si>
    <t>2026E</t>
    <phoneticPr fontId="2" type="noConversion"/>
  </si>
  <si>
    <t>数字人产品SaaS</t>
  </si>
  <si>
    <t>运营商一体化改造</t>
    <phoneticPr fontId="2" type="noConversion"/>
  </si>
  <si>
    <t>6/30/2026</t>
  </si>
  <si>
    <t>Blue: Hard code vale</t>
    <phoneticPr fontId="1" type="noConversion"/>
  </si>
  <si>
    <t>Black: Calculation</t>
    <phoneticPr fontId="1" type="noConversion"/>
  </si>
  <si>
    <t>Green: Linked from another tab</t>
    <phoneticPr fontId="1" type="noConversion"/>
  </si>
  <si>
    <t>Red: Linked from the same tab</t>
    <phoneticPr fontId="1" type="noConversion"/>
  </si>
  <si>
    <t>Cash burn rate</t>
  </si>
  <si>
    <t>RMB'000</t>
  </si>
  <si>
    <t xml:space="preserve">Cash burn rate </t>
  </si>
  <si>
    <t>Average monthly net cash used in operating activities</t>
  </si>
  <si>
    <t>Average monthly capital expenditures</t>
  </si>
  <si>
    <t xml:space="preserve">Average other scheduled cash payment </t>
  </si>
  <si>
    <t>Average Interest payment</t>
  </si>
  <si>
    <t>Net IPO proceeds</t>
  </si>
  <si>
    <t>Average monthly purchase of property, plant and equipment</t>
  </si>
  <si>
    <t>Average monthly capital element of lease rental paid</t>
  </si>
  <si>
    <t>Average monthly interest element of lease rental paid</t>
  </si>
  <si>
    <t>Average cash outflow in 2023</t>
  </si>
  <si>
    <t>Average cash outflow in 2024</t>
  </si>
  <si>
    <t>Average monthly net Cash used in operating activities (Litsting expense included)</t>
  </si>
  <si>
    <t>Financial viability w/ IPO net proceeds</t>
  </si>
  <si>
    <t>Financial viability w/ 10% IPO net proceeds</t>
  </si>
  <si>
    <t>Financial viability w/o IPO net proceeds</t>
  </si>
  <si>
    <t>Autopilot AIGC Agent</t>
  </si>
  <si>
    <t>全自动内容生产</t>
  </si>
  <si>
    <t>Management Account</t>
  </si>
  <si>
    <t>Gross margin %</t>
  </si>
  <si>
    <t>Net foreign exchange loss/(gain)</t>
  </si>
  <si>
    <t>Net gain on disposal of an associate</t>
  </si>
  <si>
    <t>Paid-in capital</t>
  </si>
  <si>
    <t>Share capital</t>
  </si>
  <si>
    <t>Other comprehensive income for the year</t>
  </si>
  <si>
    <t>Items that may be reclassified subsequently to profit or loss:</t>
  </si>
  <si>
    <t>Exchange differences on translation of financial statements of a foreign subsidiary, net of nil tax</t>
  </si>
  <si>
    <t>Total comprehensive income for the year</t>
  </si>
  <si>
    <t>GJ Autopilot AIGC Agents</t>
  </si>
  <si>
    <t>25年度</t>
  </si>
  <si>
    <t>d</t>
  </si>
  <si>
    <t>Monthly Forecast</t>
  </si>
  <si>
    <t>Total (EX ESOP&amp;Listing Expenses)</t>
  </si>
  <si>
    <t>checked</t>
  </si>
  <si>
    <t>(-)Disposal of interests in an associate</t>
  </si>
  <si>
    <t>(+) Net gain on disposal of an associate Share of loss of associates</t>
  </si>
  <si>
    <t>Total gross carrying amount</t>
  </si>
  <si>
    <t>延续2025</t>
  </si>
  <si>
    <t>Prepaid listing expenses</t>
  </si>
  <si>
    <t>Additional of Outsourced R&amp;D from UOP</t>
  </si>
  <si>
    <t>Replacement of R&amp;D Talent Recruitment from UOP</t>
  </si>
  <si>
    <t>Deferred expense of cloud services</t>
  </si>
  <si>
    <t>Total cash at bank</t>
  </si>
  <si>
    <t>wn</t>
  </si>
  <si>
    <r>
      <rPr>
        <b/>
        <sz val="11"/>
        <color rgb="FF000000"/>
        <rFont val="宋体"/>
        <family val="3"/>
        <charset val="134"/>
      </rPr>
      <t>运营商一体化改造</t>
    </r>
  </si>
  <si>
    <t>序号</t>
  </si>
  <si>
    <t>广益益生活创意广场停车场ICT项目</t>
  </si>
  <si>
    <r>
      <rPr>
        <sz val="11"/>
        <color rgb="FF000000"/>
        <rFont val="Microsoft YaHei"/>
        <charset val="134"/>
      </rPr>
      <t>梁溪</t>
    </r>
    <r>
      <rPr>
        <sz val="11"/>
        <color rgb="FF000000"/>
        <rFont val="Arial"/>
        <family val="2"/>
      </rPr>
      <t>2025</t>
    </r>
    <r>
      <rPr>
        <sz val="11"/>
        <color rgb="FF000000"/>
        <rFont val="Microsoft YaHei"/>
        <charset val="134"/>
      </rPr>
      <t>年小微</t>
    </r>
    <r>
      <rPr>
        <sz val="11"/>
        <color rgb="FF000000"/>
        <rFont val="Arial"/>
        <family val="2"/>
      </rPr>
      <t>ICT</t>
    </r>
    <r>
      <rPr>
        <sz val="11"/>
        <color rgb="FF000000"/>
        <rFont val="Microsoft YaHei"/>
        <charset val="134"/>
      </rPr>
      <t>项目集成服务框架需求项目合同</t>
    </r>
  </si>
  <si>
    <r>
      <rPr>
        <sz val="11"/>
        <color rgb="FF000000"/>
        <rFont val="Microsoft YaHei"/>
        <charset val="134"/>
      </rPr>
      <t>江阴</t>
    </r>
    <r>
      <rPr>
        <sz val="11"/>
        <color rgb="FF000000"/>
        <rFont val="Arial"/>
        <family val="2"/>
      </rPr>
      <t>2025</t>
    </r>
    <r>
      <rPr>
        <sz val="11"/>
        <color rgb="FF000000"/>
        <rFont val="Microsoft YaHei"/>
        <charset val="134"/>
      </rPr>
      <t>年小微</t>
    </r>
    <r>
      <rPr>
        <sz val="11"/>
        <color rgb="FF000000"/>
        <rFont val="Arial"/>
        <family val="2"/>
      </rPr>
      <t>ICT</t>
    </r>
    <r>
      <rPr>
        <sz val="11"/>
        <color rgb="FF000000"/>
        <rFont val="Microsoft YaHei"/>
        <charset val="134"/>
      </rPr>
      <t>项目集成服务框架需求项目合同</t>
    </r>
  </si>
  <si>
    <r>
      <rPr>
        <sz val="11"/>
        <color rgb="FF000000"/>
        <rFont val="Microsoft YaHei"/>
        <charset val="134"/>
      </rPr>
      <t>宜兴</t>
    </r>
    <r>
      <rPr>
        <sz val="11"/>
        <color rgb="FF000000"/>
        <rFont val="Arial"/>
        <family val="2"/>
      </rPr>
      <t>2025</t>
    </r>
    <r>
      <rPr>
        <sz val="11"/>
        <color rgb="FF000000"/>
        <rFont val="Microsoft YaHei"/>
        <charset val="134"/>
      </rPr>
      <t>年小微</t>
    </r>
    <r>
      <rPr>
        <sz val="11"/>
        <color rgb="FF000000"/>
        <rFont val="Arial"/>
        <family val="2"/>
      </rPr>
      <t>ICT</t>
    </r>
    <r>
      <rPr>
        <sz val="11"/>
        <color rgb="FF000000"/>
        <rFont val="Microsoft YaHei"/>
        <charset val="134"/>
      </rPr>
      <t>项目集成服务框架需求项目合同</t>
    </r>
  </si>
  <si>
    <t>中移建设有限公司南京分公司</t>
  </si>
  <si>
    <t>项目编号</t>
  </si>
  <si>
    <t>北京英诺威尔科技股份有限公司2025年政企转型业务运营支撑项目（标段一）【实施交付】合同</t>
  </si>
  <si>
    <t>北京英诺威尔科技股份有限公司2025年政企转型业务运营支撑项目（标段二）【实施交付】合同</t>
  </si>
  <si>
    <t>张家港3D云应用AI平台优化项目【实施交付】合同</t>
  </si>
  <si>
    <t>2025年安防维护 DICT服务项目第九期项目【实施交付】合同</t>
  </si>
  <si>
    <t>2025年安防维护 DICT服务项目第八期项目【实施交付</t>
  </si>
  <si>
    <t>2025年安防维护 DICT服务项目第七期项目【实施交付】合同)</t>
  </si>
  <si>
    <t>北京英诺威尔科技股份有限公司2025年政企转型业务运营支撑项目（标段四）【实施交付】合同</t>
  </si>
  <si>
    <t>北京英诺威尔科技股份有限公司2025年政企转型业务运营支撑项目（标段三）【实施交付】合同</t>
  </si>
  <si>
    <t>中国移动通信集团江苏有限公司常州分公司</t>
  </si>
  <si>
    <t>移动云支撑服务项目（标包3：IDC售前售中服务）</t>
  </si>
  <si>
    <t>移动云支撑服务等本地合作伙伴项目(标包4：IDC安全服务)实施交付</t>
  </si>
  <si>
    <t>移动云本地安全支撑服务项目（标包3：盐开）【实施交付】合同</t>
  </si>
  <si>
    <t>短信+增值业务（政务服务类）协议【实施交付】合同)-嘉兴</t>
  </si>
  <si>
    <t>短信+增值业务（运营服务类）协议【实施交付】合同-嘉兴</t>
  </si>
  <si>
    <t>短信+增值业务（客户功能升级）协议【实施交付】合同-嘉兴</t>
  </si>
  <si>
    <t>和教育后向服务本地支撑项目【实施交付】合同</t>
  </si>
  <si>
    <t>短信+增值业务（客户内容运营）协议【实施交付】合同-嘉兴</t>
  </si>
  <si>
    <t>中国移动通信集团江苏有限公司苏州分公司</t>
  </si>
  <si>
    <t>2025年张家港某单位大数据安全服务合作伙伴本地引入项目（包二）合同协议</t>
  </si>
  <si>
    <t>2025年张家港某单位大数据安全服务合作伙伴本地引入项目（包三）合同协议</t>
  </si>
  <si>
    <t>2025年张家港某单位大数据安全服务合作伙伴本地引入项目（包一）合同协议</t>
  </si>
  <si>
    <t>中移建设有限公司盐城分公司</t>
  </si>
  <si>
    <t>中国电子科技集团公司第三研究所</t>
  </si>
  <si>
    <r>
      <rPr>
        <sz val="11"/>
        <color rgb="FF000000"/>
        <rFont val="Arial"/>
        <family val="2"/>
      </rPr>
      <t>2025-2027</t>
    </r>
    <r>
      <rPr>
        <sz val="11"/>
        <color rgb="FF000000"/>
        <rFont val="宋体"/>
        <family val="3"/>
        <charset val="134"/>
      </rPr>
      <t>年</t>
    </r>
  </si>
  <si>
    <t>中国移动江苏公司（苏州分公司）招标书</t>
  </si>
  <si>
    <r>
      <rPr>
        <sz val="11"/>
        <color rgb="FF000000"/>
        <rFont val="等线"/>
        <family val="3"/>
        <charset val="134"/>
      </rPr>
      <t>辛苦各位同事，相关要求如下：因为公司</t>
    </r>
    <r>
      <rPr>
        <sz val="11"/>
        <color rgb="FF000000"/>
        <rFont val="Arial"/>
        <family val="2"/>
      </rPr>
      <t>ICT</t>
    </r>
    <r>
      <rPr>
        <sz val="11"/>
        <color rgb="FF000000"/>
        <rFont val="等线"/>
        <family val="3"/>
        <charset val="134"/>
      </rPr>
      <t>业务合同较多，因此以</t>
    </r>
    <r>
      <rPr>
        <b/>
        <sz val="11"/>
        <color rgb="FF000000"/>
        <rFont val="等线"/>
        <family val="3"/>
        <charset val="134"/>
      </rPr>
      <t>签约公司为维度</t>
    </r>
    <r>
      <rPr>
        <sz val="11"/>
        <color rgb="FF000000"/>
        <rFont val="等线"/>
        <family val="3"/>
        <charset val="134"/>
      </rPr>
      <t>展开，填写目前仍在执行的项目（</t>
    </r>
    <r>
      <rPr>
        <b/>
        <sz val="11"/>
        <color rgb="FF000000"/>
        <rFont val="等线"/>
        <family val="3"/>
        <charset val="134"/>
      </rPr>
      <t>以</t>
    </r>
    <r>
      <rPr>
        <b/>
        <sz val="11"/>
        <color rgb="FF000000"/>
        <rFont val="Arial"/>
        <family val="2"/>
      </rPr>
      <t>2025630</t>
    </r>
    <r>
      <rPr>
        <b/>
        <sz val="11"/>
        <color rgb="FF000000"/>
        <rFont val="等线"/>
        <family val="3"/>
        <charset val="134"/>
      </rPr>
      <t>为起点开始往后新签约的业务，或</t>
    </r>
    <r>
      <rPr>
        <b/>
        <sz val="11"/>
        <color rgb="FF000000"/>
        <rFont val="Arial"/>
        <family val="2"/>
      </rPr>
      <t>2025630</t>
    </r>
    <r>
      <rPr>
        <b/>
        <sz val="11"/>
        <color rgb="FF000000"/>
        <rFont val="等线"/>
        <family val="3"/>
        <charset val="134"/>
      </rPr>
      <t>之前签约仍未结束的业务在</t>
    </r>
    <r>
      <rPr>
        <b/>
        <sz val="11"/>
        <color rgb="FF000000"/>
        <rFont val="Arial"/>
        <family val="2"/>
      </rPr>
      <t>630</t>
    </r>
    <r>
      <rPr>
        <b/>
        <sz val="11"/>
        <color rgb="FF000000"/>
        <rFont val="等线"/>
        <family val="3"/>
        <charset val="134"/>
      </rPr>
      <t>后还会有收入的</t>
    </r>
    <r>
      <rPr>
        <sz val="11"/>
        <color rgb="FF000000"/>
        <rFont val="等线"/>
        <family val="3"/>
        <charset val="134"/>
      </rPr>
      <t>）的未来收入，</t>
    </r>
    <r>
      <rPr>
        <b/>
        <sz val="11"/>
        <color rgb="FF000000"/>
        <rFont val="等线"/>
        <family val="3"/>
        <charset val="134"/>
      </rPr>
      <t>即在标灰区域内填写</t>
    </r>
    <r>
      <rPr>
        <sz val="11"/>
        <color rgb="FF000000"/>
        <rFont val="等线"/>
        <family val="3"/>
        <charset val="134"/>
      </rPr>
      <t>，具体为根据合同收入节点在对应月份输入收入即可。如无分期，仅为项目验收后</t>
    </r>
    <r>
      <rPr>
        <sz val="11"/>
        <color rgb="FF000000"/>
        <rFont val="Arial"/>
        <family val="2"/>
      </rPr>
      <t>100%</t>
    </r>
    <r>
      <rPr>
        <sz val="11"/>
        <color rgb="FF000000"/>
        <rFont val="等线"/>
        <family val="3"/>
        <charset val="134"/>
      </rPr>
      <t>付款，且项目验收无具体时间点，则需麻烦业务老师根据经验判断预计产生收入的月份输入。
如有未来可能拿到的订单，则上述要求同样填入相关信息。
合同输入要求：【公司名称】填写合同对应客户公司全称；【合同</t>
    </r>
    <r>
      <rPr>
        <sz val="11"/>
        <color rgb="FF000000"/>
        <rFont val="Arial"/>
        <family val="2"/>
      </rPr>
      <t>A</t>
    </r>
    <r>
      <rPr>
        <sz val="11"/>
        <color rgb="FF000000"/>
        <rFont val="等线"/>
        <family val="3"/>
        <charset val="134"/>
      </rPr>
      <t>】填写合同名称；
合同整理要求：以【公司名称】设立文件夹，将对应合同放入其中并在最前面标号（如《</t>
    </r>
    <r>
      <rPr>
        <sz val="11"/>
        <color rgb="FF000000"/>
        <rFont val="Arial"/>
        <family val="2"/>
      </rPr>
      <t>1-xxxxx</t>
    </r>
    <r>
      <rPr>
        <sz val="11"/>
        <color rgb="FF000000"/>
        <rFont val="等线"/>
        <family val="3"/>
        <charset val="134"/>
      </rPr>
      <t>合同》），方便后续工作；</t>
    </r>
  </si>
  <si>
    <t>联想（北京）信息技术有限公司</t>
  </si>
  <si>
    <t>南京云创大数据科技股份有限公司</t>
  </si>
  <si>
    <t>设备(含软件)采购合同一</t>
  </si>
  <si>
    <t>设备(含软件)采购合同二</t>
  </si>
  <si>
    <t>2026年1月-2026年12月</t>
  </si>
  <si>
    <t>北京壹玖捌捌电力科技发展有限公司</t>
  </si>
  <si>
    <t>南京迅集科技有限公司</t>
  </si>
  <si>
    <t>基于数字人交互平台的电力设备智能管理实施项目</t>
  </si>
  <si>
    <t>江苏移动信息系统集成有限公司</t>
  </si>
  <si>
    <t>锡山区数字人智能交互平台二期ICT项目</t>
  </si>
  <si>
    <t>中国电子科技集团公司第三研究所采购合同</t>
  </si>
  <si>
    <t>南京银行股份有限公司</t>
  </si>
  <si>
    <t>手机银行中的数字员工营业厅升级优化项目技术开发合同</t>
  </si>
  <si>
    <t>招商银行股份有限公司</t>
  </si>
  <si>
    <t>数字人产品优化项目-数字人直播项目维保</t>
  </si>
  <si>
    <t>AI语音机器人智能外呼平台维保服务项目
采购合同</t>
  </si>
  <si>
    <t>摩根士丹利基金管理（中国）有限公司</t>
  </si>
  <si>
    <t>硅基智能语音合成TTS系统</t>
  </si>
  <si>
    <t>合同负债</t>
  </si>
  <si>
    <t>标准产品</t>
  </si>
  <si>
    <t>南京悦年轻信息科技有限公司</t>
  </si>
  <si>
    <t>2026/7/1-2027年7月</t>
  </si>
  <si>
    <t>大司马账号收益</t>
  </si>
  <si>
    <t>北京阳狮咨询有限公司</t>
  </si>
  <si>
    <t>大司马矩阵提现</t>
  </si>
  <si>
    <t>范颜军</t>
  </si>
  <si>
    <t>杭州候马传媒有限公司</t>
  </si>
  <si>
    <t>开麦网络科技（江苏）有限公司</t>
  </si>
  <si>
    <t>赖氏父子酒业（郑州）有限公司</t>
  </si>
  <si>
    <t>其他零售</t>
  </si>
  <si>
    <t>深圳市腾讯计算机系统有限公司</t>
  </si>
  <si>
    <t>王露</t>
  </si>
  <si>
    <t>北京鲸选优创科技有限公司</t>
  </si>
  <si>
    <t>北京酷炫网络技术股份有限公司</t>
  </si>
  <si>
    <t>贵州翰凯斯智能技术有限公司</t>
  </si>
  <si>
    <t>湖南传讯网络科技有限公司</t>
  </si>
  <si>
    <t>上海芃芃网络科技有限公司</t>
  </si>
  <si>
    <t>神思动量（上海）科技有限公司</t>
  </si>
  <si>
    <t>远景能源有限公司</t>
  </si>
  <si>
    <r>
      <t>2025</t>
    </r>
    <r>
      <rPr>
        <sz val="11"/>
        <color rgb="FF000000"/>
        <rFont val="宋体"/>
        <family val="3"/>
        <charset val="134"/>
      </rPr>
      <t>年</t>
    </r>
    <r>
      <rPr>
        <sz val="11"/>
        <color rgb="FF000000"/>
        <rFont val="Arial"/>
        <family val="2"/>
      </rPr>
      <t>9</t>
    </r>
    <r>
      <rPr>
        <sz val="11"/>
        <color rgb="FF000000"/>
        <rFont val="宋体"/>
        <family val="3"/>
        <charset val="134"/>
      </rPr>
      <t>月</t>
    </r>
    <r>
      <rPr>
        <sz val="11"/>
        <color rgb="FF000000"/>
        <rFont val="Arial"/>
        <family val="2"/>
      </rPr>
      <t>26</t>
    </r>
    <r>
      <rPr>
        <sz val="11"/>
        <color rgb="FF000000"/>
        <rFont val="宋体"/>
        <family val="3"/>
        <charset val="134"/>
      </rPr>
      <t>日</t>
    </r>
    <r>
      <rPr>
        <sz val="11"/>
        <color rgb="FF000000"/>
        <rFont val="Arial"/>
        <family val="2"/>
      </rPr>
      <t>-2028</t>
    </r>
    <r>
      <rPr>
        <sz val="11"/>
        <color rgb="FF000000"/>
        <rFont val="宋体"/>
        <family val="3"/>
        <charset val="134"/>
      </rPr>
      <t>年</t>
    </r>
    <r>
      <rPr>
        <sz val="11"/>
        <color rgb="FF000000"/>
        <rFont val="Arial"/>
        <family val="2"/>
      </rPr>
      <t>9</t>
    </r>
    <r>
      <rPr>
        <sz val="11"/>
        <color rgb="FF000000"/>
        <rFont val="宋体"/>
        <family val="3"/>
        <charset val="134"/>
      </rPr>
      <t>月</t>
    </r>
    <r>
      <rPr>
        <sz val="11"/>
        <color rgb="FF000000"/>
        <rFont val="Arial"/>
        <family val="2"/>
      </rPr>
      <t>25</t>
    </r>
    <r>
      <rPr>
        <sz val="11"/>
        <color rgb="FF000000"/>
        <rFont val="宋体"/>
        <family val="3"/>
        <charset val="134"/>
      </rPr>
      <t>日</t>
    </r>
  </si>
  <si>
    <r>
      <t>2025</t>
    </r>
    <r>
      <rPr>
        <sz val="11"/>
        <color rgb="FF000000"/>
        <rFont val="宋体"/>
        <family val="3"/>
        <charset val="134"/>
      </rPr>
      <t>年</t>
    </r>
    <r>
      <rPr>
        <sz val="11"/>
        <color rgb="FF000000"/>
        <rFont val="Arial"/>
        <family val="2"/>
      </rPr>
      <t>9</t>
    </r>
    <r>
      <rPr>
        <sz val="11"/>
        <color rgb="FF000000"/>
        <rFont val="宋体"/>
        <family val="3"/>
        <charset val="134"/>
      </rPr>
      <t>月</t>
    </r>
    <r>
      <rPr>
        <sz val="11"/>
        <color rgb="FF000000"/>
        <rFont val="Arial"/>
        <family val="2"/>
      </rPr>
      <t>1</t>
    </r>
    <r>
      <rPr>
        <sz val="11"/>
        <color rgb="FF000000"/>
        <rFont val="宋体"/>
        <family val="3"/>
        <charset val="134"/>
      </rPr>
      <t>日</t>
    </r>
    <r>
      <rPr>
        <sz val="11"/>
        <color rgb="FF000000"/>
        <rFont val="Arial"/>
        <family val="2"/>
      </rPr>
      <t>-2028</t>
    </r>
    <r>
      <rPr>
        <sz val="11"/>
        <color rgb="FF000000"/>
        <rFont val="宋体"/>
        <family val="3"/>
        <charset val="134"/>
      </rPr>
      <t>年</t>
    </r>
    <r>
      <rPr>
        <sz val="11"/>
        <color rgb="FF000000"/>
        <rFont val="Arial"/>
        <family val="2"/>
      </rPr>
      <t>8</t>
    </r>
    <r>
      <rPr>
        <sz val="11"/>
        <color rgb="FF000000"/>
        <rFont val="宋体"/>
        <family val="3"/>
        <charset val="134"/>
      </rPr>
      <t>月</t>
    </r>
    <r>
      <rPr>
        <sz val="11"/>
        <color rgb="FF000000"/>
        <rFont val="Arial"/>
        <family val="2"/>
      </rPr>
      <t>31</t>
    </r>
    <r>
      <rPr>
        <sz val="11"/>
        <color rgb="FF000000"/>
        <rFont val="宋体"/>
        <family val="3"/>
        <charset val="134"/>
      </rPr>
      <t>日</t>
    </r>
  </si>
  <si>
    <t>战略合作</t>
  </si>
  <si>
    <t>H15是预售金额</t>
  </si>
  <si>
    <t>2026</t>
  </si>
  <si>
    <t>2027 H1</t>
  </si>
  <si>
    <t>% of total trade receivable</t>
  </si>
  <si>
    <t>% of revenue of ICT</t>
  </si>
  <si>
    <t>成都数之联科技股份有限公司</t>
  </si>
  <si>
    <t>业务合作意向书</t>
  </si>
  <si>
    <t>2026年1月-2027年12月</t>
  </si>
  <si>
    <t>四川华存智谷科技有限公司</t>
  </si>
  <si>
    <t>南京擎天科技有限公司</t>
  </si>
  <si>
    <t>西安格蒂电力有限公司</t>
  </si>
  <si>
    <t>北京中祥英科技有限公司</t>
  </si>
  <si>
    <t>数字人产品及服务采购框架合同全年计划</t>
  </si>
  <si>
    <t>GJ digital human intelligent platform</t>
  </si>
  <si>
    <t>GJ intelligent voice</t>
  </si>
  <si>
    <t>GJ video production, livestreaming</t>
  </si>
  <si>
    <t>硅基数字人智能交互（ICT+数字人智能产品）</t>
  </si>
  <si>
    <t>硅基智能语音</t>
  </si>
  <si>
    <t>硅基数字人视频、直播</t>
  </si>
  <si>
    <t>硅基全自动内容生产</t>
  </si>
  <si>
    <t>Revenue breakdown_A1</t>
  </si>
  <si>
    <t>Revenue breakdown_2026 Updated</t>
  </si>
  <si>
    <t>Total revenue</t>
  </si>
  <si>
    <t>GJ autopilot AIGC agents</t>
  </si>
  <si>
    <t>整体</t>
  </si>
  <si>
    <t>COGS (In RMB thousands)</t>
  </si>
  <si>
    <t>Total COGS</t>
  </si>
  <si>
    <t>Average cash outflow in 2025</t>
  </si>
  <si>
    <t>Average cash outflow from 1 Mar 2026 to 30 June 2027</t>
  </si>
  <si>
    <t>已核对0326</t>
  </si>
  <si>
    <t>Categlory 1</t>
  </si>
  <si>
    <t>Categlory 2</t>
  </si>
  <si>
    <t>23-25平均</t>
  </si>
  <si>
    <t>Other comprehensive income for the year/period (after tax)</t>
  </si>
  <si>
    <t>新吴区硕放街道锦硕苑老小区信息化改造项目合同</t>
  </si>
  <si>
    <r>
      <t>2024</t>
    </r>
    <r>
      <rPr>
        <sz val="11"/>
        <color rgb="FF000000"/>
        <rFont val="宋体"/>
        <family val="3"/>
        <charset val="134"/>
      </rPr>
      <t>年安全产品属地支撑服务项目</t>
    </r>
  </si>
  <si>
    <t>新吴区江溪街道东风家园一期老小区信息化改造项目</t>
  </si>
  <si>
    <r>
      <t>宜兴</t>
    </r>
    <r>
      <rPr>
        <sz val="11"/>
        <color rgb="FF000000"/>
        <rFont val="Arial"/>
        <family val="2"/>
      </rPr>
      <t>2025</t>
    </r>
    <r>
      <rPr>
        <sz val="11"/>
        <color rgb="FF000000"/>
        <rFont val="宋体"/>
        <family val="3"/>
        <charset val="134"/>
      </rPr>
      <t>年第三批次专线增值业务项目合同）</t>
    </r>
  </si>
  <si>
    <r>
      <t>2025</t>
    </r>
    <r>
      <rPr>
        <sz val="11"/>
        <color rgb="FF000000"/>
        <rFont val="宋体"/>
        <family val="3"/>
        <charset val="134"/>
      </rPr>
      <t>年度公安厅信息化运维服务项目交管</t>
    </r>
    <r>
      <rPr>
        <sz val="11"/>
        <color rgb="FF000000"/>
        <rFont val="Arial"/>
        <family val="2"/>
      </rPr>
      <t>12123</t>
    </r>
    <r>
      <rPr>
        <sz val="11"/>
        <color rgb="FF000000"/>
        <rFont val="宋体"/>
        <family val="3"/>
        <charset val="134"/>
      </rPr>
      <t>服务项目合同</t>
    </r>
  </si>
  <si>
    <r>
      <t>新吴专线</t>
    </r>
    <r>
      <rPr>
        <sz val="11"/>
        <color rgb="FF000000"/>
        <rFont val="Arial"/>
        <family val="2"/>
      </rPr>
      <t>WLAN</t>
    </r>
    <r>
      <rPr>
        <sz val="11"/>
        <color rgb="FF000000"/>
        <rFont val="宋体"/>
        <family val="3"/>
        <charset val="134"/>
      </rPr>
      <t>业务引入支撑维护合作伙伴项目</t>
    </r>
  </si>
  <si>
    <t>梁溪高价值线路网络质量提升与支撑维护服务项目</t>
  </si>
  <si>
    <r>
      <t>江阴专线</t>
    </r>
    <r>
      <rPr>
        <sz val="11"/>
        <color rgb="FF000000"/>
        <rFont val="Arial"/>
        <family val="2"/>
      </rPr>
      <t>WLAN</t>
    </r>
    <r>
      <rPr>
        <sz val="11"/>
        <color rgb="FF000000"/>
        <rFont val="宋体"/>
        <family val="3"/>
        <charset val="134"/>
      </rPr>
      <t>业务引入支撑维护本地合作伙伴引入项目合同</t>
    </r>
  </si>
  <si>
    <r>
      <t>2025</t>
    </r>
    <r>
      <rPr>
        <sz val="11"/>
        <color rgb="FF000000"/>
        <rFont val="宋体"/>
        <family val="3"/>
        <charset val="134"/>
      </rPr>
      <t>年第二批小微</t>
    </r>
    <r>
      <rPr>
        <sz val="11"/>
        <color rgb="FF000000"/>
        <rFont val="Arial"/>
        <family val="2"/>
      </rPr>
      <t>ICT</t>
    </r>
    <r>
      <rPr>
        <sz val="11"/>
        <color rgb="FF000000"/>
        <rFont val="宋体"/>
        <family val="3"/>
        <charset val="134"/>
      </rPr>
      <t>项目集成维护（宜兴）服务框架第二批次需求项目</t>
    </r>
  </si>
  <si>
    <t>锡山专线重要客户网络质量维护本地合作伙伴引入项目合同</t>
  </si>
  <si>
    <t>宜兴市公安局数图融合实战平台能力提升项目合同</t>
  </si>
  <si>
    <r>
      <t>2025</t>
    </r>
    <r>
      <rPr>
        <sz val="11"/>
        <color rgb="FF000000"/>
        <rFont val="宋体"/>
        <family val="3"/>
        <charset val="134"/>
      </rPr>
      <t>年第二批小微</t>
    </r>
    <r>
      <rPr>
        <sz val="11"/>
        <color rgb="FF000000"/>
        <rFont val="Arial"/>
        <family val="2"/>
      </rPr>
      <t>ICT</t>
    </r>
    <r>
      <rPr>
        <sz val="11"/>
        <color rgb="FF000000"/>
        <rFont val="宋体"/>
        <family val="3"/>
        <charset val="134"/>
      </rPr>
      <t>项目集成维护（江阴）服务框架第二批次需求项目</t>
    </r>
  </si>
  <si>
    <r>
      <t>2026</t>
    </r>
    <r>
      <rPr>
        <sz val="11"/>
        <color rgb="FF000000"/>
        <rFont val="宋体"/>
        <family val="3"/>
        <charset val="134"/>
      </rPr>
      <t>年小微</t>
    </r>
    <r>
      <rPr>
        <sz val="11"/>
        <color rgb="FF000000"/>
        <rFont val="Arial"/>
        <family val="2"/>
      </rPr>
      <t>ICT</t>
    </r>
    <r>
      <rPr>
        <sz val="11"/>
        <color rgb="FF000000"/>
        <rFont val="宋体"/>
        <family val="3"/>
        <charset val="134"/>
      </rPr>
      <t>项目集成维护（梁溪）服务框架第一批需求项目</t>
    </r>
  </si>
  <si>
    <r>
      <t>专线延伸服务</t>
    </r>
    <r>
      <rPr>
        <sz val="11"/>
        <color rgb="FF000000"/>
        <rFont val="Arial"/>
        <family val="2"/>
      </rPr>
      <t>(</t>
    </r>
    <r>
      <rPr>
        <sz val="11"/>
        <color rgb="FF000000"/>
        <rFont val="宋体"/>
        <family val="3"/>
        <charset val="134"/>
      </rPr>
      <t>综合布线、网络维护</t>
    </r>
    <r>
      <rPr>
        <sz val="11"/>
        <color rgb="FF000000"/>
        <rFont val="Arial"/>
        <family val="2"/>
      </rPr>
      <t>)DICT</t>
    </r>
    <r>
      <rPr>
        <sz val="11"/>
        <color rgb="FF000000"/>
        <rFont val="宋体"/>
        <family val="3"/>
        <charset val="134"/>
      </rPr>
      <t>集成服务包项目</t>
    </r>
  </si>
  <si>
    <t>无</t>
  </si>
  <si>
    <t>中移建设有限公司南京分公司(2025年K12校园服务合作伙伴项目)</t>
  </si>
  <si>
    <r>
      <rPr>
        <sz val="11"/>
        <color rgb="FF000000"/>
        <rFont val="Arial"/>
        <family val="2"/>
      </rPr>
      <t>(</t>
    </r>
    <r>
      <rPr>
        <sz val="11"/>
        <color rgb="FF000000"/>
        <rFont val="微软雅黑"/>
        <family val="2"/>
        <charset val="134"/>
      </rPr>
      <t>人工智能业务运营支撑协议</t>
    </r>
    <r>
      <rPr>
        <sz val="11"/>
        <color rgb="FF000000"/>
        <rFont val="Arial"/>
        <family val="2"/>
      </rPr>
      <t>01)202504460</t>
    </r>
  </si>
  <si>
    <r>
      <rPr>
        <sz val="11"/>
        <color rgb="FF000000"/>
        <rFont val="Arial"/>
        <family val="2"/>
      </rPr>
      <t>(</t>
    </r>
    <r>
      <rPr>
        <sz val="11"/>
        <color rgb="FF000000"/>
        <rFont val="微软雅黑"/>
        <family val="2"/>
        <charset val="134"/>
      </rPr>
      <t>人工智能业务运营支撑协议</t>
    </r>
    <r>
      <rPr>
        <sz val="11"/>
        <color rgb="FF000000"/>
        <rFont val="Arial"/>
        <family val="2"/>
      </rPr>
      <t>02)202504461</t>
    </r>
  </si>
  <si>
    <r>
      <rPr>
        <sz val="11"/>
        <color rgb="FF000000"/>
        <rFont val="Arial"/>
        <family val="2"/>
      </rPr>
      <t>(</t>
    </r>
    <r>
      <rPr>
        <sz val="11"/>
        <color rgb="FF000000"/>
        <rFont val="微软雅黑"/>
        <family val="2"/>
        <charset val="134"/>
      </rPr>
      <t>人工智能业务运营支撑协议</t>
    </r>
    <r>
      <rPr>
        <sz val="11"/>
        <color rgb="FF000000"/>
        <rFont val="Arial"/>
        <family val="2"/>
      </rPr>
      <t>02)202504462</t>
    </r>
  </si>
  <si>
    <r>
      <rPr>
        <sz val="11"/>
        <color rgb="FF000000"/>
        <rFont val="Arial"/>
        <family val="2"/>
      </rPr>
      <t>(</t>
    </r>
    <r>
      <rPr>
        <sz val="11"/>
        <color rgb="FF000000"/>
        <rFont val="微软雅黑"/>
        <family val="2"/>
        <charset val="134"/>
      </rPr>
      <t>人工智能业务运营支撑协议</t>
    </r>
    <r>
      <rPr>
        <sz val="11"/>
        <color rgb="FF000000"/>
        <rFont val="Arial"/>
        <family val="2"/>
      </rPr>
      <t>02)202504464</t>
    </r>
  </si>
  <si>
    <t>短信+增值业务（金融保险类）项目【实施交付】合同）</t>
  </si>
  <si>
    <t>移动云本地云客服支撑服务合作伙伴项目（响水）【实施交付】合同-嘉兴</t>
  </si>
  <si>
    <t>短信+”增值业务（卫生医疗类）项目【实施交付】合同-嘉兴</t>
  </si>
  <si>
    <t>短信+”增值业务（能源服务类）项目【实施交付】合同-嘉兴</t>
  </si>
  <si>
    <t>IDC安全服务（2026）【实施交付】合同</t>
  </si>
  <si>
    <t>2026年移动云本地技术支撑服务合作伙伴项目（标包9：大丰）【实施交付】合同</t>
  </si>
  <si>
    <t>南通明生智能科技有限公司项目配套集成与运维服务采购二标段项目</t>
  </si>
  <si>
    <t>南通乐创新能源有限公司5G通信服务</t>
  </si>
  <si>
    <t>南通市通州区紫云花园集成维保项目</t>
  </si>
  <si>
    <t>外环西路西、任港路南侧地块通信工程项目</t>
  </si>
  <si>
    <t>2025年和教育服务项目第三批【实施交付】合同</t>
  </si>
  <si>
    <t>2025年大智安服务项目第三批【实施交付】合同</t>
  </si>
  <si>
    <t>南通市电子政务外网安全中心服务项目【实施交付】合同</t>
  </si>
  <si>
    <r>
      <rPr>
        <sz val="11"/>
        <color rgb="FF000000"/>
        <rFont val="微软雅黑"/>
        <family val="2"/>
        <charset val="134"/>
      </rPr>
      <t>2026</t>
    </r>
    <r>
      <rPr>
        <sz val="11"/>
        <color rgb="FF000000"/>
        <rFont val="宋体"/>
        <family val="3"/>
        <charset val="134"/>
      </rPr>
      <t>年物联网连接管理支撑服务项目</t>
    </r>
  </si>
  <si>
    <r>
      <rPr>
        <sz val="11"/>
        <color rgb="FF000000"/>
        <rFont val="Arial"/>
        <family val="2"/>
      </rPr>
      <t>2026</t>
    </r>
    <r>
      <rPr>
        <sz val="11"/>
        <color rgb="FF000000"/>
        <rFont val="宋体"/>
        <family val="3"/>
        <charset val="134"/>
      </rPr>
      <t>年</t>
    </r>
  </si>
  <si>
    <t>中移建设有限公司常州分公司</t>
  </si>
  <si>
    <t>新增</t>
  </si>
  <si>
    <t>常州市2026年算力服务与IDC业务合作伙伴本地引入项目（溧阳）</t>
  </si>
  <si>
    <t>常州市2026年算力服务与IDC业务合作伙伴本地引入项目（金坛）</t>
  </si>
  <si>
    <t>中移铁通有限公司南通分公司</t>
  </si>
  <si>
    <t>南通移动腾讯游戏质量优化服务项目</t>
  </si>
  <si>
    <t>南通市海门城市生命线安全项目【实施交付】合同</t>
  </si>
  <si>
    <r>
      <rPr>
        <sz val="11"/>
        <rFont val="宋体"/>
        <family val="3"/>
        <charset val="134"/>
      </rPr>
      <t>中国移动江苏公司（苏州分公司）</t>
    </r>
    <r>
      <rPr>
        <sz val="11"/>
        <rFont val="Arial"/>
        <family val="2"/>
      </rPr>
      <t>2026</t>
    </r>
    <r>
      <rPr>
        <sz val="11"/>
        <rFont val="宋体"/>
        <family val="3"/>
        <charset val="134"/>
      </rPr>
      <t>年全⽹智能语⾳交互服务项⽬（吴江）</t>
    </r>
  </si>
  <si>
    <t>提供发票水单</t>
  </si>
  <si>
    <t>中国中金财富证券有限公司</t>
  </si>
  <si>
    <r>
      <t>2026</t>
    </r>
    <r>
      <rPr>
        <sz val="11"/>
        <color rgb="FF000000"/>
        <rFont val="宋体"/>
        <family val="3"/>
        <charset val="134"/>
      </rPr>
      <t>年</t>
    </r>
    <r>
      <rPr>
        <sz val="11"/>
        <color rgb="FF000000"/>
        <rFont val="Arial"/>
        <family val="2"/>
      </rPr>
      <t>1</t>
    </r>
    <r>
      <rPr>
        <sz val="11"/>
        <color rgb="FF000000"/>
        <rFont val="宋体"/>
        <family val="3"/>
        <charset val="134"/>
      </rPr>
      <t>月</t>
    </r>
    <r>
      <rPr>
        <sz val="11"/>
        <color rgb="FF000000"/>
        <rFont val="Arial"/>
        <family val="2"/>
      </rPr>
      <t>-2</t>
    </r>
    <r>
      <rPr>
        <sz val="11"/>
        <color rgb="FF000000"/>
        <rFont val="宋体"/>
        <family val="3"/>
        <charset val="134"/>
      </rPr>
      <t>月</t>
    </r>
  </si>
  <si>
    <t>中国银行股份有限公司湖南省分行</t>
  </si>
  <si>
    <t>中国以色列常州创新园管理委员会</t>
  </si>
  <si>
    <t>token采购项目</t>
  </si>
  <si>
    <t>某酒厂培训项目</t>
  </si>
  <si>
    <t>深圳某国企培训项目</t>
  </si>
  <si>
    <t>无锡项目</t>
  </si>
  <si>
    <t>账号代运营服务</t>
  </si>
  <si>
    <t>tooken消耗项目</t>
  </si>
  <si>
    <t>培训项目</t>
  </si>
  <si>
    <r>
      <rPr>
        <sz val="11"/>
        <color rgb="FF000000"/>
        <rFont val="Arial"/>
        <family val="2"/>
      </rPr>
      <t>2026-2027</t>
    </r>
    <r>
      <rPr>
        <sz val="11"/>
        <color rgb="FF000000"/>
        <rFont val="宋体"/>
        <family val="3"/>
        <charset val="134"/>
      </rPr>
      <t>年</t>
    </r>
  </si>
  <si>
    <t>打折</t>
  </si>
  <si>
    <r>
      <rPr>
        <b/>
        <sz val="11"/>
        <color rgb="FFC00000"/>
        <rFont val="微软雅黑"/>
        <family val="2"/>
        <charset val="134"/>
      </rPr>
      <t>2026</t>
    </r>
    <r>
      <rPr>
        <b/>
        <sz val="12"/>
        <color rgb="FFC00000"/>
        <rFont val="宋体"/>
        <family val="3"/>
        <charset val="134"/>
      </rPr>
      <t>年底稿核对</t>
    </r>
  </si>
  <si>
    <t>无底稿</t>
    <phoneticPr fontId="60" type="noConversion"/>
  </si>
  <si>
    <t>只有2022年度框架合同，重新提供</t>
  </si>
  <si>
    <t>无底稿</t>
  </si>
  <si>
    <r>
      <rPr>
        <b/>
        <sz val="11"/>
        <color rgb="FFC00000"/>
        <rFont val="Arial"/>
        <family val="2"/>
      </rPr>
      <t>2026</t>
    </r>
    <r>
      <rPr>
        <b/>
        <sz val="12"/>
        <color rgb="FFC00000"/>
        <rFont val="宋体"/>
        <family val="3"/>
        <charset val="134"/>
      </rPr>
      <t>年底稿核对</t>
    </r>
  </si>
  <si>
    <t>有发票和银行回单，远大于收入金额</t>
    <phoneticPr fontId="60" type="noConversion"/>
  </si>
  <si>
    <t>已提供发票</t>
    <phoneticPr fontId="60" type="noConversion"/>
  </si>
  <si>
    <t>Word合同，尚未签署</t>
  </si>
  <si>
    <t>客户已盖章，待嘉兴硅基盖章</t>
    <phoneticPr fontId="60" type="noConversion"/>
  </si>
  <si>
    <t>微信聊天记录，未确认对方身份</t>
  </si>
  <si>
    <t>有合同，但金额为41.28万元；提供2026年3月发票申请，未见发票</t>
    <phoneticPr fontId="60" type="noConversion"/>
  </si>
  <si>
    <t>有合同，开票6万元</t>
    <phoneticPr fontId="60" type="noConversion"/>
  </si>
  <si>
    <t>有合同，发票4.218万元</t>
    <phoneticPr fontId="60" type="noConversion"/>
  </si>
  <si>
    <t>有合同，发票29.7552万元</t>
    <phoneticPr fontId="60" type="noConversion"/>
  </si>
  <si>
    <t>有合同，开票8.72万元</t>
    <phoneticPr fontId="60" type="noConversion"/>
  </si>
  <si>
    <t>已核对</t>
    <phoneticPr fontId="60" type="noConversion"/>
  </si>
  <si>
    <t>银行收款凭证</t>
    <phoneticPr fontId="60" type="noConversion"/>
  </si>
  <si>
    <t>对账单</t>
    <phoneticPr fontId="60" type="noConversion"/>
  </si>
  <si>
    <t>仅报价单</t>
    <phoneticPr fontId="60" type="noConversion"/>
  </si>
  <si>
    <r>
      <rPr>
        <b/>
        <sz val="11"/>
        <color rgb="FFC00000"/>
        <rFont val="微软雅黑"/>
        <family val="2"/>
        <charset val="134"/>
      </rPr>
      <t>2026</t>
    </r>
    <r>
      <rPr>
        <b/>
        <sz val="11"/>
        <color rgb="FFC00000"/>
        <rFont val="宋体"/>
        <family val="3"/>
        <charset val="134"/>
      </rPr>
      <t>年底稿核对</t>
    </r>
  </si>
  <si>
    <t>微信聊天记录</t>
    <phoneticPr fontId="60" type="noConversion"/>
  </si>
  <si>
    <t>可邮件</t>
  </si>
  <si>
    <t>Payment of listing expenses to be capitalised</t>
  </si>
  <si>
    <t>已访谈，26年5000万</t>
  </si>
  <si>
    <t>已访谈，26年5000万，27年2亿</t>
  </si>
  <si>
    <t>已访谈，26年5000万，27年6000万</t>
  </si>
  <si>
    <t>Dec 2026</t>
  </si>
  <si>
    <t>Average cash outflow from 1 Mar 2026 to 31 Dec 2026</t>
  </si>
  <si>
    <t xml:space="preserve"> </t>
  </si>
  <si>
    <t>Average cash outflow from 1 Jan 2026 to 31 Dec 2026</t>
  </si>
  <si>
    <t>Cash balance as of 31 Dec 2025</t>
  </si>
  <si>
    <t>Y-o-Y Revenue Growth %</t>
  </si>
  <si>
    <t>已核对0331审计报告</t>
  </si>
  <si>
    <t>GJ AI Real-time Video Agent</t>
  </si>
  <si>
    <t>GJ AI Real-time Voice Agent</t>
  </si>
  <si>
    <t>GJ AI Video Generation Agent and GJ AI Live Streaming Agent</t>
  </si>
  <si>
    <t>HKD’000</t>
  </si>
  <si>
    <t>Y-o-Y COGs Growth %</t>
  </si>
  <si>
    <t>Y-o-Y Gross Profit Growth %</t>
  </si>
  <si>
    <t>额度RMB’000</t>
  </si>
  <si>
    <t>A1-Hardcode</t>
  </si>
  <si>
    <t>Remaining</t>
  </si>
  <si>
    <t>Equity (HK$)</t>
  </si>
  <si>
    <t>Expenses (HK$)</t>
  </si>
  <si>
    <t>Equity (RMB)</t>
  </si>
  <si>
    <t>Expenses (RMB)</t>
  </si>
  <si>
    <t>A1版本（LPD 2025.10.24）</t>
  </si>
  <si>
    <t>人民币兌港币</t>
  </si>
  <si>
    <t>美元兌港币</t>
  </si>
  <si>
    <t>Cash Conersion Cycle</t>
  </si>
  <si>
    <t>Trade receivables</t>
  </si>
  <si>
    <t>Contract liabilities</t>
  </si>
  <si>
    <t>2026E</t>
  </si>
  <si>
    <t>Turnover</t>
  </si>
  <si>
    <t>Cash conversion cycle (without CL)</t>
  </si>
  <si>
    <t>Cash conversion cycle (with CL)</t>
  </si>
  <si>
    <t>YoY</t>
  </si>
  <si>
    <t>2024 vs 2025</t>
  </si>
  <si>
    <t>2025 vs 2026</t>
  </si>
  <si>
    <t>GJ Autopilot AIGC Agent</t>
  </si>
  <si>
    <t>y</t>
  </si>
  <si>
    <t>Impairment Loss on Trade and Other Receivables and Contract Assets</t>
  </si>
  <si>
    <t>Total (HK$)</t>
  </si>
  <si>
    <t>Total (RMB)</t>
  </si>
  <si>
    <t>25% Equity;75% Expense</t>
  </si>
  <si>
    <t>100% Expense</t>
  </si>
  <si>
    <t>Finance Income and Costs</t>
  </si>
  <si>
    <t>Scenario 1 (20% decrease in revenue*)</t>
  </si>
  <si>
    <t>Scenario 2 (10% decrease in revenue*)</t>
  </si>
  <si>
    <t>Scenario 3 (base case)</t>
  </si>
  <si>
    <t>Scenario 4 (10% increase in revenue*)</t>
  </si>
  <si>
    <t>Scenario 5 (20% increase in revenue*)</t>
  </si>
  <si>
    <t>hardcode</t>
  </si>
  <si>
    <t>Original+additional</t>
  </si>
  <si>
    <t>Sensitivity Analysis for GJ autopilot AIGC agents</t>
  </si>
  <si>
    <t>只改变整体的Growth rate</t>
  </si>
  <si>
    <t>整体Growth rate为0，只改变新业务Growth rate</t>
  </si>
  <si>
    <t>Scenario 1 (40% decrease in revenue*)</t>
  </si>
  <si>
    <t>Scenario 2 (30% decrease in revenue*)</t>
  </si>
  <si>
    <t>Scenario 3 (20% decrease in revenue*)</t>
  </si>
  <si>
    <t>Scenario 5 (base case)</t>
  </si>
  <si>
    <t>测算前，整体Growth Rate 必须为0</t>
  </si>
  <si>
    <t>fees and expenses of legal advisors and accountants</t>
  </si>
  <si>
    <t>in HKD mil</t>
  </si>
  <si>
    <t>non-underwriting related expenses</t>
  </si>
  <si>
    <t>sponsors fee and other fees and expenses</t>
  </si>
  <si>
    <t xml:space="preserve">underwriting commissions, SFC transaction levy, Stock Exchange trading fees and AFRC transaction levy </t>
  </si>
  <si>
    <t>已支付金额</t>
  </si>
  <si>
    <t>管理帐人民币倒推</t>
  </si>
  <si>
    <t>LPD</t>
  </si>
  <si>
    <t>Remaining (HKD)</t>
  </si>
  <si>
    <t>Remaining (Contract currency)</t>
  </si>
  <si>
    <t>Remaining (RMB)</t>
  </si>
  <si>
    <t>TOTAL</t>
  </si>
  <si>
    <t>EXPENSES</t>
  </si>
  <si>
    <t>EQUITY</t>
  </si>
  <si>
    <t>Expected to incur</t>
  </si>
  <si>
    <t>Total COGs</t>
  </si>
  <si>
    <t>Scenario 4 (10% decrease in revenue*)</t>
  </si>
  <si>
    <t>Net Trade Receivable Days</t>
  </si>
  <si>
    <t>TAX</t>
  </si>
  <si>
    <t>包含上面的税</t>
  </si>
  <si>
    <t>招股书中没有含税</t>
  </si>
  <si>
    <t>税</t>
  </si>
  <si>
    <t>LPD 2026.5.13</t>
  </si>
  <si>
    <t>2026.5.13</t>
  </si>
  <si>
    <t>Increase/Decrease in contract asset gross amount</t>
  </si>
  <si>
    <t>Apr 2026</t>
  </si>
  <si>
    <t>4 mths</t>
  </si>
  <si>
    <t>8 mths</t>
  </si>
  <si>
    <t>Total Net Proceeds (HKD thousand)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</si>
</sst>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2">
    <numFmt numFmtId="41" formatCode="_-* #,##0_-;\-* #,##0_-;_-* &quot;-&quot;_-;_-@_-"/>
    <numFmt numFmtId="43" formatCode="_-* #,##0.00_-;\-* #,##0.00_-;_-* &quot;-&quot;??_-;_-@_-"/>
    <numFmt numFmtId="164" formatCode="_(* #,##0_);_(* \(#,##0\);_(* &quot;-&quot;_);_(@_)"/>
    <numFmt numFmtId="165" formatCode="_(&quot;$&quot;* #,##0.00_);_(&quot;$&quot;* \(#,##0.00\);_(&quot;$&quot;* &quot;-&quot;??_);_(@_)"/>
    <numFmt numFmtId="166" formatCode="_(* #,##0.00_);_(* \(#,##0.00\);_(* &quot;-&quot;??_);_(@_)"/>
    <numFmt numFmtId="167" formatCode="_ * #,##0.00_ ;_ * \-#,##0.00_ ;_ * &quot;-&quot;??_ ;_ @_ "/>
    <numFmt numFmtId="168" formatCode="0\A"/>
    <numFmt numFmtId="169" formatCode="mmm\ yyyy"/>
    <numFmt numFmtId="170" formatCode="#,##0_);\(#,##0\);\-"/>
    <numFmt numFmtId="171" formatCode="0\E"/>
    <numFmt numFmtId="172" formatCode="#,##0.00_);\(#,##0.00\);\-"/>
    <numFmt numFmtId="173" formatCode="#,##0.000_);\(#,##0.000\);\-"/>
    <numFmt numFmtId="174" formatCode="_(* #,##0_);_(* \(#,##0\);_(* &quot;-&quot;??_);_(@_)"/>
    <numFmt numFmtId="175" formatCode="_(* #,##0.0000_);_(* \(#,##0.0000\);_(* &quot;-&quot;??_);_(@_)"/>
    <numFmt numFmtId="176" formatCode="_(&quot;HK$&quot;* #,##0.000_);_(&quot;HK$&quot;* \(#,##0.000\);_(&quot;HK$&quot;* &quot;-&quot;??_);_(@_)"/>
    <numFmt numFmtId="177" formatCode="0.0%"/>
    <numFmt numFmtId="178" formatCode="#,##0.0"/>
    <numFmt numFmtId="180" formatCode="_(&quot;RMB&quot;* #,##0_);_(&quot;RMB&quot;* \(#,##0\);_(&quot;RMB&quot;* &quot;-&quot;??_);_(@_)"/>
    <numFmt numFmtId="181" formatCode="[$-409]mmmm/yy;@"/>
    <numFmt numFmtId="182" formatCode="_([$€-2]* #,##0.00_);_([$€-2]* \(#,##0.00\);_([$€-2]* &quot;-&quot;??_)"/>
    <numFmt numFmtId="183" formatCode="[$￥-804]#,##0.00;[Red][$￥-804]\-#,##0.00"/>
    <numFmt numFmtId="184" formatCode="_ [$€-2]* #,##0.00_ ;_ [$€-2]* \-#,##0.00_ ;_ [$€-2]* &quot;-&quot;??_ "/>
    <numFmt numFmtId="185" formatCode="[$-409]mmmm\ d\,\ yyyy;@"/>
    <numFmt numFmtId="186" formatCode="#,##0.0_);\(#,##0.0\)"/>
    <numFmt numFmtId="187" formatCode="_ * #,##0_ ;_ * \-#,##0_ ;_ * &quot;-&quot;??_ ;_ @_ "/>
    <numFmt numFmtId="188" formatCode="0.000%"/>
    <numFmt numFmtId="189" formatCode="yyyy&quot;年&quot;m&quot;月&quot;;@"/>
    <numFmt numFmtId="190" formatCode="#,##0.0000000_);\(#,##0.0000000\);\-"/>
    <numFmt numFmtId="191" formatCode="_-* #,##0_-;\-* #,##0_-;_-* &quot;-&quot;??_-;_-@_-"/>
    <numFmt numFmtId="192" formatCode="_-* #,##0.00000_-;\-* #,##0.00000_-;_-* &quot;-&quot;??_-;_-@_-"/>
    <numFmt numFmtId="194" formatCode="#,##0.0000_);\(#,##0.0000\);\-"/>
    <numFmt numFmtId="195" formatCode="#,##0.000"/>
    <numFmt numFmtId="196" formatCode="#,##0.0000000000_);\(#,##0.0000000000\);\-"/>
    <numFmt numFmtId="197" formatCode="#,##0.00000_);\(#,##0.00000\)"/>
    <numFmt numFmtId="198" formatCode="_(* #,##0.0_);_(* \(#,##0.0\);_(* &quot;-&quot;??_);_(@_)"/>
    <numFmt numFmtId="199" formatCode="&quot;yes&quot;;&quot;ERROR&quot;;&quot;no&quot;;&quot;ERROR&quot;"/>
    <numFmt numFmtId="200" formatCode="#,##0.0000"/>
    <numFmt numFmtId="201" formatCode="#,##0.00000_);\(#,##0.00000\);\-"/>
    <numFmt numFmtId="202" formatCode="0.0000"/>
    <numFmt numFmtId="203" formatCode="_-* #,##0.0_-;\-* #,##0.0_-;_-* &quot;-&quot;??_-;_-@_-"/>
    <numFmt numFmtId="204" formatCode="_-* #,##0.0000_-;\-* #,##0.0000_-;_-* &quot;-&quot;??_-;_-@_-"/>
    <numFmt numFmtId="205" formatCode="0.000000"/>
  </numFmts>
  <fonts count="216">
    <font>
      <sz val="11"/>
      <color theme="1"/>
      <name val="Calibri"/>
      <family val="2"/>
      <scheme val="minor"/>
    </font>
    <font>
      <sz val="11"/>
      <color theme="1"/>
      <name val="Arial"/>
      <family val="2"/>
      <charset val="134"/>
    </font>
    <font>
      <sz val="9"/>
      <name val="Calibri"/>
      <family val="3"/>
      <charset val="134"/>
      <scheme val="minor"/>
    </font>
    <font>
      <sz val="11"/>
      <color theme="1"/>
      <name val="Arial"/>
      <family val="2"/>
    </font>
    <font>
      <b/>
      <sz val="11"/>
      <color theme="1"/>
      <name val="Arial"/>
      <family val="2"/>
    </font>
    <font>
      <sz val="7"/>
      <color theme="1"/>
      <name val="Arial"/>
      <family val="2"/>
    </font>
    <font>
      <i/>
      <sz val="11"/>
      <color theme="1"/>
      <name val="Arial"/>
      <family val="2"/>
    </font>
    <font>
      <sz val="11"/>
      <color rgb="FF0070C0"/>
      <name val="Arial"/>
      <family val="2"/>
    </font>
    <font>
      <sz val="11"/>
      <color rgb="FF00B050"/>
      <name val="Arial"/>
      <family val="2"/>
    </font>
    <font>
      <sz val="11"/>
      <color rgb="FFFF0000"/>
      <name val="Arial"/>
      <family val="2"/>
    </font>
    <font>
      <b/>
      <sz val="11"/>
      <color theme="1"/>
      <name val="Calibri"/>
      <family val="3"/>
      <charset val="134"/>
      <scheme val="minor"/>
    </font>
    <font>
      <b/>
      <sz val="11"/>
      <color theme="0"/>
      <name val="Arial"/>
      <family val="2"/>
    </font>
    <font>
      <b/>
      <sz val="11"/>
      <color rgb="FFC00000"/>
      <name val="Arial"/>
      <family val="2"/>
    </font>
    <font>
      <sz val="11"/>
      <color theme="1"/>
      <name val="Calibri"/>
      <family val="2"/>
      <scheme val="minor"/>
    </font>
    <font>
      <b/>
      <sz val="11"/>
      <color rgb="FF0070C0"/>
      <name val="Arial"/>
      <family val="2"/>
    </font>
    <font>
      <b/>
      <sz val="11"/>
      <name val="Arial"/>
      <family val="2"/>
    </font>
    <font>
      <i/>
      <sz val="11"/>
      <color rgb="FF00B050"/>
      <name val="Arial"/>
      <family val="2"/>
    </font>
    <font>
      <i/>
      <sz val="9"/>
      <color theme="1"/>
      <name val="Arial"/>
      <family val="2"/>
    </font>
    <font>
      <sz val="9"/>
      <color theme="1"/>
      <name val="Arial"/>
      <family val="2"/>
    </font>
    <font>
      <b/>
      <sz val="9"/>
      <color theme="1"/>
      <name val="Arial"/>
      <family val="2"/>
    </font>
    <font>
      <b/>
      <sz val="9"/>
      <color theme="0"/>
      <name val="Arial"/>
      <family val="2"/>
    </font>
    <font>
      <sz val="8"/>
      <color theme="1"/>
      <name val="Arial"/>
      <family val="2"/>
    </font>
    <font>
      <b/>
      <i/>
      <sz val="11"/>
      <color theme="1"/>
      <name val="Arial"/>
      <family val="2"/>
    </font>
    <font>
      <sz val="11"/>
      <color theme="1"/>
      <name val="宋体"/>
      <family val="2"/>
      <charset val="134"/>
    </font>
    <font>
      <b/>
      <sz val="11"/>
      <color rgb="FF00B050"/>
      <name val="Arial"/>
      <family val="2"/>
    </font>
    <font>
      <sz val="11"/>
      <name val="Arial"/>
      <family val="2"/>
    </font>
    <font>
      <sz val="11"/>
      <color rgb="FF0070C0"/>
      <name val="Calibri"/>
      <family val="2"/>
      <scheme val="minor"/>
    </font>
    <font>
      <b/>
      <sz val="11"/>
      <color theme="1"/>
      <name val="Calibri"/>
      <family val="2"/>
      <scheme val="minor"/>
    </font>
    <font>
      <b/>
      <i/>
      <sz val="11"/>
      <color rgb="FF00B050"/>
      <name val="Arial"/>
      <family val="2"/>
    </font>
    <font>
      <b/>
      <sz val="11"/>
      <color rgb="FFFF0000"/>
      <name val="Arial"/>
      <family val="2"/>
    </font>
    <font>
      <sz val="11"/>
      <color theme="8"/>
      <name val="Arial"/>
      <family val="2"/>
    </font>
    <font>
      <sz val="8"/>
      <color theme="1"/>
      <name val="Calibri"/>
      <family val="2"/>
      <scheme val="minor"/>
    </font>
    <font>
      <b/>
      <sz val="12"/>
      <color theme="1"/>
      <name val="Times New Roman"/>
      <family val="1"/>
    </font>
    <font>
      <sz val="12"/>
      <color theme="1"/>
      <name val="Times New Roman"/>
      <family val="1"/>
    </font>
    <font>
      <sz val="10"/>
      <color theme="1"/>
      <name val="Arial"/>
      <family val="2"/>
    </font>
    <font>
      <sz val="12"/>
      <color rgb="FF0000FF"/>
      <name val="Times New Roman"/>
      <family val="1"/>
    </font>
    <font>
      <b/>
      <sz val="12"/>
      <color rgb="FFFF0000"/>
      <name val="Times New Roman"/>
      <family val="1"/>
    </font>
    <font>
      <b/>
      <sz val="12"/>
      <color rgb="FF0000FF"/>
      <name val="Times New Roman"/>
      <family val="1"/>
    </font>
    <font>
      <sz val="12"/>
      <name val="宋体"/>
      <family val="3"/>
      <charset val="134"/>
    </font>
    <font>
      <b/>
      <sz val="12"/>
      <name val="Times New Roman"/>
      <family val="1"/>
    </font>
    <font>
      <sz val="12"/>
      <name val="Times New Roman"/>
      <family val="1"/>
    </font>
    <font>
      <sz val="12"/>
      <color rgb="FFFF0000"/>
      <name val="Times New Roman"/>
      <family val="1"/>
    </font>
    <font>
      <sz val="12"/>
      <color theme="1" tint="0.499984740745262"/>
      <name val="Times New Roman"/>
      <family val="1"/>
    </font>
    <font>
      <b/>
      <sz val="12"/>
      <color theme="1" tint="0.499984740745262"/>
      <name val="Times New Roman"/>
      <family val="1"/>
    </font>
    <font>
      <sz val="12"/>
      <color rgb="FFC00000"/>
      <name val="Times New Roman"/>
      <family val="1"/>
    </font>
    <font>
      <i/>
      <sz val="11"/>
      <name val="Arial"/>
      <family val="2"/>
    </font>
    <font>
      <i/>
      <sz val="11"/>
      <color rgb="FF0070C0"/>
      <name val="Arial"/>
      <family val="2"/>
    </font>
    <font>
      <b/>
      <i/>
      <sz val="11"/>
      <name val="Arial"/>
      <family val="2"/>
    </font>
    <font>
      <i/>
      <sz val="11"/>
      <color rgb="FFFF0000"/>
      <name val="Arial"/>
      <family val="2"/>
    </font>
    <font>
      <sz val="7"/>
      <color rgb="FF0070C0"/>
      <name val="Arial"/>
      <family val="2"/>
    </font>
    <font>
      <sz val="10"/>
      <color theme="1"/>
      <name val="Arial"/>
      <family val="2"/>
      <charset val="134"/>
    </font>
    <font>
      <sz val="10"/>
      <name val="Times New Roman"/>
      <family val="1"/>
    </font>
    <font>
      <sz val="10"/>
      <name val="Arial"/>
      <family val="2"/>
    </font>
    <font>
      <sz val="9"/>
      <name val="Arial"/>
      <family val="2"/>
    </font>
    <font>
      <sz val="12"/>
      <color theme="1"/>
      <name val="Calibri"/>
      <family val="2"/>
      <scheme val="minor"/>
    </font>
    <font>
      <sz val="11"/>
      <color theme="1"/>
      <name val="Calibri"/>
      <family val="3"/>
      <charset val="134"/>
      <scheme val="minor"/>
    </font>
    <font>
      <sz val="11"/>
      <color theme="1"/>
      <name val="Times New Roman"/>
      <family val="2"/>
    </font>
    <font>
      <sz val="10"/>
      <color indexed="8"/>
      <name val="Arial"/>
      <family val="2"/>
    </font>
    <font>
      <sz val="9"/>
      <color theme="1"/>
      <name val="Calibri"/>
      <family val="2"/>
      <scheme val="minor"/>
    </font>
    <font>
      <sz val="9"/>
      <name val="Calibri"/>
      <family val="2"/>
      <scheme val="minor"/>
    </font>
    <font>
      <b/>
      <sz val="9"/>
      <name val="Calibri"/>
      <family val="2"/>
      <scheme val="minor"/>
    </font>
    <font>
      <sz val="9"/>
      <color rgb="FF00B050"/>
      <name val="Calibri"/>
      <family val="2"/>
      <scheme val="minor"/>
    </font>
    <font>
      <sz val="9"/>
      <color rgb="FF0000FF"/>
      <name val="Calibri"/>
      <family val="2"/>
      <scheme val="minor"/>
    </font>
    <font>
      <b/>
      <sz val="9"/>
      <color rgb="FF00B050"/>
      <name val="Calibri"/>
      <family val="2"/>
      <scheme val="minor"/>
    </font>
    <font>
      <b/>
      <sz val="15"/>
      <color theme="3"/>
      <name val="Frutiger 55 Roman"/>
      <family val="2"/>
      <charset val="134"/>
    </font>
    <font>
      <sz val="11"/>
      <color theme="1"/>
      <name val="Frutiger 55 Roman"/>
      <family val="2"/>
      <charset val="134"/>
    </font>
    <font>
      <u/>
      <sz val="12"/>
      <color indexed="12"/>
      <name val="Times New Roman"/>
      <family val="1"/>
    </font>
    <font>
      <b/>
      <sz val="15"/>
      <color theme="3"/>
      <name val="Calibri"/>
      <family val="3"/>
      <charset val="134"/>
      <scheme val="minor"/>
    </font>
    <font>
      <b/>
      <sz val="20"/>
      <color rgb="FFC00000"/>
      <name val="Calibri"/>
      <family val="2"/>
      <scheme val="minor"/>
    </font>
    <font>
      <sz val="15"/>
      <color theme="1"/>
      <name val="Calibri"/>
      <family val="2"/>
      <scheme val="minor"/>
    </font>
    <font>
      <b/>
      <i/>
      <sz val="10"/>
      <color rgb="FFC00000"/>
      <name val="Calibri"/>
      <family val="2"/>
      <scheme val="minor"/>
    </font>
    <font>
      <b/>
      <i/>
      <sz val="10"/>
      <color theme="1"/>
      <name val="Calibri"/>
      <family val="2"/>
      <scheme val="minor"/>
    </font>
    <font>
      <sz val="10.5"/>
      <color theme="1"/>
      <name val="Frutiger 45 Light"/>
      <family val="2"/>
    </font>
    <font>
      <sz val="10"/>
      <color indexed="12"/>
      <name val="Frutiger 45 Light"/>
      <family val="2"/>
    </font>
    <font>
      <sz val="10"/>
      <name val="Frutiger 45 Light"/>
      <family val="2"/>
    </font>
    <font>
      <sz val="10"/>
      <color rgb="FF00B050"/>
      <name val="Frutiger 45 Light"/>
      <family val="2"/>
    </font>
    <font>
      <sz val="10"/>
      <color rgb="FFC00000"/>
      <name val="Frutiger 45 Light"/>
      <family val="2"/>
    </font>
    <font>
      <b/>
      <sz val="16"/>
      <color theme="0"/>
      <name val="Calibri"/>
      <family val="2"/>
      <scheme val="minor"/>
    </font>
    <font>
      <b/>
      <sz val="9"/>
      <color theme="1"/>
      <name val="Calibri"/>
      <family val="2"/>
      <scheme val="minor"/>
    </font>
    <font>
      <b/>
      <u/>
      <sz val="9"/>
      <color theme="1"/>
      <name val="Calibri"/>
      <family val="2"/>
      <scheme val="minor"/>
    </font>
    <font>
      <i/>
      <sz val="9"/>
      <color theme="1"/>
      <name val="Calibri"/>
      <family val="2"/>
      <scheme val="minor"/>
    </font>
    <font>
      <sz val="12"/>
      <color rgb="FF00B050"/>
      <name val="Times New Roman"/>
      <family val="1"/>
    </font>
    <font>
      <sz val="9"/>
      <color rgb="FF0070C0"/>
      <name val="Calibri"/>
      <family val="2"/>
      <scheme val="minor"/>
    </font>
    <font>
      <b/>
      <sz val="9"/>
      <color theme="1"/>
      <name val="微软雅黑"/>
      <family val="2"/>
      <charset val="134"/>
    </font>
    <font>
      <sz val="9"/>
      <color theme="1"/>
      <name val="微软雅黑"/>
      <family val="2"/>
      <charset val="134"/>
    </font>
    <font>
      <b/>
      <i/>
      <u/>
      <sz val="9"/>
      <color theme="1"/>
      <name val="微软雅黑"/>
      <family val="2"/>
      <charset val="134"/>
    </font>
    <font>
      <sz val="11"/>
      <color rgb="FFFF0000"/>
      <name val="Calibri"/>
      <family val="2"/>
      <scheme val="minor"/>
    </font>
    <font>
      <sz val="10"/>
      <color theme="1"/>
      <name val="Times New Roman"/>
      <family val="1"/>
    </font>
    <font>
      <sz val="11"/>
      <color theme="1"/>
      <name val="Times New Roman"/>
      <family val="1"/>
    </font>
    <font>
      <b/>
      <sz val="10"/>
      <color rgb="FF000000"/>
      <name val="Times New Roman"/>
      <family val="1"/>
    </font>
    <font>
      <b/>
      <sz val="10"/>
      <color theme="1"/>
      <name val="Times New Roman"/>
      <family val="1"/>
    </font>
    <font>
      <sz val="10"/>
      <color rgb="FF000000"/>
      <name val="Times New Roman"/>
      <family val="1"/>
    </font>
    <font>
      <i/>
      <sz val="9"/>
      <color theme="1"/>
      <name val="Times New Roman"/>
      <family val="1"/>
    </font>
    <font>
      <b/>
      <sz val="10"/>
      <color theme="1"/>
      <name val="Arial"/>
      <family val="2"/>
    </font>
    <font>
      <sz val="11"/>
      <color rgb="FF00B050"/>
      <name val="Calibri"/>
      <family val="2"/>
      <scheme val="minor"/>
    </font>
    <font>
      <b/>
      <sz val="11"/>
      <color theme="1"/>
      <name val="微软雅黑"/>
      <family val="2"/>
      <charset val="134"/>
    </font>
    <font>
      <sz val="10.5"/>
      <color rgb="FF333333"/>
      <name val="微软雅黑"/>
      <family val="2"/>
      <charset val="134"/>
    </font>
    <font>
      <sz val="11"/>
      <color theme="1"/>
      <name val="微软雅黑"/>
      <family val="2"/>
      <charset val="134"/>
    </font>
    <font>
      <sz val="12"/>
      <color theme="1"/>
      <name val="Calibri"/>
      <family val="2"/>
      <charset val="134"/>
      <scheme val="minor"/>
    </font>
    <font>
      <sz val="11"/>
      <color rgb="FF000000"/>
      <name val="Arial"/>
      <family val="2"/>
    </font>
    <font>
      <b/>
      <sz val="11"/>
      <color rgb="FF000000"/>
      <name val="Arial"/>
      <family val="2"/>
    </font>
    <font>
      <b/>
      <sz val="11"/>
      <color rgb="FFFFFFFF"/>
      <name val="Arial"/>
      <family val="2"/>
    </font>
    <font>
      <i/>
      <sz val="11"/>
      <color rgb="FF000000"/>
      <name val="Arial"/>
      <family val="2"/>
    </font>
    <font>
      <sz val="11"/>
      <color rgb="FF000000"/>
      <name val="微软雅黑"/>
      <family val="2"/>
      <charset val="134"/>
    </font>
    <font>
      <b/>
      <sz val="11"/>
      <color rgb="FFC00000"/>
      <name val="楷体"/>
      <family val="3"/>
      <charset val="134"/>
    </font>
    <font>
      <b/>
      <sz val="12"/>
      <color theme="1"/>
      <name val="Calibri"/>
      <family val="3"/>
      <charset val="134"/>
      <scheme val="minor"/>
    </font>
    <font>
      <sz val="11"/>
      <name val="微软雅黑"/>
      <family val="2"/>
      <charset val="134"/>
    </font>
    <font>
      <sz val="7"/>
      <color rgb="FF00B050"/>
      <name val="Arial"/>
      <family val="2"/>
    </font>
    <font>
      <sz val="11"/>
      <color theme="1"/>
      <name val="Calibri"/>
      <family val="2"/>
      <charset val="134"/>
      <scheme val="minor"/>
    </font>
    <font>
      <sz val="11"/>
      <color theme="1"/>
      <name val="楷体"/>
      <family val="3"/>
      <charset val="134"/>
    </font>
    <font>
      <sz val="12"/>
      <color theme="1"/>
      <name val="Calibri"/>
      <family val="3"/>
      <charset val="134"/>
      <scheme val="minor"/>
    </font>
    <font>
      <b/>
      <sz val="11"/>
      <name val="微软雅黑"/>
      <family val="2"/>
      <charset val="134"/>
    </font>
    <font>
      <sz val="11"/>
      <color rgb="FFFF0000"/>
      <name val="微软雅黑"/>
      <family val="2"/>
      <charset val="134"/>
    </font>
    <font>
      <sz val="11"/>
      <color rgb="FFC00000"/>
      <name val="微软雅黑"/>
      <family val="2"/>
      <charset val="134"/>
    </font>
    <font>
      <b/>
      <sz val="14"/>
      <color theme="1"/>
      <name val="Calibri"/>
      <family val="2"/>
      <scheme val="minor"/>
    </font>
    <font>
      <b/>
      <i/>
      <sz val="9"/>
      <name val="Arial"/>
      <family val="2"/>
    </font>
    <font>
      <i/>
      <sz val="9"/>
      <name val="Arial"/>
      <family val="2"/>
    </font>
    <font>
      <b/>
      <i/>
      <u/>
      <sz val="12"/>
      <color theme="1"/>
      <name val="Calibri"/>
      <family val="2"/>
      <scheme val="minor"/>
    </font>
    <font>
      <b/>
      <sz val="12"/>
      <color theme="1"/>
      <name val="Calibri"/>
      <family val="2"/>
      <scheme val="minor"/>
    </font>
    <font>
      <sz val="12"/>
      <color rgb="FFFF0000"/>
      <name val="Calibri"/>
      <family val="2"/>
      <scheme val="minor"/>
    </font>
    <font>
      <sz val="11"/>
      <name val="Calibri"/>
      <family val="2"/>
      <scheme val="minor"/>
    </font>
    <font>
      <sz val="9"/>
      <color rgb="FF000000"/>
      <name val="Times New Roman"/>
      <family val="1"/>
    </font>
    <font>
      <sz val="9"/>
      <color theme="1"/>
      <name val="Times New Roman"/>
      <family val="1"/>
    </font>
    <font>
      <b/>
      <sz val="8.5"/>
      <name val="Calibri"/>
      <family val="3"/>
      <charset val="134"/>
      <scheme val="minor"/>
    </font>
    <font>
      <sz val="8.5"/>
      <name val="Calibri"/>
      <family val="3"/>
      <charset val="134"/>
      <scheme val="minor"/>
    </font>
    <font>
      <sz val="8.5"/>
      <color theme="1"/>
      <name val="Calibri"/>
      <family val="2"/>
      <scheme val="minor"/>
    </font>
    <font>
      <sz val="8.5"/>
      <color theme="1"/>
      <name val="Calibri"/>
      <family val="3"/>
      <charset val="134"/>
      <scheme val="minor"/>
    </font>
    <font>
      <sz val="8.5"/>
      <color rgb="FF0000FF"/>
      <name val="Calibri"/>
      <family val="3"/>
      <charset val="134"/>
      <scheme val="minor"/>
    </font>
    <font>
      <sz val="8.5"/>
      <color rgb="FF0000FF"/>
      <name val="Calibri"/>
      <family val="2"/>
      <scheme val="minor"/>
    </font>
    <font>
      <b/>
      <sz val="11"/>
      <name val="楷体"/>
      <family val="3"/>
      <charset val="134"/>
    </font>
    <font>
      <b/>
      <sz val="11"/>
      <color theme="0"/>
      <name val="楷体"/>
      <family val="3"/>
      <charset val="134"/>
    </font>
    <font>
      <b/>
      <sz val="11"/>
      <color theme="1"/>
      <name val="楷体"/>
      <family val="3"/>
      <charset val="134"/>
    </font>
    <font>
      <i/>
      <sz val="10"/>
      <color theme="1"/>
      <name val="Times New Roman"/>
      <family val="1"/>
    </font>
    <font>
      <b/>
      <i/>
      <sz val="9"/>
      <color theme="1"/>
      <name val="Times New Roman"/>
      <family val="1"/>
    </font>
    <font>
      <b/>
      <sz val="9"/>
      <name val="Times New Roman"/>
      <family val="1"/>
    </font>
    <font>
      <sz val="9"/>
      <name val="Times New Roman"/>
      <family val="1"/>
    </font>
    <font>
      <sz val="12"/>
      <color theme="1"/>
      <name val="Arial"/>
      <family val="2"/>
    </font>
    <font>
      <b/>
      <sz val="9"/>
      <name val="Arial"/>
      <family val="2"/>
    </font>
    <font>
      <sz val="11"/>
      <color theme="0"/>
      <name val="Arial"/>
      <family val="2"/>
    </font>
    <font>
      <b/>
      <sz val="11"/>
      <color rgb="FF000000"/>
      <name val="微软雅黑"/>
      <family val="2"/>
      <charset val="134"/>
    </font>
    <font>
      <sz val="11"/>
      <color rgb="FF0070C0"/>
      <name val="Arial"/>
      <family val="2"/>
    </font>
    <font>
      <sz val="11"/>
      <color rgb="FF00B050"/>
      <name val="Arial"/>
      <family val="2"/>
    </font>
    <font>
      <b/>
      <sz val="11"/>
      <color theme="1"/>
      <name val="Arial"/>
      <family val="2"/>
    </font>
    <font>
      <i/>
      <sz val="11"/>
      <color theme="1"/>
      <name val="Calibri"/>
      <family val="2"/>
      <scheme val="minor"/>
    </font>
    <font>
      <i/>
      <sz val="11"/>
      <color theme="1"/>
      <name val="宋体"/>
      <family val="2"/>
      <charset val="134"/>
    </font>
    <font>
      <i/>
      <sz val="9"/>
      <color rgb="FF000000"/>
      <name val="Times New Roman"/>
      <family val="1"/>
    </font>
    <font>
      <b/>
      <sz val="7"/>
      <color rgb="FF0070C0"/>
      <name val="Arial"/>
      <family val="2"/>
    </font>
    <font>
      <b/>
      <i/>
      <sz val="11"/>
      <color rgb="FFFF0000"/>
      <name val="Arial"/>
      <family val="2"/>
    </font>
    <font>
      <sz val="9"/>
      <color rgb="FFFF0000"/>
      <name val="Arial"/>
      <family val="2"/>
    </font>
    <font>
      <i/>
      <sz val="9"/>
      <color rgb="FFFF0000"/>
      <name val="Arial"/>
      <family val="2"/>
    </font>
    <font>
      <i/>
      <sz val="11"/>
      <name val="Calibri"/>
      <family val="2"/>
      <scheme val="minor"/>
    </font>
    <font>
      <b/>
      <i/>
      <sz val="11"/>
      <color rgb="FF0070C0"/>
      <name val="Arial"/>
      <family val="2"/>
    </font>
    <font>
      <sz val="11"/>
      <color rgb="FF000000"/>
      <name val="等线"/>
      <family val="3"/>
      <charset val="134"/>
    </font>
    <font>
      <b/>
      <sz val="11"/>
      <color theme="9"/>
      <name val="Arial"/>
      <family val="2"/>
    </font>
    <font>
      <sz val="11"/>
      <color rgb="FF000000"/>
      <name val="宋体"/>
      <family val="3"/>
      <charset val="134"/>
    </font>
    <font>
      <b/>
      <sz val="11"/>
      <color rgb="FF000000"/>
      <name val="宋体"/>
      <family val="3"/>
      <charset val="134"/>
    </font>
    <font>
      <b/>
      <sz val="11"/>
      <color rgb="FF000000"/>
      <name val="等线"/>
      <family val="3"/>
      <charset val="134"/>
    </font>
    <font>
      <sz val="11"/>
      <color rgb="FF000000"/>
      <name val="Microsoft YaHei"/>
      <charset val="134"/>
    </font>
    <font>
      <sz val="12"/>
      <color theme="1"/>
      <name val="微软雅黑"/>
      <family val="2"/>
      <charset val="134"/>
    </font>
    <font>
      <sz val="12"/>
      <color rgb="FF000000"/>
      <name val="等线"/>
      <family val="3"/>
      <charset val="134"/>
    </font>
    <font>
      <sz val="11"/>
      <color rgb="FFFF0000"/>
      <name val="等线"/>
      <family val="3"/>
      <charset val="134"/>
    </font>
    <font>
      <sz val="11"/>
      <color theme="1"/>
      <name val="Calibri"/>
      <family val="2"/>
      <scheme val="minor"/>
    </font>
    <font>
      <sz val="11"/>
      <name val="微软雅黑"/>
      <family val="2"/>
      <charset val="134"/>
    </font>
    <font>
      <sz val="11"/>
      <name val="Calibri"/>
      <family val="2"/>
      <scheme val="minor"/>
    </font>
    <font>
      <sz val="12"/>
      <name val="等线"/>
      <family val="3"/>
      <charset val="134"/>
    </font>
    <font>
      <sz val="11"/>
      <name val="等线"/>
      <family val="3"/>
      <charset val="134"/>
    </font>
    <font>
      <b/>
      <sz val="11"/>
      <name val="微软雅黑"/>
      <family val="2"/>
      <charset val="134"/>
    </font>
    <font>
      <b/>
      <sz val="12"/>
      <name val="等线"/>
      <family val="3"/>
      <charset val="134"/>
    </font>
    <font>
      <b/>
      <sz val="11"/>
      <name val="等线"/>
      <family val="3"/>
      <charset val="134"/>
    </font>
    <font>
      <sz val="11"/>
      <color rgb="FF000000"/>
      <name val="微软雅黑"/>
      <family val="2"/>
      <charset val="134"/>
    </font>
    <font>
      <sz val="11"/>
      <color rgb="FF000000"/>
      <name val="Arial"/>
      <family val="2"/>
    </font>
    <font>
      <sz val="11"/>
      <name val="Arial"/>
      <family val="2"/>
    </font>
    <font>
      <sz val="11"/>
      <color rgb="FF000000"/>
      <name val="微软雅黑"/>
      <family val="2"/>
      <charset val="134"/>
    </font>
    <font>
      <b/>
      <sz val="11"/>
      <color rgb="FFC00000"/>
      <name val="Arial"/>
      <family val="2"/>
    </font>
    <font>
      <b/>
      <sz val="11"/>
      <color rgb="FF000000"/>
      <name val="Arial"/>
      <family val="2"/>
    </font>
    <font>
      <b/>
      <sz val="11"/>
      <color rgb="FF000000"/>
      <name val="微软雅黑"/>
      <family val="2"/>
      <charset val="134"/>
    </font>
    <font>
      <sz val="11"/>
      <color rgb="FFFF0000"/>
      <name val="微软雅黑"/>
      <family val="2"/>
      <charset val="134"/>
    </font>
    <font>
      <b/>
      <sz val="11"/>
      <name val="Arial"/>
      <family val="2"/>
    </font>
    <font>
      <sz val="11"/>
      <color rgb="FFFF0000"/>
      <name val="宋体"/>
      <family val="3"/>
      <charset val="134"/>
    </font>
    <font>
      <sz val="11"/>
      <color rgb="FFFF0000"/>
      <name val="Arial"/>
      <family val="2"/>
    </font>
    <font>
      <sz val="11"/>
      <name val="宋体"/>
      <family val="3"/>
      <charset val="134"/>
    </font>
    <font>
      <sz val="12"/>
      <color theme="1"/>
      <name val="Arial"/>
      <family val="2"/>
    </font>
    <font>
      <b/>
      <sz val="11"/>
      <color rgb="FFFF0000"/>
      <name val="Arial"/>
      <family val="2"/>
    </font>
    <font>
      <b/>
      <sz val="11"/>
      <color theme="1"/>
      <name val="Calibri"/>
      <family val="2"/>
      <scheme val="minor"/>
    </font>
    <font>
      <sz val="11"/>
      <name val="微软雅黑"/>
      <family val="2"/>
      <charset val="134"/>
    </font>
    <font>
      <b/>
      <sz val="11"/>
      <color rgb="FFC00000"/>
      <name val="微软雅黑"/>
      <family val="2"/>
      <charset val="134"/>
    </font>
    <font>
      <b/>
      <sz val="12"/>
      <color rgb="FFC00000"/>
      <name val="宋体"/>
      <family val="3"/>
      <charset val="134"/>
    </font>
    <font>
      <b/>
      <sz val="11"/>
      <color rgb="FFC00000"/>
      <name val="Calibri"/>
      <family val="3"/>
      <charset val="134"/>
      <scheme val="minor"/>
    </font>
    <font>
      <sz val="11"/>
      <name val="Calibri"/>
      <family val="3"/>
      <charset val="134"/>
      <scheme val="minor"/>
    </font>
    <font>
      <b/>
      <sz val="12"/>
      <color rgb="FFC00000"/>
      <name val="Calibri"/>
      <family val="3"/>
      <charset val="134"/>
      <scheme val="minor"/>
    </font>
    <font>
      <sz val="12"/>
      <name val="Calibri"/>
      <family val="3"/>
      <charset val="134"/>
      <scheme val="minor"/>
    </font>
    <font>
      <b/>
      <sz val="11"/>
      <color rgb="FFC00000"/>
      <name val="宋体"/>
      <family val="3"/>
      <charset val="134"/>
    </font>
    <font>
      <sz val="11"/>
      <name val="宋体"/>
      <family val="3"/>
      <charset val="134"/>
    </font>
    <font>
      <b/>
      <sz val="11"/>
      <color rgb="FFFF0000"/>
      <name val="楷体"/>
      <family val="3"/>
      <charset val="134"/>
    </font>
    <font>
      <sz val="11"/>
      <color theme="1"/>
      <name val="Arial"/>
      <family val="2"/>
    </font>
    <font>
      <sz val="11"/>
      <color theme="0"/>
      <name val="楷体"/>
      <family val="3"/>
      <charset val="134"/>
    </font>
    <font>
      <b/>
      <sz val="12"/>
      <color rgb="FF000000"/>
      <name val="Times New Roman"/>
      <family val="1"/>
    </font>
    <font>
      <sz val="12"/>
      <color rgb="FF0070C0"/>
      <name val="Times New Roman"/>
      <family val="1"/>
    </font>
    <font>
      <sz val="7"/>
      <color rgb="FF000000"/>
      <name val="宋体"/>
      <charset val="134"/>
    </font>
    <font>
      <b/>
      <sz val="9"/>
      <color rgb="FF000000"/>
      <name val="Times New Roman"/>
      <family val="1"/>
    </font>
    <font>
      <b/>
      <sz val="11"/>
      <color rgb="FFC00000"/>
      <name val="Calibri"/>
      <family val="2"/>
      <scheme val="minor"/>
    </font>
    <font>
      <b/>
      <sz val="11"/>
      <color rgb="FFFF0000"/>
      <name val="Calibri"/>
      <family val="2"/>
      <scheme val="minor"/>
    </font>
    <font>
      <b/>
      <sz val="10"/>
      <color rgb="FFFF0000"/>
      <name val="Times New Roman"/>
      <family val="1"/>
    </font>
    <font>
      <b/>
      <sz val="11"/>
      <name val="Arial"/>
      <family val="2"/>
    </font>
    <font>
      <sz val="11"/>
      <color rgb="FFFF0000"/>
      <name val="Arial"/>
      <family val="2"/>
    </font>
    <font>
      <sz val="11"/>
      <color theme="1"/>
      <name val="Arial"/>
      <family val="2"/>
    </font>
    <font>
      <sz val="11"/>
      <color rgb="FF0070C0"/>
      <name val="Times New Roman"/>
      <family val="1"/>
    </font>
    <font>
      <sz val="11"/>
      <color rgb="FF00B050"/>
      <name val="Times New Roman"/>
      <family val="1"/>
    </font>
    <font>
      <sz val="11"/>
      <color rgb="FFFF0000"/>
      <name val="Times New Roman"/>
      <family val="1"/>
    </font>
    <font>
      <b/>
      <sz val="11"/>
      <color rgb="FFC00000"/>
      <name val="Times New Roman"/>
      <family val="1"/>
    </font>
    <font>
      <b/>
      <sz val="11"/>
      <name val="Times New Roman"/>
      <family val="1"/>
    </font>
    <font>
      <i/>
      <sz val="11"/>
      <color theme="1"/>
      <name val="Times New Roman"/>
      <family val="1"/>
    </font>
    <font>
      <b/>
      <sz val="11"/>
      <color theme="1"/>
      <name val="Times New Roman"/>
      <family val="1"/>
    </font>
    <font>
      <b/>
      <sz val="9"/>
      <color theme="1"/>
      <name val="Times New Roman"/>
      <family val="1"/>
    </font>
    <font>
      <sz val="11"/>
      <name val="Times New Roman"/>
      <family val="1"/>
    </font>
    <font>
      <i/>
      <sz val="11"/>
      <name val="Times New Roman"/>
      <family val="1"/>
    </font>
  </fonts>
  <fills count="28">
    <fill>
      <patternFill patternType="none"/>
    </fill>
    <fill>
      <patternFill patternType="gray125"/>
    </fill>
    <fill>
      <patternFill patternType="solid">
        <fgColor rgb="FFFFBFBF"/>
        <bgColor indexed="64"/>
      </patternFill>
    </fill>
    <fill>
      <patternFill patternType="solid">
        <fgColor theme="2" tint="-9.9978637043366805E-2"/>
        <bgColor indexed="64"/>
      </patternFill>
    </fill>
    <fill>
      <patternFill patternType="solid">
        <fgColor rgb="FFC0000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rgb="FFFFFF99"/>
        <bgColor indexed="64"/>
      </patternFill>
    </fill>
    <fill>
      <patternFill patternType="solid">
        <fgColor theme="0" tint="-0.249977111117893"/>
        <bgColor indexed="64"/>
      </patternFill>
    </fill>
    <fill>
      <patternFill patternType="solid">
        <fgColor rgb="FFFFC000"/>
        <bgColor indexed="64"/>
      </patternFill>
    </fill>
    <fill>
      <patternFill patternType="solid">
        <fgColor theme="0"/>
        <bgColor indexed="64"/>
      </patternFill>
    </fill>
    <fill>
      <patternFill patternType="solid">
        <fgColor theme="0" tint="-0.34998626667073579"/>
        <bgColor indexed="64"/>
      </patternFill>
    </fill>
    <fill>
      <patternFill patternType="solid">
        <fgColor rgb="FFFFFFFF"/>
        <bgColor indexed="64"/>
      </patternFill>
    </fill>
    <fill>
      <patternFill patternType="solid">
        <fgColor theme="0" tint="-0.14996795556505021"/>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D8D8D8"/>
        <bgColor indexed="64"/>
      </patternFill>
    </fill>
    <fill>
      <patternFill patternType="solid">
        <fgColor theme="4" tint="0.79998168889431442"/>
        <bgColor indexed="64"/>
      </patternFill>
    </fill>
    <fill>
      <patternFill patternType="solid">
        <fgColor theme="7" tint="0.39997558519241921"/>
        <bgColor indexed="64"/>
      </patternFill>
    </fill>
    <fill>
      <patternFill patternType="solid">
        <fgColor rgb="FF92D050"/>
        <bgColor indexed="64"/>
      </patternFill>
    </fill>
    <fill>
      <patternFill patternType="solid">
        <fgColor theme="9" tint="0.79995117038483843"/>
        <bgColor indexed="64"/>
      </patternFill>
    </fill>
    <fill>
      <patternFill patternType="solid">
        <fgColor theme="0" tint="-0.14993743705557422"/>
        <bgColor indexed="64"/>
      </patternFill>
    </fill>
    <fill>
      <patternFill patternType="solid">
        <fgColor theme="6" tint="0.59999389629810485"/>
        <bgColor indexed="64"/>
      </patternFill>
    </fill>
    <fill>
      <patternFill patternType="solid">
        <fgColor theme="0" tint="-0.14990691854609822"/>
        <bgColor indexed="64"/>
      </patternFill>
    </fill>
    <fill>
      <patternFill patternType="solid">
        <fgColor theme="7"/>
        <bgColor indexed="64"/>
      </patternFill>
    </fill>
  </fills>
  <borders count="31">
    <border>
      <left/>
      <right/>
      <top/>
      <bottom/>
      <diagonal/>
    </border>
    <border>
      <left/>
      <right/>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style="thin">
        <color auto="1"/>
      </top>
      <bottom style="double">
        <color auto="1"/>
      </bottom>
      <diagonal/>
    </border>
    <border>
      <left/>
      <right/>
      <top/>
      <bottom style="double">
        <color indexed="64"/>
      </bottom>
      <diagonal/>
    </border>
    <border>
      <left style="thin">
        <color indexed="64"/>
      </left>
      <right style="thin">
        <color indexed="64"/>
      </right>
      <top style="thin">
        <color indexed="64"/>
      </top>
      <bottom style="medium">
        <color indexed="64"/>
      </bottom>
      <diagonal/>
    </border>
    <border>
      <left/>
      <right/>
      <top/>
      <bottom style="thick">
        <color theme="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medium">
        <color rgb="FF000000"/>
      </top>
      <bottom/>
      <diagonal/>
    </border>
    <border>
      <left/>
      <right style="thin">
        <color indexed="64"/>
      </right>
      <top style="thin">
        <color indexed="64"/>
      </top>
      <bottom style="medium">
        <color indexed="64"/>
      </bottom>
      <diagonal/>
    </border>
    <border>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93">
    <xf numFmtId="0" fontId="0" fillId="0" borderId="0"/>
    <xf numFmtId="9" fontId="13" fillId="0" borderId="0" applyFont="0" applyFill="0" applyBorder="0" applyAlignment="0" applyProtection="0">
      <alignment vertical="center"/>
    </xf>
    <xf numFmtId="0" fontId="31" fillId="0" borderId="0"/>
    <xf numFmtId="166" fontId="34" fillId="0" borderId="0" applyFont="0" applyFill="0" applyBorder="0" applyAlignment="0" applyProtection="0"/>
    <xf numFmtId="165" fontId="31" fillId="0" borderId="0" applyFont="0" applyFill="0" applyBorder="0" applyAlignment="0" applyProtection="0"/>
    <xf numFmtId="167" fontId="38" fillId="0" borderId="0" applyFont="0" applyFill="0" applyBorder="0" applyAlignment="0" applyProtection="0"/>
    <xf numFmtId="9" fontId="38" fillId="0" borderId="0" applyFont="0" applyFill="0" applyBorder="0" applyAlignment="0" applyProtection="0"/>
    <xf numFmtId="9" fontId="31" fillId="0" borderId="0" applyFont="0" applyFill="0" applyBorder="0" applyAlignment="0" applyProtection="0"/>
    <xf numFmtId="9" fontId="13" fillId="0" borderId="0" applyFont="0" applyFill="0" applyBorder="0" applyAlignment="0" applyProtection="0"/>
    <xf numFmtId="0" fontId="40" fillId="0" borderId="0">
      <protection locked="0"/>
    </xf>
    <xf numFmtId="43" fontId="40" fillId="0" borderId="0" applyFont="0" applyFill="0" applyBorder="0" applyAlignment="0" applyProtection="0"/>
    <xf numFmtId="0" fontId="34" fillId="0" borderId="0"/>
    <xf numFmtId="0" fontId="52" fillId="0" borderId="0"/>
    <xf numFmtId="43" fontId="50" fillId="0" borderId="0" applyFont="0" applyFill="0" applyBorder="0" applyAlignment="0" applyProtection="0"/>
    <xf numFmtId="181" fontId="52" fillId="0" borderId="0"/>
    <xf numFmtId="43" fontId="52" fillId="0" borderId="0" applyFont="0" applyFill="0" applyBorder="0" applyAlignment="0" applyProtection="0"/>
    <xf numFmtId="9" fontId="52" fillId="0" borderId="0" applyFont="0" applyFill="0" applyBorder="0" applyAlignment="0" applyProtection="0"/>
    <xf numFmtId="0" fontId="13" fillId="0" borderId="0"/>
    <xf numFmtId="43" fontId="50" fillId="0" borderId="0" applyFont="0" applyFill="0" applyBorder="0" applyAlignment="0" applyProtection="0"/>
    <xf numFmtId="0" fontId="54" fillId="0" borderId="0"/>
    <xf numFmtId="0" fontId="54" fillId="0" borderId="0"/>
    <xf numFmtId="167" fontId="55" fillId="0" borderId="0" applyFont="0" applyFill="0" applyBorder="0" applyAlignment="0" applyProtection="0">
      <alignment vertical="center"/>
    </xf>
    <xf numFmtId="0" fontId="56" fillId="0" borderId="0"/>
    <xf numFmtId="43" fontId="50" fillId="0" borderId="0" applyFont="0" applyFill="0" applyBorder="0" applyAlignment="0" applyProtection="0"/>
    <xf numFmtId="0" fontId="56" fillId="0" borderId="0"/>
    <xf numFmtId="0" fontId="13" fillId="0" borderId="0">
      <protection locked="0"/>
    </xf>
    <xf numFmtId="167" fontId="13" fillId="0" borderId="0" applyFont="0" applyFill="0" applyBorder="0" applyAlignment="0" applyProtection="0">
      <alignment vertical="center"/>
    </xf>
    <xf numFmtId="0" fontId="13" fillId="0" borderId="0">
      <alignment vertical="center"/>
    </xf>
    <xf numFmtId="0" fontId="51" fillId="0" borderId="0">
      <protection locked="0"/>
    </xf>
    <xf numFmtId="0" fontId="54" fillId="0" borderId="0"/>
    <xf numFmtId="0" fontId="54" fillId="0" borderId="0"/>
    <xf numFmtId="0" fontId="52" fillId="0" borderId="0">
      <alignment wrapText="1"/>
    </xf>
    <xf numFmtId="0" fontId="51" fillId="0" borderId="0">
      <protection locked="0"/>
    </xf>
    <xf numFmtId="43" fontId="13" fillId="0" borderId="0" applyFont="0" applyFill="0" applyBorder="0" applyAlignment="0" applyProtection="0"/>
    <xf numFmtId="0" fontId="52" fillId="0" borderId="0">
      <alignment horizontal="justify" vertical="justify" wrapText="1"/>
      <protection locked="0" hidden="1"/>
    </xf>
    <xf numFmtId="0" fontId="13" fillId="0" borderId="0"/>
    <xf numFmtId="43" fontId="54" fillId="0" borderId="0" applyFont="0" applyFill="0" applyBorder="0" applyAlignment="0" applyProtection="0"/>
    <xf numFmtId="9" fontId="13" fillId="0" borderId="0" applyFont="0" applyFill="0" applyBorder="0" applyAlignment="0" applyProtection="0"/>
    <xf numFmtId="0" fontId="13" fillId="0" borderId="0">
      <protection locked="0"/>
    </xf>
    <xf numFmtId="0" fontId="54" fillId="0" borderId="0"/>
    <xf numFmtId="9" fontId="13" fillId="0" borderId="0" applyFont="0" applyFill="0" applyBorder="0" applyAlignment="0" applyProtection="0"/>
    <xf numFmtId="182" fontId="57" fillId="0" borderId="0"/>
    <xf numFmtId="43" fontId="13" fillId="0" borderId="0" applyFont="0" applyFill="0" applyBorder="0" applyAlignment="0" applyProtection="0"/>
    <xf numFmtId="0" fontId="54" fillId="0" borderId="0"/>
    <xf numFmtId="0" fontId="34" fillId="0" borderId="0"/>
    <xf numFmtId="9" fontId="34" fillId="0" borderId="0" applyFont="0" applyFill="0" applyBorder="0" applyAlignment="0" applyProtection="0"/>
    <xf numFmtId="0" fontId="13" fillId="0" borderId="0"/>
    <xf numFmtId="0" fontId="54" fillId="0" borderId="0">
      <protection locked="0"/>
    </xf>
    <xf numFmtId="0" fontId="3" fillId="0" borderId="0">
      <protection locked="0"/>
    </xf>
    <xf numFmtId="0" fontId="34" fillId="0" borderId="0"/>
    <xf numFmtId="0" fontId="34" fillId="0" borderId="0"/>
    <xf numFmtId="43" fontId="34" fillId="0" borderId="0" applyFont="0" applyFill="0" applyBorder="0" applyAlignment="0" applyProtection="0"/>
    <xf numFmtId="0" fontId="34" fillId="0" borderId="0"/>
    <xf numFmtId="43" fontId="34" fillId="0" borderId="0" applyFont="0" applyFill="0" applyBorder="0" applyAlignment="0" applyProtection="0"/>
    <xf numFmtId="167" fontId="55" fillId="0" borderId="0" applyFont="0" applyFill="0" applyBorder="0" applyAlignment="0" applyProtection="0">
      <alignment vertical="center"/>
    </xf>
    <xf numFmtId="0" fontId="55" fillId="0" borderId="0"/>
    <xf numFmtId="183" fontId="38" fillId="0" borderId="0"/>
    <xf numFmtId="167" fontId="31" fillId="0" borderId="0" applyFont="0" applyFill="0" applyBorder="0" applyAlignment="0" applyProtection="0"/>
    <xf numFmtId="0" fontId="64" fillId="0" borderId="8" applyNumberFormat="0" applyFill="0" applyAlignment="0" applyProtection="0">
      <alignment vertical="center"/>
    </xf>
    <xf numFmtId="166" fontId="38" fillId="0" borderId="0" applyFont="0" applyFill="0" applyBorder="0" applyAlignment="0" applyProtection="0"/>
    <xf numFmtId="40" fontId="52" fillId="0" borderId="0"/>
    <xf numFmtId="9" fontId="38" fillId="0" borderId="0" applyFont="0" applyFill="0" applyBorder="0" applyAlignment="0" applyProtection="0"/>
    <xf numFmtId="0" fontId="65" fillId="0" borderId="0">
      <alignment vertical="center"/>
    </xf>
    <xf numFmtId="40" fontId="52" fillId="0" borderId="0"/>
    <xf numFmtId="183" fontId="66" fillId="0" borderId="0" applyNumberFormat="0" applyFill="0" applyBorder="0" applyAlignment="0" applyProtection="0">
      <alignment vertical="top"/>
      <protection locked="0"/>
    </xf>
    <xf numFmtId="184" fontId="67" fillId="0" borderId="8" applyNumberFormat="0" applyFill="0" applyAlignment="0" applyProtection="0">
      <alignment vertical="center"/>
    </xf>
    <xf numFmtId="0" fontId="72" fillId="0" borderId="0"/>
    <xf numFmtId="166" fontId="13" fillId="0" borderId="0" applyFont="0" applyFill="0" applyBorder="0" applyAlignment="0" applyProtection="0"/>
    <xf numFmtId="0" fontId="55" fillId="0" borderId="0"/>
    <xf numFmtId="0" fontId="98" fillId="0" borderId="0">
      <alignment vertical="center"/>
    </xf>
    <xf numFmtId="167" fontId="98" fillId="0" borderId="0" applyFont="0" applyFill="0" applyBorder="0" applyAlignment="0" applyProtection="0">
      <alignment vertical="center"/>
    </xf>
    <xf numFmtId="166" fontId="108" fillId="0" borderId="0" applyFont="0" applyFill="0" applyBorder="0" applyAlignment="0" applyProtection="0"/>
    <xf numFmtId="43" fontId="13" fillId="0" borderId="0" applyFont="0" applyFill="0" applyBorder="0" applyAlignment="0" applyProtection="0"/>
    <xf numFmtId="0" fontId="54" fillId="0" borderId="0">
      <alignment vertical="center"/>
    </xf>
    <xf numFmtId="167" fontId="110" fillId="0" borderId="0" applyFont="0" applyFill="0" applyBorder="0" applyAlignment="0" applyProtection="0">
      <alignment vertical="center"/>
    </xf>
    <xf numFmtId="0" fontId="51" fillId="0" borderId="0">
      <protection locked="0"/>
    </xf>
    <xf numFmtId="166" fontId="50" fillId="0" borderId="0" applyFont="0" applyFill="0" applyBorder="0" applyAlignment="0" applyProtection="0"/>
    <xf numFmtId="166" fontId="40" fillId="0" borderId="0" applyFont="0" applyFill="0" applyBorder="0" applyAlignment="0" applyProtection="0"/>
    <xf numFmtId="0" fontId="50" fillId="0" borderId="0"/>
    <xf numFmtId="43" fontId="108" fillId="0" borderId="0" applyFont="0" applyFill="0" applyBorder="0" applyAlignment="0" applyProtection="0"/>
    <xf numFmtId="9" fontId="55" fillId="0" borderId="0" applyFont="0" applyFill="0" applyBorder="0" applyAlignment="0" applyProtection="0">
      <alignment vertical="center"/>
    </xf>
    <xf numFmtId="166" fontId="34" fillId="0" borderId="0" applyFont="0" applyFill="0" applyBorder="0" applyAlignment="0" applyProtection="0"/>
    <xf numFmtId="166" fontId="52" fillId="0" borderId="0" applyFont="0" applyFill="0" applyBorder="0" applyAlignment="0" applyProtection="0"/>
    <xf numFmtId="0" fontId="34" fillId="0" borderId="0"/>
    <xf numFmtId="0" fontId="13" fillId="0" borderId="0"/>
    <xf numFmtId="0" fontId="54" fillId="0" borderId="0"/>
    <xf numFmtId="166" fontId="54" fillId="0" borderId="0" applyFont="0" applyFill="0" applyBorder="0" applyAlignment="0" applyProtection="0"/>
    <xf numFmtId="166" fontId="54" fillId="0" borderId="0" applyFont="0" applyFill="0" applyBorder="0" applyAlignment="0" applyProtection="0"/>
    <xf numFmtId="0" fontId="54" fillId="0" borderId="0">
      <alignment vertical="center"/>
    </xf>
    <xf numFmtId="0" fontId="13" fillId="0" borderId="0"/>
    <xf numFmtId="167" fontId="54" fillId="0" borderId="0" applyFont="0" applyFill="0" applyBorder="0" applyAlignment="0" applyProtection="0">
      <alignment vertical="center"/>
    </xf>
    <xf numFmtId="0" fontId="161" fillId="0" borderId="0"/>
    <xf numFmtId="0" fontId="13" fillId="0" borderId="0">
      <alignment vertical="center"/>
    </xf>
  </cellStyleXfs>
  <cellXfs count="1366">
    <xf numFmtId="0" fontId="0" fillId="0" borderId="0" xfId="0"/>
    <xf numFmtId="0" fontId="3" fillId="0" borderId="0" xfId="0" applyFont="1"/>
    <xf numFmtId="0" fontId="3" fillId="2" borderId="0" xfId="0" applyFont="1" applyFill="1"/>
    <xf numFmtId="0" fontId="4" fillId="0" borderId="0" xfId="0" applyFont="1" applyAlignment="1">
      <alignment vertical="center"/>
    </xf>
    <xf numFmtId="0" fontId="3" fillId="0" borderId="0" xfId="0" applyFont="1" applyAlignment="1">
      <alignment vertical="center"/>
    </xf>
    <xf numFmtId="0" fontId="6" fillId="0" borderId="0" xfId="0" applyFont="1" applyAlignment="1">
      <alignment horizontal="center" vertical="center"/>
    </xf>
    <xf numFmtId="0" fontId="5" fillId="0" borderId="0" xfId="0" applyFont="1" applyAlignment="1">
      <alignment horizontal="right" vertical="center" wrapText="1"/>
    </xf>
    <xf numFmtId="0" fontId="7" fillId="0" borderId="0" xfId="0" applyFont="1"/>
    <xf numFmtId="0" fontId="8" fillId="0" borderId="0" xfId="0" applyFont="1"/>
    <xf numFmtId="0" fontId="9" fillId="0" borderId="0" xfId="0" applyFont="1"/>
    <xf numFmtId="170" fontId="10" fillId="0" borderId="0" xfId="0" applyNumberFormat="1" applyFont="1"/>
    <xf numFmtId="168" fontId="12" fillId="0" borderId="0" xfId="0" applyNumberFormat="1" applyFont="1" applyAlignment="1">
      <alignment horizontal="center" vertical="center"/>
    </xf>
    <xf numFmtId="169" fontId="12" fillId="0" borderId="0" xfId="0" applyNumberFormat="1" applyFont="1"/>
    <xf numFmtId="0" fontId="4" fillId="2" borderId="0" xfId="0" applyFont="1" applyFill="1"/>
    <xf numFmtId="0" fontId="3" fillId="0" borderId="0" xfId="0" applyFont="1" applyAlignment="1">
      <alignment horizontal="left" vertical="center"/>
    </xf>
    <xf numFmtId="0" fontId="3" fillId="0" borderId="0" xfId="0" applyFont="1" applyAlignment="1">
      <alignment horizontal="right" vertical="center" wrapText="1"/>
    </xf>
    <xf numFmtId="170" fontId="3" fillId="0" borderId="0" xfId="0" applyNumberFormat="1" applyFont="1" applyAlignment="1">
      <alignment horizontal="right" vertical="center" wrapText="1"/>
    </xf>
    <xf numFmtId="170" fontId="7" fillId="0" borderId="0" xfId="0" applyNumberFormat="1" applyFont="1" applyAlignment="1">
      <alignment horizontal="right" vertical="center" wrapText="1"/>
    </xf>
    <xf numFmtId="170" fontId="7" fillId="0" borderId="1" xfId="0" applyNumberFormat="1" applyFont="1" applyBorder="1" applyAlignment="1">
      <alignment horizontal="right" vertical="center" wrapText="1"/>
    </xf>
    <xf numFmtId="170" fontId="14" fillId="0" borderId="0" xfId="0" applyNumberFormat="1" applyFont="1"/>
    <xf numFmtId="170" fontId="7" fillId="0" borderId="0" xfId="0" applyNumberFormat="1" applyFont="1"/>
    <xf numFmtId="170" fontId="3" fillId="0" borderId="0" xfId="0" applyNumberFormat="1" applyFont="1"/>
    <xf numFmtId="170" fontId="15" fillId="0" borderId="0" xfId="0" applyNumberFormat="1" applyFont="1"/>
    <xf numFmtId="170" fontId="4" fillId="0" borderId="0" xfId="0" applyNumberFormat="1" applyFont="1"/>
    <xf numFmtId="170" fontId="4" fillId="0" borderId="0" xfId="0" applyNumberFormat="1" applyFont="1" applyAlignment="1">
      <alignment horizontal="right" vertical="center" wrapText="1"/>
    </xf>
    <xf numFmtId="0" fontId="10" fillId="0" borderId="0" xfId="0" applyFont="1"/>
    <xf numFmtId="0" fontId="4" fillId="0" borderId="0" xfId="0" applyFont="1"/>
    <xf numFmtId="0" fontId="6" fillId="0" borderId="0" xfId="0" applyFont="1"/>
    <xf numFmtId="170" fontId="6" fillId="0" borderId="0" xfId="0" applyNumberFormat="1" applyFont="1"/>
    <xf numFmtId="170" fontId="8" fillId="0" borderId="0" xfId="0" applyNumberFormat="1" applyFont="1"/>
    <xf numFmtId="0" fontId="18" fillId="0" borderId="0" xfId="0" applyFont="1" applyAlignment="1">
      <alignment vertical="center" wrapText="1"/>
    </xf>
    <xf numFmtId="0" fontId="21" fillId="0" borderId="0" xfId="0" applyFont="1" applyAlignment="1">
      <alignment horizontal="right" vertical="center" wrapText="1"/>
    </xf>
    <xf numFmtId="170" fontId="3" fillId="2" borderId="0" xfId="0" applyNumberFormat="1" applyFont="1" applyFill="1"/>
    <xf numFmtId="170" fontId="0" fillId="0" borderId="0" xfId="0" applyNumberFormat="1"/>
    <xf numFmtId="0" fontId="22" fillId="0" borderId="0" xfId="0" applyFont="1" applyAlignment="1">
      <alignment vertical="center"/>
    </xf>
    <xf numFmtId="10" fontId="6" fillId="0" borderId="0" xfId="1" applyNumberFormat="1" applyFont="1" applyAlignment="1"/>
    <xf numFmtId="0" fontId="23" fillId="0" borderId="0" xfId="0" applyFont="1"/>
    <xf numFmtId="170" fontId="4" fillId="0" borderId="2" xfId="0" applyNumberFormat="1" applyFont="1" applyBorder="1"/>
    <xf numFmtId="170" fontId="24" fillId="0" borderId="0" xfId="0" applyNumberFormat="1" applyFont="1"/>
    <xf numFmtId="170" fontId="9" fillId="0" borderId="0" xfId="0" applyNumberFormat="1" applyFont="1"/>
    <xf numFmtId="10" fontId="3" fillId="0" borderId="0" xfId="1" applyNumberFormat="1" applyFont="1" applyAlignment="1"/>
    <xf numFmtId="0" fontId="11" fillId="4" borderId="0" xfId="0" applyFont="1" applyFill="1" applyAlignment="1">
      <alignment horizontal="center"/>
    </xf>
    <xf numFmtId="0" fontId="19" fillId="0" borderId="0" xfId="0" applyFont="1" applyAlignment="1">
      <alignment vertical="center" wrapText="1"/>
    </xf>
    <xf numFmtId="170" fontId="25" fillId="0" borderId="0" xfId="0" applyNumberFormat="1" applyFont="1" applyAlignment="1">
      <alignment horizontal="right" vertical="center" wrapText="1"/>
    </xf>
    <xf numFmtId="0" fontId="20" fillId="4" borderId="0" xfId="0" applyFont="1" applyFill="1" applyAlignment="1">
      <alignment vertical="center" wrapText="1"/>
    </xf>
    <xf numFmtId="170" fontId="8" fillId="0" borderId="1" xfId="0" applyNumberFormat="1" applyFont="1" applyBorder="1" applyAlignment="1">
      <alignment horizontal="right" vertical="center" wrapText="1"/>
    </xf>
    <xf numFmtId="3" fontId="18" fillId="0" borderId="0" xfId="0" applyNumberFormat="1" applyFont="1" applyAlignment="1">
      <alignment horizontal="right" vertical="center" wrapText="1"/>
    </xf>
    <xf numFmtId="3" fontId="18" fillId="0" borderId="0" xfId="0" applyNumberFormat="1" applyFont="1"/>
    <xf numFmtId="170" fontId="26" fillId="0" borderId="0" xfId="0" applyNumberFormat="1" applyFont="1"/>
    <xf numFmtId="0" fontId="27" fillId="0" borderId="0" xfId="0" applyFont="1"/>
    <xf numFmtId="0" fontId="3" fillId="5" borderId="0" xfId="0" applyFont="1" applyFill="1"/>
    <xf numFmtId="9" fontId="3" fillId="6" borderId="3" xfId="0" applyNumberFormat="1" applyFont="1" applyFill="1" applyBorder="1"/>
    <xf numFmtId="0" fontId="6" fillId="5" borderId="0" xfId="0" applyFont="1" applyFill="1"/>
    <xf numFmtId="170" fontId="8" fillId="0" borderId="0" xfId="0" applyNumberFormat="1" applyFont="1" applyAlignment="1">
      <alignment horizontal="right" vertical="center" wrapText="1"/>
    </xf>
    <xf numFmtId="170" fontId="25" fillId="0" borderId="1" xfId="0" applyNumberFormat="1" applyFont="1" applyBorder="1" applyAlignment="1">
      <alignment horizontal="right" vertical="center" wrapText="1"/>
    </xf>
    <xf numFmtId="173" fontId="8" fillId="0" borderId="0" xfId="0" applyNumberFormat="1" applyFont="1"/>
    <xf numFmtId="170" fontId="3" fillId="5" borderId="0" xfId="0" applyNumberFormat="1" applyFont="1" applyFill="1"/>
    <xf numFmtId="170" fontId="3" fillId="7" borderId="0" xfId="0" applyNumberFormat="1" applyFont="1" applyFill="1"/>
    <xf numFmtId="170" fontId="4" fillId="0" borderId="4" xfId="0" applyNumberFormat="1" applyFont="1" applyBorder="1"/>
    <xf numFmtId="170" fontId="29" fillId="0" borderId="0" xfId="0" applyNumberFormat="1" applyFont="1"/>
    <xf numFmtId="37" fontId="3" fillId="0" borderId="0" xfId="0" applyNumberFormat="1" applyFont="1"/>
    <xf numFmtId="10" fontId="16" fillId="0" borderId="0" xfId="1" applyNumberFormat="1" applyFont="1" applyBorder="1" applyAlignment="1"/>
    <xf numFmtId="0" fontId="32" fillId="0" borderId="0" xfId="2" applyFont="1" applyAlignment="1" applyProtection="1">
      <alignment horizontal="left" vertical="top"/>
      <protection locked="0"/>
    </xf>
    <xf numFmtId="0" fontId="33" fillId="0" borderId="0" xfId="2" applyFont="1" applyAlignment="1" applyProtection="1">
      <alignment vertical="top"/>
      <protection locked="0"/>
    </xf>
    <xf numFmtId="174" fontId="33" fillId="0" borderId="0" xfId="3" applyNumberFormat="1" applyFont="1" applyAlignment="1" applyProtection="1">
      <alignment vertical="top"/>
      <protection locked="0"/>
    </xf>
    <xf numFmtId="0" fontId="33" fillId="0" borderId="0" xfId="2" quotePrefix="1" applyFont="1" applyAlignment="1" applyProtection="1">
      <alignment vertical="top"/>
      <protection locked="0"/>
    </xf>
    <xf numFmtId="174" fontId="33" fillId="0" borderId="0" xfId="3" applyNumberFormat="1" applyFont="1" applyFill="1" applyAlignment="1" applyProtection="1">
      <alignment vertical="top"/>
      <protection locked="0"/>
    </xf>
    <xf numFmtId="175" fontId="35" fillId="10" borderId="0" xfId="3" applyNumberFormat="1" applyFont="1" applyFill="1" applyAlignment="1" applyProtection="1">
      <alignment vertical="top"/>
      <protection locked="0"/>
    </xf>
    <xf numFmtId="174" fontId="33" fillId="0" borderId="0" xfId="2" applyNumberFormat="1" applyFont="1" applyAlignment="1" applyProtection="1">
      <alignment vertical="top"/>
      <protection locked="0"/>
    </xf>
    <xf numFmtId="174" fontId="36" fillId="0" borderId="0" xfId="3" applyNumberFormat="1" applyFont="1" applyAlignment="1" applyProtection="1">
      <alignment horizontal="center" vertical="top"/>
      <protection locked="0"/>
    </xf>
    <xf numFmtId="174" fontId="32" fillId="0" borderId="0" xfId="3" applyNumberFormat="1" applyFont="1" applyAlignment="1" applyProtection="1">
      <alignment horizontal="center" vertical="top"/>
      <protection locked="0"/>
    </xf>
    <xf numFmtId="0" fontId="33" fillId="11" borderId="0" xfId="2" applyFont="1" applyFill="1" applyAlignment="1" applyProtection="1">
      <alignment vertical="top"/>
      <protection locked="0"/>
    </xf>
    <xf numFmtId="0" fontId="32" fillId="0" borderId="0" xfId="2" applyFont="1" applyAlignment="1" applyProtection="1">
      <alignment horizontal="center" vertical="top"/>
      <protection locked="0"/>
    </xf>
    <xf numFmtId="0" fontId="32" fillId="11" borderId="0" xfId="2" applyFont="1" applyFill="1" applyAlignment="1" applyProtection="1">
      <alignment horizontal="center" vertical="top"/>
      <protection locked="0"/>
    </xf>
    <xf numFmtId="0" fontId="32" fillId="0" borderId="0" xfId="2" applyFont="1" applyAlignment="1" applyProtection="1">
      <alignment vertical="top"/>
      <protection locked="0"/>
    </xf>
    <xf numFmtId="0" fontId="32" fillId="11" borderId="0" xfId="2" applyFont="1" applyFill="1" applyAlignment="1" applyProtection="1">
      <alignment vertical="top"/>
      <protection locked="0"/>
    </xf>
    <xf numFmtId="176" fontId="32" fillId="11" borderId="0" xfId="2" applyNumberFormat="1" applyFont="1" applyFill="1" applyAlignment="1" applyProtection="1">
      <alignment vertical="top"/>
      <protection locked="0"/>
    </xf>
    <xf numFmtId="165" fontId="32" fillId="0" borderId="0" xfId="4" applyFont="1" applyFill="1" applyAlignment="1" applyProtection="1">
      <alignment horizontal="center" vertical="top"/>
      <protection locked="0"/>
    </xf>
    <xf numFmtId="165" fontId="32" fillId="11" borderId="0" xfId="4" applyFont="1" applyFill="1" applyAlignment="1" applyProtection="1">
      <alignment horizontal="center" vertical="top"/>
      <protection locked="0"/>
    </xf>
    <xf numFmtId="176" fontId="32" fillId="0" borderId="0" xfId="3" applyNumberFormat="1" applyFont="1" applyFill="1" applyAlignment="1" applyProtection="1">
      <alignment horizontal="center" vertical="top"/>
      <protection locked="0"/>
    </xf>
    <xf numFmtId="176" fontId="32" fillId="0" borderId="0" xfId="4" applyNumberFormat="1" applyFont="1" applyFill="1" applyAlignment="1" applyProtection="1">
      <alignment horizontal="center" vertical="top"/>
      <protection locked="0"/>
    </xf>
    <xf numFmtId="174" fontId="39" fillId="11" borderId="0" xfId="5" applyNumberFormat="1" applyFont="1" applyFill="1" applyAlignment="1" applyProtection="1">
      <alignment horizontal="center"/>
      <protection locked="0"/>
    </xf>
    <xf numFmtId="174" fontId="39" fillId="0" borderId="0" xfId="5" applyNumberFormat="1" applyFont="1" applyFill="1" applyAlignment="1" applyProtection="1">
      <alignment horizontal="center"/>
      <protection locked="0"/>
    </xf>
    <xf numFmtId="0" fontId="33" fillId="0" borderId="0" xfId="2" applyFont="1" applyAlignment="1" applyProtection="1">
      <alignment horizontal="left" vertical="top"/>
      <protection locked="0"/>
    </xf>
    <xf numFmtId="0" fontId="33" fillId="0" borderId="0" xfId="2" applyFont="1" applyAlignment="1" applyProtection="1">
      <alignment vertical="top" wrapText="1"/>
      <protection locked="0"/>
    </xf>
    <xf numFmtId="175" fontId="33" fillId="11" borderId="0" xfId="3" applyNumberFormat="1" applyFont="1" applyFill="1" applyAlignment="1" applyProtection="1">
      <alignment vertical="top"/>
      <protection locked="0"/>
    </xf>
    <xf numFmtId="177" fontId="40" fillId="11" borderId="0" xfId="6" applyNumberFormat="1" applyFont="1" applyFill="1" applyAlignment="1" applyProtection="1">
      <alignment horizontal="right" vertical="top"/>
      <protection locked="0"/>
    </xf>
    <xf numFmtId="174" fontId="33" fillId="11" borderId="0" xfId="3" applyNumberFormat="1" applyFont="1" applyFill="1" applyAlignment="1" applyProtection="1">
      <alignment vertical="top"/>
      <protection locked="0"/>
    </xf>
    <xf numFmtId="164" fontId="33" fillId="12" borderId="0" xfId="2" applyNumberFormat="1" applyFont="1" applyFill="1" applyAlignment="1" applyProtection="1">
      <alignment vertical="top"/>
      <protection locked="0"/>
    </xf>
    <xf numFmtId="174" fontId="33" fillId="12" borderId="0" xfId="2" applyNumberFormat="1" applyFont="1" applyFill="1" applyAlignment="1" applyProtection="1">
      <alignment vertical="top"/>
      <protection locked="0"/>
    </xf>
    <xf numFmtId="0" fontId="33" fillId="0" borderId="0" xfId="7" applyNumberFormat="1" applyFont="1" applyFill="1" applyAlignment="1" applyProtection="1">
      <alignment vertical="top"/>
      <protection locked="0"/>
    </xf>
    <xf numFmtId="175" fontId="33" fillId="0" borderId="0" xfId="3" applyNumberFormat="1" applyFont="1" applyAlignment="1" applyProtection="1">
      <alignment vertical="top"/>
      <protection locked="0"/>
    </xf>
    <xf numFmtId="0" fontId="33" fillId="12" borderId="0" xfId="2" applyFont="1" applyFill="1" applyAlignment="1" applyProtection="1">
      <alignment vertical="top"/>
      <protection locked="0"/>
    </xf>
    <xf numFmtId="174" fontId="32" fillId="0" borderId="5" xfId="3" applyNumberFormat="1" applyFont="1" applyBorder="1" applyAlignment="1" applyProtection="1">
      <alignment vertical="top"/>
      <protection locked="0"/>
    </xf>
    <xf numFmtId="174" fontId="32" fillId="0" borderId="0" xfId="3" applyNumberFormat="1" applyFont="1" applyAlignment="1" applyProtection="1">
      <alignment vertical="top"/>
      <protection locked="0"/>
    </xf>
    <xf numFmtId="174" fontId="32" fillId="0" borderId="0" xfId="3" applyNumberFormat="1" applyFont="1" applyBorder="1" applyAlignment="1" applyProtection="1">
      <alignment vertical="top"/>
      <protection locked="0"/>
    </xf>
    <xf numFmtId="174" fontId="32" fillId="11" borderId="0" xfId="2" applyNumberFormat="1" applyFont="1" applyFill="1" applyAlignment="1" applyProtection="1">
      <alignment vertical="top"/>
      <protection locked="0"/>
    </xf>
    <xf numFmtId="174" fontId="32" fillId="11" borderId="5" xfId="3" applyNumberFormat="1" applyFont="1" applyFill="1" applyBorder="1" applyAlignment="1" applyProtection="1">
      <alignment vertical="top"/>
      <protection locked="0"/>
    </xf>
    <xf numFmtId="174" fontId="32" fillId="11" borderId="0" xfId="3" applyNumberFormat="1" applyFont="1" applyFill="1" applyAlignment="1" applyProtection="1">
      <alignment vertical="top"/>
      <protection locked="0"/>
    </xf>
    <xf numFmtId="174" fontId="32" fillId="0" borderId="0" xfId="3" applyNumberFormat="1" applyFont="1" applyFill="1" applyBorder="1" applyAlignment="1" applyProtection="1">
      <alignment vertical="top"/>
      <protection locked="0"/>
    </xf>
    <xf numFmtId="174" fontId="32" fillId="11" borderId="0" xfId="3" applyNumberFormat="1" applyFont="1" applyFill="1" applyBorder="1" applyAlignment="1" applyProtection="1">
      <alignment vertical="top"/>
      <protection locked="0"/>
    </xf>
    <xf numFmtId="164" fontId="32" fillId="11" borderId="5" xfId="3" applyNumberFormat="1" applyFont="1" applyFill="1" applyBorder="1" applyAlignment="1" applyProtection="1">
      <alignment vertical="top"/>
      <protection locked="0"/>
    </xf>
    <xf numFmtId="164" fontId="32" fillId="11" borderId="0" xfId="3" applyNumberFormat="1" applyFont="1" applyFill="1" applyBorder="1" applyAlignment="1" applyProtection="1">
      <alignment vertical="top"/>
      <protection locked="0"/>
    </xf>
    <xf numFmtId="174" fontId="32" fillId="11" borderId="0" xfId="3" applyNumberFormat="1" applyFont="1" applyFill="1" applyAlignment="1" applyProtection="1">
      <alignment horizontal="center" vertical="top"/>
      <protection locked="0"/>
    </xf>
    <xf numFmtId="176" fontId="32" fillId="11" borderId="0" xfId="4" applyNumberFormat="1" applyFont="1" applyFill="1" applyAlignment="1" applyProtection="1">
      <alignment vertical="top"/>
      <protection locked="0"/>
    </xf>
    <xf numFmtId="176" fontId="32" fillId="11" borderId="0" xfId="3" applyNumberFormat="1" applyFont="1" applyFill="1" applyAlignment="1" applyProtection="1">
      <alignment vertical="top"/>
      <protection locked="0"/>
    </xf>
    <xf numFmtId="0" fontId="41" fillId="0" borderId="0" xfId="2" applyFont="1" applyAlignment="1" applyProtection="1">
      <alignment vertical="top"/>
      <protection locked="0"/>
    </xf>
    <xf numFmtId="0" fontId="42" fillId="0" borderId="0" xfId="2" applyFont="1" applyAlignment="1" applyProtection="1">
      <alignment horizontal="left" vertical="top"/>
      <protection locked="0"/>
    </xf>
    <xf numFmtId="0" fontId="42" fillId="0" borderId="0" xfId="2" applyFont="1" applyAlignment="1" applyProtection="1">
      <alignment vertical="top"/>
      <protection locked="0"/>
    </xf>
    <xf numFmtId="0" fontId="43" fillId="11" borderId="0" xfId="2" applyFont="1" applyFill="1" applyAlignment="1" applyProtection="1">
      <alignment vertical="top"/>
      <protection locked="0"/>
    </xf>
    <xf numFmtId="0" fontId="42" fillId="11" borderId="0" xfId="2" applyFont="1" applyFill="1" applyAlignment="1" applyProtection="1">
      <alignment vertical="top"/>
      <protection locked="0"/>
    </xf>
    <xf numFmtId="174" fontId="43" fillId="11" borderId="6" xfId="3" applyNumberFormat="1" applyFont="1" applyFill="1" applyBorder="1" applyAlignment="1" applyProtection="1">
      <alignment vertical="top"/>
      <protection locked="0"/>
    </xf>
    <xf numFmtId="174" fontId="42" fillId="11" borderId="0" xfId="3" applyNumberFormat="1" applyFont="1" applyFill="1" applyBorder="1" applyAlignment="1" applyProtection="1">
      <alignment vertical="top"/>
      <protection locked="0"/>
    </xf>
    <xf numFmtId="174" fontId="43" fillId="11" borderId="0" xfId="3" applyNumberFormat="1" applyFont="1" applyFill="1" applyBorder="1" applyAlignment="1" applyProtection="1">
      <alignment vertical="top"/>
      <protection locked="0"/>
    </xf>
    <xf numFmtId="174" fontId="33" fillId="11" borderId="0" xfId="3" applyNumberFormat="1" applyFont="1" applyFill="1" applyBorder="1" applyAlignment="1" applyProtection="1">
      <alignment vertical="top"/>
      <protection locked="0"/>
    </xf>
    <xf numFmtId="0" fontId="31" fillId="0" borderId="0" xfId="2"/>
    <xf numFmtId="174" fontId="32" fillId="11" borderId="6" xfId="3" applyNumberFormat="1" applyFont="1" applyFill="1" applyBorder="1" applyAlignment="1" applyProtection="1">
      <alignment vertical="top"/>
      <protection locked="0"/>
    </xf>
    <xf numFmtId="174" fontId="44" fillId="11" borderId="0" xfId="3" applyNumberFormat="1" applyFont="1" applyFill="1" applyAlignment="1" applyProtection="1">
      <alignment horizontal="center" vertical="top"/>
      <protection locked="0"/>
    </xf>
    <xf numFmtId="3" fontId="33" fillId="0" borderId="0" xfId="2" applyNumberFormat="1" applyFont="1" applyAlignment="1" applyProtection="1">
      <alignment vertical="top"/>
      <protection locked="0"/>
    </xf>
    <xf numFmtId="178" fontId="33" fillId="0" borderId="0" xfId="2" applyNumberFormat="1" applyFont="1" applyAlignment="1" applyProtection="1">
      <alignment vertical="top"/>
      <protection locked="0"/>
    </xf>
    <xf numFmtId="174" fontId="32" fillId="0" borderId="0" xfId="2" applyNumberFormat="1" applyFont="1" applyAlignment="1" applyProtection="1">
      <alignment vertical="top"/>
      <protection locked="0"/>
    </xf>
    <xf numFmtId="3" fontId="32" fillId="0" borderId="0" xfId="2" applyNumberFormat="1" applyFont="1" applyAlignment="1" applyProtection="1">
      <alignment vertical="top"/>
      <protection locked="0"/>
    </xf>
    <xf numFmtId="178" fontId="32" fillId="0" borderId="0" xfId="2" applyNumberFormat="1" applyFont="1" applyAlignment="1" applyProtection="1">
      <alignment vertical="top"/>
      <protection locked="0"/>
    </xf>
    <xf numFmtId="0" fontId="6" fillId="9" borderId="0" xfId="0" applyFont="1" applyFill="1"/>
    <xf numFmtId="0" fontId="6" fillId="0" borderId="0" xfId="0" applyFont="1" applyAlignment="1">
      <alignment vertical="center"/>
    </xf>
    <xf numFmtId="170" fontId="3" fillId="0" borderId="1" xfId="0" applyNumberFormat="1" applyFont="1" applyBorder="1"/>
    <xf numFmtId="170" fontId="9" fillId="0" borderId="1" xfId="0" applyNumberFormat="1" applyFont="1" applyBorder="1"/>
    <xf numFmtId="0" fontId="21" fillId="0" borderId="1" xfId="0" applyFont="1" applyBorder="1" applyAlignment="1">
      <alignment horizontal="right" vertical="center" wrapText="1"/>
    </xf>
    <xf numFmtId="0" fontId="45" fillId="0" borderId="0" xfId="0" applyFont="1"/>
    <xf numFmtId="10" fontId="45" fillId="0" borderId="0" xfId="1" applyNumberFormat="1" applyFont="1" applyAlignment="1">
      <alignment horizontal="right" vertical="center" wrapText="1"/>
    </xf>
    <xf numFmtId="10" fontId="45" fillId="0" borderId="1" xfId="1" applyNumberFormat="1" applyFont="1" applyBorder="1" applyAlignment="1">
      <alignment horizontal="right" vertical="center" wrapText="1"/>
    </xf>
    <xf numFmtId="173" fontId="3" fillId="0" borderId="0" xfId="0" applyNumberFormat="1" applyFont="1"/>
    <xf numFmtId="3" fontId="17" fillId="0" borderId="0" xfId="0" applyNumberFormat="1" applyFont="1"/>
    <xf numFmtId="170" fontId="8" fillId="0" borderId="1" xfId="0" applyNumberFormat="1" applyFont="1" applyBorder="1"/>
    <xf numFmtId="10" fontId="9" fillId="6" borderId="3" xfId="1" applyNumberFormat="1" applyFont="1" applyFill="1" applyBorder="1" applyAlignment="1"/>
    <xf numFmtId="177" fontId="7" fillId="0" borderId="0" xfId="1" applyNumberFormat="1" applyFont="1" applyFill="1" applyAlignment="1"/>
    <xf numFmtId="10" fontId="9" fillId="0" borderId="0" xfId="1" applyNumberFormat="1" applyFont="1" applyFill="1" applyBorder="1" applyAlignment="1"/>
    <xf numFmtId="170" fontId="14" fillId="0" borderId="0" xfId="0" applyNumberFormat="1" applyFont="1" applyAlignment="1">
      <alignment horizontal="right" vertical="center" wrapText="1"/>
    </xf>
    <xf numFmtId="170" fontId="29" fillId="0" borderId="0" xfId="0" applyNumberFormat="1" applyFont="1" applyAlignment="1">
      <alignment horizontal="right" vertical="center" wrapText="1"/>
    </xf>
    <xf numFmtId="10" fontId="6" fillId="6" borderId="3" xfId="1" applyNumberFormat="1" applyFont="1" applyFill="1" applyBorder="1" applyAlignment="1"/>
    <xf numFmtId="10" fontId="45" fillId="6" borderId="3" xfId="1" applyNumberFormat="1" applyFont="1" applyFill="1" applyBorder="1" applyAlignment="1"/>
    <xf numFmtId="10" fontId="48" fillId="6" borderId="3" xfId="1" applyNumberFormat="1" applyFont="1" applyFill="1" applyBorder="1" applyAlignment="1"/>
    <xf numFmtId="10" fontId="48" fillId="6" borderId="3" xfId="1" applyNumberFormat="1" applyFont="1" applyFill="1" applyBorder="1" applyAlignment="1">
      <alignment horizontal="right" vertical="center" wrapText="1"/>
    </xf>
    <xf numFmtId="10" fontId="25" fillId="0" borderId="1" xfId="1" applyNumberFormat="1" applyFont="1" applyBorder="1" applyAlignment="1">
      <alignment horizontal="right" vertical="center" wrapText="1"/>
    </xf>
    <xf numFmtId="10" fontId="16" fillId="0" borderId="0" xfId="1" applyNumberFormat="1" applyFont="1" applyFill="1" applyBorder="1" applyAlignment="1"/>
    <xf numFmtId="170" fontId="25" fillId="0" borderId="0" xfId="0" applyNumberFormat="1" applyFont="1"/>
    <xf numFmtId="10" fontId="28" fillId="0" borderId="0" xfId="1" applyNumberFormat="1" applyFont="1" applyFill="1" applyBorder="1" applyAlignment="1"/>
    <xf numFmtId="170" fontId="7" fillId="0" borderId="0" xfId="1" applyNumberFormat="1" applyFont="1" applyFill="1" applyAlignment="1"/>
    <xf numFmtId="10" fontId="45" fillId="0" borderId="0" xfId="1" applyNumberFormat="1" applyFont="1" applyFill="1" applyAlignment="1">
      <alignment horizontal="right" vertical="center" wrapText="1"/>
    </xf>
    <xf numFmtId="173" fontId="30" fillId="0" borderId="0" xfId="0" applyNumberFormat="1" applyFont="1"/>
    <xf numFmtId="170" fontId="30" fillId="0" borderId="0" xfId="0" applyNumberFormat="1" applyFont="1"/>
    <xf numFmtId="170" fontId="30" fillId="0" borderId="1" xfId="0" applyNumberFormat="1" applyFont="1" applyBorder="1" applyAlignment="1">
      <alignment horizontal="right" vertical="center" wrapText="1"/>
    </xf>
    <xf numFmtId="170" fontId="30" fillId="0" borderId="1" xfId="0" applyNumberFormat="1" applyFont="1" applyBorder="1"/>
    <xf numFmtId="177" fontId="9" fillId="6" borderId="3" xfId="1" applyNumberFormat="1" applyFont="1" applyFill="1" applyBorder="1" applyAlignment="1"/>
    <xf numFmtId="177" fontId="25" fillId="0" borderId="0" xfId="1" applyNumberFormat="1" applyFont="1" applyFill="1" applyAlignment="1">
      <alignment horizontal="right" vertical="center" wrapText="1"/>
    </xf>
    <xf numFmtId="177" fontId="45" fillId="0" borderId="0" xfId="1" applyNumberFormat="1" applyFont="1" applyFill="1" applyAlignment="1">
      <alignment horizontal="right" vertical="center" wrapText="1"/>
    </xf>
    <xf numFmtId="10" fontId="6" fillId="0" borderId="0" xfId="1" applyNumberFormat="1" applyFont="1" applyBorder="1" applyAlignment="1"/>
    <xf numFmtId="10" fontId="6" fillId="0" borderId="1" xfId="1" applyNumberFormat="1" applyFont="1" applyBorder="1" applyAlignment="1"/>
    <xf numFmtId="10" fontId="48" fillId="0" borderId="0" xfId="1" applyNumberFormat="1" applyFont="1" applyAlignment="1"/>
    <xf numFmtId="0" fontId="36" fillId="0" borderId="0" xfId="2" applyFont="1" applyAlignment="1" applyProtection="1">
      <alignment horizontal="center" vertical="top"/>
      <protection locked="0"/>
    </xf>
    <xf numFmtId="170" fontId="45" fillId="0" borderId="0" xfId="0" applyNumberFormat="1" applyFont="1"/>
    <xf numFmtId="170" fontId="7" fillId="0" borderId="1" xfId="0" applyNumberFormat="1" applyFont="1" applyBorder="1"/>
    <xf numFmtId="170" fontId="7" fillId="0" borderId="1" xfId="1" applyNumberFormat="1" applyFont="1" applyBorder="1" applyAlignment="1"/>
    <xf numFmtId="170" fontId="14" fillId="0" borderId="1" xfId="0" applyNumberFormat="1" applyFont="1" applyBorder="1"/>
    <xf numFmtId="10" fontId="25" fillId="6" borderId="7" xfId="1" applyNumberFormat="1" applyFont="1" applyFill="1" applyBorder="1" applyAlignment="1">
      <alignment horizontal="right" vertical="center" wrapText="1"/>
    </xf>
    <xf numFmtId="180" fontId="37" fillId="10" borderId="0" xfId="4" applyNumberFormat="1" applyFont="1" applyFill="1" applyAlignment="1" applyProtection="1">
      <alignment horizontal="center" vertical="top"/>
      <protection locked="0"/>
    </xf>
    <xf numFmtId="0" fontId="22" fillId="0" borderId="0" xfId="0" applyFont="1"/>
    <xf numFmtId="0" fontId="53" fillId="13" borderId="0" xfId="0" applyFont="1" applyFill="1"/>
    <xf numFmtId="0" fontId="58" fillId="13" borderId="0" xfId="2" applyFont="1" applyFill="1"/>
    <xf numFmtId="0" fontId="58" fillId="0" borderId="0" xfId="2" applyFont="1"/>
    <xf numFmtId="169" fontId="12" fillId="0" borderId="0" xfId="0" applyNumberFormat="1" applyFont="1" applyAlignment="1">
      <alignment horizontal="center" vertical="center"/>
    </xf>
    <xf numFmtId="0" fontId="11" fillId="0" borderId="0" xfId="0" applyFont="1" applyAlignment="1">
      <alignment horizontal="center"/>
    </xf>
    <xf numFmtId="0" fontId="68" fillId="0" borderId="0" xfId="2" applyFont="1" applyAlignment="1">
      <alignment horizontal="centerContinuous"/>
    </xf>
    <xf numFmtId="0" fontId="69" fillId="0" borderId="0" xfId="2" applyFont="1" applyAlignment="1">
      <alignment horizontal="centerContinuous"/>
    </xf>
    <xf numFmtId="0" fontId="58" fillId="0" borderId="0" xfId="2" applyFont="1" applyAlignment="1">
      <alignment horizontal="centerContinuous"/>
    </xf>
    <xf numFmtId="14" fontId="69" fillId="0" borderId="0" xfId="2" applyNumberFormat="1" applyFont="1" applyAlignment="1">
      <alignment horizontal="centerContinuous"/>
    </xf>
    <xf numFmtId="0" fontId="70" fillId="0" borderId="0" xfId="2" applyFont="1" applyAlignment="1">
      <alignment horizontal="centerContinuous"/>
    </xf>
    <xf numFmtId="0" fontId="71" fillId="0" borderId="0" xfId="2" applyFont="1"/>
    <xf numFmtId="0" fontId="73" fillId="0" borderId="0" xfId="66" applyFont="1" applyAlignment="1" applyProtection="1">
      <alignment vertical="center"/>
      <protection locked="0"/>
    </xf>
    <xf numFmtId="0" fontId="74" fillId="0" borderId="0" xfId="66" applyFont="1" applyAlignment="1" applyProtection="1">
      <alignment vertical="center"/>
      <protection locked="0"/>
    </xf>
    <xf numFmtId="0" fontId="75" fillId="0" borderId="0" xfId="66" applyFont="1" applyAlignment="1">
      <alignment vertical="center"/>
    </xf>
    <xf numFmtId="185" fontId="76" fillId="0" borderId="0" xfId="66" applyNumberFormat="1" applyFont="1" applyAlignment="1">
      <alignment horizontal="left" vertical="center"/>
    </xf>
    <xf numFmtId="0" fontId="77" fillId="4" borderId="0" xfId="2" applyFont="1" applyFill="1"/>
    <xf numFmtId="0" fontId="58" fillId="4" borderId="0" xfId="2" applyFont="1" applyFill="1"/>
    <xf numFmtId="0" fontId="78" fillId="0" borderId="0" xfId="2" applyFont="1"/>
    <xf numFmtId="0" fontId="78" fillId="2" borderId="0" xfId="2" applyFont="1" applyFill="1"/>
    <xf numFmtId="0" fontId="58" fillId="2" borderId="0" xfId="2" applyFont="1" applyFill="1"/>
    <xf numFmtId="0" fontId="78" fillId="13" borderId="0" xfId="2" applyFont="1" applyFill="1"/>
    <xf numFmtId="0" fontId="13" fillId="0" borderId="0" xfId="2" applyFont="1" applyAlignment="1">
      <alignment horizontal="left" vertical="top"/>
    </xf>
    <xf numFmtId="9" fontId="59" fillId="8" borderId="3" xfId="7" applyFont="1" applyFill="1" applyBorder="1" applyAlignment="1">
      <alignment horizontal="center"/>
    </xf>
    <xf numFmtId="14" fontId="62" fillId="0" borderId="0" xfId="2" applyNumberFormat="1" applyFont="1" applyAlignment="1">
      <alignment horizontal="center"/>
    </xf>
    <xf numFmtId="0" fontId="79" fillId="0" borderId="0" xfId="2" applyFont="1"/>
    <xf numFmtId="0" fontId="58" fillId="0" borderId="0" xfId="2" applyFont="1" applyAlignment="1">
      <alignment horizontal="right"/>
    </xf>
    <xf numFmtId="186" fontId="61" fillId="8" borderId="3" xfId="2" applyNumberFormat="1" applyFont="1" applyFill="1" applyBorder="1" applyAlignment="1">
      <alignment horizontal="center"/>
    </xf>
    <xf numFmtId="186" fontId="63" fillId="8" borderId="3" xfId="2" applyNumberFormat="1" applyFont="1" applyFill="1" applyBorder="1" applyAlignment="1">
      <alignment horizontal="center"/>
    </xf>
    <xf numFmtId="186" fontId="59" fillId="8" borderId="3" xfId="2" applyNumberFormat="1" applyFont="1" applyFill="1" applyBorder="1" applyAlignment="1">
      <alignment horizontal="center"/>
    </xf>
    <xf numFmtId="186" fontId="60" fillId="8" borderId="3" xfId="2" applyNumberFormat="1" applyFont="1" applyFill="1" applyBorder="1" applyAlignment="1">
      <alignment horizontal="center"/>
    </xf>
    <xf numFmtId="166" fontId="58" fillId="0" borderId="0" xfId="2" applyNumberFormat="1" applyFont="1"/>
    <xf numFmtId="186" fontId="62" fillId="13" borderId="0" xfId="2" applyNumberFormat="1" applyFont="1" applyFill="1" applyAlignment="1">
      <alignment horizontal="center"/>
    </xf>
    <xf numFmtId="0" fontId="58" fillId="0" borderId="0" xfId="2" applyFont="1" applyAlignment="1">
      <alignment horizontal="left" indent="2"/>
    </xf>
    <xf numFmtId="0" fontId="80" fillId="0" borderId="0" xfId="2" applyFont="1"/>
    <xf numFmtId="37" fontId="62" fillId="9" borderId="3" xfId="2" applyNumberFormat="1" applyFont="1" applyFill="1" applyBorder="1" applyAlignment="1">
      <alignment horizontal="center"/>
    </xf>
    <xf numFmtId="174" fontId="81" fillId="10" borderId="0" xfId="3" applyNumberFormat="1" applyFont="1" applyFill="1" applyAlignment="1" applyProtection="1">
      <alignment vertical="top"/>
      <protection locked="0"/>
    </xf>
    <xf numFmtId="14" fontId="82" fillId="0" borderId="3" xfId="2" applyNumberFormat="1" applyFont="1" applyBorder="1" applyAlignment="1">
      <alignment horizontal="center"/>
    </xf>
    <xf numFmtId="37" fontId="82" fillId="0" borderId="3" xfId="2" applyNumberFormat="1" applyFont="1" applyBorder="1" applyAlignment="1">
      <alignment horizontal="center"/>
    </xf>
    <xf numFmtId="9" fontId="82" fillId="9" borderId="3" xfId="7" applyFont="1" applyFill="1" applyBorder="1" applyAlignment="1">
      <alignment horizontal="center"/>
    </xf>
    <xf numFmtId="37" fontId="82" fillId="8" borderId="3" xfId="2" applyNumberFormat="1" applyFont="1" applyFill="1" applyBorder="1" applyAlignment="1">
      <alignment horizontal="center"/>
    </xf>
    <xf numFmtId="0" fontId="3" fillId="0" borderId="0" xfId="0" applyFont="1" applyAlignment="1">
      <alignment horizontal="left"/>
    </xf>
    <xf numFmtId="9" fontId="4" fillId="0" borderId="0" xfId="0" applyNumberFormat="1" applyFont="1" applyAlignment="1">
      <alignment horizontal="left"/>
    </xf>
    <xf numFmtId="9" fontId="7" fillId="0" borderId="0" xfId="0" applyNumberFormat="1" applyFont="1" applyAlignment="1">
      <alignment horizontal="left"/>
    </xf>
    <xf numFmtId="9" fontId="14" fillId="0" borderId="0" xfId="0" applyNumberFormat="1" applyFont="1" applyAlignment="1">
      <alignment horizontal="left"/>
    </xf>
    <xf numFmtId="10" fontId="47" fillId="6" borderId="3" xfId="1" applyNumberFormat="1" applyFont="1" applyFill="1" applyBorder="1" applyAlignment="1"/>
    <xf numFmtId="10" fontId="25" fillId="6" borderId="9" xfId="1" applyNumberFormat="1" applyFont="1" applyFill="1" applyBorder="1" applyAlignment="1">
      <alignment horizontal="right" vertical="center" wrapText="1"/>
    </xf>
    <xf numFmtId="14" fontId="85" fillId="13" borderId="0" xfId="27" applyNumberFormat="1" applyFont="1" applyFill="1">
      <alignment vertical="center"/>
    </xf>
    <xf numFmtId="14" fontId="83" fillId="13" borderId="0" xfId="27" applyNumberFormat="1" applyFont="1" applyFill="1">
      <alignment vertical="center"/>
    </xf>
    <xf numFmtId="187" fontId="84" fillId="13" borderId="0" xfId="26" applyNumberFormat="1" applyFont="1" applyFill="1">
      <alignment vertical="center"/>
    </xf>
    <xf numFmtId="167" fontId="84" fillId="13" borderId="0" xfId="26" applyFont="1" applyFill="1">
      <alignment vertical="center"/>
    </xf>
    <xf numFmtId="14" fontId="84" fillId="13" borderId="0" xfId="27" applyNumberFormat="1" applyFont="1" applyFill="1" applyAlignment="1">
      <alignment horizontal="center" vertical="center"/>
    </xf>
    <xf numFmtId="0" fontId="83" fillId="13" borderId="3" xfId="27" applyFont="1" applyFill="1" applyBorder="1">
      <alignment vertical="center"/>
    </xf>
    <xf numFmtId="14" fontId="83" fillId="13" borderId="3" xfId="27" applyNumberFormat="1" applyFont="1" applyFill="1" applyBorder="1" applyAlignment="1">
      <alignment horizontal="center" vertical="center"/>
    </xf>
    <xf numFmtId="187" fontId="83" fillId="13" borderId="3" xfId="26" applyNumberFormat="1" applyFont="1" applyFill="1" applyBorder="1" applyAlignment="1">
      <alignment horizontal="center" vertical="center"/>
    </xf>
    <xf numFmtId="167" fontId="83" fillId="13" borderId="3" xfId="26" applyFont="1" applyFill="1" applyBorder="1" applyAlignment="1">
      <alignment horizontal="center" vertical="center"/>
    </xf>
    <xf numFmtId="0" fontId="83" fillId="13" borderId="3" xfId="27" applyFont="1" applyFill="1" applyBorder="1" applyAlignment="1">
      <alignment horizontal="center" vertical="center"/>
    </xf>
    <xf numFmtId="14" fontId="84" fillId="13" borderId="3" xfId="27" applyNumberFormat="1" applyFont="1" applyFill="1" applyBorder="1" applyAlignment="1">
      <alignment horizontal="center" vertical="center"/>
    </xf>
    <xf numFmtId="167" fontId="84" fillId="13" borderId="3" xfId="26" applyFont="1" applyFill="1" applyBorder="1">
      <alignment vertical="center"/>
    </xf>
    <xf numFmtId="14" fontId="84" fillId="13" borderId="0" xfId="27" applyNumberFormat="1" applyFont="1" applyFill="1">
      <alignment vertical="center"/>
    </xf>
    <xf numFmtId="0" fontId="84" fillId="13" borderId="0" xfId="27" applyFont="1" applyFill="1">
      <alignment vertical="center"/>
    </xf>
    <xf numFmtId="0" fontId="85" fillId="13" borderId="0" xfId="27" applyFont="1" applyFill="1">
      <alignment vertical="center"/>
    </xf>
    <xf numFmtId="14" fontId="83" fillId="13" borderId="14" xfId="27" applyNumberFormat="1" applyFont="1" applyFill="1" applyBorder="1">
      <alignment vertical="center"/>
    </xf>
    <xf numFmtId="187" fontId="84" fillId="13" borderId="15" xfId="26" applyNumberFormat="1" applyFont="1" applyFill="1" applyBorder="1">
      <alignment vertical="center"/>
    </xf>
    <xf numFmtId="167" fontId="84" fillId="13" borderId="15" xfId="26" applyFont="1" applyFill="1" applyBorder="1">
      <alignment vertical="center"/>
    </xf>
    <xf numFmtId="0" fontId="83" fillId="13" borderId="16" xfId="27" applyFont="1" applyFill="1" applyBorder="1" applyAlignment="1">
      <alignment horizontal="center" vertical="center"/>
    </xf>
    <xf numFmtId="14" fontId="84" fillId="13" borderId="14" xfId="27" applyNumberFormat="1" applyFont="1" applyFill="1" applyBorder="1">
      <alignment vertical="center"/>
    </xf>
    <xf numFmtId="170" fontId="9" fillId="7" borderId="3" xfId="0" applyNumberFormat="1" applyFont="1" applyFill="1" applyBorder="1"/>
    <xf numFmtId="0" fontId="3" fillId="7" borderId="0" xfId="0" applyFont="1" applyFill="1"/>
    <xf numFmtId="170" fontId="3" fillId="7" borderId="3" xfId="0" applyNumberFormat="1" applyFont="1" applyFill="1" applyBorder="1"/>
    <xf numFmtId="0" fontId="3" fillId="7" borderId="0" xfId="0" applyFont="1" applyFill="1" applyAlignment="1">
      <alignment vertical="center"/>
    </xf>
    <xf numFmtId="0" fontId="6" fillId="7" borderId="0" xfId="0" applyFont="1" applyFill="1"/>
    <xf numFmtId="10" fontId="48" fillId="6" borderId="0" xfId="1" applyNumberFormat="1" applyFont="1" applyFill="1" applyBorder="1" applyAlignment="1"/>
    <xf numFmtId="170" fontId="25" fillId="0" borderId="4" xfId="0" applyNumberFormat="1" applyFont="1" applyBorder="1"/>
    <xf numFmtId="170" fontId="3" fillId="0" borderId="17" xfId="0" applyNumberFormat="1" applyFont="1" applyBorder="1"/>
    <xf numFmtId="170" fontId="25" fillId="0" borderId="1" xfId="0" applyNumberFormat="1" applyFont="1" applyBorder="1"/>
    <xf numFmtId="0" fontId="87" fillId="0" borderId="0" xfId="0" applyFont="1"/>
    <xf numFmtId="0" fontId="90" fillId="0" borderId="0" xfId="0" applyFont="1"/>
    <xf numFmtId="17" fontId="93" fillId="0" borderId="0" xfId="3" applyNumberFormat="1" applyFont="1" applyFill="1" applyAlignment="1">
      <alignment horizontal="center" wrapText="1"/>
    </xf>
    <xf numFmtId="170" fontId="94" fillId="0" borderId="0" xfId="0" applyNumberFormat="1" applyFont="1"/>
    <xf numFmtId="170" fontId="86" fillId="0" borderId="0" xfId="0" applyNumberFormat="1" applyFont="1"/>
    <xf numFmtId="0" fontId="87" fillId="0" borderId="1" xfId="0" applyFont="1" applyBorder="1"/>
    <xf numFmtId="0" fontId="0" fillId="0" borderId="1" xfId="0" applyBorder="1"/>
    <xf numFmtId="0" fontId="7" fillId="7" borderId="3" xfId="0" applyFont="1" applyFill="1" applyBorder="1"/>
    <xf numFmtId="170" fontId="27" fillId="0" borderId="0" xfId="0" applyNumberFormat="1" applyFont="1"/>
    <xf numFmtId="170" fontId="86" fillId="0" borderId="1" xfId="0" applyNumberFormat="1" applyFont="1" applyBorder="1"/>
    <xf numFmtId="170" fontId="8" fillId="7" borderId="3" xfId="0" applyNumberFormat="1" applyFont="1" applyFill="1" applyBorder="1"/>
    <xf numFmtId="170" fontId="8" fillId="0" borderId="0" xfId="1" applyNumberFormat="1" applyFont="1" applyAlignment="1"/>
    <xf numFmtId="10" fontId="25" fillId="0" borderId="0" xfId="1" applyNumberFormat="1" applyFont="1" applyFill="1" applyAlignment="1"/>
    <xf numFmtId="10" fontId="6" fillId="0" borderId="0" xfId="1" applyNumberFormat="1" applyFont="1" applyFill="1" applyBorder="1" applyAlignment="1">
      <alignment horizontal="right" vertical="center" wrapText="1"/>
    </xf>
    <xf numFmtId="0" fontId="105" fillId="0" borderId="0" xfId="0" applyFont="1"/>
    <xf numFmtId="190" fontId="8" fillId="0" borderId="1" xfId="0" applyNumberFormat="1" applyFont="1" applyBorder="1"/>
    <xf numFmtId="170" fontId="3" fillId="18" borderId="0" xfId="0" applyNumberFormat="1" applyFont="1" applyFill="1"/>
    <xf numFmtId="0" fontId="33" fillId="5" borderId="0" xfId="2" applyFont="1" applyFill="1" applyAlignment="1" applyProtection="1">
      <alignment vertical="top"/>
      <protection locked="0"/>
    </xf>
    <xf numFmtId="3" fontId="5" fillId="0" borderId="0" xfId="0" applyNumberFormat="1" applyFont="1" applyAlignment="1">
      <alignment horizontal="right" vertical="center" wrapText="1"/>
    </xf>
    <xf numFmtId="3" fontId="21" fillId="0" borderId="0" xfId="0" applyNumberFormat="1" applyFont="1" applyAlignment="1">
      <alignment horizontal="right" vertical="center" wrapText="1"/>
    </xf>
    <xf numFmtId="0" fontId="5" fillId="0" borderId="0" xfId="0" applyFont="1" applyAlignment="1">
      <alignment vertical="center"/>
    </xf>
    <xf numFmtId="191" fontId="3" fillId="0" borderId="0" xfId="0" applyNumberFormat="1" applyFont="1"/>
    <xf numFmtId="10" fontId="6" fillId="0" borderId="0" xfId="1" applyNumberFormat="1" applyFont="1" applyFill="1" applyAlignment="1"/>
    <xf numFmtId="3" fontId="0" fillId="0" borderId="0" xfId="0" applyNumberFormat="1"/>
    <xf numFmtId="170" fontId="6" fillId="0" borderId="1" xfId="0" applyNumberFormat="1" applyFont="1" applyBorder="1"/>
    <xf numFmtId="170" fontId="107" fillId="0" borderId="0" xfId="0" applyNumberFormat="1" applyFont="1" applyAlignment="1">
      <alignment horizontal="right" vertical="center" wrapText="1"/>
    </xf>
    <xf numFmtId="0" fontId="6" fillId="0" borderId="1" xfId="0" applyFont="1" applyBorder="1"/>
    <xf numFmtId="0" fontId="83" fillId="0" borderId="0" xfId="35" applyFont="1"/>
    <xf numFmtId="14" fontId="83" fillId="0" borderId="0" xfId="35" applyNumberFormat="1" applyFont="1"/>
    <xf numFmtId="0" fontId="84" fillId="0" borderId="0" xfId="35" applyFont="1"/>
    <xf numFmtId="167" fontId="84" fillId="13" borderId="3" xfId="5" applyFont="1" applyFill="1" applyBorder="1" applyAlignment="1">
      <alignment vertical="center"/>
    </xf>
    <xf numFmtId="167" fontId="84" fillId="0" borderId="3" xfId="5" applyFont="1" applyFill="1" applyBorder="1" applyAlignment="1">
      <alignment vertical="center"/>
    </xf>
    <xf numFmtId="167" fontId="84" fillId="14" borderId="3" xfId="5" applyFont="1" applyFill="1" applyBorder="1" applyAlignment="1">
      <alignment vertical="center"/>
    </xf>
    <xf numFmtId="166" fontId="84" fillId="0" borderId="0" xfId="35" applyNumberFormat="1" applyFont="1"/>
    <xf numFmtId="166" fontId="84" fillId="0" borderId="0" xfId="71" applyFont="1"/>
    <xf numFmtId="0" fontId="83" fillId="0" borderId="13" xfId="35" applyFont="1" applyBorder="1" applyAlignment="1">
      <alignment horizontal="center"/>
    </xf>
    <xf numFmtId="166" fontId="83" fillId="0" borderId="13" xfId="35" applyNumberFormat="1" applyFont="1" applyBorder="1"/>
    <xf numFmtId="166" fontId="83" fillId="0" borderId="0" xfId="35" applyNumberFormat="1" applyFont="1"/>
    <xf numFmtId="0" fontId="84" fillId="0" borderId="16" xfId="35" applyFont="1" applyBorder="1"/>
    <xf numFmtId="167" fontId="84" fillId="0" borderId="0" xfId="5" applyFont="1"/>
    <xf numFmtId="167" fontId="83" fillId="0" borderId="13" xfId="5" applyFont="1" applyBorder="1"/>
    <xf numFmtId="173" fontId="8" fillId="5" borderId="0" xfId="0" applyNumberFormat="1" applyFont="1" applyFill="1"/>
    <xf numFmtId="0" fontId="103" fillId="0" borderId="0" xfId="0" applyFont="1" applyAlignment="1">
      <alignment horizontal="left"/>
    </xf>
    <xf numFmtId="0" fontId="99" fillId="0" borderId="0" xfId="0" applyFont="1" applyAlignment="1">
      <alignment horizontal="center"/>
    </xf>
    <xf numFmtId="0" fontId="99" fillId="0" borderId="0" xfId="0" applyFont="1" applyAlignment="1">
      <alignment horizontal="left"/>
    </xf>
    <xf numFmtId="14" fontId="99" fillId="0" borderId="0" xfId="0" applyNumberFormat="1" applyFont="1" applyAlignment="1">
      <alignment horizontal="right"/>
    </xf>
    <xf numFmtId="167" fontId="99" fillId="0" borderId="0" xfId="0" applyNumberFormat="1" applyFont="1"/>
    <xf numFmtId="0" fontId="103" fillId="0" borderId="0" xfId="0" applyFont="1" applyAlignment="1">
      <alignment horizontal="left" vertical="center"/>
    </xf>
    <xf numFmtId="0" fontId="103" fillId="0" borderId="0" xfId="0" applyFont="1" applyAlignment="1">
      <alignment horizontal="center" vertical="center"/>
    </xf>
    <xf numFmtId="189" fontId="103" fillId="0" borderId="0" xfId="0" applyNumberFormat="1" applyFont="1" applyAlignment="1">
      <alignment horizontal="center" vertical="center"/>
    </xf>
    <xf numFmtId="189" fontId="99" fillId="0" borderId="0" xfId="0" applyNumberFormat="1" applyFont="1" applyAlignment="1">
      <alignment horizontal="center" vertical="center"/>
    </xf>
    <xf numFmtId="0" fontId="45" fillId="0" borderId="0" xfId="2" applyFont="1"/>
    <xf numFmtId="0" fontId="111" fillId="13" borderId="0" xfId="75" applyFont="1" applyFill="1" applyAlignment="1">
      <alignment vertical="center"/>
      <protection locked="0"/>
    </xf>
    <xf numFmtId="9" fontId="111" fillId="13" borderId="0" xfId="75" applyNumberFormat="1" applyFont="1" applyFill="1" applyAlignment="1">
      <alignment horizontal="left" vertical="center"/>
      <protection locked="0"/>
    </xf>
    <xf numFmtId="14" fontId="111" fillId="13" borderId="1" xfId="75" applyNumberFormat="1" applyFont="1" applyFill="1" applyBorder="1" applyAlignment="1">
      <alignment horizontal="right" vertical="center"/>
      <protection locked="0"/>
    </xf>
    <xf numFmtId="0" fontId="106" fillId="13" borderId="0" xfId="75" applyFont="1" applyFill="1" applyAlignment="1">
      <alignment vertical="center"/>
      <protection locked="0"/>
    </xf>
    <xf numFmtId="166" fontId="106" fillId="13" borderId="0" xfId="76" applyFont="1" applyFill="1" applyAlignment="1" applyProtection="1">
      <alignment vertical="center"/>
      <protection locked="0"/>
    </xf>
    <xf numFmtId="0" fontId="112" fillId="13" borderId="0" xfId="9" applyFont="1" applyFill="1" applyAlignment="1">
      <alignment vertical="center"/>
      <protection locked="0"/>
    </xf>
    <xf numFmtId="0" fontId="106" fillId="13" borderId="0" xfId="9" applyFont="1" applyFill="1" applyAlignment="1">
      <alignment vertical="center"/>
      <protection locked="0"/>
    </xf>
    <xf numFmtId="0" fontId="113" fillId="13" borderId="0" xfId="9" applyFont="1" applyFill="1" applyAlignment="1">
      <alignment horizontal="right" vertical="center"/>
      <protection locked="0"/>
    </xf>
    <xf numFmtId="166" fontId="106" fillId="13" borderId="0" xfId="77" applyFont="1" applyFill="1" applyAlignment="1">
      <alignment vertical="center"/>
    </xf>
    <xf numFmtId="0" fontId="113" fillId="13" borderId="0" xfId="75" applyFont="1" applyFill="1" applyAlignment="1">
      <alignment horizontal="center" vertical="center"/>
      <protection locked="0"/>
    </xf>
    <xf numFmtId="166" fontId="106" fillId="13" borderId="0" xfId="77" applyFont="1" applyFill="1" applyBorder="1" applyAlignment="1">
      <alignment vertical="center"/>
    </xf>
    <xf numFmtId="0" fontId="106" fillId="13" borderId="0" xfId="75" quotePrefix="1" applyFont="1" applyFill="1" applyAlignment="1">
      <alignment vertical="center"/>
      <protection locked="0"/>
    </xf>
    <xf numFmtId="0" fontId="111" fillId="13" borderId="0" xfId="75" applyFont="1" applyFill="1" applyAlignment="1">
      <alignment horizontal="left" vertical="center"/>
      <protection locked="0"/>
    </xf>
    <xf numFmtId="166" fontId="111" fillId="13" borderId="5" xfId="67" applyFont="1" applyFill="1" applyBorder="1" applyAlignment="1" applyProtection="1">
      <alignment vertical="center"/>
      <protection locked="0"/>
    </xf>
    <xf numFmtId="166" fontId="111" fillId="13" borderId="0" xfId="77" applyFont="1" applyFill="1" applyBorder="1" applyAlignment="1">
      <alignment vertical="center"/>
    </xf>
    <xf numFmtId="0" fontId="111" fillId="13" borderId="0" xfId="75" applyFont="1" applyFill="1" applyAlignment="1">
      <alignment horizontal="left" vertical="center" wrapText="1"/>
      <protection locked="0"/>
    </xf>
    <xf numFmtId="0" fontId="106" fillId="13" borderId="0" xfId="75" applyFont="1" applyFill="1" applyAlignment="1">
      <alignment horizontal="left" vertical="center" wrapText="1"/>
      <protection locked="0"/>
    </xf>
    <xf numFmtId="0" fontId="112" fillId="13" borderId="0" xfId="75" applyFont="1" applyFill="1" applyAlignment="1">
      <alignment vertical="center"/>
      <protection locked="0"/>
    </xf>
    <xf numFmtId="10" fontId="106" fillId="13" borderId="0" xfId="8" applyNumberFormat="1" applyFont="1" applyFill="1" applyAlignment="1" applyProtection="1">
      <alignment horizontal="left" vertical="center" wrapText="1"/>
      <protection locked="0"/>
    </xf>
    <xf numFmtId="0" fontId="111" fillId="13" borderId="0" xfId="75" applyFont="1" applyFill="1" applyAlignment="1">
      <alignment vertical="center" wrapText="1"/>
      <protection locked="0"/>
    </xf>
    <xf numFmtId="166" fontId="111" fillId="13" borderId="0" xfId="77" applyFont="1" applyFill="1" applyAlignment="1">
      <alignment vertical="center"/>
    </xf>
    <xf numFmtId="0" fontId="106" fillId="13" borderId="0" xfId="75" applyFont="1" applyFill="1" applyAlignment="1">
      <alignment vertical="center" wrapText="1"/>
      <protection locked="0"/>
    </xf>
    <xf numFmtId="0" fontId="111" fillId="13" borderId="0" xfId="75" quotePrefix="1" applyFont="1" applyFill="1" applyAlignment="1">
      <alignment vertical="center"/>
      <protection locked="0"/>
    </xf>
    <xf numFmtId="0" fontId="0" fillId="13" borderId="0" xfId="0" applyFill="1"/>
    <xf numFmtId="10" fontId="3" fillId="0" borderId="0" xfId="1" applyNumberFormat="1" applyFont="1" applyFill="1" applyAlignment="1"/>
    <xf numFmtId="9" fontId="3" fillId="0" borderId="0" xfId="1" applyFont="1" applyAlignment="1"/>
    <xf numFmtId="43" fontId="3" fillId="0" borderId="0" xfId="72" applyFont="1" applyAlignment="1"/>
    <xf numFmtId="192" fontId="3" fillId="0" borderId="0" xfId="72" applyNumberFormat="1" applyFont="1" applyAlignment="1"/>
    <xf numFmtId="192" fontId="3" fillId="0" borderId="0" xfId="0" applyNumberFormat="1" applyFont="1"/>
    <xf numFmtId="0" fontId="114" fillId="0" borderId="0" xfId="0" applyFont="1" applyProtection="1">
      <protection locked="0"/>
    </xf>
    <xf numFmtId="0" fontId="0" fillId="0" borderId="0" xfId="0" applyProtection="1">
      <protection locked="0"/>
    </xf>
    <xf numFmtId="49" fontId="115" fillId="0" borderId="0" xfId="0" applyNumberFormat="1" applyFont="1" applyAlignment="1">
      <alignment horizontal="left"/>
    </xf>
    <xf numFmtId="49" fontId="116" fillId="0" borderId="13" xfId="0" applyNumberFormat="1" applyFont="1" applyBorder="1" applyAlignment="1">
      <alignment horizontal="center" wrapText="1"/>
    </xf>
    <xf numFmtId="49" fontId="116" fillId="0" borderId="0" xfId="0" applyNumberFormat="1" applyFont="1" applyAlignment="1">
      <alignment horizontal="center" wrapText="1"/>
    </xf>
    <xf numFmtId="0" fontId="18" fillId="0" borderId="0" xfId="0" applyFont="1"/>
    <xf numFmtId="49" fontId="53" fillId="0" borderId="0" xfId="0" applyNumberFormat="1" applyFont="1" applyAlignment="1">
      <alignment horizontal="left" wrapText="1"/>
    </xf>
    <xf numFmtId="49" fontId="116" fillId="0" borderId="0" xfId="0" applyNumberFormat="1" applyFont="1" applyAlignment="1">
      <alignment horizontal="right"/>
    </xf>
    <xf numFmtId="49" fontId="53" fillId="0" borderId="0" xfId="0" applyNumberFormat="1" applyFont="1" applyAlignment="1">
      <alignment horizontal="right"/>
    </xf>
    <xf numFmtId="49" fontId="53" fillId="0" borderId="0" xfId="0" applyNumberFormat="1" applyFont="1" applyAlignment="1">
      <alignment horizontal="right" wrapText="1"/>
    </xf>
    <xf numFmtId="43" fontId="53" fillId="0" borderId="0" xfId="72" applyFont="1" applyAlignment="1">
      <alignment horizontal="right" wrapText="1"/>
    </xf>
    <xf numFmtId="174" fontId="53" fillId="0" borderId="0" xfId="72" applyNumberFormat="1" applyFont="1" applyAlignment="1">
      <alignment horizontal="right" wrapText="1"/>
    </xf>
    <xf numFmtId="174" fontId="53" fillId="9" borderId="0" xfId="72" applyNumberFormat="1" applyFont="1" applyFill="1" applyAlignment="1">
      <alignment horizontal="right" wrapText="1"/>
    </xf>
    <xf numFmtId="49" fontId="53" fillId="9" borderId="0" xfId="0" applyNumberFormat="1" applyFont="1" applyFill="1" applyAlignment="1">
      <alignment horizontal="right"/>
    </xf>
    <xf numFmtId="174" fontId="18" fillId="0" borderId="0" xfId="0" applyNumberFormat="1" applyFont="1"/>
    <xf numFmtId="174" fontId="53" fillId="0" borderId="13" xfId="72" applyNumberFormat="1" applyFont="1" applyBorder="1" applyAlignment="1">
      <alignment horizontal="right" wrapText="1"/>
    </xf>
    <xf numFmtId="174" fontId="53" fillId="0" borderId="0" xfId="72" applyNumberFormat="1" applyFont="1" applyBorder="1" applyAlignment="1">
      <alignment horizontal="right" wrapText="1"/>
    </xf>
    <xf numFmtId="174" fontId="53" fillId="0" borderId="0" xfId="0" applyNumberFormat="1" applyFont="1" applyAlignment="1">
      <alignment horizontal="right"/>
    </xf>
    <xf numFmtId="174" fontId="53" fillId="0" borderId="6" xfId="0" applyNumberFormat="1" applyFont="1" applyBorder="1" applyAlignment="1">
      <alignment horizontal="right"/>
    </xf>
    <xf numFmtId="49" fontId="53" fillId="0" borderId="0" xfId="0" applyNumberFormat="1" applyFont="1" applyAlignment="1">
      <alignment horizontal="left"/>
    </xf>
    <xf numFmtId="0" fontId="116" fillId="0" borderId="0" xfId="0" applyFont="1" applyAlignment="1">
      <alignment horizontal="right"/>
    </xf>
    <xf numFmtId="49" fontId="53" fillId="0" borderId="0" xfId="19" applyNumberFormat="1" applyFont="1" applyAlignment="1">
      <alignment horizontal="right" wrapText="1"/>
    </xf>
    <xf numFmtId="43" fontId="53" fillId="0" borderId="0" xfId="72" applyFont="1" applyAlignment="1" applyProtection="1">
      <alignment horizontal="right"/>
    </xf>
    <xf numFmtId="43" fontId="0" fillId="0" borderId="0" xfId="72" applyFont="1" applyProtection="1">
      <protection locked="0"/>
    </xf>
    <xf numFmtId="43" fontId="53" fillId="0" borderId="13" xfId="72" applyFont="1" applyBorder="1" applyAlignment="1">
      <alignment horizontal="right" wrapText="1"/>
    </xf>
    <xf numFmtId="43" fontId="53" fillId="0" borderId="0" xfId="72" applyFont="1" applyBorder="1" applyAlignment="1">
      <alignment horizontal="right" wrapText="1"/>
    </xf>
    <xf numFmtId="43" fontId="18" fillId="0" borderId="0" xfId="72" applyFont="1" applyProtection="1"/>
    <xf numFmtId="43" fontId="53" fillId="0" borderId="6" xfId="72" applyFont="1" applyBorder="1" applyAlignment="1" applyProtection="1">
      <alignment horizontal="right"/>
    </xf>
    <xf numFmtId="43" fontId="53" fillId="0" borderId="0" xfId="72" applyFont="1" applyBorder="1" applyAlignment="1" applyProtection="1">
      <alignment horizontal="right"/>
    </xf>
    <xf numFmtId="166" fontId="0" fillId="0" borderId="0" xfId="0" applyNumberFormat="1" applyProtection="1">
      <protection locked="0"/>
    </xf>
    <xf numFmtId="174" fontId="0" fillId="0" borderId="0" xfId="72" applyNumberFormat="1" applyFont="1" applyProtection="1">
      <protection locked="0"/>
    </xf>
    <xf numFmtId="0" fontId="117" fillId="0" borderId="0" xfId="0" applyFont="1" applyProtection="1">
      <protection locked="0"/>
    </xf>
    <xf numFmtId="0" fontId="118" fillId="0" borderId="0" xfId="0" applyFont="1" applyAlignment="1" applyProtection="1">
      <alignment horizontal="center"/>
      <protection locked="0"/>
    </xf>
    <xf numFmtId="43" fontId="0" fillId="0" borderId="0" xfId="72" applyFont="1" applyFill="1" applyProtection="1">
      <protection locked="0"/>
    </xf>
    <xf numFmtId="0" fontId="0" fillId="0" borderId="0" xfId="0" applyAlignment="1" applyProtection="1">
      <alignment horizontal="center"/>
      <protection locked="0"/>
    </xf>
    <xf numFmtId="43" fontId="118" fillId="0" borderId="0" xfId="72" applyFont="1" applyProtection="1">
      <protection locked="0"/>
    </xf>
    <xf numFmtId="166" fontId="118" fillId="0" borderId="0" xfId="0" applyNumberFormat="1" applyFont="1" applyProtection="1">
      <protection locked="0"/>
    </xf>
    <xf numFmtId="0" fontId="118" fillId="0" borderId="0" xfId="0" applyFont="1" applyProtection="1">
      <protection locked="0"/>
    </xf>
    <xf numFmtId="166" fontId="119" fillId="0" borderId="0" xfId="0" applyNumberFormat="1" applyFont="1" applyProtection="1">
      <protection locked="0"/>
    </xf>
    <xf numFmtId="0" fontId="119" fillId="0" borderId="0" xfId="0" applyFont="1" applyProtection="1">
      <protection locked="0"/>
    </xf>
    <xf numFmtId="170" fontId="8" fillId="5" borderId="0" xfId="0" applyNumberFormat="1" applyFont="1" applyFill="1"/>
    <xf numFmtId="170" fontId="3" fillId="18" borderId="0" xfId="0" applyNumberFormat="1" applyFont="1" applyFill="1" applyAlignment="1">
      <alignment horizontal="center" vertical="center"/>
    </xf>
    <xf numFmtId="177" fontId="3" fillId="0" borderId="0" xfId="1" applyNumberFormat="1" applyFont="1" applyAlignment="1"/>
    <xf numFmtId="10" fontId="6" fillId="20" borderId="0" xfId="1" applyNumberFormat="1" applyFont="1" applyFill="1" applyAlignment="1"/>
    <xf numFmtId="10" fontId="6" fillId="20" borderId="0" xfId="1" applyNumberFormat="1" applyFont="1" applyFill="1" applyBorder="1" applyAlignment="1"/>
    <xf numFmtId="10" fontId="6" fillId="20" borderId="1" xfId="1" applyNumberFormat="1" applyFont="1" applyFill="1" applyBorder="1" applyAlignment="1"/>
    <xf numFmtId="172" fontId="7" fillId="0" borderId="0" xfId="0" applyNumberFormat="1" applyFont="1" applyAlignment="1">
      <alignment horizontal="right" vertical="center" wrapText="1"/>
    </xf>
    <xf numFmtId="172" fontId="3" fillId="5" borderId="3" xfId="0" applyNumberFormat="1" applyFont="1" applyFill="1" applyBorder="1"/>
    <xf numFmtId="10" fontId="6" fillId="0" borderId="0" xfId="1" applyNumberFormat="1" applyFont="1" applyFill="1" applyBorder="1" applyAlignment="1"/>
    <xf numFmtId="9" fontId="7" fillId="0" borderId="0" xfId="1" applyFont="1" applyAlignment="1"/>
    <xf numFmtId="174" fontId="40" fillId="0" borderId="0" xfId="3" applyNumberFormat="1" applyFont="1" applyFill="1" applyAlignment="1" applyProtection="1">
      <alignment vertical="top"/>
      <protection locked="0"/>
    </xf>
    <xf numFmtId="187" fontId="83" fillId="0" borderId="13" xfId="5" applyNumberFormat="1" applyFont="1" applyBorder="1"/>
    <xf numFmtId="191" fontId="0" fillId="0" borderId="0" xfId="72" applyNumberFormat="1" applyFont="1" applyProtection="1">
      <protection locked="0"/>
    </xf>
    <xf numFmtId="191" fontId="0" fillId="0" borderId="0" xfId="72" applyNumberFormat="1" applyFont="1" applyFill="1" applyProtection="1">
      <protection locked="0"/>
    </xf>
    <xf numFmtId="170" fontId="49" fillId="0" borderId="0" xfId="0" applyNumberFormat="1" applyFont="1" applyAlignment="1">
      <alignment horizontal="right" vertical="center" wrapText="1"/>
    </xf>
    <xf numFmtId="0" fontId="3" fillId="7" borderId="3" xfId="0" applyFont="1" applyFill="1" applyBorder="1"/>
    <xf numFmtId="170" fontId="7" fillId="6" borderId="3" xfId="0" applyNumberFormat="1" applyFont="1" applyFill="1" applyBorder="1"/>
    <xf numFmtId="0" fontId="40" fillId="0" borderId="0" xfId="2" applyFont="1" applyAlignment="1" applyProtection="1">
      <alignment vertical="top" wrapText="1"/>
      <protection locked="0"/>
    </xf>
    <xf numFmtId="9" fontId="33" fillId="0" borderId="0" xfId="1" applyFont="1" applyAlignment="1" applyProtection="1">
      <alignment vertical="top"/>
      <protection locked="0"/>
    </xf>
    <xf numFmtId="43" fontId="32" fillId="0" borderId="0" xfId="2" applyNumberFormat="1" applyFont="1" applyAlignment="1" applyProtection="1">
      <alignment vertical="top"/>
      <protection locked="0"/>
    </xf>
    <xf numFmtId="170" fontId="4" fillId="5" borderId="0" xfId="0" applyNumberFormat="1" applyFont="1" applyFill="1"/>
    <xf numFmtId="172" fontId="9" fillId="0" borderId="0" xfId="0" applyNumberFormat="1" applyFont="1"/>
    <xf numFmtId="169" fontId="12" fillId="0" borderId="0" xfId="0" applyNumberFormat="1" applyFont="1" applyAlignment="1">
      <alignment horizontal="center"/>
    </xf>
    <xf numFmtId="170" fontId="4" fillId="0" borderId="0" xfId="0" applyNumberFormat="1" applyFont="1" applyAlignment="1">
      <alignment vertical="center"/>
    </xf>
    <xf numFmtId="170" fontId="3" fillId="0" borderId="0" xfId="0" applyNumberFormat="1" applyFont="1" applyAlignment="1">
      <alignment vertical="center"/>
    </xf>
    <xf numFmtId="0" fontId="12" fillId="0" borderId="0" xfId="0" applyFont="1" applyAlignment="1">
      <alignment horizontal="center" vertical="center"/>
    </xf>
    <xf numFmtId="49" fontId="12" fillId="0" borderId="0" xfId="0" applyNumberFormat="1" applyFont="1" applyAlignment="1">
      <alignment horizontal="center" vertical="center"/>
    </xf>
    <xf numFmtId="49" fontId="12" fillId="0" borderId="0" xfId="0" applyNumberFormat="1" applyFont="1" applyAlignment="1">
      <alignment horizontal="center"/>
    </xf>
    <xf numFmtId="0" fontId="3" fillId="0" borderId="0" xfId="0" applyFont="1" applyAlignment="1">
      <alignment horizontal="left" vertical="center" indent="2"/>
    </xf>
    <xf numFmtId="170" fontId="120" fillId="0" borderId="0" xfId="0" applyNumberFormat="1" applyFont="1"/>
    <xf numFmtId="170" fontId="3" fillId="6" borderId="3" xfId="0" applyNumberFormat="1" applyFont="1" applyFill="1" applyBorder="1"/>
    <xf numFmtId="10" fontId="48" fillId="5" borderId="3" xfId="1" applyNumberFormat="1" applyFont="1" applyFill="1" applyBorder="1" applyAlignment="1">
      <alignment horizontal="right" vertical="center" wrapText="1"/>
    </xf>
    <xf numFmtId="170" fontId="25" fillId="5" borderId="1" xfId="0" applyNumberFormat="1" applyFont="1" applyFill="1" applyBorder="1" applyAlignment="1">
      <alignment horizontal="right" vertical="center" wrapText="1"/>
    </xf>
    <xf numFmtId="10" fontId="48" fillId="5" borderId="3" xfId="1" applyNumberFormat="1" applyFont="1" applyFill="1" applyBorder="1" applyAlignment="1"/>
    <xf numFmtId="194" fontId="3" fillId="0" borderId="0" xfId="0" applyNumberFormat="1" applyFont="1"/>
    <xf numFmtId="195" fontId="3" fillId="0" borderId="0" xfId="0" applyNumberFormat="1" applyFont="1"/>
    <xf numFmtId="177" fontId="25" fillId="0" borderId="0" xfId="1" applyNumberFormat="1" applyFont="1" applyAlignment="1"/>
    <xf numFmtId="170" fontId="4" fillId="9" borderId="0" xfId="0" applyNumberFormat="1" applyFont="1" applyFill="1"/>
    <xf numFmtId="0" fontId="3" fillId="0" borderId="0" xfId="0" applyFont="1" applyAlignment="1">
      <alignment horizontal="center"/>
    </xf>
    <xf numFmtId="173" fontId="9" fillId="0" borderId="0" xfId="0" applyNumberFormat="1" applyFont="1"/>
    <xf numFmtId="170" fontId="25" fillId="0" borderId="0" xfId="0" applyNumberFormat="1" applyFont="1" applyAlignment="1">
      <alignment horizontal="right"/>
    </xf>
    <xf numFmtId="43" fontId="84" fillId="13" borderId="16" xfId="33" applyFont="1" applyFill="1" applyBorder="1" applyAlignment="1">
      <alignment vertical="center"/>
    </xf>
    <xf numFmtId="0" fontId="0" fillId="0" borderId="0" xfId="0" applyAlignment="1">
      <alignment horizontal="right"/>
    </xf>
    <xf numFmtId="196" fontId="3" fillId="0" borderId="0" xfId="0" applyNumberFormat="1" applyFont="1"/>
    <xf numFmtId="197" fontId="61" fillId="8" borderId="3" xfId="2" applyNumberFormat="1" applyFont="1" applyFill="1" applyBorder="1" applyAlignment="1">
      <alignment horizontal="center"/>
    </xf>
    <xf numFmtId="172" fontId="9" fillId="6" borderId="3" xfId="1" applyNumberFormat="1" applyFont="1" applyFill="1" applyBorder="1" applyAlignment="1"/>
    <xf numFmtId="191" fontId="84" fillId="13" borderId="16" xfId="33" applyNumberFormat="1" applyFont="1" applyFill="1" applyBorder="1" applyAlignment="1">
      <alignment vertical="center"/>
    </xf>
    <xf numFmtId="3" fontId="27" fillId="0" borderId="0" xfId="0" applyNumberFormat="1" applyFont="1"/>
    <xf numFmtId="3" fontId="26" fillId="0" borderId="0" xfId="0" applyNumberFormat="1" applyFont="1"/>
    <xf numFmtId="0" fontId="26" fillId="0" borderId="0" xfId="0" applyFont="1"/>
    <xf numFmtId="3" fontId="94" fillId="0" borderId="0" xfId="0" applyNumberFormat="1" applyFont="1"/>
    <xf numFmtId="3" fontId="120" fillId="0" borderId="0" xfId="0" applyNumberFormat="1" applyFont="1"/>
    <xf numFmtId="10" fontId="3" fillId="2" borderId="0" xfId="1" applyNumberFormat="1" applyFont="1" applyFill="1" applyAlignment="1"/>
    <xf numFmtId="170" fontId="3" fillId="0" borderId="0" xfId="1" applyNumberFormat="1" applyFont="1" applyFill="1" applyAlignment="1"/>
    <xf numFmtId="170" fontId="3" fillId="0" borderId="0" xfId="1" applyNumberFormat="1" applyFont="1" applyAlignment="1"/>
    <xf numFmtId="4" fontId="0" fillId="0" borderId="0" xfId="0" applyNumberFormat="1"/>
    <xf numFmtId="3" fontId="0" fillId="2" borderId="0" xfId="0" applyNumberFormat="1" applyFill="1"/>
    <xf numFmtId="170" fontId="4" fillId="0" borderId="0" xfId="1" applyNumberFormat="1" applyFont="1" applyFill="1" applyAlignment="1"/>
    <xf numFmtId="170" fontId="8" fillId="0" borderId="0" xfId="1" applyNumberFormat="1" applyFont="1" applyFill="1" applyAlignment="1"/>
    <xf numFmtId="177" fontId="3" fillId="0" borderId="0" xfId="1" applyNumberFormat="1" applyFont="1" applyFill="1" applyAlignment="1"/>
    <xf numFmtId="191" fontId="4" fillId="0" borderId="0" xfId="72" applyNumberFormat="1" applyFont="1" applyAlignment="1"/>
    <xf numFmtId="10" fontId="9" fillId="0" borderId="0" xfId="1" applyNumberFormat="1" applyFont="1" applyAlignment="1"/>
    <xf numFmtId="191" fontId="3" fillId="0" borderId="0" xfId="72" applyNumberFormat="1" applyFont="1"/>
    <xf numFmtId="191" fontId="4" fillId="0" borderId="0" xfId="72" applyNumberFormat="1" applyFont="1"/>
    <xf numFmtId="191" fontId="8" fillId="0" borderId="0" xfId="72" applyNumberFormat="1" applyFont="1" applyFill="1" applyAlignment="1"/>
    <xf numFmtId="191" fontId="8" fillId="0" borderId="0" xfId="1" applyNumberFormat="1" applyFont="1" applyFill="1" applyAlignment="1"/>
    <xf numFmtId="191" fontId="8" fillId="0" borderId="0" xfId="72" applyNumberFormat="1" applyFont="1" applyAlignment="1"/>
    <xf numFmtId="43" fontId="0" fillId="0" borderId="0" xfId="72" applyFont="1" applyAlignment="1"/>
    <xf numFmtId="191" fontId="3" fillId="2" borderId="0" xfId="1" applyNumberFormat="1" applyFont="1" applyFill="1" applyAlignment="1"/>
    <xf numFmtId="191" fontId="4" fillId="0" borderId="0" xfId="1" applyNumberFormat="1" applyFont="1" applyAlignment="1"/>
    <xf numFmtId="191" fontId="24" fillId="0" borderId="0" xfId="72" applyNumberFormat="1" applyFont="1" applyFill="1" applyAlignment="1"/>
    <xf numFmtId="1" fontId="26" fillId="0" borderId="0" xfId="0" applyNumberFormat="1" applyFont="1"/>
    <xf numFmtId="191" fontId="3" fillId="0" borderId="0" xfId="72" applyNumberFormat="1" applyFont="1" applyFill="1" applyAlignment="1"/>
    <xf numFmtId="191" fontId="25" fillId="0" borderId="0" xfId="72" applyNumberFormat="1" applyFont="1" applyFill="1" applyAlignment="1"/>
    <xf numFmtId="10" fontId="9" fillId="0" borderId="0" xfId="1" applyNumberFormat="1" applyFont="1" applyFill="1" applyAlignment="1"/>
    <xf numFmtId="191" fontId="25" fillId="0" borderId="0" xfId="72" applyNumberFormat="1" applyFont="1" applyFill="1"/>
    <xf numFmtId="198" fontId="33" fillId="0" borderId="0" xfId="3" applyNumberFormat="1" applyFont="1" applyAlignment="1" applyProtection="1">
      <alignment vertical="top"/>
      <protection locked="0"/>
    </xf>
    <xf numFmtId="166" fontId="33" fillId="0" borderId="0" xfId="3" applyFont="1" applyAlignment="1" applyProtection="1">
      <alignment vertical="top"/>
      <protection locked="0"/>
    </xf>
    <xf numFmtId="43" fontId="84" fillId="0" borderId="0" xfId="35" applyNumberFormat="1" applyFont="1"/>
    <xf numFmtId="177" fontId="34" fillId="0" borderId="0" xfId="1" applyNumberFormat="1" applyFont="1" applyAlignment="1">
      <alignment horizontal="right" vertical="center" wrapText="1"/>
    </xf>
    <xf numFmtId="43" fontId="106" fillId="0" borderId="0" xfId="10" applyFont="1" applyFill="1" applyBorder="1" applyAlignment="1">
      <alignment vertical="center"/>
    </xf>
    <xf numFmtId="170" fontId="24" fillId="0" borderId="0" xfId="1" applyNumberFormat="1" applyFont="1" applyBorder="1" applyAlignment="1"/>
    <xf numFmtId="0" fontId="3" fillId="6" borderId="3" xfId="0" applyFont="1" applyFill="1" applyBorder="1"/>
    <xf numFmtId="191" fontId="24" fillId="0" borderId="0" xfId="1" applyNumberFormat="1" applyFont="1" applyFill="1" applyAlignment="1"/>
    <xf numFmtId="170" fontId="24" fillId="0" borderId="0" xfId="1" applyNumberFormat="1" applyFont="1" applyFill="1" applyAlignment="1"/>
    <xf numFmtId="170" fontId="4" fillId="0" borderId="0" xfId="1" applyNumberFormat="1" applyFont="1" applyAlignment="1"/>
    <xf numFmtId="170" fontId="24" fillId="0" borderId="0" xfId="1" applyNumberFormat="1" applyFont="1" applyFill="1" applyBorder="1" applyAlignment="1"/>
    <xf numFmtId="191" fontId="4" fillId="0" borderId="0" xfId="72" applyNumberFormat="1" applyFont="1" applyFill="1" applyAlignment="1"/>
    <xf numFmtId="191" fontId="24" fillId="0" borderId="0" xfId="72" applyNumberFormat="1" applyFont="1" applyFill="1" applyBorder="1" applyAlignment="1"/>
    <xf numFmtId="191" fontId="24" fillId="0" borderId="0" xfId="1" applyNumberFormat="1" applyFont="1" applyFill="1" applyBorder="1" applyAlignment="1"/>
    <xf numFmtId="191" fontId="8" fillId="0" borderId="0" xfId="1" applyNumberFormat="1" applyFont="1" applyAlignment="1"/>
    <xf numFmtId="170" fontId="4" fillId="2" borderId="0" xfId="0" applyNumberFormat="1" applyFont="1" applyFill="1"/>
    <xf numFmtId="0" fontId="0" fillId="0" borderId="0" xfId="0" applyAlignment="1">
      <alignment horizontal="center" vertical="center"/>
    </xf>
    <xf numFmtId="10" fontId="7" fillId="6" borderId="3" xfId="1" applyNumberFormat="1" applyFont="1" applyFill="1" applyBorder="1" applyAlignment="1"/>
    <xf numFmtId="9" fontId="89" fillId="0" borderId="0" xfId="0" applyNumberFormat="1" applyFont="1" applyAlignment="1">
      <alignment horizontal="center" vertical="center"/>
    </xf>
    <xf numFmtId="0" fontId="91" fillId="0" borderId="0" xfId="0" applyFont="1" applyAlignment="1">
      <alignment vertical="center"/>
    </xf>
    <xf numFmtId="188" fontId="7" fillId="6" borderId="3" xfId="1" applyNumberFormat="1" applyFont="1" applyFill="1" applyBorder="1" applyAlignment="1"/>
    <xf numFmtId="170" fontId="9" fillId="0" borderId="0" xfId="0" applyNumberFormat="1" applyFont="1" applyAlignment="1">
      <alignment horizontal="right" vertical="center" wrapText="1"/>
    </xf>
    <xf numFmtId="172" fontId="7" fillId="0" borderId="0" xfId="0" applyNumberFormat="1" applyFont="1"/>
    <xf numFmtId="10" fontId="7" fillId="5" borderId="3" xfId="1" applyNumberFormat="1" applyFont="1" applyFill="1" applyBorder="1" applyAlignment="1"/>
    <xf numFmtId="9" fontId="3" fillId="0" borderId="0" xfId="0" applyNumberFormat="1" applyFont="1"/>
    <xf numFmtId="170" fontId="3" fillId="21" borderId="0" xfId="0" applyNumberFormat="1" applyFont="1" applyFill="1"/>
    <xf numFmtId="170" fontId="15" fillId="21" borderId="0" xfId="0" applyNumberFormat="1" applyFont="1" applyFill="1"/>
    <xf numFmtId="170" fontId="4" fillId="21" borderId="0" xfId="0" applyNumberFormat="1" applyFont="1" applyFill="1"/>
    <xf numFmtId="170" fontId="9" fillId="21" borderId="0" xfId="0" applyNumberFormat="1" applyFont="1" applyFill="1"/>
    <xf numFmtId="0" fontId="32" fillId="0" borderId="0" xfId="2" applyFont="1" applyAlignment="1" applyProtection="1">
      <alignment horizontal="center" vertical="center"/>
      <protection locked="0"/>
    </xf>
    <xf numFmtId="191" fontId="33" fillId="0" borderId="0" xfId="72" applyNumberFormat="1" applyFont="1" applyFill="1" applyAlignment="1" applyProtection="1">
      <alignment vertical="top" wrapText="1"/>
      <protection locked="0"/>
    </xf>
    <xf numFmtId="191" fontId="33" fillId="0" borderId="0" xfId="72" applyNumberFormat="1" applyFont="1" applyAlignment="1" applyProtection="1">
      <alignment vertical="top" wrapText="1"/>
      <protection locked="0"/>
    </xf>
    <xf numFmtId="191" fontId="33" fillId="0" borderId="0" xfId="72" applyNumberFormat="1" applyFont="1" applyFill="1" applyAlignment="1" applyProtection="1">
      <alignment vertical="top"/>
      <protection locked="0"/>
    </xf>
    <xf numFmtId="170" fontId="3" fillId="0" borderId="0" xfId="72" applyNumberFormat="1" applyFont="1" applyFill="1" applyAlignment="1"/>
    <xf numFmtId="191" fontId="32" fillId="0" borderId="0" xfId="2" applyNumberFormat="1" applyFont="1" applyAlignment="1" applyProtection="1">
      <alignment vertical="top"/>
      <protection locked="0"/>
    </xf>
    <xf numFmtId="170" fontId="0" fillId="0" borderId="0" xfId="72" applyNumberFormat="1" applyFont="1"/>
    <xf numFmtId="0" fontId="29" fillId="0" borderId="0" xfId="0" applyFont="1" applyAlignment="1">
      <alignment horizontal="center" vertical="center"/>
    </xf>
    <xf numFmtId="3" fontId="122" fillId="0" borderId="0" xfId="0" applyNumberFormat="1" applyFont="1" applyAlignment="1">
      <alignment horizontal="right" vertical="center" wrapText="1"/>
    </xf>
    <xf numFmtId="167" fontId="0" fillId="0" borderId="0" xfId="0" applyNumberFormat="1"/>
    <xf numFmtId="0" fontId="0" fillId="17" borderId="0" xfId="0" applyFill="1"/>
    <xf numFmtId="0" fontId="3" fillId="0" borderId="0" xfId="0" applyFont="1" applyAlignment="1">
      <alignment horizontal="center" vertical="center"/>
    </xf>
    <xf numFmtId="14" fontId="3" fillId="0" borderId="0" xfId="0" applyNumberFormat="1" applyFont="1" applyAlignment="1">
      <alignment horizontal="center" vertical="center"/>
    </xf>
    <xf numFmtId="0" fontId="123" fillId="0" borderId="0" xfId="0" applyFont="1"/>
    <xf numFmtId="0" fontId="124" fillId="0" borderId="0" xfId="0" applyFont="1"/>
    <xf numFmtId="0" fontId="125" fillId="0" borderId="0" xfId="0" applyFont="1"/>
    <xf numFmtId="0" fontId="126" fillId="0" borderId="0" xfId="0" applyFont="1"/>
    <xf numFmtId="10" fontId="0" fillId="0" borderId="0" xfId="0" applyNumberFormat="1"/>
    <xf numFmtId="43" fontId="89" fillId="0" borderId="0" xfId="72" applyFont="1" applyAlignment="1">
      <alignment horizontal="center" vertical="center"/>
    </xf>
    <xf numFmtId="177" fontId="0" fillId="0" borderId="0" xfId="0" applyNumberFormat="1"/>
    <xf numFmtId="177" fontId="89" fillId="0" borderId="0" xfId="0" applyNumberFormat="1" applyFont="1" applyAlignment="1">
      <alignment vertical="center"/>
    </xf>
    <xf numFmtId="177" fontId="27" fillId="0" borderId="0" xfId="0" applyNumberFormat="1" applyFont="1"/>
    <xf numFmtId="1" fontId="127" fillId="5" borderId="3" xfId="0" applyNumberFormat="1" applyFont="1" applyFill="1" applyBorder="1"/>
    <xf numFmtId="14" fontId="127" fillId="5" borderId="3" xfId="0" applyNumberFormat="1" applyFont="1" applyFill="1" applyBorder="1" applyAlignment="1">
      <alignment horizontal="right"/>
    </xf>
    <xf numFmtId="10" fontId="127" fillId="5" borderId="3" xfId="0" applyNumberFormat="1" applyFont="1" applyFill="1" applyBorder="1"/>
    <xf numFmtId="187" fontId="128" fillId="5" borderId="3" xfId="57" applyNumberFormat="1" applyFont="1" applyFill="1" applyBorder="1"/>
    <xf numFmtId="170" fontId="25" fillId="0" borderId="0" xfId="1" applyNumberFormat="1" applyFont="1" applyFill="1" applyAlignment="1"/>
    <xf numFmtId="0" fontId="23" fillId="0" borderId="0" xfId="0" quotePrefix="1" applyFont="1"/>
    <xf numFmtId="0" fontId="1" fillId="0" borderId="0" xfId="0" applyFont="1"/>
    <xf numFmtId="10" fontId="46" fillId="5" borderId="3" xfId="1" applyNumberFormat="1" applyFont="1" applyFill="1" applyBorder="1" applyAlignment="1"/>
    <xf numFmtId="10" fontId="46" fillId="6" borderId="3" xfId="1" applyNumberFormat="1" applyFont="1" applyFill="1" applyBorder="1" applyAlignment="1">
      <alignment horizontal="right" vertical="center" wrapText="1"/>
    </xf>
    <xf numFmtId="164" fontId="0" fillId="0" borderId="0" xfId="0" applyNumberFormat="1"/>
    <xf numFmtId="164" fontId="26" fillId="0" borderId="0" xfId="0" applyNumberFormat="1" applyFont="1"/>
    <xf numFmtId="164" fontId="0" fillId="0" borderId="1" xfId="0" applyNumberFormat="1" applyBorder="1"/>
    <xf numFmtId="0" fontId="109" fillId="0" borderId="0" xfId="0" applyFont="1"/>
    <xf numFmtId="41" fontId="109" fillId="0" borderId="0" xfId="0" applyNumberFormat="1" applyFont="1"/>
    <xf numFmtId="177" fontId="104" fillId="0" borderId="0" xfId="1" applyNumberFormat="1" applyFont="1" applyAlignment="1"/>
    <xf numFmtId="41" fontId="104" fillId="0" borderId="0" xfId="0" applyNumberFormat="1" applyFont="1"/>
    <xf numFmtId="0" fontId="104" fillId="0" borderId="0" xfId="0" applyFont="1"/>
    <xf numFmtId="177" fontId="109" fillId="0" borderId="0" xfId="1" applyNumberFormat="1" applyFont="1" applyAlignment="1"/>
    <xf numFmtId="0" fontId="129" fillId="0" borderId="0" xfId="0" applyFont="1"/>
    <xf numFmtId="167" fontId="109" fillId="0" borderId="0" xfId="0" applyNumberFormat="1" applyFont="1"/>
    <xf numFmtId="0" fontId="131" fillId="0" borderId="0" xfId="0" applyFont="1"/>
    <xf numFmtId="0" fontId="131" fillId="0" borderId="0" xfId="0" applyFont="1" applyAlignment="1">
      <alignment horizontal="center" vertical="center"/>
    </xf>
    <xf numFmtId="0" fontId="124" fillId="9" borderId="0" xfId="0" applyFont="1" applyFill="1"/>
    <xf numFmtId="0" fontId="132" fillId="0" borderId="0" xfId="83" applyFont="1"/>
    <xf numFmtId="0" fontId="133" fillId="0" borderId="0" xfId="84" applyFont="1"/>
    <xf numFmtId="0" fontId="134" fillId="0" borderId="0" xfId="84" applyFont="1"/>
    <xf numFmtId="0" fontId="135" fillId="0" borderId="0" xfId="84" applyFont="1"/>
    <xf numFmtId="0" fontId="121" fillId="13" borderId="0" xfId="84" applyFont="1" applyFill="1" applyAlignment="1">
      <alignment vertical="center"/>
    </xf>
    <xf numFmtId="0" fontId="121" fillId="0" borderId="0" xfId="84" applyFont="1" applyAlignment="1">
      <alignment vertical="center"/>
    </xf>
    <xf numFmtId="0" fontId="134" fillId="13" borderId="0" xfId="84" applyFont="1" applyFill="1"/>
    <xf numFmtId="199" fontId="3" fillId="0" borderId="0" xfId="0" applyNumberFormat="1" applyFont="1"/>
    <xf numFmtId="199" fontId="3" fillId="2" borderId="0" xfId="0" applyNumberFormat="1" applyFont="1" applyFill="1"/>
    <xf numFmtId="199" fontId="6" fillId="0" borderId="0" xfId="0" applyNumberFormat="1" applyFont="1"/>
    <xf numFmtId="0" fontId="3" fillId="17" borderId="0" xfId="0" applyFont="1" applyFill="1"/>
    <xf numFmtId="0" fontId="136" fillId="0" borderId="0" xfId="73" applyFont="1">
      <alignment vertical="center"/>
    </xf>
    <xf numFmtId="0" fontId="99" fillId="0" borderId="0" xfId="73" applyFont="1" applyAlignment="1"/>
    <xf numFmtId="0" fontId="102" fillId="0" borderId="0" xfId="73" applyFont="1" applyAlignment="1">
      <alignment horizontal="center" vertical="center"/>
    </xf>
    <xf numFmtId="0" fontId="100" fillId="2" borderId="0" xfId="73" applyFont="1" applyFill="1" applyAlignment="1"/>
    <xf numFmtId="0" fontId="99" fillId="2" borderId="0" xfId="73" applyFont="1" applyFill="1" applyAlignment="1"/>
    <xf numFmtId="167" fontId="100" fillId="2" borderId="0" xfId="73" applyNumberFormat="1" applyFont="1" applyFill="1" applyAlignment="1"/>
    <xf numFmtId="189" fontId="99" fillId="2" borderId="0" xfId="73" applyNumberFormat="1" applyFont="1" applyFill="1" applyAlignment="1"/>
    <xf numFmtId="170" fontId="99" fillId="2" borderId="0" xfId="73" applyNumberFormat="1" applyFont="1" applyFill="1" applyAlignment="1"/>
    <xf numFmtId="170" fontId="136" fillId="0" borderId="0" xfId="73" applyNumberFormat="1" applyFont="1">
      <alignment vertical="center"/>
    </xf>
    <xf numFmtId="0" fontId="100" fillId="0" borderId="0" xfId="73" applyFont="1" applyAlignment="1"/>
    <xf numFmtId="170" fontId="100" fillId="0" borderId="0" xfId="73" applyNumberFormat="1" applyFont="1" applyAlignment="1"/>
    <xf numFmtId="170" fontId="99" fillId="0" borderId="0" xfId="73" applyNumberFormat="1" applyFont="1" applyAlignment="1"/>
    <xf numFmtId="0" fontId="99" fillId="0" borderId="0" xfId="73" applyFont="1" applyAlignment="1">
      <alignment horizontal="center" vertical="center"/>
    </xf>
    <xf numFmtId="170" fontId="99" fillId="19" borderId="0" xfId="73" applyNumberFormat="1" applyFont="1" applyFill="1" applyAlignment="1"/>
    <xf numFmtId="167" fontId="99" fillId="0" borderId="0" xfId="73" applyNumberFormat="1" applyFont="1" applyAlignment="1"/>
    <xf numFmtId="189" fontId="99" fillId="0" borderId="0" xfId="73" applyNumberFormat="1" applyFont="1" applyAlignment="1"/>
    <xf numFmtId="167" fontId="100" fillId="0" borderId="0" xfId="73" applyNumberFormat="1" applyFont="1" applyAlignment="1"/>
    <xf numFmtId="189" fontId="100" fillId="0" borderId="0" xfId="73" applyNumberFormat="1" applyFont="1" applyAlignment="1"/>
    <xf numFmtId="170" fontId="100" fillId="0" borderId="18" xfId="73" applyNumberFormat="1" applyFont="1" applyBorder="1" applyAlignment="1"/>
    <xf numFmtId="0" fontId="99" fillId="0" borderId="0" xfId="73" applyFont="1" applyAlignment="1">
      <alignment horizontal="left" vertical="top" wrapText="1"/>
    </xf>
    <xf numFmtId="167" fontId="99" fillId="0" borderId="0" xfId="73" applyNumberFormat="1" applyFont="1" applyAlignment="1">
      <alignment horizontal="left" vertical="top" wrapText="1"/>
    </xf>
    <xf numFmtId="0" fontId="99" fillId="0" borderId="0" xfId="73" applyFont="1" applyAlignment="1">
      <alignment vertical="top" wrapText="1"/>
    </xf>
    <xf numFmtId="169" fontId="12" fillId="0" borderId="0" xfId="73" applyNumberFormat="1" applyFont="1" applyAlignment="1">
      <alignment horizontal="center"/>
    </xf>
    <xf numFmtId="0" fontId="0" fillId="0" borderId="0" xfId="0" applyAlignment="1">
      <alignment horizontal="center"/>
    </xf>
    <xf numFmtId="2" fontId="6" fillId="0" borderId="0" xfId="0" applyNumberFormat="1" applyFont="1" applyAlignment="1">
      <alignment horizontal="left" vertical="center" indent="2"/>
    </xf>
    <xf numFmtId="177" fontId="6" fillId="0" borderId="0" xfId="1" applyNumberFormat="1" applyFont="1" applyAlignment="1"/>
    <xf numFmtId="168" fontId="12" fillId="0" borderId="0" xfId="0" applyNumberFormat="1" applyFont="1" applyAlignment="1">
      <alignment horizontal="center"/>
    </xf>
    <xf numFmtId="200" fontId="3" fillId="0" borderId="0" xfId="0" applyNumberFormat="1" applyFont="1"/>
    <xf numFmtId="49" fontId="137" fillId="0" borderId="0" xfId="20" applyNumberFormat="1" applyFont="1" applyAlignment="1">
      <alignment horizontal="left"/>
    </xf>
    <xf numFmtId="170" fontId="24" fillId="0" borderId="0" xfId="1" applyNumberFormat="1" applyFont="1" applyAlignment="1"/>
    <xf numFmtId="0" fontId="4" fillId="13" borderId="0" xfId="0" applyFont="1" applyFill="1"/>
    <xf numFmtId="166" fontId="15" fillId="13" borderId="0" xfId="77" applyFont="1" applyFill="1" applyAlignment="1">
      <alignment vertical="center"/>
    </xf>
    <xf numFmtId="166" fontId="25" fillId="13" borderId="0" xfId="77" applyFont="1" applyFill="1" applyAlignment="1">
      <alignment vertical="center"/>
    </xf>
    <xf numFmtId="166" fontId="15" fillId="13" borderId="0" xfId="77" applyFont="1" applyFill="1" applyBorder="1" applyAlignment="1">
      <alignment vertical="center"/>
    </xf>
    <xf numFmtId="166" fontId="15" fillId="0" borderId="13" xfId="77" applyFont="1" applyFill="1" applyBorder="1" applyAlignment="1">
      <alignment vertical="center"/>
    </xf>
    <xf numFmtId="166" fontId="111" fillId="13" borderId="0" xfId="75" applyNumberFormat="1" applyFont="1" applyFill="1" applyAlignment="1">
      <alignment horizontal="left" vertical="center" wrapText="1"/>
      <protection locked="0"/>
    </xf>
    <xf numFmtId="171" fontId="12" fillId="0" borderId="0" xfId="0" applyNumberFormat="1" applyFont="1" applyAlignment="1">
      <alignment horizontal="center"/>
    </xf>
    <xf numFmtId="10" fontId="7" fillId="6" borderId="0" xfId="1" applyNumberFormat="1" applyFont="1" applyFill="1" applyBorder="1" applyAlignment="1"/>
    <xf numFmtId="10" fontId="7" fillId="5" borderId="0" xfId="1" applyNumberFormat="1" applyFont="1" applyFill="1" applyBorder="1" applyAlignment="1"/>
    <xf numFmtId="10" fontId="9" fillId="6" borderId="0" xfId="1" applyNumberFormat="1" applyFont="1" applyFill="1" applyBorder="1" applyAlignment="1"/>
    <xf numFmtId="10" fontId="47" fillId="6" borderId="0" xfId="1" applyNumberFormat="1" applyFont="1" applyFill="1" applyBorder="1" applyAlignment="1"/>
    <xf numFmtId="10" fontId="48" fillId="5" borderId="0" xfId="1" applyNumberFormat="1" applyFont="1" applyFill="1" applyBorder="1" applyAlignment="1"/>
    <xf numFmtId="170" fontId="7" fillId="0" borderId="0" xfId="1" applyNumberFormat="1" applyFont="1" applyBorder="1" applyAlignment="1"/>
    <xf numFmtId="10" fontId="48" fillId="6" borderId="0" xfId="1" applyNumberFormat="1" applyFont="1" applyFill="1" applyBorder="1" applyAlignment="1">
      <alignment horizontal="right" vertical="center" wrapText="1"/>
    </xf>
    <xf numFmtId="10" fontId="48" fillId="5" borderId="0" xfId="1" applyNumberFormat="1" applyFont="1" applyFill="1" applyBorder="1" applyAlignment="1">
      <alignment horizontal="right" vertical="center" wrapText="1"/>
    </xf>
    <xf numFmtId="170" fontId="25" fillId="21" borderId="0" xfId="0" applyNumberFormat="1" applyFont="1" applyFill="1" applyAlignment="1">
      <alignment horizontal="right" vertical="center" wrapText="1"/>
    </xf>
    <xf numFmtId="10" fontId="25" fillId="6" borderId="0" xfId="1" applyNumberFormat="1" applyFont="1" applyFill="1" applyBorder="1" applyAlignment="1">
      <alignment horizontal="right" vertical="center" wrapText="1"/>
    </xf>
    <xf numFmtId="177" fontId="9" fillId="6" borderId="0" xfId="1" applyNumberFormat="1" applyFont="1" applyFill="1" applyBorder="1" applyAlignment="1"/>
    <xf numFmtId="170" fontId="9" fillId="7" borderId="0" xfId="0" applyNumberFormat="1" applyFont="1" applyFill="1"/>
    <xf numFmtId="10" fontId="6" fillId="6" borderId="0" xfId="1" applyNumberFormat="1" applyFont="1" applyFill="1" applyBorder="1" applyAlignment="1"/>
    <xf numFmtId="14" fontId="138" fillId="0" borderId="0" xfId="0" applyNumberFormat="1" applyFont="1" applyAlignment="1">
      <alignment horizontal="center" vertical="center"/>
    </xf>
    <xf numFmtId="171" fontId="12" fillId="0" borderId="0" xfId="68" applyNumberFormat="1" applyFont="1" applyAlignment="1">
      <alignment horizontal="center"/>
    </xf>
    <xf numFmtId="0" fontId="136" fillId="0" borderId="0" xfId="73" applyFont="1" applyAlignment="1">
      <alignment horizontal="center" vertical="center"/>
    </xf>
    <xf numFmtId="0" fontId="99" fillId="0" borderId="0" xfId="73" applyFont="1" applyAlignment="1">
      <alignment horizontal="center"/>
    </xf>
    <xf numFmtId="0" fontId="13" fillId="0" borderId="0" xfId="0" applyFont="1" applyProtection="1">
      <protection locked="0"/>
    </xf>
    <xf numFmtId="43" fontId="13" fillId="0" borderId="0" xfId="67" applyNumberFormat="1" applyFont="1" applyProtection="1">
      <protection locked="0"/>
    </xf>
    <xf numFmtId="170" fontId="15" fillId="0" borderId="0" xfId="1" applyNumberFormat="1" applyFont="1" applyFill="1" applyAlignment="1"/>
    <xf numFmtId="10" fontId="45" fillId="0" borderId="0" xfId="1" applyNumberFormat="1" applyFont="1" applyFill="1" applyAlignment="1"/>
    <xf numFmtId="3" fontId="92" fillId="0" borderId="0" xfId="0" applyNumberFormat="1" applyFont="1" applyAlignment="1">
      <alignment horizontal="right" vertical="center" wrapText="1"/>
    </xf>
    <xf numFmtId="10" fontId="48" fillId="0" borderId="0" xfId="1" applyNumberFormat="1" applyFont="1" applyFill="1" applyAlignment="1"/>
    <xf numFmtId="191" fontId="4" fillId="0" borderId="0" xfId="72" applyNumberFormat="1" applyFont="1" applyFill="1"/>
    <xf numFmtId="191" fontId="3" fillId="6" borderId="3" xfId="72" applyNumberFormat="1" applyFont="1" applyFill="1" applyBorder="1" applyAlignment="1"/>
    <xf numFmtId="191" fontId="9" fillId="0" borderId="0" xfId="1" applyNumberFormat="1" applyFont="1" applyFill="1" applyBorder="1" applyAlignment="1"/>
    <xf numFmtId="191" fontId="4" fillId="0" borderId="0" xfId="0" applyNumberFormat="1" applyFont="1"/>
    <xf numFmtId="191" fontId="4" fillId="9" borderId="0" xfId="72" applyNumberFormat="1" applyFont="1" applyFill="1"/>
    <xf numFmtId="3" fontId="140" fillId="0" borderId="0" xfId="0" applyNumberFormat="1" applyFont="1"/>
    <xf numFmtId="3" fontId="141" fillId="0" borderId="0" xfId="0" applyNumberFormat="1" applyFont="1"/>
    <xf numFmtId="3" fontId="142" fillId="0" borderId="0" xfId="0" applyNumberFormat="1" applyFont="1"/>
    <xf numFmtId="10" fontId="46" fillId="6" borderId="3" xfId="1" applyNumberFormat="1" applyFont="1" applyFill="1" applyBorder="1" applyAlignment="1"/>
    <xf numFmtId="0" fontId="143" fillId="0" borderId="0" xfId="0" applyFont="1"/>
    <xf numFmtId="0" fontId="22" fillId="0" borderId="1" xfId="0" applyFont="1" applyBorder="1"/>
    <xf numFmtId="10" fontId="45" fillId="0" borderId="1" xfId="1" applyNumberFormat="1" applyFont="1" applyFill="1" applyBorder="1" applyAlignment="1"/>
    <xf numFmtId="10" fontId="48" fillId="6" borderId="7" xfId="1" applyNumberFormat="1" applyFont="1" applyFill="1" applyBorder="1" applyAlignment="1"/>
    <xf numFmtId="10" fontId="48" fillId="6" borderId="19" xfId="1" applyNumberFormat="1" applyFont="1" applyFill="1" applyBorder="1" applyAlignment="1"/>
    <xf numFmtId="10" fontId="48" fillId="0" borderId="1" xfId="1" applyNumberFormat="1" applyFont="1" applyBorder="1" applyAlignment="1"/>
    <xf numFmtId="0" fontId="144" fillId="0" borderId="0" xfId="0" applyFont="1"/>
    <xf numFmtId="3" fontId="145" fillId="0" borderId="0" xfId="0" applyNumberFormat="1" applyFont="1" applyAlignment="1">
      <alignment horizontal="right" vertical="center" wrapText="1"/>
    </xf>
    <xf numFmtId="191" fontId="6" fillId="0" borderId="0" xfId="0" applyNumberFormat="1" applyFont="1"/>
    <xf numFmtId="0" fontId="4" fillId="3" borderId="0" xfId="0" applyFont="1" applyFill="1" applyAlignment="1">
      <alignment horizontal="centerContinuous"/>
    </xf>
    <xf numFmtId="0" fontId="11" fillId="4" borderId="0" xfId="0" applyFont="1" applyFill="1"/>
    <xf numFmtId="0" fontId="11" fillId="4" borderId="0" xfId="0" applyFont="1" applyFill="1" applyAlignment="1">
      <alignment horizontal="centerContinuous"/>
    </xf>
    <xf numFmtId="173" fontId="29" fillId="0" borderId="0" xfId="0" applyNumberFormat="1" applyFont="1"/>
    <xf numFmtId="170" fontId="146" fillId="0" borderId="0" xfId="0" applyNumberFormat="1" applyFont="1" applyAlignment="1">
      <alignment horizontal="right" vertical="center" wrapText="1"/>
    </xf>
    <xf numFmtId="0" fontId="4" fillId="17" borderId="0" xfId="0" applyFont="1" applyFill="1" applyAlignment="1">
      <alignment horizontal="centerContinuous"/>
    </xf>
    <xf numFmtId="177" fontId="6" fillId="20" borderId="0" xfId="1" applyNumberFormat="1" applyFont="1" applyFill="1" applyAlignment="1"/>
    <xf numFmtId="170" fontId="48" fillId="0" borderId="0" xfId="0" applyNumberFormat="1" applyFont="1"/>
    <xf numFmtId="170" fontId="147" fillId="0" borderId="0" xfId="0" applyNumberFormat="1" applyFont="1"/>
    <xf numFmtId="170" fontId="16" fillId="0" borderId="0" xfId="0" applyNumberFormat="1" applyFont="1"/>
    <xf numFmtId="170" fontId="28" fillId="0" borderId="0" xfId="0" applyNumberFormat="1" applyFont="1"/>
    <xf numFmtId="170" fontId="16" fillId="20" borderId="0" xfId="0" applyNumberFormat="1" applyFont="1" applyFill="1"/>
    <xf numFmtId="170" fontId="28" fillId="20" borderId="0" xfId="0" applyNumberFormat="1" applyFont="1" applyFill="1"/>
    <xf numFmtId="177" fontId="9" fillId="0" borderId="0" xfId="1" applyNumberFormat="1" applyFont="1" applyFill="1" applyBorder="1" applyAlignment="1"/>
    <xf numFmtId="177" fontId="15" fillId="0" borderId="0" xfId="1" applyNumberFormat="1" applyFont="1" applyFill="1" applyAlignment="1">
      <alignment horizontal="right" vertical="center" wrapText="1"/>
    </xf>
    <xf numFmtId="170" fontId="15" fillId="0" borderId="0" xfId="1" applyNumberFormat="1" applyFont="1" applyFill="1" applyAlignment="1">
      <alignment horizontal="right" vertical="center" wrapText="1"/>
    </xf>
    <xf numFmtId="199" fontId="4" fillId="0" borderId="0" xfId="0" applyNumberFormat="1" applyFont="1"/>
    <xf numFmtId="0" fontId="0" fillId="7" borderId="0" xfId="0" applyFill="1" applyAlignment="1">
      <alignment horizontal="centerContinuous"/>
    </xf>
    <xf numFmtId="10" fontId="18" fillId="0" borderId="0" xfId="0" applyNumberFormat="1" applyFont="1" applyAlignment="1">
      <alignment horizontal="right" vertical="center" wrapText="1"/>
    </xf>
    <xf numFmtId="0" fontId="17" fillId="0" borderId="0" xfId="0" applyFont="1" applyAlignment="1">
      <alignment vertical="center" wrapText="1"/>
    </xf>
    <xf numFmtId="0" fontId="17" fillId="0" borderId="0" xfId="0" applyFont="1" applyAlignment="1">
      <alignment horizontal="centerContinuous" vertical="center" wrapText="1"/>
    </xf>
    <xf numFmtId="0" fontId="0" fillId="0" borderId="0" xfId="0" applyAlignment="1">
      <alignment horizontal="centerContinuous"/>
    </xf>
    <xf numFmtId="10" fontId="148" fillId="0" borderId="0" xfId="0" applyNumberFormat="1" applyFont="1" applyAlignment="1">
      <alignment horizontal="right" vertical="center" wrapText="1"/>
    </xf>
    <xf numFmtId="0" fontId="149" fillId="0" borderId="0" xfId="0" applyFont="1" applyAlignment="1">
      <alignment vertical="center" wrapText="1"/>
    </xf>
    <xf numFmtId="0" fontId="45" fillId="0" borderId="1" xfId="0" applyFont="1" applyBorder="1"/>
    <xf numFmtId="0" fontId="150" fillId="0" borderId="0" xfId="0" applyFont="1"/>
    <xf numFmtId="170" fontId="45" fillId="0" borderId="1" xfId="0" applyNumberFormat="1" applyFont="1" applyBorder="1"/>
    <xf numFmtId="170" fontId="45" fillId="0" borderId="1" xfId="0" applyNumberFormat="1" applyFont="1" applyBorder="1" applyAlignment="1">
      <alignment horizontal="right" vertical="center" wrapText="1"/>
    </xf>
    <xf numFmtId="170" fontId="45" fillId="0" borderId="0" xfId="0" applyNumberFormat="1" applyFont="1" applyAlignment="1">
      <alignment horizontal="right" vertical="center" wrapText="1"/>
    </xf>
    <xf numFmtId="0" fontId="150" fillId="0" borderId="1" xfId="0" applyFont="1" applyBorder="1"/>
    <xf numFmtId="10" fontId="25" fillId="0" borderId="1" xfId="1" applyNumberFormat="1" applyFont="1" applyFill="1" applyBorder="1" applyAlignment="1">
      <alignment horizontal="right" vertical="center" wrapText="1"/>
    </xf>
    <xf numFmtId="10" fontId="48" fillId="0" borderId="0" xfId="1" applyNumberFormat="1" applyFont="1" applyFill="1" applyBorder="1" applyAlignment="1"/>
    <xf numFmtId="10" fontId="45" fillId="0" borderId="0" xfId="1" applyNumberFormat="1" applyFont="1" applyBorder="1" applyAlignment="1">
      <alignment horizontal="right" vertical="center" wrapText="1"/>
    </xf>
    <xf numFmtId="10" fontId="45" fillId="0" borderId="13" xfId="1" applyNumberFormat="1" applyFont="1" applyBorder="1" applyAlignment="1">
      <alignment horizontal="right" vertical="center" wrapText="1"/>
    </xf>
    <xf numFmtId="10" fontId="48" fillId="13" borderId="13" xfId="1" applyNumberFormat="1" applyFont="1" applyFill="1" applyBorder="1" applyAlignment="1"/>
    <xf numFmtId="170" fontId="3" fillId="0" borderId="13" xfId="0" applyNumberFormat="1" applyFont="1" applyBorder="1"/>
    <xf numFmtId="170" fontId="8" fillId="0" borderId="13" xfId="0" applyNumberFormat="1" applyFont="1" applyBorder="1" applyAlignment="1">
      <alignment horizontal="right" vertical="center" wrapText="1"/>
    </xf>
    <xf numFmtId="188" fontId="25" fillId="6" borderId="3" xfId="1" applyNumberFormat="1" applyFont="1" applyFill="1" applyBorder="1" applyAlignment="1"/>
    <xf numFmtId="170" fontId="4" fillId="17" borderId="0" xfId="0" applyNumberFormat="1" applyFont="1" applyFill="1"/>
    <xf numFmtId="170" fontId="3" fillId="17" borderId="0" xfId="0" applyNumberFormat="1" applyFont="1" applyFill="1"/>
    <xf numFmtId="170" fontId="8" fillId="17" borderId="0" xfId="0" applyNumberFormat="1" applyFont="1" applyFill="1"/>
    <xf numFmtId="10" fontId="6" fillId="17" borderId="0" xfId="1" applyNumberFormat="1" applyFont="1" applyFill="1" applyAlignment="1"/>
    <xf numFmtId="170" fontId="24" fillId="17" borderId="0" xfId="0" applyNumberFormat="1" applyFont="1" applyFill="1"/>
    <xf numFmtId="10" fontId="6" fillId="17" borderId="0" xfId="1" applyNumberFormat="1" applyFont="1" applyFill="1" applyBorder="1" applyAlignment="1"/>
    <xf numFmtId="10" fontId="6" fillId="17" borderId="1" xfId="1" applyNumberFormat="1" applyFont="1" applyFill="1" applyBorder="1" applyAlignment="1"/>
    <xf numFmtId="170" fontId="4" fillId="17" borderId="2" xfId="0" applyNumberFormat="1" applyFont="1" applyFill="1" applyBorder="1"/>
    <xf numFmtId="170" fontId="6" fillId="17" borderId="0" xfId="0" applyNumberFormat="1" applyFont="1" applyFill="1"/>
    <xf numFmtId="170" fontId="48" fillId="17" borderId="0" xfId="0" applyNumberFormat="1" applyFont="1" applyFill="1"/>
    <xf numFmtId="170" fontId="9" fillId="17" borderId="0" xfId="0" applyNumberFormat="1" applyFont="1" applyFill="1"/>
    <xf numFmtId="170" fontId="22" fillId="17" borderId="0" xfId="0" applyNumberFormat="1" applyFont="1" applyFill="1"/>
    <xf numFmtId="170" fontId="147" fillId="17" borderId="0" xfId="0" applyNumberFormat="1" applyFont="1" applyFill="1"/>
    <xf numFmtId="170" fontId="29" fillId="17" borderId="0" xfId="0" applyNumberFormat="1" applyFont="1" applyFill="1"/>
    <xf numFmtId="10" fontId="48" fillId="17" borderId="0" xfId="1" applyNumberFormat="1" applyFont="1" applyFill="1" applyAlignment="1"/>
    <xf numFmtId="196" fontId="3" fillId="17" borderId="0" xfId="0" applyNumberFormat="1" applyFont="1" applyFill="1"/>
    <xf numFmtId="10" fontId="9" fillId="17" borderId="0" xfId="1" applyNumberFormat="1" applyFont="1" applyFill="1" applyAlignment="1"/>
    <xf numFmtId="191" fontId="4" fillId="17" borderId="0" xfId="72" applyNumberFormat="1" applyFont="1" applyFill="1"/>
    <xf numFmtId="170" fontId="0" fillId="17" borderId="0" xfId="0" applyNumberFormat="1" applyFill="1"/>
    <xf numFmtId="170" fontId="6" fillId="17" borderId="1" xfId="0" applyNumberFormat="1" applyFont="1" applyFill="1" applyBorder="1"/>
    <xf numFmtId="170" fontId="7" fillId="17" borderId="0" xfId="0" applyNumberFormat="1" applyFont="1" applyFill="1"/>
    <xf numFmtId="173" fontId="3" fillId="17" borderId="0" xfId="0" applyNumberFormat="1" applyFont="1" applyFill="1"/>
    <xf numFmtId="170" fontId="15" fillId="17" borderId="0" xfId="0" applyNumberFormat="1" applyFont="1" applyFill="1"/>
    <xf numFmtId="0" fontId="6" fillId="17" borderId="0" xfId="0" applyFont="1" applyFill="1"/>
    <xf numFmtId="170" fontId="25" fillId="17" borderId="0" xfId="0" applyNumberFormat="1" applyFont="1" applyFill="1"/>
    <xf numFmtId="170" fontId="8" fillId="17" borderId="1" xfId="0" applyNumberFormat="1" applyFont="1" applyFill="1" applyBorder="1"/>
    <xf numFmtId="170" fontId="9" fillId="17" borderId="1" xfId="0" applyNumberFormat="1" applyFont="1" applyFill="1" applyBorder="1"/>
    <xf numFmtId="170" fontId="4" fillId="17" borderId="0" xfId="0" applyNumberFormat="1" applyFont="1" applyFill="1" applyAlignment="1">
      <alignment horizontal="right" vertical="center" wrapText="1"/>
    </xf>
    <xf numFmtId="190" fontId="8" fillId="17" borderId="1" xfId="0" applyNumberFormat="1" applyFont="1" applyFill="1" applyBorder="1"/>
    <xf numFmtId="170" fontId="15" fillId="0" borderId="0" xfId="0" applyNumberFormat="1" applyFont="1" applyAlignment="1">
      <alignment horizontal="right" vertical="center" wrapText="1"/>
    </xf>
    <xf numFmtId="10" fontId="48" fillId="6" borderId="7" xfId="1" applyNumberFormat="1" applyFont="1" applyFill="1" applyBorder="1" applyAlignment="1">
      <alignment horizontal="right" vertical="center" wrapText="1"/>
    </xf>
    <xf numFmtId="10" fontId="46" fillId="6" borderId="19" xfId="1" applyNumberFormat="1" applyFont="1" applyFill="1" applyBorder="1" applyAlignment="1"/>
    <xf numFmtId="10" fontId="151" fillId="6" borderId="3" xfId="1" applyNumberFormat="1" applyFont="1" applyFill="1" applyBorder="1" applyAlignment="1"/>
    <xf numFmtId="10" fontId="47" fillId="0" borderId="0" xfId="1" applyNumberFormat="1" applyFont="1" applyBorder="1" applyAlignment="1"/>
    <xf numFmtId="177" fontId="7" fillId="6" borderId="3" xfId="1" applyNumberFormat="1" applyFont="1" applyFill="1" applyBorder="1" applyAlignment="1"/>
    <xf numFmtId="0" fontId="54" fillId="0" borderId="0" xfId="88">
      <alignment vertical="center"/>
    </xf>
    <xf numFmtId="0" fontId="152" fillId="0" borderId="0" xfId="88" applyFont="1" applyAlignment="1"/>
    <xf numFmtId="0" fontId="103" fillId="0" borderId="0" xfId="88" applyFont="1" applyAlignment="1">
      <alignment horizontal="left"/>
    </xf>
    <xf numFmtId="0" fontId="152" fillId="0" borderId="0" xfId="88" applyFont="1" applyAlignment="1">
      <alignment horizontal="center"/>
    </xf>
    <xf numFmtId="14" fontId="152" fillId="0" borderId="0" xfId="88" applyNumberFormat="1" applyFont="1" applyAlignment="1">
      <alignment horizontal="right"/>
    </xf>
    <xf numFmtId="167" fontId="152" fillId="0" borderId="0" xfId="88" applyNumberFormat="1" applyFont="1" applyAlignment="1"/>
    <xf numFmtId="189" fontId="152" fillId="0" borderId="0" xfId="88" applyNumberFormat="1" applyFont="1" applyAlignment="1"/>
    <xf numFmtId="0" fontId="99" fillId="0" borderId="0" xfId="88" applyFont="1" applyAlignment="1">
      <alignment horizontal="center"/>
    </xf>
    <xf numFmtId="0" fontId="103" fillId="0" borderId="0" xfId="88" applyFont="1" applyAlignment="1">
      <alignment horizontal="center"/>
    </xf>
    <xf numFmtId="14" fontId="99" fillId="0" borderId="0" xfId="88" applyNumberFormat="1" applyFont="1" applyAlignment="1">
      <alignment horizontal="center"/>
    </xf>
    <xf numFmtId="167" fontId="99" fillId="0" borderId="0" xfId="88" applyNumberFormat="1" applyFont="1" applyAlignment="1">
      <alignment horizontal="center"/>
    </xf>
    <xf numFmtId="189" fontId="99" fillId="0" borderId="0" xfId="88" applyNumberFormat="1" applyFont="1" applyAlignment="1">
      <alignment horizontal="center"/>
    </xf>
    <xf numFmtId="0" fontId="101" fillId="4" borderId="0" xfId="88" applyFont="1" applyFill="1" applyAlignment="1">
      <alignment horizontal="centerContinuous"/>
    </xf>
    <xf numFmtId="0" fontId="13" fillId="22" borderId="0" xfId="0" applyFont="1" applyFill="1" applyAlignment="1">
      <alignment horizontal="centerContinuous"/>
    </xf>
    <xf numFmtId="0" fontId="0" fillId="22" borderId="0" xfId="0" applyFill="1" applyAlignment="1">
      <alignment horizontal="centerContinuous"/>
    </xf>
    <xf numFmtId="0" fontId="99" fillId="0" borderId="0" xfId="88" applyFont="1" applyAlignment="1"/>
    <xf numFmtId="14" fontId="99" fillId="0" borderId="0" xfId="88" applyNumberFormat="1" applyFont="1" applyAlignment="1">
      <alignment horizontal="right"/>
    </xf>
    <xf numFmtId="167" fontId="99" fillId="0" borderId="0" xfId="88" applyNumberFormat="1" applyFont="1" applyAlignment="1"/>
    <xf numFmtId="189" fontId="99" fillId="0" borderId="0" xfId="88" applyNumberFormat="1" applyFont="1" applyAlignment="1"/>
    <xf numFmtId="171" fontId="12" fillId="0" borderId="0" xfId="89" applyNumberFormat="1" applyFont="1" applyAlignment="1">
      <alignment horizontal="center"/>
    </xf>
    <xf numFmtId="171" fontId="153" fillId="0" borderId="0" xfId="89" applyNumberFormat="1" applyFont="1" applyAlignment="1">
      <alignment horizontal="center"/>
    </xf>
    <xf numFmtId="171" fontId="153" fillId="0" borderId="0" xfId="0" applyNumberFormat="1" applyFont="1" applyAlignment="1">
      <alignment horizontal="center"/>
    </xf>
    <xf numFmtId="169" fontId="12" fillId="0" borderId="0" xfId="88" applyNumberFormat="1" applyFont="1" applyAlignment="1"/>
    <xf numFmtId="0" fontId="102" fillId="0" borderId="0" xfId="88" applyFont="1" applyAlignment="1">
      <alignment horizontal="center" vertical="center"/>
    </xf>
    <xf numFmtId="0" fontId="100" fillId="2" borderId="0" xfId="88" applyFont="1" applyFill="1" applyAlignment="1"/>
    <xf numFmtId="0" fontId="99" fillId="2" borderId="0" xfId="88" applyFont="1" applyFill="1" applyAlignment="1"/>
    <xf numFmtId="0" fontId="103" fillId="2" borderId="0" xfId="88" applyFont="1" applyFill="1" applyAlignment="1">
      <alignment horizontal="left"/>
    </xf>
    <xf numFmtId="0" fontId="99" fillId="2" borderId="0" xfId="88" applyFont="1" applyFill="1" applyAlignment="1">
      <alignment horizontal="center"/>
    </xf>
    <xf numFmtId="14" fontId="99" fillId="2" borderId="0" xfId="88" applyNumberFormat="1" applyFont="1" applyFill="1" applyAlignment="1">
      <alignment horizontal="right"/>
    </xf>
    <xf numFmtId="167" fontId="100" fillId="2" borderId="0" xfId="88" applyNumberFormat="1" applyFont="1" applyFill="1" applyAlignment="1"/>
    <xf numFmtId="189" fontId="100" fillId="2" borderId="0" xfId="88" applyNumberFormat="1" applyFont="1" applyFill="1" applyAlignment="1"/>
    <xf numFmtId="170" fontId="100" fillId="2" borderId="0" xfId="88" applyNumberFormat="1" applyFont="1" applyFill="1" applyAlignment="1"/>
    <xf numFmtId="0" fontId="12" fillId="0" borderId="0" xfId="88" applyFont="1" applyAlignment="1">
      <alignment horizontal="center" vertical="center"/>
    </xf>
    <xf numFmtId="0" fontId="100" fillId="0" borderId="0" xfId="88" applyFont="1" applyAlignment="1"/>
    <xf numFmtId="170" fontId="99" fillId="0" borderId="0" xfId="88" applyNumberFormat="1" applyFont="1" applyAlignment="1"/>
    <xf numFmtId="0" fontId="54" fillId="17" borderId="0" xfId="88" applyFill="1">
      <alignment vertical="center"/>
    </xf>
    <xf numFmtId="14" fontId="100" fillId="0" borderId="0" xfId="88" applyNumberFormat="1" applyFont="1" applyAlignment="1">
      <alignment horizontal="right"/>
    </xf>
    <xf numFmtId="0" fontId="139" fillId="0" borderId="0" xfId="88" applyFont="1" applyAlignment="1">
      <alignment horizontal="left"/>
    </xf>
    <xf numFmtId="0" fontId="100" fillId="0" borderId="0" xfId="88" applyFont="1" applyAlignment="1">
      <alignment horizontal="center"/>
    </xf>
    <xf numFmtId="167" fontId="100" fillId="0" borderId="0" xfId="88" applyNumberFormat="1" applyFont="1" applyAlignment="1"/>
    <xf numFmtId="189" fontId="100" fillId="0" borderId="0" xfId="88" applyNumberFormat="1" applyFont="1" applyAlignment="1"/>
    <xf numFmtId="0" fontId="156" fillId="17" borderId="0" xfId="88" applyFont="1" applyFill="1" applyAlignment="1"/>
    <xf numFmtId="0" fontId="156" fillId="0" borderId="0" xfId="88" applyFont="1" applyAlignment="1"/>
    <xf numFmtId="189" fontId="9" fillId="0" borderId="0" xfId="88" applyNumberFormat="1" applyFont="1" applyAlignment="1"/>
    <xf numFmtId="170" fontId="152" fillId="0" borderId="0" xfId="88" applyNumberFormat="1" applyFont="1" applyAlignment="1"/>
    <xf numFmtId="170" fontId="99" fillId="16" borderId="0" xfId="88" applyNumberFormat="1" applyFont="1" applyFill="1" applyAlignment="1"/>
    <xf numFmtId="170" fontId="100" fillId="0" borderId="18" xfId="88" applyNumberFormat="1" applyFont="1" applyBorder="1" applyAlignment="1"/>
    <xf numFmtId="0" fontId="103" fillId="0" borderId="0" xfId="88" applyFont="1" applyAlignment="1"/>
    <xf numFmtId="170" fontId="99" fillId="19" borderId="0" xfId="88" applyNumberFormat="1" applyFont="1" applyFill="1" applyAlignment="1"/>
    <xf numFmtId="0" fontId="158" fillId="0" borderId="0" xfId="88" applyFont="1">
      <alignment vertical="center"/>
    </xf>
    <xf numFmtId="0" fontId="54" fillId="0" borderId="0" xfId="88" applyAlignment="1">
      <alignment horizontal="right" vertical="center"/>
    </xf>
    <xf numFmtId="189" fontId="54" fillId="0" borderId="0" xfId="88" applyNumberFormat="1">
      <alignment vertical="center"/>
    </xf>
    <xf numFmtId="189" fontId="9" fillId="0" borderId="0" xfId="88" applyNumberFormat="1" applyFont="1" applyAlignment="1">
      <alignment horizontal="right"/>
    </xf>
    <xf numFmtId="170" fontId="99" fillId="17" borderId="0" xfId="88" applyNumberFormat="1" applyFont="1" applyFill="1" applyAlignment="1"/>
    <xf numFmtId="189" fontId="99" fillId="0" borderId="0" xfId="88" applyNumberFormat="1" applyFont="1" applyAlignment="1">
      <alignment horizontal="right"/>
    </xf>
    <xf numFmtId="170" fontId="9" fillId="17" borderId="0" xfId="88" applyNumberFormat="1" applyFont="1" applyFill="1" applyAlignment="1"/>
    <xf numFmtId="170" fontId="100" fillId="0" borderId="0" xfId="88" applyNumberFormat="1" applyFont="1" applyAlignment="1"/>
    <xf numFmtId="170" fontId="100" fillId="17" borderId="0" xfId="88" applyNumberFormat="1" applyFont="1" applyFill="1" applyAlignment="1"/>
    <xf numFmtId="170" fontId="152" fillId="0" borderId="1" xfId="88" applyNumberFormat="1" applyFont="1" applyBorder="1" applyAlignment="1"/>
    <xf numFmtId="170" fontId="99" fillId="0" borderId="1" xfId="88" applyNumberFormat="1" applyFont="1" applyBorder="1" applyAlignment="1"/>
    <xf numFmtId="170" fontId="99" fillId="17" borderId="1" xfId="88" applyNumberFormat="1" applyFont="1" applyFill="1" applyBorder="1" applyAlignment="1"/>
    <xf numFmtId="170" fontId="152" fillId="0" borderId="13" xfId="88" applyNumberFormat="1" applyFont="1" applyBorder="1" applyAlignment="1"/>
    <xf numFmtId="0" fontId="139" fillId="0" borderId="0" xfId="88" applyFont="1" applyAlignment="1"/>
    <xf numFmtId="189" fontId="100" fillId="0" borderId="0" xfId="88" applyNumberFormat="1" applyFont="1" applyAlignment="1">
      <alignment horizontal="right"/>
    </xf>
    <xf numFmtId="170" fontId="156" fillId="0" borderId="0" xfId="88" applyNumberFormat="1" applyFont="1" applyAlignment="1"/>
    <xf numFmtId="0" fontId="118" fillId="17" borderId="0" xfId="88" applyFont="1" applyFill="1">
      <alignment vertical="center"/>
    </xf>
    <xf numFmtId="0" fontId="118" fillId="0" borderId="0" xfId="88" applyFont="1">
      <alignment vertical="center"/>
    </xf>
    <xf numFmtId="170" fontId="152" fillId="17" borderId="1" xfId="88" applyNumberFormat="1" applyFont="1" applyFill="1" applyBorder="1" applyAlignment="1"/>
    <xf numFmtId="189" fontId="99" fillId="2" borderId="0" xfId="88" applyNumberFormat="1" applyFont="1" applyFill="1" applyAlignment="1"/>
    <xf numFmtId="0" fontId="99" fillId="17" borderId="0" xfId="88" applyFont="1" applyFill="1" applyAlignment="1"/>
    <xf numFmtId="0" fontId="99" fillId="0" borderId="0" xfId="88" applyFont="1" applyAlignment="1">
      <alignment horizontal="left"/>
    </xf>
    <xf numFmtId="191" fontId="25" fillId="0" borderId="0" xfId="72" applyNumberFormat="1" applyFont="1" applyAlignment="1"/>
    <xf numFmtId="170" fontId="25" fillId="0" borderId="0" xfId="88" applyNumberFormat="1" applyFont="1" applyAlignment="1"/>
    <xf numFmtId="170" fontId="25" fillId="16" borderId="0" xfId="88" applyNumberFormat="1" applyFont="1" applyFill="1" applyAlignment="1"/>
    <xf numFmtId="0" fontId="99" fillId="0" borderId="0" xfId="88" applyFont="1" applyAlignment="1">
      <alignment vertical="top"/>
    </xf>
    <xf numFmtId="0" fontId="103" fillId="0" borderId="0" xfId="88" applyFont="1" applyAlignment="1">
      <alignment vertical="top"/>
    </xf>
    <xf numFmtId="0" fontId="99" fillId="0" borderId="0" xfId="88" applyFont="1" applyAlignment="1">
      <alignment vertical="top" wrapText="1"/>
    </xf>
    <xf numFmtId="0" fontId="152" fillId="0" borderId="0" xfId="88" applyFont="1" applyAlignment="1">
      <alignment vertical="top" wrapText="1"/>
    </xf>
    <xf numFmtId="0" fontId="103" fillId="0" borderId="0" xfId="88" applyFont="1" applyAlignment="1">
      <alignment horizontal="left" vertical="top" wrapText="1"/>
    </xf>
    <xf numFmtId="0" fontId="152" fillId="0" borderId="0" xfId="88" applyFont="1" applyAlignment="1">
      <alignment horizontal="center" vertical="top" wrapText="1"/>
    </xf>
    <xf numFmtId="14" fontId="152" fillId="0" borderId="0" xfId="88" applyNumberFormat="1" applyFont="1" applyAlignment="1">
      <alignment horizontal="right" vertical="top" wrapText="1"/>
    </xf>
    <xf numFmtId="167" fontId="152" fillId="0" borderId="0" xfId="88" applyNumberFormat="1" applyFont="1" applyAlignment="1">
      <alignment vertical="top" wrapText="1"/>
    </xf>
    <xf numFmtId="189" fontId="152" fillId="0" borderId="0" xfId="88" applyNumberFormat="1" applyFont="1" applyAlignment="1">
      <alignment vertical="top" wrapText="1"/>
    </xf>
    <xf numFmtId="0" fontId="159" fillId="0" borderId="0" xfId="88" applyFont="1" applyAlignment="1">
      <alignment horizontal="left" vertical="center"/>
    </xf>
    <xf numFmtId="167" fontId="152" fillId="0" borderId="0" xfId="88" applyNumberFormat="1" applyFont="1" applyAlignment="1">
      <alignment horizontal="right"/>
    </xf>
    <xf numFmtId="167" fontId="99" fillId="0" borderId="0" xfId="88" applyNumberFormat="1" applyFont="1" applyAlignment="1">
      <alignment horizontal="right"/>
    </xf>
    <xf numFmtId="169" fontId="12" fillId="0" borderId="0" xfId="88" applyNumberFormat="1" applyFont="1" applyAlignment="1">
      <alignment horizontal="center"/>
    </xf>
    <xf numFmtId="0" fontId="99" fillId="2" borderId="0" xfId="88" applyFont="1" applyFill="1" applyAlignment="1">
      <alignment horizontal="left"/>
    </xf>
    <xf numFmtId="167" fontId="100" fillId="2" borderId="0" xfId="88" applyNumberFormat="1" applyFont="1" applyFill="1" applyAlignment="1">
      <alignment horizontal="right"/>
    </xf>
    <xf numFmtId="170" fontId="99" fillId="2" borderId="0" xfId="88" applyNumberFormat="1" applyFont="1" applyFill="1" applyAlignment="1"/>
    <xf numFmtId="0" fontId="54" fillId="16" borderId="0" xfId="88" applyFill="1">
      <alignment vertical="center"/>
    </xf>
    <xf numFmtId="0" fontId="155" fillId="0" borderId="0" xfId="88" applyFont="1" applyAlignment="1">
      <alignment horizontal="center"/>
    </xf>
    <xf numFmtId="0" fontId="103" fillId="0" borderId="0" xfId="88" applyFont="1" applyAlignment="1">
      <alignment horizontal="left" vertical="center"/>
    </xf>
    <xf numFmtId="0" fontId="103" fillId="0" borderId="0" xfId="88" applyFont="1" applyAlignment="1">
      <alignment horizontal="center" vertical="center"/>
    </xf>
    <xf numFmtId="167" fontId="103" fillId="0" borderId="0" xfId="88" applyNumberFormat="1" applyFont="1" applyAlignment="1">
      <alignment horizontal="right" vertical="center"/>
    </xf>
    <xf numFmtId="189" fontId="103" fillId="0" borderId="0" xfId="88" applyNumberFormat="1" applyFont="1" applyAlignment="1">
      <alignment horizontal="center" vertical="center"/>
    </xf>
    <xf numFmtId="0" fontId="152" fillId="0" borderId="0" xfId="88" applyFont="1" applyAlignment="1">
      <alignment horizontal="left" vertical="center"/>
    </xf>
    <xf numFmtId="14" fontId="99" fillId="0" borderId="0" xfId="88" applyNumberFormat="1" applyFont="1" applyAlignment="1">
      <alignment horizontal="center" vertical="center"/>
    </xf>
    <xf numFmtId="167" fontId="99" fillId="0" borderId="0" xfId="90" applyFont="1" applyFill="1" applyAlignment="1">
      <alignment horizontal="right" vertical="center"/>
    </xf>
    <xf numFmtId="189" fontId="152" fillId="0" borderId="0" xfId="88" applyNumberFormat="1" applyFont="1" applyAlignment="1">
      <alignment horizontal="center" vertical="center"/>
    </xf>
    <xf numFmtId="170" fontId="99" fillId="13" borderId="0" xfId="88" applyNumberFormat="1" applyFont="1" applyFill="1" applyAlignment="1"/>
    <xf numFmtId="170" fontId="160" fillId="0" borderId="0" xfId="88" applyNumberFormat="1" applyFont="1" applyAlignment="1"/>
    <xf numFmtId="170" fontId="152" fillId="17" borderId="0" xfId="88" applyNumberFormat="1" applyFont="1" applyFill="1" applyAlignment="1"/>
    <xf numFmtId="0" fontId="156" fillId="0" borderId="0" xfId="88" applyFont="1" applyAlignment="1">
      <alignment horizontal="center" vertical="center"/>
    </xf>
    <xf numFmtId="0" fontId="156" fillId="0" borderId="0" xfId="88" applyFont="1" applyAlignment="1">
      <alignment horizontal="left" vertical="center"/>
    </xf>
    <xf numFmtId="167" fontId="156" fillId="0" borderId="0" xfId="88" applyNumberFormat="1" applyFont="1" applyAlignment="1">
      <alignment horizontal="right" vertical="center"/>
    </xf>
    <xf numFmtId="189" fontId="156" fillId="0" borderId="0" xfId="88" applyNumberFormat="1" applyFont="1" applyAlignment="1">
      <alignment horizontal="center" vertical="center"/>
    </xf>
    <xf numFmtId="170" fontId="156" fillId="0" borderId="18" xfId="88" applyNumberFormat="1" applyFont="1" applyBorder="1" applyAlignment="1"/>
    <xf numFmtId="0" fontId="103" fillId="9" borderId="0" xfId="88" applyFont="1" applyFill="1" applyAlignment="1">
      <alignment horizontal="left" vertical="center"/>
    </xf>
    <xf numFmtId="167" fontId="99" fillId="0" borderId="0" xfId="88" applyNumberFormat="1" applyFont="1" applyAlignment="1">
      <alignment horizontal="right" vertical="center"/>
    </xf>
    <xf numFmtId="189" fontId="99" fillId="0" borderId="0" xfId="88" applyNumberFormat="1" applyFont="1" applyAlignment="1">
      <alignment horizontal="center" vertical="center"/>
    </xf>
    <xf numFmtId="170" fontId="160" fillId="17" borderId="0" xfId="88" applyNumberFormat="1" applyFont="1" applyFill="1" applyAlignment="1"/>
    <xf numFmtId="0" fontId="159" fillId="0" borderId="0" xfId="88" applyFont="1">
      <alignment vertical="center"/>
    </xf>
    <xf numFmtId="4" fontId="99" fillId="0" borderId="0" xfId="88" applyNumberFormat="1" applyFont="1" applyAlignment="1">
      <alignment horizontal="right" vertical="center"/>
    </xf>
    <xf numFmtId="170" fontId="160" fillId="0" borderId="0" xfId="0" applyNumberFormat="1" applyFont="1"/>
    <xf numFmtId="170" fontId="152" fillId="0" borderId="0" xfId="0" applyNumberFormat="1" applyFont="1"/>
    <xf numFmtId="170" fontId="152" fillId="17" borderId="0" xfId="0" applyNumberFormat="1" applyFont="1" applyFill="1"/>
    <xf numFmtId="170" fontId="160" fillId="17" borderId="0" xfId="0" applyNumberFormat="1" applyFont="1" applyFill="1"/>
    <xf numFmtId="0" fontId="156" fillId="0" borderId="0" xfId="88" applyFont="1" applyAlignment="1">
      <alignment horizontal="left"/>
    </xf>
    <xf numFmtId="167" fontId="156" fillId="0" borderId="0" xfId="88" applyNumberFormat="1" applyFont="1" applyAlignment="1">
      <alignment horizontal="right"/>
    </xf>
    <xf numFmtId="189" fontId="156" fillId="0" borderId="0" xfId="88" applyNumberFormat="1" applyFont="1" applyAlignment="1"/>
    <xf numFmtId="4" fontId="156" fillId="0" borderId="0" xfId="88" applyNumberFormat="1" applyFont="1" applyAlignment="1"/>
    <xf numFmtId="4" fontId="54" fillId="0" borderId="0" xfId="88" applyNumberFormat="1">
      <alignment vertical="center"/>
    </xf>
    <xf numFmtId="4" fontId="13" fillId="0" borderId="0" xfId="89" applyNumberFormat="1"/>
    <xf numFmtId="0" fontId="13" fillId="0" borderId="0" xfId="89" applyAlignment="1">
      <alignment horizontal="center"/>
    </xf>
    <xf numFmtId="0" fontId="13" fillId="0" borderId="0" xfId="89" applyAlignment="1">
      <alignment horizontal="right"/>
    </xf>
    <xf numFmtId="0" fontId="96" fillId="0" borderId="0" xfId="89" applyFont="1" applyAlignment="1">
      <alignment horizontal="left"/>
    </xf>
    <xf numFmtId="0" fontId="13" fillId="0" borderId="0" xfId="89" applyAlignment="1">
      <alignment horizontal="left"/>
    </xf>
    <xf numFmtId="0" fontId="97" fillId="0" borderId="0" xfId="89" applyFont="1" applyAlignment="1">
      <alignment horizontal="center"/>
    </xf>
    <xf numFmtId="167" fontId="97" fillId="0" borderId="0" xfId="89" applyNumberFormat="1" applyFont="1" applyAlignment="1">
      <alignment horizontal="right"/>
    </xf>
    <xf numFmtId="189" fontId="97" fillId="0" borderId="0" xfId="89" applyNumberFormat="1" applyFont="1" applyAlignment="1">
      <alignment horizontal="right"/>
    </xf>
    <xf numFmtId="170" fontId="13" fillId="0" borderId="0" xfId="89" applyNumberFormat="1"/>
    <xf numFmtId="167" fontId="13" fillId="0" borderId="0" xfId="89" applyNumberFormat="1"/>
    <xf numFmtId="0" fontId="13" fillId="0" borderId="0" xfId="89"/>
    <xf numFmtId="0" fontId="159" fillId="0" borderId="0" xfId="88" applyFont="1" applyAlignment="1">
      <alignment horizontal="center" vertical="center"/>
    </xf>
    <xf numFmtId="14" fontId="3" fillId="0" borderId="0" xfId="89" applyNumberFormat="1" applyFont="1" applyAlignment="1">
      <alignment horizontal="center"/>
    </xf>
    <xf numFmtId="189" fontId="13" fillId="0" borderId="0" xfId="89" applyNumberFormat="1" applyAlignment="1">
      <alignment horizontal="right"/>
    </xf>
    <xf numFmtId="0" fontId="27" fillId="0" borderId="0" xfId="89" applyFont="1"/>
    <xf numFmtId="0" fontId="27" fillId="0" borderId="0" xfId="89" applyFont="1" applyAlignment="1">
      <alignment horizontal="center"/>
    </xf>
    <xf numFmtId="0" fontId="27" fillId="0" borderId="0" xfId="89" applyFont="1" applyAlignment="1">
      <alignment horizontal="left"/>
    </xf>
    <xf numFmtId="167" fontId="27" fillId="0" borderId="0" xfId="89" applyNumberFormat="1" applyFont="1" applyAlignment="1">
      <alignment horizontal="right"/>
    </xf>
    <xf numFmtId="189" fontId="27" fillId="0" borderId="0" xfId="89" applyNumberFormat="1" applyFont="1" applyAlignment="1">
      <alignment horizontal="right"/>
    </xf>
    <xf numFmtId="170" fontId="27" fillId="0" borderId="2" xfId="89" applyNumberFormat="1" applyFont="1" applyBorder="1"/>
    <xf numFmtId="170" fontId="27" fillId="0" borderId="0" xfId="89" applyNumberFormat="1" applyFont="1"/>
    <xf numFmtId="0" fontId="54" fillId="0" borderId="0" xfId="88" applyAlignment="1">
      <alignment horizontal="center" vertical="center"/>
    </xf>
    <xf numFmtId="0" fontId="152" fillId="0" borderId="0" xfId="88" applyFont="1" applyAlignment="1">
      <alignment horizontal="right"/>
    </xf>
    <xf numFmtId="167" fontId="103" fillId="0" borderId="0" xfId="0" applyNumberFormat="1" applyFont="1" applyAlignment="1">
      <alignment horizontal="right" vertical="center"/>
    </xf>
    <xf numFmtId="0" fontId="152" fillId="0" borderId="0" xfId="88" applyFont="1" applyAlignment="1">
      <alignment horizontal="left"/>
    </xf>
    <xf numFmtId="167" fontId="160" fillId="0" borderId="0" xfId="88" applyNumberFormat="1" applyFont="1" applyAlignment="1"/>
    <xf numFmtId="0" fontId="152" fillId="17" borderId="0" xfId="88" applyFont="1" applyFill="1" applyAlignment="1"/>
    <xf numFmtId="14" fontId="152" fillId="0" borderId="0" xfId="88" applyNumberFormat="1" applyFont="1" applyAlignment="1">
      <alignment horizontal="center"/>
    </xf>
    <xf numFmtId="43" fontId="152" fillId="17" borderId="0" xfId="72" applyFont="1" applyFill="1" applyAlignment="1"/>
    <xf numFmtId="4" fontId="152" fillId="17" borderId="0" xfId="88" applyNumberFormat="1" applyFont="1" applyFill="1" applyAlignment="1"/>
    <xf numFmtId="167" fontId="152" fillId="0" borderId="0" xfId="88" applyNumberFormat="1" applyFont="1" applyAlignment="1">
      <alignment horizontal="right" vertical="center"/>
    </xf>
    <xf numFmtId="170" fontId="156" fillId="17" borderId="0" xfId="88" applyNumberFormat="1" applyFont="1" applyFill="1" applyAlignment="1"/>
    <xf numFmtId="0" fontId="96" fillId="0" borderId="0" xfId="0" applyFont="1" applyAlignment="1">
      <alignment horizontal="left"/>
    </xf>
    <xf numFmtId="167" fontId="152" fillId="0" borderId="0" xfId="0" applyNumberFormat="1" applyFont="1" applyAlignment="1">
      <alignment horizontal="right" vertical="center"/>
    </xf>
    <xf numFmtId="189" fontId="152" fillId="0" borderId="0" xfId="0" applyNumberFormat="1" applyFont="1" applyAlignment="1">
      <alignment horizontal="center" vertical="center"/>
    </xf>
    <xf numFmtId="0" fontId="152" fillId="0" borderId="1" xfId="0" applyFont="1" applyBorder="1"/>
    <xf numFmtId="0" fontId="152" fillId="16" borderId="1" xfId="0" applyFont="1" applyFill="1" applyBorder="1"/>
    <xf numFmtId="167" fontId="152" fillId="16" borderId="1" xfId="0" applyNumberFormat="1" applyFont="1" applyFill="1" applyBorder="1"/>
    <xf numFmtId="0" fontId="118" fillId="0" borderId="0" xfId="88" applyFont="1" applyAlignment="1">
      <alignment horizontal="center" vertical="center"/>
    </xf>
    <xf numFmtId="0" fontId="159" fillId="0" borderId="0" xfId="0" applyFont="1" applyAlignment="1">
      <alignment horizontal="left" vertical="center"/>
    </xf>
    <xf numFmtId="0" fontId="152" fillId="0" borderId="0" xfId="0" applyFont="1"/>
    <xf numFmtId="167" fontId="152" fillId="0" borderId="0" xfId="0" applyNumberFormat="1" applyFont="1"/>
    <xf numFmtId="0" fontId="152" fillId="0" borderId="0" xfId="0" applyFont="1" applyAlignment="1">
      <alignment horizontal="left" vertical="center"/>
    </xf>
    <xf numFmtId="43" fontId="152" fillId="0" borderId="1" xfId="72" applyFont="1" applyFill="1" applyBorder="1" applyAlignment="1"/>
    <xf numFmtId="0" fontId="136" fillId="0" borderId="0" xfId="88" applyFont="1">
      <alignment vertical="center"/>
    </xf>
    <xf numFmtId="0" fontId="136" fillId="16" borderId="0" xfId="88" applyFont="1" applyFill="1">
      <alignment vertical="center"/>
    </xf>
    <xf numFmtId="0" fontId="99" fillId="0" borderId="0" xfId="88" applyFont="1" applyAlignment="1">
      <alignment wrapText="1"/>
    </xf>
    <xf numFmtId="167" fontId="99" fillId="0" borderId="0" xfId="88" applyNumberFormat="1" applyFont="1" applyAlignment="1">
      <alignment horizontal="center" vertical="center"/>
    </xf>
    <xf numFmtId="0" fontId="99" fillId="0" borderId="0" xfId="88" applyFont="1" applyAlignment="1">
      <alignment horizontal="center" vertical="center"/>
    </xf>
    <xf numFmtId="0" fontId="136" fillId="0" borderId="0" xfId="88" applyFont="1" applyAlignment="1">
      <alignment horizontal="center" vertical="center"/>
    </xf>
    <xf numFmtId="0" fontId="136" fillId="16" borderId="0" xfId="73" applyFont="1" applyFill="1">
      <alignment vertical="center"/>
    </xf>
    <xf numFmtId="167" fontId="99" fillId="23" borderId="0" xfId="73" applyNumberFormat="1" applyFont="1" applyFill="1" applyAlignment="1">
      <alignment horizontal="center" vertical="center"/>
    </xf>
    <xf numFmtId="0" fontId="3" fillId="0" borderId="0" xfId="89" applyFont="1"/>
    <xf numFmtId="189" fontId="13" fillId="0" borderId="0" xfId="89" applyNumberFormat="1"/>
    <xf numFmtId="0" fontId="161" fillId="0" borderId="0" xfId="91"/>
    <xf numFmtId="167" fontId="3" fillId="0" borderId="0" xfId="89" applyNumberFormat="1" applyFont="1"/>
    <xf numFmtId="189" fontId="3" fillId="0" borderId="0" xfId="89" applyNumberFormat="1" applyFont="1"/>
    <xf numFmtId="0" fontId="13" fillId="22" borderId="0" xfId="91" applyFont="1" applyFill="1" applyAlignment="1">
      <alignment horizontal="centerContinuous"/>
    </xf>
    <xf numFmtId="0" fontId="161" fillId="22" borderId="0" xfId="91" applyFill="1" applyAlignment="1">
      <alignment horizontal="centerContinuous"/>
    </xf>
    <xf numFmtId="171" fontId="12" fillId="0" borderId="0" xfId="89" applyNumberFormat="1" applyFont="1"/>
    <xf numFmtId="171" fontId="12" fillId="0" borderId="0" xfId="91" applyNumberFormat="1" applyFont="1" applyAlignment="1">
      <alignment horizontal="right"/>
    </xf>
    <xf numFmtId="171" fontId="153" fillId="0" borderId="0" xfId="91" applyNumberFormat="1" applyFont="1" applyAlignment="1">
      <alignment horizontal="center"/>
    </xf>
    <xf numFmtId="169" fontId="12" fillId="0" borderId="0" xfId="89" applyNumberFormat="1" applyFont="1" applyAlignment="1">
      <alignment horizontal="center"/>
    </xf>
    <xf numFmtId="0" fontId="3" fillId="0" borderId="0" xfId="89" applyFont="1" applyAlignment="1">
      <alignment horizontal="center"/>
    </xf>
    <xf numFmtId="0" fontId="6" fillId="0" borderId="0" xfId="89" applyFont="1" applyAlignment="1">
      <alignment horizontal="center" vertical="center"/>
    </xf>
    <xf numFmtId="167" fontId="6" fillId="0" borderId="0" xfId="89" applyNumberFormat="1" applyFont="1" applyAlignment="1">
      <alignment horizontal="center" vertical="center"/>
    </xf>
    <xf numFmtId="0" fontId="4" fillId="2" borderId="0" xfId="89" applyFont="1" applyFill="1"/>
    <xf numFmtId="0" fontId="3" fillId="2" borderId="0" xfId="89" applyFont="1" applyFill="1"/>
    <xf numFmtId="167" fontId="4" fillId="2" borderId="0" xfId="89" applyNumberFormat="1" applyFont="1" applyFill="1"/>
    <xf numFmtId="189" fontId="3" fillId="2" borderId="0" xfId="89" applyNumberFormat="1" applyFont="1" applyFill="1"/>
    <xf numFmtId="170" fontId="4" fillId="2" borderId="0" xfId="89" applyNumberFormat="1" applyFont="1" applyFill="1"/>
    <xf numFmtId="0" fontId="95" fillId="0" borderId="0" xfId="89" applyFont="1"/>
    <xf numFmtId="41" fontId="161" fillId="0" borderId="0" xfId="91" applyNumberFormat="1"/>
    <xf numFmtId="0" fontId="13" fillId="0" borderId="0" xfId="89" applyAlignment="1">
      <alignment horizontal="center" vertical="center"/>
    </xf>
    <xf numFmtId="0" fontId="97" fillId="0" borderId="0" xfId="89" applyFont="1"/>
    <xf numFmtId="167" fontId="97" fillId="0" borderId="0" xfId="89" applyNumberFormat="1" applyFont="1"/>
    <xf numFmtId="14" fontId="3" fillId="0" borderId="0" xfId="89" applyNumberFormat="1" applyFont="1"/>
    <xf numFmtId="167" fontId="3" fillId="0" borderId="0" xfId="90" applyFont="1" applyAlignment="1"/>
    <xf numFmtId="167" fontId="13" fillId="24" borderId="0" xfId="89" applyNumberFormat="1" applyFill="1"/>
    <xf numFmtId="0" fontId="27" fillId="0" borderId="0" xfId="89" applyFont="1" applyAlignment="1">
      <alignment horizontal="center" vertical="center"/>
    </xf>
    <xf numFmtId="167" fontId="27" fillId="0" borderId="0" xfId="89" applyNumberFormat="1" applyFont="1"/>
    <xf numFmtId="9" fontId="0" fillId="0" borderId="0" xfId="1" applyFont="1" applyFill="1" applyBorder="1" applyAlignment="1" applyProtection="1"/>
    <xf numFmtId="167" fontId="3" fillId="2" borderId="0" xfId="89" applyNumberFormat="1" applyFont="1" applyFill="1"/>
    <xf numFmtId="0" fontId="103" fillId="0" borderId="0" xfId="91" applyFont="1" applyAlignment="1">
      <alignment horizontal="left"/>
    </xf>
    <xf numFmtId="0" fontId="99" fillId="0" borderId="0" xfId="91" applyFont="1" applyAlignment="1">
      <alignment horizontal="center"/>
    </xf>
    <xf numFmtId="0" fontId="99" fillId="0" borderId="0" xfId="91" applyFont="1"/>
    <xf numFmtId="167" fontId="99" fillId="0" borderId="0" xfId="91" applyNumberFormat="1" applyFont="1"/>
    <xf numFmtId="167" fontId="99" fillId="0" borderId="0" xfId="91" applyNumberFormat="1" applyFont="1" applyAlignment="1">
      <alignment horizontal="center"/>
    </xf>
    <xf numFmtId="189" fontId="99" fillId="0" borderId="0" xfId="91" applyNumberFormat="1" applyFont="1"/>
    <xf numFmtId="0" fontId="99" fillId="19" borderId="0" xfId="91" applyFont="1" applyFill="1"/>
    <xf numFmtId="167" fontId="99" fillId="19" borderId="0" xfId="91" applyNumberFormat="1" applyFont="1" applyFill="1"/>
    <xf numFmtId="189" fontId="99" fillId="0" borderId="0" xfId="91" applyNumberFormat="1" applyFont="1" applyAlignment="1">
      <alignment horizontal="right"/>
    </xf>
    <xf numFmtId="170" fontId="99" fillId="0" borderId="0" xfId="91" applyNumberFormat="1" applyFont="1"/>
    <xf numFmtId="170" fontId="99" fillId="19" borderId="0" xfId="91" applyNumberFormat="1" applyFont="1" applyFill="1"/>
    <xf numFmtId="170" fontId="99" fillId="16" borderId="0" xfId="91" applyNumberFormat="1" applyFont="1" applyFill="1"/>
    <xf numFmtId="189" fontId="27" fillId="0" borderId="0" xfId="89" applyNumberFormat="1" applyFont="1"/>
    <xf numFmtId="0" fontId="154" fillId="0" borderId="0" xfId="91" applyFont="1"/>
    <xf numFmtId="167" fontId="27" fillId="17" borderId="0" xfId="89" applyNumberFormat="1" applyFont="1" applyFill="1"/>
    <xf numFmtId="0" fontId="13" fillId="0" borderId="0" xfId="89" applyAlignment="1">
      <alignment vertical="top" wrapText="1"/>
    </xf>
    <xf numFmtId="0" fontId="99" fillId="0" borderId="0" xfId="73" applyFont="1" applyAlignment="1">
      <alignment horizontal="left" vertical="top"/>
    </xf>
    <xf numFmtId="167" fontId="99" fillId="22" borderId="0" xfId="73" applyNumberFormat="1" applyFont="1" applyFill="1" applyAlignment="1">
      <alignment horizontal="left" vertical="top" wrapText="1"/>
    </xf>
    <xf numFmtId="170" fontId="45" fillId="17" borderId="0" xfId="0" applyNumberFormat="1" applyFont="1" applyFill="1"/>
    <xf numFmtId="10" fontId="46" fillId="6" borderId="7" xfId="1" applyNumberFormat="1" applyFont="1" applyFill="1" applyBorder="1" applyAlignment="1"/>
    <xf numFmtId="10" fontId="3" fillId="6" borderId="3" xfId="1" applyNumberFormat="1" applyFont="1" applyFill="1" applyBorder="1" applyAlignment="1"/>
    <xf numFmtId="10" fontId="25" fillId="0" borderId="0" xfId="0" applyNumberFormat="1" applyFont="1"/>
    <xf numFmtId="177" fontId="47" fillId="0" borderId="0" xfId="1" applyNumberFormat="1" applyFont="1" applyFill="1" applyAlignment="1">
      <alignment horizontal="right" vertical="center" wrapText="1"/>
    </xf>
    <xf numFmtId="170" fontId="22" fillId="0" borderId="0" xfId="0" applyNumberFormat="1" applyFont="1"/>
    <xf numFmtId="199" fontId="22" fillId="0" borderId="0" xfId="0" applyNumberFormat="1" applyFont="1"/>
    <xf numFmtId="10" fontId="47" fillId="0" borderId="0" xfId="1" applyNumberFormat="1" applyFont="1" applyFill="1" applyAlignment="1">
      <alignment horizontal="right" vertical="center" wrapText="1"/>
    </xf>
    <xf numFmtId="10" fontId="15" fillId="0" borderId="0" xfId="1" applyNumberFormat="1" applyFont="1" applyFill="1" applyAlignment="1">
      <alignment horizontal="right" vertical="center" wrapText="1"/>
    </xf>
    <xf numFmtId="177" fontId="25" fillId="6" borderId="3" xfId="1" applyNumberFormat="1" applyFont="1" applyFill="1" applyBorder="1" applyAlignment="1"/>
    <xf numFmtId="170" fontId="15" fillId="0" borderId="0" xfId="1" applyNumberFormat="1" applyFont="1" applyFill="1" applyBorder="1" applyAlignment="1"/>
    <xf numFmtId="177" fontId="15" fillId="0" borderId="0" xfId="1" applyNumberFormat="1" applyFont="1" applyFill="1" applyBorder="1" applyAlignment="1"/>
    <xf numFmtId="170" fontId="6" fillId="0" borderId="0" xfId="1" applyNumberFormat="1" applyFont="1" applyFill="1" applyAlignment="1"/>
    <xf numFmtId="191" fontId="22" fillId="0" borderId="0" xfId="1" applyNumberFormat="1" applyFont="1" applyFill="1" applyAlignment="1"/>
    <xf numFmtId="170" fontId="152" fillId="0" borderId="0" xfId="0" applyNumberFormat="1" applyFont="1" applyAlignment="1">
      <alignment vertical="top"/>
    </xf>
    <xf numFmtId="0" fontId="152" fillId="0" borderId="0" xfId="69" applyFont="1" applyAlignment="1">
      <alignment horizontal="center"/>
    </xf>
    <xf numFmtId="0" fontId="162" fillId="0" borderId="0" xfId="0" applyFont="1" applyAlignment="1">
      <alignment horizontal="left" vertical="center"/>
    </xf>
    <xf numFmtId="0" fontId="163" fillId="0" borderId="0" xfId="0" applyFont="1" applyAlignment="1">
      <alignment horizontal="left"/>
    </xf>
    <xf numFmtId="0" fontId="163" fillId="0" borderId="0" xfId="0" applyFont="1" applyAlignment="1">
      <alignment horizontal="right"/>
    </xf>
    <xf numFmtId="0" fontId="163" fillId="0" borderId="0" xfId="0" applyFont="1"/>
    <xf numFmtId="0" fontId="164" fillId="0" borderId="0" xfId="0" applyFont="1" applyAlignment="1">
      <alignment horizontal="left" vertical="center"/>
    </xf>
    <xf numFmtId="167" fontId="165" fillId="0" borderId="0" xfId="0" applyNumberFormat="1" applyFont="1" applyAlignment="1">
      <alignment horizontal="right" vertical="center"/>
    </xf>
    <xf numFmtId="189" fontId="165" fillId="0" borderId="0" xfId="0" applyNumberFormat="1" applyFont="1" applyAlignment="1">
      <alignment horizontal="center" vertical="center"/>
    </xf>
    <xf numFmtId="170" fontId="152" fillId="0" borderId="1" xfId="69" applyNumberFormat="1" applyFont="1" applyBorder="1" applyAlignment="1"/>
    <xf numFmtId="0" fontId="156" fillId="0" borderId="0" xfId="69" applyFont="1" applyAlignment="1">
      <alignment horizontal="center"/>
    </xf>
    <xf numFmtId="0" fontId="166" fillId="0" borderId="0" xfId="0" applyFont="1" applyAlignment="1">
      <alignment horizontal="left" vertical="center"/>
    </xf>
    <xf numFmtId="0" fontId="167" fillId="0" borderId="0" xfId="0" applyFont="1" applyAlignment="1">
      <alignment horizontal="left" vertical="center"/>
    </xf>
    <xf numFmtId="167" fontId="156" fillId="0" borderId="0" xfId="69" applyNumberFormat="1" applyFont="1" applyAlignment="1">
      <alignment horizontal="right"/>
    </xf>
    <xf numFmtId="189" fontId="168" fillId="0" borderId="0" xfId="0" applyNumberFormat="1" applyFont="1" applyAlignment="1">
      <alignment horizontal="center" vertical="center"/>
    </xf>
    <xf numFmtId="170" fontId="156" fillId="0" borderId="0" xfId="69" applyNumberFormat="1" applyFont="1" applyAlignment="1"/>
    <xf numFmtId="0" fontId="169" fillId="0" borderId="0" xfId="0" applyFont="1" applyAlignment="1">
      <alignment horizontal="left" vertical="center"/>
    </xf>
    <xf numFmtId="170" fontId="152" fillId="0" borderId="0" xfId="69" applyNumberFormat="1" applyFont="1" applyAlignment="1"/>
    <xf numFmtId="0" fontId="165" fillId="0" borderId="0" xfId="0" applyFont="1" applyAlignment="1">
      <alignment horizontal="left" vertical="center"/>
    </xf>
    <xf numFmtId="170" fontId="152" fillId="17" borderId="1" xfId="69" applyNumberFormat="1" applyFont="1" applyFill="1" applyBorder="1" applyAlignment="1"/>
    <xf numFmtId="0" fontId="164" fillId="0" borderId="0" xfId="69" applyFont="1" applyAlignment="1">
      <alignment horizontal="left" vertical="center"/>
    </xf>
    <xf numFmtId="167" fontId="165" fillId="0" borderId="0" xfId="69" applyNumberFormat="1" applyFont="1" applyAlignment="1">
      <alignment horizontal="right"/>
    </xf>
    <xf numFmtId="189" fontId="165" fillId="0" borderId="0" xfId="69" applyNumberFormat="1" applyFont="1" applyAlignment="1"/>
    <xf numFmtId="0" fontId="152" fillId="0" borderId="0" xfId="69" applyFont="1" applyAlignment="1"/>
    <xf numFmtId="0" fontId="165" fillId="0" borderId="0" xfId="69" applyFont="1" applyAlignment="1"/>
    <xf numFmtId="0" fontId="152" fillId="17" borderId="0" xfId="69" applyFont="1" applyFill="1" applyAlignment="1"/>
    <xf numFmtId="170" fontId="156" fillId="0" borderId="18" xfId="69" applyNumberFormat="1" applyFont="1" applyBorder="1" applyAlignment="1"/>
    <xf numFmtId="167" fontId="152" fillId="17" borderId="0" xfId="69" applyNumberFormat="1" applyFont="1" applyFill="1" applyAlignment="1"/>
    <xf numFmtId="167" fontId="156" fillId="0" borderId="18" xfId="69" applyNumberFormat="1" applyFont="1" applyBorder="1" applyAlignment="1"/>
    <xf numFmtId="0" fontId="165" fillId="0" borderId="0" xfId="69" applyFont="1" applyAlignment="1">
      <alignment horizontal="left"/>
    </xf>
    <xf numFmtId="170" fontId="152" fillId="17" borderId="0" xfId="69" applyNumberFormat="1" applyFont="1" applyFill="1" applyAlignment="1"/>
    <xf numFmtId="43" fontId="152" fillId="17" borderId="1" xfId="72" applyFont="1" applyFill="1" applyBorder="1" applyAlignment="1"/>
    <xf numFmtId="0" fontId="159" fillId="0" borderId="0" xfId="69" applyFont="1" applyAlignment="1">
      <alignment horizontal="left" vertical="center"/>
    </xf>
    <xf numFmtId="167" fontId="152" fillId="0" borderId="0" xfId="69" applyNumberFormat="1" applyFont="1" applyAlignment="1">
      <alignment horizontal="right"/>
    </xf>
    <xf numFmtId="189" fontId="152" fillId="0" borderId="0" xfId="69" applyNumberFormat="1" applyFont="1" applyAlignment="1"/>
    <xf numFmtId="170" fontId="3" fillId="17" borderId="1" xfId="0" applyNumberFormat="1" applyFont="1" applyFill="1" applyBorder="1"/>
    <xf numFmtId="170" fontId="4" fillId="17" borderId="4" xfId="0" applyNumberFormat="1" applyFont="1" applyFill="1" applyBorder="1"/>
    <xf numFmtId="170" fontId="45" fillId="17" borderId="1" xfId="0" applyNumberFormat="1" applyFont="1" applyFill="1" applyBorder="1"/>
    <xf numFmtId="170" fontId="3" fillId="17" borderId="13" xfId="0" applyNumberFormat="1" applyFont="1" applyFill="1" applyBorder="1"/>
    <xf numFmtId="170" fontId="14" fillId="17" borderId="0" xfId="0" applyNumberFormat="1" applyFont="1" applyFill="1"/>
    <xf numFmtId="170" fontId="14" fillId="17" borderId="0" xfId="1" applyNumberFormat="1" applyFont="1" applyFill="1" applyBorder="1" applyAlignment="1"/>
    <xf numFmtId="170" fontId="24" fillId="0" borderId="1" xfId="0" applyNumberFormat="1" applyFont="1" applyBorder="1"/>
    <xf numFmtId="10" fontId="3" fillId="0" borderId="1" xfId="1" applyNumberFormat="1" applyFont="1" applyFill="1" applyBorder="1" applyAlignment="1"/>
    <xf numFmtId="10" fontId="48" fillId="17" borderId="0" xfId="1" applyNumberFormat="1" applyFont="1" applyFill="1" applyBorder="1" applyAlignment="1"/>
    <xf numFmtId="10" fontId="9" fillId="17" borderId="0" xfId="1" applyNumberFormat="1" applyFont="1" applyFill="1" applyBorder="1" applyAlignment="1"/>
    <xf numFmtId="10" fontId="46" fillId="17" borderId="0" xfId="1" applyNumberFormat="1" applyFont="1" applyFill="1" applyAlignment="1"/>
    <xf numFmtId="10" fontId="7" fillId="17" borderId="0" xfId="1" applyNumberFormat="1" applyFont="1" applyFill="1" applyAlignment="1"/>
    <xf numFmtId="170" fontId="14" fillId="17" borderId="0" xfId="1" applyNumberFormat="1" applyFont="1" applyFill="1" applyAlignment="1"/>
    <xf numFmtId="170" fontId="46" fillId="17" borderId="0" xfId="0" applyNumberFormat="1" applyFont="1" applyFill="1"/>
    <xf numFmtId="10" fontId="46" fillId="17" borderId="1" xfId="1" applyNumberFormat="1" applyFont="1" applyFill="1" applyBorder="1" applyAlignment="1"/>
    <xf numFmtId="191" fontId="4" fillId="0" borderId="0" xfId="1" applyNumberFormat="1" applyFont="1" applyFill="1" applyAlignment="1"/>
    <xf numFmtId="170" fontId="7" fillId="17" borderId="1" xfId="0" applyNumberFormat="1" applyFont="1" applyFill="1" applyBorder="1"/>
    <xf numFmtId="170" fontId="4" fillId="0" borderId="1" xfId="0" applyNumberFormat="1" applyFont="1" applyBorder="1"/>
    <xf numFmtId="170" fontId="15" fillId="0" borderId="1" xfId="0" applyNumberFormat="1" applyFont="1" applyBorder="1"/>
    <xf numFmtId="170" fontId="14" fillId="17" borderId="1" xfId="0" applyNumberFormat="1" applyFont="1" applyFill="1" applyBorder="1"/>
    <xf numFmtId="170" fontId="7" fillId="17" borderId="1" xfId="0" applyNumberFormat="1" applyFont="1" applyFill="1" applyBorder="1" applyAlignment="1">
      <alignment horizontal="right" vertical="center" wrapText="1"/>
    </xf>
    <xf numFmtId="10" fontId="9" fillId="6" borderId="7" xfId="1" applyNumberFormat="1" applyFont="1" applyFill="1" applyBorder="1" applyAlignment="1">
      <alignment horizontal="right" vertical="center" wrapText="1"/>
    </xf>
    <xf numFmtId="170" fontId="24" fillId="0" borderId="2" xfId="0" applyNumberFormat="1" applyFont="1" applyBorder="1"/>
    <xf numFmtId="10" fontId="3" fillId="0" borderId="0" xfId="0" applyNumberFormat="1" applyFont="1"/>
    <xf numFmtId="0" fontId="3" fillId="0" borderId="1" xfId="0" applyFont="1" applyBorder="1"/>
    <xf numFmtId="191" fontId="3" fillId="0" borderId="1" xfId="72" applyNumberFormat="1" applyFont="1" applyBorder="1"/>
    <xf numFmtId="170" fontId="4" fillId="17" borderId="1" xfId="0" applyNumberFormat="1" applyFont="1" applyFill="1" applyBorder="1"/>
    <xf numFmtId="170" fontId="29" fillId="17" borderId="1" xfId="0" applyNumberFormat="1" applyFont="1" applyFill="1" applyBorder="1"/>
    <xf numFmtId="170" fontId="29" fillId="0" borderId="1" xfId="0" applyNumberFormat="1" applyFont="1" applyBorder="1"/>
    <xf numFmtId="170" fontId="0" fillId="13" borderId="0" xfId="0" applyNumberFormat="1" applyFill="1"/>
    <xf numFmtId="170" fontId="27" fillId="13" borderId="0" xfId="0" applyNumberFormat="1" applyFont="1" applyFill="1"/>
    <xf numFmtId="0" fontId="3" fillId="0" borderId="0" xfId="92" applyFont="1">
      <alignment vertical="center"/>
    </xf>
    <xf numFmtId="0" fontId="27" fillId="13" borderId="0" xfId="0" applyFont="1" applyFill="1"/>
    <xf numFmtId="0" fontId="4" fillId="0" borderId="0" xfId="92" applyFont="1">
      <alignment vertical="center"/>
    </xf>
    <xf numFmtId="43" fontId="112" fillId="13" borderId="0" xfId="9" applyNumberFormat="1" applyFont="1" applyFill="1" applyAlignment="1">
      <alignment vertical="center"/>
      <protection locked="0"/>
    </xf>
    <xf numFmtId="43" fontId="106" fillId="13" borderId="0" xfId="9" applyNumberFormat="1" applyFont="1" applyFill="1" applyAlignment="1">
      <alignment vertical="center"/>
      <protection locked="0"/>
    </xf>
    <xf numFmtId="166" fontId="111" fillId="13" borderId="13" xfId="77" applyFont="1" applyFill="1" applyBorder="1" applyAlignment="1">
      <alignment vertical="center"/>
    </xf>
    <xf numFmtId="177" fontId="0" fillId="13" borderId="0" xfId="0" applyNumberFormat="1" applyFill="1"/>
    <xf numFmtId="177" fontId="27" fillId="13" borderId="0" xfId="0" applyNumberFormat="1" applyFont="1" applyFill="1"/>
    <xf numFmtId="43" fontId="111" fillId="0" borderId="0" xfId="10" applyFont="1" applyFill="1" applyBorder="1" applyAlignment="1">
      <alignment vertical="center"/>
    </xf>
    <xf numFmtId="191" fontId="8" fillId="0" borderId="0" xfId="72" applyNumberFormat="1" applyFont="1"/>
    <xf numFmtId="170" fontId="8" fillId="0" borderId="0" xfId="72" applyNumberFormat="1" applyFont="1"/>
    <xf numFmtId="170" fontId="4" fillId="0" borderId="0" xfId="72" applyNumberFormat="1" applyFont="1"/>
    <xf numFmtId="0" fontId="4" fillId="0" borderId="0" xfId="0" applyFont="1" applyAlignment="1">
      <alignment wrapText="1"/>
    </xf>
    <xf numFmtId="0" fontId="3" fillId="0" borderId="0" xfId="0" applyFont="1" applyAlignment="1">
      <alignment wrapText="1"/>
    </xf>
    <xf numFmtId="0" fontId="3" fillId="13" borderId="0" xfId="0" applyFont="1" applyFill="1" applyAlignment="1">
      <alignment wrapText="1"/>
    </xf>
    <xf numFmtId="0" fontId="100" fillId="0" borderId="0" xfId="0" applyFont="1" applyAlignment="1">
      <alignment vertical="center"/>
    </xf>
    <xf numFmtId="0" fontId="100" fillId="15" borderId="0" xfId="0" applyFont="1" applyFill="1" applyAlignment="1">
      <alignment vertical="center"/>
    </xf>
    <xf numFmtId="0" fontId="99" fillId="15" borderId="0" xfId="0" applyFont="1" applyFill="1" applyAlignment="1">
      <alignment vertical="center"/>
    </xf>
    <xf numFmtId="0" fontId="90" fillId="2" borderId="0" xfId="83" applyFont="1" applyFill="1" applyAlignment="1">
      <alignment horizontal="centerContinuous"/>
    </xf>
    <xf numFmtId="170" fontId="90" fillId="2" borderId="0" xfId="83" applyNumberFormat="1" applyFont="1" applyFill="1" applyAlignment="1">
      <alignment horizontal="centerContinuous"/>
    </xf>
    <xf numFmtId="10" fontId="3" fillId="0" borderId="0" xfId="35" applyNumberFormat="1" applyFont="1" applyAlignment="1">
      <alignment vertical="center"/>
    </xf>
    <xf numFmtId="174" fontId="106" fillId="13" borderId="0" xfId="76" applyNumberFormat="1" applyFont="1" applyFill="1" applyAlignment="1" applyProtection="1">
      <alignment vertical="center"/>
      <protection locked="0"/>
    </xf>
    <xf numFmtId="170" fontId="27" fillId="9" borderId="0" xfId="0" applyNumberFormat="1" applyFont="1" applyFill="1"/>
    <xf numFmtId="0" fontId="3" fillId="2" borderId="0" xfId="0" applyFont="1" applyFill="1" applyAlignment="1">
      <alignment wrapText="1"/>
    </xf>
    <xf numFmtId="43" fontId="0" fillId="0" borderId="0" xfId="0" applyNumberFormat="1" applyProtection="1">
      <protection locked="0"/>
    </xf>
    <xf numFmtId="170" fontId="14" fillId="17" borderId="2" xfId="0" applyNumberFormat="1" applyFont="1" applyFill="1" applyBorder="1"/>
    <xf numFmtId="172" fontId="3" fillId="17" borderId="0" xfId="0" applyNumberFormat="1" applyFont="1" applyFill="1"/>
    <xf numFmtId="194" fontId="3" fillId="17" borderId="0" xfId="0" applyNumberFormat="1" applyFont="1" applyFill="1"/>
    <xf numFmtId="172" fontId="3" fillId="0" borderId="0" xfId="0" applyNumberFormat="1" applyFont="1"/>
    <xf numFmtId="191" fontId="24" fillId="0" borderId="0" xfId="72" applyNumberFormat="1" applyFont="1" applyFill="1"/>
    <xf numFmtId="170" fontId="15" fillId="17" borderId="0" xfId="1" applyNumberFormat="1" applyFont="1" applyFill="1" applyAlignment="1"/>
    <xf numFmtId="191" fontId="14" fillId="17" borderId="0" xfId="1" applyNumberFormat="1" applyFont="1" applyFill="1" applyAlignment="1"/>
    <xf numFmtId="191" fontId="14" fillId="17" borderId="0" xfId="72" applyNumberFormat="1" applyFont="1" applyFill="1"/>
    <xf numFmtId="0" fontId="154" fillId="0" borderId="0" xfId="88" applyFont="1" applyAlignment="1"/>
    <xf numFmtId="0" fontId="170" fillId="0" borderId="0" xfId="88" applyFont="1" applyAlignment="1"/>
    <xf numFmtId="14" fontId="170" fillId="0" borderId="0" xfId="88" applyNumberFormat="1" applyFont="1" applyAlignment="1">
      <alignment horizontal="right"/>
    </xf>
    <xf numFmtId="187" fontId="170" fillId="0" borderId="0" xfId="88" applyNumberFormat="1" applyFont="1" applyAlignment="1"/>
    <xf numFmtId="189" fontId="171" fillId="0" borderId="0" xfId="88" applyNumberFormat="1" applyFont="1" applyAlignment="1"/>
    <xf numFmtId="170" fontId="170" fillId="24" borderId="0" xfId="88" applyNumberFormat="1" applyFont="1" applyFill="1" applyAlignment="1"/>
    <xf numFmtId="170" fontId="170" fillId="17" borderId="0" xfId="88" applyNumberFormat="1" applyFont="1" applyFill="1" applyAlignment="1"/>
    <xf numFmtId="0" fontId="172" fillId="0" borderId="0" xfId="88" applyFont="1" applyAlignment="1">
      <alignment horizontal="left"/>
    </xf>
    <xf numFmtId="0" fontId="170" fillId="0" borderId="0" xfId="88" applyFont="1" applyAlignment="1">
      <alignment horizontal="center"/>
    </xf>
    <xf numFmtId="0" fontId="172" fillId="0" borderId="0" xfId="88" applyFont="1" applyAlignment="1"/>
    <xf numFmtId="14" fontId="173" fillId="0" borderId="0" xfId="88" applyNumberFormat="1" applyFont="1" applyAlignment="1">
      <alignment horizontal="right"/>
    </xf>
    <xf numFmtId="167" fontId="170" fillId="0" borderId="0" xfId="88" applyNumberFormat="1" applyFont="1" applyAlignment="1"/>
    <xf numFmtId="170" fontId="170" fillId="0" borderId="0" xfId="88" applyNumberFormat="1" applyFont="1" applyAlignment="1"/>
    <xf numFmtId="170" fontId="170" fillId="19" borderId="0" xfId="88" applyNumberFormat="1" applyFont="1" applyFill="1" applyAlignment="1"/>
    <xf numFmtId="0" fontId="170" fillId="0" borderId="0" xfId="88" applyFont="1" applyAlignment="1">
      <alignment horizontal="left"/>
    </xf>
    <xf numFmtId="167" fontId="170" fillId="0" borderId="0" xfId="88" applyNumberFormat="1" applyFont="1" applyAlignment="1">
      <alignment horizontal="center"/>
    </xf>
    <xf numFmtId="189" fontId="171" fillId="0" borderId="0" xfId="88" applyNumberFormat="1" applyFont="1" applyAlignment="1">
      <alignment horizontal="center"/>
    </xf>
    <xf numFmtId="170" fontId="170" fillId="16" borderId="0" xfId="88" applyNumberFormat="1" applyFont="1" applyFill="1" applyAlignment="1"/>
    <xf numFmtId="189" fontId="171" fillId="0" borderId="0" xfId="88" applyNumberFormat="1" applyFont="1" applyAlignment="1">
      <alignment horizontal="right"/>
    </xf>
    <xf numFmtId="43" fontId="170" fillId="0" borderId="0" xfId="72" applyFont="1" applyFill="1" applyAlignment="1"/>
    <xf numFmtId="170" fontId="99" fillId="0" borderId="13" xfId="88" applyNumberFormat="1" applyFont="1" applyBorder="1" applyAlignment="1"/>
    <xf numFmtId="170" fontId="174" fillId="17" borderId="0" xfId="88" applyNumberFormat="1" applyFont="1" applyFill="1" applyAlignment="1"/>
    <xf numFmtId="0" fontId="170" fillId="0" borderId="0" xfId="88" applyFont="1" applyAlignment="1">
      <alignment horizontal="right"/>
    </xf>
    <xf numFmtId="0" fontId="174" fillId="0" borderId="0" xfId="88" applyFont="1" applyAlignment="1">
      <alignment horizontal="center"/>
    </xf>
    <xf numFmtId="0" fontId="175" fillId="0" borderId="0" xfId="88" applyFont="1" applyAlignment="1"/>
    <xf numFmtId="0" fontId="176" fillId="0" borderId="0" xfId="88" applyFont="1" applyAlignment="1">
      <alignment horizontal="right"/>
    </xf>
    <xf numFmtId="0" fontId="174" fillId="0" borderId="0" xfId="88" applyFont="1" applyAlignment="1">
      <alignment horizontal="right"/>
    </xf>
    <xf numFmtId="0" fontId="175" fillId="0" borderId="0" xfId="88" applyFont="1" applyAlignment="1">
      <alignment horizontal="left"/>
    </xf>
    <xf numFmtId="167" fontId="174" fillId="0" borderId="0" xfId="88" applyNumberFormat="1" applyFont="1" applyAlignment="1"/>
    <xf numFmtId="189" fontId="177" fillId="0" borderId="0" xfId="88" applyNumberFormat="1" applyFont="1" applyAlignment="1">
      <alignment horizontal="right"/>
    </xf>
    <xf numFmtId="167" fontId="152" fillId="17" borderId="0" xfId="88" applyNumberFormat="1" applyFont="1" applyFill="1" applyAlignment="1"/>
    <xf numFmtId="167" fontId="152" fillId="17" borderId="1" xfId="88" applyNumberFormat="1" applyFont="1" applyFill="1" applyBorder="1" applyAlignment="1"/>
    <xf numFmtId="0" fontId="25" fillId="0" borderId="0" xfId="0" applyFont="1" applyAlignment="1">
      <alignment horizontal="left"/>
    </xf>
    <xf numFmtId="170" fontId="25" fillId="24" borderId="0" xfId="88" applyNumberFormat="1" applyFont="1" applyFill="1" applyAlignment="1"/>
    <xf numFmtId="170" fontId="54" fillId="0" borderId="0" xfId="88" applyNumberFormat="1">
      <alignment vertical="center"/>
    </xf>
    <xf numFmtId="170" fontId="152" fillId="16" borderId="1" xfId="88" applyNumberFormat="1" applyFont="1" applyFill="1" applyBorder="1" applyAlignment="1"/>
    <xf numFmtId="170" fontId="152" fillId="16" borderId="0" xfId="88" applyNumberFormat="1" applyFont="1" applyFill="1" applyAlignment="1"/>
    <xf numFmtId="170" fontId="160" fillId="16" borderId="0" xfId="88" applyNumberFormat="1" applyFont="1" applyFill="1" applyAlignment="1"/>
    <xf numFmtId="167" fontId="3" fillId="0" borderId="0" xfId="90" applyFont="1" applyFill="1" applyAlignment="1">
      <alignment horizontal="right"/>
    </xf>
    <xf numFmtId="167" fontId="152" fillId="24" borderId="1" xfId="0" applyNumberFormat="1" applyFont="1" applyFill="1" applyBorder="1"/>
    <xf numFmtId="43" fontId="152" fillId="16" borderId="1" xfId="72" applyFont="1" applyFill="1" applyBorder="1" applyAlignment="1"/>
    <xf numFmtId="0" fontId="178" fillId="0" borderId="0" xfId="88" applyFont="1" applyAlignment="1">
      <alignment horizontal="center"/>
    </xf>
    <xf numFmtId="0" fontId="170" fillId="0" borderId="0" xfId="88" applyFont="1" applyAlignment="1">
      <alignment horizontal="center" vertical="center"/>
    </xf>
    <xf numFmtId="167" fontId="170" fillId="0" borderId="0" xfId="88" applyNumberFormat="1" applyFont="1" applyAlignment="1">
      <alignment horizontal="center" vertical="center"/>
    </xf>
    <xf numFmtId="189" fontId="170" fillId="0" borderId="0" xfId="88" applyNumberFormat="1" applyFont="1" applyAlignment="1">
      <alignment horizontal="center" vertical="center"/>
    </xf>
    <xf numFmtId="0" fontId="181" fillId="24" borderId="0" xfId="88" applyFont="1" applyFill="1">
      <alignment vertical="center"/>
    </xf>
    <xf numFmtId="0" fontId="179" fillId="0" borderId="0" xfId="88" applyFont="1" applyAlignment="1">
      <alignment horizontal="center"/>
    </xf>
    <xf numFmtId="0" fontId="170" fillId="0" borderId="0" xfId="88" applyFont="1" applyAlignment="1">
      <alignment wrapText="1"/>
    </xf>
    <xf numFmtId="189" fontId="170" fillId="0" borderId="0" xfId="88" applyNumberFormat="1" applyFont="1" applyAlignment="1"/>
    <xf numFmtId="0" fontId="174" fillId="0" borderId="0" xfId="88" applyFont="1" applyAlignment="1"/>
    <xf numFmtId="0" fontId="182" fillId="0" borderId="0" xfId="88" applyFont="1" applyAlignment="1">
      <alignment horizontal="center"/>
    </xf>
    <xf numFmtId="189" fontId="174" fillId="0" borderId="0" xfId="88" applyNumberFormat="1" applyFont="1" applyAlignment="1"/>
    <xf numFmtId="170" fontId="174" fillId="0" borderId="18" xfId="88" applyNumberFormat="1" applyFont="1" applyBorder="1" applyAlignment="1"/>
    <xf numFmtId="170" fontId="174" fillId="0" borderId="0" xfId="88" applyNumberFormat="1" applyFont="1" applyAlignment="1"/>
    <xf numFmtId="0" fontId="170" fillId="17" borderId="0" xfId="88" applyFont="1" applyFill="1" applyAlignment="1"/>
    <xf numFmtId="167" fontId="13" fillId="26" borderId="1" xfId="89" applyNumberFormat="1" applyFill="1" applyBorder="1"/>
    <xf numFmtId="0" fontId="183" fillId="0" borderId="0" xfId="89" applyFont="1"/>
    <xf numFmtId="0" fontId="184" fillId="0" borderId="0" xfId="91" applyFont="1" applyAlignment="1">
      <alignment horizontal="left"/>
    </xf>
    <xf numFmtId="0" fontId="176" fillId="0" borderId="0" xfId="91" applyFont="1" applyAlignment="1">
      <alignment horizontal="left"/>
    </xf>
    <xf numFmtId="167" fontId="170" fillId="0" borderId="0" xfId="91" applyNumberFormat="1" applyFont="1"/>
    <xf numFmtId="167" fontId="183" fillId="0" borderId="0" xfId="89" applyNumberFormat="1" applyFont="1"/>
    <xf numFmtId="187" fontId="170" fillId="0" borderId="0" xfId="91" applyNumberFormat="1" applyFont="1"/>
    <xf numFmtId="167" fontId="179" fillId="19" borderId="0" xfId="91" applyNumberFormat="1" applyFont="1" applyFill="1"/>
    <xf numFmtId="167" fontId="179" fillId="19" borderId="20" xfId="91" applyNumberFormat="1" applyFont="1" applyFill="1" applyBorder="1"/>
    <xf numFmtId="167" fontId="170" fillId="19" borderId="0" xfId="91" applyNumberFormat="1" applyFont="1" applyFill="1"/>
    <xf numFmtId="167" fontId="170" fillId="19" borderId="20" xfId="91" applyNumberFormat="1" applyFont="1" applyFill="1" applyBorder="1"/>
    <xf numFmtId="167" fontId="170" fillId="19" borderId="17" xfId="91" applyNumberFormat="1" applyFont="1" applyFill="1" applyBorder="1"/>
    <xf numFmtId="170" fontId="170" fillId="0" borderId="0" xfId="91" applyNumberFormat="1" applyFont="1"/>
    <xf numFmtId="167" fontId="183" fillId="16" borderId="20" xfId="89" applyNumberFormat="1" applyFont="1" applyFill="1" applyBorder="1"/>
    <xf numFmtId="167" fontId="183" fillId="16" borderId="0" xfId="89" applyNumberFormat="1" applyFont="1" applyFill="1"/>
    <xf numFmtId="189" fontId="170" fillId="0" borderId="0" xfId="88" applyNumberFormat="1" applyFont="1" applyAlignment="1">
      <alignment horizontal="right"/>
    </xf>
    <xf numFmtId="191" fontId="9" fillId="17" borderId="0" xfId="72" applyNumberFormat="1" applyFont="1" applyFill="1" applyAlignment="1"/>
    <xf numFmtId="170" fontId="3" fillId="9" borderId="0" xfId="0" applyNumberFormat="1" applyFont="1" applyFill="1"/>
    <xf numFmtId="0" fontId="185" fillId="0" borderId="0" xfId="88" applyFont="1" applyAlignment="1">
      <alignment horizontal="center" vertical="center"/>
    </xf>
    <xf numFmtId="0" fontId="187" fillId="0" borderId="0" xfId="89" applyFont="1" applyAlignment="1">
      <alignment horizontal="center"/>
    </xf>
    <xf numFmtId="0" fontId="187" fillId="0" borderId="0" xfId="89" applyFont="1" applyAlignment="1">
      <alignment horizontal="left"/>
    </xf>
    <xf numFmtId="0" fontId="12" fillId="0" borderId="0" xfId="88" applyFont="1" applyAlignment="1">
      <alignment horizontal="center" vertical="center" wrapText="1"/>
    </xf>
    <xf numFmtId="0" fontId="188" fillId="0" borderId="0" xfId="89" applyFont="1" applyAlignment="1">
      <alignment horizontal="left"/>
    </xf>
    <xf numFmtId="0" fontId="188" fillId="0" borderId="0" xfId="89" applyFont="1" applyAlignment="1">
      <alignment horizontal="center"/>
    </xf>
    <xf numFmtId="0" fontId="189" fillId="0" borderId="0" xfId="88" applyFont="1">
      <alignment vertical="center"/>
    </xf>
    <xf numFmtId="0" fontId="105" fillId="0" borderId="0" xfId="88" applyFont="1">
      <alignment vertical="center"/>
    </xf>
    <xf numFmtId="0" fontId="190" fillId="0" borderId="0" xfId="88" applyFont="1">
      <alignment vertical="center"/>
    </xf>
    <xf numFmtId="0" fontId="191" fillId="0" borderId="0" xfId="88" applyFont="1" applyAlignment="1">
      <alignment vertical="center" wrapText="1"/>
    </xf>
    <xf numFmtId="0" fontId="192" fillId="0" borderId="0" xfId="88" applyFont="1" applyAlignment="1"/>
    <xf numFmtId="0" fontId="55" fillId="0" borderId="0" xfId="89" applyFont="1" applyAlignment="1">
      <alignment horizontal="center"/>
    </xf>
    <xf numFmtId="0" fontId="10" fillId="0" borderId="0" xfId="89" applyFont="1"/>
    <xf numFmtId="0" fontId="27" fillId="17" borderId="0" xfId="89" applyFont="1" applyFill="1"/>
    <xf numFmtId="0" fontId="13" fillId="17" borderId="0" xfId="89" applyFill="1"/>
    <xf numFmtId="0" fontId="10" fillId="17" borderId="0" xfId="89" applyFont="1" applyFill="1"/>
    <xf numFmtId="0" fontId="130" fillId="4" borderId="0" xfId="0" applyFont="1" applyFill="1" applyAlignment="1">
      <alignment horizontal="center"/>
    </xf>
    <xf numFmtId="172" fontId="6" fillId="6" borderId="3" xfId="1" applyNumberFormat="1" applyFont="1" applyFill="1" applyBorder="1" applyAlignment="1"/>
    <xf numFmtId="170" fontId="7" fillId="6" borderId="0" xfId="0" applyNumberFormat="1" applyFont="1" applyFill="1"/>
    <xf numFmtId="0" fontId="193" fillId="0" borderId="0" xfId="0" applyFont="1"/>
    <xf numFmtId="41" fontId="193" fillId="0" borderId="0" xfId="0" applyNumberFormat="1" applyFont="1"/>
    <xf numFmtId="170" fontId="194" fillId="0" borderId="0" xfId="0" applyNumberFormat="1" applyFont="1"/>
    <xf numFmtId="43" fontId="53" fillId="9" borderId="0" xfId="72" applyFont="1" applyFill="1" applyAlignment="1">
      <alignment horizontal="right" wrapText="1"/>
    </xf>
    <xf numFmtId="0" fontId="134" fillId="0" borderId="0" xfId="84" applyFont="1" applyAlignment="1">
      <alignment vertical="center"/>
    </xf>
    <xf numFmtId="172" fontId="58" fillId="0" borderId="0" xfId="0" applyNumberFormat="1" applyFont="1"/>
    <xf numFmtId="10" fontId="4" fillId="0" borderId="0" xfId="0" applyNumberFormat="1" applyFont="1"/>
    <xf numFmtId="2" fontId="0" fillId="0" borderId="0" xfId="0" applyNumberFormat="1"/>
    <xf numFmtId="177" fontId="4" fillId="0" borderId="0" xfId="1" applyNumberFormat="1" applyFont="1" applyAlignment="1"/>
    <xf numFmtId="43" fontId="18" fillId="0" borderId="0" xfId="0" applyNumberFormat="1" applyFont="1"/>
    <xf numFmtId="43" fontId="0" fillId="0" borderId="0" xfId="67" applyNumberFormat="1" applyFont="1" applyProtection="1">
      <protection locked="0"/>
    </xf>
    <xf numFmtId="0" fontId="130" fillId="0" borderId="0" xfId="0" applyFont="1" applyAlignment="1">
      <alignment horizontal="center"/>
    </xf>
    <xf numFmtId="0" fontId="104" fillId="4" borderId="0" xfId="0" applyFont="1" applyFill="1" applyAlignment="1">
      <alignment horizontal="center"/>
    </xf>
    <xf numFmtId="0" fontId="195" fillId="4" borderId="0" xfId="0" applyFont="1" applyFill="1"/>
    <xf numFmtId="10" fontId="6" fillId="0" borderId="0" xfId="0" applyNumberFormat="1" applyFont="1"/>
    <xf numFmtId="172" fontId="4" fillId="0" borderId="0" xfId="0" applyNumberFormat="1" applyFont="1"/>
    <xf numFmtId="172" fontId="3" fillId="0" borderId="0" xfId="0" applyNumberFormat="1" applyFont="1" applyAlignment="1">
      <alignment horizontal="right" vertical="center" wrapText="1"/>
    </xf>
    <xf numFmtId="172" fontId="4" fillId="0" borderId="0" xfId="0" applyNumberFormat="1" applyFont="1" applyAlignment="1">
      <alignment horizontal="right" vertical="center" wrapText="1"/>
    </xf>
    <xf numFmtId="174" fontId="196" fillId="0" borderId="0" xfId="2" applyNumberFormat="1" applyFont="1" applyAlignment="1" applyProtection="1">
      <alignment vertical="top"/>
      <protection locked="0"/>
    </xf>
    <xf numFmtId="174" fontId="39" fillId="17" borderId="0" xfId="5" applyNumberFormat="1" applyFont="1" applyFill="1" applyAlignment="1" applyProtection="1">
      <alignment horizontal="center"/>
      <protection locked="0"/>
    </xf>
    <xf numFmtId="174" fontId="33" fillId="17" borderId="0" xfId="3" applyNumberFormat="1" applyFont="1" applyFill="1" applyAlignment="1" applyProtection="1">
      <alignment vertical="top"/>
      <protection locked="0"/>
    </xf>
    <xf numFmtId="174" fontId="32" fillId="17" borderId="5" xfId="3" applyNumberFormat="1" applyFont="1" applyFill="1" applyBorder="1" applyAlignment="1" applyProtection="1">
      <alignment vertical="top"/>
      <protection locked="0"/>
    </xf>
    <xf numFmtId="174" fontId="32" fillId="17" borderId="0" xfId="3" applyNumberFormat="1" applyFont="1" applyFill="1" applyBorder="1" applyAlignment="1" applyProtection="1">
      <alignment vertical="top"/>
      <protection locked="0"/>
    </xf>
    <xf numFmtId="0" fontId="33" fillId="0" borderId="0" xfId="2" applyFont="1" applyAlignment="1" applyProtection="1">
      <alignment horizontal="centerContinuous" vertical="top"/>
      <protection locked="0"/>
    </xf>
    <xf numFmtId="0" fontId="0" fillId="18" borderId="0" xfId="0" applyFill="1"/>
    <xf numFmtId="168" fontId="27" fillId="0" borderId="0" xfId="0" applyNumberFormat="1" applyFont="1" applyAlignment="1">
      <alignment horizontal="center"/>
    </xf>
    <xf numFmtId="0" fontId="27" fillId="0" borderId="0" xfId="0" applyFont="1" applyAlignment="1">
      <alignment horizontal="center"/>
    </xf>
    <xf numFmtId="0" fontId="27" fillId="0" borderId="0" xfId="0" applyFont="1" applyAlignment="1">
      <alignment horizontal="left"/>
    </xf>
    <xf numFmtId="191" fontId="4" fillId="17" borderId="0" xfId="0" applyNumberFormat="1" applyFont="1" applyFill="1"/>
    <xf numFmtId="191" fontId="3" fillId="17" borderId="0" xfId="0" applyNumberFormat="1" applyFont="1" applyFill="1"/>
    <xf numFmtId="170" fontId="4" fillId="17" borderId="0" xfId="72" applyNumberFormat="1" applyFont="1" applyFill="1"/>
    <xf numFmtId="191" fontId="3" fillId="17" borderId="0" xfId="72" applyNumberFormat="1" applyFont="1" applyFill="1"/>
    <xf numFmtId="9" fontId="3" fillId="17" borderId="0" xfId="1" applyFont="1" applyFill="1" applyAlignment="1"/>
    <xf numFmtId="0" fontId="130" fillId="5" borderId="0" xfId="0" applyFont="1" applyFill="1" applyAlignment="1">
      <alignment horizontal="center"/>
    </xf>
    <xf numFmtId="41" fontId="109" fillId="5" borderId="0" xfId="0" applyNumberFormat="1" applyFont="1" applyFill="1"/>
    <xf numFmtId="177" fontId="109" fillId="5" borderId="0" xfId="1" applyNumberFormat="1" applyFont="1" applyFill="1" applyAlignment="1"/>
    <xf numFmtId="41" fontId="104" fillId="5" borderId="0" xfId="0" applyNumberFormat="1" applyFont="1" applyFill="1"/>
    <xf numFmtId="177" fontId="104" fillId="5" borderId="0" xfId="1" applyNumberFormat="1" applyFont="1" applyFill="1" applyAlignment="1"/>
    <xf numFmtId="201" fontId="34" fillId="0" borderId="0" xfId="1" applyNumberFormat="1" applyFont="1" applyAlignment="1">
      <alignment horizontal="right" vertical="center" wrapText="1"/>
    </xf>
    <xf numFmtId="174" fontId="32" fillId="0" borderId="6" xfId="3" applyNumberFormat="1" applyFont="1" applyBorder="1" applyAlignment="1" applyProtection="1">
      <alignment vertical="top"/>
      <protection locked="0"/>
    </xf>
    <xf numFmtId="0" fontId="32" fillId="0" borderId="23" xfId="2" applyFont="1" applyBorder="1" applyAlignment="1" applyProtection="1">
      <alignment vertical="top"/>
      <protection locked="0"/>
    </xf>
    <xf numFmtId="0" fontId="32" fillId="0" borderId="24" xfId="2" applyFont="1" applyBorder="1" applyAlignment="1" applyProtection="1">
      <alignment vertical="top"/>
      <protection locked="0"/>
    </xf>
    <xf numFmtId="174" fontId="33" fillId="0" borderId="23" xfId="2" applyNumberFormat="1" applyFont="1" applyBorder="1" applyAlignment="1" applyProtection="1">
      <alignment vertical="top"/>
      <protection locked="0"/>
    </xf>
    <xf numFmtId="170" fontId="197" fillId="0" borderId="23" xfId="2" applyNumberFormat="1" applyFont="1" applyBorder="1" applyAlignment="1" applyProtection="1">
      <alignment vertical="top"/>
      <protection locked="0"/>
    </xf>
    <xf numFmtId="0" fontId="33" fillId="0" borderId="25" xfId="2" applyFont="1" applyBorder="1" applyAlignment="1" applyProtection="1">
      <alignment vertical="top"/>
      <protection locked="0"/>
    </xf>
    <xf numFmtId="0" fontId="0" fillId="0" borderId="26" xfId="0" applyBorder="1"/>
    <xf numFmtId="0" fontId="0" fillId="0" borderId="25" xfId="0" applyBorder="1"/>
    <xf numFmtId="0" fontId="33" fillId="0" borderId="1" xfId="2" applyFont="1" applyBorder="1" applyAlignment="1" applyProtection="1">
      <alignment vertical="top"/>
      <protection locked="0"/>
    </xf>
    <xf numFmtId="0" fontId="33" fillId="0" borderId="26" xfId="2" applyFont="1" applyBorder="1" applyAlignment="1" applyProtection="1">
      <alignment vertical="top"/>
      <protection locked="0"/>
    </xf>
    <xf numFmtId="170" fontId="33" fillId="0" borderId="23" xfId="2" applyNumberFormat="1" applyFont="1" applyBorder="1" applyAlignment="1" applyProtection="1">
      <alignment vertical="top"/>
      <protection locked="0"/>
    </xf>
    <xf numFmtId="170" fontId="33" fillId="0" borderId="0" xfId="2" applyNumberFormat="1" applyFont="1" applyAlignment="1" applyProtection="1">
      <alignment vertical="top"/>
      <protection locked="0"/>
    </xf>
    <xf numFmtId="170" fontId="33" fillId="0" borderId="24" xfId="2" applyNumberFormat="1" applyFont="1" applyBorder="1" applyAlignment="1" applyProtection="1">
      <alignment vertical="top"/>
      <protection locked="0"/>
    </xf>
    <xf numFmtId="174" fontId="0" fillId="0" borderId="0" xfId="0" applyNumberFormat="1"/>
    <xf numFmtId="167" fontId="27" fillId="16" borderId="0" xfId="89" applyNumberFormat="1" applyFont="1" applyFill="1"/>
    <xf numFmtId="172" fontId="26" fillId="0" borderId="0" xfId="0" applyNumberFormat="1" applyFont="1"/>
    <xf numFmtId="172" fontId="24" fillId="17" borderId="0" xfId="0" applyNumberFormat="1" applyFont="1" applyFill="1"/>
    <xf numFmtId="172" fontId="15" fillId="17" borderId="0" xfId="0" applyNumberFormat="1" applyFont="1" applyFill="1"/>
    <xf numFmtId="172" fontId="8" fillId="17" borderId="0" xfId="0" applyNumberFormat="1" applyFont="1" applyFill="1"/>
    <xf numFmtId="172" fontId="4" fillId="17" borderId="0" xfId="1" applyNumberFormat="1" applyFont="1" applyFill="1" applyAlignment="1"/>
    <xf numFmtId="172" fontId="4" fillId="17" borderId="0" xfId="0" applyNumberFormat="1" applyFont="1" applyFill="1"/>
    <xf numFmtId="172" fontId="4" fillId="17" borderId="0" xfId="0" applyNumberFormat="1" applyFont="1" applyFill="1" applyAlignment="1">
      <alignment horizontal="right" vertical="center" wrapText="1"/>
    </xf>
    <xf numFmtId="0" fontId="198" fillId="0" borderId="0" xfId="0" applyFont="1"/>
    <xf numFmtId="202" fontId="33" fillId="0" borderId="0" xfId="2" applyNumberFormat="1" applyFont="1" applyAlignment="1" applyProtection="1">
      <alignment vertical="top"/>
      <protection locked="0"/>
    </xf>
    <xf numFmtId="173" fontId="0" fillId="17" borderId="1" xfId="0" applyNumberFormat="1" applyFill="1" applyBorder="1"/>
    <xf numFmtId="202" fontId="32" fillId="0" borderId="0" xfId="2" applyNumberFormat="1" applyFont="1" applyAlignment="1" applyProtection="1">
      <alignment vertical="top"/>
      <protection locked="0"/>
    </xf>
    <xf numFmtId="202" fontId="0" fillId="0" borderId="0" xfId="0" applyNumberFormat="1"/>
    <xf numFmtId="177" fontId="25" fillId="17" borderId="0" xfId="1" applyNumberFormat="1" applyFont="1" applyFill="1" applyAlignment="1"/>
    <xf numFmtId="0" fontId="25" fillId="0" borderId="0" xfId="0" applyFont="1"/>
    <xf numFmtId="177" fontId="4" fillId="0" borderId="0" xfId="0" applyNumberFormat="1" applyFont="1"/>
    <xf numFmtId="177" fontId="4" fillId="17" borderId="0" xfId="0" applyNumberFormat="1" applyFont="1" applyFill="1"/>
    <xf numFmtId="177" fontId="3" fillId="0" borderId="0" xfId="0" applyNumberFormat="1" applyFont="1"/>
    <xf numFmtId="177" fontId="3" fillId="17" borderId="0" xfId="0" applyNumberFormat="1" applyFont="1" applyFill="1"/>
    <xf numFmtId="191" fontId="25" fillId="0" borderId="0" xfId="72" applyNumberFormat="1" applyFont="1"/>
    <xf numFmtId="191" fontId="25" fillId="17" borderId="0" xfId="72" applyNumberFormat="1" applyFont="1" applyFill="1"/>
    <xf numFmtId="191" fontId="15" fillId="0" borderId="0" xfId="0" applyNumberFormat="1" applyFont="1"/>
    <xf numFmtId="191" fontId="15" fillId="17" borderId="0" xfId="0" applyNumberFormat="1" applyFont="1" applyFill="1"/>
    <xf numFmtId="191" fontId="25" fillId="0" borderId="0" xfId="0" applyNumberFormat="1" applyFont="1"/>
    <xf numFmtId="191" fontId="25" fillId="17" borderId="0" xfId="0" applyNumberFormat="1" applyFont="1" applyFill="1"/>
    <xf numFmtId="0" fontId="25" fillId="17" borderId="0" xfId="0" applyFont="1" applyFill="1"/>
    <xf numFmtId="191" fontId="15" fillId="0" borderId="0" xfId="72" applyNumberFormat="1" applyFont="1"/>
    <xf numFmtId="191" fontId="15" fillId="17" borderId="0" xfId="72" applyNumberFormat="1" applyFont="1" applyFill="1"/>
    <xf numFmtId="170" fontId="25" fillId="0" borderId="0" xfId="72" applyNumberFormat="1" applyFont="1"/>
    <xf numFmtId="170" fontId="25" fillId="17" borderId="0" xfId="72" applyNumberFormat="1" applyFont="1" applyFill="1"/>
    <xf numFmtId="0" fontId="199" fillId="0" borderId="0" xfId="0" applyFont="1"/>
    <xf numFmtId="170" fontId="91" fillId="0" borderId="0" xfId="0" applyNumberFormat="1" applyFont="1" applyAlignment="1">
      <alignment horizontal="right" vertical="center"/>
    </xf>
    <xf numFmtId="170" fontId="88" fillId="0" borderId="0" xfId="0" applyNumberFormat="1" applyFont="1" applyAlignment="1">
      <alignment horizontal="right" vertical="center"/>
    </xf>
    <xf numFmtId="10" fontId="15" fillId="0" borderId="0" xfId="1" applyNumberFormat="1" applyFont="1" applyFill="1" applyAlignment="1"/>
    <xf numFmtId="170" fontId="4" fillId="17" borderId="0" xfId="1" applyNumberFormat="1" applyFont="1" applyFill="1" applyAlignment="1"/>
    <xf numFmtId="170" fontId="88" fillId="9" borderId="0" xfId="0" applyNumberFormat="1" applyFont="1" applyFill="1" applyAlignment="1">
      <alignment horizontal="right" vertical="center"/>
    </xf>
    <xf numFmtId="170" fontId="0" fillId="9" borderId="0" xfId="0" applyNumberFormat="1" applyFill="1"/>
    <xf numFmtId="9" fontId="82" fillId="0" borderId="0" xfId="7" applyFont="1" applyFill="1" applyBorder="1" applyAlignment="1">
      <alignment horizontal="center"/>
    </xf>
    <xf numFmtId="177" fontId="29" fillId="0" borderId="0" xfId="1" applyNumberFormat="1" applyFont="1" applyFill="1" applyBorder="1" applyAlignment="1"/>
    <xf numFmtId="177" fontId="147" fillId="0" borderId="0" xfId="1" applyNumberFormat="1" applyFont="1" applyFill="1" applyBorder="1" applyAlignment="1"/>
    <xf numFmtId="170" fontId="4" fillId="7" borderId="0" xfId="1" applyNumberFormat="1" applyFont="1" applyFill="1" applyAlignment="1"/>
    <xf numFmtId="0" fontId="201" fillId="0" borderId="0" xfId="0" applyFont="1" applyAlignment="1">
      <alignment horizontal="center"/>
    </xf>
    <xf numFmtId="9" fontId="202" fillId="0" borderId="0" xfId="0" applyNumberFormat="1" applyFont="1" applyAlignment="1">
      <alignment horizontal="center" vertical="center"/>
    </xf>
    <xf numFmtId="9" fontId="201" fillId="0" borderId="0" xfId="0" applyNumberFormat="1" applyFont="1" applyAlignment="1">
      <alignment horizontal="center"/>
    </xf>
    <xf numFmtId="10" fontId="33" fillId="0" borderId="0" xfId="2" applyNumberFormat="1" applyFont="1" applyAlignment="1" applyProtection="1">
      <alignment vertical="top"/>
      <protection locked="0"/>
    </xf>
    <xf numFmtId="174" fontId="5" fillId="0" borderId="0" xfId="1" applyNumberFormat="1" applyFont="1" applyAlignment="1">
      <alignment horizontal="right" vertical="center" wrapText="1"/>
    </xf>
    <xf numFmtId="174" fontId="3" fillId="0" borderId="0" xfId="0" applyNumberFormat="1" applyFont="1"/>
    <xf numFmtId="174" fontId="5" fillId="0" borderId="0" xfId="0" applyNumberFormat="1" applyFont="1" applyAlignment="1">
      <alignment horizontal="right" vertical="center" wrapText="1"/>
    </xf>
    <xf numFmtId="0" fontId="33" fillId="0" borderId="0" xfId="2" applyFont="1" applyAlignment="1" applyProtection="1">
      <alignment horizontal="center" vertical="center"/>
      <protection locked="0"/>
    </xf>
    <xf numFmtId="170" fontId="33" fillId="5" borderId="0" xfId="2" applyNumberFormat="1" applyFont="1" applyFill="1" applyAlignment="1" applyProtection="1">
      <alignment vertical="top"/>
      <protection locked="0"/>
    </xf>
    <xf numFmtId="1" fontId="4" fillId="0" borderId="0" xfId="1" applyNumberFormat="1" applyFont="1" applyAlignment="1"/>
    <xf numFmtId="0" fontId="33" fillId="18" borderId="0" xfId="2" applyFont="1" applyFill="1" applyAlignment="1" applyProtection="1">
      <alignment vertical="top"/>
      <protection locked="0"/>
    </xf>
    <xf numFmtId="174" fontId="32" fillId="18" borderId="0" xfId="3" applyNumberFormat="1" applyFont="1" applyFill="1" applyAlignment="1" applyProtection="1">
      <alignment horizontal="center" vertical="top"/>
      <protection locked="0"/>
    </xf>
    <xf numFmtId="174" fontId="33" fillId="18" borderId="0" xfId="3" applyNumberFormat="1" applyFont="1" applyFill="1" applyAlignment="1" applyProtection="1">
      <alignment vertical="top"/>
      <protection locked="0"/>
    </xf>
    <xf numFmtId="176" fontId="32" fillId="18" borderId="0" xfId="4" applyNumberFormat="1" applyFont="1" applyFill="1" applyAlignment="1" applyProtection="1">
      <alignment vertical="top"/>
      <protection locked="0"/>
    </xf>
    <xf numFmtId="176" fontId="32" fillId="18" borderId="0" xfId="3" applyNumberFormat="1" applyFont="1" applyFill="1" applyAlignment="1" applyProtection="1">
      <alignment vertical="top"/>
      <protection locked="0"/>
    </xf>
    <xf numFmtId="0" fontId="32" fillId="18" borderId="0" xfId="2" applyFont="1" applyFill="1" applyAlignment="1" applyProtection="1">
      <alignment vertical="top"/>
      <protection locked="0"/>
    </xf>
    <xf numFmtId="174" fontId="32" fillId="18" borderId="5" xfId="3" applyNumberFormat="1" applyFont="1" applyFill="1" applyBorder="1" applyAlignment="1" applyProtection="1">
      <alignment vertical="top"/>
      <protection locked="0"/>
    </xf>
    <xf numFmtId="174" fontId="32" fillId="18" borderId="0" xfId="3" applyNumberFormat="1" applyFont="1" applyFill="1" applyAlignment="1" applyProtection="1">
      <alignment vertical="top"/>
      <protection locked="0"/>
    </xf>
    <xf numFmtId="174" fontId="33" fillId="18" borderId="0" xfId="3" applyNumberFormat="1" applyFont="1" applyFill="1" applyAlignment="1" applyProtection="1">
      <alignment vertical="center"/>
      <protection locked="0"/>
    </xf>
    <xf numFmtId="0" fontId="43" fillId="18" borderId="0" xfId="2" applyFont="1" applyFill="1" applyAlignment="1" applyProtection="1">
      <alignment vertical="top"/>
      <protection locked="0"/>
    </xf>
    <xf numFmtId="0" fontId="42" fillId="18" borderId="0" xfId="2" applyFont="1" applyFill="1" applyAlignment="1" applyProtection="1">
      <alignment vertical="top"/>
      <protection locked="0"/>
    </xf>
    <xf numFmtId="174" fontId="43" fillId="18" borderId="6" xfId="3" applyNumberFormat="1" applyFont="1" applyFill="1" applyBorder="1" applyAlignment="1" applyProtection="1">
      <alignment vertical="top"/>
      <protection locked="0"/>
    </xf>
    <xf numFmtId="174" fontId="32" fillId="18" borderId="6" xfId="3" applyNumberFormat="1" applyFont="1" applyFill="1" applyBorder="1" applyAlignment="1" applyProtection="1">
      <alignment vertical="top"/>
      <protection locked="0"/>
    </xf>
    <xf numFmtId="174" fontId="44" fillId="18" borderId="0" xfId="3" applyNumberFormat="1" applyFont="1" applyFill="1" applyAlignment="1" applyProtection="1">
      <alignment horizontal="center" vertical="top"/>
      <protection locked="0"/>
    </xf>
    <xf numFmtId="174" fontId="42" fillId="18" borderId="0" xfId="3" applyNumberFormat="1" applyFont="1" applyFill="1" applyAlignment="1" applyProtection="1">
      <alignment vertical="top"/>
      <protection locked="0"/>
    </xf>
    <xf numFmtId="174" fontId="43" fillId="18" borderId="0" xfId="3" applyNumberFormat="1" applyFont="1" applyFill="1" applyAlignment="1" applyProtection="1">
      <alignment vertical="top"/>
      <protection locked="0"/>
    </xf>
    <xf numFmtId="170" fontId="197" fillId="5" borderId="23" xfId="2" applyNumberFormat="1" applyFont="1" applyFill="1" applyBorder="1" applyAlignment="1" applyProtection="1">
      <alignment vertical="top"/>
      <protection locked="0"/>
    </xf>
    <xf numFmtId="170" fontId="33" fillId="5" borderId="23" xfId="2" applyNumberFormat="1" applyFont="1" applyFill="1" applyBorder="1" applyAlignment="1" applyProtection="1">
      <alignment vertical="top"/>
      <protection locked="0"/>
    </xf>
    <xf numFmtId="170" fontId="197" fillId="6" borderId="23" xfId="2" applyNumberFormat="1" applyFont="1" applyFill="1" applyBorder="1" applyAlignment="1" applyProtection="1">
      <alignment vertical="top"/>
      <protection locked="0"/>
    </xf>
    <xf numFmtId="191" fontId="0" fillId="0" borderId="0" xfId="72" applyNumberFormat="1" applyFont="1"/>
    <xf numFmtId="0" fontId="0" fillId="0" borderId="3" xfId="0" applyBorder="1"/>
    <xf numFmtId="191" fontId="0" fillId="0" borderId="3" xfId="72" applyNumberFormat="1" applyFont="1" applyBorder="1"/>
    <xf numFmtId="203" fontId="33" fillId="0" borderId="3" xfId="2" applyNumberFormat="1" applyFont="1" applyBorder="1" applyAlignment="1" applyProtection="1">
      <alignment vertical="top"/>
      <protection locked="0"/>
    </xf>
    <xf numFmtId="174" fontId="0" fillId="0" borderId="3" xfId="0" applyNumberFormat="1" applyBorder="1"/>
    <xf numFmtId="174" fontId="33" fillId="0" borderId="3" xfId="2" applyNumberFormat="1" applyFont="1" applyBorder="1" applyAlignment="1" applyProtection="1">
      <alignment vertical="top"/>
      <protection locked="0"/>
    </xf>
    <xf numFmtId="0" fontId="33" fillId="0" borderId="3" xfId="2" applyFont="1" applyBorder="1" applyAlignment="1" applyProtection="1">
      <alignment vertical="top"/>
      <protection locked="0"/>
    </xf>
    <xf numFmtId="174" fontId="32" fillId="0" borderId="3" xfId="2" applyNumberFormat="1" applyFont="1" applyBorder="1" applyAlignment="1" applyProtection="1">
      <alignment vertical="top"/>
      <protection locked="0"/>
    </xf>
    <xf numFmtId="170" fontId="0" fillId="0" borderId="0" xfId="0" applyNumberFormat="1" applyAlignment="1">
      <alignment vertical="center"/>
    </xf>
    <xf numFmtId="170" fontId="0" fillId="0" borderId="24" xfId="0" applyNumberFormat="1" applyBorder="1" applyAlignment="1">
      <alignment vertical="center"/>
    </xf>
    <xf numFmtId="170" fontId="33" fillId="0" borderId="0" xfId="2" applyNumberFormat="1" applyFont="1" applyAlignment="1" applyProtection="1">
      <alignment vertical="center"/>
      <protection locked="0"/>
    </xf>
    <xf numFmtId="0" fontId="0" fillId="0" borderId="1" xfId="0" applyBorder="1" applyAlignment="1">
      <alignment vertical="center"/>
    </xf>
    <xf numFmtId="0" fontId="0" fillId="0" borderId="26" xfId="0" applyBorder="1" applyAlignment="1">
      <alignment vertical="center"/>
    </xf>
    <xf numFmtId="170" fontId="197" fillId="0" borderId="0" xfId="2" applyNumberFormat="1" applyFont="1" applyAlignment="1" applyProtection="1">
      <alignment vertical="center"/>
      <protection locked="0"/>
    </xf>
    <xf numFmtId="0" fontId="197" fillId="0" borderId="0" xfId="2" applyFont="1" applyAlignment="1" applyProtection="1">
      <alignment vertical="center"/>
      <protection locked="0"/>
    </xf>
    <xf numFmtId="170" fontId="26" fillId="0" borderId="0" xfId="0" applyNumberFormat="1" applyFont="1" applyAlignment="1">
      <alignment vertical="center"/>
    </xf>
    <xf numFmtId="170" fontId="26" fillId="0" borderId="24" xfId="0" applyNumberFormat="1" applyFont="1" applyBorder="1" applyAlignment="1">
      <alignment vertical="center"/>
    </xf>
    <xf numFmtId="170" fontId="33" fillId="5" borderId="0" xfId="2" applyNumberFormat="1" applyFont="1" applyFill="1" applyAlignment="1" applyProtection="1">
      <alignment vertical="center"/>
      <protection locked="0"/>
    </xf>
    <xf numFmtId="170" fontId="197" fillId="5" borderId="0" xfId="2" applyNumberFormat="1" applyFont="1" applyFill="1" applyAlignment="1" applyProtection="1">
      <alignment vertical="center"/>
      <protection locked="0"/>
    </xf>
    <xf numFmtId="0" fontId="120" fillId="0" borderId="3" xfId="0" applyFont="1" applyBorder="1"/>
    <xf numFmtId="174" fontId="40" fillId="0" borderId="3" xfId="2" applyNumberFormat="1" applyFont="1" applyBorder="1" applyAlignment="1" applyProtection="1">
      <alignment vertical="top"/>
      <protection locked="0"/>
    </xf>
    <xf numFmtId="203" fontId="40" fillId="0" borderId="3" xfId="2" applyNumberFormat="1" applyFont="1" applyBorder="1" applyAlignment="1" applyProtection="1">
      <alignment vertical="top"/>
      <protection locked="0"/>
    </xf>
    <xf numFmtId="174" fontId="120" fillId="0" borderId="3" xfId="0" applyNumberFormat="1" applyFont="1" applyBorder="1"/>
    <xf numFmtId="191" fontId="120" fillId="0" borderId="3" xfId="72" applyNumberFormat="1" applyFont="1" applyBorder="1"/>
    <xf numFmtId="0" fontId="40" fillId="0" borderId="3" xfId="2" applyFont="1" applyBorder="1" applyAlignment="1" applyProtection="1">
      <alignment vertical="top"/>
      <protection locked="0"/>
    </xf>
    <xf numFmtId="43" fontId="42" fillId="0" borderId="0" xfId="2" applyNumberFormat="1" applyFont="1" applyAlignment="1" applyProtection="1">
      <alignment vertical="top"/>
      <protection locked="0"/>
    </xf>
    <xf numFmtId="204" fontId="40" fillId="0" borderId="3" xfId="2" applyNumberFormat="1" applyFont="1" applyBorder="1" applyAlignment="1" applyProtection="1">
      <alignment vertical="top"/>
      <protection locked="0"/>
    </xf>
    <xf numFmtId="43" fontId="33" fillId="0" borderId="0" xfId="2" applyNumberFormat="1" applyFont="1" applyAlignment="1" applyProtection="1">
      <alignment vertical="top"/>
      <protection locked="0"/>
    </xf>
    <xf numFmtId="177" fontId="205" fillId="0" borderId="0" xfId="1" applyNumberFormat="1" applyFont="1" applyAlignment="1"/>
    <xf numFmtId="177" fontId="3" fillId="0" borderId="0" xfId="0" applyNumberFormat="1" applyFont="1" applyAlignment="1">
      <alignment horizontal="right"/>
    </xf>
    <xf numFmtId="0" fontId="206" fillId="0" borderId="0" xfId="0" applyFont="1"/>
    <xf numFmtId="0" fontId="88" fillId="0" borderId="0" xfId="0" applyFont="1"/>
    <xf numFmtId="0" fontId="207" fillId="0" borderId="0" xfId="0" applyFont="1"/>
    <xf numFmtId="0" fontId="208" fillId="0" borderId="0" xfId="0" applyFont="1"/>
    <xf numFmtId="0" fontId="209" fillId="0" borderId="0" xfId="0" applyFont="1" applyAlignment="1">
      <alignment horizontal="center" vertical="center"/>
    </xf>
    <xf numFmtId="169" fontId="210" fillId="0" borderId="0" xfId="0" applyNumberFormat="1" applyFont="1" applyAlignment="1">
      <alignment horizontal="right" vertical="center"/>
    </xf>
    <xf numFmtId="0" fontId="88" fillId="0" borderId="0" xfId="0" applyFont="1" applyAlignment="1">
      <alignment horizontal="right"/>
    </xf>
    <xf numFmtId="0" fontId="209" fillId="17" borderId="0" xfId="0" applyFont="1" applyFill="1" applyAlignment="1">
      <alignment horizontal="center" vertical="center"/>
    </xf>
    <xf numFmtId="0" fontId="211" fillId="0" borderId="0" xfId="0" applyFont="1" applyAlignment="1">
      <alignment horizontal="center" vertical="center"/>
    </xf>
    <xf numFmtId="0" fontId="211" fillId="0" borderId="0" xfId="0" applyFont="1" applyAlignment="1">
      <alignment horizontal="right" vertical="center"/>
    </xf>
    <xf numFmtId="0" fontId="211" fillId="25" borderId="0" xfId="0" applyFont="1" applyFill="1" applyAlignment="1">
      <alignment horizontal="center" vertical="center"/>
    </xf>
    <xf numFmtId="0" fontId="211" fillId="17" borderId="0" xfId="0" applyFont="1" applyFill="1" applyAlignment="1">
      <alignment horizontal="center" vertical="center"/>
    </xf>
    <xf numFmtId="0" fontId="88" fillId="0" borderId="0" xfId="0" applyFont="1" applyAlignment="1">
      <alignment horizontal="left"/>
    </xf>
    <xf numFmtId="0" fontId="212" fillId="2" borderId="0" xfId="0" applyFont="1" applyFill="1"/>
    <xf numFmtId="0" fontId="88" fillId="2" borderId="0" xfId="0" applyFont="1" applyFill="1"/>
    <xf numFmtId="0" fontId="88" fillId="25" borderId="0" xfId="0" applyFont="1" applyFill="1"/>
    <xf numFmtId="0" fontId="88" fillId="17" borderId="0" xfId="0" applyFont="1" applyFill="1"/>
    <xf numFmtId="0" fontId="213" fillId="0" borderId="0" xfId="0" applyFont="1" applyAlignment="1">
      <alignment vertical="center"/>
    </xf>
    <xf numFmtId="0" fontId="212" fillId="0" borderId="0" xfId="0" applyFont="1"/>
    <xf numFmtId="0" fontId="212" fillId="0" borderId="0" xfId="0" applyFont="1" applyAlignment="1">
      <alignment vertical="center"/>
    </xf>
    <xf numFmtId="0" fontId="122" fillId="0" borderId="0" xfId="0" applyFont="1" applyAlignment="1">
      <alignment vertical="center"/>
    </xf>
    <xf numFmtId="0" fontId="88" fillId="0" borderId="0" xfId="0" applyFont="1" applyAlignment="1">
      <alignment vertical="center"/>
    </xf>
    <xf numFmtId="170" fontId="88" fillId="0" borderId="0" xfId="0" applyNumberFormat="1" applyFont="1"/>
    <xf numFmtId="170" fontId="214" fillId="0" borderId="0" xfId="0" applyNumberFormat="1" applyFont="1"/>
    <xf numFmtId="170" fontId="88" fillId="25" borderId="0" xfId="0" applyNumberFormat="1" applyFont="1" applyFill="1"/>
    <xf numFmtId="170" fontId="214" fillId="17" borderId="0" xfId="0" applyNumberFormat="1" applyFont="1" applyFill="1"/>
    <xf numFmtId="170" fontId="214" fillId="25" borderId="0" xfId="0" applyNumberFormat="1" applyFont="1" applyFill="1"/>
    <xf numFmtId="0" fontId="88" fillId="0" borderId="0" xfId="0" applyFont="1" applyAlignment="1">
      <alignment horizontal="left" vertical="center"/>
    </xf>
    <xf numFmtId="0" fontId="212" fillId="0" borderId="0" xfId="0" applyFont="1" applyAlignment="1">
      <alignment horizontal="left" vertical="center"/>
    </xf>
    <xf numFmtId="170" fontId="212" fillId="0" borderId="0" xfId="0" applyNumberFormat="1" applyFont="1"/>
    <xf numFmtId="170" fontId="210" fillId="0" borderId="0" xfId="0" applyNumberFormat="1" applyFont="1"/>
    <xf numFmtId="170" fontId="210" fillId="25" borderId="0" xfId="0" applyNumberFormat="1" applyFont="1" applyFill="1"/>
    <xf numFmtId="170" fontId="210" fillId="17" borderId="0" xfId="0" applyNumberFormat="1" applyFont="1" applyFill="1"/>
    <xf numFmtId="170" fontId="212" fillId="17" borderId="0" xfId="0" applyNumberFormat="1" applyFont="1" applyFill="1"/>
    <xf numFmtId="170" fontId="88" fillId="17" borderId="0" xfId="0" applyNumberFormat="1" applyFont="1" applyFill="1"/>
    <xf numFmtId="0" fontId="211" fillId="0" borderId="0" xfId="0" applyFont="1"/>
    <xf numFmtId="170" fontId="211" fillId="0" borderId="0" xfId="0" applyNumberFormat="1" applyFont="1"/>
    <xf numFmtId="170" fontId="215" fillId="25" borderId="0" xfId="0" applyNumberFormat="1" applyFont="1" applyFill="1"/>
    <xf numFmtId="170" fontId="215" fillId="17" borderId="0" xfId="0" applyNumberFormat="1" applyFont="1" applyFill="1"/>
    <xf numFmtId="170" fontId="212" fillId="25" borderId="0" xfId="0" applyNumberFormat="1" applyFont="1" applyFill="1"/>
    <xf numFmtId="169" fontId="210" fillId="0" borderId="0" xfId="0" applyNumberFormat="1" applyFont="1" applyAlignment="1">
      <alignment horizontal="center" vertical="center"/>
    </xf>
    <xf numFmtId="172" fontId="88" fillId="0" borderId="0" xfId="0" applyNumberFormat="1" applyFont="1"/>
    <xf numFmtId="202" fontId="58" fillId="0" borderId="0" xfId="2" applyNumberFormat="1" applyFont="1"/>
    <xf numFmtId="205" fontId="58" fillId="0" borderId="0" xfId="2" applyNumberFormat="1" applyFont="1"/>
    <xf numFmtId="172" fontId="6" fillId="0" borderId="0" xfId="1" applyNumberFormat="1" applyFont="1" applyAlignment="1"/>
    <xf numFmtId="172" fontId="3" fillId="0" borderId="0" xfId="1" applyNumberFormat="1" applyFont="1" applyAlignment="1"/>
    <xf numFmtId="1" fontId="58" fillId="0" borderId="0" xfId="2" applyNumberFormat="1" applyFont="1"/>
    <xf numFmtId="0" fontId="11" fillId="17" borderId="0" xfId="0" applyFont="1" applyFill="1" applyAlignment="1">
      <alignment horizontal="centerContinuous"/>
    </xf>
    <xf numFmtId="0" fontId="3" fillId="17" borderId="0" xfId="0" applyFont="1" applyFill="1" applyAlignment="1">
      <alignment horizontal="centerContinuous"/>
    </xf>
    <xf numFmtId="170" fontId="3" fillId="17" borderId="0" xfId="0" applyNumberFormat="1" applyFont="1" applyFill="1" applyAlignment="1">
      <alignment horizontal="centerContinuous"/>
    </xf>
    <xf numFmtId="43" fontId="3" fillId="0" borderId="0" xfId="0" applyNumberFormat="1" applyFont="1"/>
    <xf numFmtId="0" fontId="26" fillId="17" borderId="0" xfId="0" applyFont="1" applyFill="1"/>
    <xf numFmtId="170" fontId="151" fillId="17" borderId="0" xfId="0" applyNumberFormat="1" applyFont="1" applyFill="1"/>
    <xf numFmtId="10" fontId="48" fillId="17" borderId="1" xfId="1" applyNumberFormat="1" applyFont="1" applyFill="1" applyBorder="1" applyAlignment="1"/>
    <xf numFmtId="191" fontId="25" fillId="17" borderId="0" xfId="1" applyNumberFormat="1" applyFont="1" applyFill="1" applyAlignment="1"/>
    <xf numFmtId="170" fontId="3" fillId="27" borderId="0" xfId="0" applyNumberFormat="1" applyFont="1" applyFill="1"/>
    <xf numFmtId="170" fontId="3" fillId="12" borderId="0" xfId="0" applyNumberFormat="1" applyFont="1" applyFill="1"/>
    <xf numFmtId="173" fontId="3" fillId="12" borderId="0" xfId="0" applyNumberFormat="1" applyFont="1" applyFill="1"/>
    <xf numFmtId="10" fontId="25" fillId="0" borderId="0" xfId="1" applyNumberFormat="1" applyFont="1" applyAlignment="1">
      <alignment horizontal="right" vertical="center" wrapText="1"/>
    </xf>
    <xf numFmtId="170" fontId="7" fillId="17" borderId="13" xfId="0" applyNumberFormat="1" applyFont="1" applyFill="1" applyBorder="1"/>
    <xf numFmtId="173" fontId="8" fillId="17" borderId="0" xfId="0" applyNumberFormat="1" applyFont="1" applyFill="1"/>
    <xf numFmtId="170" fontId="203" fillId="17" borderId="0" xfId="0" applyNumberFormat="1" applyFont="1" applyFill="1"/>
    <xf numFmtId="170" fontId="24" fillId="0" borderId="0" xfId="0" applyNumberFormat="1" applyFont="1" applyAlignment="1">
      <alignment horizontal="right" vertical="center" wrapText="1"/>
    </xf>
    <xf numFmtId="170" fontId="204" fillId="17" borderId="0" xfId="0" applyNumberFormat="1" applyFont="1" applyFill="1"/>
    <xf numFmtId="194" fontId="3" fillId="2" borderId="0" xfId="0" applyNumberFormat="1" applyFont="1" applyFill="1"/>
    <xf numFmtId="194" fontId="0" fillId="0" borderId="0" xfId="0" applyNumberFormat="1"/>
    <xf numFmtId="173" fontId="4" fillId="0" borderId="0" xfId="0" applyNumberFormat="1" applyFont="1"/>
    <xf numFmtId="173" fontId="7" fillId="0" borderId="0" xfId="0" applyNumberFormat="1" applyFont="1"/>
    <xf numFmtId="0" fontId="11" fillId="4" borderId="0" xfId="0" applyFont="1" applyFill="1" applyAlignment="1">
      <alignment horizontal="center"/>
    </xf>
    <xf numFmtId="0" fontId="3" fillId="0" borderId="0" xfId="0" applyFont="1" applyAlignment="1">
      <alignment horizontal="center"/>
    </xf>
    <xf numFmtId="0" fontId="0" fillId="0" borderId="0" xfId="0" applyAlignment="1">
      <alignment horizontal="center"/>
    </xf>
    <xf numFmtId="0" fontId="200" fillId="0" borderId="0" xfId="0" applyFont="1" applyAlignment="1">
      <alignment horizontal="center"/>
    </xf>
    <xf numFmtId="0" fontId="33" fillId="0" borderId="0" xfId="2" applyFont="1" applyAlignment="1" applyProtection="1">
      <alignment horizontal="center" vertical="top" wrapText="1"/>
      <protection locked="0"/>
    </xf>
    <xf numFmtId="0" fontId="32" fillId="0" borderId="0" xfId="2" applyFont="1" applyAlignment="1" applyProtection="1">
      <alignment horizontal="center" vertical="top"/>
      <protection locked="0"/>
    </xf>
    <xf numFmtId="176" fontId="32" fillId="11" borderId="0" xfId="4" applyNumberFormat="1" applyFont="1" applyFill="1" applyAlignment="1" applyProtection="1">
      <alignment horizontal="center" vertical="top"/>
      <protection locked="0"/>
    </xf>
    <xf numFmtId="176" fontId="32" fillId="17" borderId="0" xfId="4" applyNumberFormat="1" applyFont="1" applyFill="1" applyAlignment="1" applyProtection="1">
      <alignment horizontal="center" vertical="top"/>
      <protection locked="0"/>
    </xf>
    <xf numFmtId="0" fontId="32" fillId="11" borderId="0" xfId="2" applyFont="1" applyFill="1" applyAlignment="1" applyProtection="1">
      <alignment horizontal="center" vertical="top"/>
      <protection locked="0"/>
    </xf>
    <xf numFmtId="0" fontId="32" fillId="17" borderId="0" xfId="2" applyFont="1" applyFill="1" applyAlignment="1" applyProtection="1">
      <alignment horizontal="center" vertical="top"/>
      <protection locked="0"/>
    </xf>
    <xf numFmtId="174" fontId="36" fillId="0" borderId="0" xfId="3" applyNumberFormat="1" applyFont="1" applyAlignment="1" applyProtection="1">
      <alignment horizontal="center" vertical="top"/>
      <protection locked="0"/>
    </xf>
    <xf numFmtId="174" fontId="32" fillId="0" borderId="0" xfId="3" applyNumberFormat="1" applyFont="1" applyAlignment="1" applyProtection="1">
      <alignment horizontal="center" vertical="top"/>
      <protection locked="0"/>
    </xf>
    <xf numFmtId="0" fontId="36" fillId="0" borderId="0" xfId="2" applyFont="1" applyAlignment="1" applyProtection="1">
      <alignment horizontal="center" vertical="top"/>
      <protection locked="0"/>
    </xf>
    <xf numFmtId="0" fontId="32" fillId="0" borderId="21" xfId="2" applyFont="1" applyBorder="1" applyAlignment="1" applyProtection="1">
      <alignment horizontal="center" vertical="top"/>
      <protection locked="0"/>
    </xf>
    <xf numFmtId="0" fontId="32" fillId="0" borderId="2" xfId="2" applyFont="1" applyBorder="1" applyAlignment="1" applyProtection="1">
      <alignment horizontal="center" vertical="top"/>
      <protection locked="0"/>
    </xf>
    <xf numFmtId="0" fontId="32" fillId="0" borderId="22" xfId="2" applyFont="1" applyBorder="1" applyAlignment="1" applyProtection="1">
      <alignment horizontal="center" vertical="top"/>
      <protection locked="0"/>
    </xf>
    <xf numFmtId="0" fontId="32" fillId="0" borderId="28" xfId="2" applyFont="1" applyBorder="1" applyAlignment="1" applyProtection="1">
      <alignment horizontal="center" vertical="top"/>
      <protection locked="0"/>
    </xf>
    <xf numFmtId="0" fontId="32" fillId="0" borderId="29" xfId="2" applyFont="1" applyBorder="1" applyAlignment="1" applyProtection="1">
      <alignment horizontal="center" vertical="top"/>
      <protection locked="0"/>
    </xf>
    <xf numFmtId="0" fontId="32" fillId="0" borderId="30" xfId="2" applyFont="1" applyBorder="1" applyAlignment="1" applyProtection="1">
      <alignment horizontal="center" vertical="top"/>
      <protection locked="0"/>
    </xf>
    <xf numFmtId="170" fontId="0" fillId="0" borderId="0" xfId="0" applyNumberFormat="1" applyAlignment="1">
      <alignment horizontal="center" vertical="center"/>
    </xf>
    <xf numFmtId="170" fontId="0" fillId="0" borderId="24" xfId="0" applyNumberFormat="1" applyBorder="1" applyAlignment="1">
      <alignment horizontal="center" vertical="center"/>
    </xf>
    <xf numFmtId="174" fontId="32" fillId="0" borderId="27" xfId="2" applyNumberFormat="1" applyFont="1" applyBorder="1" applyAlignment="1" applyProtection="1">
      <alignment vertical="center"/>
      <protection locked="0"/>
    </xf>
    <xf numFmtId="0" fontId="32" fillId="0" borderId="27" xfId="2" applyFont="1" applyBorder="1" applyAlignment="1" applyProtection="1">
      <alignment vertical="center"/>
      <protection locked="0"/>
    </xf>
    <xf numFmtId="0" fontId="120" fillId="0" borderId="3" xfId="0" applyFont="1" applyBorder="1" applyAlignment="1">
      <alignment horizontal="center" vertical="center"/>
    </xf>
    <xf numFmtId="0" fontId="32" fillId="0" borderId="3" xfId="2" applyFont="1" applyBorder="1" applyAlignment="1" applyProtection="1">
      <alignment horizontal="center" vertical="center"/>
      <protection locked="0"/>
    </xf>
    <xf numFmtId="0" fontId="33" fillId="0" borderId="0" xfId="2" applyFont="1" applyAlignment="1" applyProtection="1">
      <alignment horizontal="center" vertical="top"/>
      <protection locked="0"/>
    </xf>
    <xf numFmtId="0" fontId="0" fillId="0" borderId="3" xfId="0" applyBorder="1" applyAlignment="1">
      <alignment horizontal="center" vertical="center"/>
    </xf>
    <xf numFmtId="167" fontId="84" fillId="13" borderId="10" xfId="5" applyFont="1" applyFill="1" applyBorder="1" applyAlignment="1">
      <alignment horizontal="center" vertical="center"/>
    </xf>
    <xf numFmtId="167" fontId="84" fillId="13" borderId="11" xfId="5" applyFont="1" applyFill="1" applyBorder="1" applyAlignment="1">
      <alignment horizontal="center" vertical="center"/>
    </xf>
    <xf numFmtId="167" fontId="84" fillId="13" borderId="12" xfId="5" applyFont="1" applyFill="1" applyBorder="1" applyAlignment="1">
      <alignment horizontal="center" vertical="center"/>
    </xf>
    <xf numFmtId="0" fontId="84" fillId="13" borderId="10" xfId="27" applyFont="1" applyFill="1" applyBorder="1" applyAlignment="1">
      <alignment horizontal="center" vertical="center" wrapText="1"/>
    </xf>
    <xf numFmtId="0" fontId="84" fillId="13" borderId="11" xfId="27" applyFont="1" applyFill="1" applyBorder="1" applyAlignment="1">
      <alignment horizontal="center" vertical="center" wrapText="1"/>
    </xf>
    <xf numFmtId="0" fontId="84" fillId="13" borderId="12" xfId="27" applyFont="1" applyFill="1" applyBorder="1" applyAlignment="1">
      <alignment horizontal="center" vertical="center" wrapText="1"/>
    </xf>
    <xf numFmtId="14" fontId="84" fillId="13" borderId="10" xfId="27" applyNumberFormat="1" applyFont="1" applyFill="1" applyBorder="1" applyAlignment="1">
      <alignment horizontal="center" vertical="center"/>
    </xf>
    <xf numFmtId="14" fontId="84" fillId="13" borderId="11" xfId="27" applyNumberFormat="1" applyFont="1" applyFill="1" applyBorder="1" applyAlignment="1">
      <alignment horizontal="center" vertical="center"/>
    </xf>
    <xf numFmtId="14" fontId="84" fillId="13" borderId="12" xfId="27" applyNumberFormat="1" applyFont="1" applyFill="1" applyBorder="1" applyAlignment="1">
      <alignment horizontal="center" vertical="center"/>
    </xf>
    <xf numFmtId="49" fontId="116" fillId="0" borderId="13" xfId="0" applyNumberFormat="1" applyFont="1" applyBorder="1" applyAlignment="1">
      <alignment horizontal="center" wrapText="1"/>
    </xf>
    <xf numFmtId="0" fontId="0" fillId="0" borderId="0" xfId="0" applyAlignment="1" applyProtection="1">
      <alignment horizontal="left" wrapText="1"/>
      <protection locked="0"/>
    </xf>
    <xf numFmtId="0" fontId="130" fillId="4" borderId="0" xfId="0" applyFont="1" applyFill="1" applyAlignment="1">
      <alignment horizontal="center"/>
    </xf>
    <xf numFmtId="0" fontId="0" fillId="0" borderId="0" xfId="0" applyAlignment="1">
      <alignment horizontal="center" vertical="center"/>
    </xf>
    <xf numFmtId="0" fontId="27" fillId="0" borderId="0" xfId="0" applyFont="1" applyAlignment="1">
      <alignment horizontal="center" vertical="center"/>
    </xf>
  </cellXfs>
  <cellStyles count="93">
    <cellStyle name="C:\Data\MS\Excel" xfId="34" xr:uid="{46299CAB-DC38-4FF6-BDD7-C410387633DD}"/>
    <cellStyle name="Comma" xfId="72" builtinId="3"/>
    <cellStyle name="Comma 14" xfId="18" xr:uid="{408E72DF-AD95-4C6E-BC8C-C118F90184B3}"/>
    <cellStyle name="Comma 14 2" xfId="81" xr:uid="{6A53D649-E39B-4A59-BFF1-1E6D8FCCD596}"/>
    <cellStyle name="Comma 14 2 2" xfId="23" xr:uid="{DA95EBA1-9BC8-4CC6-8D77-C344F57778D1}"/>
    <cellStyle name="Comma 2" xfId="51" xr:uid="{B5914546-EBB9-4E39-8FE4-D54CC09943D2}"/>
    <cellStyle name="Comma 2 2" xfId="10" xr:uid="{B36692BD-28DD-4329-9D2B-1157F7771890}"/>
    <cellStyle name="Comma 2 2 2" xfId="77" xr:uid="{F02A09D7-6860-483F-9E04-11DC63708AFC}"/>
    <cellStyle name="Comma 2 3 3 2" xfId="87" xr:uid="{A7231B55-3A08-4DEE-A0AB-76AA7D0B2C77}"/>
    <cellStyle name="Comma 25" xfId="3" xr:uid="{7500509E-9AFA-4DA0-A48E-9E46131F7B07}"/>
    <cellStyle name="Comma 3" xfId="57" xr:uid="{FA011CFE-CC2D-4F6D-94D3-061093846DAF}"/>
    <cellStyle name="Comma 3 3" xfId="15" xr:uid="{1625859F-8156-44E9-B667-850791F0C896}"/>
    <cellStyle name="Comma 3 3 2" xfId="82" xr:uid="{F88AD345-F09F-4177-807A-811E49BD3BCE}"/>
    <cellStyle name="Comma 4" xfId="21" xr:uid="{AA035E4E-CCBB-438F-AD4E-C0DAC2BF385B}"/>
    <cellStyle name="Comma 5" xfId="67" xr:uid="{1A6D16E1-8652-49B9-8E1D-736F712063D3}"/>
    <cellStyle name="Comma 6" xfId="70" xr:uid="{61DA204E-AB6E-4898-9AC5-CAB6E540D718}"/>
    <cellStyle name="Comma 6 2" xfId="90" xr:uid="{CBE17C05-2C2A-419B-A867-4D9118082A58}"/>
    <cellStyle name="Comma 7" xfId="74" xr:uid="{2F8FE3C8-E8EA-4235-8F18-8FAA35600ECA}"/>
    <cellStyle name="Comma 8" xfId="79" xr:uid="{B7F2975D-D684-48EC-AA4E-CCD507382835}"/>
    <cellStyle name="Currency 2" xfId="4" xr:uid="{2176DCC8-5C34-483A-A1B2-BC539B56804E}"/>
    <cellStyle name="Hyperlink 2" xfId="64" xr:uid="{9C5DC79A-DCB8-4248-8B9A-CD54178D59A0}"/>
    <cellStyle name="Normal" xfId="0" builtinId="0"/>
    <cellStyle name="Normal 11 9" xfId="48" xr:uid="{6A87461D-6711-4B0F-9D2D-A399EB05DE32}"/>
    <cellStyle name="Normal 136" xfId="66" xr:uid="{DEC4D27D-0225-44EB-AA65-E2348A27D953}"/>
    <cellStyle name="Normal 2" xfId="2" xr:uid="{0E4BE5D2-BB75-4EE8-8171-012758DAEF1D}"/>
    <cellStyle name="Normal 2 10" xfId="32" xr:uid="{FC3441CB-26DB-42D5-9974-76161A3FA347}"/>
    <cellStyle name="Normal 2 17" xfId="46" xr:uid="{5EBDC86F-DDAB-474E-AAA7-1ABF7B2D22F2}"/>
    <cellStyle name="Normal 2 2" xfId="50" xr:uid="{1C0AA7EA-4E9C-4AB8-A7AD-0976F3DB954A}"/>
    <cellStyle name="Normal 2 2 2" xfId="31" xr:uid="{B8F498FB-6B69-4369-9E0A-9BB4D2DA5FE1}"/>
    <cellStyle name="Normal 2 3" xfId="9" xr:uid="{529B4363-507B-4FBF-AED6-E06E77F49726}"/>
    <cellStyle name="Normal 2 3 3" xfId="38" xr:uid="{976C02C3-0A2F-4960-9BC3-856D29EF1998}"/>
    <cellStyle name="Normal 2 4" xfId="28" xr:uid="{A4033457-29E9-4A65-B4A7-EAA97F86ACE9}"/>
    <cellStyle name="Normal 2 5" xfId="24" xr:uid="{0DD77304-E4E4-41EB-8C71-B4E821AECCFA}"/>
    <cellStyle name="Normal 2 6" xfId="14" xr:uid="{743F4D44-A650-41DE-B099-5262851B9B4E}"/>
    <cellStyle name="Normal 25" xfId="84" xr:uid="{77B13E77-44E2-448F-814A-BD8B946795EA}"/>
    <cellStyle name="Normal 3" xfId="25" xr:uid="{90F90482-47D5-4ABB-89AF-077700F6E91C}"/>
    <cellStyle name="Normal 3 3" xfId="83" xr:uid="{A0995366-640F-481F-BEB9-AFB47D7385F5}"/>
    <cellStyle name="Normal 4" xfId="69" xr:uid="{0B99914C-BAA4-4A6A-BF88-0AFB4D2F7EB0}"/>
    <cellStyle name="Normal 4 2" xfId="88" xr:uid="{9E135606-857C-47B8-BA0E-CB5E91E9C39D}"/>
    <cellStyle name="Normal 5" xfId="43" xr:uid="{0CB8377A-1ECF-4577-9F20-1895AE0DD1BA}"/>
    <cellStyle name="Normal 6" xfId="73" xr:uid="{B66CE2EC-3A07-4AFD-BEA7-97B22C187089}"/>
    <cellStyle name="Normal 7" xfId="78" xr:uid="{48DA4E67-F405-4B63-BE15-45C4EBB5CFDB}"/>
    <cellStyle name="Normal 7 6" xfId="47" xr:uid="{25577370-635A-4610-9631-361FFF888A48}"/>
    <cellStyle name="Normal 8" xfId="91" xr:uid="{FA1D45CC-D0FA-4C6D-B1EF-2D9F9C7CF888}"/>
    <cellStyle name="Normal 9" xfId="92" xr:uid="{3C848575-1114-4E60-8D7C-B14F7334083D}"/>
    <cellStyle name="Normal_sheet" xfId="75" xr:uid="{5EDBD9B1-5725-4BB3-96B1-EBFDEC853F3B}"/>
    <cellStyle name="Percent" xfId="1" builtinId="5"/>
    <cellStyle name="Percent 2" xfId="7" xr:uid="{C89986E3-EAE2-4FA4-A44F-0D1DF2620065}"/>
    <cellStyle name="Percent 2 2" xfId="16" xr:uid="{ACF8F875-85B5-42E1-B7DA-D2DA70AC79BA}"/>
    <cellStyle name="Percent 3" xfId="8" xr:uid="{FEB83246-F6FA-4E70-9952-07C7EF6E8677}"/>
    <cellStyle name="Percent 4" xfId="80" xr:uid="{BAD22D50-09F5-45A3-A71F-C1520A234F59}"/>
    <cellStyle name="千位分隔 10 3" xfId="86" xr:uid="{76513E59-EBFC-4782-90AD-991F90CB2899}"/>
    <cellStyle name="千位分隔 12" xfId="13" xr:uid="{F31B3EF2-FE77-407B-88F3-4372DFD4E219}"/>
    <cellStyle name="千位分隔 12 2" xfId="76" xr:uid="{4B68E31F-8775-478F-B5A7-8F244DB67A2D}"/>
    <cellStyle name="千位分隔 2" xfId="26" xr:uid="{D0F62CC0-986F-4C48-AE14-9034F36AD670}"/>
    <cellStyle name="千位分隔 2 2" xfId="54" xr:uid="{CDCE2B55-F14A-465E-88F0-E4EF37FE30E3}"/>
    <cellStyle name="千位分隔 2 3" xfId="36" xr:uid="{17D70FA9-9696-4D5A-888B-935B39D6CAE8}"/>
    <cellStyle name="千位分隔 2 4" xfId="59" xr:uid="{BE5A9D8B-6788-4B76-9101-A542D8D37131}"/>
    <cellStyle name="千位分隔 2 4 2" xfId="42" xr:uid="{D7F19D5D-7D4B-40DC-AD2D-BB9A5F3AB221}"/>
    <cellStyle name="千位分隔 3" xfId="5" xr:uid="{F411D0AA-1DCF-4208-906D-26AF05149E0A}"/>
    <cellStyle name="千位分隔 3 2" xfId="33" xr:uid="{3D12E9CF-81D5-46DE-A5D5-CA53F60FD154}"/>
    <cellStyle name="千位分隔 4" xfId="53" xr:uid="{ABC735BA-51B3-4848-AA53-E332F76904C2}"/>
    <cellStyle name="千位分隔 5" xfId="71" xr:uid="{E3A2D184-F537-4603-8038-97916FBC3F52}"/>
    <cellStyle name="常规 10" xfId="22" xr:uid="{71D50CB5-B965-4F2E-BED5-A5F100D1B4E5}"/>
    <cellStyle name="常规 10 2" xfId="62" xr:uid="{22AB9F2D-C60C-49E1-85AB-564A0E75D005}"/>
    <cellStyle name="常规 16" xfId="19" xr:uid="{2769CE36-A63F-4FF7-8AA2-4D01EA56309E}"/>
    <cellStyle name="常规 16 5" xfId="85" xr:uid="{1E7A9143-C51A-4362-A5D7-3D23DC945929}"/>
    <cellStyle name="常规 16 6" xfId="29" xr:uid="{C5DF2D34-0837-429D-AE7B-099722B8D4FC}"/>
    <cellStyle name="常规 16 7" xfId="20" xr:uid="{BB83D54C-1499-45B9-9DC8-B6B80FA56E8B}"/>
    <cellStyle name="常规 16 9" xfId="30" xr:uid="{D4B24450-3C4B-4B52-8EBB-9242FA81A26C}"/>
    <cellStyle name="常规 2" xfId="11" xr:uid="{3C54B179-1012-432B-8A26-7131B2704BE0}"/>
    <cellStyle name="常规 2 2" xfId="27" xr:uid="{4B29A6D3-685D-4E8B-B4DF-D24C9E2C1CCE}"/>
    <cellStyle name="常规 2 2 2" xfId="63" xr:uid="{DA0D1CCD-8B47-40A0-AAC7-EC47471AD4BE}"/>
    <cellStyle name="常规 2 2 3" xfId="39" xr:uid="{5A8537BA-C223-47B4-BEEC-3FAD7C49BB22}"/>
    <cellStyle name="常规 2 3" xfId="56" xr:uid="{8612C5A5-F5BD-428C-855B-473BE5431AFD}"/>
    <cellStyle name="常规 2 4" xfId="35" xr:uid="{DD69C1AC-0967-42B9-A8CF-BE8AB97A591C}"/>
    <cellStyle name="常规 2 5" xfId="68" xr:uid="{21EDC797-3B6B-4FA1-BA71-D9E230D1A206}"/>
    <cellStyle name="常规 2 5 2" xfId="89" xr:uid="{389C1217-1EAC-43DD-800E-4D9CAAB65045}"/>
    <cellStyle name="常规 2 6 2" xfId="41" xr:uid="{26D91866-5EF0-4F27-A16D-D58C449EE658}"/>
    <cellStyle name="常规 2 9" xfId="49" xr:uid="{C0000710-1C80-4A4B-B23D-47B9B13B0D1C}"/>
    <cellStyle name="常规 3" xfId="12" xr:uid="{2B2E2216-ED18-4E9D-B51D-B52B0F6F234C}"/>
    <cellStyle name="常规 3 2" xfId="60" xr:uid="{FF36A229-F274-4727-8BFA-EB03BB6E4EB2}"/>
    <cellStyle name="常规 4" xfId="17" xr:uid="{443B1970-D154-4610-9D4B-539779C027E9}"/>
    <cellStyle name="常规 4 2" xfId="55" xr:uid="{314557B2-DE03-43E1-99E2-CB10BAF2AE70}"/>
    <cellStyle name="常规 5" xfId="44" xr:uid="{2723EC30-748D-481B-B795-8902D54558BF}"/>
    <cellStyle name="常规 6" xfId="52" xr:uid="{AC85B176-4CF8-4D11-BEC0-6C7716CFF8E7}"/>
    <cellStyle name="标题 1 2" xfId="58" xr:uid="{12231364-852D-410E-B925-4BF61D5782DE}"/>
    <cellStyle name="标题 1 3" xfId="65" xr:uid="{C307A771-809E-4595-AE58-4E5F3D8F5302}"/>
    <cellStyle name="百分比 2" xfId="45" xr:uid="{60D6C93D-2F21-4AA3-B5CB-F58E6FC8C48C}"/>
    <cellStyle name="百分比 2 2" xfId="40" xr:uid="{9ADD2F3F-FCD8-4D0F-8B43-85E30760D1E8}"/>
    <cellStyle name="百分比 2 3" xfId="61" xr:uid="{39CB549C-A01F-4C20-A0F1-D79B3589458F}"/>
    <cellStyle name="百分比 2 5" xfId="37" xr:uid="{BDEF23D5-CC55-4F8E-AE03-AE97708CFBA9}"/>
    <cellStyle name="百分比 3" xfId="6" xr:uid="{165E65F2-CA2D-42AA-9ED9-BE0BB4942FBF}"/>
  </cellStyles>
  <dxfs count="45">
    <dxf>
      <fill>
        <patternFill>
          <bgColor rgb="FFFF0000"/>
        </patternFill>
      </fill>
    </dxf>
    <dxf>
      <font>
        <color rgb="FF9C0006"/>
      </font>
      <fill>
        <patternFill patternType="solid">
          <bgColor rgb="FFFFC7CE"/>
        </patternFill>
      </fill>
    </dxf>
    <dxf>
      <fill>
        <patternFill>
          <bgColor rgb="FFFF0000"/>
        </patternFill>
      </fill>
    </dxf>
    <dxf>
      <fill>
        <patternFill patternType="solid">
          <bgColor rgb="FFFF0000"/>
        </patternFill>
      </fill>
    </dxf>
    <dxf>
      <fill>
        <patternFill patternType="solid">
          <bgColor rgb="FFFF0000"/>
        </patternFill>
      </fill>
    </dxf>
    <dxf>
      <fill>
        <patternFill>
          <bgColor rgb="FFFF0000"/>
        </patternFill>
      </fill>
    </dxf>
    <dxf>
      <fill>
        <patternFill>
          <bgColor rgb="FFFF0000"/>
        </patternFill>
      </fill>
    </dxf>
    <dxf>
      <fill>
        <patternFill>
          <bgColor rgb="FFFF0000"/>
        </patternFill>
      </fill>
    </dxf>
    <dxf>
      <fill>
        <patternFill patternType="solid">
          <bgColor rgb="FFFF0000"/>
        </patternFill>
      </fill>
    </dxf>
    <dxf>
      <fill>
        <patternFill>
          <bgColor rgb="FFFF0000"/>
        </patternFill>
      </fill>
    </dxf>
    <dxf>
      <fill>
        <patternFill>
          <bgColor rgb="FFFF00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92D050"/>
        </patternFill>
      </fill>
    </dxf>
    <dxf>
      <fill>
        <patternFill>
          <bgColor rgb="FFFF0000"/>
        </patternFill>
      </fill>
    </dxf>
    <dxf>
      <fill>
        <patternFill>
          <bgColor rgb="FFFF0000"/>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Medium2" defaultPivotStyle="PivotStyleLight16">
    <tableStyle name="TableStylePreset3_Accent1" pivot="0" count="7" xr9:uid="{69DD3762-2E95-46FB-BCC8-D0C8107EC5B1}">
      <tableStyleElement type="wholeTable" dxfId="44"/>
      <tableStyleElement type="headerRow" dxfId="43"/>
      <tableStyleElement type="totalRow" dxfId="42"/>
      <tableStyleElement type="firstColumn" dxfId="41"/>
      <tableStyleElement type="lastColumn" dxfId="40"/>
      <tableStyleElement type="firstRowStripe" dxfId="39"/>
      <tableStyleElement type="firstColumnStripe" dxfId="38"/>
    </tableStyle>
    <tableStyle name="PivotStylePreset2_Accent1" table="0" count="10" xr9:uid="{030B5A13-4B6A-4A7A-B285-FD7E6A31718C}">
      <tableStyleElement type="headerRow" dxfId="37"/>
      <tableStyleElement type="totalRow" dxfId="36"/>
      <tableStyleElement type="firstRowStripe" dxfId="35"/>
      <tableStyleElement type="firstColumnStripe" dxfId="34"/>
      <tableStyleElement type="firstSubtotalRow" dxfId="33"/>
      <tableStyleElement type="secondSubtotalRow" dxfId="32"/>
      <tableStyleElement type="firstRowSubheading" dxfId="31"/>
      <tableStyleElement type="secondRowSubheading" dxfId="30"/>
      <tableStyleElement type="pageFieldLabels" dxfId="29"/>
      <tableStyleElement type="pageFieldValues" dxfId="28"/>
    </tableStyle>
  </tableStyles>
  <colors>
    <mruColors>
      <color rgb="FFF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styles" Target="styles.xml"/><Relationship Id="rId47"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sharedStrings" Target="sharedStrings.xml"/><Relationship Id="rId48"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7</xdr:row>
      <xdr:rowOff>0</xdr:rowOff>
    </xdr:from>
    <xdr:to>
      <xdr:col>9</xdr:col>
      <xdr:colOff>304800</xdr:colOff>
      <xdr:row>8</xdr:row>
      <xdr:rowOff>146050</xdr:rowOff>
    </xdr:to>
    <xdr:sp macro="" textlink="">
      <xdr:nvSpPr>
        <xdr:cNvPr id="2" name="AutoShape 2" descr="天齐锂业- 正极材料- 锂电材料- 锂电品牌- 锂电世界手机版">
          <a:extLst>
            <a:ext uri="{FF2B5EF4-FFF2-40B4-BE49-F238E27FC236}">
              <a16:creationId xmlns:a16="http://schemas.microsoft.com/office/drawing/2014/main" id="{74831123-6B82-465C-B936-87336C4B7536}"/>
            </a:ext>
          </a:extLst>
        </xdr:cNvPr>
        <xdr:cNvSpPr>
          <a:spLocks noChangeAspect="1" noChangeArrowheads="1"/>
        </xdr:cNvSpPr>
      </xdr:nvSpPr>
      <xdr:spPr bwMode="auto">
        <a:xfrm>
          <a:off x="7302500" y="1022350"/>
          <a:ext cx="304800" cy="2984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2"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3"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freddiehu\Documents\project%20Galaxy\6.%20Financial%20and%20audit\6.5%20profit%20forecast%20and%20WC%20memo\&#31532;&#20108;&#36718;&#21453;&#39304;\Galaxy%20-%20Financial%20Projections_930update%2020241106%20vAR%20sensitivity%20(WL%20HYQ).xlsm" TargetMode="External"/><Relationship Id="rId1" Type="http://schemas.openxmlformats.org/officeDocument/2006/relationships/externalLinkPath" Target="https://dbs1bank-my.sharepoint.com/Users/freddiehu/Documents/project%20Galaxy/6.%20Financial%20and%20audit/6.5%20profit%20forecast%20and%20WC%20memo/&#31532;&#20108;&#36718;&#21453;&#39304;/Galaxy%20-%20Financial%20Projections_930update%2020241106%20vAR%20sensitivity%20(WL%20HYQ).xlsm"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RecoveredExternalLink4"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RecoveredExternalLink5"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RecoveredExternalLink6"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RecoveredExternalLink7"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RecoveredExternalLink8"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RecoveredExternalLink9"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file:///C:\Users\watsonwzyzhang\Desktop\Project%20GJ\03.%20Due%20Diligence\E.%20Profit%20Forecast\Model\1231\&#25910;&#20837;&#25286;&#20998;-&#25307;&#32929;&#20070;&#26356;&#26032;0323&#26356;&#26032;.xlsx" TargetMode="External"/><Relationship Id="rId1" Type="http://schemas.openxmlformats.org/officeDocument/2006/relationships/externalLinkPath" Target="https://dbs1bank-my.sharepoint.com/personal/watsonwzyzhang_dbs_com/Documents/Microsoft%20Teams%20Chat%20Files/&#25910;&#20837;&#25286;&#20998;-&#25307;&#32929;&#20070;&#26356;&#26032;0323&#26356;&#2603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dbs1bank-my.sharepoint.com/personal/watsonwzyzhang_dbs_com/Documents/Microsoft%20Teams%20Chat%20Files/contract%20liability-0401.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C:\Users\watsonwzyzhang\Desktop\Project%20GJ\03.%20Due%20Diligence\E.%20Profit%20Forecast\Model\1231\GJ%20-%20Breakdown-%20251231@260325%20Acc&#26680;&#23545;(1).xlsx" TargetMode="External"/><Relationship Id="rId1" Type="http://schemas.openxmlformats.org/officeDocument/2006/relationships/externalLinkPath" Target="https://dbs1bank-my.sharepoint.com/personal/watsonwzyzhang_dbs_com/Documents/Microsoft%20Teams%20Chat%20Files/GJ%20-%20Breakdown-%20251231@260325%20Acc&#26680;&#23545;(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lass demand"/>
      <sheetName val="Glass Exper. Curve"/>
      <sheetName val="Glass Price-Vol. Analysis"/>
      <sheetName val="Corn Korea-Taiwan"/>
      <sheetName val="end use"/>
      <sheetName val="TFT Exper. Curve"/>
      <sheetName val="screen size"/>
      <sheetName val="utilization"/>
      <sheetName val="nonactive area"/>
      <sheetName val="Global Assumptions"/>
      <sheetName val="사용 Code"/>
      <sheetName val="SHELL"/>
      <sheetName val="Interface"/>
      <sheetName val="Page Details"/>
      <sheetName val="Page Sizes"/>
      <sheetName val="Sample Layout"/>
      <sheetName val="INDOSAT"/>
      <sheetName val="old"/>
      <sheetName val="Gen-A"/>
      <sheetName val="Scenario"/>
      <sheetName val="Qtr-A"/>
      <sheetName val="Summary"/>
      <sheetName val="Cover"/>
      <sheetName val="Control"/>
      <sheetName val="Model Build-up"/>
      <sheetName val="Financial Statements &gt;&gt;&gt;"/>
      <sheetName val="Income Statement"/>
      <sheetName val="Balance Sheet"/>
      <sheetName val="Cash Flow Statement"/>
      <sheetName val="FY16 Quarterly Summary"/>
      <sheetName val="Working &gt;&gt;&gt;"/>
      <sheetName val="Rev Build-up &amp; Product Summay"/>
      <sheetName val="Rev &amp; COGS Build-up"/>
      <sheetName val="Capex &amp; Working Capital "/>
      <sheetName val="Other Working Assumptions"/>
      <sheetName val="S&amp;M Build-up"/>
      <sheetName val="Historicals"/>
      <sheetName val="Historical IS"/>
      <sheetName val="Historical BS"/>
      <sheetName val="Historical CF"/>
      <sheetName val="Assumptions &gt;&gt;&gt;"/>
      <sheetName val="Key Assumptions"/>
      <sheetName val="Molecule_Volume"/>
      <sheetName val="BS_Price"/>
      <sheetName val="BS_Market Uptake"/>
      <sheetName val="BS_Market Share"/>
      <sheetName val="Revenue Build-up &gt;&gt;&gt;"/>
      <sheetName val="Product Summary"/>
      <sheetName val="SB4 (Enbrel)_Sales"/>
      <sheetName val="SB2 (Remicade)_Sales"/>
      <sheetName val="SB3 (Herceptin)_Sales"/>
      <sheetName val="SB5 (Humira)_Sales"/>
      <sheetName val="SB8 (Avastin)_Sales"/>
      <sheetName val="SB9 (Lantus)_Sales"/>
      <sheetName val="Add. Pipeline_Sales"/>
      <sheetName val="Oper. Expenses"/>
      <sheetName val="COGS"/>
      <sheetName val="S&amp;M estimates"/>
      <sheetName val="Upfront fee &amp; Milestone"/>
      <sheetName val="Tax"/>
      <sheetName val="Valuation &gt;&gt;&gt;"/>
      <sheetName val="Valuation Summary"/>
      <sheetName val="Waterfall &gt;&gt;&gt;"/>
      <sheetName val="Valuation Waterfall"/>
      <sheetName val="Other output &gt;&gt;&gt;"/>
      <sheetName val="Sensitivity"/>
      <sheetName val="Rev &amp; GP Output Summary"/>
      <sheetName val="P&amp;L Summary"/>
      <sheetName val="Revenue Output"/>
      <sheetName val="Gross Profit Output (100%)"/>
      <sheetName val="Gross Profit"/>
      <sheetName val="EBITDA"/>
      <sheetName val="Output &gt;&gt;&gt;"/>
      <sheetName val="Cash Flow Forecast"/>
      <sheetName val="SB4 (Enbrel)"/>
      <sheetName val="Add. Pipeline"/>
      <sheetName val="SB9 (Lantus)"/>
      <sheetName val="SB2 (Remicade)"/>
      <sheetName val="SB8 (Avastin)"/>
      <sheetName val="SB3 (Herceptin)"/>
      <sheetName val="SB5 (Humira)"/>
      <sheetName val="Working Capital"/>
      <sheetName val="IS &gt;&gt;&gt;"/>
      <sheetName val="Rev &amp; GP Summary by Product"/>
      <sheetName val="Revenue Recognition"/>
      <sheetName val="Data Summary&gt;&gt;&gt;"/>
      <sheetName val="Back-up&gt;&gt;&gt;"/>
      <sheetName val="Unused&gt;&gt;&gt;"/>
      <sheetName val="SB4_SB2_Volume_2016_18"/>
      <sheetName val="laroux"/>
      <sheetName val="98(수정)"/>
      <sheetName val="98년"/>
      <sheetName val="97년"/>
      <sheetName val="98년(2)"/>
      <sheetName val="99년"/>
      <sheetName val="99년(여과장님)"/>
      <sheetName val="작업이력"/>
      <sheetName val="작업일정"/>
      <sheetName val="1.수익"/>
      <sheetName val="2.형태별 "/>
      <sheetName val="형태기능조정"/>
      <sheetName val="2.형태원본"/>
      <sheetName val="12역무별비용"/>
      <sheetName val="10영업비용역무별"/>
      <sheetName val="방송조정"/>
      <sheetName val="영업비용원본"/>
      <sheetName val="역무손익요약"/>
      <sheetName val="역무별"/>
      <sheetName val="내부역무손익"/>
      <sheetName val="13역무손익"/>
      <sheetName val="ICTSI"/>
      <sheetName val="Rate hike"/>
      <sheetName val="Demand Model"/>
      <sheetName val="TA Info"/>
      <sheetName val="Assumptions"/>
      <sheetName val="Output"/>
      <sheetName val="Sales Build-up"/>
      <sheetName val="DS Sales_Build Up"/>
      <sheetName val="DP CMP_Sales_Build_Up"/>
      <sheetName val="CAPEX"/>
      <sheetName val="SG&amp;A"/>
      <sheetName val="Other Assumptions"/>
      <sheetName val="Valuation"/>
      <sheetName val="Scenario Analysis"/>
      <sheetName val="Historical Financials"/>
      <sheetName val="BioLogics Audited Financials"/>
      <sheetName val="&gt;&gt; Output"/>
      <sheetName val="CEO Reporting"/>
      <sheetName val="Revised IS (Internal)"/>
      <sheetName val="Historical Financial Output"/>
      <sheetName val="Analyst Presentation"/>
      <sheetName val="Financial Output"/>
      <sheetName val="CEO Reporting_Fianancials"/>
      <sheetName val="CEO Reporting Financials_Full"/>
      <sheetName val="Historical Financial"/>
      <sheetName val="facts"/>
      <sheetName val="Qtr"/>
      <sheetName val="S-ebitda"/>
      <sheetName val="Publish"/>
      <sheetName val="_Control"/>
      <sheetName val="AsiaDB"/>
      <sheetName val="consol"/>
      <sheetName val="main"/>
      <sheetName val="revenue"/>
      <sheetName val="broadband"/>
      <sheetName val="cost"/>
      <sheetName val="debt"/>
      <sheetName val="KTF"/>
      <sheetName val="Key changes"/>
      <sheetName val="prices"/>
      <sheetName val="General"/>
      <sheetName val="country"/>
      <sheetName val="country-ncons"/>
      <sheetName val="nonconsol--&gt;"/>
      <sheetName val="KEY"/>
      <sheetName val="3GconsKT"/>
      <sheetName val="support--&gt;"/>
      <sheetName val="RR-KT"/>
      <sheetName val="intcon-uni"/>
      <sheetName val="PlanB ref"/>
      <sheetName val="Subsidiary"/>
      <sheetName val="Affiliates"/>
      <sheetName val="Info"/>
      <sheetName val="KT HiTelold"/>
      <sheetName val="본사출하"/>
      <sheetName val="현지요약"/>
      <sheetName val="Admin"/>
      <sheetName val="Interviewee (excl customer)"/>
      <sheetName val="Interview Schedule"/>
      <sheetName val="Customers"/>
      <sheetName val="MotherDirt Online Customers"/>
      <sheetName val="MotherDirt Offline Customers"/>
      <sheetName val="Distributors "/>
      <sheetName val="Suppliers"/>
      <sheetName val="Supplier Summary"/>
      <sheetName val="Supplier List"/>
      <sheetName val="&gt;&gt;&gt; Raw Data"/>
      <sheetName val="Q1-2018"/>
      <sheetName val="2017"/>
      <sheetName val="2016"/>
      <sheetName val="Principal Investigator"/>
      <sheetName val="PI Contact"/>
      <sheetName val="PI Summary"/>
      <sheetName val="Hypertension"/>
      <sheetName val="Atopic Dermatitis"/>
      <sheetName val="Allergic Rhinitis"/>
      <sheetName val="Migraine"/>
      <sheetName val="Rosacea"/>
      <sheetName val="Misc."/>
      <sheetName val="3rd Party Contact Tracker"/>
      <sheetName val="Financials"/>
      <sheetName val="模板"/>
      <sheetName val="Divider_template"/>
      <sheetName val="DCF"/>
      <sheetName val="REGION"/>
      <sheetName val="QTRLY"/>
      <sheetName val="TABLES"/>
      <sheetName val="Check Sums"/>
      <sheetName val="master"/>
      <sheetName val="NEW"/>
      <sheetName val="DATA"/>
      <sheetName val="Dep policy"/>
      <sheetName val="Interim"/>
      <sheetName val="brief"/>
      <sheetName val="Co. data"/>
      <sheetName val="Forex"/>
      <sheetName val="Write-off"/>
      <sheetName val="Post Philcom book"/>
      <sheetName val="PLTL"/>
      <sheetName val="IDD"/>
      <sheetName val="MEM수율입고"/>
      <sheetName val="Title"/>
      <sheetName val="실행(계획,실행)"/>
      <sheetName val="总开支明细-项目相关"/>
      <sheetName val="成本报告_现金流"/>
      <sheetName val="成本报告_财务成本"/>
      <sheetName val="成本中心划分"/>
      <sheetName val="月份汇总"/>
      <sheetName val="公司支出汇总-分期付款合并"/>
      <sheetName val="公司支出汇总-按月份"/>
      <sheetName val="公司总支出-201809-201902"/>
      <sheetName val="公司总支出-2019年3月"/>
      <sheetName val="工程付款"/>
      <sheetName val="数据源1"/>
      <sheetName val="数据源2"/>
      <sheetName val="基础信息"/>
      <sheetName val="关键审计事项核查程序表"/>
      <sheetName val="7-1-1|审计说明"/>
      <sheetName val="7-1-2|上期审计调整明细"/>
      <sheetName val="调整分录"/>
      <sheetName val="23年1月确认收入情况"/>
      <sheetName val="22年期末预收账款情况"/>
      <sheetName val="7-2-1|应收账款明细表"/>
      <sheetName val="7-2-2|应收账款审定明细表"/>
      <sheetName val="7-2-3|应收账款同挂明细"/>
      <sheetName val="矫治器调整"/>
      <sheetName val="7-2-4|应收账款余额厘定过程"/>
      <sheetName val="7-2-5|期末在手订单明细"/>
      <sheetName val="7-3-1|上期国际部返利执行情况"/>
      <sheetName val="7-3-2|本期国际部返利执行情况"/>
      <sheetName val="7-3-3|收入跨期调整"/>
      <sheetName val="7-1|预收账款明细表"/>
      <sheetName val="7-1-1|应收账款重分类明细"/>
      <sheetName val="7-2|应收账款外币测算表"/>
      <sheetName val="7-4|应收账款财务指标分析检查表"/>
      <sheetName val="7-5|长期挂账应收款项检查表"/>
      <sheetName val="7-5|长期挂账预收款项检查表"/>
      <sheetName val="7-6-1|函证选样过程 "/>
      <sheetName val="7-6-2|函证样本分类表"/>
      <sheetName val="7-6-3|剩余样本选样过程"/>
      <sheetName val="7-6-4|函证地址汇总"/>
      <sheetName val="7-6-5|函证控制表"/>
      <sheetName val="7-6-6|替代测试"/>
      <sheetName val="7-6-7|预收款项替代测试"/>
      <sheetName val="7-6-7|应收账款替代测试汇总表"/>
      <sheetName val="7-6-11|回函校验程序"/>
      <sheetName val="7-7|期后回款测试明细"/>
      <sheetName val="7-8-1|销售与回款测试样本量确定过程"/>
      <sheetName val="7-8-2|样本总体分类情况"/>
      <sheetName val="7-8-3|销售与回款细节测试表"/>
      <sheetName val="7-9|应收账款关联方明细表"/>
      <sheetName val="应收账款关联方检查表"/>
      <sheetName val="7-10|主要客户核查情况表"/>
      <sheetName val="7-11|应收账款重要客户检查表"/>
      <sheetName val="7-12|应收账款与营业收入主要客户配比"/>
      <sheetName val="7-13|应收账款坏账计算表"/>
      <sheetName val="7-13|销售合同与执行情况检查表"/>
      <sheetName val="记账凭证测试表"/>
      <sheetName val="7-14|走访资料"/>
      <sheetName val="附注数据摘录"/>
      <sheetName val="Xbase数据摘录"/>
      <sheetName val="所得税纳税事项调整表"/>
      <sheetName val="Sheet1"/>
      <sheetName val="Sheet2"/>
      <sheetName val="封面页"/>
      <sheetName val="总结页"/>
      <sheetName val="PIC and Co"/>
      <sheetName val="Consol-COA"/>
      <sheetName val="Knights Funding - CS"/>
      <sheetName val="TOP-LA"/>
      <sheetName val="Profit or loss(Sch.19, 21-35"/>
      <sheetName val="Forecast"/>
      <sheetName val="Co Lv-IS"/>
      <sheetName val="Co Lv-BS"/>
      <sheetName val="AFS-IS (KFE+KCash)"/>
      <sheetName val="AFS-BS (KFE+KCash) (void)"/>
      <sheetName val="AFS-BS (KFE+KCash) WIP"/>
      <sheetName val="AFS-EQ"/>
      <sheetName val="KCF AFS-IS"/>
      <sheetName val="KCF AFS-BS"/>
      <sheetName val="AFS-IS"/>
      <sheetName val="AFS-IS (detail)"/>
      <sheetName val="AFS-BS"/>
      <sheetName val="Option 1"/>
      <sheetName val="TOP"/>
      <sheetName val="AFS-CF"/>
      <sheetName val="KFU"/>
      <sheetName val="KFT"/>
      <sheetName val="KIG"/>
      <sheetName val="KCN"/>
      <sheetName val="KFE"/>
      <sheetName val="MCL"/>
      <sheetName val="MIL"/>
      <sheetName val="HCC"/>
      <sheetName val="KVI"/>
      <sheetName val="KFD"/>
      <sheetName val="KBL"/>
      <sheetName val="KCF"/>
      <sheetName val="KCE"/>
      <sheetName val="KFB"/>
      <sheetName val="KCH"/>
      <sheetName val="KCB"/>
      <sheetName val="KTM"/>
      <sheetName val="KFC"/>
      <sheetName val="HYB"/>
      <sheetName val="HYM"/>
      <sheetName val="HYP"/>
      <sheetName val="HYS"/>
      <sheetName val="HYW"/>
      <sheetName val="HFH"/>
      <sheetName val="HFO"/>
      <sheetName val="WWE"/>
      <sheetName val="CA relationship"/>
      <sheetName val="Income statement mapping"/>
      <sheetName val="1133安駿08-09"/>
      <sheetName val="09年加工費"/>
      <sheetName val="加工費"/>
      <sheetName val="周敬倫"/>
      <sheetName val="國珠"/>
      <sheetName val="黃志雄"/>
      <sheetName val="4105"/>
      <sheetName val="5501-03"/>
      <sheetName val="序時賬"/>
      <sheetName val="明細"/>
      <sheetName val="應付明細賬"/>
      <sheetName val="其他應付明細賬"/>
      <sheetName val="應付餘額表"/>
      <sheetName val="其他應付餘額表"/>
      <sheetName val="1151"/>
      <sheetName val="2009-1603"/>
      <sheetName val="113101"/>
      <sheetName val="2121香港世麗"/>
      <sheetName val="217112"/>
      <sheetName val="Assumption"/>
      <sheetName val="P&amp;L BSheet CFlow "/>
      <sheetName val="P&amp;L Masbate"/>
      <sheetName val="Expenses-Masbate"/>
      <sheetName val="MASBATE Cattle Movement &amp; count"/>
      <sheetName val="AR trade "/>
      <sheetName val="other AR "/>
      <sheetName val="AP Local Trade"/>
      <sheetName val="Aug03 CAPEX act vs bud "/>
      <sheetName val="Realized&amp; Unrealized Forex"/>
      <sheetName val="Inventory "/>
      <sheetName val="Interco accounts"/>
      <sheetName val="Other Income"/>
      <sheetName val="Prepaid expenses"/>
      <sheetName val="Accrued Other exp"/>
      <sheetName val="Expenses"/>
      <sheetName val="FAssets"/>
      <sheetName val="CAPEX Form"/>
      <sheetName val="SEAFP FEEDLOT"/>
      <sheetName val="Chart"/>
      <sheetName val="Chart's Data"/>
      <sheetName val="Financial Statements"/>
      <sheetName val="P_L BSheet CFlow "/>
      <sheetName val="SA_Lamp"/>
      <sheetName val="P_L BSheet CFlow"/>
      <sheetName val="P&amp;L BSheet CFlow"/>
      <sheetName val="银行存款 "/>
      <sheetName val="IS 2007"/>
      <sheetName val="SA-Lamp"/>
      <sheetName val="CF2"/>
      <sheetName val="P&amp;L_BSheet_CFlow_1"/>
      <sheetName val="P&amp;L_Masbate1"/>
      <sheetName val="MASBATE_Cattle_Movement_&amp;_coun1"/>
      <sheetName val="AR_trade_1"/>
      <sheetName val="other_AR_1"/>
      <sheetName val="AP_Local_Trade1"/>
      <sheetName val="Aug03_CAPEX_act_vs_bud_1"/>
      <sheetName val="Realized&amp;_Unrealized_Forex1"/>
      <sheetName val="Inventory_1"/>
      <sheetName val="Interco_accounts1"/>
      <sheetName val="Other_Income1"/>
      <sheetName val="Prepaid_expenses1"/>
      <sheetName val="Accrued_Other_exp1"/>
      <sheetName val="CAPEX_Form1"/>
      <sheetName val="SEAFP_FEEDLOT1"/>
      <sheetName val="Chart's_Data1"/>
      <sheetName val="Financial_Statements1"/>
      <sheetName val="P_L_BSheet_CFlow_1"/>
      <sheetName val="P_L_BSheet_CFlow1"/>
      <sheetName val="P&amp;L_BSheet_CFlow1"/>
      <sheetName val="IS_20071"/>
      <sheetName val="银行存款_1"/>
      <sheetName val="P&amp;L_BSheet_CFlow_"/>
      <sheetName val="P&amp;L_Masbate"/>
      <sheetName val="MASBATE_Cattle_Movement_&amp;_count"/>
      <sheetName val="AR_trade_"/>
      <sheetName val="other_AR_"/>
      <sheetName val="AP_Local_Trade"/>
      <sheetName val="Aug03_CAPEX_act_vs_bud_"/>
      <sheetName val="Realized&amp;_Unrealized_Forex"/>
      <sheetName val="Inventory_"/>
      <sheetName val="Interco_accounts"/>
      <sheetName val="Other_Income"/>
      <sheetName val="Prepaid_expenses"/>
      <sheetName val="Accrued_Other_exp"/>
      <sheetName val="CAPEX_Form"/>
      <sheetName val="SEAFP_FEEDLOT"/>
      <sheetName val="Chart's_Data"/>
      <sheetName val="Financial_Statements"/>
      <sheetName val="P_L_BSheet_CFlow_"/>
      <sheetName val="P_L_BSheet_CFlow"/>
      <sheetName val="P&amp;L_BSheet_CFlow"/>
      <sheetName val="IS_2007"/>
      <sheetName val="银行存款_"/>
      <sheetName val="prod"/>
      <sheetName val="在建工程"/>
      <sheetName val="饲料损耗估价PROV FOR CALVE &amp;FEED "/>
      <sheetName val="2006-BY UNIT"/>
      <sheetName val="Summary P&amp;L SA"/>
      <sheetName val="P&amp;L_BSheet_CFlow_2"/>
      <sheetName val="P&amp;L_Masbate2"/>
      <sheetName val="MASBATE_Cattle_Movement_&amp;_coun2"/>
      <sheetName val="AR_trade_2"/>
      <sheetName val="other_AR_2"/>
      <sheetName val="AP_Local_Trade2"/>
      <sheetName val="Aug03_CAPEX_act_vs_bud_2"/>
      <sheetName val="Realized&amp;_Unrealized_Forex2"/>
      <sheetName val="Inventory_2"/>
      <sheetName val="Interco_accounts2"/>
      <sheetName val="Other_Income2"/>
      <sheetName val="Prepaid_expenses2"/>
      <sheetName val="Accrued_Other_exp2"/>
      <sheetName val="CAPEX_Form2"/>
      <sheetName val="SEAFP_FEEDLOT2"/>
      <sheetName val="Chart's_Data2"/>
      <sheetName val="Financial_Statements2"/>
      <sheetName val="P_L_BSheet_CFlow_2"/>
      <sheetName val="P_L_BSheet_CFlow2"/>
      <sheetName val="P&amp;L_BSheet_CFlow2"/>
      <sheetName val="IS_20072"/>
      <sheetName val="银行存款_2"/>
      <sheetName val="110"/>
      <sheetName val="饲料损耗估价PROV_FOR_CALVE_&amp;FEED_"/>
      <sheetName val="饲料损耗估价PROV_FOR_CALVE_&amp;FEED_1"/>
      <sheetName val="饲料损耗估价PROV_FOR_CALVE_&amp;FEED_2"/>
      <sheetName val="2006-BY_UNIT"/>
      <sheetName val="Summary_P&amp;L_SA"/>
      <sheetName val="Slaughter"/>
      <sheetName val="Rate"/>
      <sheetName val="INDUK"/>
      <sheetName val="Month"/>
      <sheetName val="1003"/>
      <sheetName val="ASSUM-COMB-Prop"/>
      <sheetName val="PL&amp;BS"/>
      <sheetName val="#REF"/>
      <sheetName val="Exco"/>
      <sheetName val="Highlights"/>
      <sheetName val="BS"/>
      <sheetName val="IS"/>
      <sheetName val="CF Idr"/>
      <sheetName val="Asset_pm"/>
      <sheetName val="BankFacility"/>
      <sheetName val="FixedAssets"/>
      <sheetName val="Asumsi"/>
      <sheetName val="Nrc"/>
      <sheetName val="L_R_"/>
      <sheetName val="CF"/>
      <sheetName val="Sales"/>
      <sheetName val="Asset"/>
      <sheetName val="COP"/>
      <sheetName val="OPEX"/>
      <sheetName val="HPP + Inventory"/>
      <sheetName val="KPI"/>
      <sheetName val="Others Inc_Exp"/>
      <sheetName val="Actual 19"/>
      <sheetName val="Actual 18"/>
      <sheetName val="Sales 18"/>
      <sheetName val="Detail penyusutan RS"/>
      <sheetName val="HPL"/>
      <sheetName val="Nrc_Bgt 18"/>
      <sheetName val="L_R_Bgt 18"/>
      <sheetName val="Others Inc_Exp_Bgt 18"/>
      <sheetName val="MR Dec 2017"/>
      <sheetName val="Sales 17"/>
      <sheetName val="ex. Actual 17"/>
      <sheetName val="Actual 17"/>
      <sheetName val="Actual 16"/>
      <sheetName val="Actual 15"/>
      <sheetName val="Sales 16"/>
      <sheetName val="Proyeksi 16"/>
      <sheetName val="Rekap beli cc"/>
      <sheetName val="Rekap jual"/>
      <sheetName val="Detail Sales B_ Copra"/>
      <sheetName val="Sales Price"/>
      <sheetName val="AFEMAI"/>
      <sheetName val="LBOSHELL"/>
      <sheetName val="Chart of Account"/>
      <sheetName val="Graph 1"/>
      <sheetName val="Graph 2"/>
      <sheetName val="Formula"/>
      <sheetName val="Macro"/>
      <sheetName val="List"/>
      <sheetName val="Master List"/>
      <sheetName val="Data Sheet"/>
      <sheetName val="DropZone"/>
      <sheetName val="LTM"/>
      <sheetName val="Store Inputs"/>
      <sheetName val="Store Outputs"/>
      <sheetName val="Store Inputs Calc"/>
      <sheetName val="YQty"/>
      <sheetName val="Qty"/>
      <sheetName val="FG"/>
      <sheetName val="Price"/>
      <sheetName val="Bal"/>
      <sheetName val="Trial"/>
      <sheetName val="Accure"/>
      <sheetName val="Bal2"/>
      <sheetName val="Prepaid"/>
      <sheetName val="FCD"/>
      <sheetName val="TR"/>
      <sheetName val="Royalty"/>
      <sheetName val="Letter"/>
      <sheetName val="LG"/>
      <sheetName val="LGdata"/>
      <sheetName val="SaleCost"/>
      <sheetName val="Fur"/>
      <sheetName val="Lab"/>
      <sheetName val="Mac"/>
      <sheetName val="Other"/>
      <sheetName val="J2"/>
      <sheetName val="J1"/>
      <sheetName val="000000000000000"/>
      <sheetName val="ABK2004.AWAL.26.08.03"/>
      <sheetName val="ABK04.AWALR + CO.13.01.04"/>
      <sheetName val="ABK.04.AWALR+CO+TAB.RUPS"/>
      <sheetName val="BPP"/>
      <sheetName val="SGT"/>
      <sheetName val="BNY"/>
      <sheetName val="TM"/>
      <sheetName val="ABK.OIL"/>
      <sheetName val="ABK.GAS"/>
      <sheetName val="OIL.BPP"/>
      <sheetName val="OIL.SGT"/>
      <sheetName val="OIL.BNY"/>
      <sheetName val="OIL.TM"/>
      <sheetName val="GAS.BNY"/>
      <sheetName val="UB"/>
      <sheetName val="CO"/>
      <sheetName val="EPO"/>
      <sheetName val="TA"/>
      <sheetName val="GT"/>
      <sheetName val="LAIN2"/>
      <sheetName val="REKAP"/>
      <sheetName val="ONGOING"/>
      <sheetName val="REKAP.ONGO"/>
      <sheetName val="RKPL21.1"/>
      <sheetName val="Sheet9"/>
      <sheetName val="Sheet10"/>
      <sheetName val="Sheet11"/>
      <sheetName val="Sheet12"/>
      <sheetName val="Sheet13"/>
      <sheetName val="Sheet14"/>
      <sheetName val="Sheet15"/>
      <sheetName val="Sheet16"/>
      <sheetName val="Judul"/>
      <sheetName val="Exum"/>
      <sheetName val="RK"/>
      <sheetName val="BARCHT2002"/>
      <sheetName val="Prod."/>
      <sheetName val="GRP"/>
      <sheetName val="Gas"/>
      <sheetName val="Just.Prod"/>
      <sheetName val="ABI"/>
      <sheetName val="REAL.PROY01"/>
      <sheetName val="Chart1"/>
      <sheetName val="ABO.F7&amp;F8"/>
      <sheetName val="Usul 2003"/>
      <sheetName val="BATAS"/>
      <sheetName val="Just.ABI"/>
      <sheetName val="Rev.ABI201"/>
      <sheetName val="Kendala"/>
      <sheetName val="Kur.Dana"/>
      <sheetName val="LabaRugi"/>
      <sheetName val="V"/>
      <sheetName val="Kinerja"/>
      <sheetName val="Kin.Oil"/>
      <sheetName val="Kin.Gas"/>
      <sheetName val="Kin.Migas"/>
      <sheetName val="Comdev"/>
      <sheetName val="Fee"/>
      <sheetName val="R-1"/>
      <sheetName val="R-14.OIL"/>
      <sheetName val="Rep-1"/>
      <sheetName val="Attc-Rep-4"/>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REALDOHKTWI.xls"/>
      <sheetName val="REALDOHKTWI"/>
      <sheetName val="FEB06"/>
      <sheetName val="JANUARI05"/>
      <sheetName val="JANUARI06"/>
      <sheetName val="DESEMBER05"/>
      <sheetName val="GI JANUARI 05"/>
      <sheetName val="TABULASI - 31.01.2006"/>
      <sheetName val="SCH-13"/>
      <sheetName val="SCH-16 o"/>
      <sheetName val="B-903_19 "/>
      <sheetName val="Realisasi Oil (Operasi)"/>
      <sheetName val="FKT_PJK"/>
      <sheetName val="GAS PER TW"/>
      <sheetName val="COA"/>
      <sheetName val="DATA WP"/>
      <sheetName val="100%"/>
      <sheetName val="REP"/>
      <sheetName val="Kwit"/>
      <sheetName val="CF 2011 - 2016"/>
      <sheetName val="62. NBTF Analysis"/>
      <sheetName val="BAEV_S2"/>
      <sheetName val="IKLAN"/>
      <sheetName val="F-PQ-U"/>
      <sheetName val="BAK"/>
      <sheetName val="M-BAP-S1"/>
      <sheetName val="PAKTA"/>
      <sheetName val="EV-TEKNIS"/>
      <sheetName val="Fax iKLAN"/>
      <sheetName val="BAHP"/>
      <sheetName val="Check"/>
      <sheetName val="Jadwal"/>
      <sheetName val="U-EV-S2"/>
      <sheetName val="VENDOR"/>
      <sheetName val="BA-PQ"/>
      <sheetName val="Dok_PQ"/>
      <sheetName val="BAEV-N"/>
      <sheetName val="M-PQ"/>
      <sheetName val="FAX SP3"/>
      <sheetName val="SP3MP"/>
      <sheetName val="SENS"/>
      <sheetName val="BAEV"/>
      <sheetName val=""/>
      <sheetName val="cms-28"/>
      <sheetName val="Master062004"/>
      <sheetName val="KIMAP"/>
      <sheetName val="ABK2004_AWAL_26_08_03"/>
      <sheetName val="Grafik"/>
      <sheetName val="GUT"/>
      <sheetName val="Database"/>
      <sheetName val="ABK04_AWALR_+_CO_13_01_04"/>
      <sheetName val="ABK_04_AWALR+CO+TAB_RUPS"/>
      <sheetName val="ABK_OIL"/>
      <sheetName val="ABK_GAS"/>
      <sheetName val="OIL_BPP"/>
      <sheetName val="OIL_SGT"/>
      <sheetName val="OIL_BNY"/>
      <sheetName val="OIL_TM"/>
      <sheetName val="GAS_BNY"/>
      <sheetName val="REKAP_ONGO"/>
      <sheetName val="RKPL21_1"/>
      <sheetName val="Prod_"/>
      <sheetName val="Just_Prod"/>
      <sheetName val="REAL_PROY01"/>
      <sheetName val="ABO_F7&amp;F8"/>
      <sheetName val="Usul_2003"/>
      <sheetName val="Just_ABI"/>
      <sheetName val="Rev_ABI201"/>
      <sheetName val="Kur_Dana"/>
      <sheetName val="Kin_Oil"/>
      <sheetName val="Kin_Gas"/>
      <sheetName val="Kin_Migas"/>
      <sheetName val="R-14_OIL"/>
      <sheetName val="KONS_BID_P&amp;N"/>
      <sheetName val="UP_II_DUMAI"/>
      <sheetName val="KP_DIT_HULU"/>
      <sheetName val="UP_VI_BALONGAN"/>
      <sheetName val="UP_1_BRANDAN"/>
      <sheetName val="UP_V_BALIKPAPAN"/>
      <sheetName val="DIT_HILIR"/>
      <sheetName val="UP_IV_CILACAP"/>
      <sheetName val="UP_III_PLAJU"/>
      <sheetName val="KONS_DIT_HULU"/>
      <sheetName val="KR_AMPEL"/>
      <sheetName val="UP_VII_KASIM"/>
      <sheetName val="KONS_BID_P"/>
      <sheetName val="REALDOHKTWI_xls"/>
      <sheetName val="GI_JANUARI_05"/>
      <sheetName val="TABULASI_-_31_01_2006"/>
      <sheetName val="SCH-16_o"/>
      <sheetName val="B-903_19_"/>
      <sheetName val="Realisasi_Oil_(Operasi)"/>
      <sheetName val="GAS_PER_TW"/>
      <sheetName val="DATA_WP"/>
      <sheetName val="Fax_iKLAN"/>
      <sheetName val="FAX_SP3"/>
      <sheetName val="Module2"/>
      <sheetName val="jasa"/>
      <sheetName val="material"/>
      <sheetName val="19. drill CD6"/>
      <sheetName val="9 58&quot;_single"/>
      <sheetName val="Perf.Sque."/>
      <sheetName val="SENSITIVITAS"/>
      <sheetName val="PERHITUNGAN  KEEKONOMIAN"/>
      <sheetName val="TBM"/>
      <sheetName val="Instructions"/>
      <sheetName val="DFA"/>
      <sheetName val=" "/>
      <sheetName val="BB UPPS"/>
      <sheetName val="Rekap(Usul)"/>
      <sheetName val="LOKASI"/>
      <sheetName val="UPAH"/>
      <sheetName val="ALAT"/>
      <sheetName val="KEYWORD"/>
      <sheetName val="lk"/>
      <sheetName val="Analisa PEP"/>
      <sheetName val="An Volume"/>
      <sheetName val="Panel"/>
      <sheetName val="Contents"/>
      <sheetName val="Analisa"/>
      <sheetName val="TENAGA"/>
      <sheetName val="Sch-4"/>
      <sheetName val="Bolted Sembakung"/>
      <sheetName val="Yonik -Bolt Smbkg"/>
      <sheetName val="Yonik - Steel Structure"/>
      <sheetName val="Yonik - Pengecatan"/>
      <sheetName val="Yonik (DASAR (BQ JKB - PTM))"/>
      <sheetName val="YONIK - KERJA TAMBAH"/>
      <sheetName val="Tanki Limau"/>
      <sheetName val="Pemipaan Suyono"/>
      <sheetName val="Bu Yuli LTC Papua"/>
      <sheetName val="Ahm. Baedowi"/>
      <sheetName val="TL Klamono"/>
      <sheetName val="Trankline Klamono III"/>
      <sheetName val="CV ALGASCO"/>
      <sheetName val=" Subkon FPS"/>
      <sheetName val="Subkon PT730"/>
      <sheetName val="Subkon Ksm 01&amp;02"/>
      <sheetName val="Subkon Ksm 10&amp;12"/>
      <sheetName val="PT360"/>
      <sheetName val="Pandewi-Bolted Bunyu"/>
      <sheetName val="PT NKTI-Bolted Sembakung"/>
      <sheetName val="KANTOR BARU"/>
      <sheetName val="LDYANTRI"/>
      <sheetName val="LTC"/>
      <sheetName val="Bolted Ramba WF-Nahar"/>
      <sheetName val="Solikin LTC 3"/>
      <sheetName val="Central Ramba SPK1"/>
      <sheetName val="PRISTIWANTO (RAMBA, SBK. BUNYU)"/>
      <sheetName val="Taryana"/>
      <sheetName val="SOLIKIN"/>
      <sheetName val="BUNYU"/>
      <sheetName val="UDIN"/>
      <sheetName val="730 Tarakan"/>
      <sheetName val="Bpk H Rupadi"/>
      <sheetName val="LTC Jambi SPK 5, 6, 7, 8 (2)"/>
      <sheetName val="MEDCO MATRA"/>
      <sheetName val="BBS KARAWANG"/>
      <sheetName val="ELNUSA BP "/>
      <sheetName val="MECH SBK TRK"/>
      <sheetName val="SAAG BUNYU"/>
      <sheetName val="TEMPINO"/>
      <sheetName val="UMUM"/>
      <sheetName val="Freezers"/>
      <sheetName val="Mach &amp; equip"/>
      <sheetName val="Building"/>
      <sheetName val="Comp equip"/>
      <sheetName val="FFE"/>
      <sheetName val="MV"/>
      <sheetName val="Entity Info"/>
      <sheetName val="00DATES"/>
      <sheetName val="JAN"/>
      <sheetName val="MAR"/>
      <sheetName val="APR"/>
      <sheetName val="MAY"/>
      <sheetName val="JUNE"/>
      <sheetName val="JULY"/>
      <sheetName val="AUG"/>
      <sheetName val="SEPT"/>
      <sheetName val="OCT"/>
      <sheetName val="NOV"/>
      <sheetName val="DEC"/>
      <sheetName val="GESEACOAM"/>
      <sheetName val="REC"/>
      <sheetName val="70_30"/>
      <sheetName val="GE Managed"/>
      <sheetName val="GESeaCo Owned"/>
      <sheetName val="2003 Summary"/>
      <sheetName val="2003 Summary (2)"/>
      <sheetName val="2003 Summary by qtr"/>
      <sheetName val="Reconciliation TB - MVN"/>
      <sheetName val="SC Managed"/>
      <sheetName val="Balance Sheet "/>
      <sheetName val="Cash Flow"/>
      <sheetName val="Class B"/>
      <sheetName val="Distn"/>
      <sheetName val="Covenants"/>
      <sheetName val="Actuals Q1"/>
      <sheetName val="FIN 2004 2005"/>
      <sheetName val="FIN 2003"/>
      <sheetName val="FIN Q402"/>
      <sheetName val="REPAY"/>
      <sheetName val="FLEET"/>
      <sheetName val="ERS"/>
      <sheetName val="xxx"/>
      <sheetName val="Support sheet"/>
      <sheetName val="Notes"/>
      <sheetName val="Error Reports"/>
      <sheetName val="Pit Data Input"/>
      <sheetName val="PIT_SERIES_ONE"/>
      <sheetName val="PIT_SERIES_TWO"/>
      <sheetName val="D&amp;B PerimInput"/>
      <sheetName val="Equipment Data DB and Tire DB"/>
      <sheetName val="Equipment Inputs"/>
      <sheetName val="Haulage_Times"/>
      <sheetName val="Period 1 to 22"/>
      <sheetName val="Period 23 to 43"/>
      <sheetName val="Period 44 to 64"/>
      <sheetName val="Material Forecast"/>
      <sheetName val="Schedule-Summarized"/>
      <sheetName val="d&amp;b4"/>
      <sheetName val="MARC and Mine Services"/>
      <sheetName val="Haulage"/>
      <sheetName val="Load 2"/>
      <sheetName val="Figures"/>
      <sheetName val="equip calcs"/>
      <sheetName val="Equipment Cost"/>
      <sheetName val="Load 1"/>
      <sheetName val="d&amp;b3"/>
      <sheetName val="Machine Hours"/>
      <sheetName val="Capital Mine"/>
      <sheetName val="Mine Opcost"/>
      <sheetName val="Availability Inputs"/>
      <sheetName val="Staffing Input"/>
      <sheetName val="Hourly Manpower"/>
      <sheetName val="Labour Wages"/>
      <sheetName val="Project Staff"/>
      <sheetName val="Staff Salaries"/>
      <sheetName val="Engineer"/>
      <sheetName val="d&amp;b"/>
      <sheetName val="d&amp;b2"/>
      <sheetName val="dewatering"/>
      <sheetName val="Income Statement_VDF"/>
      <sheetName val="Invested capital_VDF"/>
      <sheetName val="NOPAT_VDF"/>
      <sheetName val="WACC_VDF"/>
      <sheetName val="DCF_VDF"/>
      <sheetName val="PV of Op Leases_VDF"/>
      <sheetName val="Balance Sheet_VDF"/>
      <sheetName val="tsmc_comp"/>
      <sheetName val="Ratios"/>
      <sheetName val="CFS"/>
      <sheetName val="wsts1292"/>
      <sheetName val="Model Inputs"/>
      <sheetName val="Company Information"/>
      <sheetName val="Cash Flow Statements"/>
      <sheetName val="Discounted Cash Flow"/>
      <sheetName val="Geographic"/>
      <sheetName val="2"/>
      <sheetName val="Data_Quarter"/>
      <sheetName val="Setting"/>
      <sheetName val="Form"/>
      <sheetName val="Valuations"/>
      <sheetName val="FCF"/>
      <sheetName val="Y_Earnings (2)"/>
      <sheetName val="Dan_1"/>
      <sheetName val="AsiaLink"/>
      <sheetName val="ROOC_LD"/>
      <sheetName val="tt1"/>
      <sheetName val="Sum_Y"/>
      <sheetName val="FS_Y"/>
      <sheetName val="Model Summary"/>
      <sheetName val="Cashflow"/>
      <sheetName val="Revision"/>
      <sheetName val="Sum_Q"/>
      <sheetName val="#EVADCF"/>
      <sheetName val="EVIC - Data"/>
      <sheetName val="Quarterly Earnings"/>
      <sheetName val="Q_Work(1)"/>
      <sheetName val="Q_Raw"/>
      <sheetName val="Digtial Qtr Model"/>
      <sheetName val="Appliance Qtr Model"/>
      <sheetName val="SemiTotal"/>
      <sheetName val="DRAM Qtr Model"/>
      <sheetName val="DRAM_Summary"/>
      <sheetName val="Flash_work"/>
      <sheetName val="Flash Global"/>
      <sheetName val="Flash Qtr Model"/>
      <sheetName val="SRAM Qtr Model"/>
      <sheetName val="LSI Qtr Model"/>
      <sheetName val="LCD Qtr Model"/>
      <sheetName val="LCD_Q"/>
      <sheetName val="LCD_Y"/>
      <sheetName val="LGP"/>
      <sheetName val="M_Handset"/>
      <sheetName val="Handset Qtr Model"/>
      <sheetName val="Telecom"/>
      <sheetName val="FS_Q"/>
      <sheetName val="FS_V"/>
      <sheetName val="FX"/>
      <sheetName val="Monthly"/>
      <sheetName val="A"/>
      <sheetName val="WP DIRECT SALES 2005 "/>
      <sheetName val="BS-Presentation"/>
      <sheetName val="YTD Mar04"/>
      <sheetName val="YTD Mar03"/>
      <sheetName val="YTD Dec03"/>
      <sheetName val="YTD Dec02"/>
      <sheetName val="FDCS-BS"/>
      <sheetName val="APC-BS "/>
      <sheetName val="RBFC-BS"/>
      <sheetName val="YTD Sep02"/>
      <sheetName val="BS-101103"/>
      <sheetName val="Adj100%"/>
      <sheetName val="RBFC_BS"/>
      <sheetName val="XXXXXXX"/>
      <sheetName val="Catalogue"/>
      <sheetName val="AIPCBS"/>
      <sheetName val="FYI"/>
      <sheetName val="AIPCPL"/>
      <sheetName val="Expenses of other projects "/>
      <sheetName val="资产负债表(企财01表)"/>
      <sheetName val="利润表(企财02表)"/>
      <sheetName val="Trial balance"/>
      <sheetName val="Trial balance-Chinese"/>
      <sheetName val="Bank reconciliation(银行对账）"/>
      <sheetName val="银行余额调节表"/>
      <sheetName val="Fixed Asset Register"/>
      <sheetName val="Cash Book"/>
      <sheetName val="JN（明细账）"/>
      <sheetName val="Income Tax"/>
      <sheetName val="Other Payables其他应付款"/>
      <sheetName val="Tax Invoice(Jun12-001)"/>
      <sheetName val="Tax Invoice (Jun12-002)"/>
      <sheetName val="Tax Invoice Details (Jun12-002"/>
      <sheetName val="Tax Invoice(Jun12-002)"/>
      <sheetName val="Tax Invoice Details (Jun12-002)"/>
      <sheetName val="Tax Invoice (Jun12-003)"/>
      <sheetName val="Tax Invoice Details (Jun12-003)"/>
      <sheetName val="Tax Invoice (Jun12-004)"/>
      <sheetName val="Tax Invoice Details (Jun12-004)"/>
      <sheetName val="COA(Mapping 中新科目对应）"/>
      <sheetName val="现金流量表(企财03表)"/>
      <sheetName val="所有者权益变动表(企财04表)"/>
      <sheetName val="Combustível"/>
      <sheetName val="rp"/>
      <sheetName val="1st half"/>
      <sheetName val="2nd half"/>
      <sheetName val="sum"/>
      <sheetName val="vb 9&amp;10"/>
      <sheetName val="P &amp; L USD Monthly "/>
      <sheetName val="说明"/>
      <sheetName val="Other deposit其他保证金"/>
      <sheetName val="Prepaid Expenses预付账款"/>
      <sheetName val="Accrued staff costs 应付职工薪酬"/>
      <sheetName val="CN (Jan14-001)"/>
      <sheetName val="CN(Jan14-002)"/>
      <sheetName val="Advanve Payment(Jan14-003)"/>
      <sheetName val="Tax Invoice(Jan14-004)"/>
      <sheetName val="Tax Invoice (Dec13-002)"/>
      <sheetName val="Tax Invoice Details (Dec13-002)"/>
      <sheetName val="Tax Invoice (Jan14-005) "/>
      <sheetName val="Tax Invoice Details (Jan14-005)"/>
      <sheetName val="Tax Invoice (Jan14-006)"/>
      <sheetName val="Tax Invoice Details (Jan14-006)"/>
      <sheetName val="Tax Invoice (Jan14-007)"/>
      <sheetName val="Tax Invoice Details (Jan14-007)"/>
      <sheetName val="Salary breakdown"/>
      <sheetName val="Tax Invoice (Aug13-005)"/>
      <sheetName val="Tax Invoice Details (Aug13-005)"/>
      <sheetName val="Tax Invoice Details (Jun13-006)"/>
      <sheetName val="Tax Invoice Details (Jun13-007)"/>
      <sheetName val="Airfare adjustment"/>
      <sheetName val="Account receivable adjustment"/>
      <sheetName val="Tax Invoice Details (Aug12-002"/>
      <sheetName val="Tax Invoice Details (Nov12-005)"/>
      <sheetName val="CourtAuction"/>
      <sheetName val="sale"/>
      <sheetName val="Income-1"/>
      <sheetName val="Income-2"/>
      <sheetName val="Development"/>
      <sheetName val="PropertyData"/>
      <sheetName val="CourtAuctionData"/>
      <sheetName val="CostData"/>
      <sheetName val="SalesData"/>
      <sheetName val="IncomeData"/>
      <sheetName val="DevelopData"/>
      <sheetName val="Conclusion"/>
      <sheetName val="CheckList"/>
      <sheetName val="SALE&amp;COST"/>
      <sheetName val="1-1"/>
      <sheetName val="1 Cash Flow Analysis"/>
      <sheetName val="Set-Up"/>
      <sheetName val="B (Controls)"/>
      <sheetName val="AKL"/>
      <sheetName val="Customer"/>
      <sheetName val="노무비"/>
      <sheetName val="comparables"/>
      <sheetName val="Deduction"/>
      <sheetName val="결정단가"/>
      <sheetName val="Com%"/>
      <sheetName val="TB"/>
      <sheetName val="1_Cash_Flow_Analysis"/>
      <sheetName val="B_(Controls)"/>
      <sheetName val="Source"/>
      <sheetName val="확인서"/>
      <sheetName val="COMPAQ-LIST"/>
      <sheetName val="Code"/>
      <sheetName val="Macro Codes"/>
      <sheetName val="Input"/>
      <sheetName val="Templete_CA_Valuation Form"/>
      <sheetName val="DB_1"/>
      <sheetName val="Rent Roll"/>
      <sheetName val="Config"/>
      <sheetName val="부산4"/>
      <sheetName val="Voucher"/>
      <sheetName val="200004"/>
      <sheetName val="200008"/>
      <sheetName val="200002"/>
      <sheetName val="200001"/>
      <sheetName val="200007"/>
      <sheetName val="200006"/>
      <sheetName val="200003"/>
      <sheetName val="200005"/>
      <sheetName val="200011"/>
      <sheetName val="200010"/>
      <sheetName val="200009"/>
      <sheetName val="내역서"/>
      <sheetName val="レポート用"/>
      <sheetName val="1_Cash_Flow_Analysis1"/>
      <sheetName val="B_(Controls)1"/>
      <sheetName val="Cash_Flow"/>
      <sheetName val="Templete_CA_Valuation_Form"/>
      <sheetName val="Initial Input Variable"/>
      <sheetName val="I. Assumptions"/>
      <sheetName val="감사회사"/>
      <sheetName val="회사개요(2)"/>
      <sheetName val="인원계획-미화"/>
      <sheetName val="基本データ"/>
      <sheetName val="대차대조표"/>
      <sheetName val="CoA map"/>
      <sheetName val="경락률"/>
      <sheetName val="법원비용"/>
      <sheetName val="LoanList"/>
      <sheetName val="잔존년수"/>
      <sheetName val="항고구분"/>
      <sheetName val="경매회차하락률"/>
      <sheetName val="ベース"/>
      <sheetName val="물가자료"/>
      <sheetName val="1월"/>
      <sheetName val="Carepaq"/>
      <sheetName val="OPT"/>
      <sheetName val="슬래브(유곡)"/>
      <sheetName val="진주방향"/>
      <sheetName val="Parking RR"/>
      <sheetName val="マスタ"/>
      <sheetName val="program"/>
      <sheetName val="KMT물량"/>
      <sheetName val=" Chart"/>
      <sheetName val="项目信息表"/>
      <sheetName val="B"/>
      <sheetName val="C"/>
      <sheetName val="D"/>
      <sheetName val="E"/>
      <sheetName val="Área Entrada"/>
      <sheetName val="BALANCINHO"/>
      <sheetName val="Abertura Resultado"/>
      <sheetName val="Abertura Ativo"/>
      <sheetName val="Abertura Passivo"/>
      <sheetName val="COMPARATIVO_LOJA"/>
      <sheetName val="COMPARATIVO_DG"/>
      <sheetName val="COMPARAÇÃO"/>
      <sheetName val="Plan1"/>
      <sheetName val="Módulo1"/>
      <sheetName val="MT"/>
      <sheetName val="KK2"/>
      <sheetName val="Proyek"/>
      <sheetName val="ImportValas"/>
      <sheetName val="Biaya2"/>
      <sheetName val="Supplier"/>
      <sheetName val="Deposit bank"/>
      <sheetName val="Lending bank"/>
      <sheetName val="Shareholder loan"/>
      <sheetName val="Back up&gt;&gt;"/>
      <sheetName val="VDR-Shareholder loan"/>
      <sheetName val="Lead"/>
      <sheetName val="IBR"/>
      <sheetName val="ROU depreciation"/>
      <sheetName val="DYAA"/>
      <sheetName val="TAAA"/>
      <sheetName val="TAAA-01"/>
      <sheetName val="TAAA-02-新租部分"/>
      <sheetName val="DXAA"/>
      <sheetName val="DSAA"/>
      <sheetName val="XHAA"/>
      <sheetName val="CFAA"/>
      <sheetName val="CAAA"/>
      <sheetName val="DYJB"/>
      <sheetName val="全群牛只月报汇总表"/>
      <sheetName val="2015-9"/>
      <sheetName val="2015-10"/>
      <sheetName val="2015-11"/>
      <sheetName val="2015-12"/>
      <sheetName val="2016-1"/>
      <sheetName val="2016-2"/>
      <sheetName val="2016-3"/>
      <sheetName val="2016-4"/>
      <sheetName val="2016-5"/>
      <sheetName val="2016-6"/>
      <sheetName val="2016-7"/>
      <sheetName val="2016-8"/>
      <sheetName val="2016-9"/>
      <sheetName val="2016-10"/>
      <sheetName val="2016-11"/>
      <sheetName val="2016-12"/>
      <sheetName val="2017-1"/>
      <sheetName val="2017-2"/>
      <sheetName val="2017-3"/>
      <sheetName val="2017-4"/>
      <sheetName val="2017-5"/>
      <sheetName val="2017-6"/>
      <sheetName val="2017-7"/>
      <sheetName val="2017-8"/>
      <sheetName val="2017-9"/>
      <sheetName val="2017-10"/>
      <sheetName val="2017-11"/>
      <sheetName val="2017-12"/>
      <sheetName val="2018-1"/>
      <sheetName val="2018-2"/>
      <sheetName val="2018-3"/>
      <sheetName val="2018-4"/>
      <sheetName val="2018-5"/>
      <sheetName val="2018-6"/>
      <sheetName val="2018-7"/>
      <sheetName val="2018-8"/>
      <sheetName val="2018-9"/>
      <sheetName val="2018-10"/>
      <sheetName val="2018-11"/>
      <sheetName val="2018-12"/>
      <sheetName val="2019-1"/>
      <sheetName val="2019-2"/>
      <sheetName val="2019-3"/>
      <sheetName val="2019-4"/>
      <sheetName val="2019-5"/>
      <sheetName val="2019-6"/>
      <sheetName val="2019-7"/>
      <sheetName val="2019-8"/>
      <sheetName val="2019-9"/>
      <sheetName val="2019-10"/>
      <sheetName val="2019-11"/>
      <sheetName val="2019-12"/>
      <sheetName val="2020-1"/>
      <sheetName val="2020-2"/>
      <sheetName val="2020-3"/>
      <sheetName val="2020-4"/>
      <sheetName val="2020-5"/>
      <sheetName val="2020-6"/>
      <sheetName val="2020-7"/>
      <sheetName val="2020-8"/>
      <sheetName val="2020-9"/>
      <sheetName val="2020-10"/>
      <sheetName val="2020.11"/>
      <sheetName val="2020.12"/>
      <sheetName val="新-旧转换 guideline"/>
      <sheetName val="DYAA -01"/>
      <sheetName val="TAAA-03"/>
      <sheetName val="XHAA-01"/>
      <sheetName val="TXAA"/>
      <sheetName val="Review"/>
      <sheetName val="PL"/>
      <sheetName val="China Farms"/>
      <sheetName val="Cross Check"/>
      <sheetName val="FGI0"/>
      <sheetName val="CSV"/>
      <sheetName val="Note 5 Other Inc-Exp"/>
      <sheetName val="Note 6 Admin Exp"/>
      <sheetName val="Note 7 Mkt Exp"/>
      <sheetName val="Note 8 ROUA"/>
      <sheetName val="Note 9 Deferred Tax"/>
      <sheetName val="Note 10 Income Tax"/>
      <sheetName val="Note 11 PPE"/>
      <sheetName val="PPE pledge"/>
      <sheetName val="Note12 IP"/>
      <sheetName val="Note13 IA"/>
      <sheetName val="Note14 GW"/>
      <sheetName val="Note15 JV"/>
      <sheetName val="Note16 OFA"/>
      <sheetName val="Note 17 OA"/>
      <sheetName val="Note 18 Stks"/>
      <sheetName val="Note 19 Bio Ast"/>
      <sheetName val="FV analysis"/>
      <sheetName val="Note20 AR"/>
      <sheetName val="Note21 C&amp;CE"/>
      <sheetName val="Note 23 Tax Payable"/>
      <sheetName val="Note 24 Retirement"/>
      <sheetName val="Note 25 Bank loans and Bonds"/>
      <sheetName val="Note26 AP"/>
      <sheetName val="Note27 Adv Rec'd"/>
      <sheetName val="Note 28 Derivative"/>
      <sheetName val="Note 29 Share Option"/>
      <sheetName val="Note 30 OPL"/>
      <sheetName val="Note 35 Currency risk"/>
      <sheetName val="Note 35 Currency risk-Q3 2018"/>
      <sheetName val="Note 38 Business combination"/>
      <sheetName val="Note 40 Interco Bal"/>
      <sheetName val="内部订单人工费"/>
      <sheetName val="Note 3 Dir Remu"/>
      <sheetName val="Note 4 Emp Ben"/>
      <sheetName val="Note 22 GovtGrant"/>
      <sheetName val="Note 30 Capex Commit"/>
      <sheetName val="Capex Commit details"/>
      <sheetName val="Note 31 lease Com"/>
      <sheetName val="Lease details"/>
      <sheetName val="Note 31.1 OPL (IFRS 16)"/>
      <sheetName val="Note 32 Credit Risk"/>
      <sheetName val="Note 33 Liquidity Risk"/>
      <sheetName val="Note 34 Interest Rate Risk"/>
      <sheetName val="Note 36 Contig.Liability"/>
      <sheetName val="Note 37 Segment"/>
      <sheetName val="Note 39 PBSE"/>
      <sheetName val="Note 41 Interco Txt"/>
      <sheetName val="Note 42 RPT"/>
      <sheetName val="Guidelines"/>
      <sheetName val="Changes made"/>
      <sheetName val="Account"/>
      <sheetName val="Example"/>
      <sheetName val="OPL"/>
      <sheetName val="ROU Asset"/>
      <sheetName val="DYJF"/>
      <sheetName val="新-旧转换"/>
      <sheetName val="Consol Farm1-7 KPI"/>
      <sheetName val="Consol Farm1-5 KPI"/>
      <sheetName val="Consol Farm6-7 KPI"/>
      <sheetName val="Dairy Sales To DYJF"/>
      <sheetName val="Dairy Pur From DYJF"/>
      <sheetName val="Cattle Sales"/>
      <sheetName val="Milk Sales"/>
      <sheetName val="Cash cost"/>
      <sheetName val="Morbility"/>
      <sheetName val="Capitali"/>
      <sheetName val="Cattle Popu"/>
      <sheetName val="Feed"/>
      <sheetName val="Feed Summary"/>
      <sheetName val="Consol Farm1-7 Statutory BS"/>
      <sheetName val="Consol Farm1-5 Statutory BS"/>
      <sheetName val="Consol Farm6-7 Statutory BS"/>
      <sheetName val="Consol Farm1-7 Statutory PL"/>
      <sheetName val="Consol Farm1-5 Statutory PL"/>
      <sheetName val="Consol Farm6-7 Statutory PL"/>
      <sheetName val="1-7 BS-word"/>
      <sheetName val="1-5 BS-word"/>
      <sheetName val="6-7 BS-word"/>
      <sheetName val="1-7 PL-word"/>
      <sheetName val="1-5 PL-word"/>
      <sheetName val="6-7 PL-word"/>
      <sheetName val="Consol Farm1-7 FRP"/>
      <sheetName val="Consol Farm1-5 FRP"/>
      <sheetName val="Consol Farm6-7 FRP"/>
      <sheetName val="Cal-YEE"/>
      <sheetName val="Consol Farm1-7 ICF"/>
      <sheetName val="Consol Farm1-5 ICF"/>
      <sheetName val="Consol Farm6-7 ICF"/>
      <sheetName val="Consol Farm1-7 PO"/>
      <sheetName val="Consol Farm1-5 PO"/>
      <sheetName val="Consol Farm6-7 PO"/>
      <sheetName val="Consol Farm6-8 Statutory PL"/>
      <sheetName val="Consol Farm1-8 Statutory PL"/>
      <sheetName val="Consol Farm6-8 ICF"/>
      <sheetName val="Consolidated Finance Report Dec"/>
      <sheetName val="TB-SAP"/>
      <sheetName val="Note 30 Lease Liabilities"/>
      <sheetName val="Note 31 Commitments"/>
      <sheetName val="Note 35 Currency risk-Q4 2018"/>
      <sheetName val="JE &amp; Recon"/>
      <sheetName val="NTA Disclosure"/>
      <sheetName val="ROUA Control"/>
      <sheetName val="Lease Control"/>
      <sheetName val="DYJF002"/>
      <sheetName val="DYJF001"/>
      <sheetName val="DYAA001"/>
      <sheetName val="XHAA002"/>
      <sheetName val="ROUA Dep"/>
      <sheetName val="L001 (Decrease in ROUA)"/>
      <sheetName val="L001 (Decrease in term)"/>
      <sheetName val="L001 (B4change)"/>
      <sheetName val="赤峰伊利明细"/>
      <sheetName val="济南佳宝"/>
      <sheetName val="锡林浩特伊利"/>
      <sheetName val="科尔沁"/>
      <sheetName val="石家庄君乐宝"/>
      <sheetName val="江苏君乐宝"/>
      <sheetName val="现金流量表CashFlow"/>
      <sheetName val="12月应付帐款"/>
      <sheetName val="银行存款BANK"/>
      <sheetName val="银行存款 Bank"/>
      <sheetName val="应付帐款AP "/>
      <sheetName val="银行存款Bank (2)"/>
      <sheetName val="应付帐款 (2)"/>
      <sheetName val="银行存款"/>
      <sheetName val="应付帐款"/>
      <sheetName val="奶量销售MILK SOLD"/>
      <sheetName val="银行BANKS"/>
      <sheetName val="应付款AP"/>
      <sheetName val="银行存款BANKS"/>
      <sheetName val="应付账款ACC PAYABLE"/>
      <sheetName val="奶量销售报告MILK SOLD"/>
      <sheetName val="AA Consol YTOct03"/>
      <sheetName val="AA Consol Oct03"/>
      <sheetName val="Non-Operating Exp Consol Sheet"/>
      <sheetName val="Corp Exp. Consol Sheet"/>
      <sheetName val="Corp Exp. SA"/>
      <sheetName val="DN"/>
      <sheetName val="SA-HO"/>
      <sheetName val="SA Interco summary"/>
      <sheetName val="SA-Abattoir"/>
      <sheetName val="SA-Prob"/>
      <sheetName val="SEAFP"/>
      <sheetName val="SEAFP-IntercoSummary"/>
      <sheetName val="AES Consol Excl Malay"/>
      <sheetName val="Depot"/>
      <sheetName val="Export Services"/>
      <sheetName val="APL - Corp"/>
      <sheetName val="APL Notes-to-Accounts"/>
      <sheetName val="Malaysia (in APL)"/>
      <sheetName val="Malaysia Expense as Paid by APL"/>
      <sheetName val="SEAFS P&amp;L"/>
      <sheetName val="SEAFS Bal Sheet"/>
      <sheetName val="AASB Bal Sheet"/>
      <sheetName val="AASB P&amp;L"/>
      <sheetName val="AAGroupInterc0-Oct03"/>
      <sheetName val="Cross Rate Oct03"/>
      <sheetName val="AUD-IDR-Peso"/>
      <sheetName val="ROY '03"/>
      <sheetName val="AES Consol"/>
      <sheetName val="InvoiceList"/>
      <sheetName val="FF-6"/>
      <sheetName val="I1"/>
      <sheetName val="105070202"/>
      <sheetName val="jun94"/>
      <sheetName val="Slow-Moving Report"/>
      <sheetName val="Provision Comparison"/>
      <sheetName val="U1101"/>
      <sheetName val="BS control"/>
      <sheetName val="F-5"/>
      <sheetName val="JobDetails"/>
      <sheetName val="C1-Cash"/>
      <sheetName val="U2.2"/>
      <sheetName val="MAS_rate"/>
      <sheetName val="SMF - By Ship"/>
      <sheetName val="Comm"/>
      <sheetName val="Lub"/>
      <sheetName val="Manning"/>
      <sheetName val="Repair"/>
      <sheetName val="SMF"/>
      <sheetName val="Spares"/>
      <sheetName val="Stores"/>
      <sheetName val="Savvis POPs"/>
      <sheetName val="Sheet3"/>
      <sheetName val="I201"/>
      <sheetName val="JUL03"/>
      <sheetName val="N3. accrued - others"/>
      <sheetName val="C101"/>
      <sheetName val="ZBT's"/>
      <sheetName val="Trnf frm ORE"/>
      <sheetName val="FF-2 (1)"/>
      <sheetName val="FSA"/>
      <sheetName val="K301 - 三里河 (SS)"/>
      <sheetName val="Inventory"/>
      <sheetName val="N301"/>
      <sheetName val="F601.3"/>
      <sheetName val="M201"/>
      <sheetName val="sumdepn01"/>
      <sheetName val="addl cost"/>
      <sheetName val="FF-3"/>
      <sheetName val="U"/>
      <sheetName val="accumdeprn"/>
      <sheetName val="PROOF"/>
      <sheetName val="daywork- Tham khao"/>
      <sheetName val="Working"/>
      <sheetName val="TB Links"/>
      <sheetName val="G301(01)"/>
      <sheetName val="Tran0104"/>
      <sheetName val="N101 Lead"/>
      <sheetName val="N201 AP Listing"/>
      <sheetName val="N202"/>
      <sheetName val="N401 Cut Off"/>
      <sheetName val="N402"/>
      <sheetName val="N501-UnrecordedLiab"/>
      <sheetName val="NN100-WorkStep"/>
      <sheetName val="NN101-Circularisation"/>
      <sheetName val="Variable"/>
      <sheetName val="MR2"/>
      <sheetName val="Interco"/>
      <sheetName val="double entries"/>
      <sheetName val="U1"/>
      <sheetName val="HP99"/>
      <sheetName val="ADD"/>
      <sheetName val="AR APR'02"/>
      <sheetName val="Drop List References"/>
      <sheetName val="E2 AR listing(not used)"/>
      <sheetName val="KC TEO"/>
      <sheetName val="UTAMA"/>
      <sheetName val="PANDER"/>
      <sheetName val="WPROXY"/>
      <sheetName val="E101"/>
      <sheetName val="g101"/>
      <sheetName val="ARP_U201"/>
      <sheetName val="Parameters"/>
      <sheetName val="MTD Actuals"/>
      <sheetName val="QTD Actuals"/>
      <sheetName val="YTD  Actuals"/>
      <sheetName val="C101 Lead"/>
      <sheetName val="Financ. Overview"/>
      <sheetName val="Toolbox"/>
      <sheetName val="OE"/>
      <sheetName val="HQ"/>
      <sheetName val="Ann -1"/>
      <sheetName val="809"/>
      <sheetName val="CA Sheet"/>
      <sheetName val="PBC - Geo Vel"/>
      <sheetName val="CRA-Detail"/>
      <sheetName val="Content"/>
      <sheetName val="lookup"/>
      <sheetName val="Mstr"/>
      <sheetName val="U2.3"/>
      <sheetName val="10002313W"/>
      <sheetName val="List_Control"/>
      <sheetName val="P&amp;L"/>
      <sheetName val="BS15"/>
      <sheetName val="Data Sheet "/>
      <sheetName val="Build"/>
      <sheetName val="DEPN 2001"/>
      <sheetName val="Setup"/>
      <sheetName val="SCSP (SGD)"/>
      <sheetName val="A16"/>
      <sheetName val=" Matrix"/>
      <sheetName val="U301 - payroll flux"/>
      <sheetName val="7a.Other Inc Exp"/>
      <sheetName val="FF-2"/>
      <sheetName val="FF-50"/>
      <sheetName val="Reference"/>
      <sheetName val="K2 Depreciation test"/>
      <sheetName val="Dropdown lists"/>
      <sheetName val="Dep Methods"/>
      <sheetName val="ProfitLoss"/>
      <sheetName val="Bookings"/>
      <sheetName val="Invoice_CreditNote"/>
      <sheetName val="U110"/>
      <sheetName val="U4-Recruitment"/>
      <sheetName val="H101"/>
      <sheetName val="P&amp;LPeriod 10-11"/>
      <sheetName val="C1-working"/>
      <sheetName val="Indmaster"/>
      <sheetName val="U1 P&amp;L"/>
      <sheetName val="AR AGING REPORT 31012002"/>
      <sheetName val="2M302"/>
      <sheetName val="MGTFEE"/>
      <sheetName val="CPTNo"/>
      <sheetName val="K1-1 Addn"/>
      <sheetName val="structure"/>
      <sheetName val="provisions"/>
      <sheetName val="F101"/>
      <sheetName val="F302"/>
      <sheetName val="F401"/>
      <sheetName val="TPL PL"/>
      <sheetName val="TPL BS"/>
      <sheetName val="ana u5"/>
      <sheetName val="1"/>
      <sheetName val="VA101 COS"/>
      <sheetName val="GCF"/>
      <sheetName val="定义值"/>
      <sheetName val="U1.6"/>
      <sheetName val="U1.2"/>
      <sheetName val="U1.5"/>
      <sheetName val="U1.1"/>
      <sheetName val="U1.3"/>
      <sheetName val="SAD Conclusion"/>
      <sheetName val="SAD Schedule"/>
      <sheetName val="I101"/>
      <sheetName val="J"/>
      <sheetName val="Pricing"/>
      <sheetName val="10-2121"/>
      <sheetName val="Sales - Machinery &amp; Equipment"/>
      <sheetName val="PEDESB"/>
      <sheetName val="GENERA12"/>
      <sheetName val="Hyperion "/>
      <sheetName val="Mgt acc"/>
      <sheetName val="esxa"/>
      <sheetName val="K101 "/>
      <sheetName val="T101 "/>
      <sheetName val="M101 "/>
      <sheetName val="K101"/>
      <sheetName val="FF-1"/>
      <sheetName val="FX rates"/>
      <sheetName val="帐内明细表02"/>
      <sheetName val="02帐外"/>
      <sheetName val="IFRS FS"/>
      <sheetName val="Hors Zone Euro"/>
      <sheetName val="Zone Euro"/>
      <sheetName val="ICT Budget 2011 Summay"/>
      <sheetName val="Webhosting"/>
      <sheetName val="DATA "/>
      <sheetName val="PLCM"/>
      <sheetName val="S001-CAPEX"/>
      <sheetName val="CKT-Unrealised Profit"/>
      <sheetName val="TTL"/>
      <sheetName val="2002"/>
      <sheetName val="2003"/>
      <sheetName val="Aventis data"/>
      <sheetName val="In &amp; Out 03"/>
      <sheetName val="new T204 &amp; LRP 07 (wo vax)"/>
      <sheetName val="In &amp; Out 02"/>
      <sheetName val="Sheet 1"/>
      <sheetName val="ARP_U501"/>
      <sheetName val="E101 Lead"/>
      <sheetName val="Intra"/>
      <sheetName val="Exempt Lookup"/>
      <sheetName val="Taxtable"/>
      <sheetName val="GDW"/>
      <sheetName val="Fab Outs"/>
      <sheetName val="Input Starts"/>
      <sheetName val="gl"/>
      <sheetName val="Admin Fee Chg"/>
      <sheetName val="Materiallist-081002"/>
      <sheetName val="BOX SUM"/>
      <sheetName val="FIN GOOD"/>
      <sheetName val="Customize Your Loan Manager"/>
      <sheetName val="Loan Amortization Table"/>
      <sheetName val="Item Class"/>
      <sheetName val="M_Maincomp"/>
      <sheetName val="Projections 2"/>
      <sheetName val="資料"/>
      <sheetName val="主要生产设备故障率"/>
      <sheetName val="总计"/>
      <sheetName val="11-按时试模率"/>
      <sheetName val="3-供货商品质合格率"/>
      <sheetName val="SAME"/>
      <sheetName val="Inventory Detail pg1"/>
      <sheetName val="Content 3"/>
      <sheetName val="2-asi-00"/>
      <sheetName val="Exp Assume"/>
      <sheetName val="Defaults"/>
      <sheetName val="MTBF_check"/>
      <sheetName val="C101 Cash Lead"/>
      <sheetName val="K101 Fixed assets"/>
      <sheetName val="I101 Interco Balances OS"/>
      <sheetName val="G101 Other Receivables"/>
      <sheetName val="N101 Other Creditors "/>
      <sheetName val="T101 Share Capital and Reserves"/>
      <sheetName val="M101 Trade Creditors"/>
      <sheetName val="E101 Trade Receivables"/>
      <sheetName val="F100 WIP"/>
      <sheetName val="E201"/>
      <sheetName val="I101 - AR"/>
      <sheetName val="I102 - AP"/>
      <sheetName val="ARP-U501"/>
      <sheetName val="F1-Stock Listing"/>
      <sheetName val="AssetBook"/>
      <sheetName val="YEPACK"/>
      <sheetName val="U101 P&amp;L"/>
      <sheetName val="U601 Salary"/>
      <sheetName val="Rates"/>
      <sheetName val="Jan.05"/>
      <sheetName val="list of ac"/>
      <sheetName val="Matching"/>
      <sheetName val="Unmatched"/>
      <sheetName val="Loan Calculator"/>
      <sheetName val="K4. F&amp;F"/>
      <sheetName val="K.3 Addition"/>
      <sheetName val="Menu"/>
      <sheetName val="Ls_XLB_WorkbookFile"/>
      <sheetName val="Trade Debt Summ  - D"/>
      <sheetName val="Trade Debt Detail - D"/>
      <sheetName val="Trade Debt Summ - G"/>
      <sheetName val="Trade Debt Detail - G"/>
      <sheetName val="Trade Debt Summ - D(conv)"/>
      <sheetName val="Trade Debt Detail - D(conv)"/>
      <sheetName val="Trade Debt Summ - G (conv)"/>
      <sheetName val="Trade Debt Det - G (conv)"/>
      <sheetName val="Other Debtors"/>
      <sheetName val="Inputs"/>
      <sheetName val="DEBTORS_AGEING (AKA_final)"/>
      <sheetName val="ICP"/>
      <sheetName val="Elim Seg AM"/>
      <sheetName val="Elim Seg BM"/>
      <sheetName val="Elim Seg LM"/>
      <sheetName val="Summ"/>
      <sheetName val="Ref"/>
      <sheetName val="Part_Datum"/>
      <sheetName val="#511-NOV97"/>
      <sheetName val="#511BkRec"/>
      <sheetName val="#511-DEC97"/>
      <sheetName val="Actuals Actuals 501"/>
      <sheetName val="E601 Debtors Circular"/>
      <sheetName val="TAX COM"/>
      <sheetName val="cashflowcomp"/>
      <sheetName val="PG05"/>
      <sheetName val="PG06"/>
      <sheetName val="PG07"/>
      <sheetName val="PG08"/>
      <sheetName val="PG09"/>
      <sheetName val="PG10"/>
      <sheetName val="PG11"/>
      <sheetName val="PG12"/>
      <sheetName val="PG13"/>
      <sheetName val="PG14"/>
      <sheetName val="PG02"/>
      <sheetName val="PG15"/>
      <sheetName val="PG16"/>
      <sheetName val="PG17"/>
      <sheetName val="PG03"/>
      <sheetName val="Parameter"/>
      <sheetName val="IBACOMP.XLS"/>
      <sheetName val="FASUM-DAP"/>
      <sheetName val="B2.204"/>
      <sheetName val="Entity Data"/>
      <sheetName val="Future Products"/>
      <sheetName val="RevenuesDetail"/>
      <sheetName val="InProcTechExp"/>
      <sheetName val="IPT#10 (Not Used)"/>
      <sheetName val="IPT 8211C"/>
      <sheetName val="IPT Spur"/>
      <sheetName val="IPT Pacer"/>
      <sheetName val="IPT Eagle"/>
      <sheetName val="IPT T2"/>
      <sheetName val="IPT Ninja"/>
      <sheetName val="IPT Van Gogh"/>
      <sheetName val="IPT Giga Phy"/>
      <sheetName val="IPT#9 (Not Used)"/>
      <sheetName val="FutTechExp"/>
      <sheetName val="AR AGING REPORT 31012002.xls"/>
      <sheetName val="AR%20AGING%20REPORT%2031012002."/>
      <sheetName val="Size"/>
      <sheetName val="General Inputs"/>
      <sheetName val="12. Output Summary"/>
      <sheetName val="ISRDATA"/>
      <sheetName val="ASSLIST2.XLS"/>
      <sheetName val="CACOMP.XLS"/>
      <sheetName val="Purchase Order (2)"/>
      <sheetName val="Customize Your Purchase Order"/>
      <sheetName val="Green details"/>
      <sheetName val="RATE99"/>
      <sheetName val="AR_APR'02"/>
      <sheetName val="7a_Other_Inc_Exp"/>
      <sheetName val="U2_3"/>
      <sheetName val="Drop_List_References"/>
      <sheetName val="Comp_equip"/>
      <sheetName val="Mach_&amp;_equip"/>
      <sheetName val="Income_Statement"/>
      <sheetName val="K2_Depreciation_test"/>
      <sheetName val="P&amp;LPeriod_10-11"/>
      <sheetName val="K301_-_三里河_(SS)"/>
      <sheetName val="Trade_Debt_Summ__-_D"/>
      <sheetName val="Trade_Debt_Detail_-_D"/>
      <sheetName val="Trade_Debt_Summ_-_G"/>
      <sheetName val="Trade_Debt_Detail_-_G"/>
      <sheetName val="Trade_Debt_Summ_-_D(conv)"/>
      <sheetName val="Trade_Debt_Detail_-_D(conv)"/>
      <sheetName val="Trade_Debt_Summ_-_G_(conv)"/>
      <sheetName val="Trade_Debt_Det_-_G_(conv)"/>
      <sheetName val="Other_Debtors"/>
      <sheetName val="DEBTORS_AGEING_(AKA_final)"/>
      <sheetName val="Hyperion_"/>
      <sheetName val="Slow-Moving_Report"/>
      <sheetName val="Provision_Comparison"/>
      <sheetName val="BS_control"/>
      <sheetName val="U2_2"/>
      <sheetName val="N3__accrued_-_others"/>
      <sheetName val="Balance_sheet"/>
      <sheetName val="TB_Links"/>
      <sheetName val="Savvis_POPs"/>
      <sheetName val="SMF_-_By_Ship"/>
      <sheetName val="Trnf_frm_ORE"/>
      <sheetName val="FF-2_(1)"/>
      <sheetName val="addl_cost"/>
      <sheetName val="F601_3"/>
      <sheetName val="daywork-_Tham_khao"/>
      <sheetName val="double_entries"/>
      <sheetName val="N101_Lead"/>
      <sheetName val="N201_AP_Listing"/>
      <sheetName val="N401_Cut_Off"/>
      <sheetName val="Inventory Master List"/>
      <sheetName val="Index"/>
      <sheetName val="Cust"/>
      <sheetName val="BSINDEX"/>
      <sheetName val="JRNL DE14"/>
      <sheetName val="2009 - Consol SGD reformat"/>
      <sheetName val="IBP"/>
      <sheetName val="P12.4"/>
      <sheetName val="H101 "/>
      <sheetName val="N101"/>
      <sheetName val="Summary definition"/>
      <sheetName val="Business Unit"/>
      <sheetName val="_Matrix"/>
      <sheetName val="E2_AR_listing(not_used)"/>
      <sheetName val="C101_Lead"/>
      <sheetName val="Financ__Overview"/>
      <sheetName val="KC_TEO"/>
      <sheetName val="MTD_Actuals"/>
      <sheetName val="QTD_Actuals"/>
      <sheetName val="YTD__Actuals"/>
      <sheetName val="PBC_-_Geo_Vel"/>
      <sheetName val="Ann_-1"/>
      <sheetName val="Data_Sheet_"/>
      <sheetName val="DEPN_2001"/>
      <sheetName val="SCSP_(SGD)"/>
      <sheetName val="CA_Sheet"/>
      <sheetName val="U301_-_payroll_flux"/>
      <sheetName val="Sales_-_Machinery_&amp;_Equipment"/>
      <sheetName val="General_Inputs"/>
      <sheetName val="12__Output_Summary"/>
      <sheetName val="AR_AGING_REPORT_31012002_xls"/>
      <sheetName val="AR_AGING_REPORT_31012002"/>
      <sheetName val="AR%20AGING%20REPORT%2031012002_"/>
      <sheetName val="KA101"/>
      <sheetName val="U301"/>
      <sheetName val="IBA&amp;HP"/>
      <sheetName val="LONG DIVIDEND"/>
      <sheetName val="SummaryQ106"/>
      <sheetName val="dsum"/>
      <sheetName val="InvTO"/>
      <sheetName val="K31X"/>
      <sheetName val="Rinc"/>
      <sheetName val="R700"/>
      <sheetName val="B-4"/>
      <sheetName val="FS"/>
      <sheetName val="C1"/>
      <sheetName val="LinkData"/>
      <sheetName val="Marshal"/>
      <sheetName val="Capital Structure"/>
      <sheetName val="Occ &amp; Rate"/>
      <sheetName val="Trf-SAP-GL"/>
      <sheetName val="tax-ss"/>
      <sheetName val="Loan Data"/>
      <sheetName val="311208"/>
      <sheetName val="E1"/>
      <sheetName val="Demand Details"/>
      <sheetName val="Ramp-up Prod KLf pro Woche "/>
      <sheetName val="Data lists"/>
      <sheetName val="PDB"/>
      <sheetName val="ETA"/>
      <sheetName val="ETD"/>
      <sheetName val="FcstVer"/>
      <sheetName val="N7-8-admin-finance"/>
      <sheetName val="Profile"/>
      <sheetName val="N1 Inputs"/>
      <sheetName val="N1 Logic CashFlow"/>
      <sheetName val="A39"/>
      <sheetName val="CA-O7"/>
      <sheetName val="Dept"/>
      <sheetName val="VKE_VKHK_PROMAX"/>
      <sheetName val="B2"/>
      <sheetName val="MPS Q3 FY04"/>
      <sheetName val="MPS Q4 FY04"/>
      <sheetName val="std tabel"/>
      <sheetName val="Settings"/>
      <sheetName val="Matrix"/>
      <sheetName val="G2TempSheet"/>
      <sheetName val="2004"/>
      <sheetName val="O1 PY"/>
      <sheetName val="M1"/>
      <sheetName val="H1"/>
      <sheetName val="U1.4"/>
      <sheetName val="基本信息"/>
      <sheetName val="corp tax"/>
      <sheetName val="PLSUMM"/>
      <sheetName val="ANMVVE_2013CPX"/>
      <sheetName val="Contracts"/>
      <sheetName val="O301"/>
      <sheetName val="flash1"/>
      <sheetName val="Comp_equip1"/>
      <sheetName val="Mach_&amp;_equip1"/>
      <sheetName val="Savvis_POPs1"/>
      <sheetName val="SMF_-_By_Ship1"/>
      <sheetName val="N3__accrued_-_others1"/>
      <sheetName val="BS_control1"/>
      <sheetName val="FF-2_(1)1"/>
      <sheetName val="Slow-Moving_Report1"/>
      <sheetName val="Provision_Comparison1"/>
      <sheetName val="addl_cost1"/>
      <sheetName val="double_entries1"/>
      <sheetName val="U2_21"/>
      <sheetName val="Trnf_frm_ORE1"/>
      <sheetName val="K301_-_三里河_(SS)1"/>
      <sheetName val="Balance_sheet1"/>
      <sheetName val="TB_Links1"/>
      <sheetName val="AR_APR'021"/>
      <sheetName val="U2_31"/>
      <sheetName val="Data_Sheet_1"/>
      <sheetName val="DEPN_20011"/>
      <sheetName val="SCSP_(SGD)1"/>
      <sheetName val="F601_31"/>
      <sheetName val="daywork-_Tham_khao1"/>
      <sheetName val="Financ__Overview1"/>
      <sheetName val="KC_TEO1"/>
      <sheetName val="MTD_Actuals1"/>
      <sheetName val="QTD_Actuals1"/>
      <sheetName val="YTD__Actuals1"/>
      <sheetName val="N101_Lead1"/>
      <sheetName val="N201_AP_Listing1"/>
      <sheetName val="N401_Cut_Off1"/>
      <sheetName val="PBC_-_Geo_Vel1"/>
      <sheetName val="E2_AR_listing(not_used)1"/>
      <sheetName val="Drop_List_References1"/>
      <sheetName val="U1_P&amp;L"/>
      <sheetName val="AR_AGING_REPORT_310120021"/>
      <sheetName val="7a_Other_Inc_Exp1"/>
      <sheetName val="K1-1_Addn"/>
      <sheetName val="Ann_-11"/>
      <sheetName val="C101_Lead1"/>
      <sheetName val="CA_Sheet1"/>
      <sheetName val="K2_Depreciation_test1"/>
      <sheetName val="_Matrix1"/>
      <sheetName val="TPL_PL"/>
      <sheetName val="TPL_BS"/>
      <sheetName val="ana_u5"/>
      <sheetName val="Dropdown_lists"/>
      <sheetName val="Dep_Methods"/>
      <sheetName val="P&amp;LPeriod_10-111"/>
      <sheetName val="U301_-_payroll_flux1"/>
      <sheetName val="VA101_COS"/>
      <sheetName val="Income_Statement1"/>
      <sheetName val="Hyperion_1"/>
      <sheetName val="IFRS_FS"/>
      <sheetName val="Hors_Zone_Euro"/>
      <sheetName val="Zone_Euro"/>
      <sheetName val="ICT_Budget_2011_Summay"/>
      <sheetName val="DATA_"/>
      <sheetName val="Content_3"/>
      <sheetName val="list_of_ac"/>
      <sheetName val="Sales_-_Machinery_&amp;_Equipment1"/>
      <sheetName val="Mgt_acc"/>
      <sheetName val="U1_2"/>
      <sheetName val="U1_5"/>
      <sheetName val="U1_3"/>
      <sheetName val="K101_"/>
      <sheetName val="T101_"/>
      <sheetName val="M101_"/>
      <sheetName val="FX_rates"/>
      <sheetName val="Sheet_1"/>
      <sheetName val="U1_6"/>
      <sheetName val="U1_1"/>
      <sheetName val="SAD_Conclusion"/>
      <sheetName val="SAD_Schedule"/>
      <sheetName val="Projections_2"/>
      <sheetName val="Jan_05"/>
      <sheetName val="K4__F&amp;F"/>
      <sheetName val="CKT-Unrealised_Profit"/>
      <sheetName val="BOX_SUM"/>
      <sheetName val="FIN_GOOD"/>
      <sheetName val="Customize_Your_Loan_Manager"/>
      <sheetName val="Loan_Amortization_Table"/>
      <sheetName val="Item_Class"/>
      <sheetName val="E101_Lead"/>
      <sheetName val="Exempt_Lookup"/>
      <sheetName val="Fab_Outs"/>
      <sheetName val="Input_Starts"/>
      <sheetName val="Admin_Fee_Chg"/>
      <sheetName val="Exp_Assume"/>
      <sheetName val="Aventis_data"/>
      <sheetName val="In_&amp;_Out_03"/>
      <sheetName val="new_T204_&amp;_LRP_07_(wo_vax)"/>
      <sheetName val="In_&amp;_Out_02"/>
      <sheetName val="K_3_Addition"/>
      <sheetName val="Inventory_Detail_pg1"/>
      <sheetName val="Elim_Seg_AM"/>
      <sheetName val="Elim_Seg_BM"/>
      <sheetName val="Elim_Seg_LM"/>
      <sheetName val="Trade_Debt_Summ__-_D1"/>
      <sheetName val="Trade_Debt_Detail_-_D1"/>
      <sheetName val="Trade_Debt_Summ_-_G1"/>
      <sheetName val="Trade_Debt_Detail_-_G1"/>
      <sheetName val="Trade_Debt_Summ_-_D(conv)1"/>
      <sheetName val="Trade_Debt_Detail_-_D(conv)1"/>
      <sheetName val="Trade_Debt_Summ_-_G_(conv)1"/>
      <sheetName val="Trade_Debt_Det_-_G_(conv)1"/>
      <sheetName val="Other_Debtors1"/>
      <sheetName val="DEBTORS_AGEING_(AKA_final)1"/>
      <sheetName val="Actuals_Actuals_501"/>
      <sheetName val="E601_Debtors_Circular"/>
      <sheetName val="TAX_COM"/>
      <sheetName val="C101_Cash_Lead"/>
      <sheetName val="K101_Fixed_assets"/>
      <sheetName val="I101_Interco_Balances_OS"/>
      <sheetName val="G101_Other_Receivables"/>
      <sheetName val="N101_Other_Creditors_"/>
      <sheetName val="T101_Share_Capital_and_Reserves"/>
      <sheetName val="M101_Trade_Creditors"/>
      <sheetName val="E101_Trade_Receivables"/>
      <sheetName val="F100_WIP"/>
      <sheetName val="I101_-_AR"/>
      <sheetName val="I102_-_AP"/>
      <sheetName val="F1-Stock_Listing"/>
      <sheetName val="U101_P&amp;L"/>
      <sheetName val="U601_Salary"/>
      <sheetName val="Loan_Calculator"/>
      <sheetName val="Entity_Data"/>
      <sheetName val="Future_Products"/>
      <sheetName val="IPT#10_(Not_Used)"/>
      <sheetName val="IPT_8211C"/>
      <sheetName val="IPT_Spur"/>
      <sheetName val="IPT_Pacer"/>
      <sheetName val="IPT_Eagle"/>
      <sheetName val="IPT_T2"/>
      <sheetName val="IPT_Ninja"/>
      <sheetName val="IPT_Van_Gogh"/>
      <sheetName val="IPT_Giga_Phy"/>
      <sheetName val="IPT#9_(Not_Used)"/>
      <sheetName val="Capital_Structure"/>
      <sheetName val="Occ_&amp;_Rate"/>
      <sheetName val="ยานพาหนะ"/>
      <sheetName val="Comparison(RMB)"/>
      <sheetName val="LBTG_Bgt2017"/>
      <sheetName val="Setup 2008"/>
      <sheetName val="FCT 2008 - HM ok"/>
      <sheetName val="Input Template"/>
      <sheetName val="O2-CA"/>
      <sheetName val="Loan_Data"/>
      <sheetName val="Purchase_Order_(2)"/>
      <sheetName val="Customize_Your_Purchase_Order"/>
      <sheetName val="Green_details"/>
      <sheetName val="Inventory_Master_List"/>
      <sheetName val="B2_204"/>
      <sheetName val="IBACOMP_XLS"/>
      <sheetName val="LONG_DIVIDEND"/>
      <sheetName val="AR_AGING_REPORT_31012002_xls1"/>
      <sheetName val="AR%20AGING%20REPORT%20310120021"/>
      <sheetName val="General_Inputs1"/>
      <sheetName val="12__Output_Summary1"/>
      <sheetName val="2009_-_Consol_SGD_reformat"/>
      <sheetName val="ASSLIST2_XLS"/>
      <sheetName val="CACOMP_XLS"/>
      <sheetName val="P12_4"/>
      <sheetName val="H101_"/>
      <sheetName val="JRNL_DE14"/>
      <sheetName val="Summary_definition"/>
      <sheetName val="Business_Unit"/>
      <sheetName val="Demand_Details"/>
      <sheetName val="Ramp-up_Prod_KLf_pro_Woche_"/>
      <sheetName val="Data_lists"/>
      <sheetName val="US$ BS"/>
      <sheetName val="US$ P&amp;L"/>
      <sheetName val="Retained earnings recon "/>
      <sheetName val="Capital"/>
      <sheetName val="ETR 2002 "/>
      <sheetName val="Plan"/>
      <sheetName val="ETR96-99"/>
      <sheetName val="CA"/>
      <sheetName val="ADJ2002"/>
      <sheetName val="Aging"/>
      <sheetName val="PP&amp;E"/>
      <sheetName val="Tax Accts"/>
      <sheetName val="Idle "/>
      <sheetName val="LT Debt"/>
      <sheetName val="Debit Bal"/>
      <sheetName val="Other 2"/>
      <sheetName val="Misc. Exp."/>
      <sheetName val="Cash"/>
      <sheetName val="Working 02"/>
      <sheetName val="Working 01"/>
      <sheetName val="ROI "/>
      <sheetName val="Graphs"/>
      <sheetName val="Addition"/>
      <sheetName val="P&amp;L M"/>
      <sheetName val="Company List"/>
      <sheetName val="CBUGL"/>
      <sheetName val="VCC 11110-461"/>
      <sheetName val="IRR &amp; NPV"/>
      <sheetName val="100172"/>
      <sheetName val="US Bal_Sheet"/>
      <sheetName val="Ex rate impact"/>
      <sheetName val="EY fees"/>
      <sheetName val="CF-YTD"/>
      <sheetName val="ETR 2003 "/>
      <sheetName val="Retained earnings recon"/>
      <sheetName val="minority"/>
      <sheetName val="Cash-LY"/>
      <sheetName val="ADJ2003"/>
      <sheetName val="E&amp;Y"/>
      <sheetName val="ppe"/>
      <sheetName val="P"/>
      <sheetName val="etr"/>
      <sheetName val="Customer (C&amp;F)"/>
      <sheetName val="Mach _ equip"/>
      <sheetName val="LOOSECHKLIST"/>
      <sheetName val="Control sheet"/>
      <sheetName val="Summary Output &amp; assumptions"/>
      <sheetName val="Volume - new"/>
      <sheetName val="APL liner Savings"/>
      <sheetName val=" IA Details"/>
      <sheetName val=" IA Details (Rev)"/>
      <sheetName val="Data - Invoice Input"/>
      <sheetName val="April Spot 1 (2)"/>
      <sheetName val="March Spot 1 (2)"/>
      <sheetName val="EHK"/>
      <sheetName val="EarningsReport"/>
      <sheetName val="1 LeadSchedule"/>
      <sheetName val="FF-21(a)"/>
      <sheetName val="BS@29JUN08"/>
      <sheetName val="Aoi Data"/>
      <sheetName val="Report-Source"/>
      <sheetName val="Doubtful"/>
      <sheetName val="Profit &amp; Loss"/>
      <sheetName val="P&amp;L_Year"/>
      <sheetName val="P&amp;L_Forecast"/>
      <sheetName val="tax comp"/>
      <sheetName val="APL Group"/>
      <sheetName val="Consol details JulyAug08"/>
      <sheetName val="Consol details 1H FY0708"/>
      <sheetName val="HTX"/>
      <sheetName val="PECL"/>
      <sheetName val="PECT"/>
      <sheetName val="PEM"/>
      <sheetName val="N-Other creditors lead sched"/>
      <sheetName val="Schedule IX. Fixed Assets"/>
      <sheetName val="Schedule III. Resource Plan"/>
      <sheetName val="Sign-Off"/>
      <sheetName val="Schedule IV. Staffing&amp;Training"/>
      <sheetName val="I1_2002"/>
      <sheetName val="XL4Poppy"/>
      <sheetName val="Picco-2004"/>
      <sheetName val="A3-100"/>
      <sheetName val="เงินกู้ธนชาติ"/>
      <sheetName val="เงินกู้ MGC"/>
      <sheetName val="SWHOLD-SAL"/>
      <sheetName val="Total TB"/>
      <sheetName val="O101-Prov for tax lead schedule"/>
      <sheetName val="profitability"/>
      <sheetName val="NAF"/>
      <sheetName val="FF_3"/>
      <sheetName val="Sub Acc"/>
      <sheetName val="SRM - BS"/>
      <sheetName val="DCF Inputs"/>
      <sheetName val="PL ARP"/>
      <sheetName val="Renovation"/>
      <sheetName val="To Generate"/>
      <sheetName val="Farm1"/>
      <sheetName val="Marco"/>
      <sheetName val="unpaid"/>
      <sheetName val="BPR"/>
      <sheetName val="FF-5"/>
      <sheetName val="MMIP(JU)"/>
      <sheetName val="F-1&amp;F-2"/>
      <sheetName val="E304"/>
      <sheetName val="Exchange Rate"/>
      <sheetName val="EYAR"/>
      <sheetName val="AR JAN'02"/>
      <sheetName val="G201"/>
      <sheetName val="G301"/>
      <sheetName val="U401"/>
      <sheetName val="Deferred Revenue Nov 04"/>
      <sheetName val="&lt;E3&gt; - Doubtful debts"/>
      <sheetName val="&lt;F1&gt; - Lead"/>
      <sheetName val="Inc&amp;Exp"/>
      <sheetName val="FA"/>
      <sheetName val="UB-20"/>
      <sheetName val="NanoTech recharge"/>
      <sheetName val="A4.102"/>
      <sheetName val="A4.104"/>
      <sheetName val="Fixed assets register"/>
      <sheetName val="Other Rev"/>
      <sheetName val="Actual"/>
      <sheetName val="workings"/>
      <sheetName val="1030002 A"/>
      <sheetName val="1030006 A"/>
      <sheetName val="1030004 A"/>
      <sheetName val="U1 - Lead"/>
      <sheetName val="100% Capacity and Throughput"/>
      <sheetName val="POR"/>
      <sheetName val="UFPrn20030904093309"/>
      <sheetName val="DAILY BANK"/>
      <sheetName val="PLFS"/>
      <sheetName val="BS-M"/>
      <sheetName val="K3 - Depr reasonableness"/>
      <sheetName val="Breakdown (1)"/>
      <sheetName val="Dep"/>
      <sheetName val="WDF Ex Hermes"/>
      <sheetName val="Access Query Import"/>
      <sheetName val="Journal"/>
      <sheetName val="Chemlist"/>
      <sheetName val="WPL"/>
      <sheetName val="FF402-WIP movement"/>
      <sheetName val="FF403-WIP movement"/>
      <sheetName val="GeneralInfo"/>
      <sheetName val="E601"/>
      <sheetName val="Drop down list"/>
      <sheetName val="6542"/>
      <sheetName val="GRAPH"/>
      <sheetName val="SCH B"/>
      <sheetName val="Schedule 11"/>
      <sheetName val="Links"/>
      <sheetName val="F1 - Lead"/>
      <sheetName val="BOQ-1"/>
      <sheetName val="C02DPL"/>
      <sheetName val="CPBBO"/>
      <sheetName val="K201"/>
      <sheetName val="Cover Page"/>
      <sheetName val="Cost Centre"/>
      <sheetName val="GL Account"/>
      <sheetName val="Deferrred Revenue Apr 04"/>
      <sheetName val="chn01 e"/>
      <sheetName val="ANEP"/>
      <sheetName val="Prior yr"/>
      <sheetName val="FF-21"/>
      <sheetName val="03 Detailed"/>
      <sheetName val="01 Bid Price summary"/>
      <sheetName val="A6.301 Journal review"/>
      <sheetName val="Nleave2"/>
      <sheetName val="银行存款余额验证表"/>
      <sheetName val="trading"/>
      <sheetName val="Ex Rate"/>
      <sheetName val="U2 - Sales"/>
      <sheetName val="acs"/>
      <sheetName val="471100"/>
      <sheetName val="Lookup Table"/>
      <sheetName val="PWA 13-9"/>
      <sheetName val="Res Bad Debt"/>
      <sheetName val="Res Allow"/>
      <sheetName val="Appx B"/>
      <sheetName val="F101.2"/>
      <sheetName val="0000"/>
      <sheetName val="MFA"/>
      <sheetName val="sintesi per referenza"/>
      <sheetName val="F202 Goods-In-Transit Listing"/>
      <sheetName val="F201 Inventory Listing"/>
      <sheetName val="U1|2"/>
      <sheetName val="Rosenberg Tools"/>
      <sheetName val="Specialty"/>
      <sheetName val="Canada Motors"/>
      <sheetName val=" AWOC Tools"/>
      <sheetName val="tonghop"/>
      <sheetName val="HP"/>
      <sheetName val="6balancesheet2000"/>
      <sheetName val="G2 Prepaid Expenses"/>
      <sheetName val="5 Analysis"/>
      <sheetName val="By Ctry"/>
      <sheetName val="U1.1 - detailed P&amp;L"/>
      <sheetName val="U7 - AAFES ex fee-reasonable"/>
      <sheetName val="L-CFPL P&amp;L"/>
      <sheetName val="A8.102 PM.TE"/>
      <sheetName val="dtxl"/>
      <sheetName val="Sch. 9 - Administration"/>
      <sheetName val="CONT"/>
      <sheetName val="M-2"/>
      <sheetName val="Eingaben"/>
      <sheetName val="List_30"/>
      <sheetName val="MDN"/>
      <sheetName val="NGA"/>
      <sheetName val="MFA00"/>
      <sheetName val="10"/>
      <sheetName val="TOTALSHOPS"/>
      <sheetName val="sapactivexlhiddensheet"/>
      <sheetName val="QUERY"/>
      <sheetName val="U100"/>
      <sheetName val="1120"/>
      <sheetName val="0898ACREV"/>
      <sheetName val="P&amp;L01"/>
      <sheetName val="Danh sach "/>
      <sheetName val="M101"/>
      <sheetName val="A4.2"/>
      <sheetName val="PRO.OT1"/>
      <sheetName val="附表Sales"/>
      <sheetName val="合成単価作成・-BLDG"/>
      <sheetName val="Costing"/>
      <sheetName val="MasterNEW"/>
      <sheetName val="U memo"/>
      <sheetName val="Total"/>
      <sheetName val="A.R 01"/>
      <sheetName val="Permanent info"/>
      <sheetName val="Sales for 2001"/>
      <sheetName val="Arrangement Fees"/>
      <sheetName val="Ship Operating Costs"/>
      <sheetName val="Fact Sheet"/>
      <sheetName val="Revenue &amp; Comm"/>
      <sheetName val="Dropdown List"/>
      <sheetName val="TSD Input"/>
      <sheetName val="Depreciation"/>
      <sheetName val="SMSTemp"/>
      <sheetName val="JB"/>
      <sheetName val="ALHJ-Pivot"/>
      <sheetName val="GHJ-Pivot"/>
      <sheetName val="CTG-Pivot"/>
      <sheetName val="Accounts Payable"/>
      <sheetName val="FF-13"/>
      <sheetName val="Change on 30 Aug"/>
      <sheetName val="E5.3 (f)"/>
      <sheetName val="AMAL97"/>
      <sheetName val="NC"/>
      <sheetName val="Interim --&gt; Top"/>
      <sheetName val="sch10-rm2"/>
      <sheetName val="sch6-rm"/>
      <sheetName val="other-rm"/>
      <sheetName val="U4"/>
      <sheetName val="1257"/>
      <sheetName val="G1"/>
      <sheetName val="MYOB_Mapping"/>
      <sheetName val="MYOB_TB"/>
      <sheetName val="MYOB GL"/>
      <sheetName val="Trial Balance (Mth)"/>
      <sheetName val="Sales_COGS"/>
      <sheetName val="Debtors"/>
      <sheetName val="Other Assets"/>
      <sheetName val="EDB Receivable"/>
      <sheetName val="Fixed Assets Summary"/>
      <sheetName val="Fixed Assets Details"/>
      <sheetName val="Creditors"/>
      <sheetName val="Accruals"/>
      <sheetName val="Bonus Accruals"/>
      <sheetName val="IC Plan"/>
      <sheetName val="WA Inc"/>
      <sheetName val="WA Protocol"/>
      <sheetName val="WA Ireland"/>
      <sheetName val="WA MRL"/>
      <sheetName val="Reval JV"/>
      <sheetName val="Allocations"/>
      <sheetName val="A2-3"/>
      <sheetName val="U3"/>
      <sheetName val="MARLIN"/>
      <sheetName val="H1_MGS"/>
      <sheetName val="BUD-9"/>
      <sheetName val="Front"/>
      <sheetName val="CEX_port charges"/>
      <sheetName val="OID Schedule"/>
      <sheetName val="UA101"/>
      <sheetName val="UA|VA101"/>
      <sheetName val="3000"/>
      <sheetName val="其他营业收入调整"/>
      <sheetName val="Note"/>
      <sheetName val="Macros"/>
      <sheetName val="A4.4 (FY06)"/>
      <sheetName val="K3"/>
      <sheetName val="O1"/>
      <sheetName val="P_Par"/>
      <sheetName val="P_Prt"/>
      <sheetName val="SPack"/>
      <sheetName val="T2-Stat review"/>
      <sheetName val="Macro1"/>
      <sheetName val="Payment AP"/>
      <sheetName val="Marges internes"/>
      <sheetName val="A16C"/>
      <sheetName val="U201"/>
      <sheetName val="sch3-rm"/>
      <sheetName val="Validation"/>
      <sheetName val="1_sum_05"/>
      <sheetName val="EAST_METRO"/>
      <sheetName val="MEYCAUAYAN"/>
      <sheetName val="spareparts"/>
      <sheetName val="VENDORS"/>
      <sheetName val="PM,TE&amp;SAD"/>
      <sheetName val="Contacts"/>
      <sheetName val="MALE"/>
      <sheetName val="SING"/>
      <sheetName val="SRI L"/>
      <sheetName val="VIET"/>
      <sheetName val="VB101"/>
      <sheetName val="E101 - Lead"/>
      <sheetName val="F101 - inventory "/>
      <sheetName val="O101 - Lead"/>
      <sheetName val="U101 - Lead"/>
      <sheetName val="CHINA"/>
      <sheetName val="TB 0108"/>
      <sheetName val="Bonus and WH"/>
      <sheetName val="Movement"/>
      <sheetName val="FA1"/>
      <sheetName val="SCHE-F"/>
      <sheetName val="MediumTotal"/>
      <sheetName val="C-63"/>
      <sheetName val="Orders"/>
      <sheetName val="L-Expense"/>
      <sheetName val="VA101"/>
      <sheetName val="UB101"/>
      <sheetName val="VD101"/>
      <sheetName val="A4.101"/>
      <sheetName val="765"/>
      <sheetName val="COV"/>
      <sheetName val="BALANCESHEET"/>
      <sheetName val="Paid"/>
      <sheetName val="Draws"/>
      <sheetName val="EligilbeForTrueUp"/>
      <sheetName val="Payroll Data"/>
      <sheetName val="M&amp;E"/>
      <sheetName val="OPI"/>
      <sheetName val="U102-U104 Detail"/>
      <sheetName val="G1 - Lead"/>
      <sheetName val="VAS TB"/>
      <sheetName val="Freez"/>
      <sheetName val="Mach "/>
      <sheetName val="Comp "/>
      <sheetName val="LET"/>
      <sheetName val="dghn"/>
      <sheetName val="P &amp; L"/>
      <sheetName val="Currency deposit-MYR"/>
      <sheetName val="TAX SCHEDULE"/>
      <sheetName val="Other payables "/>
      <sheetName val="AR - Alt Work"/>
      <sheetName val="Intercompany balance"/>
      <sheetName val="B-3"/>
      <sheetName val="working tab "/>
      <sheetName val="Salesfor2001"/>
      <sheetName val="Chiet tinh"/>
      <sheetName val="威娜"/>
      <sheetName val="far"/>
      <sheetName val="Sch 1-18"/>
      <sheetName val="TNT"/>
      <sheetName val="LABELS-PRODUCT"/>
      <sheetName val="Exc Rate ok"/>
      <sheetName val="GLA-PL"/>
      <sheetName val="MEX_CxP_MCIAS-INTER"/>
      <sheetName val="MXO_CxC_INTER"/>
      <sheetName val="封面"/>
      <sheetName val="98-FS"/>
      <sheetName val="DEPOSIT-PPYMT"/>
      <sheetName val="FF-4"/>
      <sheetName val="ES"/>
      <sheetName val="0100"/>
      <sheetName val="FF_13"/>
      <sheetName val="A-1"/>
      <sheetName val="Work Cap 2"/>
      <sheetName val="Payroll and Exp"/>
      <sheetName val="调整后帐龄及明细表"/>
      <sheetName val="个人往来12月帐龄"/>
      <sheetName val="SS"/>
      <sheetName val="Access_Query_Import"/>
      <sheetName val="WDF_Ex_Hermes"/>
      <sheetName val="U1_4"/>
      <sheetName val="FF402-WIP_movement"/>
      <sheetName val="FF403-WIP_movement"/>
      <sheetName val="F1_-_Lead"/>
      <sheetName val="03_Detailed"/>
      <sheetName val="01_Bid_Price_summary"/>
      <sheetName val="A6_301_Journal_review"/>
      <sheetName val="Ex_Rate"/>
      <sheetName val="MYOB_GL"/>
      <sheetName val="Trial_Balance_(Mth)"/>
      <sheetName val="Trial_Balance"/>
      <sheetName val="Other_Assets"/>
      <sheetName val="EDB_Receivable"/>
      <sheetName val="Fixed_Assets_Summary"/>
      <sheetName val="Fixed_Assets_Details"/>
      <sheetName val="Bonus_Accruals"/>
      <sheetName val="IC_Plan"/>
      <sheetName val="WA_Inc"/>
      <sheetName val="WA_Protocol"/>
      <sheetName val="WA_Ireland"/>
      <sheetName val="WA_MRL"/>
      <sheetName val="Reval_JV"/>
      <sheetName val="HBOSubRev"/>
      <sheetName val="EXIT"/>
      <sheetName val="FinanceAdministration"/>
      <sheetName val="Legal &amp; HR"/>
      <sheetName val="Staff Costs"/>
      <sheetName val="Network&amp;Operations"/>
      <sheetName val="MaxProgSummary"/>
      <sheetName val="Sales &amp; Marketing"/>
      <sheetName val="MaxSubRev"/>
      <sheetName val="HBOProgStudios"/>
      <sheetName val="MaxProgStudios"/>
      <sheetName val="MaxARPS"/>
      <sheetName val="FRS"/>
      <sheetName val="Chart_of_Accounts"/>
      <sheetName val="co_code"/>
      <sheetName val="Desc "/>
      <sheetName val="other revenue"/>
      <sheetName val="Leave Entitlement etc"/>
      <sheetName val=" A2-1 CLA"/>
      <sheetName val="A2-2 Audit Adj"/>
      <sheetName val="G1 Other Debtors"/>
      <sheetName val="P1 Accruals"/>
      <sheetName val="H1 Investments"/>
      <sheetName val="I301 Interco reval"/>
      <sheetName val="Disposal"/>
      <sheetName val="&lt;G1&gt; - Lead"/>
      <sheetName val="K101 FA Lead"/>
      <sheetName val="F101 Inventories Lead"/>
      <sheetName val="F201 (PF) Inven Recon_Oct_Luxur"/>
      <sheetName val="F201b (PF) Luxury SAP"/>
      <sheetName val="F201 (F) Inv Recon_Dec_Luxury"/>
      <sheetName val="F201b (F) Luxury SAP"/>
      <sheetName val="F202 (PF) Inv Recon_Oct_SoChoco"/>
      <sheetName val="F202b (PF) SoChocolate SAP"/>
      <sheetName val="F202(F) Inven Recon_Dec_SoChoco"/>
      <sheetName val="F202b (F) SoChocolate SAP"/>
      <sheetName val="F203 (PF) Inv Recon_Oct_Special"/>
      <sheetName val="F203 (F) Inv Recon_Dec_Special"/>
      <sheetName val="F301 (F) NRV Test Specialty"/>
      <sheetName val="F302 (F) EYMicro Start"/>
      <sheetName val="F302.1(F) EY Microstart-Special"/>
      <sheetName val="F303 (F) NRV Test Confectionary"/>
      <sheetName val="F304 (F) EY Microstart_Confec"/>
      <sheetName val="F304.1(F) EYMicrostart- Confec"/>
      <sheetName val="F305 (F) NRV Test Luxury"/>
      <sheetName val="F306 (F) EY Microstart_Luxury"/>
      <sheetName val="F306.1(F) EYMicrostart-Luxury"/>
      <sheetName val="F401 (PF) Prov for Stock Obso"/>
      <sheetName val="F401 (F) Prov for Stock Obso"/>
      <sheetName val="F401a_ (F) Provision Movement"/>
      <sheetName val="F402 (PF) Stock Obso"/>
      <sheetName val="F403 F -Stock Obso prov summary"/>
      <sheetName val="F403.1F_Luxury Fashion - FYI"/>
      <sheetName val="F403.2F_Billabong - FYI"/>
      <sheetName val="F403.3F_DISCOVER - FYI"/>
      <sheetName val="F403.4F_CONFEC - FYI"/>
      <sheetName val="F403.5F_PANDORA - FYI"/>
      <sheetName val="Confec Aging_FYI"/>
      <sheetName val="2012 FF Memo"/>
      <sheetName val="FF Memo"/>
      <sheetName val="F501 (F) SIT Scorecard"/>
      <sheetName val="F502 (F) EY Microstart"/>
      <sheetName val="F503(F)Scorecard items selected"/>
      <sheetName val="FYI-Luxury Fashion Aging"/>
      <sheetName val="A4.202 Balance sheet"/>
      <sheetName val="HP-lead"/>
      <sheetName val="Dec08"/>
      <sheetName val="Market"/>
      <sheetName val="100%_Capacity_and_Throughput"/>
      <sheetName val="1030002_A"/>
      <sheetName val="1030004_A"/>
      <sheetName val="1030006_A"/>
      <sheetName val="Sales_for_2001"/>
      <sheetName val="Mach___equip"/>
      <sheetName val="To_Generate"/>
      <sheetName val="DCF_Inputs"/>
      <sheetName val="Arrangement_Fees"/>
      <sheetName val="Ship_Operating_Costs"/>
      <sheetName val="Fact_Sheet"/>
      <sheetName val="Revenue_&amp;_Comm"/>
      <sheetName val="Dropdown_List"/>
      <sheetName val="TSD_Input"/>
      <sheetName val="EDBV"/>
      <sheetName val="SCH1"/>
      <sheetName val="TBal"/>
      <sheetName val="U1.7"/>
      <sheetName val="sum-JantoJun'03"/>
      <sheetName val="3"/>
      <sheetName val="4"/>
      <sheetName val="5"/>
      <sheetName val="6"/>
      <sheetName val="7"/>
      <sheetName val="8"/>
      <sheetName val="9"/>
      <sheetName val="11"/>
      <sheetName val="12"/>
      <sheetName val="13"/>
      <sheetName val="14"/>
      <sheetName val="15"/>
      <sheetName val="16"/>
      <sheetName val="17"/>
      <sheetName val="U201 (K)"/>
      <sheetName val="AP 01"/>
      <sheetName val="EURWBN £"/>
      <sheetName val="EUROPE CIRCUITS"/>
      <sheetName val="USD&amp;UKL Rates"/>
      <sheetName val="NTFS_Taxation"/>
      <sheetName val="DPL2"/>
      <sheetName val="APM _ DPL"/>
      <sheetName val="_REF"/>
      <sheetName val="nta_fa_company"/>
      <sheetName val="Source data for charts"/>
      <sheetName val="Pnl"/>
      <sheetName val="Exhibits"/>
      <sheetName val="103"/>
      <sheetName val="A3-1"/>
      <sheetName val="LOCAL"/>
      <sheetName val="Fixed Assets"/>
      <sheetName val="YTD"/>
      <sheetName val="O1 - Lead"/>
      <sheetName val="calculation"/>
      <sheetName val="EXCH"/>
      <sheetName val="1048"/>
      <sheetName val="U-50"/>
      <sheetName val="U_dis"/>
      <sheetName val="6A CA"/>
      <sheetName val="NS02"/>
      <sheetName val="I-10"/>
      <sheetName val="表三甲"/>
      <sheetName val="5 Analysis_x0000_惲&quot;[Fixed assets r"/>
      <sheetName val="U11"/>
      <sheetName val="Close"/>
      <sheetName val=" FYI PY TB"/>
      <sheetName val="all dept master"/>
      <sheetName val="热力"/>
      <sheetName val="U101"/>
      <sheetName val="2009-Adjm"/>
      <sheetName val="2010-Adjm"/>
      <sheetName val="Mach_&amp;_equip2"/>
      <sheetName val="Comp_equip2"/>
      <sheetName val="M101 Creditors lead"/>
      <sheetName val="A10"/>
      <sheetName val="A9"/>
      <sheetName val="Obsol 2004"/>
      <sheetName val="O2 TC"/>
      <sheetName val="O103"/>
      <sheetName val="Ageing May"/>
      <sheetName val="Feb"/>
      <sheetName val="Fixed assets(a)"/>
      <sheetName val="6544(New)"/>
      <sheetName val="6442(New)"/>
      <sheetName val="4 Analysis"/>
      <sheetName val="U5 - Mgt fee"/>
      <sheetName val="details"/>
      <sheetName val="N301 Cut Off"/>
      <sheetName val="M-1 Interim"/>
      <sheetName val="#17020 LT Deposit"/>
      <sheetName val="P305"/>
      <sheetName val="G-35-3"/>
      <sheetName val="TC"/>
      <sheetName val="A3.1"/>
      <sheetName val="J3.4"/>
      <sheetName val="G02"/>
      <sheetName val="CBO0497"/>
      <sheetName val="GL Trans"/>
      <sheetName val="Bulk Change List"/>
      <sheetName val="ctrl"/>
      <sheetName val="Work Program"/>
      <sheetName val="Deferred_Revenue_Nov_04"/>
      <sheetName val="Exchange_Rate"/>
      <sheetName val="&lt;E3&gt;_-_Doubtful_debts"/>
      <sheetName val="&lt;F1&gt;_-_Lead"/>
      <sheetName val="AR_JAN'02"/>
      <sheetName val="NanoTech_recharge"/>
      <sheetName val="A4_102"/>
      <sheetName val="A4_104"/>
      <sheetName val="Fixed_assets_register"/>
      <sheetName val="Other_Rev"/>
      <sheetName val="sintesi_per_referenza"/>
      <sheetName val="F202_Goods-In-Transit_Listing"/>
      <sheetName val="F201_Inventory_Listing"/>
      <sheetName val="Rosenberg_Tools"/>
      <sheetName val="Canada_Motors"/>
      <sheetName val="_AWOC_Tools"/>
      <sheetName val="Summary_Output_&amp;_assumptions"/>
      <sheetName val="Volume_-_new"/>
      <sheetName val="APL_liner_Savings"/>
      <sheetName val="_IA_Details"/>
      <sheetName val="_IA_Details_(Rev)"/>
      <sheetName val="Control_sheet"/>
      <sheetName val="Data_-_Invoice_Input"/>
      <sheetName val="April_Spot_1_(2)"/>
      <sheetName val="March_Spot_1_(2)"/>
      <sheetName val="N-Other_creditors_lead_sched"/>
      <sheetName val="Schedule_IX__Fixed_Assets"/>
      <sheetName val="Schedule_III__Resource_Plan"/>
      <sheetName val="Schedule_IV__Staffing&amp;Training"/>
      <sheetName val="Aoi_Data"/>
      <sheetName val="1_LeadSchedule"/>
      <sheetName val="Profit_&amp;_Loss"/>
      <sheetName val="APL_Group"/>
      <sheetName val="Consol_details_JulyAug08"/>
      <sheetName val="Consol_details_1H_FY0708"/>
      <sheetName val="tax_comp"/>
      <sheetName val="เงินกู้_MGC"/>
      <sheetName val="DAILY_BANK"/>
      <sheetName val="PL_ARP"/>
      <sheetName val="SRM_-_BS"/>
      <sheetName val="Breakdown_(1)"/>
      <sheetName val="K3_-_Depr_reasonableness"/>
      <sheetName val="Schedule_11"/>
      <sheetName val="Prior_yr"/>
      <sheetName val="SCH_B"/>
      <sheetName val="U1_-_Lead"/>
      <sheetName val="Drop_down_list"/>
      <sheetName val="Interim_--&gt;_Top"/>
      <sheetName val="Deferrred_Revenue_Apr_04"/>
      <sheetName val="Total_TB"/>
      <sheetName val="U2_-_Sales"/>
      <sheetName val="chn01_e"/>
      <sheetName val="G2_Prepaid_Expenses"/>
      <sheetName val="5_Analysis"/>
      <sheetName val="By_Ctry"/>
      <sheetName val="U1_1_-_detailed_P&amp;L"/>
      <sheetName val="U7_-_AAFES_ex_fee-reasonable"/>
      <sheetName val="L-CFPL_P&amp;L"/>
      <sheetName val="A8_102_PM_TE"/>
      <sheetName val="O101-Prov_for_tax_lead_schedule"/>
      <sheetName val="Lookup_Table"/>
      <sheetName val="PWA_13-9"/>
      <sheetName val="Sub_Acc"/>
      <sheetName val="Cover_Page"/>
      <sheetName val="F101_2"/>
      <sheetName val="Sch__9_-_Administration"/>
      <sheetName val="Danh_sach_"/>
      <sheetName val="A4_2"/>
      <sheetName val="PRO_OT1"/>
      <sheetName val="U_memo"/>
      <sheetName val="A_R_01"/>
      <sheetName val="Permanent_info"/>
      <sheetName val="Accounts_Payable"/>
      <sheetName val="Change_on_30_Aug"/>
      <sheetName val="E5_3_(f)"/>
      <sheetName val="Cost_Centre"/>
      <sheetName val="GL_Account"/>
      <sheetName val="Appx_B"/>
      <sheetName val="E101_-_Lead"/>
      <sheetName val="F101_-_inventory_"/>
      <sheetName val="O101_-_Lead"/>
      <sheetName val="U101_-_Lead"/>
      <sheetName val="Legal_&amp;_HR"/>
      <sheetName val="Staff_Costs"/>
      <sheetName val="Sales_&amp;_Marketing"/>
      <sheetName val="CEX_port_charges"/>
      <sheetName val="OID_Schedule"/>
      <sheetName val="A4_4_(FY06)"/>
      <sheetName val="T2-Stat_review"/>
      <sheetName val="Payment_AP"/>
      <sheetName val="Marges_internes"/>
      <sheetName val="VCC_11110-461"/>
      <sheetName val="Res_Bad_Debt"/>
      <sheetName val="Res_Allow"/>
      <sheetName val="SRI_L"/>
      <sheetName val="TB_0108"/>
      <sheetName val="Bonus_and_WH"/>
      <sheetName val="O1_PY"/>
      <sheetName val="A4_101"/>
      <sheetName val="Payroll_Data"/>
      <sheetName val="U102-U104_Detail"/>
      <sheetName val="G1_-_Lead"/>
      <sheetName val="VAS_TB"/>
      <sheetName val="Mach_"/>
      <sheetName val="Comp_"/>
      <sheetName val="ACTINV"/>
      <sheetName val="PA"/>
      <sheetName val="01ADDL_F_A_"/>
      <sheetName val="Payable Fee - Liquidity (supp)"/>
      <sheetName val="A4.101 TB_"/>
      <sheetName val="Appendix II PL"/>
      <sheetName val="A8.101 PM TE SAD"/>
      <sheetName val="BS+PL"/>
      <sheetName val="Marketing Expense"/>
      <sheetName val="detailed"/>
      <sheetName val="JDE"/>
      <sheetName val="A3|1"/>
      <sheetName val="Debt4yr"/>
      <sheetName val="Title Page"/>
      <sheetName val="Deferred Tax"/>
      <sheetName val="taux"/>
      <sheetName val="Director"/>
      <sheetName val="M2"/>
      <sheetName val="dep08"/>
      <sheetName val="Investition"/>
      <sheetName val="9471"/>
      <sheetName val="2007年1-6月份原材料购进明细账"/>
      <sheetName val="대차대조표-공시형"/>
      <sheetName val="Ã«ÀûÂÊ·ÖÎö±í"/>
      <sheetName val="30JUN"/>
      <sheetName val="Corp Rates"/>
      <sheetName val="ZZFY"/>
      <sheetName val="A3.2 PL"/>
      <sheetName val="70"/>
      <sheetName val="TermLoans"/>
      <sheetName val="P for DD- interim"/>
      <sheetName val="Bank"/>
      <sheetName val="P Cash Pmts 2003"/>
      <sheetName val="Summary - 2006"/>
      <sheetName val="pivot-leavetaken"/>
      <sheetName val="AGENT"/>
      <sheetName val="Subsidiaries code"/>
      <sheetName val="AUG02"/>
      <sheetName val="myob"/>
      <sheetName val="step"/>
      <sheetName val="M"/>
      <sheetName val="Ex-Rate"/>
      <sheetName val="Ck Expenses"/>
      <sheetName val="MC-BIL"/>
      <sheetName val="fasset"/>
      <sheetName val="#REF!"/>
      <sheetName val="depn-Sep 03"/>
      <sheetName val="B- 1"/>
      <sheetName val="NSEmployee Listing.Exec"/>
      <sheetName val="Detail "/>
      <sheetName val="关联交易-存款"/>
      <sheetName val="A3"/>
      <sheetName val="400005"/>
      <sheetName val="U10&amp;20"/>
      <sheetName val="Atth CC"/>
      <sheetName val="XREF"/>
      <sheetName val="Jan. sales"/>
      <sheetName val="Backlog"/>
      <sheetName val="Mar. sales"/>
      <sheetName val="Feb. sales"/>
      <sheetName val="K1 - Lead S$"/>
      <sheetName val="Weights"/>
      <sheetName val="CA99"/>
      <sheetName val="PMTE"/>
      <sheetName val="FYI-Budget"/>
      <sheetName val="Mp-team 1"/>
      <sheetName val="A2-2 RJE"/>
      <sheetName val="U2 Cost of sales"/>
      <sheetName val="U4 Other income "/>
      <sheetName val="U3 Admin &amp; Fin Exp"/>
      <sheetName val="U5  Selling&amp;Distbn"/>
      <sheetName val="K"/>
      <sheetName val="catatan"/>
      <sheetName val="Hotels"/>
      <sheetName val="Selection"/>
      <sheetName val="Do not delete"/>
      <sheetName val="Picklists2"/>
      <sheetName val="Fac_x000e__x0000__x000d__x0000_ _x0000__x0004_"/>
      <sheetName val="O401"/>
      <sheetName val="O4 CA"/>
      <sheetName val="N"/>
      <sheetName val="SCHEDULE"/>
      <sheetName val="F2-3-6 OH absorbtion rate "/>
      <sheetName val="Salary"/>
      <sheetName val="Interco _ interim"/>
      <sheetName val="Notes to Accounts"/>
      <sheetName val="disclosure"/>
      <sheetName val="Format"/>
      <sheetName val="M_CT_OUT"/>
      <sheetName val="TREASURY (use spot rate) "/>
      <sheetName val="Consol.Debt"/>
      <sheetName val="5 Analysis_x0000_惲&quot;_Fixed asset"/>
      <sheetName val="O4_CA"/>
      <sheetName val="O5_IBA"/>
      <sheetName val="Récup Avril"/>
      <sheetName val="Récup juin"/>
      <sheetName val="Récup Mai"/>
      <sheetName val="A8.101"/>
      <sheetName val="F05 Data"/>
      <sheetName val="Noodles (assumptions)"/>
      <sheetName val="Sheet5"/>
      <sheetName val="TB 31.05.2018"/>
      <sheetName val="C100"/>
      <sheetName val="AA1&amp;2"/>
      <sheetName val="AA3"/>
      <sheetName val="chn00 e"/>
      <sheetName val="Perman_x0000__x0000__x0000__x0000_info"/>
      <sheetName val="WBS"/>
      <sheetName val="2005 DATA"/>
      <sheetName val="N201"/>
      <sheetName val="Sheet4"/>
      <sheetName val="UA102 Product Line "/>
      <sheetName val="00 - 01 Rates"/>
      <sheetName val="Mach_&amp;_equip3"/>
      <sheetName val="Comp_equip3"/>
      <sheetName val="Mach___equip1"/>
      <sheetName val="VCC_11110-4611"/>
      <sheetName val="U1_61"/>
      <sheetName val="Fixed_assets_register1"/>
      <sheetName val="BOX_SUM1"/>
      <sheetName val="FIN_GOOD1"/>
      <sheetName val="Control_sheet1"/>
      <sheetName val="Summary_Output_&amp;_assumptions1"/>
      <sheetName val="Volume_-_new1"/>
      <sheetName val="APL_liner_Savings1"/>
      <sheetName val="_IA_Details1"/>
      <sheetName val="_IA_Details_(Rev)1"/>
      <sheetName val="N-Other_creditors_lead_sched1"/>
      <sheetName val="U1_21"/>
      <sheetName val="U1_51"/>
      <sheetName val="U1_11"/>
      <sheetName val="U1_31"/>
      <sheetName val="K101_1"/>
      <sheetName val="U1_41"/>
      <sheetName val="WDF_Ex_Hermes1"/>
      <sheetName val="Access_Query_Import1"/>
      <sheetName val="FF402-WIP_movement1"/>
      <sheetName val="FF403-WIP_movement1"/>
      <sheetName val="03_Detailed1"/>
      <sheetName val="01_Bid_Price_summary1"/>
      <sheetName val="F1_-_Lead1"/>
      <sheetName val="A6_301_Journal_review1"/>
      <sheetName val="Exchange_Rate1"/>
      <sheetName val="Business_Unit1"/>
      <sheetName val="OID_Schedule1"/>
      <sheetName val="Bonus_and_WH1"/>
      <sheetName val="Deferred_Revenue_Nov_041"/>
      <sheetName val="U1_P&amp;L1"/>
      <sheetName val="NanoTech_recharge1"/>
      <sheetName val="AR_JAN'021"/>
      <sheetName val="&lt;E3&gt;_-_Doubtful_debts1"/>
      <sheetName val="&lt;F1&gt;_-_Lead1"/>
      <sheetName val="Green_details1"/>
      <sheetName val="A4_1021"/>
      <sheetName val="A4_1041"/>
      <sheetName val="Other_Rev1"/>
      <sheetName val="1030002_A1"/>
      <sheetName val="1030006_A1"/>
      <sheetName val="1030004_A1"/>
      <sheetName val="sintesi_per_referenza1"/>
      <sheetName val="F202_Goods-In-Transit_Listing1"/>
      <sheetName val="F201_Inventory_Listing1"/>
      <sheetName val="Data_-_Invoice_Input1"/>
      <sheetName val="April_Spot_1_(2)1"/>
      <sheetName val="March_Spot_1_(2)1"/>
      <sheetName val="Schedule_IX__Fixed_Assets1"/>
      <sheetName val="Schedule_III__Resource_Plan1"/>
      <sheetName val="Schedule_IV__Staffing&amp;Training1"/>
      <sheetName val="Aoi_Data1"/>
      <sheetName val="1_LeadSchedule1"/>
      <sheetName val="Profit_&amp;_Loss1"/>
      <sheetName val="APL_Group1"/>
      <sheetName val="Consol_details_JulyAug081"/>
      <sheetName val="Consol_details_1H_FY07081"/>
      <sheetName val="tax_comp1"/>
      <sheetName val="เงินกู้_MGC1"/>
      <sheetName val="DCF_Inputs1"/>
      <sheetName val="To_Generate1"/>
      <sheetName val="DAILY_BANK1"/>
      <sheetName val="PL_ARP1"/>
      <sheetName val="SRM_-_BS1"/>
      <sheetName val="Breakdown_(1)1"/>
      <sheetName val="K3_-_Depr_reasonableness1"/>
      <sheetName val="Schedule_111"/>
      <sheetName val="Prior_yr1"/>
      <sheetName val="SCH_B1"/>
      <sheetName val="I101_-_AR1"/>
      <sheetName val="I102_-_AP1"/>
      <sheetName val="E101_Lead1"/>
      <sheetName val="U1_-_Lead1"/>
      <sheetName val="Drop_down_list1"/>
      <sheetName val="Interim_--&gt;_Top1"/>
      <sheetName val="Rosenberg_Tools1"/>
      <sheetName val="Canada_Motors1"/>
      <sheetName val="_AWOC_Tools1"/>
      <sheetName val="100%_Capacity_and_Throughput1"/>
      <sheetName val="Deferrred_Revenue_Apr_041"/>
      <sheetName val="Total_TB1"/>
      <sheetName val="Ex_Rate1"/>
      <sheetName val="U2_-_Sales1"/>
      <sheetName val="E101_-_Lead1"/>
      <sheetName val="F101_-_inventory_1"/>
      <sheetName val="O101_-_Lead1"/>
      <sheetName val="U101_-_Lead1"/>
      <sheetName val="chn01_e1"/>
      <sheetName val="G2_Prepaid_Expenses1"/>
      <sheetName val="5_Analysis1"/>
      <sheetName val="By_Ctry1"/>
      <sheetName val="U1_1_-_detailed_P&amp;L1"/>
      <sheetName val="U7_-_AAFES_ex_fee-reasonable1"/>
      <sheetName val="L-CFPL_P&amp;L1"/>
      <sheetName val="A8_102_PM_TE1"/>
      <sheetName val="O101-Prov_for_tax_lead_schedul1"/>
      <sheetName val="Lookup_Table1"/>
      <sheetName val="PWA_13-91"/>
      <sheetName val="Sub_Acc1"/>
      <sheetName val="Cover_Page1"/>
      <sheetName val="F101_21"/>
      <sheetName val="Sch__9_-_Administration1"/>
      <sheetName val="Danh_sach_1"/>
      <sheetName val="T101_1"/>
      <sheetName val="A4_21"/>
      <sheetName val="PRO_OT11"/>
      <sheetName val="U_memo1"/>
      <sheetName val="A_R_011"/>
      <sheetName val="Permanent_info1"/>
      <sheetName val="Sales_for_20011"/>
      <sheetName val="Arrangement_Fees1"/>
      <sheetName val="Ship_Operating_Costs1"/>
      <sheetName val="Fact_Sheet1"/>
      <sheetName val="Revenue_&amp;_Comm1"/>
      <sheetName val="Dropdown_List1"/>
      <sheetName val="TSD_Input1"/>
      <sheetName val="Accounts_Payable1"/>
      <sheetName val="Change_on_30_Aug1"/>
      <sheetName val="E5_3_(f)1"/>
      <sheetName val="Cost_Centre1"/>
      <sheetName val="GL_Account1"/>
      <sheetName val="Appx_B1"/>
      <sheetName val="MYOB_GL1"/>
      <sheetName val="Trial_Balance_(Mth)1"/>
      <sheetName val="Trial_Balance1"/>
      <sheetName val="Other_Assets1"/>
      <sheetName val="EDB_Receivable1"/>
      <sheetName val="Fixed_Assets_Summary1"/>
      <sheetName val="Fixed_Assets_Details1"/>
      <sheetName val="Bonus_Accruals1"/>
      <sheetName val="IC_Plan1"/>
      <sheetName val="WA_Inc1"/>
      <sheetName val="WA_Protocol1"/>
      <sheetName val="WA_Ireland1"/>
      <sheetName val="WA_MRL1"/>
      <sheetName val="Reval_JV1"/>
      <sheetName val="CEX_port_charges1"/>
      <sheetName val="A4_4_(FY06)1"/>
      <sheetName val="T2-Stat_review1"/>
      <sheetName val="Payment_AP1"/>
      <sheetName val="Marges_internes1"/>
      <sheetName val="Sheet_11"/>
      <sheetName val="Res_Bad_Debt1"/>
      <sheetName val="Res_Allow1"/>
      <sheetName val="SRI_L1"/>
      <sheetName val="TB_01081"/>
      <sheetName val="O1_PY1"/>
      <sheetName val="A4_1011"/>
      <sheetName val="Payroll_Data1"/>
      <sheetName val="U102-U104_Detail1"/>
      <sheetName val="G1_-_Lead1"/>
      <sheetName val="VAS_TB1"/>
      <sheetName val="Mach_1"/>
      <sheetName val="Comp_1"/>
      <sheetName val="Legal_&amp;_HR1"/>
      <sheetName val="Staff_Costs1"/>
      <sheetName val="Sales_&amp;_Marketing1"/>
      <sheetName val="H101_1"/>
      <sheetName val="P_&amp;_L"/>
      <sheetName val="Currency_deposit-MYR"/>
      <sheetName val="TAX_SCHEDULE"/>
      <sheetName val="Other_payables_"/>
      <sheetName val="AR_-_Alt_Work"/>
      <sheetName val="Intercompany_balance"/>
      <sheetName val="working_tab_"/>
      <sheetName val="Work_Cap_2"/>
      <sheetName val="Payroll_and_Exp"/>
      <sheetName val="Sch_1-18"/>
      <sheetName val="Chiet_tinh"/>
      <sheetName val="Exc_Rate_ok"/>
      <sheetName val="Desc_"/>
      <sheetName val="other_revenue"/>
      <sheetName val="Leave_Entitlement_etc"/>
      <sheetName val="_A2-1_CLA"/>
      <sheetName val="A2-2_Audit_Adj"/>
      <sheetName val="G1_Other_Debtors"/>
      <sheetName val="P1_Accruals"/>
      <sheetName val="H1_Investments"/>
      <sheetName val="I301_Interco_reval"/>
      <sheetName val="&lt;G1&gt;_-_Lead"/>
      <sheetName val="K101_FA_Lead"/>
      <sheetName val="F101_Inventories_Lead"/>
      <sheetName val="F201_(PF)_Inven_Recon_Oct_Luxur"/>
      <sheetName val="F201b_(PF)_Luxury_SAP"/>
      <sheetName val="F201_(F)_Inv_Recon_Dec_Luxury"/>
      <sheetName val="F201b_(F)_Luxury_SAP"/>
      <sheetName val="F202_(PF)_Inv_Recon_Oct_SoChoco"/>
      <sheetName val="F202b_(PF)_SoChocolate_SAP"/>
      <sheetName val="F202(F)_Inven_Recon_Dec_SoChoco"/>
      <sheetName val="F202b_(F)_SoChocolate_SAP"/>
      <sheetName val="F203_(PF)_Inv_Recon_Oct_Special"/>
      <sheetName val="F203_(F)_Inv_Recon_Dec_Special"/>
      <sheetName val="F301_(F)_NRV_Test_Specialty"/>
      <sheetName val="F302_(F)_EYMicro_Start"/>
      <sheetName val="F302_1(F)_EY_Microstart-Special"/>
      <sheetName val="F303_(F)_NRV_Test_Confectionary"/>
      <sheetName val="F304_(F)_EY_Microstart_Confec"/>
      <sheetName val="F304_1(F)_EYMicrostart-_Confec"/>
      <sheetName val="F305_(F)_NRV_Test_Luxury"/>
      <sheetName val="F306_(F)_EY_Microstart_Luxury"/>
      <sheetName val="F306_1(F)_EYMicrostart-Luxury"/>
      <sheetName val="F401_(PF)_Prov_for_Stock_Obso"/>
      <sheetName val="F401_(F)_Prov_for_Stock_Obso"/>
      <sheetName val="F401a__(F)_Provision_Movement"/>
      <sheetName val="F402_(PF)_Stock_Obso"/>
      <sheetName val="F403_F_-Stock_Obso_prov_summary"/>
      <sheetName val="F403_1F_Luxury_Fashion_-_FYI"/>
      <sheetName val="F403_2F_Billabong_-_FYI"/>
      <sheetName val="F403_3F_DISCOVER_-_FYI"/>
      <sheetName val="F403_4F_CONFEC_-_FYI"/>
      <sheetName val="F403_5F_PANDORA_-_FYI"/>
      <sheetName val="Confec_Aging_FYI"/>
      <sheetName val="2012_FF_Memo"/>
      <sheetName val="FF_Memo"/>
      <sheetName val="F501_(F)_SIT_Scorecard"/>
      <sheetName val="F502_(F)_EY_Microstart"/>
      <sheetName val="F503(F)Scorecard_items_selected"/>
      <sheetName val="FYI-Luxury_Fashion_Aging"/>
      <sheetName val="A4_202_Balance_sheet"/>
      <sheetName val="U1_7"/>
      <sheetName val="A4_101_TB_"/>
      <sheetName val="Appendix_II_PL"/>
      <sheetName val="A8_101_PM_TE_SAD"/>
      <sheetName val="Fixed_assets(a)"/>
      <sheetName val="Fixed_Assets"/>
      <sheetName val="O1_-_Lead"/>
      <sheetName val="U201_(K)"/>
      <sheetName val="6A_CA"/>
      <sheetName val="5_Analysis惲&quot;[Fixed_assets_r"/>
      <sheetName val="AP_01"/>
      <sheetName val="EURWBN_£"/>
      <sheetName val="EUROPE_CIRCUITS"/>
      <sheetName val="USD&amp;UKL_Rates"/>
      <sheetName val="_FYI_PY_TB"/>
      <sheetName val="all_dept_master"/>
      <sheetName val="Obsol_2004"/>
      <sheetName val="O2_TC"/>
      <sheetName val="M101_Creditors_lead"/>
      <sheetName val="M-1_Interim"/>
      <sheetName val="APM___DPL"/>
      <sheetName val="Source_data_for_charts"/>
      <sheetName val="Ageing_May"/>
      <sheetName val="4_Analysis"/>
      <sheetName val="U5_-_Mgt_fee"/>
      <sheetName val="N301_Cut_Off"/>
      <sheetName val="J3_4"/>
      <sheetName val="#17020_LT_Deposit"/>
      <sheetName val="GL_Trans"/>
      <sheetName val="Bulk_Change_List"/>
      <sheetName val="Work_Program"/>
      <sheetName val="A3_2_PL"/>
      <sheetName val="Marketing_Expense"/>
      <sheetName val="A3_1"/>
      <sheetName val="Deferred_Tax"/>
      <sheetName val="P_for_DD-_interim"/>
      <sheetName val="P_Cash_Pmts_2003"/>
      <sheetName val="Summary_-_2006"/>
      <sheetName val="Title_Page"/>
      <sheetName val="Payable_Fee_-_Liquidity_(supp)"/>
      <sheetName val="Corp_Rates"/>
      <sheetName val="AR Drop Downs"/>
      <sheetName val="LCQ"/>
      <sheetName val="JAn&amp;Feb Source"/>
      <sheetName val="L2"/>
      <sheetName val="A3.1 - BS"/>
      <sheetName val="TB 311209"/>
      <sheetName val="R"/>
      <sheetName val="F2.1"/>
      <sheetName val="F2"/>
      <sheetName val="R1.2"/>
      <sheetName val="K1"/>
      <sheetName val="A3.2 - PL"/>
      <sheetName val="Family"/>
      <sheetName val="A4-1&amp;2"/>
      <sheetName val="Desc Mstr"/>
      <sheetName val="Rincian Iuran"/>
      <sheetName val="Data 2"/>
      <sheetName val="UA103 GPM Analysis PF18"/>
      <sheetName val="Oct2001"/>
      <sheetName val="Waikiki Galleria P'tration 2000"/>
      <sheetName val="Nov2001"/>
      <sheetName val="Yen Spending 98"/>
      <sheetName val="July Ftes"/>
      <sheetName val="June ftes"/>
      <sheetName val="MOJ_OUTB.XLS"/>
      <sheetName val="Sept2001"/>
      <sheetName val="WP2010 SPT"/>
      <sheetName val="New COA BN"/>
      <sheetName val="summary-1"/>
      <sheetName val="Statistics"/>
      <sheetName val="Final"/>
      <sheetName val="Employees"/>
      <sheetName val="Apr 2016"/>
      <sheetName val="305Raw"/>
      <sheetName val="317Raw"/>
      <sheetName val="已审CF"/>
      <sheetName val="I1 Lead"/>
      <sheetName val="option"/>
      <sheetName val="SDE"/>
      <sheetName val="accode"/>
      <sheetName val="UA102 Sales &amp; COGS Analysis"/>
      <sheetName val="员工工资"/>
      <sheetName val="Translation"/>
      <sheetName val="Currencies"/>
      <sheetName val="sap"/>
      <sheetName val="SILICATE"/>
      <sheetName val="Depn Rates"/>
      <sheetName val="CRITERIA1"/>
      <sheetName val="CRITERIA2"/>
      <sheetName val="摊销费用"/>
      <sheetName val="C-Lead"/>
      <sheetName val="K-Lead"/>
      <sheetName val="REFD"/>
      <sheetName val="PM-TE"/>
      <sheetName val="PLINK1"/>
      <sheetName val="Dropdown List 2017Feb"/>
      <sheetName val="gVL"/>
      <sheetName val="Mar10"/>
      <sheetName val="A5.dim&amp;adj sum"/>
      <sheetName val="itc-inv"/>
      <sheetName val="Sch 4"/>
      <sheetName val="FADISP-FY2002(B)"/>
      <sheetName val="Volume by Month UC"/>
      <sheetName val="GSR "/>
      <sheetName val="D&amp;A "/>
      <sheetName val="Volume by Month PC"/>
      <sheetName val="P&amp;L by Core Brands"/>
      <sheetName val="F1.2"/>
      <sheetName val="Summary-no roundg"/>
      <sheetName val="Irregular Income"/>
      <sheetName val="FE-1770.P1"/>
      <sheetName val="CODE,NAME"/>
      <sheetName val="F-4l5"/>
      <sheetName val="CH Jul 2019"/>
      <sheetName val="CH 2019"/>
      <sheetName val="no job Jul 19"/>
      <sheetName val="Assets 060318"/>
      <sheetName val="Global Input"/>
      <sheetName val="DEV"/>
      <sheetName val="J-N"/>
      <sheetName val="O12-O15"/>
      <sheetName val="Coupon"/>
      <sheetName val="APCODE"/>
      <sheetName val="2-A"/>
      <sheetName val="RM Prices - Overheads"/>
      <sheetName val="Production"/>
      <sheetName val="JUN"/>
      <sheetName val="DOH"/>
      <sheetName val="DSO"/>
      <sheetName val="LAC vs Plan"/>
      <sheetName val="DOH TOTAL"/>
      <sheetName val="T DSO CALC"/>
      <sheetName val="Tax Computation"/>
      <sheetName val="Para"/>
      <sheetName val="Combi_data"/>
      <sheetName val="E Comm"/>
      <sheetName val="ParamData"/>
      <sheetName val="REPORT F"/>
      <sheetName val="Tax Schedules"/>
      <sheetName val="Capital allowance(PER AUDIT WP)"/>
      <sheetName val="Income Tax Calc"/>
      <sheetName val="DataCompile"/>
      <sheetName val="201112科目表"/>
      <sheetName val="MainComp"/>
      <sheetName val="PHSB-GL-TB"/>
      <sheetName val="Tax comp A1"/>
      <sheetName val="Fac_x000e_"/>
      <sheetName val="Perman"/>
      <sheetName val="Exchange table"/>
      <sheetName val="Adjust"/>
      <sheetName val="Mach_&amp;_equip4"/>
      <sheetName val="Comp_equip4"/>
      <sheetName val="Mach___equip2"/>
      <sheetName val="BOX_SUM2"/>
      <sheetName val="FIN_GOOD2"/>
      <sheetName val="E2_AR_listing(not_used)2"/>
      <sheetName val="DEPN_20012"/>
      <sheetName val="Control_sheet2"/>
      <sheetName val="Summary_Output_&amp;_assumptions2"/>
      <sheetName val="Volume_-_new2"/>
      <sheetName val="APL_liner_Savings2"/>
      <sheetName val="_IA_Details2"/>
      <sheetName val="_IA_Details_(Rev)2"/>
      <sheetName val="BS_control2"/>
      <sheetName val="U2_22"/>
      <sheetName val="Schedule_IX__Fixed_Assets2"/>
      <sheetName val="Schedule_III__Resource_Plan2"/>
      <sheetName val="Schedule_IV__Staffing&amp;Training2"/>
      <sheetName val="N-Other_creditors_lead_sched2"/>
      <sheetName val="Data_-_Invoice_Input2"/>
      <sheetName val="April_Spot_1_(2)2"/>
      <sheetName val="March_Spot_1_(2)2"/>
      <sheetName val="1_LeadSchedule2"/>
      <sheetName val="Aoi_Data2"/>
      <sheetName val="Profit_&amp;_Loss2"/>
      <sheetName val="Balance_Sheet2"/>
      <sheetName val="APL_Group2"/>
      <sheetName val="Consol_details_JulyAug082"/>
      <sheetName val="Consol_details_1H_FY07082"/>
      <sheetName val="tax_comp2"/>
      <sheetName val="addl_cost2"/>
      <sheetName val="เงินกู้_MGC2"/>
      <sheetName val="Total_TB2"/>
      <sheetName val="O101-Prov_for_tax_lead_schedul2"/>
      <sheetName val="Data_Sheet_2"/>
      <sheetName val="Sub_Acc2"/>
      <sheetName val="U1_P&amp;L2"/>
      <sheetName val="SRM_-_BS2"/>
      <sheetName val="DCF_Inputs2"/>
      <sheetName val="PL_ARP2"/>
      <sheetName val="To_Generate2"/>
      <sheetName val="U1_62"/>
      <sheetName val="U1_22"/>
      <sheetName val="U1_52"/>
      <sheetName val="U1_12"/>
      <sheetName val="U1_32"/>
      <sheetName val="Income_Statement2"/>
      <sheetName val="Exchange_Rate2"/>
      <sheetName val="AR_JAN'022"/>
      <sheetName val="Green_details2"/>
      <sheetName val="Deferred_Revenue_Nov_042"/>
      <sheetName val="&lt;E3&gt;_-_Doubtful_debts2"/>
      <sheetName val="&lt;F1&gt;_-_Lead2"/>
      <sheetName val="NanoTech_recharge2"/>
      <sheetName val="A4_1022"/>
      <sheetName val="A4_1042"/>
      <sheetName val="Fixed_assets_register2"/>
      <sheetName val="Other_Rev2"/>
      <sheetName val="1030002_A2"/>
      <sheetName val="1030006_A2"/>
      <sheetName val="1030004_A2"/>
      <sheetName val="E101_Lead2"/>
      <sheetName val="U1_-_Lead2"/>
      <sheetName val="100%_Capacity_and_Throughput2"/>
      <sheetName val="DAILY_BANK2"/>
      <sheetName val="K3_-_Depr_reasonableness2"/>
      <sheetName val="Breakdown_(1)2"/>
      <sheetName val="WDF_Ex_Hermes2"/>
      <sheetName val="Access_Query_Import2"/>
      <sheetName val="FF-2_(1)2"/>
      <sheetName val="FF402-WIP_movement2"/>
      <sheetName val="FF403-WIP_movement2"/>
      <sheetName val="U1_42"/>
      <sheetName val="K101_2"/>
      <sheetName val="Drop_down_list2"/>
      <sheetName val="SCH_B2"/>
      <sheetName val="Schedule_112"/>
      <sheetName val="F1_-_Lead2"/>
      <sheetName val="Business_Unit2"/>
      <sheetName val="Sheet_12"/>
      <sheetName val="Cover_Page2"/>
      <sheetName val="Res_Bad_Debt2"/>
      <sheetName val="Res_Allow2"/>
      <sheetName val="Cost_Centre2"/>
      <sheetName val="GL_Account2"/>
      <sheetName val="Deferrred_Revenue_Apr_042"/>
      <sheetName val="chn01_e2"/>
      <sheetName val="Prior_yr2"/>
      <sheetName val="CA_Sheet2"/>
      <sheetName val="03_Detailed2"/>
      <sheetName val="01_Bid_Price_summary2"/>
      <sheetName val="A6_301_Journal_review2"/>
      <sheetName val="Ex_Rate2"/>
      <sheetName val="U2_-_Sales2"/>
      <sheetName val="Lookup_Table2"/>
      <sheetName val="PWA_13-92"/>
      <sheetName val="Appx_B2"/>
      <sheetName val="F101_22"/>
      <sheetName val="K2_Depreciation_test2"/>
      <sheetName val="sintesi_per_referenza2"/>
      <sheetName val="F202_Goods-In-Transit_Listing2"/>
      <sheetName val="F201_Inventory_Listing2"/>
      <sheetName val="Rosenberg_Tools2"/>
      <sheetName val="Canada_Motors2"/>
      <sheetName val="_AWOC_Tools2"/>
      <sheetName val="G2_Prepaid_Expenses2"/>
      <sheetName val="5_Analysis2"/>
      <sheetName val="By_Ctry2"/>
      <sheetName val="U1_1_-_detailed_P&amp;L2"/>
      <sheetName val="U7_-_AAFES_ex_fee-reasonable2"/>
      <sheetName val="L-CFPL_P&amp;L2"/>
      <sheetName val="A8_102_PM_TE2"/>
      <sheetName val="Sch__9_-_Administration2"/>
      <sheetName val="Danh_sach_2"/>
      <sheetName val="T101_2"/>
      <sheetName val="A4_22"/>
      <sheetName val="PRO_OT12"/>
      <sheetName val="U_memo2"/>
      <sheetName val="A_R_012"/>
      <sheetName val="Permanent_info2"/>
      <sheetName val="Sales_for_20012"/>
      <sheetName val="U301_-_payroll_flux2"/>
      <sheetName val="Arrangement_Fees2"/>
      <sheetName val="Ship_Operating_Costs2"/>
      <sheetName val="Fact_Sheet2"/>
      <sheetName val="Revenue_&amp;_Comm2"/>
      <sheetName val="Dropdown_List2"/>
      <sheetName val="TSD_Input2"/>
      <sheetName val="Accounts_Payable2"/>
      <sheetName val="Change_on_30_Aug2"/>
      <sheetName val="E5_3_(f)2"/>
      <sheetName val="I101_-_AR2"/>
      <sheetName val="I102_-_AP2"/>
      <sheetName val="Interim_--&gt;_Top2"/>
      <sheetName val="MYOB_GL2"/>
      <sheetName val="Trial_Balance_(Mth)2"/>
      <sheetName val="Trial_Balance2"/>
      <sheetName val="Other_Assets2"/>
      <sheetName val="EDB_Receivable2"/>
      <sheetName val="Fixed_Assets_Summary2"/>
      <sheetName val="Fixed_Assets_Details2"/>
      <sheetName val="Bonus_Accruals2"/>
      <sheetName val="IC_Plan2"/>
      <sheetName val="WA_Inc2"/>
      <sheetName val="WA_Protocol2"/>
      <sheetName val="WA_Ireland2"/>
      <sheetName val="WA_MRL2"/>
      <sheetName val="Reval_JV2"/>
      <sheetName val="CEX_port_charges2"/>
      <sheetName val="OID_Schedule2"/>
      <sheetName val="A4_4_(FY06)2"/>
      <sheetName val="T2-Stat_review2"/>
      <sheetName val="Payment_AP2"/>
      <sheetName val="Marges_internes2"/>
      <sheetName val="VCC_11110-4612"/>
      <sheetName val="Sales_-_Machinery_&amp;_Equipment2"/>
      <sheetName val="SRI_L2"/>
      <sheetName val="E101_-_Lead2"/>
      <sheetName val="F101_-_inventory_2"/>
      <sheetName val="O101_-_Lead2"/>
      <sheetName val="U101_-_Lead2"/>
      <sheetName val="TB_01082"/>
      <sheetName val="Bonus_and_WH2"/>
      <sheetName val="O1_PY2"/>
      <sheetName val="P_&amp;_L1"/>
      <sheetName val="Currency_deposit-MYR1"/>
      <sheetName val="TAX_SCHEDULE1"/>
      <sheetName val="Other_payables_1"/>
      <sheetName val="AR_-_Alt_Work1"/>
      <sheetName val="Intercompany_balance1"/>
      <sheetName val="working_tab_1"/>
      <sheetName val="A4_1012"/>
      <sheetName val="Payroll_Data2"/>
      <sheetName val="U102-U104_Detail2"/>
      <sheetName val="G1_-_Lead2"/>
      <sheetName val="VAS_TB2"/>
      <sheetName val="Mach_2"/>
      <sheetName val="Comp_2"/>
      <sheetName val="Sch_1-181"/>
      <sheetName val="Chiet_tinh1"/>
      <sheetName val="Exc_Rate_ok1"/>
      <sheetName val="Work_Cap_21"/>
      <sheetName val="Payroll_and_Exp1"/>
      <sheetName val="Legal_&amp;_HR2"/>
      <sheetName val="Staff_Costs2"/>
      <sheetName val="Sales_&amp;_Marketing2"/>
      <sheetName val="Desc_1"/>
      <sheetName val="H101_2"/>
      <sheetName val="other_revenue1"/>
      <sheetName val="Leave_Entitlement_etc1"/>
      <sheetName val="_A2-1_CLA1"/>
      <sheetName val="A2-2_Audit_Adj1"/>
      <sheetName val="G1_Other_Debtors1"/>
      <sheetName val="P1_Accruals1"/>
      <sheetName val="H1_Investments1"/>
      <sheetName val="I301_Interco_reval1"/>
      <sheetName val="&lt;G1&gt;_-_Lead1"/>
      <sheetName val="K101_FA_Lead1"/>
      <sheetName val="F101_Inventories_Lead1"/>
      <sheetName val="F201_(PF)_Inven_Recon_Oct_Luxu1"/>
      <sheetName val="F201b_(PF)_Luxury_SAP1"/>
      <sheetName val="F201_(F)_Inv_Recon_Dec_Luxury1"/>
      <sheetName val="F201b_(F)_Luxury_SAP1"/>
      <sheetName val="F202_(PF)_Inv_Recon_Oct_SoChoc1"/>
      <sheetName val="F202b_(PF)_SoChocolate_SAP1"/>
      <sheetName val="F202(F)_Inven_Recon_Dec_SoChoc1"/>
      <sheetName val="F202b_(F)_SoChocolate_SAP1"/>
      <sheetName val="F203_(PF)_Inv_Recon_Oct_Specia1"/>
      <sheetName val="F203_(F)_Inv_Recon_Dec_Special1"/>
      <sheetName val="F301_(F)_NRV_Test_Specialty1"/>
      <sheetName val="F302_(F)_EYMicro_Start1"/>
      <sheetName val="F302_1(F)_EY_Microstart-Specia1"/>
      <sheetName val="F303_(F)_NRV_Test_Confectionar1"/>
      <sheetName val="F304_(F)_EY_Microstart_Confec1"/>
      <sheetName val="F304_1(F)_EYMicrostart-_Confec1"/>
      <sheetName val="F305_(F)_NRV_Test_Luxury1"/>
      <sheetName val="F306_(F)_EY_Microstart_Luxury1"/>
      <sheetName val="F306_1(F)_EYMicrostart-Luxury1"/>
      <sheetName val="F401_(PF)_Prov_for_Stock_Obso1"/>
      <sheetName val="F401_(F)_Prov_for_Stock_Obso1"/>
      <sheetName val="F401a__(F)_Provision_Movement1"/>
      <sheetName val="F402_(PF)_Stock_Obso1"/>
      <sheetName val="F403_F_-Stock_Obso_prov_summar1"/>
      <sheetName val="F403_1F_Luxury_Fashion_-_FYI1"/>
      <sheetName val="F403_2F_Billabong_-_FYI1"/>
      <sheetName val="F403_3F_DISCOVER_-_FYI1"/>
      <sheetName val="F403_4F_CONFEC_-_FYI1"/>
      <sheetName val="F403_5F_PANDORA_-_FYI1"/>
      <sheetName val="Confec_Aging_FYI1"/>
      <sheetName val="2012_FF_Memo1"/>
      <sheetName val="FF_Memo1"/>
      <sheetName val="F501_(F)_SIT_Scorecard1"/>
      <sheetName val="F502_(F)_EY_Microstart1"/>
      <sheetName val="F503(F)Scorecard_items_selecte1"/>
      <sheetName val="FYI-Luxury_Fashion_Aging1"/>
      <sheetName val="A4_202_Balance_sheet1"/>
      <sheetName val="U1_71"/>
      <sheetName val="U201_(K)1"/>
      <sheetName val="AP_011"/>
      <sheetName val="EURWBN_£1"/>
      <sheetName val="EUROPE_CIRCUITS1"/>
      <sheetName val="USD&amp;UKL_Rates1"/>
      <sheetName val="Source_data_for_charts1"/>
      <sheetName val="Fixed_Assets1"/>
      <sheetName val="O1_-_Lead1"/>
      <sheetName val="N301_Cut_Off1"/>
      <sheetName val="APM___DPL1"/>
      <sheetName val="_FYI_PY_TB1"/>
      <sheetName val="all_dept_master1"/>
      <sheetName val="B2_2041"/>
      <sheetName val="6A_CA1"/>
      <sheetName val="TAX_COM1"/>
      <sheetName val="Cash_Flow1"/>
      <sheetName val="M101_Creditors_lead1"/>
      <sheetName val="Obsol_20041"/>
      <sheetName val="O2_TC1"/>
      <sheetName val="Ageing_May1"/>
      <sheetName val="Fixed_assets(a)1"/>
      <sheetName val="4_Analysis1"/>
      <sheetName val="U5_-_Mgt_fee1"/>
      <sheetName val="2009_-_Consol_SGD_reformat1"/>
      <sheetName val="J3_41"/>
      <sheetName val="#17020_LT_Deposit1"/>
      <sheetName val="M-1_Interim1"/>
      <sheetName val="A3_11"/>
      <sheetName val="GL_Trans1"/>
      <sheetName val="Bulk_Change_List1"/>
      <sheetName val="Work_Program1"/>
      <sheetName val="Title_Page1"/>
      <sheetName val="Deferred_Tax1"/>
      <sheetName val="Corp_Rates1"/>
      <sheetName val="A4_101_TB_1"/>
      <sheetName val="Appendix_II_PL1"/>
      <sheetName val="A8_101_PM_TE_SAD1"/>
      <sheetName val="P_for_DD-_interim1"/>
      <sheetName val="P_Cash_Pmts_20031"/>
      <sheetName val="Summary_-_20061"/>
      <sheetName val="A3_2_PL1"/>
      <sheetName val="Payable_Fee_-_Liquidity_(supp)1"/>
      <sheetName val="Marketing_Expense1"/>
      <sheetName val="Ck_Expenses"/>
      <sheetName val="depn-Sep_03"/>
      <sheetName val="B-_1"/>
      <sheetName val="NSEmployee_Listing_Exec"/>
      <sheetName val="Detail_"/>
      <sheetName val="Subsidiaries_code"/>
      <sheetName val="K1_-_Lead_S$"/>
      <sheetName val="Atth_CC"/>
      <sheetName val="Mp-team_1"/>
      <sheetName val="A2-2_RJE"/>
      <sheetName val="U2_Cost_of_sales"/>
      <sheetName val="U4_Other_income_"/>
      <sheetName val="U3_Admin_&amp;_Fin_Exp"/>
      <sheetName val="U5__Selling&amp;Distbn"/>
      <sheetName val="Fac_x000a_ "/>
      <sheetName val="O4_CA1"/>
      <sheetName val="F2-3-6_OH_absorbtion_rate_"/>
      <sheetName val="Jan__sales"/>
      <sheetName val="Mar__sales"/>
      <sheetName val="Feb__sales"/>
      <sheetName val="Interco___interim"/>
      <sheetName val="Notes_to_Accounts"/>
      <sheetName val="TREASURY_(use_spot_rate)_"/>
      <sheetName val="Consol_Debt"/>
      <sheetName val="UA102_Product_Line_"/>
      <sheetName val="00_-_01_Rates"/>
      <sheetName val="5_Analysis惲&quot;_Fixed_asset"/>
      <sheetName val="AR_Drop_Downs"/>
      <sheetName val="JAn&amp;Feb_Source"/>
      <sheetName val="Fac_x000a__"/>
      <sheetName val="A3_1_-_BS"/>
      <sheetName val="TB_311209"/>
      <sheetName val="F2_1"/>
      <sheetName val="R1_2"/>
      <sheetName val="A3_2_-_PL"/>
      <sheetName val="TB_31_05_2018"/>
      <sheetName val="A8_101"/>
      <sheetName val="F05_Data"/>
      <sheetName val="Noodles_(assumptions)"/>
      <sheetName val="Desc_Mstr"/>
      <sheetName val="Do_not_delete"/>
      <sheetName val="2005_DATA"/>
      <sheetName val="chn00_e"/>
      <sheetName val="Récup_Avril"/>
      <sheetName val="Récup_juin"/>
      <sheetName val="Récup_Mai"/>
      <sheetName val="UA103_GPM_Analysis_PF18"/>
      <sheetName val="Waikiki_Galleria_P'tration_2000"/>
      <sheetName val="Yen_Spending_98"/>
      <sheetName val="July_Ftes"/>
      <sheetName val="June_ftes"/>
      <sheetName val="MOJ_OUTB_XLS"/>
      <sheetName val="Mach_&amp;_equip5"/>
      <sheetName val="Comp_equip5"/>
      <sheetName val="Mach___equip3"/>
      <sheetName val="BOX_SUM3"/>
      <sheetName val="FIN_GOOD3"/>
      <sheetName val="E2_AR_listing(not_used)3"/>
      <sheetName val="DEPN_20013"/>
      <sheetName val="Control_sheet3"/>
      <sheetName val="Summary_Output_&amp;_assumptions3"/>
      <sheetName val="Volume_-_new3"/>
      <sheetName val="APL_liner_Savings3"/>
      <sheetName val="_IA_Details3"/>
      <sheetName val="_IA_Details_(Rev)3"/>
      <sheetName val="BS_control3"/>
      <sheetName val="Data_-_Invoice_Input3"/>
      <sheetName val="April_Spot_1_(2)3"/>
      <sheetName val="March_Spot_1_(2)3"/>
      <sheetName val="U2_23"/>
      <sheetName val="1_LeadSchedule3"/>
      <sheetName val="Aoi_Data3"/>
      <sheetName val="Profit_&amp;_Loss3"/>
      <sheetName val="Balance_Sheet3"/>
      <sheetName val="APL_Group3"/>
      <sheetName val="Consol_details_JulyAug083"/>
      <sheetName val="Consol_details_1H_FY07083"/>
      <sheetName val="tax_comp3"/>
      <sheetName val="Schedule_IX__Fixed_Assets3"/>
      <sheetName val="Schedule_III__Resource_Plan3"/>
      <sheetName val="Schedule_IV__Staffing&amp;Training3"/>
      <sheetName val="N-Other_creditors_lead_sched3"/>
      <sheetName val="เงินกู้_MGC3"/>
      <sheetName val="addl_cost3"/>
      <sheetName val="Total_TB3"/>
      <sheetName val="Data_Sheet_3"/>
      <sheetName val="O101-Prov_for_tax_lead_schedul3"/>
      <sheetName val="SRM_-_BS3"/>
      <sheetName val="DCF_Inputs3"/>
      <sheetName val="PL_ARP3"/>
      <sheetName val="To_Generate3"/>
      <sheetName val="U1_63"/>
      <sheetName val="U1_23"/>
      <sheetName val="U1_53"/>
      <sheetName val="U1_13"/>
      <sheetName val="U1_33"/>
      <sheetName val="Income_Statement3"/>
      <sheetName val="Exchange_Rate3"/>
      <sheetName val="AR_JAN'023"/>
      <sheetName val="Green_details3"/>
      <sheetName val="Deferred_Revenue_Nov_043"/>
      <sheetName val="U1_P&amp;L3"/>
      <sheetName val="&lt;E3&gt;_-_Doubtful_debts3"/>
      <sheetName val="&lt;F1&gt;_-_Lead3"/>
      <sheetName val="NanoTech_recharge3"/>
      <sheetName val="A4_1023"/>
      <sheetName val="A4_1043"/>
      <sheetName val="Fixed_assets_register3"/>
      <sheetName val="Other_Rev3"/>
      <sheetName val="1030002_A3"/>
      <sheetName val="1030006_A3"/>
      <sheetName val="1030004_A3"/>
      <sheetName val="E101_Lead3"/>
      <sheetName val="U1_-_Lead3"/>
      <sheetName val="100%_Capacity_and_Throughput3"/>
      <sheetName val="DAILY_BANK3"/>
      <sheetName val="K3_-_Depr_reasonableness3"/>
      <sheetName val="Breakdown_(1)3"/>
      <sheetName val="WDF_Ex_Hermes3"/>
      <sheetName val="Access_Query_Import3"/>
      <sheetName val="FF-2_(1)3"/>
      <sheetName val="FF402-WIP_movement3"/>
      <sheetName val="FF403-WIP_movement3"/>
      <sheetName val="U1_43"/>
      <sheetName val="K101_3"/>
      <sheetName val="Drop_down_list3"/>
      <sheetName val="SCH_B3"/>
      <sheetName val="Schedule_113"/>
      <sheetName val="F1_-_Lead3"/>
      <sheetName val="Business_Unit3"/>
      <sheetName val="Sub_Acc3"/>
      <sheetName val="Cover_Page3"/>
      <sheetName val="Appx_B3"/>
      <sheetName val="Deferrred_Revenue_Apr_043"/>
      <sheetName val="chn01_e3"/>
      <sheetName val="Prior_yr3"/>
      <sheetName val="CA_Sheet3"/>
      <sheetName val="03_Detailed3"/>
      <sheetName val="01_Bid_Price_summary3"/>
      <sheetName val="A6_301_Journal_review3"/>
      <sheetName val="Ex_Rate3"/>
      <sheetName val="U2_-_Sales3"/>
      <sheetName val="Lookup_Table3"/>
      <sheetName val="PWA_13-93"/>
      <sheetName val="Cost_Centre3"/>
      <sheetName val="GL_Account3"/>
      <sheetName val="Res_Bad_Debt3"/>
      <sheetName val="Res_Allow3"/>
      <sheetName val="Sheet_13"/>
      <sheetName val="F101_23"/>
      <sheetName val="working_tab_2"/>
      <sheetName val="K2_Depreciation_test3"/>
      <sheetName val="sintesi_per_referenza3"/>
      <sheetName val="F202_Goods-In-Transit_Listing3"/>
      <sheetName val="F201_Inventory_Listing3"/>
      <sheetName val="Rosenberg_Tools3"/>
      <sheetName val="Canada_Motors3"/>
      <sheetName val="_AWOC_Tools3"/>
      <sheetName val="G2_Prepaid_Expenses3"/>
      <sheetName val="5_Analysis3"/>
      <sheetName val="By_Ctry3"/>
      <sheetName val="U1_1_-_detailed_P&amp;L3"/>
      <sheetName val="U7_-_AAFES_ex_fee-reasonable3"/>
      <sheetName val="L-CFPL_P&amp;L3"/>
      <sheetName val="A8_102_PM_TE3"/>
      <sheetName val="Sch__9_-_Administration3"/>
      <sheetName val="Danh_sach_3"/>
      <sheetName val="T101_3"/>
      <sheetName val="A4_23"/>
      <sheetName val="PRO_OT13"/>
      <sheetName val="U_memo3"/>
      <sheetName val="A_R_013"/>
      <sheetName val="Permanent_info3"/>
      <sheetName val="Sales_for_20013"/>
      <sheetName val="U301_-_payroll_flux3"/>
      <sheetName val="Arrangement_Fees3"/>
      <sheetName val="Ship_Operating_Costs3"/>
      <sheetName val="Fact_Sheet3"/>
      <sheetName val="Revenue_&amp;_Comm3"/>
      <sheetName val="Dropdown_List3"/>
      <sheetName val="TSD_Input3"/>
      <sheetName val="Accounts_Payable3"/>
      <sheetName val="Change_on_30_Aug3"/>
      <sheetName val="E5_3_(f)3"/>
      <sheetName val="I101_-_AR3"/>
      <sheetName val="I102_-_AP3"/>
      <sheetName val="Interim_--&gt;_Top3"/>
      <sheetName val="MYOB_GL3"/>
      <sheetName val="Trial_Balance_(Mth)3"/>
      <sheetName val="Trial_Balance3"/>
      <sheetName val="Other_Assets3"/>
      <sheetName val="EDB_Receivable3"/>
      <sheetName val="Fixed_Assets_Summary3"/>
      <sheetName val="Fixed_Assets_Details3"/>
      <sheetName val="Bonus_Accruals3"/>
      <sheetName val="IC_Plan3"/>
      <sheetName val="WA_Inc3"/>
      <sheetName val="WA_Protocol3"/>
      <sheetName val="WA_Ireland3"/>
      <sheetName val="WA_MRL3"/>
      <sheetName val="Reval_JV3"/>
      <sheetName val="CEX_port_charges3"/>
      <sheetName val="OID_Schedule3"/>
      <sheetName val="A4_4_(FY06)3"/>
      <sheetName val="T2-Stat_review3"/>
      <sheetName val="Payment_AP3"/>
      <sheetName val="Marges_internes3"/>
      <sheetName val="VCC_11110-4613"/>
      <sheetName val="Sales_-_Machinery_&amp;_Equipment3"/>
      <sheetName val="SRI_L3"/>
      <sheetName val="E101_-_Lead3"/>
      <sheetName val="F101_-_inventory_3"/>
      <sheetName val="O101_-_Lead3"/>
      <sheetName val="U101_-_Lead3"/>
      <sheetName val="TB_01083"/>
      <sheetName val="Bonus_and_WH3"/>
      <sheetName val="O1_PY3"/>
      <sheetName val="P_&amp;_L2"/>
      <sheetName val="Currency_deposit-MYR2"/>
      <sheetName val="TAX_SCHEDULE2"/>
      <sheetName val="Other_payables_2"/>
      <sheetName val="AR_-_Alt_Work2"/>
      <sheetName val="Intercompany_balance2"/>
      <sheetName val="A4_1013"/>
      <sheetName val="Payroll_Data3"/>
      <sheetName val="U102-U104_Detail3"/>
      <sheetName val="G1_-_Lead3"/>
      <sheetName val="VAS_TB3"/>
      <sheetName val="Mach_3"/>
      <sheetName val="Comp_3"/>
      <sheetName val="Sch_1-182"/>
      <sheetName val="Financ__Overview2"/>
      <sheetName val="Chiet_tinh2"/>
      <sheetName val="Exc_Rate_ok2"/>
      <sheetName val="PBC_-_Geo_Vel2"/>
      <sheetName val="Work_Cap_22"/>
      <sheetName val="Payroll_and_Exp2"/>
      <sheetName val="Legal_&amp;_HR3"/>
      <sheetName val="Staff_Costs3"/>
      <sheetName val="Sales_&amp;_Marketing3"/>
      <sheetName val="Desc_2"/>
      <sheetName val="H101_3"/>
      <sheetName val="other_revenue2"/>
      <sheetName val="F101_Inventories_Lead2"/>
      <sheetName val="F201_(PF)_Inven_Recon_Oct_Luxu2"/>
      <sheetName val="F201b_(PF)_Luxury_SAP2"/>
      <sheetName val="F201_(F)_Inv_Recon_Dec_Luxury2"/>
      <sheetName val="F201b_(F)_Luxury_SAP2"/>
      <sheetName val="F202_(PF)_Inv_Recon_Oct_SoChoc2"/>
      <sheetName val="F202b_(PF)_SoChocolate_SAP2"/>
      <sheetName val="F202(F)_Inven_Recon_Dec_SoChoc2"/>
      <sheetName val="F202b_(F)_SoChocolate_SAP2"/>
      <sheetName val="F203_(PF)_Inv_Recon_Oct_Specia2"/>
      <sheetName val="F203_(F)_Inv_Recon_Dec_Special2"/>
      <sheetName val="F301_(F)_NRV_Test_Specialty2"/>
      <sheetName val="F302_(F)_EYMicro_Start2"/>
      <sheetName val="F302_1(F)_EY_Microstart-Specia2"/>
      <sheetName val="F303_(F)_NRV_Test_Confectionar2"/>
      <sheetName val="F304_(F)_EY_Microstart_Confec2"/>
      <sheetName val="F304_1(F)_EYMicrostart-_Confec2"/>
      <sheetName val="F305_(F)_NRV_Test_Luxury2"/>
      <sheetName val="F306_(F)_EY_Microstart_Luxury2"/>
      <sheetName val="F306_1(F)_EYMicrostart-Luxury2"/>
      <sheetName val="F401_(PF)_Prov_for_Stock_Obso2"/>
      <sheetName val="F401_(F)_Prov_for_Stock_Obso2"/>
      <sheetName val="F401a__(F)_Provision_Movement2"/>
      <sheetName val="F402_(PF)_Stock_Obso2"/>
      <sheetName val="F403_F_-Stock_Obso_prov_summar2"/>
      <sheetName val="F403_1F_Luxury_Fashion_-_FYI2"/>
      <sheetName val="F403_2F_Billabong_-_FYI2"/>
      <sheetName val="F403_3F_DISCOVER_-_FYI2"/>
      <sheetName val="F403_4F_CONFEC_-_FYI2"/>
      <sheetName val="F403_5F_PANDORA_-_FYI2"/>
      <sheetName val="Confec_Aging_FYI2"/>
      <sheetName val="2012_FF_Memo2"/>
      <sheetName val="FF_Memo2"/>
      <sheetName val="F501_(F)_SIT_Scorecard2"/>
      <sheetName val="F502_(F)_EY_Microstart2"/>
      <sheetName val="F503(F)Scorecard_items_selecte2"/>
      <sheetName val="FYI-Luxury_Fashion_Aging2"/>
      <sheetName val="A4_202_Balance_sheet2"/>
      <sheetName val="U1_72"/>
      <sheetName val="U201_(K)2"/>
      <sheetName val="AP_012"/>
      <sheetName val="EURWBN_£2"/>
      <sheetName val="EUROPE_CIRCUITS2"/>
      <sheetName val="USD&amp;UKL_Rates2"/>
      <sheetName val="Leave_Entitlement_etc2"/>
      <sheetName val="_A2-1_CLA2"/>
      <sheetName val="A2-2_Audit_Adj2"/>
      <sheetName val="G1_Other_Debtors2"/>
      <sheetName val="P1_Accruals2"/>
      <sheetName val="H1_Investments2"/>
      <sheetName val="I301_Interco_reval2"/>
      <sheetName val="&lt;G1&gt;_-_Lead2"/>
      <sheetName val="K101_FA_Lead2"/>
      <sheetName val="Source_data_for_charts2"/>
      <sheetName val="APM___DPL2"/>
      <sheetName val="B2_2042"/>
      <sheetName val="Fixed_Assets2"/>
      <sheetName val="O1_-_Lead2"/>
      <sheetName val="6A_CA2"/>
      <sheetName val="_FYI_PY_TB2"/>
      <sheetName val="all_dept_master2"/>
      <sheetName val="TAX_COM2"/>
      <sheetName val="Cash_Flow2"/>
      <sheetName val="M101_Creditors_lead2"/>
      <sheetName val="Obsol_20042"/>
      <sheetName val="O2_TC2"/>
      <sheetName val="Fixed_assets(a)2"/>
      <sheetName val="Ageing_May2"/>
      <sheetName val="4_Analysis2"/>
      <sheetName val="U5_-_Mgt_fee2"/>
      <sheetName val="N301_Cut_Off2"/>
      <sheetName val="2009_-_Consol_SGD_reformat2"/>
      <sheetName val="J3_42"/>
      <sheetName val="#17020_LT_Deposit2"/>
      <sheetName val="M-1_Interim2"/>
      <sheetName val="AR_APR'022"/>
      <sheetName val="A3_12"/>
      <sheetName val="N3__accrued_-_others2"/>
      <sheetName val="GL_Trans2"/>
      <sheetName val="Bulk_Change_List2"/>
      <sheetName val="Work_Program2"/>
      <sheetName val="Savvis_POPs2"/>
      <sheetName val="Deferred_Tax2"/>
      <sheetName val="Title_Page2"/>
      <sheetName val="C101_Lead2"/>
      <sheetName val="A4_101_TB_2"/>
      <sheetName val="Appendix_II_PL2"/>
      <sheetName val="A8_101_PM_TE_SAD2"/>
      <sheetName val="Corp_Rates2"/>
      <sheetName val="A3_2_PL2"/>
      <sheetName val="P_for_DD-_interim2"/>
      <sheetName val="P_Cash_Pmts_20032"/>
      <sheetName val="Summary_-_20062"/>
      <sheetName val="Payable_Fee_-_Liquidity_(supp)2"/>
      <sheetName val="Marketing_Expense2"/>
      <sheetName val="Subsidiaries_code1"/>
      <sheetName val="Ck_Expenses1"/>
      <sheetName val="depn-Sep_031"/>
      <sheetName val="B-_11"/>
      <sheetName val="NSEmployee_Listing_Exec1"/>
      <sheetName val="Detail_1"/>
      <sheetName val="K1_-_Lead_S$1"/>
      <sheetName val="Mp-team_11"/>
      <sheetName val="A2-2_RJE1"/>
      <sheetName val="U2_Cost_of_sales1"/>
      <sheetName val="U4_Other_income_1"/>
      <sheetName val="U3_Admin_&amp;_Fin_Exp1"/>
      <sheetName val="U5__Selling&amp;Distbn1"/>
      <sheetName val="Atth_CC1"/>
      <sheetName val="O4_CA2"/>
      <sheetName val="F2-3-6_OH_absorbtion_rate_1"/>
      <sheetName val="Interco___interim1"/>
      <sheetName val="Notes_to_Accounts1"/>
      <sheetName val="TREASURY_(use_spot_rate)_1"/>
      <sheetName val="Consol_Debt1"/>
      <sheetName val="Jan__sales1"/>
      <sheetName val="Mar__sales1"/>
      <sheetName val="Feb__sales1"/>
      <sheetName val="UA102_Product_Line_1"/>
      <sheetName val="00_-_01_Rates1"/>
      <sheetName val="AR_Drop_Downs1"/>
      <sheetName val="Content_31"/>
      <sheetName val="JAn&amp;Feb_Source1"/>
      <sheetName val="A3_1_-_BS1"/>
      <sheetName val="TB_3112091"/>
      <sheetName val="F2_11"/>
      <sheetName val="R1_21"/>
      <sheetName val="A3_2_-_PL1"/>
      <sheetName val="TB_31_05_20181"/>
      <sheetName val="A8_1011"/>
      <sheetName val="F05_Data1"/>
      <sheetName val="Noodles_(assumptions)1"/>
      <sheetName val="Desc_Mstr1"/>
      <sheetName val="Do_not_delete1"/>
      <sheetName val="2005_DATA1"/>
      <sheetName val="chn00_e1"/>
      <sheetName val="Récup_Avril1"/>
      <sheetName val="Récup_juin1"/>
      <sheetName val="Récup_Mai1"/>
      <sheetName val="Actuals_Actuals_5011"/>
      <sheetName val="UA103_GPM_Analysis_PF181"/>
      <sheetName val="Waikiki_Galleria_P'tration_2001"/>
      <sheetName val="Yen_Spending_981"/>
      <sheetName val="July_Ftes1"/>
      <sheetName val="June_ftes1"/>
      <sheetName val="MOJ_OUTB_XLS1"/>
      <sheetName val="Fac_x000a__1"/>
      <sheetName val="Ten"/>
      <sheetName val="RR"/>
      <sheetName val="Summary Page_VDF"/>
      <sheetName val="SRCM"/>
      <sheetName val="Val_Ind"/>
      <sheetName val="COMM EXP "/>
      <sheetName val="statc"/>
      <sheetName val="A8 Memo 2018"/>
      <sheetName val="L1"/>
      <sheetName val="corbeldatail"/>
      <sheetName val="F4"/>
      <sheetName val="EE1f"/>
      <sheetName val="M3-COS"/>
      <sheetName val="M4-Adm"/>
      <sheetName val="App 2 - AR Recon"/>
      <sheetName val="B1"/>
      <sheetName val="dtct cong"/>
      <sheetName val="进料加工汇总信息查询"/>
      <sheetName val="F1_detail"/>
      <sheetName val="FEE (2)"/>
      <sheetName val="General Assumptions"/>
      <sheetName val="Dir"/>
      <sheetName val="TB Worksheet"/>
      <sheetName val="Onsite Traing"/>
      <sheetName val="f&amp;b (2)"/>
      <sheetName val="MTP"/>
      <sheetName val="MTP1"/>
      <sheetName val="TB 2001"/>
      <sheetName val="WTB"/>
      <sheetName val="KHSX"/>
      <sheetName val="CTW"/>
      <sheetName val="CE"/>
      <sheetName val="CLP"/>
      <sheetName val="CBN"/>
      <sheetName val="8TH"/>
      <sheetName val="CPI"/>
      <sheetName val="T21"/>
      <sheetName val="AX upload"/>
      <sheetName val="Credit card Summaries"/>
      <sheetName val="613"/>
      <sheetName val="313"/>
      <sheetName val="UOB"/>
      <sheetName val="FA Movement"/>
      <sheetName val="FNS9697"/>
      <sheetName val="Detail_CurrentMonth"/>
      <sheetName val="VD101 Lead"/>
      <sheetName val="Depr Change"/>
      <sheetName val="O17-O24"/>
      <sheetName val="Sch_4"/>
      <sheetName val="Depn_Rates"/>
      <sheetName val="Volume_by_Month_UC"/>
      <sheetName val="GSR_"/>
      <sheetName val="D&amp;A_"/>
      <sheetName val="Volume_by_Month_PC"/>
      <sheetName val="P&amp;L_by_Core_Brands"/>
      <sheetName val="Exchange_table"/>
      <sheetName val="CS801"/>
      <sheetName val="CS305"/>
      <sheetName val="DC102"/>
      <sheetName val="DC801"/>
      <sheetName val="CS803"/>
      <sheetName val="CS804"/>
      <sheetName val="CS802"/>
      <sheetName val="CS308"/>
      <sheetName val="CT103"/>
      <sheetName val="CT802"/>
      <sheetName val="OP002"/>
      <sheetName val="OP004"/>
      <sheetName val="OP005"/>
      <sheetName val="MP819"/>
      <sheetName val="MP801"/>
      <sheetName val="MP301"/>
      <sheetName val="MP820"/>
      <sheetName val="MP802"/>
      <sheetName val="MP302"/>
      <sheetName val="MP821"/>
      <sheetName val="MP803"/>
      <sheetName val="MP305"/>
      <sheetName val="MP822"/>
      <sheetName val="MP804"/>
      <sheetName val="MP304"/>
      <sheetName val="MP823"/>
      <sheetName val="MP805"/>
      <sheetName val="MP306"/>
      <sheetName val="MP824"/>
      <sheetName val="MP806"/>
      <sheetName val="MP303"/>
      <sheetName val="MP825"/>
      <sheetName val="MP807"/>
      <sheetName val="MP307"/>
      <sheetName val="MP826"/>
      <sheetName val="MP808"/>
      <sheetName val="MP827"/>
      <sheetName val="MP809"/>
      <sheetName val="MP308"/>
      <sheetName val="MP828"/>
      <sheetName val="MP810"/>
      <sheetName val="MP309"/>
      <sheetName val="MP829"/>
      <sheetName val="MP811"/>
      <sheetName val="MP310"/>
      <sheetName val="MP830"/>
      <sheetName val="MP812"/>
      <sheetName val="MP313"/>
      <sheetName val="MP311"/>
      <sheetName val="MP813"/>
      <sheetName val="hfc(schedule 3)"/>
      <sheetName val="cADJcode"/>
      <sheetName val="departments"/>
      <sheetName val="Elemental Breakdown-Original"/>
      <sheetName val="Tennancy"/>
      <sheetName val="GEFA (2)"/>
      <sheetName val="Railcar (2)"/>
      <sheetName val="MCQOptions"/>
      <sheetName val="Budget 2013"/>
      <sheetName val="Ex Diff"/>
      <sheetName val="ARP-U101"/>
      <sheetName val="ARP-U301"/>
      <sheetName val="B 1107"/>
      <sheetName val="5_Analysis惲&quot;_Fixed_assets_r"/>
      <sheetName val="Adm97"/>
      <sheetName val="Mar-20"/>
      <sheetName val="Feb-20"/>
      <sheetName val="Jan-20 (2)"/>
      <sheetName val="BUD-FY20"/>
      <sheetName val="BUD-CTW"/>
      <sheetName val="BUD-CE"/>
      <sheetName val="BUD-CLP"/>
      <sheetName val="BUD-CBN"/>
      <sheetName val="BUD-8TH"/>
      <sheetName val="BUD-CPI"/>
      <sheetName val="BUD-T21"/>
      <sheetName val="BUD-ICS"/>
      <sheetName val="Energy(update)"/>
      <sheetName val="Pile径1m･27"/>
      <sheetName val="WOPROXY"/>
      <sheetName val="Date"/>
      <sheetName val="425"/>
      <sheetName val="525"/>
      <sheetName val="525-09-res"/>
      <sheetName val="Ref Assets"/>
      <sheetName val="EX-TGS"/>
      <sheetName val="ABR P&amp;L"/>
      <sheetName val="PLmth "/>
      <sheetName val="Consol details JulyAuc08"/>
      <sheetName val="Payments"/>
      <sheetName val="B-BHQ BT"/>
      <sheetName val="B-BHQ TB"/>
      <sheetName val="B-CHQ"/>
      <sheetName val="B-DHQ"/>
      <sheetName val="B-RHQ"/>
      <sheetName val="R10"/>
      <sheetName val="Constant"/>
      <sheetName val="上报资产负债表"/>
      <sheetName val="上报损益表"/>
      <sheetName val="补充表"/>
      <sheetName val="ORC-TB"/>
      <sheetName val="CBS - App1"/>
      <sheetName val="Deferred Sales Dec04"/>
      <sheetName val="MASTER_SCHDULE"/>
      <sheetName val="Depn Summary"/>
      <sheetName val="TH04"/>
      <sheetName val="Loan"/>
      <sheetName val="Sales Input"/>
      <sheetName val="Sch16"/>
      <sheetName val="Sch 16"/>
      <sheetName val="Sch 20"/>
      <sheetName val="DA 1.201  AR and Revenue"/>
      <sheetName val="F-1 F-2"/>
      <sheetName val="GIT as at 30 Nov03"/>
      <sheetName val="Company Info"/>
      <sheetName val="1.5 "/>
      <sheetName val="Sum up"/>
      <sheetName val="Exim FCL"/>
      <sheetName val="CORP INFO"/>
      <sheetName val="FA - 2007"/>
      <sheetName val="SHARE-FRN"/>
      <sheetName val="MARKET VALUE"/>
      <sheetName val="SHARE-SGD"/>
      <sheetName val="Deposit"/>
      <sheetName val="Prepayment"/>
      <sheetName val="OTHER REC"/>
      <sheetName val="ppyt-ye"/>
      <sheetName val="FD-SGD"/>
      <sheetName val="FD-USD"/>
      <sheetName val="FD-AUD"/>
      <sheetName val="FD-HKD"/>
      <sheetName val="BANK-OCBC-SGD"/>
      <sheetName val="BANK MBB #3917"/>
      <sheetName val="BANK MBB #4993"/>
      <sheetName val="OCBC PBA"/>
      <sheetName val=" ACCURAL"/>
      <sheetName val="DIRECTOR AC 07"/>
      <sheetName val="Dividend"/>
      <sheetName val="Gen Exp"/>
      <sheetName val="REVALUE"/>
      <sheetName val="10-20"/>
      <sheetName val="Accumulated Depreciation"/>
      <sheetName val="Room-MTD"/>
      <sheetName val="P&amp;L98"/>
      <sheetName val="Lookup Tables"/>
      <sheetName val="Master Data Entry"/>
      <sheetName val="Cash Flow Data Entry"/>
      <sheetName val="Summary Analysis"/>
      <sheetName val="Sheet-Value"/>
      <sheetName val="XUSISheet"/>
      <sheetName val="Activity Price"/>
      <sheetName val="Fac_ "/>
      <sheetName val="Fac__"/>
      <sheetName val="Resource Allocation"/>
      <sheetName val="Delsey"/>
      <sheetName val="PC"/>
      <sheetName val="CA Mens"/>
      <sheetName val="BF"/>
      <sheetName val="Victorinox"/>
      <sheetName val="Wenger"/>
      <sheetName val="PTGCS - Total"/>
      <sheetName val="Form E"/>
      <sheetName val="Latest List of Delegation"/>
      <sheetName val="It_scrap"/>
      <sheetName val="AP1998KX(estimated)"/>
      <sheetName val="Reserves"/>
      <sheetName val="Fac_x000e__x0000__x000d__x0000__x0009__x0000__x0004_"/>
      <sheetName val="XHAA001"/>
      <sheetName val="XHAA003"/>
      <sheetName val="XHAA004"/>
      <sheetName val="XHAA005"/>
      <sheetName val="DSAA001"/>
      <sheetName val="DSAA002"/>
      <sheetName val="分录"/>
      <sheetName val="CAAA001"/>
      <sheetName val="CAAA002"/>
      <sheetName val="CAAA003"/>
      <sheetName val="CAAA004"/>
      <sheetName val="CAAA004-1"/>
      <sheetName val="CAAA005"/>
      <sheetName val="Expense"/>
      <sheetName val="afsaddin_table_props"/>
      <sheetName val="NTA汇总页"/>
      <sheetName val="NTA note9 Deferred Tax"/>
      <sheetName val="NTA Note 10 Income Tax"/>
      <sheetName val="NTA Note 32Capex Commit details"/>
      <sheetName val="NTA Note 33 Liquidity Risk"/>
      <sheetName val="资产负债表"/>
      <sheetName val="利润表"/>
      <sheetName val="货币资金"/>
      <sheetName val="应收账款"/>
      <sheetName val="预付款项"/>
      <sheetName val="待摊费用"/>
      <sheetName val="其他应收款"/>
      <sheetName val="存货"/>
      <sheetName val="存货-出库明细"/>
      <sheetName val="存货-入库明细"/>
      <sheetName val="无形资产"/>
      <sheetName val="固定资产"/>
      <sheetName val="质押抵押清单（331提供）"/>
      <sheetName val="生物资产"/>
      <sheetName val="应付账款"/>
      <sheetName val="应付账款_前十大供应商"/>
      <sheetName val="预收账款"/>
      <sheetName val="其他应付款"/>
      <sheetName val="递延收益"/>
      <sheetName val="售奶收入"/>
      <sheetName val="奶款表"/>
      <sheetName val="售牛收入"/>
      <sheetName val="其他业务收入"/>
      <sheetName val="成本CKM03"/>
      <sheetName val="制造费用"/>
      <sheetName val="青贮内部订单"/>
      <sheetName val="成乳牛内部订单"/>
      <sheetName val="非成乳牛内部订单"/>
      <sheetName val="管理费用"/>
      <sheetName val="销售费用"/>
      <sheetName val="税金及附加"/>
      <sheetName val="营业外收支"/>
      <sheetName val="Customer (3M22)"/>
      <sheetName val="便利蜂商贸有限公司"/>
      <sheetName val="上海青咖贸易有限公司"/>
      <sheetName val="瑞幸咖啡（中国）有限公司"/>
      <sheetName val="光明乳业股份有限公司"/>
      <sheetName val="山东纽澜地何牛食品有限公司"/>
      <sheetName val="蒙牛乳业(唐山）有限公司"/>
      <sheetName val="卡士酸奶(苏州)有限公司"/>
      <sheetName val="朴诚乳业承德有限公司"/>
      <sheetName val="青岛新希望琴牌乳业有限公司"/>
      <sheetName val="BRAM Analysis"/>
      <sheetName val="AR&amp;OR"/>
      <sheetName val="Stock"/>
      <sheetName val="Prepaid-Deposit"/>
      <sheetName val="AP&amp;OP "/>
      <sheetName val="Paid in Capital "/>
      <sheetName val="PO"/>
      <sheetName val="Chk Cattle Capex"/>
      <sheetName val="各月报表汇总"/>
      <sheetName val="DXAA Cattle Population "/>
      <sheetName val="DYAA Cattle Population "/>
      <sheetName val="2009-10"/>
      <sheetName val="2009-11"/>
      <sheetName val="2009-12"/>
      <sheetName val="2010-01"/>
      <sheetName val="2010-02"/>
      <sheetName val="2010-03"/>
      <sheetName val="2010-04"/>
      <sheetName val="2010-05"/>
      <sheetName val="2010-06"/>
      <sheetName val="2010-07（1-11）"/>
      <sheetName val="2010-7（12-31）"/>
      <sheetName val="2010-08"/>
      <sheetName val="2010-09"/>
      <sheetName val="2010-10"/>
      <sheetName val="2010-11"/>
      <sheetName val="2010-12"/>
      <sheetName val="2011-1"/>
      <sheetName val="2011-02"/>
      <sheetName val="2011-03"/>
      <sheetName val="2011-04"/>
      <sheetName val="2011-05"/>
      <sheetName val="2011-06"/>
      <sheetName val="2011-07"/>
      <sheetName val="2011-08"/>
      <sheetName val="2011-09"/>
      <sheetName val="2011-10"/>
      <sheetName val="2011-11"/>
      <sheetName val="2011-12"/>
      <sheetName val="2012-01"/>
      <sheetName val="2012-2"/>
      <sheetName val="2012-3"/>
      <sheetName val="2012-4"/>
      <sheetName val="2012-5"/>
      <sheetName val="2012-6"/>
      <sheetName val="2012-7"/>
      <sheetName val="2012-8"/>
      <sheetName val="2012-9"/>
      <sheetName val="2012-10"/>
      <sheetName val="2012-11"/>
      <sheetName val="2012-12"/>
      <sheetName val="2013-1"/>
      <sheetName val="2013-2"/>
      <sheetName val="2013-3"/>
      <sheetName val="2013-4"/>
      <sheetName val="2013-5"/>
      <sheetName val="2013-6"/>
      <sheetName val="2013-7"/>
      <sheetName val="2013-8"/>
      <sheetName val="2013-9"/>
      <sheetName val="2013-10"/>
      <sheetName val="2013-11"/>
      <sheetName val="2013-12"/>
      <sheetName val="2014-1 "/>
      <sheetName val="2014-2"/>
      <sheetName val="2014-3"/>
      <sheetName val="2014-04"/>
      <sheetName val="2014-05"/>
      <sheetName val="2014-06"/>
      <sheetName val="2014-07"/>
      <sheetName val="2014-08"/>
      <sheetName val="2014-09"/>
      <sheetName val="2014-10"/>
      <sheetName val="2014-11"/>
      <sheetName val="2014-12"/>
      <sheetName val="2015-01"/>
      <sheetName val="2015-02"/>
      <sheetName val="2015-03"/>
      <sheetName val="2015-04"/>
      <sheetName val="2015-05"/>
      <sheetName val="2015-06"/>
      <sheetName val="2015-07"/>
      <sheetName val="2015-08"/>
      <sheetName val="2015-09"/>
      <sheetName val="成本-CKM03"/>
      <sheetName val="其他收益"/>
      <sheetName val="pivot"/>
      <sheetName val="PA_Same guarantor checking"/>
      <sheetName val="Customers 2022"/>
      <sheetName val="PA_Customer name checking"/>
      <sheetName val="PA_Customer group checking"/>
      <sheetName val="Customers 2021229M"/>
      <sheetName val="Suppliers (ex banks) 2022"/>
      <sheetName val="Banks (Deposits) 2022"/>
      <sheetName val="Banks (Lending) 2022"/>
      <sheetName val="master loan list_2020"/>
      <sheetName val="master loan list_2021"/>
      <sheetName val="Project Gear (ss)"/>
      <sheetName val="Assessment on listing exp (20%)"/>
      <sheetName val="Assessment on listing exp((25%)"/>
      <sheetName val="Assessment on listing Stub"/>
      <sheetName val="Assessment on listing exp s (2)"/>
      <sheetName val="Assessment on listing expense"/>
      <sheetName val="Fee schedule"/>
      <sheetName val="Assessment on listing exp 9-old"/>
      <sheetName val="Assessment on listing exp stub"/>
      <sheetName val="Listing Expenses"/>
      <sheetName val="Accrual"/>
      <sheetName val="JE on book"/>
      <sheetName val="Project Set Sail"/>
      <sheetName val="BL_Prepayment 18"/>
      <sheetName val="Test Payment (2)"/>
      <sheetName val="Assessment on listing exp 2017"/>
      <sheetName val="Assessment on listing exp 2018"/>
      <sheetName val="Project Gear"/>
      <sheetName val="Project Gear ss"/>
      <sheetName val="modMain"/>
      <sheetName val="RecoveredExternalLink2"/>
      <sheetName val="CF (Direct Method) by month"/>
      <sheetName val="CF (Direct Method)"/>
      <sheetName val="Monthly CF (Direct Method)"/>
      <sheetName val="Log"/>
      <sheetName val="App 1"/>
      <sheetName val="Selling"/>
      <sheetName val="NEW LOAN OUT"/>
      <sheetName val="B1. PL Trend"/>
      <sheetName val="A1. BS trend"/>
      <sheetName val="B2. PL Detail"/>
      <sheetName val="A2. BS Detail"/>
      <sheetName val="E1a. Bank"/>
      <sheetName val="C1 AR summary"/>
      <sheetName val="D1 IR summary"/>
      <sheetName val="to update --&gt;"/>
      <sheetName val="actual data"/>
      <sheetName val="signed loan"/>
      <sheetName val="AR+IR+rep"/>
      <sheetName val="應收賬分析 Forecast"/>
      <sheetName val="B3 Expenses Forecast"/>
      <sheetName val="A5. BS working"/>
      <sheetName val="Staff loan"/>
      <sheetName val="E1b. BEA loans"/>
      <sheetName val="E1c. Loan arrangement  &amp; set up"/>
      <sheetName val="Listing expense"/>
      <sheetName val="Schedule --&gt;"/>
      <sheetName val="NEW loan AR repayment sch"/>
      <sheetName val="NEW loan IR repayment sch"/>
      <sheetName val="Signed loan AR repayment sch"/>
      <sheetName val="Signed loan INT repayment sch"/>
      <sheetName val="C4 Revenue redemption"/>
      <sheetName val="C6a Mortgage"/>
      <sheetName val="C6b Subordinated mortgage loans"/>
      <sheetName val="C6c HOS Property Loans"/>
      <sheetName val="C6d Unsecured Personal Loans"/>
      <sheetName val="C6e SME"/>
      <sheetName val="F1 FA summary"/>
      <sheetName val="F2. Summary exist fA"/>
      <sheetName val="F3. Additional of fixed asset"/>
      <sheetName val="F4. Lease summary"/>
      <sheetName val="审计标识"/>
      <sheetName val="基本资料(不打印)"/>
      <sheetName val="程序表不打印"/>
      <sheetName val="ZO计划实施的实质性程序"/>
      <sheetName val="计划程序"/>
      <sheetName val="A31-1审定表2010"/>
      <sheetName val="A31-2汇总表"/>
      <sheetName val="A31-2-1原值增加 (2)"/>
      <sheetName val="A31-2-2原值减少 (2)"/>
      <sheetName val="A31-2-4折旧明细 (2)"/>
      <sheetName val="A31-3-2折旧测算 (2)"/>
      <sheetName val="A31-2汇总表2010"/>
      <sheetName val="A31-2-1原值增加"/>
      <sheetName val="A31-2-2原值减少"/>
      <sheetName val="A31-2-4折旧明细"/>
      <sheetName val="A31-2-5减值准备明细"/>
      <sheetName val="A31-2-6闲置抵押等"/>
      <sheetName val="A31-3-1折旧修理分析表"/>
      <sheetName val="A31-3-2折旧测算"/>
      <sheetName val="A31-3-2折旧测算（样式一）"/>
      <sheetName val="A31-3-2折旧测算（样式二）"/>
      <sheetName val="A31-3-2折旧测算（样式三）"/>
      <sheetName val="A31-3-3减值测试表"/>
      <sheetName val="A31-3-4资产保险"/>
      <sheetName val="A31-3-5待售资产"/>
      <sheetName val="A31-5盘点"/>
      <sheetName val="A31-6抽样"/>
      <sheetName val="A31-7-1房屋产权核对"/>
      <sheetName val="A31-7-2汽车产权核对"/>
      <sheetName val="ZO4增加检查表"/>
      <sheetName val="ZO5减少检查表"/>
      <sheetName val="FSM"/>
      <sheetName val="Open BS"/>
      <sheetName val="Assumptions for PL"/>
      <sheetName val="Assumptions for BS CF"/>
      <sheetName val="Projected rev 05-09"/>
      <sheetName val="Projected Cost and exp 05-09"/>
      <sheetName val="Projected PL 05-09"/>
      <sheetName val="CAPEX 05-09"/>
      <sheetName val="Ratios Enel"/>
      <sheetName val="TFR"/>
      <sheetName val="G"/>
      <sheetName val="Start-up financing"/>
      <sheetName val="Local borrowing"/>
      <sheetName val="Master Data"/>
      <sheetName val="基本情况表"/>
      <sheetName val="资产"/>
      <sheetName val="负债"/>
      <sheetName val="利润"/>
      <sheetName val="现流"/>
      <sheetName val="权益（本）"/>
      <sheetName val="权益（上）"/>
      <sheetName val="资23"/>
      <sheetName val="负23"/>
      <sheetName val="利23"/>
      <sheetName val="现23"/>
      <sheetName val="调23"/>
      <sheetName val="资22"/>
      <sheetName val="负22"/>
      <sheetName val="利22"/>
      <sheetName val="现22"/>
      <sheetName val="调22"/>
      <sheetName val="调整科目"/>
      <sheetName val="目录"/>
      <sheetName val="修订记录"/>
      <sheetName val="资合并"/>
      <sheetName val="资"/>
      <sheetName val="利合并"/>
      <sheetName val="利"/>
      <sheetName val="现合并"/>
      <sheetName val="现"/>
      <sheetName val="所合并"/>
      <sheetName val="所"/>
      <sheetName val="企业合并及合并财务报表"/>
      <sheetName val="交易性金融资产"/>
      <sheetName val="衍生金融资产"/>
      <sheetName val="应收票据"/>
      <sheetName val="应收款项融资"/>
      <sheetName val="应收资金集中管理款"/>
      <sheetName val="合同资产"/>
      <sheetName val="持有待售资产"/>
      <sheetName val="一年内到期的非流动资产"/>
      <sheetName val="其他流动资产"/>
      <sheetName val="债权投资"/>
      <sheetName val="其他债权投资"/>
      <sheetName val="长期应收款"/>
      <sheetName val="长期股权投资"/>
      <sheetName val="其他权益工具投资"/>
      <sheetName val="其他非流动金融资产"/>
      <sheetName val="投资性房地产"/>
      <sheetName val="生产性生物资产"/>
      <sheetName val="油气资产"/>
      <sheetName val="使用权资产"/>
      <sheetName val="开发支出"/>
      <sheetName val="商誉"/>
      <sheetName val="长期待摊费用"/>
      <sheetName val="递延所得税资产和递延所得税负债"/>
      <sheetName val="其他非流动资产"/>
      <sheetName val="短期借款"/>
      <sheetName val="交易性金融负债"/>
      <sheetName val="衍生金融负债"/>
      <sheetName val="应付票据"/>
      <sheetName val="预收款项"/>
      <sheetName val="合同负债"/>
      <sheetName val="应付职工薪酬"/>
      <sheetName val="应交税费"/>
      <sheetName val="持有待售负债"/>
      <sheetName val="一年内到期的非流动负债"/>
      <sheetName val="其他流动负债"/>
      <sheetName val="长期借款"/>
      <sheetName val="应付债券"/>
      <sheetName val="优先股永续债"/>
      <sheetName val="租赁负债"/>
      <sheetName val="长期应付款"/>
      <sheetName val="长期应付职工薪酬"/>
      <sheetName val="预计负债"/>
      <sheetName val="其他非流动负债"/>
      <sheetName val="实收资本"/>
      <sheetName val="其他权益工具"/>
      <sheetName val="资本公积"/>
      <sheetName val="专项储备"/>
      <sheetName val="盈余公积"/>
      <sheetName val="未分配利润"/>
      <sheetName val="营业收入和营业成本"/>
      <sheetName val="销售费用、管理费用、研发费用、财务费用"/>
      <sheetName val="投资收益"/>
      <sheetName val="净敞口套期收益"/>
      <sheetName val="公允价值变动收益"/>
      <sheetName val="信用减值损失"/>
      <sheetName val="资产减值损失"/>
      <sheetName val="资产处置收益"/>
      <sheetName val="营业外收入"/>
      <sheetName val="营业外支出"/>
      <sheetName val="所得税费用"/>
      <sheetName val="其他综合收益"/>
      <sheetName val="每股收益"/>
      <sheetName val="非货币性资产交换"/>
      <sheetName val="股份支付"/>
      <sheetName val="债务重组"/>
      <sheetName val="借款费用"/>
      <sheetName val="租赁"/>
      <sheetName val="终止经营"/>
      <sheetName val="分部信息"/>
      <sheetName val="现金流量表补充资料"/>
      <sheetName val="外币货币性项目"/>
      <sheetName val="所有权或使用权受到限制的资产"/>
      <sheetName val="或有事项"/>
      <sheetName val="资产负债表日后事项"/>
      <sheetName val="关联方关系及其交易"/>
      <sheetName val="母公司应收账款"/>
      <sheetName val="母公司应收资金集中管理款"/>
      <sheetName val="母公司其他应收款"/>
      <sheetName val="母公司长期股权投资"/>
      <sheetName val="母公司营业收入和营业成本"/>
      <sheetName val="母公司投资收益"/>
      <sheetName val="母公司现金流量表补充资料"/>
      <sheetName val="利润表补充资料"/>
      <sheetName val="初始"/>
      <sheetName val="调查表"/>
      <sheetName val="重要性"/>
      <sheetName val="原报表"/>
      <sheetName val="上期调整分录"/>
      <sheetName val="上期试算表"/>
      <sheetName val="本期调整分录"/>
      <sheetName val="本期试算表"/>
      <sheetName val="未更正错报"/>
      <sheetName val="审定报表"/>
      <sheetName val="CF1"/>
      <sheetName val="CF3"/>
      <sheetName val="CF4"/>
      <sheetName val="现流核对"/>
      <sheetName val="管理报表"/>
      <sheetName val="财务分析"/>
      <sheetName val="减值准备"/>
      <sheetName val="附注核对"/>
      <sheetName val="2—1"/>
      <sheetName val="2—2"/>
      <sheetName val="5—1"/>
      <sheetName val="5—2"/>
      <sheetName val="8—1"/>
      <sheetName val="—"/>
      <sheetName val="18"/>
      <sheetName val="19"/>
      <sheetName val="20"/>
      <sheetName val="补充资料"/>
      <sheetName val="%"/>
      <sheetName val="预付账款"/>
      <sheetName val="2017.09"/>
      <sheetName val="2018.09"/>
      <sheetName val="Tickmarks"/>
      <sheetName val="PPE&amp;IA"/>
      <sheetName val="OCI"/>
      <sheetName val="Leadsheet"/>
      <sheetName val="BS 2.05"/>
      <sheetName val="2 - AR&amp;AP"/>
      <sheetName val="Offering Structure"/>
      <sheetName val="Coversheet"/>
      <sheetName val="2-8应交税金"/>
      <sheetName val="CB"/>
      <sheetName val="beer-indstry"/>
      <sheetName val="调整类型"/>
      <sheetName val="beer-ind"/>
      <sheetName val="query results"/>
      <sheetName val="geog"/>
      <sheetName val="BEER-PRO"/>
      <sheetName val="Overall Sizing"/>
      <sheetName val="Model"/>
      <sheetName val="Sensetivities"/>
      <sheetName val="Transaction comps"/>
      <sheetName val="pe ratio"/>
      <sheetName val="synthgraph"/>
      <sheetName val="Contribution Debate"/>
      <sheetName val="AcqIS"/>
      <sheetName val="AcqBSCF"/>
      <sheetName val="Graph 5-13-97"/>
      <sheetName val="DMC-DCF"/>
      <sheetName val="Credit"/>
      <sheetName val="2000 EXTERNAL"/>
      <sheetName val="Lists"/>
      <sheetName val="Choices"/>
      <sheetName val="Moody's Lease Assumptions"/>
      <sheetName val="CSCCincSKR"/>
      <sheetName val="CREDIT STATS"/>
      <sheetName val="Finland"/>
      <sheetName val="Israel"/>
      <sheetName val="Thailand"/>
      <sheetName val="France"/>
      <sheetName val="Taiwan"/>
      <sheetName val="Chile"/>
      <sheetName val="Egypt"/>
      <sheetName val="El Salvador"/>
      <sheetName val="Morocco"/>
      <sheetName val="Nigeria"/>
      <sheetName val="TIP 1A FX Information"/>
      <sheetName val="RECAP RETURNS"/>
      <sheetName val="Data Arrangement"/>
      <sheetName val="Ownership"/>
      <sheetName val="Lists and Policies"/>
      <sheetName val="Options"/>
      <sheetName val="GT_Ref_Libr"/>
      <sheetName val="95TAXPROV-HEC"/>
      <sheetName val="Print"/>
      <sheetName val="Acq | Feeder"/>
      <sheetName val="LT-Plan-Upside (2)"/>
      <sheetName val="FX-Table"/>
      <sheetName val="REPORTED_ERRORS_WARNINGS"/>
      <sheetName val="Shr info"/>
      <sheetName val="Financial tables"/>
      <sheetName val="Results"/>
      <sheetName val="RESEARCHWISE"/>
      <sheetName val="Charts"/>
      <sheetName val="Update"/>
      <sheetName val="Segmental Performance"/>
      <sheetName val="F-A"/>
      <sheetName val="F-A-1"/>
      <sheetName val="F-A-2"/>
      <sheetName val="F-A-3"/>
      <sheetName val="F-A-4"/>
      <sheetName val="F-A-5"/>
      <sheetName val="F-A-6"/>
      <sheetName val="F-A-7"/>
      <sheetName val="F-B"/>
      <sheetName val="F-B-1"/>
      <sheetName val="F-B-2"/>
      <sheetName val="F-B-3"/>
      <sheetName val="F-B-3A(261)"/>
      <sheetName val="F-B-3B(Cordless)"/>
      <sheetName val="F-B-3C(138)"/>
      <sheetName val="F-B-3D(Neptune)"/>
      <sheetName val="F-B-3E(Wiltec Ind)"/>
      <sheetName val="F-B-4"/>
      <sheetName val="F-B-5"/>
      <sheetName val="F-B-6"/>
      <sheetName val="F-B-7"/>
      <sheetName val="F-B-8"/>
      <sheetName val="F-B-9"/>
      <sheetName val="F-B-9A"/>
      <sheetName val="F-B-10"/>
      <sheetName val="F-B-10A"/>
      <sheetName val="F-B-11"/>
      <sheetName val="F-B-12"/>
      <sheetName val="F-B-13"/>
      <sheetName val="F-B-14"/>
      <sheetName val="00 FG breakdown"/>
      <sheetName val="01 FG breakdown"/>
      <sheetName val="99 FG breakdown"/>
      <sheetName val="Chart of Acct"/>
      <sheetName val="完"/>
      <sheetName val="Office Improve"/>
      <sheetName val="其他业务收入2010"/>
      <sheetName val="其他业务收入09"/>
      <sheetName val="其他业务收入08"/>
      <sheetName val="营业外收入09"/>
      <sheetName val="营业外收入08"/>
      <sheetName val="名称表"/>
      <sheetName val="Raw materials"/>
      <sheetName val="PI"/>
      <sheetName val="其他业务成本.111031"/>
      <sheetName val="PL底稿"/>
      <sheetName val="A300"/>
      <sheetName val="营业外支出08"/>
      <sheetName val="LPP"/>
      <sheetName val="枚举字典"/>
      <sheetName val="其他业务成本09"/>
      <sheetName val="Collateral"/>
      <sheetName val="Disposition"/>
      <sheetName val="CONSO"/>
      <sheetName val="jan01"/>
      <sheetName val="feb01"/>
      <sheetName val="mar01"/>
      <sheetName val="apr01"/>
      <sheetName val="may01"/>
      <sheetName val="jun01"/>
      <sheetName val="jul01"/>
      <sheetName val="AUG01"/>
      <sheetName val="SEP01"/>
      <sheetName val="OCT01"/>
      <sheetName val="NOV01"/>
      <sheetName val="DEC01"/>
      <sheetName val="SOP"/>
      <sheetName val="change log"/>
      <sheetName val="DirectExpense &amp; HC"/>
      <sheetName val="Expense BD old"/>
      <sheetName val="BU performance"/>
      <sheetName val="NII"/>
      <sheetName val="Exp"/>
      <sheetName val="B21 SP"/>
      <sheetName val="SP GP"/>
      <sheetName val="Expense (2)"/>
      <sheetName val="GTS(PV)"/>
      <sheetName val="T&amp;M(PV)"/>
      <sheetName val="SJV retrv"/>
      <sheetName val="retrv-sales pdt"/>
      <sheetName val="retrv"/>
      <sheetName val="Ratio"/>
      <sheetName val="NII by bu"/>
      <sheetName val="Fees&amp; Sales"/>
      <sheetName val="Exp oneoff"/>
      <sheetName val="Other income "/>
      <sheetName val="Retrv SGD"/>
      <sheetName val="WFOE"/>
      <sheetName val="MIS onshore -LE"/>
      <sheetName val="IBG"/>
      <sheetName val="CBG"/>
      <sheetName val="T&amp;M"/>
      <sheetName val="TLM"/>
      <sheetName val="CMU"/>
      <sheetName val="CO1-3,6"/>
      <sheetName val="CO7"/>
      <sheetName val="SU"/>
      <sheetName val="Capital Market"/>
      <sheetName val="IBG12 excl FIG"/>
      <sheetName val="FIG"/>
      <sheetName val="IBG34"/>
      <sheetName val="Syndications"/>
      <sheetName val="GTS"/>
      <sheetName val="Financials (source)"/>
      <sheetName val="alloc,staff"/>
      <sheetName val="Analysis Summary"/>
      <sheetName val="Analysis by Unit"/>
      <sheetName val="cheatsheet"/>
      <sheetName val="NIM Analysis 1"/>
      <sheetName val="RoAE"/>
      <sheetName val="FTP"/>
      <sheetName val="ppt(review)"/>
      <sheetName val="China L2"/>
      <sheetName val="Lead2"/>
      <sheetName val="SJV"/>
      <sheetName val="trading B22"/>
      <sheetName val="PV"/>
      <sheetName val="CV"/>
      <sheetName val="trading FY21"/>
      <sheetName val="vs BGT"/>
      <sheetName val="Seasonality"/>
      <sheetName val="change summary"/>
      <sheetName val="Income"/>
      <sheetName val="Pending"/>
      <sheetName val="SCM"/>
      <sheetName val="nie analysis"/>
      <sheetName val="DB"/>
      <sheetName val="NIE"/>
      <sheetName val="CRE"/>
      <sheetName val="SP_Onshore (SAM)"/>
      <sheetName val="FISG"/>
      <sheetName val="HC-waterfall"/>
      <sheetName val="social insurance"/>
      <sheetName val="HC"/>
      <sheetName val="General Expense"/>
      <sheetName val="IT_old"/>
      <sheetName val="IT update"/>
      <sheetName val="IT_B22"/>
      <sheetName val="IT"/>
      <sheetName val="Allocation"/>
      <sheetName val="SU allocation"/>
      <sheetName val="DCM"/>
      <sheetName val="Hyperion"/>
      <sheetName val="Hyperion_offshore"/>
      <sheetName val="VOL"/>
      <sheetName val="RPM"/>
      <sheetName val="PSD-MSI"/>
      <sheetName val="PREMIX FR THAILAND"/>
      <sheetName val="CAL-BC-UCC"/>
      <sheetName val="COARSE SUGAR"/>
      <sheetName val="LANDED COST"/>
      <sheetName val="FORM-OB 2002"/>
      <sheetName val="MATREQ-RM-OB2002"/>
      <sheetName val="MATREQ-PM"/>
      <sheetName val="MSI PREMIX"/>
      <sheetName val="PREMIX TO THAILAND-new form"/>
      <sheetName val="PSD-BICUTAN"/>
      <sheetName val="PSD-BICUTAN-new form"/>
      <sheetName val="R&amp;D"/>
      <sheetName val="PSD-EX-THAILAND"/>
      <sheetName val="DLVME-UCC-MSI"/>
      <sheetName val="DLVME"/>
      <sheetName val="DLRT"/>
      <sheetName val="PKI"/>
      <sheetName val="FREIGHT"/>
      <sheetName val="RTL"/>
      <sheetName val="PURCHASES"/>
      <sheetName val="PSD MQ-2002@52.00"/>
      <sheetName val="PREMIX_FR_THAILAND"/>
      <sheetName val="COARSE_SUGAR"/>
      <sheetName val="LANDED_COST"/>
      <sheetName val="FORM-OB_2002"/>
      <sheetName val="MSI_PREMIX"/>
      <sheetName val="PREMIX_TO_THAILAND-new_form"/>
      <sheetName val="PSD-BICUTAN-new_form"/>
      <sheetName val="Commodity Cost"/>
      <sheetName val="FIXED COST"/>
      <sheetName val="PREMIX_FR_THAILAND1"/>
      <sheetName val="COARSE_SUGAR1"/>
      <sheetName val="LANDED_COST1"/>
      <sheetName val="FORM-OB_20021"/>
      <sheetName val="MSI_PREMIX1"/>
      <sheetName val="PREMIX_TO_THAILAND-new_form1"/>
      <sheetName val="PSD-BICUTAN-new_form1"/>
      <sheetName val="PSD_MQ-2002@52_00"/>
      <sheetName val="Commodity_Cost"/>
      <sheetName val="FIXED_COST"/>
      <sheetName val="MAT"/>
      <sheetName val="Report"/>
      <sheetName val="Comments"/>
      <sheetName val="User"/>
      <sheetName val="Orientation"/>
      <sheetName val="RptClose"/>
      <sheetName val="Hidden"/>
      <sheetName val="2006-08"/>
      <sheetName val="2005-08"/>
      <sheetName val="Flash"/>
      <sheetName val="Flash (Retrieve tab)"/>
      <sheetName val="F09 B10"/>
      <sheetName val="F09 B10 (Retrieve tab)"/>
      <sheetName val="Unit drivers"/>
      <sheetName val="Unit drivers (Retri tab-country"/>
      <sheetName val="Unit perf"/>
      <sheetName val="Unit perf (Retri tab-for countr"/>
      <sheetName val="Unit Per (HC) - For Countries"/>
      <sheetName val="MTD"/>
      <sheetName val="Bud_MTD"/>
      <sheetName val="Bud_YTD"/>
      <sheetName val="ExecSum"/>
      <sheetName val="HK_Trend"/>
      <sheetName val="HK_MTD"/>
      <sheetName val="HK_YTD"/>
      <sheetName val="HK_Bud_MTD"/>
      <sheetName val="HK_Bud_YTD"/>
      <sheetName val="HK_Bud_ToT"/>
      <sheetName val="FPL 0204"/>
      <sheetName val="增值税应税种类"/>
      <sheetName val="DBU Summary"/>
      <sheetName val="Documentation"/>
      <sheetName val="Post-adj"/>
      <sheetName val="GC0359110"/>
      <sheetName val="DTDF_ACU_BU"/>
      <sheetName val="1I_ENTRY"/>
      <sheetName val="reclass"/>
      <sheetName val="lrsg005a"/>
      <sheetName val="lrsg005a(2)"/>
      <sheetName val="lrsg007a"/>
      <sheetName val="lrsg009a"/>
      <sheetName val="lrsg009a(3)"/>
      <sheetName val="lrsg009a(2)"/>
      <sheetName val="lrsg0009a(4)"/>
      <sheetName val="lrsg011a"/>
      <sheetName val="lrsg011a(2)"/>
      <sheetName val="lrsg013a"/>
      <sheetName val="lrsg013a(2)"/>
      <sheetName val="lrsg013a(3)"/>
      <sheetName val="lrsg013a(4)"/>
      <sheetName val="lrsg015a"/>
      <sheetName val="lrsg019a"/>
      <sheetName val="lrsg022a"/>
      <sheetName val="Benchmark"/>
      <sheetName val="Total Pledge"/>
      <sheetName val="FX Option"/>
      <sheetName val="App 1 - C"/>
      <sheetName val="Housing Loan-Credit"/>
      <sheetName val="Housing Loan"/>
      <sheetName val="AFS equity"/>
      <sheetName val="DWNLOAD-SUM"/>
      <sheetName val="CSL MAS610 DBU October05_revise"/>
      <sheetName val="LR Line"/>
      <sheetName val="NRFF-Squ"/>
      <sheetName val="ACU_post"/>
      <sheetName val="1__Annex_1H___S05_asset"/>
      <sheetName val="1__Annex_1H___S05_Liab"/>
      <sheetName val="MAS610_ok"/>
      <sheetName val="CSL"/>
      <sheetName val="Mapping"/>
      <sheetName val="Loan to Deposit"/>
      <sheetName val="Drop down"/>
      <sheetName val="P8b-NPL (FCT)"/>
      <sheetName val="Configuration"/>
      <sheetName val="Client Valuation"/>
      <sheetName val="AUD Rates"/>
      <sheetName val="USD Rates"/>
      <sheetName val="II"/>
      <sheetName val="III"/>
      <sheetName val="IV"/>
      <sheetName val="VI"/>
      <sheetName val="VII"/>
      <sheetName val="X"/>
      <sheetName val="AUD Dual Adv"/>
      <sheetName val="USD Dual Adv"/>
      <sheetName val="VIII"/>
      <sheetName val="IX"/>
      <sheetName val="US-China (Michael)"/>
      <sheetName val="20_Simulation"/>
      <sheetName val="Stocks &amp; FX Raw"/>
      <sheetName val="Decomposition"/>
      <sheetName val="vFormula"/>
      <sheetName val="vConfig"/>
      <sheetName val="Summary &gt;&gt;"/>
      <sheetName val="Regional"/>
      <sheetName val="Large Corp"/>
      <sheetName val="MidCap"/>
      <sheetName val="IBG Prdt (PF_SAG_SF)"/>
      <sheetName val="PF"/>
      <sheetName val="SAG"/>
      <sheetName val="SF"/>
      <sheetName val="Mgmt"/>
      <sheetName val="COO"/>
      <sheetName val="SME"/>
      <sheetName val="IBG3"/>
      <sheetName val="IBG4"/>
      <sheetName val="By Country&gt;&gt; "/>
      <sheetName val="REG"/>
      <sheetName val="SG"/>
      <sheetName val="SG L3"/>
      <sheetName val="SG Reg"/>
      <sheetName val="Stretch"/>
      <sheetName val="HK"/>
      <sheetName val="CN"/>
      <sheetName val="TW"/>
      <sheetName val="IN"/>
      <sheetName val="IN (ex LVB)"/>
      <sheetName val="IN (LVB)"/>
      <sheetName val="ID"/>
      <sheetName val="ROW"/>
      <sheetName val="MY"/>
      <sheetName val="PH"/>
      <sheetName val="TH"/>
      <sheetName val="VN"/>
      <sheetName val="MYM"/>
      <sheetName val="JP"/>
      <sheetName val="KR"/>
      <sheetName val="UAE"/>
      <sheetName val="UK"/>
      <sheetName val="US"/>
      <sheetName val="AU"/>
      <sheetName val="Dhaka"/>
      <sheetName val="Generic"/>
      <sheetName val="vFormat"/>
      <sheetName val="vSmartView"/>
      <sheetName val="WF HoH"/>
      <sheetName val="WF 1H23 YoY"/>
      <sheetName val="WF F23 YoY"/>
      <sheetName val="WF F23 vs bgt"/>
      <sheetName val="Ctry"/>
      <sheetName val="Non NII"/>
      <sheetName val="Provision"/>
      <sheetName val="NPL"/>
      <sheetName val="CV PV"/>
      <sheetName val="Daily BS"/>
      <sheetName val="FTE"/>
      <sheetName val="Bank exp"/>
      <sheetName val="Bank DE by BUSU"/>
      <sheetName val="SJV exp"/>
      <sheetName val="Retrv-exp FTE"/>
      <sheetName val="Retrv Loan"/>
      <sheetName val="JUL03 (Amd)"/>
      <sheetName val="JUN03"/>
      <sheetName val="MAY03"/>
      <sheetName val="APR03"/>
      <sheetName val="MAR03"/>
      <sheetName val="28MAR03"/>
      <sheetName val="FEB03"/>
      <sheetName val="JAN03"/>
      <sheetName val="wt avg int rate"/>
      <sheetName val="DEC02"/>
      <sheetName val="NOV02"/>
      <sheetName val="OCT02"/>
      <sheetName val="SEP02"/>
      <sheetName val="JULY02"/>
      <sheetName val="JUN02"/>
      <sheetName val="MAY02"/>
      <sheetName val="incorrect"/>
      <sheetName val="APR02"/>
      <sheetName val="270302"/>
      <sheetName val="FEB 02"/>
      <sheetName val="JAN02"/>
      <sheetName val="DEC 01"/>
      <sheetName val="NOV 01 (2)"/>
      <sheetName val="NOV 01"/>
      <sheetName val="OCT 01"/>
      <sheetName val="SEPT 01"/>
      <sheetName val="AUG 01"/>
      <sheetName val="July 01"/>
      <sheetName val="June 01"/>
      <sheetName val="acc-int"/>
      <sheetName val="ro-rcf"/>
      <sheetName val="RCF"/>
      <sheetName val="Summary (2)"/>
      <sheetName val="Readme"/>
      <sheetName val="R&amp;O"/>
      <sheetName val="Manual adj"/>
      <sheetName val="vs GMC offsite"/>
      <sheetName val="6taskforces"/>
      <sheetName val="WF F23 vs B23"/>
      <sheetName val="WF B24 Rev"/>
      <sheetName val="Ctry F23"/>
      <sheetName val="Ctry B24"/>
      <sheetName val="Non NII F23"/>
      <sheetName val="CV PV F23"/>
      <sheetName val="NPL cases"/>
      <sheetName val="Ctry exp"/>
      <sheetName val="WF B24 Exp"/>
      <sheetName val="Retrv CF"/>
      <sheetName val="Recon Summary"/>
      <sheetName val="illustration on FX rate impact"/>
      <sheetName val="for MIS"/>
      <sheetName val="Recon in RMB"/>
      <sheetName val="Group provided in S$"/>
      <sheetName val="onshore NII-hyp"/>
      <sheetName val="SJV bal"/>
      <sheetName val="simulate WHT"/>
      <sheetName val="WHT"/>
      <sheetName val="SJV bal by type"/>
      <sheetName val="Table"/>
      <sheetName val="AUG 02"/>
      <sheetName val="MAR02"/>
      <sheetName val="May 01"/>
      <sheetName val="Dec00"/>
      <sheetName val="ExchRate"/>
      <sheetName val="text-f"/>
      <sheetName val="JUL03_(Amd)"/>
      <sheetName val="wt_avg_int_rate"/>
      <sheetName val="FEB_02"/>
      <sheetName val="DEC_01"/>
      <sheetName val="NOV_01_(2)"/>
      <sheetName val="NOV_01"/>
      <sheetName val="OCT_01"/>
      <sheetName val="SEPT_01"/>
      <sheetName val="AUG_01"/>
      <sheetName val="July_01"/>
      <sheetName val="June_01"/>
      <sheetName val="AUG_02"/>
      <sheetName val="May_01"/>
      <sheetName val="WP"/>
      <sheetName val="202309TB"/>
      <sheetName val="60210102JE"/>
      <sheetName val="60210202JE"/>
      <sheetName val="60210203JE"/>
      <sheetName val="GAAP Procedures"/>
      <sheetName val="Sample Selection"/>
      <sheetName val="Procedures (Step 1)"/>
      <sheetName val="Results Template (Step 1)"/>
      <sheetName val="Procedures (Step 2)"/>
      <sheetName val="Results Template (Step 2)"/>
      <sheetName val="Procedures (Step 3)"/>
      <sheetName val="Results Template (Step 3)"/>
      <sheetName val="Procedures (Step 4)"/>
      <sheetName val="Procedures (Step 5)"/>
      <sheetName val="Results Template (Step 5)"/>
      <sheetName val="Library Procedures-截止性测试"/>
      <sheetName val="test-截止性测试"/>
      <sheetName val="期后抽凭测试"/>
      <sheetName val="Jul"/>
      <sheetName val="Sep"/>
      <sheetName val="Dec 2002"/>
      <sheetName val="DBU &amp; ACU"/>
      <sheetName val="EQTSUMY-FEB"/>
      <sheetName val="Dec_2002"/>
      <sheetName val="DBU_&amp;_ACU"/>
      <sheetName val="A&amp;P"/>
      <sheetName val="mktg"/>
      <sheetName val="Ele(VMC)"/>
      <sheetName val="Standard cost"/>
      <sheetName val="TRF"/>
      <sheetName val="export"/>
      <sheetName val="Test"/>
      <sheetName val="export-256ton"/>
      <sheetName val="TRF (2)"/>
      <sheetName val="Impt Notes"/>
      <sheetName val="Affliate Code table"/>
      <sheetName val="WHT Rate and GL tables"/>
      <sheetName val="Pivot T&amp;O Loading"/>
      <sheetName val="T&amp;O 1H True Up"/>
      <sheetName val="T&amp;O Monthly DB"/>
      <sheetName val="Pivot SU Loading"/>
      <sheetName val="SU Pivot"/>
      <sheetName val="SU 1H True Up"/>
      <sheetName val="SU Monthly DB"/>
      <sheetName val="Maping Table"/>
      <sheetName val="T&amp;O Summary"/>
      <sheetName val="SU Summary"/>
      <sheetName val="Guiding Principles"/>
      <sheetName val="Pivot (for Zenn)"/>
      <sheetName val="Check Conso"/>
      <sheetName val="Direct Billing Template"/>
      <sheetName val="London or Australia"/>
      <sheetName val="T&amp;O chk"/>
      <sheetName val="SU chk"/>
      <sheetName val="Ref Table"/>
      <sheetName val="Ref Table_CBGT PC code"/>
      <sheetName val="Ref Table_Recharge PC code"/>
      <sheetName val="Group MgmRpt link to BSR PV"/>
      <sheetName val="Alloc Exp_DB split"/>
      <sheetName val="EPG SG"/>
      <sheetName val="EPG HK"/>
      <sheetName val="Exposure"/>
      <sheetName val="CapRes"/>
      <sheetName val="GLVBGA_TBBK_BCY"/>
      <sheetName val="ignore(formularise)"/>
      <sheetName val="PriorYr"/>
      <sheetName val="recon"/>
      <sheetName val="just paste&gt;TP&gt;ChiaLiWang&gt;TB&gt;PL"/>
      <sheetName val="just paste&gt;TP&gt;Sylvia&gt;GP_SP"/>
      <sheetName val="ignore(formularised)"/>
      <sheetName val="ignore(formularised)1"/>
      <sheetName val="just paste&gt;SH&gt;DongWang&gt;FCY BS"/>
      <sheetName val="just paste&gt;SH&gt;DongWang&gt;FCY Inc"/>
      <sheetName val="NDF outstandg as at AUG"/>
      <sheetName val="just paste3"/>
      <sheetName val="extract fr GLVBGA"/>
      <sheetName val="GP TP"/>
      <sheetName val="GP TP PSGL query"/>
      <sheetName val="组织结构图"/>
      <sheetName val="变动分析"/>
      <sheetName val="FS_202212"/>
      <sheetName val="TT_202212"/>
      <sheetName val="CF_2022"/>
      <sheetName val="CF_WP"/>
      <sheetName val="CJE"/>
      <sheetName val="CF 辅助"/>
      <sheetName val="2021-CF"/>
      <sheetName val="202212TB"/>
      <sheetName val="2022.1-12月JE"/>
      <sheetName val="BS_2022.12 client"/>
      <sheetName val="PL_2022.12 client"/>
      <sheetName val="租赁负债摊销-from client"/>
      <sheetName val="BFC-复原费"/>
      <sheetName val="金融资产"/>
      <sheetName val="wind-久期&amp;凸性"/>
      <sheetName val="Bond info 1230"/>
      <sheetName val="Bond Val 1230"/>
      <sheetName val="Library Procedures"/>
      <sheetName val="Planning meeting"/>
      <sheetName val="Results Template “结果”模板"/>
      <sheetName val="tbsh07"/>
      <sheetName val="tbsh08"/>
      <sheetName val="tbsh09"/>
      <sheetName val="Sales by Client"/>
      <sheetName val="预提费用 930"/>
      <sheetName val="未交增值"/>
      <sheetName val="城建税"/>
      <sheetName val="个税"/>
      <sheetName val="教育费"/>
      <sheetName val="地方教育费附加"/>
      <sheetName val="tbdl07"/>
      <sheetName val="tbdl08"/>
      <sheetName val="tbdl09"/>
      <sheetName val="SP"/>
      <sheetName val="控制sheet"/>
      <sheetName val="Non-Statistical Sampling Master"/>
      <sheetName val="Two Step Revenue Testing Master"/>
      <sheetName val="Global Data"/>
      <sheetName val="科目余额表"/>
      <sheetName val="OP-final"/>
      <sheetName val="Mall&amp;CPD"/>
      <sheetName val="AR"/>
      <sheetName val="Deferred tax 14year end"/>
      <sheetName val="Pivot-二级科目"/>
      <sheetName val="ImportHistory"/>
      <sheetName val="Fin Perf "/>
      <sheetName val="SO Credit level 7 5 yr "/>
      <sheetName val="SO Credit level 7 10yr"/>
      <sheetName val="SO Credit level 7 20yr "/>
      <sheetName val="SO Credit level 8 5 yr"/>
      <sheetName val="SO Credit level 8 10yr"/>
      <sheetName val="SO Credit level 8 20yr"/>
      <sheetName val="Total Company ratio"/>
      <sheetName val="Total Company Income"/>
      <sheetName val="Total Comapny BS CF"/>
      <sheetName val="Total Comapny coverage ratio "/>
      <sheetName val="SO Credit level 4"/>
      <sheetName val="SO Credit level 5"/>
      <sheetName val="Discounted Cash Flow Model"/>
      <sheetName val="CSH"/>
      <sheetName val="Advances"/>
      <sheetName val="O-1 (277)"/>
      <sheetName val="O-1 (521)"/>
      <sheetName val="O-1 (626) "/>
      <sheetName val="BEV"/>
      <sheetName val="entity"/>
      <sheetName val="Fin_Perf_"/>
      <sheetName val="Multiples"/>
      <sheetName val="Picklist"/>
      <sheetName val="Regional Simple Averages"/>
      <sheetName val="ERPs by country"/>
      <sheetName val="Lookups"/>
      <sheetName val="Legend"/>
      <sheetName val="List of TPEs"/>
      <sheetName val="EX I"/>
      <sheetName val="4A Unit Costs"/>
      <sheetName val="iAssumptions"/>
      <sheetName val="CFL"/>
      <sheetName val="IRR"/>
      <sheetName val="Expense Categories"/>
      <sheetName val="Iowa Source Data"/>
      <sheetName val="EnergyPricing"/>
      <sheetName val="SO_Credit_level_7_5_yr_"/>
      <sheetName val="SO_Credit_level_7_10yr"/>
      <sheetName val="SO_Credit_level_7_20yr_"/>
      <sheetName val="SO_Credit_level_8_5_yr"/>
      <sheetName val="SO_Credit_level_8_10yr"/>
      <sheetName val="SO_Credit_level_8_20yr"/>
      <sheetName val="Total_Company_ratio"/>
      <sheetName val="Total_Company_Income"/>
      <sheetName val="Total_Comapny_BS_CF"/>
      <sheetName val="Total_Comapny_coverage_ratio_"/>
      <sheetName val="SO_Credit_level_4"/>
      <sheetName val="SO_Credit_level_5"/>
      <sheetName val="Discounted_Cash_Flow_Model"/>
      <sheetName val="O-1_(277)"/>
      <sheetName val="O-1_(521)"/>
      <sheetName val="O-1_(626)_"/>
      <sheetName val="Case 1B - 1"/>
      <sheetName val="Data Beta"/>
      <sheetName val="SWE Credit Rating Graph 6_28_00"/>
      <sheetName val="VendorList"/>
      <sheetName val="soc1"/>
      <sheetName val="FAS 5 "/>
      <sheetName val="Planned 2005 Spend Analysis-All"/>
      <sheetName val="LE List"/>
      <sheetName val="Fin_Perf_1"/>
      <sheetName val="SO_Credit_level_7_5_yr_1"/>
      <sheetName val="SO_Credit_level_7_10yr1"/>
      <sheetName val="SO_Credit_level_7_20yr_1"/>
      <sheetName val="SO_Credit_level_8_5_yr1"/>
      <sheetName val="SO_Credit_level_8_10yr1"/>
      <sheetName val="SO_Credit_level_8_20yr1"/>
      <sheetName val="Total_Company_ratio1"/>
      <sheetName val="Total_Company_Income1"/>
      <sheetName val="Total_Comapny_BS_CF1"/>
      <sheetName val="Total_Comapny_coverage_ratio_1"/>
      <sheetName val="SO_Credit_level_41"/>
      <sheetName val="SO_Credit_level_51"/>
      <sheetName val="Discounted_Cash_Flow_Model1"/>
      <sheetName val="O-1_(277)1"/>
      <sheetName val="O-1_(521)1"/>
      <sheetName val="O-1_(626)_1"/>
      <sheetName val="Regional_Simple_Averages"/>
      <sheetName val="ERPs_by_country"/>
      <sheetName val="List_of_TPEs"/>
      <sheetName val="state"/>
      <sheetName val="Support"/>
      <sheetName val="Hyperion TB"/>
      <sheetName val="Dimensions"/>
      <sheetName val="6 - Data Validation"/>
      <sheetName val="1999 BUDGET"/>
      <sheetName val="GrFour"/>
      <sheetName val="Calc"/>
      <sheetName val="MOne"/>
      <sheetName val="MTwo"/>
      <sheetName val="KOne"/>
      <sheetName val="GoSeven"/>
      <sheetName val="GrThree"/>
      <sheetName val="HTwo"/>
      <sheetName val="JOne"/>
      <sheetName val="JTwo"/>
      <sheetName val="HOne"/>
      <sheetName val="GoEight"/>
      <sheetName val="(BVI) IS"/>
      <sheetName val="Moscow 0605"/>
      <sheetName val="Madrid 0605"/>
      <sheetName val="Stock 0605"/>
      <sheetName val="Frankfurt 0605"/>
      <sheetName val="Paris 0605"/>
      <sheetName val="London0605"/>
      <sheetName val="Milan0605"/>
      <sheetName val="CF_Total"/>
      <sheetName val="D) Trial Balance"/>
      <sheetName val="Results from Nov 98"/>
      <sheetName val="Co. 670 HK"/>
      <sheetName val="T_ANAG_PDC_IT"/>
      <sheetName val="T_HYP_SOC"/>
      <sheetName val="X_PROD_OUT_RIEP"/>
      <sheetName val="Inputs &gt;&gt;"/>
      <sheetName val="QUARTERLY PULP"/>
      <sheetName val="Data_Beta"/>
      <sheetName val="EX_I"/>
      <sheetName val="4A_Unit_Costs"/>
      <sheetName val="Sum_2004"/>
      <sheetName val="Administration"/>
      <sheetName val="基本资料"/>
      <sheetName val="固定资产折旧测算（样式一）"/>
      <sheetName val="固定资产折旧测算（样式二）"/>
      <sheetName val="Controls"/>
      <sheetName val="__FDSCACHE__"/>
      <sheetName val="Overview"/>
      <sheetName val="Quick Comps"/>
      <sheetName val="Estimates (1)"/>
      <sheetName val="Estimates (2)"/>
      <sheetName val="Ratings &amp; Targets"/>
      <sheetName val="Price Earnings"/>
      <sheetName val="Firm Value"/>
      <sheetName val="Management"/>
      <sheetName val="Deals"/>
      <sheetName val="Entity Structure"/>
      <sheetName val="News"/>
      <sheetName val="Events"/>
      <sheetName val="Exchange Rates"/>
      <sheetName val="SBInput"/>
      <sheetName val="__APW_ACTIVE_FIELD_RESTORE__"/>
      <sheetName val="MW"/>
      <sheetName val="MW1"/>
      <sheetName val="MW2"/>
      <sheetName val="Americas Exec"/>
      <sheetName val="Consulting Services"/>
      <sheetName val="Corp OH"/>
      <sheetName val="Corp Funding"/>
      <sheetName val="SCEM"/>
      <sheetName val="SPS"/>
      <sheetName val="NA"/>
      <sheetName val="LA"/>
      <sheetName val="AMERICAS"/>
      <sheetName val="EUROPE"/>
      <sheetName val="Asia"/>
      <sheetName val="TOTAL SEI"/>
      <sheetName val="ROE"/>
      <sheetName val="dpdata(bud)"/>
      <sheetName val="dpdata(act)"/>
      <sheetName val="结账资料"/>
      <sheetName val="折旧清单"/>
      <sheetName val="序时账"/>
      <sheetName val="末级余额表"/>
      <sheetName val="供应商余额表"/>
      <sheetName val="损益调整"/>
      <sheetName val="销售明细"/>
      <sheetName val="销售成本"/>
      <sheetName val="UFPrn20040102173312"/>
      <sheetName val="06-01"/>
      <sheetName val="By Customer"/>
      <sheetName val="EBT Trade"/>
      <sheetName val="药房板块-合同汇总表"/>
      <sheetName val="Lead Sheet"/>
      <sheetName val="MUS Calculations- Figure 5410.1"/>
      <sheetName val="10 yr proj"/>
      <sheetName val="U2_返利汇总_2021"/>
      <sheetName val="BGT"/>
      <sheetName val="TAB-2-forecast"/>
      <sheetName val="Safari09"/>
      <sheetName val="DEAL"/>
      <sheetName val="New_Control"/>
      <sheetName val="LBO_Schedule"/>
      <sheetName val="Outputs"/>
      <sheetName val="Consol_Fin"/>
      <sheetName val="RemainCo_PF"/>
      <sheetName val="RemainderCo_DCF"/>
      <sheetName val="DCF_Control"/>
      <sheetName val="General_DCF"/>
      <sheetName val="Phil_DCF"/>
      <sheetName val="NOL"/>
      <sheetName val="Capacity_Expansion"/>
      <sheetName val="For Discussion"/>
      <sheetName val="Co-Model---&gt;"/>
      <sheetName val="MAPL_Fin"/>
      <sheetName val="SualPag_Fin"/>
      <sheetName val="Mirant_Consol_IS"/>
      <sheetName val="Mirant_Consol_CF"/>
      <sheetName val="Canal_IS"/>
      <sheetName val="Canal_CF"/>
      <sheetName val="California_IS"/>
      <sheetName val="California_CF"/>
      <sheetName val="Delta_IS"/>
      <sheetName val="Delta_CF"/>
      <sheetName val="Kendall_CF"/>
      <sheetName val="Kendall_IS"/>
      <sheetName val="Potrero_IS"/>
      <sheetName val="Potrero_CF"/>
      <sheetName val="MIRMA_IS"/>
      <sheetName val="MIRMA_CF"/>
      <sheetName val="Florida_IS"/>
      <sheetName val="Florida_CF"/>
      <sheetName val="Indiana_IS"/>
      <sheetName val="Indiana_CF"/>
      <sheetName val="Nevada_IS"/>
      <sheetName val="Nevada_CF"/>
      <sheetName val="Georgia_IS"/>
      <sheetName val="Georgia_CF"/>
      <sheetName val="Texas_IS"/>
      <sheetName val="Texas_CF"/>
      <sheetName val="Zeeland_IS"/>
      <sheetName val="Zeeland_CF"/>
      <sheetName val="Philippines_IS"/>
      <sheetName val="Philippines_CF"/>
      <sheetName val="Caribbean_IS"/>
      <sheetName val="Caribbean_CF"/>
      <sheetName val="NY_IS"/>
      <sheetName val="NY_CF"/>
      <sheetName val="Biz"/>
      <sheetName val="JVs"/>
      <sheetName val="Comparison"/>
      <sheetName val="Blended Val "/>
      <sheetName val="Well Cost"/>
      <sheetName val="nada"/>
      <sheetName val="ypf"/>
      <sheetName val="econ"/>
      <sheetName val="Profiles Plot"/>
      <sheetName val="Cash Flow Plots"/>
      <sheetName val="Dev. Plan Plot"/>
      <sheetName val="3-1-1现金"/>
      <sheetName val="dpA"/>
      <sheetName val="Summary 2013"/>
      <sheetName val="设备部房屋"/>
      <sheetName val="Calculations"/>
      <sheetName val="G102"/>
      <sheetName val="M2-利润表"/>
      <sheetName val="C2-开发专用表-签约明细表"/>
      <sheetName val="M1-资产负债表"/>
      <sheetName val="M9-经济增加值"/>
      <sheetName val="SUDAREA"/>
      <sheetName val="METHANOL"/>
      <sheetName val="投入产出汇总"/>
      <sheetName val="CA_new"/>
      <sheetName val="T  B"/>
      <sheetName val="cum pred"/>
      <sheetName val="Description"/>
      <sheetName val="H101(OK)"/>
      <sheetName val="calculos"/>
      <sheetName val="impuestos trim"/>
      <sheetName val="IMPUTS"/>
      <sheetName val="参数表"/>
      <sheetName val="Cálculos"/>
      <sheetName val="Summry Prod"/>
      <sheetName val="Info div"/>
      <sheetName val="F30.Nov.Price.Variance.For.Ref"/>
      <sheetName val="5201.2004"/>
      <sheetName val="清单"/>
      <sheetName val="DSCR"/>
      <sheetName val="敏感性"/>
      <sheetName val="OPSRESULTS"/>
      <sheetName val="指标"/>
      <sheetName val="总措施项目"/>
      <sheetName val="综合单价汇总表"/>
      <sheetName val="CFA"/>
      <sheetName val="至10月末全成本汇总表（动态）"/>
      <sheetName val="固定资产清单"/>
      <sheetName val="M3-现金流量表"/>
      <sheetName val="复地集团项目开发周期表"/>
      <sheetName val="项目基本情况"/>
      <sheetName val="写字楼"/>
      <sheetName val="2015调整分录"/>
      <sheetName val="2014调整分录"/>
      <sheetName val="项目索引"/>
      <sheetName val="2009调整分录"/>
      <sheetName val="2018调整分录"/>
      <sheetName val="2017调整分录"/>
      <sheetName val="2017年调整分录"/>
      <sheetName val="2016调整分录"/>
      <sheetName val="序列"/>
      <sheetName val="2016年6月调整分录"/>
      <sheetName val="基本情况"/>
      <sheetName val="2019调整分录"/>
      <sheetName val="2011调整分录"/>
      <sheetName val="2010调整分录"/>
      <sheetName val="2020调整分录"/>
      <sheetName val="201207"/>
      <sheetName val="资产减值准备表"/>
      <sheetName val="基础参数"/>
      <sheetName val="枚举"/>
      <sheetName val="披露表(上市)"/>
      <sheetName val="披露表(国资)"/>
      <sheetName val="定义-ready"/>
      <sheetName val="审计程序"/>
      <sheetName val="HB"/>
      <sheetName val="ProdCompar"/>
      <sheetName val="MAS06"/>
      <sheetName val="DBSAM_Jun 02"/>
      <sheetName val="DBSAM_Jun 03"/>
      <sheetName val="DBSAM_DEP_Jun 03"/>
      <sheetName val="DBSAM_DEP_May 03"/>
      <sheetName val=".csv]DBS_EXCH_RATE[1]"/>
      <sheetName val="Shares (2)"/>
      <sheetName val="会计科目表"/>
      <sheetName val="dxnsjtempsheet"/>
      <sheetName val="合并用表"/>
      <sheetName val="索引"/>
      <sheetName val="银行存款核对表"/>
      <sheetName val="PLT"/>
      <sheetName val="PLCP"/>
      <sheetName val="PLIP"/>
      <sheetName val="PLCX"/>
      <sheetName val="PLCI"/>
      <sheetName val="NBCF1"/>
      <sheetName val="NBCF"/>
      <sheetName val="ARDAYS"/>
      <sheetName val="INVDAYS"/>
      <sheetName val="APDAYS"/>
      <sheetName val="PLCPCXCI"/>
      <sheetName val="E100"/>
      <sheetName val="dm"/>
      <sheetName val="Purchase Order"/>
      <sheetName val="JE"/>
      <sheetName val="F2100-半成品"/>
      <sheetName val="F2000-委托加工物资"/>
      <sheetName val="F1000芯片"/>
      <sheetName val="F1100芯片测试费 "/>
      <sheetName val="參數"/>
      <sheetName val="ARP-U201"/>
      <sheetName val="AR Trend"/>
      <sheetName val="Bad Debt Reserve Trend"/>
      <sheetName val="Bad Debt Reserve calc"/>
      <sheetName val="std prod costs"/>
      <sheetName val="12月份项目成本明细表"/>
      <sheetName val="12月份部门明细表"/>
      <sheetName val="A430"/>
      <sheetName val="Exchange"/>
      <sheetName val="05年利润"/>
      <sheetName val="F"/>
      <sheetName val="02"/>
      <sheetName val="F1100芯片测试费_"/>
      <sheetName val="O"/>
      <sheetName val="O Lead"/>
      <sheetName val="K100"/>
      <sheetName val="BS9697"/>
      <sheetName val="U7100"/>
      <sheetName val="P110"/>
      <sheetName val="F100"/>
      <sheetName val="orignal"/>
      <sheetName val="N100"/>
      <sheetName val="Original Stefan"/>
      <sheetName val="主料"/>
      <sheetName val="_4库产成品"/>
      <sheetName val="辅料"/>
      <sheetName val="工具"/>
      <sheetName val="内外包"/>
      <sheetName val="Cntmrs-Recruit"/>
      <sheetName val="itnernal sales"/>
      <sheetName val="Client CPYA_clear"/>
      <sheetName val="A5-SAD"/>
      <sheetName val="U600-投资收益"/>
      <sheetName val="Stock Analysis"/>
      <sheetName val="Balance"/>
      <sheetName val="F11"/>
      <sheetName val="N300外币应付"/>
      <sheetName val="Group"/>
      <sheetName val="G-lead"/>
      <sheetName val="K140"/>
      <sheetName val="HL A3"/>
      <sheetName val="Quantity"/>
      <sheetName val="U310"/>
      <sheetName val="Validation source"/>
      <sheetName val="Detail"/>
      <sheetName val="财务费用明细表"/>
      <sheetName val="长期待摊费用明细表"/>
      <sheetName val="ws9"/>
      <sheetName val="产品销售收入与成本明细表"/>
      <sheetName val="Combined FS 2010"/>
      <sheetName val="M Schedules"/>
      <sheetName val="F140-090630 异地库存货"/>
      <sheetName val="WORDTAB"/>
      <sheetName val="U120-GP by Product"/>
      <sheetName val="K1500"/>
      <sheetName val="  mis-ple  "/>
      <sheetName val="FA Addition"/>
      <sheetName val="P412-2001"/>
      <sheetName val="P413-2002"/>
      <sheetName val="U-Lead_2011"/>
      <sheetName val="U121_2011"/>
      <sheetName val="U121_2010"/>
      <sheetName val="U123_2011"/>
      <sheetName val="U120_1206"/>
      <sheetName val="U122_1206"/>
      <sheetName val="U126_2011"/>
      <sheetName val="Financial Statistics"/>
      <sheetName val="F1"/>
      <sheetName val="152050"/>
      <sheetName val="215620"/>
      <sheetName val="215430"/>
      <sheetName val="H100"/>
      <sheetName val="bc china-关联方"/>
      <sheetName val="c_data"/>
      <sheetName val="4-货币资金-现金"/>
      <sheetName val="M100"/>
      <sheetName val="Backward Calculation"/>
      <sheetName val="TB_091231"/>
      <sheetName val="Giant Eddia&amp;ICP&amp;Wofe-C300"/>
      <sheetName val="试算平衡表"/>
      <sheetName val="明细分类账"/>
      <sheetName val="A3-HK-2013"/>
      <sheetName val="企业表一"/>
      <sheetName val="M-5C"/>
      <sheetName val="M-5A"/>
      <sheetName val="应收票据(关联方)"/>
      <sheetName val="Consolidation Rates"/>
      <sheetName val="U200"/>
      <sheetName val="U300"/>
      <sheetName val="U400"/>
      <sheetName val="U500"/>
      <sheetName val="固定资产处理情况表"/>
      <sheetName val="ARP-P101"/>
      <sheetName val="生产成本"/>
      <sheetName val="original"/>
      <sheetName val="O10"/>
      <sheetName val="O100"/>
      <sheetName val="All Cash Dil"/>
      <sheetName val="审计差异汇总"/>
      <sheetName val="Sch 24"/>
      <sheetName val="W"/>
      <sheetName val="A3_科曼"/>
      <sheetName val="Pending price by customer"/>
      <sheetName val="Dimension"/>
      <sheetName val="N_LS"/>
      <sheetName val="N100_应付账款明细"/>
      <sheetName val="5 - ASSETS"/>
      <sheetName val="Malasia"/>
      <sheetName val="流资汇总"/>
      <sheetName val="A3_先进封装20141231"/>
      <sheetName val="D4RP"/>
      <sheetName val="部门折旧"/>
      <sheetName val="2004_A"/>
      <sheetName val="K110"/>
      <sheetName val="G210"/>
      <sheetName val="O111"/>
      <sheetName val="PRC"/>
      <sheetName val="PopCache"/>
      <sheetName val="27-7"/>
      <sheetName val="Beg- End balance"/>
      <sheetName val="A3_长电滁州"/>
      <sheetName val="A3_先进封装"/>
      <sheetName val="G300"/>
      <sheetName val="ZMSTA"/>
      <sheetName val="A3_总公司"/>
      <sheetName val="F800(Fnew)"/>
      <sheetName val="HD_FG"/>
      <sheetName val="F900(Fnew)"/>
      <sheetName val="CY sales report"/>
      <sheetName val="struc_SBU"/>
      <sheetName val="BS10"/>
      <sheetName val="navigation"/>
      <sheetName val="struc_country"/>
      <sheetName val="SP10"/>
      <sheetName val="translate"/>
      <sheetName val="overheads"/>
      <sheetName val="Basic Data"/>
      <sheetName val="SHIP"/>
      <sheetName val="Item Info."/>
      <sheetName val="土建表三乙"/>
      <sheetName val="ACM0131(GT)"/>
      <sheetName val="P&amp;L Consol"/>
      <sheetName val="P_Lead"/>
      <sheetName val="P410_SH"/>
      <sheetName val="P411_押金"/>
      <sheetName val="P412"/>
      <sheetName val="A3-Per EY"/>
      <sheetName val="Sales contracts"/>
      <sheetName val="收入"/>
      <sheetName val="Base Info"/>
      <sheetName val="Fixed vs Var"/>
      <sheetName val="COGS reconcile"/>
      <sheetName val="AR&amp;OR List"/>
      <sheetName val="U-Lead2014 "/>
      <sheetName val="F_OH"/>
      <sheetName val="设定"/>
      <sheetName val="其(N)"/>
      <sheetName val="Understand the client"/>
      <sheetName val="Bokslutsprocessen"/>
      <sheetName val="Indata"/>
      <sheetName val="CRA"/>
      <sheetName val="note(1)"/>
      <sheetName val="Consol_OR"/>
      <sheetName val="中行汇率表"/>
      <sheetName val="资产评估结果分类汇总表 (2)"/>
      <sheetName val="HELP1"/>
      <sheetName val="K222-fully deprecia"/>
      <sheetName val="(5)预付款项"/>
      <sheetName val="滤饼 98"/>
      <sheetName val="PROCESS"/>
      <sheetName val="U 510"/>
      <sheetName val="丹阳绝缘"/>
      <sheetName val="东莞生益"/>
      <sheetName val="河北肃宁"/>
      <sheetName val="湖州锦龙"/>
      <sheetName val="浙华立达"/>
      <sheetName val="南京同德"/>
      <sheetName val="三和国际"/>
      <sheetName val="山东招远"/>
      <sheetName val="上海田村"/>
      <sheetName val="SAR"/>
      <sheetName val="2002-H300"/>
      <sheetName val="2001-H300"/>
      <sheetName val="F800"/>
      <sheetName val="F104-产成品"/>
      <sheetName val="PL-2015.11"/>
      <sheetName val="CY2015 分配股利"/>
      <sheetName val="FY2015 - year end migration"/>
      <sheetName val="分公司汇总更新"/>
      <sheetName val="2017年JE 0207ver"/>
      <sheetName val="P &amp; L Account"/>
      <sheetName val="K401"/>
      <sheetName val="G402."/>
      <sheetName val="refernce red invoice"/>
      <sheetName val="F1100芯片测试费_1"/>
      <sheetName val="Purchase_Order"/>
      <sheetName val="AR_Trend"/>
      <sheetName val="Bad_Debt_Reserve_Trend"/>
      <sheetName val="Bad_Debt_Reserve_calc"/>
      <sheetName val="O_Lead"/>
      <sheetName val="itnernal_sales"/>
      <sheetName val="std_prod_costs"/>
      <sheetName val="HL_A3"/>
      <sheetName val="F140-090630_异地库存货"/>
      <sheetName val="Client_CPYA_clear"/>
      <sheetName val="Financial_Statistics"/>
      <sheetName val="Stock_Analysis"/>
      <sheetName val="Validation_source"/>
      <sheetName val="Original_Stefan"/>
      <sheetName val="Combined_FS_2010"/>
      <sheetName val="M_Schedules"/>
      <sheetName val="U120-GP_by_Product"/>
      <sheetName val="Giant_Eddia&amp;ICP&amp;Wofe-C300"/>
      <sheetName val="__mis-ple__"/>
      <sheetName val="FA_Addition"/>
      <sheetName val="bc_china-关联方"/>
      <sheetName val="Backward_Calculation"/>
      <sheetName val="Consolidation_Rates"/>
      <sheetName val="All_Cash_Dil"/>
      <sheetName val="Sch_24"/>
      <sheetName val="Basic_Data"/>
      <sheetName val="Item_Info_"/>
      <sheetName val="5_-_ASSETS"/>
      <sheetName val="CY_sales_report"/>
      <sheetName val="Pending_price_by_customer"/>
      <sheetName val="Beg-_End_balance"/>
      <sheetName val="iData Parameters"/>
      <sheetName val="A300-2014-futrue"/>
      <sheetName val="其他应收款第三方 "/>
      <sheetName val="U130"/>
      <sheetName val="JUly97"/>
      <sheetName val="U601"/>
      <sheetName val="Par"/>
      <sheetName val="Bilanz"/>
      <sheetName val="GuV(LM)"/>
      <sheetName val="GuV(LM) (kurz)"/>
      <sheetName val="Plan (kurze)"/>
      <sheetName val="SUPTRAF"/>
      <sheetName val="Account List"/>
      <sheetName val="DATA in"/>
      <sheetName val="Heads"/>
      <sheetName val="StaticCodeListTemplate"/>
      <sheetName val="3-10-10委托代销"/>
      <sheetName val="3-10-11受托代销"/>
      <sheetName val="3-10-2材料采购"/>
      <sheetName val="3-10-3在库低值"/>
      <sheetName val="3-10-4包装物"/>
      <sheetName val="3-10-5委托加工"/>
      <sheetName val="3-10-8分期发出"/>
      <sheetName val="3-10-9在用低值"/>
      <sheetName val="U210' "/>
      <sheetName val="调整"/>
      <sheetName val="Y2研发项目表"/>
      <sheetName val="RMB-Group"/>
      <sheetName val="Pcos"/>
      <sheetName val="Initial"/>
      <sheetName val="BU Parameters"/>
      <sheetName val="BU-Filter"/>
      <sheetName val="Filter"/>
      <sheetName val="Activity Coding"/>
      <sheetName val="BU-WK Jan"/>
      <sheetName val="BU-WK Feb"/>
      <sheetName val="Treasury"/>
      <sheetName val="2014"/>
      <sheetName val="UFPrn20010206163251"/>
      <sheetName val="Expense Report"/>
      <sheetName val="3.1 项目产品业态表"/>
      <sheetName val="FD"/>
      <sheetName val="Input - perm items"/>
      <sheetName val="Input - temp differences"/>
      <sheetName val="FAB별"/>
      <sheetName val="B646"/>
      <sheetName val="Rules"/>
      <sheetName val="A300-2014-20171231"/>
      <sheetName val="Stock_Analysis1"/>
      <sheetName val="F1100芯片测试费_2"/>
      <sheetName val="itnernal_sales1"/>
      <sheetName val="Customize_Your_Purchase_Order1"/>
      <sheetName val="Purchase_Order1"/>
      <sheetName val="AR_Trend1"/>
      <sheetName val="Bad_Debt_Reserve_Trend1"/>
      <sheetName val="Bad_Debt_Reserve_calc1"/>
      <sheetName val="O_Lead1"/>
      <sheetName val="std_prod_costs1"/>
      <sheetName val="HL_A31"/>
      <sheetName val="Client_CPYA_clear1"/>
      <sheetName val="Validation_source1"/>
      <sheetName val="F140-090630_异地库存货1"/>
      <sheetName val="Financial_Statistics1"/>
      <sheetName val="Backward_Calculation1"/>
      <sheetName val="All_Cash_Dil1"/>
      <sheetName val="Consolidation_Rates1"/>
      <sheetName val="Original_Stefan1"/>
      <sheetName val="M_Schedules1"/>
      <sheetName val="Combined_FS_20101"/>
      <sheetName val="bc_china-关联方1"/>
      <sheetName val="Giant_Eddia&amp;ICP&amp;Wofe-C3001"/>
      <sheetName val="U120-GP_by_Product1"/>
      <sheetName val="AR&amp;OR_List"/>
      <sheetName val="__mis-ple__1"/>
      <sheetName val="FA_Addition1"/>
      <sheetName val="5_-_ASSETS1"/>
      <sheetName val="Sch_241"/>
      <sheetName val="Basic_Data1"/>
      <sheetName val="Item_Info_1"/>
      <sheetName val="U-Lead2014_"/>
      <sheetName val="Sales_contracts"/>
      <sheetName val="Base_Info"/>
      <sheetName val="Fixed_vs_Var"/>
      <sheetName val="COGS_reconcile"/>
      <sheetName val="A3-Per_EY"/>
      <sheetName val="P&amp;L_Consol"/>
      <sheetName val="资产评估结果分类汇总表_(2)"/>
      <sheetName val="滤饼_98"/>
      <sheetName val="U_510"/>
      <sheetName val="K222-fully_deprecia"/>
      <sheetName val="2017年JE_0207ver"/>
      <sheetName val="Monomers"/>
      <sheetName val="CY_sales_report1"/>
      <sheetName val="Pending_price_by_customer1"/>
      <sheetName val="Beg-_End_balance1"/>
      <sheetName val="Understand_the_client"/>
      <sheetName val="P_&amp;_L_Account"/>
      <sheetName val="G402_"/>
      <sheetName val="refernce_red_invoice"/>
      <sheetName val="PL-2015_11"/>
      <sheetName val="CY2015_分配股利"/>
      <sheetName val="FY2015_-_year_end_migration"/>
      <sheetName val="iData_Parameters"/>
      <sheetName val="其他应收款第三方_"/>
      <sheetName val="GuV(LM)_(kurz)"/>
      <sheetName val="Plan_(kurze)"/>
      <sheetName val="Account_List"/>
      <sheetName val="DATA_in"/>
      <sheetName val="Expense_Report"/>
      <sheetName val="3_1_项目产品业态表"/>
      <sheetName val="US_Bal_Sheet"/>
      <sheetName val="DLDB10"/>
      <sheetName val="Staff List"/>
      <sheetName val="INTER-CO"/>
      <sheetName val="核算项目匹配"/>
      <sheetName val="时间性差异表-固定资产、无形资产、开办费、递延收益"/>
      <sheetName val="Sheet1 (11)"/>
      <sheetName val="管理费用审核表"/>
      <sheetName val="POLYOLEFINS"/>
      <sheetName val="data 3A|6A"/>
      <sheetName val="报表科目 (2)"/>
      <sheetName val="COMP"/>
      <sheetName val="Lead "/>
      <sheetName val="REVALUATION-Jul-02"/>
      <sheetName val="実績SK"/>
      <sheetName val="2004.12.31"/>
      <sheetName val="2005.10.31"/>
      <sheetName val="A3 Sum"/>
      <sheetName val="Stores Daily Report by category"/>
      <sheetName val="F1100芯片测试费_3"/>
      <sheetName val="O_Lead2"/>
      <sheetName val="AR_Trend2"/>
      <sheetName val="Bad_Debt_Reserve_Trend2"/>
      <sheetName val="Bad_Debt_Reserve_calc2"/>
      <sheetName val="Customize_Your_Purchase_Order2"/>
      <sheetName val="Purchase_Order2"/>
      <sheetName val="itnernal_sales2"/>
      <sheetName val="std_prod_costs2"/>
      <sheetName val="Drop_List_References2"/>
      <sheetName val="Stock_Analysis2"/>
      <sheetName val="HL_A32"/>
      <sheetName val="Client_CPYA_clear2"/>
      <sheetName val="Validation_source2"/>
      <sheetName val="F140-090630_异地库存货2"/>
      <sheetName val="Financial_Statistics2"/>
      <sheetName val="Original_Stefan2"/>
      <sheetName val="M_Schedules2"/>
      <sheetName val="Combined_FS_20102"/>
      <sheetName val="U120-GP_by_Product2"/>
      <sheetName val="__mis-ple__2"/>
      <sheetName val="FA_Addition2"/>
      <sheetName val="Backward_Calculation2"/>
      <sheetName val="All_Cash_Dil2"/>
      <sheetName val="Consolidation_Rates2"/>
      <sheetName val="bc_china-关联方2"/>
      <sheetName val="Giant_Eddia&amp;ICP&amp;Wofe-C3002"/>
      <sheetName val="Sch_242"/>
      <sheetName val="5_-_ASSETS2"/>
      <sheetName val="Basic_Data2"/>
      <sheetName val="Item_Info_2"/>
      <sheetName val="CY_sales_report2"/>
      <sheetName val="Pending_price_by_customer2"/>
      <sheetName val="U-Lead2014_1"/>
      <sheetName val="Sales_contracts1"/>
      <sheetName val="Base_Info1"/>
      <sheetName val="Fixed_vs_Var1"/>
      <sheetName val="COGS_reconcile1"/>
      <sheetName val="A3-Per_EY1"/>
      <sheetName val="Beg-_End_balance2"/>
      <sheetName val="P&amp;L_Consol1"/>
      <sheetName val="AR&amp;OR_List1"/>
      <sheetName val="资产评估结果分类汇总表_(2)1"/>
      <sheetName val="滤饼_981"/>
      <sheetName val="U_5101"/>
      <sheetName val="Understand_the_client1"/>
      <sheetName val="K222-fully_deprecia1"/>
      <sheetName val="P_&amp;_L_Account1"/>
      <sheetName val="G402_1"/>
      <sheetName val="refernce_red_invoice1"/>
      <sheetName val="PL-2015_111"/>
      <sheetName val="CY2015_分配股利1"/>
      <sheetName val="FY2015_-_year_end_migration1"/>
      <sheetName val="2017年JE_0207ver1"/>
      <sheetName val="iData_Parameters1"/>
      <sheetName val="其他应收款第三方_1"/>
      <sheetName val="GuV(LM)_(kurz)1"/>
      <sheetName val="Plan_(kurze)1"/>
      <sheetName val="Account_List1"/>
      <sheetName val="DATA_in1"/>
      <sheetName val="Expense_Report1"/>
      <sheetName val="3_1_项目产品业态表1"/>
      <sheetName val="US_Bal_Sheet1"/>
      <sheetName val="Market Analysis &amp; Sales Project"/>
      <sheetName val="02年1-2月营业费用部门明细"/>
      <sheetName val="改良考虑因素"/>
      <sheetName val="U112-by month"/>
      <sheetName val="IS Summary-96"/>
      <sheetName val="Romford Market"/>
      <sheetName val="TEV Multiples"/>
      <sheetName val="Summary Financials"/>
      <sheetName val="srcsuses"/>
      <sheetName val="WACC"/>
      <sheetName val="毛利率分析表"/>
      <sheetName val="11-1"/>
      <sheetName val="清冊"/>
      <sheetName val="GB11"/>
      <sheetName val="Inflow non-PS detail"/>
      <sheetName val="OutSum"/>
      <sheetName val="RE Mov't"/>
      <sheetName val="01"/>
      <sheetName val="Normal Opn Detail"/>
      <sheetName val="损益附注"/>
      <sheetName val="主表"/>
      <sheetName val="披露表（国资）"/>
      <sheetName val="1、合同要素目录"/>
      <sheetName val="其他应收款坏账准备"/>
      <sheetName val="北京对帐表"/>
      <sheetName val="Loan Details"/>
      <sheetName val="test IRR"/>
      <sheetName val="19.4disc"/>
      <sheetName val="职工薪酬支出及纳税调整明细表"/>
      <sheetName val="分类索引"/>
      <sheetName val="应付账款AP"/>
      <sheetName val="M.P.S."/>
      <sheetName val="U110_月度产品销售"/>
      <sheetName val="U140_月度佣金及质保"/>
      <sheetName val="9609추"/>
      <sheetName val="Movement-总厂 "/>
      <sheetName val="材料采购－原材料（购价）"/>
      <sheetName val="ZLR1"/>
      <sheetName val="EVABT"/>
      <sheetName val="SCB 1 - Current"/>
      <sheetName val="SCB 2 - Current"/>
      <sheetName val="US Codes"/>
      <sheetName val="10K4"/>
      <sheetName val="Lease AP 2008"/>
      <sheetName val="YS02-02"/>
      <sheetName val="其他应收款－单位凭证"/>
      <sheetName val="预付帐款明细表"/>
      <sheetName val="UFPrn20050920093221"/>
      <sheetName val="1月份"/>
      <sheetName val="利润分析"/>
      <sheetName val="资产负债分析"/>
      <sheetName val="出租开发产品明细"/>
      <sheetName val="收入明细－按客户"/>
      <sheetName val="库存商品余额表.dbf"/>
      <sheetName val="应付账款 (2)"/>
      <sheetName val="其他货币资金.dbf"/>
      <sheetName val="银行存款.dbf"/>
      <sheetName val="Repayment Summary"/>
      <sheetName val="应收帐款明细表"/>
      <sheetName val="清单12.31"/>
      <sheetName val="毛利"/>
      <sheetName val="附表6"/>
      <sheetName val="委托加工材料"/>
      <sheetName val="营业费用趋势分析"/>
      <sheetName val="ZA-0"/>
      <sheetName val="销售6.13"/>
      <sheetName val="科目设定"/>
      <sheetName val="应收账款明细"/>
      <sheetName val="会计政策"/>
      <sheetName val="汇总"/>
      <sheetName val="材料采购-入库"/>
      <sheetName val="原材料－其他"/>
      <sheetName val="材料成本差异－运费等"/>
      <sheetName val="Output Direct Payroll "/>
      <sheetName val="固定资产经贸公司数据"/>
      <sheetName val="坯布"/>
      <sheetName val="材料"/>
      <sheetName val="外销"/>
      <sheetName val="Bloomberg"/>
      <sheetName val="Datastream_IBES"/>
      <sheetName val="DB_Estimates"/>
      <sheetName val="Valuation Parameters"/>
      <sheetName val="A3 &amp; U 09-01"/>
      <sheetName val="µ|²vªí"/>
      <sheetName val="ARP"/>
      <sheetName val="Factset"/>
      <sheetName val="Feb Allocation%"/>
      <sheetName val="P&amp;L_worksheet"/>
      <sheetName val="AP_Accrued"/>
      <sheetName val="4月分摊比例"/>
      <sheetName val="P&amp;L透视数据"/>
      <sheetName val="P&amp;L调整数据"/>
      <sheetName val="Ass"/>
      <sheetName val="Fin_Ass"/>
      <sheetName val="Cover_封面"/>
      <sheetName val="CoCos_Segments"/>
      <sheetName val="Depn"/>
      <sheetName val="Operations"/>
      <sheetName val="BSDataPts"/>
      <sheetName val="Personal property HZ"/>
      <sheetName val="安全服务"/>
      <sheetName val="2005年2月HK香港销售单价"/>
      <sheetName val="P1"/>
      <sheetName val="Rev Provit"/>
      <sheetName val="CH Car"/>
      <sheetName val="Accounts Database"/>
      <sheetName val="项目"/>
      <sheetName val="FiedValidationSheet"/>
      <sheetName val="内贸合同总价表"/>
      <sheetName val="玛赛软件合同总价表"/>
      <sheetName val="内贸采购合同总价表"/>
      <sheetName val="P&amp;L PP"/>
      <sheetName val="Flash-pp"/>
      <sheetName val="PY-pp"/>
      <sheetName val="MYF-pp"/>
      <sheetName val="FORGING"/>
      <sheetName val="BR"/>
      <sheetName val="EIU"/>
      <sheetName val="Euro"/>
      <sheetName val="FI"/>
      <sheetName val="LEB"/>
      <sheetName val="MEX"/>
      <sheetName val="S&amp;P"/>
      <sheetName val="WorkData"/>
      <sheetName val="Volatility"/>
      <sheetName val="MD&amp;A Links"/>
      <sheetName val="进口设备FOB总价表"/>
      <sheetName val="Ag Sector P&amp;L 01F"/>
      <sheetName val="CER 1997"/>
      <sheetName val="美日管理费用6"/>
      <sheetName val="LSIWKSH"/>
      <sheetName val="公司名称"/>
      <sheetName val="以前年度损益调整"/>
      <sheetName val="DLCD"/>
      <sheetName val="1x1"/>
      <sheetName val="参数设置"/>
      <sheetName val="YOEMAGUM"/>
      <sheetName val="txfyb"/>
      <sheetName val="lrjsb"/>
      <sheetName val="zjfyb"/>
      <sheetName val="jcsjb"/>
      <sheetName val="zjsyb"/>
      <sheetName val="cbfyb"/>
      <sheetName val="ldzjb"/>
      <sheetName val="SAP 01-12-31"/>
      <sheetName val="映射关系"/>
      <sheetName val="U210'_"/>
      <sheetName val="短期投资股票投资.dbf"/>
      <sheetName val="短期投资国债投资.dbf"/>
      <sheetName val="股票投资收益.dbf"/>
      <sheetName val="其他货币海通.dbf"/>
      <sheetName val="其他货币零领路.dbf"/>
      <sheetName val="投资收益债券.dbf"/>
      <sheetName val="Price List"/>
      <sheetName val="CalcOutPut"/>
      <sheetName val="F110-2所得税计算表"/>
      <sheetName val="C030-在建工程明细表"/>
      <sheetName val="F120应付利息明细表"/>
      <sheetName val="F190递延收益项目"/>
      <sheetName val="I040营业税费"/>
      <sheetName val="월간"/>
      <sheetName val="科目清单"/>
      <sheetName val="Lguide"/>
      <sheetName val="Occupancy 2004"/>
      <sheetName val="Material Group"/>
      <sheetName val="2005.01"/>
      <sheetName val="Transaction multiples"/>
      <sheetName val="eqpmad2"/>
      <sheetName val="Acquiror"/>
      <sheetName val="Model Assumptions"/>
      <sheetName val="wCodeTable"/>
      <sheetName val="Deal Summary"/>
      <sheetName val="Target"/>
      <sheetName val="Scoping"/>
      <sheetName val="产成品"/>
      <sheetName val="合同件"/>
      <sheetName val="CIP"/>
      <sheetName val="VS Consensus"/>
      <sheetName val="VIPS_Annotation_Sheet"/>
      <sheetName val="VIPS_Exchange_Sheet"/>
      <sheetName val="VIPS_Live_Sheet"/>
      <sheetName val="VIPS_Validation_Sheet"/>
      <sheetName val="Cash Flow Worksheet"/>
      <sheetName val="1601 Detail information"/>
      <sheetName val="FS FY15"/>
      <sheetName val="English"/>
      <sheetName val="现金流量表（月报）"/>
      <sheetName val="ITEM"/>
      <sheetName val="Name &amp; Option"/>
      <sheetName val="CCTL"/>
      <sheetName val="勤務ｼﾌﾄﾍﾞｰｽ表 下期"/>
      <sheetName val="車会集約"/>
      <sheetName val="Market_Analysis_&amp;_Sales_Project"/>
      <sheetName val="data_3A|6A"/>
      <sheetName val="Staff_List"/>
      <sheetName val="Sheet1_(11)"/>
      <sheetName val="BU_Parameters"/>
      <sheetName val="Activity_Coding"/>
      <sheetName val="BU-WK_Jan"/>
      <sheetName val="BU-WK_Feb"/>
      <sheetName val="OI-Fcst"/>
      <sheetName val="Confirmation"/>
      <sheetName val="statement 1998"/>
      <sheetName val="Register"/>
      <sheetName val="XVIa(i) - average price (2)"/>
      <sheetName val="153541"/>
      <sheetName val="PLAC"/>
      <sheetName val="PTC"/>
      <sheetName val="底稿2001年"/>
      <sheetName val="底稿0000"/>
      <sheetName val="货币兑换汇率"/>
      <sheetName val="名称"/>
      <sheetName val="客户略名"/>
      <sheetName val="HEADER"/>
      <sheetName val="chen"/>
      <sheetName val="ZP4"/>
      <sheetName val="zp5_kw38"/>
      <sheetName val="ZP7 gespritzt"/>
      <sheetName val="xbase"/>
      <sheetName val="现金流量表"/>
      <sheetName val="K701"/>
      <sheetName val="Detail Loan Move. &amp; Listing"/>
      <sheetName val="_001年其他业务利润"/>
      <sheetName val="_002年其他业务利润"/>
      <sheetName val="_003年其他业务利润"/>
      <sheetName val="_2U03营业费用"/>
      <sheetName val="2001年营业费用"/>
      <sheetName val="Inputs-$150"/>
      <sheetName val="Printout2"/>
      <sheetName val="请假表"/>
      <sheetName val="02车租"/>
      <sheetName val="RH032短期借款-披露表"/>
      <sheetName val="RH043长期借款-披露表"/>
      <sheetName val="RH020固定资产"/>
      <sheetName val="集团内单位清单"/>
      <sheetName val="RH069所有权受限资产情况"/>
      <sheetName val="审定表"/>
      <sheetName val="payable"/>
      <sheetName val="F201"/>
      <sheetName val="P301"/>
      <sheetName val="P201"/>
      <sheetName val="prod.inventory"/>
      <sheetName val="Stock-in"/>
      <sheetName val="Margins"/>
      <sheetName val="1002-1031170406 Capital Account"/>
      <sheetName val="Base Case"/>
      <sheetName val="_04009"/>
      <sheetName val="_0401"/>
      <sheetName val="arDB"/>
      <sheetName val="UFPrn20040930171821"/>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01"/>
      <sheetName val="C_311"/>
      <sheetName val="C_313"/>
      <sheetName val="C_318"/>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ENG_Cons"/>
      <sheetName val="NAO"/>
      <sheetName val="PAO_Cons"/>
      <sheetName val="WHQ_Cons"/>
      <sheetName val="数据定义1"/>
      <sheetName val="SCENARIOS"/>
      <sheetName val="D-PL"/>
      <sheetName val="YIELD CURVE"/>
      <sheetName val="Consol BS"/>
      <sheetName val="HO &amp; Aust BS"/>
      <sheetName val="T. Amortización"/>
      <sheetName val="normalized"/>
      <sheetName val="capm"/>
      <sheetName val="drivers"/>
      <sheetName val="明细分类账2005"/>
      <sheetName val="财务指标"/>
      <sheetName val="Curve"/>
      <sheetName val="Dividends"/>
      <sheetName val="Holidays"/>
      <sheetName val="FC switches"/>
      <sheetName val="短期借款审定表"/>
      <sheetName val="F100-1 借款流动性测算"/>
      <sheetName val="03"/>
      <sheetName val="04"/>
      <sheetName val="05"/>
      <sheetName val="06"/>
      <sheetName val="ChartOfReport"/>
      <sheetName val="Currency"/>
      <sheetName val="Non-Statistical Sampling"/>
      <sheetName val="PP&amp;E &amp; Intangibles"/>
      <sheetName val="Cover --&gt;"/>
      <sheetName val="key parameter1st"/>
      <sheetName val="CFS adjustments"/>
      <sheetName val="目录索引"/>
      <sheetName val="1.0"/>
      <sheetName val="Table - Current Year"/>
      <sheetName val="Incometl"/>
      <sheetName val="Nvar"/>
      <sheetName val="Share Prices"/>
      <sheetName val="流量表编制"/>
      <sheetName val="Sch 2訐"/>
      <sheetName val="F1100芯片测试费_4"/>
      <sheetName val="O_Lead3"/>
      <sheetName val="AR_Trend3"/>
      <sheetName val="Bad_Debt_Reserve_Trend3"/>
      <sheetName val="Bad_Debt_Reserve_calc3"/>
      <sheetName val="Customize_Your_Purchase_Order3"/>
      <sheetName val="Purchase_Order3"/>
      <sheetName val="itnernal_sales3"/>
      <sheetName val="std_prod_costs3"/>
      <sheetName val="Drop_List_References3"/>
      <sheetName val="Stock_Analysis3"/>
      <sheetName val="HL_A33"/>
      <sheetName val="Client_CPYA_clear3"/>
      <sheetName val="Validation_source3"/>
      <sheetName val="F140-090630_异地库存货3"/>
      <sheetName val="Financial_Statistics3"/>
      <sheetName val="Original_Stefan3"/>
      <sheetName val="M_Schedules3"/>
      <sheetName val="Combined_FS_20103"/>
      <sheetName val="U120-GP_by_Product3"/>
      <sheetName val="__mis-ple__3"/>
      <sheetName val="FA_Addition3"/>
      <sheetName val="Backward_Calculation3"/>
      <sheetName val="All_Cash_Dil3"/>
      <sheetName val="Consolidation_Rates3"/>
      <sheetName val="bc_china-关联方3"/>
      <sheetName val="Giant_Eddia&amp;ICP&amp;Wofe-C3003"/>
      <sheetName val="Sch_243"/>
      <sheetName val="5_-_ASSETS3"/>
      <sheetName val="Basic_Data3"/>
      <sheetName val="Item_Info_3"/>
      <sheetName val="CY_sales_report3"/>
      <sheetName val="Pending_price_by_customer3"/>
      <sheetName val="U-Lead2014_2"/>
      <sheetName val="Sales_contracts2"/>
      <sheetName val="Base_Info2"/>
      <sheetName val="Fixed_vs_Var2"/>
      <sheetName val="COGS_reconcile2"/>
      <sheetName val="A3-Per_EY2"/>
      <sheetName val="Beg-_End_balance3"/>
      <sheetName val="P&amp;L_Consol2"/>
      <sheetName val="AR&amp;OR_List2"/>
      <sheetName val="资产评估结果分类汇总表_(2)2"/>
      <sheetName val="滤饼_982"/>
      <sheetName val="U_5102"/>
      <sheetName val="Understand_the_client2"/>
      <sheetName val="K222-fully_deprecia2"/>
      <sheetName val="P_&amp;_L_Account2"/>
      <sheetName val="G402_2"/>
      <sheetName val="refernce_red_invoice2"/>
      <sheetName val="2017年JE_0207ver2"/>
      <sheetName val="iData_Parameters2"/>
      <sheetName val="PL-2015_112"/>
      <sheetName val="CY2015_分配股利2"/>
      <sheetName val="FY2015_-_year_end_migration2"/>
      <sheetName val="其他应收款第三方_2"/>
      <sheetName val="GuV(LM)_(kurz)2"/>
      <sheetName val="Plan_(kurze)2"/>
      <sheetName val="Account_List2"/>
      <sheetName val="data_3A|6A1"/>
      <sheetName val="DATA_in2"/>
      <sheetName val="Expense_Report2"/>
      <sheetName val="3_1_项目产品业态表2"/>
      <sheetName val="US_Bal_Sheet2"/>
      <sheetName val="Sheet1_(11)1"/>
      <sheetName val="Staff_List1"/>
      <sheetName val="BU_Parameters1"/>
      <sheetName val="Activity_Coding1"/>
      <sheetName val="BU-WK_Jan1"/>
      <sheetName val="BU-WK_Feb1"/>
      <sheetName val="U210'_1"/>
      <sheetName val="Market_Analysis_&amp;_Sales_Projec1"/>
      <sheetName val="Stores_Daily_Report_by_category"/>
      <sheetName val="A3_Sum"/>
      <sheetName val="报表科目_(2)"/>
      <sheetName val="2004_12_31"/>
      <sheetName val="2005_10_31"/>
      <sheetName val="IS_Summary-96"/>
      <sheetName val="Romford_Market"/>
      <sheetName val="Input_-_perm_items"/>
      <sheetName val="Input_-_temp_differences"/>
      <sheetName val="U112-by_month"/>
      <sheetName val="TEV_Multiples"/>
      <sheetName val="Summary_Financials"/>
      <sheetName val="Lead_"/>
      <sheetName val="test_IRR"/>
      <sheetName val="Valuation_Parameters"/>
      <sheetName val="19_4disc"/>
      <sheetName val="Loan_Details"/>
      <sheetName val="Rev_Provit"/>
      <sheetName val="CH_Car"/>
      <sheetName val="Accounts_Database"/>
      <sheetName val="P&amp;L_PP"/>
      <sheetName val="MD&amp;A_Links"/>
      <sheetName val="Ag_Sector_P&amp;L_01F"/>
      <sheetName val="CER_1997"/>
      <sheetName val="Inflow_non-PS_detail"/>
      <sheetName val="Ex_Diff"/>
      <sheetName val="Feb_Allocation%"/>
      <sheetName val="IRR_&amp;_NPV"/>
      <sheetName val="RE_Mov't"/>
      <sheetName val="Normal_Opn_Detail"/>
      <sheetName val="M_P_S_"/>
      <sheetName val="A3_&amp;_U_09-01"/>
      <sheetName val="Movement-总厂_"/>
      <sheetName val="Personal_property_HZ"/>
      <sheetName val="SAP_01-12-31"/>
      <sheetName val="短期投资股票投资_dbf"/>
      <sheetName val="短期投资国债投资_dbf"/>
      <sheetName val="股票投资收益_dbf"/>
      <sheetName val="其他货币海通_dbf"/>
      <sheetName val="其他货币零领路_dbf"/>
      <sheetName val="投资收益债券_dbf"/>
      <sheetName val="库存商品余额表_dbf"/>
      <sheetName val="应付账款_(2)"/>
      <sheetName val="其他货币资金_dbf"/>
      <sheetName val="银行存款_dbf"/>
      <sheetName val="_"/>
      <sheetName val="Repayment_Summary"/>
      <sheetName val="Price_List"/>
      <sheetName val="Occupancy_2004"/>
      <sheetName val="Material_Group"/>
      <sheetName val="2005_01"/>
      <sheetName val="Transaction_multiples"/>
      <sheetName val="Model_Assumptions"/>
      <sheetName val="Deal_Summary"/>
      <sheetName val="Drop_down"/>
      <sheetName val="VS_Consensus"/>
      <sheetName val="Cash_Flow_Worksheet"/>
      <sheetName val="1601_Detail_information"/>
      <sheetName val="FS_FY15"/>
      <sheetName val="Name_&amp;_Option"/>
      <sheetName val="勤務ｼﾌﾄﾍﾞｰｽ表_下期"/>
      <sheetName val="statement_1998"/>
      <sheetName val="XVIa(i)_-_average_price_(2)"/>
      <sheetName val="销售6_13"/>
      <sheetName val="清单12_31"/>
      <sheetName val="ZP7_gespritzt"/>
      <sheetName val="Detail_Loan_Move__&amp;_Listing"/>
      <sheetName val="screen_size"/>
      <sheetName val="end_use"/>
      <sheetName val="prod_inventory"/>
      <sheetName val="1002-1031170406_Capital_Account"/>
      <sheetName val="Base_Case"/>
      <sheetName val="YIELD_CURVE"/>
      <sheetName val="Consol_BS"/>
      <sheetName val="HO_&amp;_Aust_BS"/>
      <sheetName val="T__Amortización"/>
      <sheetName val="FC_switches"/>
      <sheetName val="F100-1_借款流动性测算"/>
      <sheetName val="Non-Statistical_Sampling"/>
      <sheetName val="PP&amp;E_&amp;_Intangibles"/>
      <sheetName val="Cover_--&gt;"/>
      <sheetName val="key_parameter1st"/>
      <sheetName val="CFS_adjustments"/>
      <sheetName val="query_results"/>
      <sheetName val="1_0"/>
      <sheetName val="Table_-_Current_Year"/>
      <sheetName val="Share_Prices"/>
      <sheetName val="Budget"/>
      <sheetName val="ACT"/>
      <sheetName val="BUD"/>
      <sheetName val="LYR"/>
      <sheetName val="Altman Z"/>
      <sheetName val="公司清单"/>
      <sheetName val="科目余额表-公司"/>
      <sheetName val="Movement 2004"/>
      <sheetName val="GuV"/>
      <sheetName val="人事"/>
      <sheetName val="Keys"/>
      <sheetName val="科目表"/>
      <sheetName val="F40-Goodsin transit"/>
      <sheetName val="412"/>
      <sheetName val="812"/>
      <sheetName val="351"/>
      <sheetName val="重要性水平新"/>
      <sheetName val="各明细部门表"/>
      <sheetName val="通用设备"/>
      <sheetName val="Espagne"/>
      <sheetName val="Belgique"/>
      <sheetName val="Hyper Esp"/>
      <sheetName val="Super Esp"/>
      <sheetName val="C&amp;C Fr"/>
      <sheetName val="Proxi Fr"/>
      <sheetName val="Super Fr"/>
      <sheetName val="Grece"/>
      <sheetName val="Hyper Bel)"/>
      <sheetName val="Hyper Gr"/>
      <sheetName val="Hyper It"/>
      <sheetName val="Italie"/>
      <sheetName val="Pologne"/>
      <sheetName val="Potugal"/>
      <sheetName val="Slovaquie"/>
      <sheetName val="Suisse"/>
      <sheetName val="Super Bel"/>
      <sheetName val="Super Gr"/>
      <sheetName val="Super It"/>
      <sheetName val="RepTch"/>
      <sheetName val="Turquie"/>
      <sheetName val="2. Asia"/>
      <sheetName val="Liste"/>
      <sheetName val="主营业务成本多栏式明细账"/>
      <sheetName val="App.4 - Set-Up and References"/>
      <sheetName val="Net Trans Sum"/>
      <sheetName val="选项"/>
      <sheetName val="Form_M2a"/>
      <sheetName val="Form_M1a"/>
      <sheetName val="Form_M3"/>
      <sheetName val="PRC GAAP"/>
      <sheetName val="AR2-F21"/>
      <sheetName val="AR1-F20"/>
      <sheetName val="DFI statement usd"/>
      <sheetName val="SUIVI EFFECTIFS"/>
      <sheetName val="#¡REF"/>
      <sheetName val="EFFECT."/>
      <sheetName val="Tons"/>
      <sheetName val="tit"/>
      <sheetName val="Vendas Tons"/>
      <sheetName val="C.Estr."/>
      <sheetName val="COSTAB97"/>
      <sheetName val="indice"/>
      <sheetName val="mixprod"/>
      <sheetName val="raf"/>
      <sheetName val="rce"/>
      <sheetName val="CAB"/>
      <sheetName val="abcd"/>
      <sheetName val="$december02"/>
      <sheetName val="_0101主料"/>
      <sheetName val="_0102中草药"/>
      <sheetName val="_0104燃料"/>
      <sheetName val="_0106备品备件"/>
      <sheetName val="_0109辅料"/>
      <sheetName val="_0110化剂"/>
      <sheetName val="_0206标签"/>
      <sheetName val="_0207纸箱纸盒"/>
      <sheetName val="_0208瓶类"/>
      <sheetName val="_0302办公用品"/>
      <sheetName val="_0303工具"/>
      <sheetName val="_0304玻璃仪器"/>
      <sheetName val="_0399其他"/>
      <sheetName val="_04产成品"/>
      <sheetName val="_05自制半成品"/>
      <sheetName val="_0108劳保"/>
      <sheetName val="_0112气体"/>
      <sheetName val="Opening check_Misc (WO Only)"/>
      <sheetName val="Sum2000"/>
      <sheetName val="取数限制"/>
      <sheetName val="_管理费用明细"/>
      <sheetName val="Detailed Profit and Loss"/>
      <sheetName val="Profit and Loss"/>
      <sheetName val="523"/>
      <sheetName val="870"/>
      <sheetName val="ME uninvoiced cons"/>
      <sheetName val="-&gt; EDV Budget"/>
      <sheetName val="Tool"/>
      <sheetName val="18.Rev Quality Expr"/>
      <sheetName val="PV6 3.5L LX5 GMX170"/>
      <sheetName val="预算计划"/>
      <sheetName val="Retain Earning"/>
      <sheetName val="参数"/>
      <sheetName val="应收出口退税"/>
      <sheetName val="进销存"/>
      <sheetName val="城市属性"/>
      <sheetName val="13.2007 1.1"/>
      <sheetName val="S&amp;C B1"/>
      <sheetName val="6.Mthly Rev EBIT"/>
      <sheetName val="所有店共用参数"/>
      <sheetName val="投资参数"/>
      <sheetName val="ZD-4"/>
      <sheetName val="portfolio"/>
      <sheetName val="Sch PR-2"/>
      <sheetName val="Sch PR-3"/>
      <sheetName val="POWER ASSUMPTIONS"/>
      <sheetName val="Operating "/>
      <sheetName val="raw"/>
      <sheetName val="二级科目明细"/>
      <sheetName val="antes"/>
      <sheetName val="Valor"/>
      <sheetName val="SW-TEO"/>
      <sheetName val="   合同台账  "/>
      <sheetName val="A6620 Detail"/>
      <sheetName val="6641"/>
      <sheetName val="Net REVENUE"/>
      <sheetName val="O-A"/>
      <sheetName val=" Index"/>
      <sheetName val="01预算店铺明细"/>
      <sheetName val="科目分类"/>
      <sheetName val="计提"/>
      <sheetName val="xs12.8-13.6"/>
      <sheetName val="BE"/>
      <sheetName val="MatMan"/>
      <sheetName val="ENGG_VAL"/>
      <sheetName val="Exh B-5"/>
      <sheetName val="Exh B-2"/>
      <sheetName val="Exh B-6"/>
      <sheetName val="Exh B-8"/>
      <sheetName val="Exh B-4"/>
      <sheetName val="Exh B-3"/>
      <sheetName val="Exh B-7"/>
      <sheetName val="Exh B-1"/>
      <sheetName val="L-DeptCost"/>
      <sheetName val="L-Data"/>
      <sheetName val="L-Headct"/>
      <sheetName val="L-SalesNOrder"/>
      <sheetName val="UFPrn20040104084034"/>
      <sheetName val="投资收益明细表"/>
      <sheetName val="评估结论"/>
      <sheetName val="ZO2-2明细表"/>
      <sheetName val="sd"/>
      <sheetName val="会计分录序时簿"/>
      <sheetName val="Rating by Owner"/>
      <sheetName val="Rating by Consultant"/>
      <sheetName val="Vital Information"/>
      <sheetName val="Projected Break-Even"/>
      <sheetName val="Market Value Analysis"/>
      <sheetName val="Numbers"/>
      <sheetName val="What-If Period 1"/>
      <sheetName val="What-If Period 2"/>
      <sheetName val="What-If Period 3"/>
      <sheetName val="What-If Period 4"/>
      <sheetName val="选择报表"/>
      <sheetName val="2001预提费用"/>
      <sheetName val="HEDGE RATES"/>
      <sheetName val="科目源"/>
      <sheetName val="Client Data"/>
      <sheetName val="US MC.1"/>
      <sheetName val="Helios Unity Part Number"/>
      <sheetName val="核銷表"/>
      <sheetName val="系数516"/>
      <sheetName val="房租"/>
      <sheetName val="pswzParams"/>
      <sheetName val="CUSTOMER (DETAIL)"/>
      <sheetName val="総合B"/>
      <sheetName val="ACTUAL_TOTAL"/>
      <sheetName val="9-销售"/>
      <sheetName val="base"/>
      <sheetName val="MasterList"/>
      <sheetName val="N719(NC)"/>
      <sheetName val="SUMSCHED"/>
      <sheetName val="FOREC1"/>
      <sheetName val="HEADC"/>
      <sheetName val="INVENT"/>
      <sheetName val="INVEST"/>
      <sheetName val="AIS"/>
      <sheetName val="Analysis"/>
      <sheetName val="GROSSM"/>
      <sheetName val="非计息的资金往来"/>
      <sheetName val="General Input"/>
      <sheetName val="DropDown"/>
      <sheetName val="COR"/>
      <sheetName val="quarterly income and e&amp;p"/>
      <sheetName val="MAR95"/>
      <sheetName val="Sintesi"/>
      <sheetName val="KKKKKKKK"/>
      <sheetName val="@Control"/>
      <sheetName val="FIXASSET"/>
      <sheetName val="医院进销存"/>
      <sheetName val="一周期10片价格"/>
      <sheetName val="一周期6片价格"/>
      <sheetName val="2003年代表医院指标-一周期"/>
      <sheetName val="一周期IND价格"/>
      <sheetName val="Bank Debt"/>
      <sheetName val="GFA"/>
      <sheetName val="GA expenses - HRML"/>
      <sheetName val="12201001"/>
      <sheetName val="Value 1"/>
      <sheetName val="AFS CF"/>
      <sheetName val="912"/>
      <sheetName val="934"/>
      <sheetName val="935"/>
      <sheetName val="A3_20201231"/>
      <sheetName val="TB2005"/>
      <sheetName val="Start"/>
      <sheetName val="Sales Volumes &amp; Plan"/>
      <sheetName val="原TB表"/>
      <sheetName val="类别"/>
      <sheetName val="银行函证目录"/>
      <sheetName val="附注明细"/>
      <sheetName val="Sheet460"/>
      <sheetName val="HK-GL-AR"/>
      <sheetName val="K204"/>
      <sheetName val="机器设备"/>
      <sheetName val="Introduction"/>
      <sheetName val="卡片"/>
      <sheetName val="COO2"/>
      <sheetName val="AcctMgt"/>
      <sheetName val="Creative"/>
      <sheetName val="Hotmedia2"/>
      <sheetName val="PR2"/>
      <sheetName val="sales2"/>
      <sheetName val="TB2000"/>
      <sheetName val="TB2001"/>
      <sheetName val="WIP"/>
      <sheetName val="CA2000"/>
      <sheetName val="报表科目"/>
      <sheetName val="Seoul"/>
      <sheetName val="Lease_AP_2008"/>
      <sheetName val="Output_Direct_Payroll_"/>
      <sheetName val="Movement_2004"/>
      <sheetName val="Sch_2訐"/>
      <sheetName val="HEDGE_RATES"/>
      <sheetName val="PRC_GAAP"/>
      <sheetName val="ME_uninvoiced_cons"/>
      <sheetName val="-&gt;_EDV_Budget"/>
      <sheetName val="18_Rev_Quality_Expr"/>
      <sheetName val="PV6_3_5L_LX5_GMX170"/>
      <sheetName val="Retain_Earning"/>
      <sheetName val="13_2007_1_1"/>
      <sheetName val="S&amp;C_B1"/>
      <sheetName val="6_Mthly_Rev_EBIT"/>
      <sheetName val="F40-Goodsin_transit"/>
      <sheetName val="Net_Trans_Sum"/>
      <sheetName val="Hyper_Esp"/>
      <sheetName val="Super_Esp"/>
      <sheetName val="C&amp;C_Fr"/>
      <sheetName val="Proxi_Fr"/>
      <sheetName val="Super_Fr"/>
      <sheetName val="Hyper_Bel)"/>
      <sheetName val="Hyper_Gr"/>
      <sheetName val="Hyper_It"/>
      <sheetName val="Super_Bel"/>
      <sheetName val="Super_Gr"/>
      <sheetName val="Super_It"/>
      <sheetName val="2__Asia"/>
      <sheetName val="Library_Procedures"/>
      <sheetName val="Operating_"/>
      <sheetName val="Sch_PR-2"/>
      <sheetName val="Sch_PR-3"/>
      <sheetName val="POWER_ASSUMPTIONS"/>
      <sheetName val="SCB_1_-_Current"/>
      <sheetName val="SCB_2_-_Current"/>
      <sheetName val="07-6068"/>
      <sheetName val="40-2701"/>
      <sheetName val="SUM14ZC1"/>
      <sheetName val="应付票据1NotesPayable1"/>
      <sheetName val="ICP主营业务成本ICP_CoreExpense"/>
      <sheetName val="ICP合同负债ICPContract Liability"/>
      <sheetName val="ICP其他业务成本ICP_OtherExpense"/>
      <sheetName val="ICP主营业务收入ICP CoreRevenue"/>
      <sheetName val="ICP递延收益ICP DeferredIncome"/>
      <sheetName val="ICP股利分配ICP DevidendDeclared"/>
      <sheetName val="ICP费用ICP Expense"/>
      <sheetName val="固定资产FixedAssets"/>
      <sheetName val="ICP现金流量表ICP_CF"/>
      <sheetName val="ICP租赁负债ICPlease liability"/>
      <sheetName val="ICP长期借款ICPLongtermBorrowings"/>
      <sheetName val="ICP其他应付款ICP OtherPayable"/>
      <sheetName val="ICP其他应收款ICP_OtherReceivables"/>
      <sheetName val="ICP投资收益ICP InvestmentIncome"/>
      <sheetName val="ICP应付利息ICP InterestPayable"/>
      <sheetName val="ICP应收利息ICP_InterestReceivable"/>
      <sheetName val="ICP长期应付款ICP LongtermPayable"/>
      <sheetName val="ICP长期应收款ICPLongtermReceivables"/>
      <sheetName val="短期借款ShorttermLoans"/>
      <sheetName val="ICP其他流动资产ICP_OtherCurrentAssets"/>
      <sheetName val="ICP其他流动负债ICP OtherCurrentLiab"/>
      <sheetName val="ICP其他非流动资产ICPOtherNoncurAsets"/>
      <sheetName val="ICP其他非流动负债ICPOtherNoncurrLiab"/>
      <sheetName val="ICP其他业务收入ICP OtherRevenue"/>
      <sheetName val="ICP预付款项ICP_Prepayment"/>
      <sheetName val="ICP短期借款ICP ShorttermLoans"/>
      <sheetName val="试算BS"/>
      <sheetName val="试算PL"/>
      <sheetName val="ADRESSES"/>
      <sheetName val="6621"/>
      <sheetName val="U1120"/>
      <sheetName val="Look3"/>
      <sheetName val="Look4"/>
      <sheetName val="Look5"/>
      <sheetName val="Sales Seasonality by Month"/>
      <sheetName val="Service Invoice"/>
      <sheetName val="K5-1"/>
      <sheetName val="Cashflow(Scenario)"/>
      <sheetName val="Swap Calculator"/>
      <sheetName val="报告披露_非上市合并&amp;FIE"/>
      <sheetName val="Sheet527"/>
      <sheetName val="AP Recap"/>
      <sheetName val="N63_在其他主体中的权益-子（孙）公司"/>
      <sheetName val="N67_重要联营企业的主要财务信息"/>
      <sheetName val="N72_关联方往来（应收）"/>
      <sheetName val="inventory2002"/>
      <sheetName val="PPV2002"/>
      <sheetName val="STATPARA"/>
      <sheetName val="conBS"/>
      <sheetName val="conCE"/>
      <sheetName val="conCF"/>
      <sheetName val="conWP"/>
      <sheetName val="conIS"/>
      <sheetName val="母公司TB"/>
      <sheetName val="专项应付款Dy"/>
      <sheetName val="财务费用Dy"/>
      <sheetName val="专项应付款Mx"/>
      <sheetName val="Param"/>
      <sheetName val="制造部明细表2023年预算"/>
      <sheetName val="BHZ.A3"/>
      <sheetName val="MFI"/>
      <sheetName val="Financial Statement"/>
      <sheetName val="Other assmp."/>
      <sheetName val="p4"/>
      <sheetName val="p2"/>
      <sheetName val="Premissas"/>
      <sheetName val="FC"/>
      <sheetName val="B.1.b"/>
      <sheetName val="B.1.a"/>
      <sheetName val="B.1.f"/>
      <sheetName val="B.1.g"/>
      <sheetName val="B.2.a"/>
      <sheetName val="A.1.b"/>
      <sheetName val="CAL-TB-MFG"/>
      <sheetName val="E15"/>
      <sheetName val="A_R_014"/>
      <sheetName val="F1100芯片测试费_5"/>
      <sheetName val="AR_Trend4"/>
      <sheetName val="Bad_Debt_Reserve_Trend4"/>
      <sheetName val="Bad_Debt_Reserve_calc4"/>
      <sheetName val="O_Lead4"/>
      <sheetName val="Customize_Your_Purchase_Order4"/>
      <sheetName val="Purchase_Order4"/>
      <sheetName val="std_prod_costs4"/>
      <sheetName val="HL_A34"/>
      <sheetName val="Consolidation_Rates4"/>
      <sheetName val="Client_CPYA_clear4"/>
      <sheetName val="itnernal_sales4"/>
      <sheetName val="Backward_Calculation4"/>
      <sheetName val="F140-090630_异地库存货4"/>
      <sheetName val="Original_Stefan4"/>
      <sheetName val="Drop_List_References4"/>
      <sheetName val="bc_china-关联方4"/>
      <sheetName val="M_Schedules4"/>
      <sheetName val="Combined_FS_20104"/>
      <sheetName val="Financial_Statistics4"/>
      <sheetName val="5_-_ASSETS4"/>
      <sheetName val="Stock_Analysis4"/>
      <sheetName val="Validation_source4"/>
      <sheetName val="Giant_Eddia&amp;ICP&amp;Wofe-C3004"/>
      <sheetName val="U120-GP_by_Product4"/>
      <sheetName val="All_Cash_Dil4"/>
      <sheetName val="__mis-ple__4"/>
      <sheetName val="FA_Addition4"/>
      <sheetName val="Sch_244"/>
      <sheetName val="CY_sales_report4"/>
      <sheetName val="Basic_Data4"/>
      <sheetName val="Sales_contracts3"/>
      <sheetName val="Base_Info3"/>
      <sheetName val="Fixed_vs_Var3"/>
      <sheetName val="COGS_reconcile3"/>
      <sheetName val="Item_Info_4"/>
      <sheetName val="A3-Per_EY3"/>
      <sheetName val="Pending_price_by_customer4"/>
      <sheetName val="Beg-_End_balance4"/>
      <sheetName val="资产评估结果分类汇总表_(2)3"/>
      <sheetName val="K222-fully_deprecia3"/>
      <sheetName val="PL-2015_113"/>
      <sheetName val="CY2015_分配股利3"/>
      <sheetName val="FY2015_-_year_end_migration3"/>
      <sheetName val="滤饼_983"/>
      <sheetName val="U_5103"/>
      <sheetName val="P&amp;L_Consol3"/>
      <sheetName val="U-Lead2014_3"/>
      <sheetName val="AR&amp;OR_List3"/>
      <sheetName val="2017年JE_0207ver3"/>
      <sheetName val="P_&amp;_L_Account3"/>
      <sheetName val="G402_3"/>
      <sheetName val="refernce_red_invoice3"/>
      <sheetName val="Understand_the_client3"/>
      <sheetName val="Input_-_perm_items1"/>
      <sheetName val="Input_-_temp_differences1"/>
      <sheetName val="iData_Parameters3"/>
      <sheetName val="其他应收款第三方_3"/>
      <sheetName val="GuV(LM)_(kurz)3"/>
      <sheetName val="Plan_(kurze)3"/>
      <sheetName val="DATA_in3"/>
      <sheetName val="US_Bal_Sheet3"/>
      <sheetName val="Account_List3"/>
      <sheetName val="3_1_项目产品业态表3"/>
      <sheetName val="Expense_Report3"/>
      <sheetName val="报表科目_(2)1"/>
      <sheetName val="Loan_Data1"/>
      <sheetName val="A3_Sum1"/>
      <sheetName val="2004_12_311"/>
      <sheetName val="2005_10_311"/>
      <sheetName val="test_IRR1"/>
      <sheetName val="Valuation_Parameters1"/>
      <sheetName val="Feb_Allocation%1"/>
      <sheetName val="Lead_1"/>
      <sheetName val="Stores_Daily_Report_by_categor1"/>
      <sheetName val="U112-by_month1"/>
      <sheetName val="Personal_property_HZ1"/>
      <sheetName val="Ex_Diff1"/>
      <sheetName val="Tickmarks New"/>
      <sheetName val="HKD_Rates"/>
      <sheetName val="FDREPORT"/>
      <sheetName val="97BGT6"/>
      <sheetName val="Bus Areas"/>
      <sheetName val="City-County"/>
      <sheetName val="CoCode"/>
      <sheetName val="Main Asset Class &amp; UL"/>
      <sheetName val="Gepäckraum"/>
      <sheetName val="Dach + Säulen"/>
      <sheetName val="Plan2"/>
      <sheetName val="Cust List"/>
      <sheetName val="ATTUALI"/>
      <sheetName val="FUTURI"/>
      <sheetName val="DATA-P&amp;L98"/>
      <sheetName val="PARAMETRES"/>
      <sheetName val="crıter"/>
      <sheetName val="AN532"/>
      <sheetName val="热力系统"/>
      <sheetName val="_010_10118"/>
      <sheetName val="分录汇总表"/>
      <sheetName val="S-FLV AS Audi per März 04"/>
      <sheetName val="初表"/>
      <sheetName val="Total Coach"/>
      <sheetName val="标本-资产"/>
      <sheetName val="Struktur"/>
      <sheetName val="财务费用"/>
      <sheetName val="细节测试审计抽样"/>
      <sheetName val="科目名称表"/>
      <sheetName val="Y33-Breakdown3"/>
      <sheetName val="BB"/>
      <sheetName val="天健调整分录"/>
      <sheetName val="天健TB表"/>
      <sheetName val="Basic_Local"/>
      <sheetName val="Voreinstellungen"/>
      <sheetName val="Eingabe"/>
      <sheetName val="ProzessA"/>
      <sheetName val="EingabeMaske"/>
      <sheetName val="Q-Faehigk"/>
      <sheetName val="QTP_dt."/>
      <sheetName val="@Total yen"/>
      <sheetName val="Gross Sales"/>
      <sheetName val="Summary yen"/>
      <sheetName val="6月"/>
      <sheetName val="MPC"/>
      <sheetName val="预付账款明细表"/>
      <sheetName val="Scrap Bridge Ytd"/>
      <sheetName val="财务成本"/>
      <sheetName val="ke30"/>
      <sheetName val="71"/>
      <sheetName val="Report_Y"/>
      <sheetName val="05 AOP - Exp by CC"/>
      <sheetName val="05 AOP - By Acct Detail"/>
      <sheetName val="Directions"/>
      <sheetName val="报表格式"/>
      <sheetName val="A810-ASM"/>
      <sheetName val="封面 Cover"/>
      <sheetName val="Narrative"/>
      <sheetName val="往来函证(基本资料) "/>
      <sheetName val="Project Details"/>
      <sheetName val="HK-HKD"/>
      <sheetName val="明细表"/>
      <sheetName val="TB-JD"/>
      <sheetName val="Class."/>
      <sheetName val="471"/>
      <sheetName val="rt1"/>
      <sheetName val="Stacked_Column_w_labels"/>
      <sheetName val="Bank and cash 明细"/>
      <sheetName val="Adjustment Summary"/>
      <sheetName val="Package"/>
      <sheetName val="외주현황.wq1"/>
      <sheetName val="CAUDIT"/>
      <sheetName val="Comparative Balance Sheet"/>
      <sheetName val="运煤预算"/>
      <sheetName val="表六 "/>
      <sheetName val="1.3 data"/>
      <sheetName val="1461（12.6）"/>
      <sheetName val="A5_灿星"/>
      <sheetName val="sales vol."/>
      <sheetName val="0304玻璃仪器"/>
      <sheetName val="_4产成品"/>
      <sheetName val="_5自制半成品"/>
      <sheetName val="R2BU-Retrieve"/>
      <sheetName val="平衡测试"/>
      <sheetName val="指南-中文"/>
      <sheetName val="GA100-其他应收款明细2020"/>
      <sheetName val="Sheet520"/>
      <sheetName val="数据有效性"/>
      <sheetName val="Sheet548"/>
      <sheetName val="Sheet547"/>
      <sheetName val="Addition OS test"/>
      <sheetName val="总表"/>
      <sheetName val="主要规划指标"/>
      <sheetName val="Sheet523"/>
      <sheetName val="1月"/>
      <sheetName val="Category"/>
      <sheetName val="Nov,01"/>
      <sheetName val="CRITERES"/>
      <sheetName val="BASE DE DONNEES"/>
      <sheetName val="Feuil1"/>
      <sheetName val="Addbacks - Slide 8"/>
      <sheetName val="Air Conditional"/>
      <sheetName val="Computer"/>
      <sheetName val="Equipment"/>
      <sheetName val="Motor Vehicle"/>
      <sheetName val="Accretive"/>
      <sheetName val="A1000"/>
      <sheetName val="E1020"/>
      <sheetName val="基本数据"/>
      <sheetName val="CY BS"/>
      <sheetName val="Sheet488"/>
      <sheetName val="VINYLS"/>
      <sheetName val="TB表"/>
      <sheetName val="analyse"/>
      <sheetName val="BS1506"/>
      <sheetName val="PL1506"/>
      <sheetName val="by BU1506"/>
      <sheetName val="exp1506"/>
      <sheetName val="Research-CSC"/>
      <sheetName val="Gross Profit Analysis"/>
      <sheetName val="趣校园余额表"/>
      <sheetName val="楼宇价目表A10"/>
      <sheetName val="楼宇价目表A9"/>
      <sheetName val="楼宇价目表B1"/>
      <sheetName val="楼宇价目表B2"/>
      <sheetName val="EDC97"/>
      <sheetName val="U210'_2"/>
      <sheetName val="Romford_Market1"/>
      <sheetName val="IS_Summary-961"/>
      <sheetName val="TEV_Multiples1"/>
      <sheetName val="Summary_Financials1"/>
      <sheetName val="Inflow_non-PS_detail1"/>
      <sheetName val="Detail_Loan_Move__&amp;_Listing1"/>
      <sheetName val="19_4disc1"/>
      <sheetName val="Loan_Details1"/>
      <sheetName val="IRR_&amp;_NPV1"/>
      <sheetName val="A3_&amp;_U_09-011"/>
      <sheetName val="Movement-总厂_1"/>
      <sheetName val="库存商品余额表_dbf1"/>
      <sheetName val="应付账款_(2)1"/>
      <sheetName val="其他货币资金_dbf1"/>
      <sheetName val="银行存款_dbf1"/>
      <sheetName val="_1"/>
      <sheetName val="Repayment_Summary1"/>
      <sheetName val="Price_List1"/>
      <sheetName val="RE_Mov't1"/>
      <sheetName val="Normal_Opn_Detail1"/>
      <sheetName val="M_P_S_1"/>
      <sheetName val="_5366"/>
      <sheetName val="_5284"/>
      <sheetName val="_5081"/>
      <sheetName val="average price"/>
      <sheetName val="05年预售率"/>
      <sheetName val="2006年宏观调控对绿城的影响"/>
      <sheetName val="5132"/>
      <sheetName val="固定资产预测"/>
      <sheetName val="1111-3"/>
      <sheetName val="1111-4"/>
      <sheetName val="1111-5"/>
      <sheetName val="주주명부&lt;끝&gt;"/>
      <sheetName val="język"/>
      <sheetName val="SUAD"/>
      <sheetName val="HEADCOUNT REPORT"/>
      <sheetName val="Rates &amp; Tables"/>
      <sheetName val="FX Rates table"/>
      <sheetName val="actual_projection"/>
      <sheetName val="2002年"/>
      <sheetName val="tblNNSExport23Master"/>
      <sheetName val="GP_Product"/>
      <sheetName val="USReconciliation"/>
      <sheetName val="工时统计"/>
      <sheetName val="FA Roll to GL (p.2)"/>
      <sheetName val="Lead (p.1)"/>
      <sheetName val="6.1增值税测算表"/>
      <sheetName val="6.2土地增值税测算表"/>
      <sheetName val="CY-OS-90-1"/>
      <sheetName val="U1100"/>
      <sheetName val="TOOLS"/>
      <sheetName val="TARIEVEN+VVP"/>
      <sheetName val="369"/>
      <sheetName val="存货和固定资产暂估明细"/>
      <sheetName val="별제권_정리담보권"/>
      <sheetName val="T6-6(7)"/>
      <sheetName val="报表层次重要性水平"/>
      <sheetName val="所有者权益(股东权益)变动表(未审)"/>
      <sheetName val="FZ-1"/>
      <sheetName val="CCs"/>
      <sheetName val="Sheet420"/>
      <sheetName val="其他应收款Dy"/>
      <sheetName val="坏账准备_其他应收款Dy"/>
      <sheetName val="其他应付款Dy"/>
      <sheetName val="其他应收款Mx"/>
      <sheetName val="DCF_3资产负债分析调整表"/>
      <sheetName val="Interconnect cost"/>
      <sheetName val="Rev summary"/>
      <sheetName val="HO Use"/>
      <sheetName val="BGT Cashflow"/>
      <sheetName val="SalaryData"/>
      <sheetName val="L170-00"/>
      <sheetName val="L171-10"/>
      <sheetName val="L171-60"/>
      <sheetName val="FIRE Parameters"/>
      <sheetName val="U510-final"/>
      <sheetName val="升艺"/>
      <sheetName val="表二甲机务F型"/>
      <sheetName val="S11"/>
      <sheetName val="银行借款询证"/>
      <sheetName val="Lien"/>
      <sheetName val="OIL4"/>
      <sheetName val="OIL5"/>
      <sheetName val="Leadsheet Template"/>
      <sheetName val="Input Sheet"/>
      <sheetName val="unfinished"/>
      <sheetName val="For AFS_IP"/>
      <sheetName val="WS_RSA"/>
      <sheetName val="WS_RES"/>
      <sheetName val="1. 保证金收款台账"/>
      <sheetName val="VOL1"/>
      <sheetName val="Volitility-CIQ_1"/>
      <sheetName val="A1 - Income Statement"/>
      <sheetName val="Error Check"/>
      <sheetName val="EV"/>
      <sheetName val="HK_3(客户利率)"/>
      <sheetName val="Sheet387"/>
      <sheetName val="Sheet464"/>
      <sheetName val="Sheet458"/>
      <sheetName val="CLA"/>
      <sheetName val="科余表"/>
      <sheetName val="管理费用明细表2"/>
      <sheetName val="BS2"/>
      <sheetName val="Sheet443"/>
      <sheetName val="LTM销售"/>
      <sheetName val="HTM销售"/>
      <sheetName val="生鲜销售"/>
      <sheetName val="Revision Record"/>
      <sheetName val="H&amp;N"/>
      <sheetName val="直播电商 单品明细"/>
      <sheetName val="征税品目"/>
      <sheetName val="订单418"/>
      <sheetName val="表三"/>
      <sheetName val="四种情况描述和问题列示"/>
      <sheetName val="501吉林"/>
      <sheetName val="501长春"/>
      <sheetName val="506成本吉林"/>
      <sheetName val="506成本长春"/>
      <sheetName val="不随发票扣减2007"/>
      <sheetName val="A3武汉福喜小合并-2212"/>
      <sheetName val="TB-2212北京福喜"/>
      <sheetName val="Z1"/>
      <sheetName val="G3"/>
      <sheetName val="首页"/>
      <sheetName val="_ESList"/>
      <sheetName val="_______"/>
      <sheetName val="核算项目余额表"/>
      <sheetName val="FY02"/>
      <sheetName val="TB &amp; 2013"/>
      <sheetName val="  ACTadj  "/>
      <sheetName val="  ACTvol  "/>
      <sheetName val="424"/>
      <sheetName val="Panel Graphs"/>
      <sheetName val="CPP1"/>
      <sheetName val="CPP10"/>
      <sheetName val="CPP19"/>
      <sheetName val="C-4 调整分录"/>
      <sheetName val="在建工程 final"/>
      <sheetName val="Pending事项-EJE"/>
      <sheetName val="Rev"/>
      <sheetName val="aging 0612"/>
      <sheetName val="GST Recon-Workings"/>
      <sheetName val="会计科目"/>
      <sheetName val="数量金额总账"/>
      <sheetName val="exhibit I"/>
      <sheetName val="DTB"/>
      <sheetName val="数据源"/>
      <sheetName val="94_Qtr"/>
      <sheetName val="STD. COST"/>
      <sheetName val="2004电器设备"/>
      <sheetName val="2004电子设备"/>
      <sheetName val="2004房屋建筑物"/>
      <sheetName val="2004家具"/>
      <sheetName val="2004通用设备"/>
      <sheetName val="2004土地"/>
      <sheetName val="2004仪器仪表"/>
      <sheetName val="2004运输设备"/>
      <sheetName val="2004专用设备"/>
      <sheetName val="Variables"/>
      <sheetName val="company operations"/>
      <sheetName val="hangzhou2"/>
      <sheetName val="外销涤布"/>
      <sheetName val="长期待摊费用Dy"/>
      <sheetName val="Sheet359"/>
      <sheetName val="Sheet472"/>
      <sheetName val="AV"/>
      <sheetName val="Storage"/>
      <sheetName val="RelR"/>
      <sheetName val="Proj Overview"/>
      <sheetName val="H3. IC and Other Investments"/>
      <sheetName val="华域本部"/>
      <sheetName val="本部-年初"/>
      <sheetName val="附注汇总"/>
      <sheetName val="工作表1"/>
      <sheetName val="2002年预提费用"/>
      <sheetName val="Sheet506"/>
      <sheetName val="TR0198"/>
      <sheetName val="Months"/>
      <sheetName val="LE7"/>
      <sheetName val="Vendor Data"/>
      <sheetName val="202010存货收发明细表"/>
      <sheetName val="项目目录"/>
      <sheetName val="113301"/>
      <sheetName val="2111"/>
      <sheetName val="5503"/>
      <sheetName val="Covering"/>
      <sheetName val="沈阳"/>
      <sheetName val="重庆"/>
      <sheetName val="杭州调"/>
      <sheetName val="QAD-面套库存"/>
      <sheetName val="销售收入统计按科目"/>
      <sheetName val="08.8"/>
      <sheetName val="2016~2018.8凭证库加工"/>
      <sheetName val="SIZE &amp; VALUE"/>
      <sheetName val="FY04Store"/>
      <sheetName val="SIGLO-B"/>
      <sheetName val="Costed BOM"/>
      <sheetName val="05PLAN VAR"/>
      <sheetName val="17-19IS"/>
      <sheetName val="17-19BS"/>
      <sheetName val="17-19CFS"/>
      <sheetName val="组织"/>
      <sheetName val="部门"/>
      <sheetName val="Table_US Currency"/>
      <sheetName val="OTHFA-1"/>
      <sheetName val="Chart Analysis"/>
      <sheetName val="交易对手损失率表"/>
      <sheetName val="中山低值"/>
      <sheetName val="수정시산표"/>
      <sheetName val="控制及假设"/>
      <sheetName val="A3_conso"/>
      <sheetName val="固定资产增减表#0.00_ "/>
      <sheetName val="Inv Category"/>
      <sheetName val="GSChartLabels"/>
      <sheetName val="AFDA P04_10"/>
      <sheetName val="Pvt Table Frozen Report"/>
      <sheetName val="资产负债表试算平衡表（期初）"/>
      <sheetName val="利润表试算平衡表（本期）"/>
      <sheetName val="资产负债表试算平衡表（期末）"/>
      <sheetName val="(i) Fixed assets-PBC"/>
      <sheetName val="BS_AP_PCSW "/>
      <sheetName val="10160"/>
      <sheetName val="Carbay Input"/>
      <sheetName val=" 弃"/>
      <sheetName val="FX_Assumptions"/>
      <sheetName val="钻井(调整)"/>
      <sheetName val="CFTS"/>
      <sheetName val="公司名称下拉列表"/>
      <sheetName val="S5"/>
      <sheetName val="报表"/>
      <sheetName val="利润预算表"/>
      <sheetName val="营业收入及成本"/>
      <sheetName val="전체현황"/>
      <sheetName val="Stock Chart"/>
      <sheetName val="aged"/>
      <sheetName val="Sal &amp; Wage Info"/>
      <sheetName val="MSIGet_Flags"/>
      <sheetName val="categoryHidden7"/>
      <sheetName val="CSM Data by CY "/>
      <sheetName val="135-3"/>
      <sheetName val="data (누계)"/>
      <sheetName val="Sheet409"/>
      <sheetName val="当期所得税费用"/>
      <sheetName val="上海5102"/>
      <sheetName val="控制清单"/>
      <sheetName val="C.货币资金"/>
      <sheetName val="C.抵押存款"/>
      <sheetName val="D.可供出售投资-流动"/>
      <sheetName val="D.衍生金融资产"/>
      <sheetName val="D.持有至到期投资-流动"/>
      <sheetName val="D.短期投资"/>
      <sheetName val="D.单列金融资产"/>
      <sheetName val="E.应收账款"/>
      <sheetName val="E.应收贸易款及票据"/>
      <sheetName val="E.应收票据"/>
      <sheetName val="F.存货"/>
      <sheetName val="F.房地产"/>
      <sheetName val="G.预付账款&amp;其他应收款&amp;待摊费用"/>
      <sheetName val="G.应收股利"/>
      <sheetName val="G.待售资产"/>
      <sheetName val="G.HK其他应收"/>
      <sheetName val="G.应收利息"/>
      <sheetName val="G.其他流动资产"/>
      <sheetName val="H.可供出售投资-非流动"/>
      <sheetName val="H.HK长投"/>
      <sheetName val="H.商誉"/>
      <sheetName val="H.持有至到期投资-非流动"/>
      <sheetName val="H.投资性房地产"/>
      <sheetName val="H.PRC长投"/>
      <sheetName val="I.应收关联方"/>
      <sheetName val="I.应付关联方"/>
      <sheetName val="J.在建工程"/>
      <sheetName val="K.固定资产"/>
      <sheetName val="K.固定资产清理"/>
      <sheetName val="L.一年内到期的长期债权投资"/>
      <sheetName val="L.无形"/>
      <sheetName val="L.长期待摊"/>
      <sheetName val="L.其他长期资产"/>
      <sheetName val="M.短借"/>
      <sheetName val="N.应付账款"/>
      <sheetName val="N.应付票据"/>
      <sheetName val="P.预收账款&amp;其他应收款&amp;应付职工薪酬&amp;预提费用&amp;其他应交款"/>
      <sheetName val="U.其他业务收入成本&amp;营业外收支&amp;补贴收入&amp;利息收入"/>
      <sheetName val="U.所得税"/>
      <sheetName val="O.递延税资产"/>
      <sheetName val="O.递延税负债"/>
      <sheetName val="O.应交税费"/>
      <sheetName val="U.税金及附加"/>
      <sheetName val="P.应付股利"/>
      <sheetName val="P.HK其他应付"/>
      <sheetName val="P.应付利息"/>
      <sheetName val="P.其他应付款"/>
      <sheetName val="P.其他流动负债"/>
      <sheetName val="P.应付职工薪酬"/>
      <sheetName val="P.预计负债"/>
      <sheetName val="Q.应付债券"/>
      <sheetName val="Q.可转债"/>
      <sheetName val="Q.政府补助"/>
      <sheetName val="Q.一年内到期负债"/>
      <sheetName val="Q.应付融资租赁款"/>
      <sheetName val="Q.长借"/>
      <sheetName val="Q.长期应付"/>
      <sheetName val="Q.其他长期负债"/>
      <sheetName val="Q.专项应付"/>
      <sheetName val="T.股本"/>
      <sheetName val="T.资本公积"/>
      <sheetName val="T.折算差额"/>
      <sheetName val="T.未分配利润"/>
      <sheetName val="T.盈余公积"/>
      <sheetName val="U.主营业务"/>
      <sheetName val="U.财务费用"/>
      <sheetName val="U.投资收益&amp;公允价值变动收益"/>
      <sheetName val="U.管理费用&amp;资产减值损失"/>
      <sheetName val="U.成本倒轧表&amp;制造费用"/>
      <sheetName val="U.销售费用"/>
      <sheetName val="U.分占下属损益"/>
      <sheetName val="Budget-Bal"/>
      <sheetName val="ABSORBED"/>
      <sheetName val="Adm"/>
      <sheetName val="sell"/>
      <sheetName val="Fin"/>
      <sheetName val="7 (2)"/>
      <sheetName val="Dlq_Critical_Cesd"/>
      <sheetName val="其他应收明细"/>
      <sheetName val="05-03-07-01-02"/>
      <sheetName val="05-03-07-01-01"/>
      <sheetName val="分产品销售收入、成本分析表"/>
      <sheetName val="ZO-1-1增减变动表"/>
      <sheetName val="06年收入成本分析表SA-330"/>
      <sheetName val="初始设定"/>
      <sheetName val="DJ"/>
      <sheetName val="员工人数"/>
      <sheetName val="编辑团队-睿塔"/>
      <sheetName val="内容运营-千寻"/>
      <sheetName val="内容获取及推荐产品-淇若"/>
      <sheetName val="流量用户（国内）-兔子"/>
      <sheetName val="海外市场（国外）-星宿"/>
      <sheetName val="产品部-诺拉"/>
      <sheetName val="Top产品运营-七沐"/>
      <sheetName val="工作表7"/>
      <sheetName val="Consolidation"/>
      <sheetName val="Restricted shares log"/>
      <sheetName val="GHQ.FA.BA.AF.BF.BD.CA.CB"/>
      <sheetName val="A电力"/>
      <sheetName val="B30"/>
      <sheetName val="Menu_Months"/>
      <sheetName val="截至8月31日账龄分析表"/>
      <sheetName val=" 下拉菜单"/>
      <sheetName val="DBase1"/>
      <sheetName val="DBase2"/>
      <sheetName val="AR-DAYS"/>
      <sheetName val="INV-DAYS"/>
      <sheetName val="BSheet"/>
      <sheetName val="CshFlow MTH"/>
      <sheetName val="CF-Ting"/>
      <sheetName val="Fix-Ting"/>
      <sheetName val="Fixed MTH"/>
      <sheetName val="G&amp;A MTH"/>
      <sheetName val="GA-Ting"/>
      <sheetName val="Head-Pay"/>
      <sheetName val="Mkting MTH"/>
      <sheetName val="Mkt-Ting"/>
      <sheetName val="Cons-P&amp;L MTH"/>
      <sheetName val="ConsTing-P&amp;L"/>
      <sheetName val="R&amp;D MTH"/>
      <sheetName val="RD-Ting"/>
      <sheetName val="Sell-Ting"/>
      <sheetName val="Selling MTH"/>
      <sheetName val="Var-Ting"/>
      <sheetName val="Variable MTH"/>
      <sheetName val="Ace-Out"/>
      <sheetName val="Factors"/>
      <sheetName val="Company Profile"/>
      <sheetName val="ICP现金流量表"/>
      <sheetName val="ICP应付账款"/>
      <sheetName val="ICP应收账款"/>
      <sheetName val="公允价值变动损益"/>
      <sheetName val="ICP合同负债"/>
      <sheetName val="ICP主营业务收入"/>
      <sheetName val="ICP递延收益"/>
      <sheetName val="ICP股利分配"/>
      <sheetName val="ICP费用"/>
      <sheetName val="ICP租赁负债"/>
      <sheetName val="ICP长期借款"/>
      <sheetName val="ICP其他应付款"/>
      <sheetName val="ICP其他应收款"/>
      <sheetName val="ICP投资收益"/>
      <sheetName val="ICP应付利息"/>
      <sheetName val="ICP应收利息"/>
      <sheetName val="ICP长期应付款"/>
      <sheetName val="ICP长期应收款"/>
      <sheetName val="ICP其他流动资产"/>
      <sheetName val="ICP其他非流动资产"/>
      <sheetName val="ICP其他业务成本"/>
      <sheetName val="ICP其他非流动负债"/>
      <sheetName val="ICP其他业务收入"/>
      <sheetName val="ICP预付款项"/>
      <sheetName val="ICP预收账款"/>
      <sheetName val="ICP主营业务成本"/>
      <sheetName val="ICP应付短期融资券"/>
      <sheetName val="ICP短期借款"/>
      <sheetName val="ZFI044-2月ALL"/>
      <sheetName val="Accounts"/>
      <sheetName val="合并抵销调整分录"/>
      <sheetName val="BYBU96"/>
      <sheetName val="Cash Flow - CY Workings"/>
      <sheetName val="2 cot"/>
      <sheetName val="辅表-原始利润表"/>
      <sheetName val="辅表-原始资产负债表"/>
      <sheetName val="Fut_Perf"/>
      <sheetName val="1995 Cellular"/>
      <sheetName val="Belgium BS &amp; CF"/>
      <sheetName val="Belgium KPI"/>
      <sheetName val="Sheet480"/>
      <sheetName val="Sheet379"/>
      <sheetName val="物料"/>
      <sheetName val="LBOSHEL5"/>
      <sheetName val="Pref Probable Case Returns"/>
      <sheetName val="PRC 15"/>
      <sheetName val="Assets"/>
      <sheetName val="DataEntry"/>
      <sheetName val="for disclosure"/>
      <sheetName val="債務SGA"/>
      <sheetName val="노동부"/>
      <sheetName val="SFG_ND"/>
      <sheetName val="LBO"/>
      <sheetName val="95059D"/>
      <sheetName val="2000"/>
      <sheetName val="login"/>
      <sheetName val="SUN P37 AR-09jun"/>
      <sheetName val="2005 AJCA US Summary"/>
      <sheetName val="数据模板1"/>
      <sheetName val="制造成本预算表A3"/>
      <sheetName val="物流费用预算表(A4)"/>
      <sheetName val="销售费用预算表(A4)"/>
      <sheetName val="管理费用预算表(A4)"/>
      <sheetName val="信息费用预算表(A4) "/>
      <sheetName val="研发费用预算明细表A3"/>
      <sheetName val="Sheet413"/>
      <sheetName val="Phase2 movementDEC"/>
      <sheetName val="Phase1f.a.DEC"/>
      <sheetName val="Phase2 f.a.DEC (2)"/>
      <sheetName val="L3-1 AR ageing list"/>
      <sheetName val="Titel"/>
      <sheetName val="USPCL"/>
      <sheetName val="公司"/>
      <sheetName val="A_R_015"/>
      <sheetName val="Customize_Your_Purchase_Order5"/>
      <sheetName val="Purchase_Order5"/>
      <sheetName val="F1100芯片测试费_6"/>
      <sheetName val="itnernal_sales5"/>
      <sheetName val="HL_A35"/>
      <sheetName val="F140-090630_异地库存货5"/>
      <sheetName val="AR_Trend5"/>
      <sheetName val="Bad_Debt_Reserve_Trend5"/>
      <sheetName val="Bad_Debt_Reserve_calc5"/>
      <sheetName val="O_Lead5"/>
      <sheetName val="Drop_List_References5"/>
      <sheetName val="std_prod_costs5"/>
      <sheetName val="Client_CPYA_clear5"/>
      <sheetName val="Financial_Statistics5"/>
      <sheetName val="Combined_FS_20105"/>
      <sheetName val="M_Schedules5"/>
      <sheetName val="Backward_Calculation5"/>
      <sheetName val="All_Cash_Dil5"/>
      <sheetName val="Original_Stefan5"/>
      <sheetName val="Stock_Analysis5"/>
      <sheetName val="Validation_source5"/>
      <sheetName val="U120-GP_by_Product5"/>
      <sheetName val="__mis-ple__5"/>
      <sheetName val="FA_Addition5"/>
      <sheetName val="Consolidation_Rates5"/>
      <sheetName val="bc_china-关联方5"/>
      <sheetName val="Giant_Eddia&amp;ICP&amp;Wofe-C3005"/>
      <sheetName val="5_-_ASSETS5"/>
      <sheetName val="资产评估结果分类汇总表_(2)4"/>
      <sheetName val="Sch_245"/>
      <sheetName val="Pending_price_by_customer5"/>
      <sheetName val="CY_sales_report5"/>
      <sheetName val="Basic_Data5"/>
      <sheetName val="Sales_contracts4"/>
      <sheetName val="Base_Info4"/>
      <sheetName val="Fixed_vs_Var4"/>
      <sheetName val="COGS_reconcile4"/>
      <sheetName val="Item_Info_5"/>
      <sheetName val="A3-Per_EY4"/>
      <sheetName val="Beg-_End_balance5"/>
      <sheetName val="K222-fully_deprecia4"/>
      <sheetName val="P&amp;L_Consol4"/>
      <sheetName val="U-Lead2014_4"/>
      <sheetName val="滤饼_984"/>
      <sheetName val="U_5104"/>
      <sheetName val="AR&amp;OR_List4"/>
      <sheetName val="PL-2015_114"/>
      <sheetName val="CY2015_分配股利4"/>
      <sheetName val="FY2015_-_year_end_migration4"/>
      <sheetName val="2017年JE_0207ver4"/>
      <sheetName val="P_&amp;_L_Account4"/>
      <sheetName val="G402_4"/>
      <sheetName val="refernce_red_invoice4"/>
      <sheetName val="Understand_the_client4"/>
      <sheetName val="sheet_14"/>
      <sheetName val="iData_Parameters4"/>
      <sheetName val="其他应收款第三方_4"/>
      <sheetName val="GuV(LM)_(kurz)4"/>
      <sheetName val="Plan_(kurze)4"/>
      <sheetName val="Account_List4"/>
      <sheetName val="DATA_in4"/>
      <sheetName val="Expense_Report4"/>
      <sheetName val="3_1_项目产品业态表4"/>
      <sheetName val="US_Bal_Sheet4"/>
      <sheetName val="Sheet1_(11)2"/>
      <sheetName val="Staff_List2"/>
      <sheetName val="BU_Parameters2"/>
      <sheetName val="Activity_Coding2"/>
      <sheetName val="BU-WK_Jan2"/>
      <sheetName val="BU-WK_Feb2"/>
      <sheetName val="data_3A|6A2"/>
      <sheetName val="Input_-_perm_items2"/>
      <sheetName val="Input_-_temp_differences2"/>
      <sheetName val="报表科目_(2)2"/>
      <sheetName val="Loan_Data2"/>
      <sheetName val="Lead_2"/>
      <sheetName val="2004_12_312"/>
      <sheetName val="2005_10_312"/>
      <sheetName val="A3_Sum2"/>
      <sheetName val="Stores_Daily_Report_by_categor2"/>
      <sheetName val="U112-by_month2"/>
      <sheetName val="Market_Analysis_&amp;_Sales_Projec2"/>
      <sheetName val="Ex_Diff2"/>
      <sheetName val="test_IRR2"/>
      <sheetName val="Opening_check_Misc_(WO_Only)"/>
      <sheetName val="Valuation_Parameters2"/>
      <sheetName val="Feb_Allocation%2"/>
      <sheetName val="Model_Assumptions1"/>
      <sheetName val="Deal_Summary1"/>
      <sheetName val="Drop_down1"/>
      <sheetName val="Rev_Provit1"/>
      <sheetName val="CH_Car1"/>
      <sheetName val="Accounts_Database1"/>
      <sheetName val="P&amp;L_PP1"/>
      <sheetName val="MD&amp;A_Links1"/>
      <sheetName val="Ag_Sector_P&amp;L_01F1"/>
      <sheetName val="CER_19971"/>
      <sheetName val="2005_011"/>
      <sheetName val="Transaction_multiples1"/>
      <sheetName val="Personal_property_HZ2"/>
      <sheetName val="statement_19981"/>
      <sheetName val="XVIa(i)_-_average_price_(2)1"/>
      <sheetName val="销售6_131"/>
      <sheetName val="清单12_311"/>
      <sheetName val="ZP7_gespritzt1"/>
      <sheetName val="SAP_01-12-311"/>
      <sheetName val="prod_inventory1"/>
      <sheetName val="1002-1031170406_Capital_Accoun1"/>
      <sheetName val="Base_Case1"/>
      <sheetName val="短期投资股票投资_dbf1"/>
      <sheetName val="短期投资国债投资_dbf1"/>
      <sheetName val="股票投资收益_dbf1"/>
      <sheetName val="其他货币海通_dbf1"/>
      <sheetName val="其他货币零领路_dbf1"/>
      <sheetName val="投资收益债券_dbf1"/>
      <sheetName val="Occupancy_20041"/>
      <sheetName val="Material_Group1"/>
      <sheetName val="VS_Consensus1"/>
      <sheetName val="Cash_Flow_Worksheet1"/>
      <sheetName val="1601_Detail_information1"/>
      <sheetName val="FS_FY151"/>
      <sheetName val="Name_&amp;_Option1"/>
      <sheetName val="勤務ｼﾌﾄﾍﾞｰｽ表_下期1"/>
      <sheetName val="YIELD_CURVE1"/>
      <sheetName val="Consol_BS1"/>
      <sheetName val="HO_&amp;_Aust_BS1"/>
      <sheetName val="T__Amortización1"/>
      <sheetName val="Rating_by_Owner"/>
      <sheetName val="Master_Data_Entry"/>
      <sheetName val="Rating_by_Consultant"/>
      <sheetName val="Vital_Information"/>
      <sheetName val="Projected_Break-Even"/>
      <sheetName val="Market_Value_Analysis"/>
      <sheetName val="What-If_Period_1"/>
      <sheetName val="What-If_Period_2"/>
      <sheetName val="What-If_Period_3"/>
      <sheetName val="What-If_Period_4"/>
      <sheetName val="Lease_AP_20081"/>
      <sheetName val="Output_Direct_Payroll_1"/>
      <sheetName val="screen_size1"/>
      <sheetName val="end_use1"/>
      <sheetName val="key_parameter1st1"/>
      <sheetName val="CFS_adjustments1"/>
      <sheetName val="query_results1"/>
      <sheetName val="PP&amp;E_&amp;_Intangibles1"/>
      <sheetName val="Cover_--&gt;1"/>
      <sheetName val="Share_Prices1"/>
      <sheetName val="1_01"/>
      <sheetName val="SCB_1_-_Current1"/>
      <sheetName val="SCB_2_-_Current1"/>
      <sheetName val="PRC_GAAP1"/>
      <sheetName val="ME_uninvoiced_cons1"/>
      <sheetName val="-&gt;_EDV_Budget1"/>
      <sheetName val="18_Rev_Quality_Expr1"/>
      <sheetName val="PV6_3_5L_LX5_GMX1701"/>
      <sheetName val="Retain_Earning1"/>
      <sheetName val="13_2007_1_11"/>
      <sheetName val="S&amp;C_B11"/>
      <sheetName val="6_Mthly_Rev_EBIT1"/>
      <sheetName val="F40-Goodsin_transit1"/>
      <sheetName val="Net_Trans_Sum1"/>
      <sheetName val="Table_-_Current_Year1"/>
      <sheetName val="Hyper_Esp1"/>
      <sheetName val="Super_Esp1"/>
      <sheetName val="C&amp;C_Fr1"/>
      <sheetName val="Proxi_Fr1"/>
      <sheetName val="Super_Fr1"/>
      <sheetName val="Hyper_Bel)1"/>
      <sheetName val="Hyper_Gr1"/>
      <sheetName val="Hyper_It1"/>
      <sheetName val="Super_Bel1"/>
      <sheetName val="Super_Gr1"/>
      <sheetName val="Super_It1"/>
      <sheetName val="2__Asia1"/>
      <sheetName val="Library_Procedures1"/>
      <sheetName val="Operating_1"/>
      <sheetName val="Sch_PR-21"/>
      <sheetName val="Sch_PR-31"/>
      <sheetName val="POWER_ASSUMPTIONS1"/>
      <sheetName val="Movement_20041"/>
      <sheetName val="Detailed_Profit_and_Loss"/>
      <sheetName val="Profit_and_Loss"/>
      <sheetName val="Sch_2訐1"/>
      <sheetName val="HEDGE_RATES1"/>
      <sheetName val="Altman_Z"/>
      <sheetName val="ICP合同负债ICPContract_Liability"/>
      <sheetName val="ICP主营业务收入ICP_CoreRevenue"/>
      <sheetName val="ICP递延收益ICP_DeferredIncome"/>
      <sheetName val="ICP股利分配ICP_DevidendDeclared"/>
      <sheetName val="ICP费用ICP_Expense"/>
      <sheetName val="ICP租赁负债ICPlease_liability"/>
      <sheetName val="ICP其他应付款ICP_OtherPayable"/>
      <sheetName val="ICP投资收益ICP_InvestmentIncome"/>
      <sheetName val="ICP应付利息ICP_InterestPayable"/>
      <sheetName val="ICP长期应付款ICP_LongtermPayable"/>
      <sheetName val="ICP其他流动负债ICP_OtherCurrentLiab"/>
      <sheetName val="ICP其他业务收入ICP_OtherRevenue"/>
      <sheetName val="ICP短期借款ICP_ShorttermLoans"/>
      <sheetName val="A6620_Detail"/>
      <sheetName val="Net_REVENUE"/>
      <sheetName val="___合同台账__"/>
      <sheetName val="Sales_Seasonality_by_Month"/>
      <sheetName val="Service_Invoice"/>
      <sheetName val="Client_Data"/>
      <sheetName val="US_MC_1"/>
      <sheetName val="Helios_Unity_Part_Number"/>
      <sheetName val="App_4_-_Set-Up_and_References"/>
      <sheetName val="Exh_B-5"/>
      <sheetName val="Exh_B-2"/>
      <sheetName val="Exh_B-6"/>
      <sheetName val="Exh_B-8"/>
      <sheetName val="Exh_B-4"/>
      <sheetName val="Exh_B-3"/>
      <sheetName val="Exh_B-7"/>
      <sheetName val="Exh_B-1"/>
      <sheetName val="FC_switches1"/>
      <sheetName val="F100-1_借款流动性测算1"/>
      <sheetName val="Non-Statistical_Sampling1"/>
      <sheetName val="CUSTOMER_(DETAIL)"/>
      <sheetName val="_Index"/>
      <sheetName val="General_Input"/>
      <sheetName val="quarterly_income_and_e&amp;p"/>
      <sheetName val="Bank_Debt"/>
      <sheetName val="GA_expenses_-_HRML"/>
      <sheetName val="Value_1"/>
      <sheetName val="AFS_CF"/>
      <sheetName val="Sales_Volumes_&amp;_Plan"/>
      <sheetName val="DFI_statement_usd"/>
      <sheetName val="SUIVI_EFFECTIFS"/>
      <sheetName val="EFFECT_"/>
      <sheetName val="Vendas_Tons"/>
      <sheetName val="C_Estr_"/>
      <sheetName val="Dach_+_Säulen"/>
      <sheetName val="BHZ_A3"/>
      <sheetName val="US_Codes"/>
      <sheetName val="5201_2004"/>
      <sheetName val="xs12_8-13_6"/>
      <sheetName val="Financial_Statement"/>
      <sheetName val="Other_assmp_"/>
      <sheetName val="B_1_b"/>
      <sheetName val="B_1_a"/>
      <sheetName val="B_1_f"/>
      <sheetName val="B_1_g"/>
      <sheetName val="B_2_a"/>
      <sheetName val="A_1_b"/>
      <sheetName val="Swap_Calculator"/>
      <sheetName val="AP_Recap"/>
      <sheetName val="表六_"/>
      <sheetName val="1_3_data"/>
      <sheetName val="1461（12_6）"/>
      <sheetName val="외주현황_wq1"/>
      <sheetName val="Addbacks_-_Slide_8"/>
      <sheetName val="Air_Conditional"/>
      <sheetName val="Motor_Vehicle"/>
      <sheetName val="CY_BS"/>
      <sheetName val="FA_Roll_to_GL_(p_2)"/>
      <sheetName val="Lead_(p_1)"/>
      <sheetName val="BASE_DE_DONNEES"/>
      <sheetName val="6_1增值税测算表"/>
      <sheetName val="6_2土地增值税测算表"/>
      <sheetName val="Tickmarks_New"/>
      <sheetName val="Bus_Areas"/>
      <sheetName val="Main_Asset_Class_&amp;_UL"/>
      <sheetName val="Comparative_Balance_Sheet"/>
      <sheetName val="往来函证(基本资料)_"/>
      <sheetName val="Project_Details"/>
      <sheetName val="Class_"/>
      <sheetName val="Addition_OS_test"/>
      <sheetName val="Bank_and_cash_明细"/>
      <sheetName val="Adjustment_Summary"/>
      <sheetName val="Cust_List"/>
      <sheetName val="Raw_materials"/>
      <sheetName val="sales_vol_"/>
      <sheetName val="T__B"/>
      <sheetName val="Panel_Graphs"/>
      <sheetName val="Gross_Profit_Analysis"/>
      <sheetName val="S-FLV_AS_Audi_per_März_04"/>
      <sheetName val="Total_Coach"/>
      <sheetName val="QTP_dt_"/>
      <sheetName val="@Total_yen"/>
      <sheetName val="Gross_Sales"/>
      <sheetName val="Summary_yen"/>
      <sheetName val="Scrap_Bridge_Ytd"/>
      <sheetName val="05_AOP_-_Exp_by_CC"/>
      <sheetName val="05_AOP_-_By_Acct_Detail"/>
      <sheetName val="封面_Cover"/>
      <sheetName val="by_BU1506"/>
      <sheetName val="Output CC"/>
      <sheetName val="EE CLAIM"/>
      <sheetName val="Sheet423"/>
      <sheetName val="贷方"/>
      <sheetName val="CIPA"/>
      <sheetName val="12.长期股权投资"/>
      <sheetName val="33.应付债券"/>
      <sheetName val="Tenants"/>
      <sheetName val="CFS3"/>
      <sheetName val="基本信息输入"/>
      <sheetName val="租赁付款方式"/>
      <sheetName val="Management Projections"/>
      <sheetName val="accudepr1"/>
      <sheetName val="Basic Information"/>
      <sheetName val="Sheet529"/>
      <sheetName val="二工厂明细表2023年预算"/>
      <sheetName val="U411"/>
      <sheetName val="P120"/>
      <sheetName val="DEC Bank"/>
      <sheetName val="DEC GL"/>
      <sheetName val="Pro Sales Buildup"/>
      <sheetName val="Sources &amp; Uses"/>
      <sheetName val="Sheet435"/>
      <sheetName val="往来明细"/>
      <sheetName val="Sheet407"/>
      <sheetName val="Sheet431"/>
      <sheetName val="Matched"/>
      <sheetName val="资金日报表"/>
      <sheetName val="Sheet1222"/>
      <sheetName val="Kalkulation"/>
      <sheetName val="Sheet1034"/>
      <sheetName val="Sheet1248"/>
      <sheetName val="Sheet521"/>
      <sheetName val="경영비율 "/>
      <sheetName val="BasicInfo"/>
      <sheetName val="IA movement"/>
      <sheetName val="JobNames"/>
      <sheetName val="기본"/>
      <sheetName val="NBE DCF"/>
      <sheetName val="Consolidated DCF"/>
      <sheetName val="Boilers DCF"/>
      <sheetName val="NBE (heat rate)"/>
      <sheetName val="Source Gr."/>
      <sheetName val="科目明细"/>
      <sheetName val="补贴收入"/>
      <sheetName val="分专业利润表"/>
      <sheetName val="分专业资产负债表"/>
      <sheetName val="分专业利润分配表"/>
      <sheetName val="上市公司与关联公司往来"/>
      <sheetName val="其他业务利润"/>
      <sheetName val="人工成本"/>
      <sheetName val="所得税"/>
      <sheetName val="营业费用"/>
      <sheetName val="主营业务成本"/>
      <sheetName val="主营业务税金及附加"/>
      <sheetName val="主营业务收入长途"/>
      <sheetName val="主营业务收入数据"/>
      <sheetName val="主营业务收入移动"/>
      <sheetName val="主营业务收入固话"/>
      <sheetName val="主营业务收入新时空及其他"/>
      <sheetName val="主营业务收入寻呼"/>
      <sheetName val="C_Lead"/>
      <sheetName val="C_100 Breakdown"/>
      <sheetName val="Sheet352"/>
      <sheetName val="0521"/>
      <sheetName val="Sheet367"/>
      <sheetName val="BYco_2k"/>
      <sheetName val="P500"/>
      <sheetName val="Segment 1 - LEGAL1"/>
      <sheetName val="存货汇总表10"/>
      <sheetName val="会计科目设置"/>
      <sheetName val="Finsum-NAS"/>
      <sheetName val="Transl"/>
      <sheetName val="预付账款Dy"/>
      <sheetName val="应收票据(关联方)(5)"/>
      <sheetName val="Comps"/>
      <sheetName val="Principal"/>
      <sheetName val="Sheet377"/>
      <sheetName val="Hynix &amp; SYS IC Co"/>
      <sheetName val="Code 2"/>
      <sheetName val="市場"/>
      <sheetName val="Economic evaluation - FY98 base"/>
      <sheetName val="NSV"/>
      <sheetName val="VARIANCES"/>
      <sheetName val="承诺"/>
      <sheetName val="Synergies (From Client)"/>
      <sheetName val="Sheet450"/>
      <sheetName val="Surgical(2010)"/>
      <sheetName val="U120"/>
      <sheetName val="TOP_10 BOOKINGS"/>
      <sheetName val="货币资金审定表"/>
      <sheetName val="报表项目"/>
      <sheetName val="Foglio1"/>
      <sheetName val="9607"/>
      <sheetName val="Sheet356"/>
      <sheetName val="VEHMAINT"/>
      <sheetName val="VEHDAMAG"/>
      <sheetName val="OTHERVEH"/>
      <sheetName val="GASOLINE"/>
      <sheetName val="PL&amp;PD"/>
      <sheetName val="DEPRECIA"/>
      <sheetName val="INTEREST"/>
      <sheetName val="VEHSALWH"/>
      <sheetName val="VEHSALRE"/>
      <sheetName val="MANUCRED"/>
      <sheetName val="TRAWAGES"/>
      <sheetName val="INCENTIV"/>
      <sheetName val="WAGES"/>
      <sheetName val="OVERWAGE"/>
      <sheetName val="BENEFITS"/>
      <sheetName val="CONCESS"/>
      <sheetName val="COMMISSI"/>
      <sheetName val="RESERVAT"/>
      <sheetName val="FACILITY"/>
      <sheetName val="SERVIVEH"/>
      <sheetName val="ADVSYST"/>
      <sheetName val="COUADMIN"/>
      <sheetName val="ADMINFLD"/>
      <sheetName val="ADVCIT&amp;D"/>
      <sheetName val="EURSALES"/>
      <sheetName val="ADMINREB"/>
      <sheetName val="IMPORT"/>
      <sheetName val="库存商品明细审定表"/>
      <sheetName val="报表取数"/>
      <sheetName val="企业基础信息表"/>
      <sheetName val="跨期费用审核表"/>
      <sheetName val="其他类纳税调整审核表"/>
      <sheetName val="未取得合法凭证审核表"/>
      <sheetName val="资本性支出审核表"/>
      <sheetName val="汇算清缴审核调查问卷"/>
      <sheetName val="企业内部控制制度调查问卷"/>
      <sheetName val="委托单位提供资料清单"/>
      <sheetName val="涉及以后年度备查表"/>
      <sheetName val="涉及以前年度调整表"/>
      <sheetName val="补贴收入、专项用途财政性资金审核表"/>
      <sheetName val="存货审核表"/>
      <sheetName val="待摊费用审核表"/>
      <sheetName val="固定资产审核表"/>
      <sheetName val="固定资产折旧审核表"/>
      <sheetName val="库存商品明细表"/>
      <sheetName val="在制品（生产成本）明细表"/>
      <sheetName val="在建工程审核表"/>
      <sheetName val="本年减少固定资产及折旧审核"/>
      <sheetName val="本年增加固定资产及折旧审核"/>
      <sheetName val="财务费用审核表"/>
      <sheetName val="其他业务利润审核表"/>
      <sheetName val="销售费用审核表"/>
      <sheetName val="营业税金及附加审核表"/>
      <sheetName val="营业外收支审核表"/>
      <sheetName val="制造费用明细表"/>
      <sheetName val="主营业务收入、成本审核表"/>
      <sheetName val="企业基础信息表二"/>
      <sheetName val="持有至到期投资审核表"/>
      <sheetName val="原材料、低耗品、包装物明细表"/>
      <sheetName val="货币资金审核表"/>
      <sheetName val="可供出售金融资产审核表"/>
      <sheetName val="投资收益审核表"/>
      <sheetName val="投资性房地产（成本模式）审核表"/>
      <sheetName val="未分配利润审核表"/>
      <sheetName val="应付票据、利息、股利、长期应付款审核表"/>
      <sheetName val="应交税费审核表"/>
      <sheetName val="应收票据、利息、股利、长期应收款审核表"/>
      <sheetName val="与取得收入无关支出审核表"/>
      <sheetName val="其他应付款审核表"/>
      <sheetName val="其他应收款审核表"/>
      <sheetName val="长期资产、生物资产审核表"/>
      <sheetName val="以公允价值计量资产审核表"/>
      <sheetName val="投资性房地产(成本模式)明细表"/>
      <sheetName val="以前年度损益调整审核表"/>
      <sheetName val="应付账款审核表"/>
      <sheetName val="应收帐款审核表"/>
      <sheetName val="资本公积、盈余公积审核表"/>
      <sheetName val="预付帐款审核数"/>
      <sheetName val="预提费用、预计负债审核表"/>
      <sheetName val="预收账款审核表"/>
      <sheetName val="长期股权投资审核表"/>
      <sheetName val="4-6生产"/>
      <sheetName val="4-6生产入库"/>
      <sheetName val="4-6销售出库"/>
      <sheetName val="7-9销售出库"/>
      <sheetName val="7-9生产零用"/>
      <sheetName val="7-9生产入库"/>
      <sheetName val="设置"/>
      <sheetName val="主营业务成本Dy"/>
      <sheetName val="待摊费用Dy"/>
      <sheetName val="制造费用mx"/>
      <sheetName val="BS-client"/>
      <sheetName val="真实性U120C"/>
      <sheetName val="管理费用(集团董事会)"/>
      <sheetName val="Globe"/>
      <sheetName val="SA02-03"/>
      <sheetName val="B1-1001"/>
      <sheetName val="Consolidated AC"/>
      <sheetName val="Q-purchase of RM test"/>
      <sheetName val="Cashbook"/>
      <sheetName val="38-其他应付款明细表"/>
      <sheetName val="37-应交税费"/>
      <sheetName val="51-未分配利润"/>
      <sheetName val="15. bills"/>
      <sheetName val="邻酮定乙酚发出测试"/>
      <sheetName val="剥离前"/>
      <sheetName val="DA-1"/>
      <sheetName val="每月資料"/>
      <sheetName val="4-5 Lead"/>
      <sheetName val="AG18-1_ETB (P&amp;L)"/>
      <sheetName val="FD-Int"/>
      <sheetName val="EXPENDITURE CYCLE"/>
      <sheetName val="p &amp; lx"/>
      <sheetName val="HOTEL"/>
      <sheetName val="营业外支出Dy"/>
      <sheetName val="无形资产Dy"/>
      <sheetName val="无形资产减值准备Dy"/>
      <sheetName val="补贴收入Dy"/>
      <sheetName val="营业外收入Dy"/>
      <sheetName val="所得税Dy"/>
      <sheetName val="应收补贴款Dy"/>
      <sheetName val="其他流动资产Dy"/>
      <sheetName val="内部往来Dy"/>
      <sheetName val="应收账款Dy"/>
      <sheetName val="坏账准备_应收账款Dy"/>
      <sheetName val="长期股权投资Dy"/>
      <sheetName val="主营业务收入Dy"/>
      <sheetName val="投资收益Dy"/>
      <sheetName val="应交税金Dy"/>
      <sheetName val="其他应交款Dy"/>
      <sheetName val="股本Dy"/>
      <sheetName val="盈余公积Dy"/>
      <sheetName val="未分配利润Dy"/>
      <sheetName val="应收出口退税mx"/>
      <sheetName val="其他应收款－个人借款明细"/>
      <sheetName val="固定资产明细表"/>
      <sheetName val="Aging Table"/>
      <sheetName val="内销单据核对记录"/>
      <sheetName val="payroll "/>
      <sheetName val="Khoan cong truong Tan De"/>
      <sheetName val="主营业务税金及附加Dy"/>
      <sheetName val="其他业务利润Dy"/>
      <sheetName val="营业费用Dy"/>
      <sheetName val="应收票据Dy"/>
      <sheetName val="程序表原始数据"/>
      <sheetName val="P3 (Con &amp; dis-continued) "/>
      <sheetName val="Q-purchase_of_RM_test"/>
      <sheetName val="客戶清單customer list"/>
      <sheetName val="固定资产清理"/>
      <sheetName val=" KCBS"/>
      <sheetName val="管理费用mx"/>
      <sheetName val="其他应付款mx"/>
      <sheetName val="preBS"/>
      <sheetName val="preCF"/>
      <sheetName val="preIS"/>
      <sheetName val="preCE"/>
      <sheetName val="conNotes"/>
      <sheetName val="目錄"/>
      <sheetName val="review notes"/>
      <sheetName val="adj."/>
      <sheetName val="Con adj - DTT"/>
      <sheetName val="FA lead"/>
      <sheetName val="主菜单"/>
      <sheetName val="合并清单"/>
      <sheetName val="内销收人"/>
      <sheetName val="Assum"/>
      <sheetName val="Entity reference_2013"/>
      <sheetName val="签约"/>
      <sheetName val="Entity reference_2014"/>
      <sheetName val="Occ, Other Rev, Exp, Dispo"/>
      <sheetName val="A-Property"/>
      <sheetName val="Assumptions &amp; Returns"/>
      <sheetName val="Sales taxes"/>
      <sheetName val="A-General"/>
      <sheetName val="Catering(forecast P13-15)"/>
      <sheetName val="Catering(0528)"/>
      <sheetName val="Entity reference"/>
      <sheetName val="公司名单"/>
      <sheetName val="Facing_Parent_CAS"/>
      <sheetName val="Facing_CAS(Parent)"/>
      <sheetName val="cs1997"/>
      <sheetName val="GS's Assumptions"/>
      <sheetName val="客户(基本资料)"/>
      <sheetName val="公司索引"/>
      <sheetName val="Confirmation status summary"/>
      <sheetName val="2007.1资产"/>
      <sheetName val="规划指标"/>
      <sheetName val="勾稽表"/>
      <sheetName val="汇总表"/>
      <sheetName val="Entity reference_2017"/>
      <sheetName val="地价和公建配套成本分摊"/>
      <sheetName val="访谈路线（新）"/>
      <sheetName val="线路一"/>
      <sheetName val="线路二"/>
      <sheetName val="线路三"/>
      <sheetName val="客户（待调整）"/>
      <sheetName val="供应商"/>
      <sheetName val="银行"/>
      <sheetName val="访谈路线"/>
      <sheetName val="客户-2023"/>
      <sheetName val="客户-2024"/>
      <sheetName val="客户-20250930"/>
      <sheetName val="主要终端客戶-2023"/>
      <sheetName val="主要终端客戶-2024"/>
      <sheetName val="主要终端客戶-20250930"/>
      <sheetName val="Fac_x000e__x000d_ _x0004_"/>
      <sheetName val="Perman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ow r="1">
          <cell r="D1">
            <v>2005</v>
          </cell>
        </row>
      </sheetData>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1">
          <cell r="A1" t="str">
            <v>CAPEX</v>
          </cell>
        </row>
      </sheetData>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ow r="8">
          <cell r="CW8">
            <v>1860.1819103444136</v>
          </cell>
        </row>
      </sheetData>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ow r="1">
          <cell r="A1" t="str">
            <v>SINTESI FINANZIARIA</v>
          </cell>
        </row>
      </sheetData>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ow r="3">
          <cell r="A3" t="str">
            <v>在建工程</v>
          </cell>
        </row>
      </sheetData>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ow r="7">
          <cell r="B7">
            <v>29.111999999999998</v>
          </cell>
        </row>
      </sheetData>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ow r="1">
          <cell r="D1">
            <v>2005</v>
          </cell>
        </row>
      </sheetData>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sheetData sheetId="871" refreshError="1"/>
      <sheetData sheetId="872" refreshError="1"/>
      <sheetData sheetId="873" refreshError="1"/>
      <sheetData sheetId="874" refreshError="1"/>
      <sheetData sheetId="875" refreshError="1"/>
      <sheetData sheetId="876" refreshError="1"/>
      <sheetData sheetId="877" refreshError="1"/>
      <sheetData sheetId="878"/>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ow r="17">
          <cell r="E17">
            <v>5404073.6799999997</v>
          </cell>
        </row>
      </sheetData>
      <sheetData sheetId="1435" refreshError="1"/>
      <sheetData sheetId="1436" refreshError="1"/>
      <sheetData sheetId="1437" refreshError="1"/>
      <sheetData sheetId="1438" refreshError="1"/>
      <sheetData sheetId="1439" refreshError="1"/>
      <sheetData sheetId="1440" refreshError="1"/>
      <sheetData sheetId="144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sheetData sheetId="1666"/>
      <sheetData sheetId="1667"/>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sheetData sheetId="179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sheetData sheetId="1957" refreshError="1"/>
      <sheetData sheetId="1958" refreshError="1"/>
      <sheetData sheetId="1959" refreshError="1"/>
      <sheetData sheetId="1960" refreshError="1"/>
      <sheetData sheetId="1961" refreshError="1"/>
      <sheetData sheetId="1962" refreshError="1"/>
      <sheetData sheetId="1963"/>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sheetData sheetId="2456"/>
      <sheetData sheetId="2457"/>
      <sheetData sheetId="2458" refreshError="1"/>
      <sheetData sheetId="2459"/>
      <sheetData sheetId="2460"/>
      <sheetData sheetId="2461"/>
      <sheetData sheetId="2462"/>
      <sheetData sheetId="2463"/>
      <sheetData sheetId="2464"/>
      <sheetData sheetId="2465"/>
      <sheetData sheetId="2466"/>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sheetData sheetId="2759"/>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ow r="3">
          <cell r="A3" t="str">
            <v>货币资金</v>
          </cell>
        </row>
      </sheetData>
      <sheetData sheetId="4042" refreshError="1"/>
      <sheetData sheetId="4043">
        <row r="3">
          <cell r="A3" t="str">
            <v>预付款项</v>
          </cell>
        </row>
      </sheetData>
      <sheetData sheetId="4044" refreshError="1"/>
      <sheetData sheetId="4045">
        <row r="3">
          <cell r="A3" t="str">
            <v>其他应收款</v>
          </cell>
        </row>
      </sheetData>
      <sheetData sheetId="4046">
        <row r="3">
          <cell r="A3" t="str">
            <v>存货</v>
          </cell>
        </row>
      </sheetData>
      <sheetData sheetId="4047" refreshError="1"/>
      <sheetData sheetId="4048" refreshError="1"/>
      <sheetData sheetId="4049">
        <row r="3">
          <cell r="A3" t="str">
            <v>无形资产</v>
          </cell>
        </row>
      </sheetData>
      <sheetData sheetId="4050" refreshError="1"/>
      <sheetData sheetId="4051" refreshError="1"/>
      <sheetData sheetId="4052" refreshError="1"/>
      <sheetData sheetId="4053">
        <row r="3">
          <cell r="A3" t="str">
            <v>应付账款</v>
          </cell>
        </row>
      </sheetData>
      <sheetData sheetId="4054" refreshError="1"/>
      <sheetData sheetId="4055"/>
      <sheetData sheetId="4056" refreshError="1"/>
      <sheetData sheetId="4057">
        <row r="3">
          <cell r="A3" t="str">
            <v>递延收益</v>
          </cell>
        </row>
      </sheetData>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ow r="3">
          <cell r="A3" t="str">
            <v>其他收益</v>
          </cell>
        </row>
      </sheetData>
      <sheetData sheetId="4167"/>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sheetData sheetId="4240">
        <row r="3">
          <cell r="B3" t="str">
            <v>成都倍特橱柜制造有限公司</v>
          </cell>
          <cell r="D3">
            <v>39814</v>
          </cell>
          <cell r="F3" t="str">
            <v/>
          </cell>
          <cell r="H3" t="str">
            <v/>
          </cell>
          <cell r="J3" t="str">
            <v>刘均</v>
          </cell>
          <cell r="L3" t="str">
            <v/>
          </cell>
        </row>
        <row r="4">
          <cell r="B4" t="str">
            <v/>
          </cell>
          <cell r="D4" t="str">
            <v/>
          </cell>
          <cell r="F4" t="str">
            <v/>
          </cell>
          <cell r="H4" t="str">
            <v/>
          </cell>
          <cell r="J4" t="str">
            <v>袁广明</v>
          </cell>
          <cell r="L4" t="str">
            <v/>
          </cell>
        </row>
        <row r="5">
          <cell r="B5" t="str">
            <v/>
          </cell>
          <cell r="D5" t="str">
            <v/>
          </cell>
          <cell r="F5" t="str">
            <v/>
          </cell>
          <cell r="H5" t="str">
            <v/>
          </cell>
          <cell r="J5" t="str">
            <v/>
          </cell>
          <cell r="L5" t="str">
            <v/>
          </cell>
        </row>
        <row r="6">
          <cell r="B6" t="str">
            <v/>
          </cell>
          <cell r="D6" t="str">
            <v/>
          </cell>
          <cell r="F6" t="str">
            <v/>
          </cell>
          <cell r="H6" t="str">
            <v/>
          </cell>
          <cell r="J6" t="str">
            <v>张晗洁</v>
          </cell>
          <cell r="L6" t="str">
            <v/>
          </cell>
        </row>
        <row r="7">
          <cell r="B7" t="str">
            <v/>
          </cell>
          <cell r="D7" t="str">
            <v/>
          </cell>
          <cell r="F7" t="str">
            <v/>
          </cell>
          <cell r="H7" t="str">
            <v/>
          </cell>
          <cell r="J7" t="str">
            <v>李亦可</v>
          </cell>
          <cell r="L7" t="str">
            <v/>
          </cell>
        </row>
        <row r="8">
          <cell r="B8" t="str">
            <v/>
          </cell>
          <cell r="D8" t="str">
            <v/>
          </cell>
          <cell r="F8" t="str">
            <v/>
          </cell>
          <cell r="H8" t="str">
            <v/>
          </cell>
          <cell r="J8" t="str">
            <v/>
          </cell>
          <cell r="L8" t="str">
            <v/>
          </cell>
        </row>
        <row r="9">
          <cell r="B9" t="str">
            <v/>
          </cell>
          <cell r="D9" t="str">
            <v/>
          </cell>
          <cell r="F9" t="str">
            <v/>
          </cell>
          <cell r="H9" t="str">
            <v/>
          </cell>
          <cell r="J9" t="str">
            <v/>
          </cell>
          <cell r="L9" t="str">
            <v/>
          </cell>
        </row>
        <row r="10">
          <cell r="B10" t="str">
            <v/>
          </cell>
          <cell r="D10">
            <v>40178</v>
          </cell>
          <cell r="F10" t="str">
            <v/>
          </cell>
          <cell r="H10" t="str">
            <v/>
          </cell>
          <cell r="J10" t="str">
            <v/>
          </cell>
          <cell r="L10" t="str">
            <v/>
          </cell>
        </row>
        <row r="11">
          <cell r="B11" t="str">
            <v/>
          </cell>
          <cell r="D11" t="str">
            <v/>
          </cell>
          <cell r="F11" t="str">
            <v/>
          </cell>
          <cell r="H11" t="str">
            <v/>
          </cell>
          <cell r="J11" t="str">
            <v/>
          </cell>
          <cell r="L11" t="str">
            <v/>
          </cell>
        </row>
        <row r="12">
          <cell r="B12" t="str">
            <v/>
          </cell>
          <cell r="D12" t="str">
            <v/>
          </cell>
          <cell r="F12" t="str">
            <v/>
          </cell>
          <cell r="H12" t="str">
            <v/>
          </cell>
          <cell r="J12" t="str">
            <v/>
          </cell>
          <cell r="L12" t="str">
            <v/>
          </cell>
        </row>
        <row r="13">
          <cell r="B13" t="str">
            <v/>
          </cell>
          <cell r="D13" t="str">
            <v/>
          </cell>
          <cell r="F13" t="str">
            <v/>
          </cell>
          <cell r="H13" t="str">
            <v/>
          </cell>
          <cell r="J13" t="str">
            <v/>
          </cell>
          <cell r="L13" t="str">
            <v/>
          </cell>
        </row>
        <row r="14">
          <cell r="B14" t="str">
            <v/>
          </cell>
          <cell r="D14" t="str">
            <v/>
          </cell>
          <cell r="F14" t="str">
            <v/>
          </cell>
          <cell r="H14" t="str">
            <v/>
          </cell>
          <cell r="J14" t="str">
            <v/>
          </cell>
          <cell r="L14" t="str">
            <v/>
          </cell>
        </row>
        <row r="15">
          <cell r="B15" t="str">
            <v/>
          </cell>
          <cell r="D15" t="str">
            <v/>
          </cell>
          <cell r="F15" t="str">
            <v/>
          </cell>
          <cell r="H15" t="str">
            <v/>
          </cell>
          <cell r="J15" t="str">
            <v/>
          </cell>
          <cell r="L15" t="str">
            <v/>
          </cell>
        </row>
        <row r="16">
          <cell r="B16" t="str">
            <v/>
          </cell>
          <cell r="F16" t="str">
            <v/>
          </cell>
          <cell r="H16" t="str">
            <v/>
          </cell>
          <cell r="J16" t="str">
            <v/>
          </cell>
          <cell r="L16" t="str">
            <v/>
          </cell>
        </row>
        <row r="17">
          <cell r="B17" t="str">
            <v/>
          </cell>
          <cell r="F17" t="str">
            <v/>
          </cell>
          <cell r="H17" t="str">
            <v/>
          </cell>
          <cell r="J17" t="str">
            <v/>
          </cell>
          <cell r="L17" t="str">
            <v/>
          </cell>
        </row>
        <row r="18">
          <cell r="B18" t="str">
            <v/>
          </cell>
          <cell r="F18" t="str">
            <v/>
          </cell>
          <cell r="H18" t="str">
            <v/>
          </cell>
          <cell r="J18" t="str">
            <v/>
          </cell>
          <cell r="L18" t="str">
            <v/>
          </cell>
        </row>
        <row r="19">
          <cell r="B19" t="str">
            <v/>
          </cell>
          <cell r="F19" t="str">
            <v/>
          </cell>
          <cell r="H19" t="str">
            <v/>
          </cell>
          <cell r="L19" t="str">
            <v/>
          </cell>
        </row>
        <row r="20">
          <cell r="B20" t="str">
            <v/>
          </cell>
          <cell r="F20" t="str">
            <v/>
          </cell>
          <cell r="H20" t="str">
            <v/>
          </cell>
          <cell r="L20" t="str">
            <v/>
          </cell>
        </row>
        <row r="21">
          <cell r="B21" t="str">
            <v/>
          </cell>
          <cell r="F21" t="str">
            <v/>
          </cell>
          <cell r="H21" t="str">
            <v/>
          </cell>
          <cell r="L21" t="str">
            <v/>
          </cell>
        </row>
        <row r="22">
          <cell r="B22" t="str">
            <v/>
          </cell>
          <cell r="H22" t="str">
            <v/>
          </cell>
        </row>
        <row r="23">
          <cell r="B23" t="str">
            <v/>
          </cell>
          <cell r="H23" t="str">
            <v/>
          </cell>
        </row>
        <row r="24">
          <cell r="B24" t="str">
            <v/>
          </cell>
          <cell r="H24" t="str">
            <v/>
          </cell>
        </row>
      </sheetData>
      <sheetData sheetId="4241" refreshError="1"/>
      <sheetData sheetId="4242" refreshError="1"/>
      <sheetData sheetId="4243"/>
      <sheetData sheetId="4244" refreshError="1"/>
      <sheetData sheetId="4245" refreshError="1"/>
      <sheetData sheetId="4246" refreshError="1"/>
      <sheetData sheetId="4247" refreshError="1"/>
      <sheetData sheetId="4248" refreshError="1"/>
      <sheetData sheetId="4249" refreshError="1"/>
      <sheetData sheetId="4250"/>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ow r="99">
          <cell r="I99" t="str">
            <v>抵押</v>
          </cell>
        </row>
        <row r="100">
          <cell r="I100" t="str">
            <v>担保</v>
          </cell>
        </row>
        <row r="101">
          <cell r="I101" t="str">
            <v>留置</v>
          </cell>
        </row>
        <row r="102">
          <cell r="I102" t="str">
            <v>冻结</v>
          </cell>
        </row>
      </sheetData>
      <sheetData sheetId="4267" refreshError="1"/>
      <sheetData sheetId="4268" refreshError="1"/>
      <sheetData sheetId="4269" refreshError="1"/>
      <sheetData sheetId="4270" refreshError="1"/>
      <sheetData sheetId="4271"/>
      <sheetData sheetId="4272"/>
      <sheetData sheetId="4273"/>
      <sheetData sheetId="4274"/>
      <sheetData sheetId="4275"/>
      <sheetData sheetId="4276"/>
      <sheetData sheetId="4277"/>
      <sheetData sheetId="4278">
        <row r="1">
          <cell r="A1" t="str">
            <v xml:space="preserve">Presentazioni Finanziarie Enel-Hydro </v>
          </cell>
        </row>
      </sheetData>
      <sheetData sheetId="4279"/>
      <sheetData sheetId="4280" refreshError="1"/>
      <sheetData sheetId="4281">
        <row r="3">
          <cell r="D3">
            <v>2005</v>
          </cell>
        </row>
      </sheetData>
      <sheetData sheetId="4282">
        <row r="3">
          <cell r="D3">
            <v>2005</v>
          </cell>
        </row>
      </sheetData>
      <sheetData sheetId="4283" refreshError="1"/>
      <sheetData sheetId="4284">
        <row r="4">
          <cell r="B4" t="str">
            <v>洋浦港总分合并</v>
          </cell>
        </row>
      </sheetData>
      <sheetData sheetId="4285"/>
      <sheetData sheetId="4286"/>
      <sheetData sheetId="4287"/>
      <sheetData sheetId="4288"/>
      <sheetData sheetId="4289"/>
      <sheetData sheetId="4290"/>
      <sheetData sheetId="4291">
        <row r="5">
          <cell r="AN5">
            <v>87609019.469999999</v>
          </cell>
        </row>
      </sheetData>
      <sheetData sheetId="4292">
        <row r="5">
          <cell r="AN5">
            <v>0</v>
          </cell>
        </row>
      </sheetData>
      <sheetData sheetId="4293">
        <row r="6">
          <cell r="AN6">
            <v>90277037.810000002</v>
          </cell>
        </row>
      </sheetData>
      <sheetData sheetId="4294">
        <row r="5">
          <cell r="AN5">
            <v>92644258.010000005</v>
          </cell>
        </row>
      </sheetData>
      <sheetData sheetId="4295"/>
      <sheetData sheetId="4296">
        <row r="5">
          <cell r="AN5">
            <v>158980371.77000001</v>
          </cell>
        </row>
      </sheetData>
      <sheetData sheetId="4297">
        <row r="5">
          <cell r="AN5">
            <v>0</v>
          </cell>
        </row>
      </sheetData>
      <sheetData sheetId="4298">
        <row r="6">
          <cell r="AN6">
            <v>79800726.099999994</v>
          </cell>
        </row>
      </sheetData>
      <sheetData sheetId="4299">
        <row r="5">
          <cell r="AN5">
            <v>82410905.560000002</v>
          </cell>
        </row>
      </sheetData>
      <sheetData sheetId="4300"/>
      <sheetData sheetId="4301"/>
      <sheetData sheetId="4302" refreshError="1"/>
      <sheetData sheetId="4303"/>
      <sheetData sheetId="4304"/>
      <sheetData sheetId="4305">
        <row r="5">
          <cell r="C5">
            <v>87609019.469999999</v>
          </cell>
        </row>
      </sheetData>
      <sheetData sheetId="4306"/>
      <sheetData sheetId="4307">
        <row r="5">
          <cell r="C5">
            <v>99389883.319999993</v>
          </cell>
        </row>
      </sheetData>
      <sheetData sheetId="4308"/>
      <sheetData sheetId="4309">
        <row r="5">
          <cell r="C5">
            <v>92644258.010000005</v>
          </cell>
        </row>
      </sheetData>
      <sheetData sheetId="4310"/>
      <sheetData sheetId="4311">
        <row r="6">
          <cell r="B6">
            <v>451648618.85000002</v>
          </cell>
        </row>
      </sheetData>
      <sheetData sheetId="4312"/>
      <sheetData sheetId="4313">
        <row r="3">
          <cell r="A3" t="str">
            <v>交易性金融资产</v>
          </cell>
        </row>
      </sheetData>
      <sheetData sheetId="4314">
        <row r="3">
          <cell r="A3" t="str">
            <v>衍生金融资产</v>
          </cell>
        </row>
      </sheetData>
      <sheetData sheetId="4315">
        <row r="3">
          <cell r="A3" t="str">
            <v>应收票据</v>
          </cell>
        </row>
      </sheetData>
      <sheetData sheetId="4316">
        <row r="3">
          <cell r="A3" t="str">
            <v>应收款项融资</v>
          </cell>
        </row>
      </sheetData>
      <sheetData sheetId="4317">
        <row r="3">
          <cell r="A3" t="str">
            <v>应收资金集中管理款</v>
          </cell>
        </row>
      </sheetData>
      <sheetData sheetId="4318">
        <row r="3">
          <cell r="A3" t="str">
            <v>合同资产</v>
          </cell>
        </row>
      </sheetData>
      <sheetData sheetId="4319"/>
      <sheetData sheetId="4320">
        <row r="3">
          <cell r="A3" t="str">
            <v>一年内到期的非流动资产</v>
          </cell>
        </row>
      </sheetData>
      <sheetData sheetId="4321">
        <row r="3">
          <cell r="A3" t="str">
            <v>其他流动资产</v>
          </cell>
        </row>
      </sheetData>
      <sheetData sheetId="4322"/>
      <sheetData sheetId="4323"/>
      <sheetData sheetId="4324">
        <row r="3">
          <cell r="A3" t="str">
            <v>长期应收款</v>
          </cell>
        </row>
      </sheetData>
      <sheetData sheetId="4325">
        <row r="25">
          <cell r="A25">
            <v>1</v>
          </cell>
        </row>
      </sheetData>
      <sheetData sheetId="4326">
        <row r="3">
          <cell r="A3" t="str">
            <v>其他权益工具投资</v>
          </cell>
        </row>
      </sheetData>
      <sheetData sheetId="4327">
        <row r="3">
          <cell r="A3" t="str">
            <v>其他非流动金融资产</v>
          </cell>
        </row>
      </sheetData>
      <sheetData sheetId="4328">
        <row r="3">
          <cell r="A3" t="str">
            <v>投资性房地产</v>
          </cell>
        </row>
      </sheetData>
      <sheetData sheetId="4329"/>
      <sheetData sheetId="4330">
        <row r="3">
          <cell r="A3" t="str">
            <v>油气资产</v>
          </cell>
        </row>
      </sheetData>
      <sheetData sheetId="4331">
        <row r="3">
          <cell r="A3" t="str">
            <v>使用权资产</v>
          </cell>
        </row>
      </sheetData>
      <sheetData sheetId="4332">
        <row r="3">
          <cell r="A3" t="str">
            <v>开发支出</v>
          </cell>
        </row>
      </sheetData>
      <sheetData sheetId="4333"/>
      <sheetData sheetId="4334"/>
      <sheetData sheetId="4335">
        <row r="3">
          <cell r="A3" t="str">
            <v>递延所得税资产和递延所得税负债</v>
          </cell>
        </row>
      </sheetData>
      <sheetData sheetId="4336">
        <row r="3">
          <cell r="A3" t="str">
            <v>其他非流动资产</v>
          </cell>
        </row>
      </sheetData>
      <sheetData sheetId="4337">
        <row r="3">
          <cell r="A3" t="str">
            <v>短期借款</v>
          </cell>
        </row>
      </sheetData>
      <sheetData sheetId="4338">
        <row r="3">
          <cell r="A3" t="str">
            <v>交易性金融负债</v>
          </cell>
        </row>
      </sheetData>
      <sheetData sheetId="4339">
        <row r="3">
          <cell r="A3" t="str">
            <v>衍生金融负债</v>
          </cell>
        </row>
      </sheetData>
      <sheetData sheetId="4340">
        <row r="3">
          <cell r="A3" t="str">
            <v>应付票据</v>
          </cell>
        </row>
      </sheetData>
      <sheetData sheetId="4341">
        <row r="3">
          <cell r="A3" t="str">
            <v>预收款项</v>
          </cell>
        </row>
      </sheetData>
      <sheetData sheetId="4342">
        <row r="3">
          <cell r="A3" t="str">
            <v>合同负债情况</v>
          </cell>
        </row>
      </sheetData>
      <sheetData sheetId="4343">
        <row r="3">
          <cell r="A3" t="str">
            <v>应付职工薪酬</v>
          </cell>
        </row>
      </sheetData>
      <sheetData sheetId="4344">
        <row r="3">
          <cell r="A3" t="str">
            <v>应交税费</v>
          </cell>
        </row>
      </sheetData>
      <sheetData sheetId="4345">
        <row r="3">
          <cell r="A3" t="str">
            <v>持有待售负债</v>
          </cell>
        </row>
      </sheetData>
      <sheetData sheetId="4346">
        <row r="3">
          <cell r="A3" t="str">
            <v>一年内到期的非流动负债</v>
          </cell>
        </row>
      </sheetData>
      <sheetData sheetId="4347">
        <row r="3">
          <cell r="A3" t="str">
            <v>其他流动负债</v>
          </cell>
        </row>
      </sheetData>
      <sheetData sheetId="4348">
        <row r="3">
          <cell r="A3" t="str">
            <v>长期借款</v>
          </cell>
        </row>
      </sheetData>
      <sheetData sheetId="4349">
        <row r="3">
          <cell r="A3" t="str">
            <v>应付债券</v>
          </cell>
        </row>
      </sheetData>
      <sheetData sheetId="4350"/>
      <sheetData sheetId="4351">
        <row r="3">
          <cell r="A3" t="str">
            <v>租赁负债</v>
          </cell>
        </row>
      </sheetData>
      <sheetData sheetId="4352">
        <row r="3">
          <cell r="A3" t="str">
            <v>长期应付款</v>
          </cell>
        </row>
      </sheetData>
      <sheetData sheetId="4353">
        <row r="3">
          <cell r="A3" t="str">
            <v>长期应付职工薪酬</v>
          </cell>
        </row>
      </sheetData>
      <sheetData sheetId="4354">
        <row r="3">
          <cell r="A3" t="str">
            <v>预计负债</v>
          </cell>
        </row>
      </sheetData>
      <sheetData sheetId="4355">
        <row r="3">
          <cell r="A3" t="str">
            <v>其他非流动负债</v>
          </cell>
        </row>
      </sheetData>
      <sheetData sheetId="4356"/>
      <sheetData sheetId="4357"/>
      <sheetData sheetId="4358">
        <row r="3">
          <cell r="A3" t="str">
            <v>资本公积</v>
          </cell>
        </row>
      </sheetData>
      <sheetData sheetId="4359">
        <row r="3">
          <cell r="A3" t="str">
            <v>专项储备</v>
          </cell>
        </row>
      </sheetData>
      <sheetData sheetId="4360"/>
      <sheetData sheetId="4361"/>
      <sheetData sheetId="4362">
        <row r="3">
          <cell r="A3" t="str">
            <v>营业收入和营业成本</v>
          </cell>
        </row>
      </sheetData>
      <sheetData sheetId="4363">
        <row r="3">
          <cell r="A3" t="str">
            <v>销售费用、管理费用、研发费用、财务费用</v>
          </cell>
        </row>
      </sheetData>
      <sheetData sheetId="4364" refreshError="1"/>
      <sheetData sheetId="4365">
        <row r="3">
          <cell r="A3" t="str">
            <v>净敞口套期收益</v>
          </cell>
        </row>
      </sheetData>
      <sheetData sheetId="4366">
        <row r="3">
          <cell r="A3" t="str">
            <v>公允价值变动收益</v>
          </cell>
        </row>
      </sheetData>
      <sheetData sheetId="4367">
        <row r="3">
          <cell r="A3" t="str">
            <v>信用减值损失</v>
          </cell>
        </row>
      </sheetData>
      <sheetData sheetId="4368">
        <row r="3">
          <cell r="A3" t="str">
            <v>资产减值损失</v>
          </cell>
        </row>
      </sheetData>
      <sheetData sheetId="4369">
        <row r="3">
          <cell r="A3" t="str">
            <v>资产处置收益</v>
          </cell>
        </row>
      </sheetData>
      <sheetData sheetId="4370" refreshError="1"/>
      <sheetData sheetId="4371" refreshError="1"/>
      <sheetData sheetId="4372">
        <row r="3">
          <cell r="A3" t="str">
            <v>所得税费用</v>
          </cell>
        </row>
      </sheetData>
      <sheetData sheetId="4373"/>
      <sheetData sheetId="4374"/>
      <sheetData sheetId="4375"/>
      <sheetData sheetId="4376">
        <row r="3">
          <cell r="A3" t="str">
            <v>股份支付</v>
          </cell>
        </row>
      </sheetData>
      <sheetData sheetId="4377"/>
      <sheetData sheetId="4378">
        <row r="3">
          <cell r="A3" t="str">
            <v>借款费用</v>
          </cell>
        </row>
      </sheetData>
      <sheetData sheetId="4379">
        <row r="3">
          <cell r="A3" t="str">
            <v>租赁</v>
          </cell>
        </row>
      </sheetData>
      <sheetData sheetId="4380">
        <row r="3">
          <cell r="A3" t="str">
            <v>终止经营</v>
          </cell>
        </row>
      </sheetData>
      <sheetData sheetId="4381"/>
      <sheetData sheetId="4382">
        <row r="7">
          <cell r="B7">
            <v>22031930.440000001</v>
          </cell>
        </row>
      </sheetData>
      <sheetData sheetId="4383"/>
      <sheetData sheetId="4384">
        <row r="3">
          <cell r="A3" t="str">
            <v>所有权和使用权受到限制的资产</v>
          </cell>
        </row>
      </sheetData>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row r="9">
          <cell r="H9">
            <v>80096.67</v>
          </cell>
        </row>
      </sheetData>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row r="74">
          <cell r="G74"/>
        </row>
      </sheetData>
      <sheetData sheetId="4428" refreshError="1"/>
      <sheetData sheetId="4429"/>
      <sheetData sheetId="4430"/>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sheetData sheetId="4546">
        <row r="1">
          <cell r="A1" t="str">
            <v>From Cur</v>
          </cell>
        </row>
      </sheetData>
      <sheetData sheetId="4547">
        <row r="1">
          <cell r="A1" t="str">
            <v>From Cur</v>
          </cell>
        </row>
      </sheetData>
      <sheetData sheetId="4548">
        <row r="1">
          <cell r="A1" t="str">
            <v>From Cur</v>
          </cell>
        </row>
      </sheetData>
      <sheetData sheetId="4549">
        <row r="1">
          <cell r="A1" t="str">
            <v>From Cur</v>
          </cell>
        </row>
      </sheetData>
      <sheetData sheetId="4550">
        <row r="1">
          <cell r="A1" t="str">
            <v>From Cur</v>
          </cell>
        </row>
      </sheetData>
      <sheetData sheetId="4551">
        <row r="1">
          <cell r="A1" t="str">
            <v>From Cur</v>
          </cell>
        </row>
      </sheetData>
      <sheetData sheetId="4552">
        <row r="1">
          <cell r="A1" t="str">
            <v>From Cur</v>
          </cell>
        </row>
      </sheetData>
      <sheetData sheetId="4553">
        <row r="1">
          <cell r="A1" t="str">
            <v>From Cur</v>
          </cell>
        </row>
      </sheetData>
      <sheetData sheetId="4554">
        <row r="1">
          <cell r="A1" t="str">
            <v>From Cur</v>
          </cell>
        </row>
      </sheetData>
      <sheetData sheetId="4555">
        <row r="1">
          <cell r="A1" t="str">
            <v>From Cur</v>
          </cell>
        </row>
      </sheetData>
      <sheetData sheetId="4556">
        <row r="1">
          <cell r="A1" t="str">
            <v>From Cur</v>
          </cell>
        </row>
      </sheetData>
      <sheetData sheetId="4557"/>
      <sheetData sheetId="4558"/>
      <sheetData sheetId="4559"/>
      <sheetData sheetId="4560"/>
      <sheetData sheetId="4561"/>
      <sheetData sheetId="4562"/>
      <sheetData sheetId="4563"/>
      <sheetData sheetId="4564"/>
      <sheetData sheetId="4565"/>
      <sheetData sheetId="4566"/>
      <sheetData sheetId="4567"/>
      <sheetData sheetId="4568">
        <row r="8">
          <cell r="BR8">
            <v>66.764115104921743</v>
          </cell>
        </row>
      </sheetData>
      <sheetData sheetId="4569">
        <row r="18">
          <cell r="BR18">
            <v>184.65357886445639</v>
          </cell>
        </row>
      </sheetData>
      <sheetData sheetId="4570"/>
      <sheetData sheetId="4571"/>
      <sheetData sheetId="4572"/>
      <sheetData sheetId="4573"/>
      <sheetData sheetId="4574"/>
      <sheetData sheetId="4575"/>
      <sheetData sheetId="4576"/>
      <sheetData sheetId="4577">
        <row r="9">
          <cell r="BR9">
            <v>4.372182842172549</v>
          </cell>
        </row>
      </sheetData>
      <sheetData sheetId="4578"/>
      <sheetData sheetId="4579"/>
      <sheetData sheetId="4580"/>
      <sheetData sheetId="4581">
        <row r="8">
          <cell r="CW8">
            <v>1303.6138195617098</v>
          </cell>
        </row>
      </sheetData>
      <sheetData sheetId="4582">
        <row r="37">
          <cell r="BR37">
            <v>103.88241619365782</v>
          </cell>
        </row>
      </sheetData>
      <sheetData sheetId="4583">
        <row r="11">
          <cell r="BR11">
            <v>42.706136639000064</v>
          </cell>
        </row>
      </sheetData>
      <sheetData sheetId="4584">
        <row r="37">
          <cell r="BR37">
            <v>5.8025905500000015</v>
          </cell>
        </row>
      </sheetData>
      <sheetData sheetId="4585">
        <row r="37">
          <cell r="BR37">
            <v>48.558433281488028</v>
          </cell>
        </row>
      </sheetData>
      <sheetData sheetId="4586">
        <row r="37">
          <cell r="BR37">
            <v>4.3720475551725491</v>
          </cell>
        </row>
      </sheetData>
      <sheetData sheetId="4587">
        <row r="37">
          <cell r="BR37">
            <v>-1.9077404800000002</v>
          </cell>
        </row>
      </sheetData>
      <sheetData sheetId="4588"/>
      <sheetData sheetId="4589">
        <row r="37">
          <cell r="BR37">
            <v>0</v>
          </cell>
        </row>
      </sheetData>
      <sheetData sheetId="4590">
        <row r="37">
          <cell r="BR37">
            <v>319.17520686057691</v>
          </cell>
        </row>
      </sheetData>
      <sheetData sheetId="4591">
        <row r="13">
          <cell r="BS13">
            <v>17.516093487439086</v>
          </cell>
        </row>
      </sheetData>
      <sheetData sheetId="4592">
        <row r="37">
          <cell r="BR37">
            <v>46.176825858873904</v>
          </cell>
        </row>
      </sheetData>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row r="32">
          <cell r="F32">
            <v>62</v>
          </cell>
        </row>
      </sheetData>
      <sheetData sheetId="4607"/>
      <sheetData sheetId="4608"/>
      <sheetData sheetId="4609"/>
      <sheetData sheetId="4610"/>
      <sheetData sheetId="4611"/>
      <sheetData sheetId="4612"/>
      <sheetData sheetId="4613"/>
      <sheetData sheetId="4614" refreshError="1"/>
      <sheetData sheetId="4615"/>
      <sheetData sheetId="4616"/>
      <sheetData sheetId="4617"/>
      <sheetData sheetId="4618" refreshError="1"/>
      <sheetData sheetId="4619"/>
      <sheetData sheetId="4620"/>
      <sheetData sheetId="4621"/>
      <sheetData sheetId="4622"/>
      <sheetData sheetId="4623"/>
      <sheetData sheetId="4624"/>
      <sheetData sheetId="4625"/>
      <sheetData sheetId="4626"/>
      <sheetData sheetId="4627"/>
      <sheetData sheetId="4628"/>
      <sheetData sheetId="4629"/>
      <sheetData sheetId="4630">
        <row r="17">
          <cell r="AC17">
            <v>0.21698413</v>
          </cell>
        </row>
      </sheetData>
      <sheetData sheetId="4631"/>
      <sheetData sheetId="4632"/>
      <sheetData sheetId="4633"/>
      <sheetData sheetId="4634"/>
      <sheetData sheetId="4635"/>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sheetData sheetId="4660"/>
      <sheetData sheetId="4661"/>
      <sheetData sheetId="4662"/>
      <sheetData sheetId="4663"/>
      <sheetData sheetId="4664"/>
      <sheetData sheetId="4665"/>
      <sheetData sheetId="4666"/>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sheetData sheetId="4815"/>
      <sheetData sheetId="4816"/>
      <sheetData sheetId="4817"/>
      <sheetData sheetId="4818">
        <row r="1">
          <cell r="B1">
            <v>0.1948184</v>
          </cell>
        </row>
      </sheetData>
      <sheetData sheetId="4819"/>
      <sheetData sheetId="4820"/>
      <sheetData sheetId="4821"/>
      <sheetData sheetId="4822"/>
      <sheetData sheetId="4823"/>
      <sheetData sheetId="4824">
        <row r="23">
          <cell r="D23">
            <v>117</v>
          </cell>
        </row>
      </sheetData>
      <sheetData sheetId="4825"/>
      <sheetData sheetId="4826"/>
      <sheetData sheetId="4827">
        <row r="1">
          <cell r="A1">
            <v>0.96520811175946408</v>
          </cell>
        </row>
      </sheetData>
      <sheetData sheetId="4828">
        <row r="62">
          <cell r="E62">
            <v>14442741.214768179</v>
          </cell>
        </row>
      </sheetData>
      <sheetData sheetId="4829"/>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sheetData sheetId="4879"/>
      <sheetData sheetId="4880"/>
      <sheetData sheetId="4881">
        <row r="40">
          <cell r="C40">
            <v>1280.9786643027276</v>
          </cell>
        </row>
      </sheetData>
      <sheetData sheetId="4882"/>
      <sheetData sheetId="4883"/>
      <sheetData sheetId="4884"/>
      <sheetData sheetId="4885"/>
      <sheetData sheetId="4886"/>
      <sheetData sheetId="4887"/>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sheetData sheetId="4909"/>
      <sheetData sheetId="4910"/>
      <sheetData sheetId="4911"/>
      <sheetData sheetId="4912"/>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ow r="22">
          <cell r="K22" t="b">
            <v>1</v>
          </cell>
        </row>
      </sheetData>
      <sheetData sheetId="4925" refreshError="1"/>
      <sheetData sheetId="4926" refreshError="1"/>
      <sheetData sheetId="4927" refreshError="1"/>
      <sheetData sheetId="4928" refreshError="1"/>
      <sheetData sheetId="4929" refreshError="1"/>
      <sheetData sheetId="4930" refreshError="1"/>
      <sheetData sheetId="4931" refreshError="1"/>
      <sheetData sheetId="4932"/>
      <sheetData sheetId="4933">
        <row r="310">
          <cell r="M310">
            <v>10500000</v>
          </cell>
        </row>
      </sheetData>
      <sheetData sheetId="4934"/>
      <sheetData sheetId="4935"/>
      <sheetData sheetId="4936"/>
      <sheetData sheetId="4937"/>
      <sheetData sheetId="4938"/>
      <sheetData sheetId="4939"/>
      <sheetData sheetId="4940" refreshError="1"/>
      <sheetData sheetId="4941"/>
      <sheetData sheetId="4942"/>
      <sheetData sheetId="4943" refreshError="1"/>
      <sheetData sheetId="4944" refreshError="1"/>
      <sheetData sheetId="4945"/>
      <sheetData sheetId="4946"/>
      <sheetData sheetId="4947" refreshError="1"/>
      <sheetData sheetId="4948" refreshError="1"/>
      <sheetData sheetId="4949"/>
      <sheetData sheetId="4950" refreshError="1"/>
      <sheetData sheetId="4951" refreshError="1"/>
      <sheetData sheetId="4952" refreshError="1"/>
      <sheetData sheetId="4953">
        <row r="8">
          <cell r="J8" t="str">
            <v>DBS Asia Limited L4</v>
          </cell>
        </row>
      </sheetData>
      <sheetData sheetId="4954"/>
      <sheetData sheetId="4955"/>
      <sheetData sheetId="4956"/>
      <sheetData sheetId="4957"/>
      <sheetData sheetId="4958"/>
      <sheetData sheetId="4959"/>
      <sheetData sheetId="4960"/>
      <sheetData sheetId="4961"/>
      <sheetData sheetId="4962"/>
      <sheetData sheetId="4963">
        <row r="2">
          <cell r="A2" t="str">
            <v>NON-OUTSOURCING</v>
          </cell>
        </row>
      </sheetData>
      <sheetData sheetId="4964">
        <row r="3">
          <cell r="B3" t="str">
            <v>007_0519</v>
          </cell>
        </row>
      </sheetData>
      <sheetData sheetId="4965">
        <row r="3">
          <cell r="B3" t="str">
            <v>001_0480</v>
          </cell>
        </row>
      </sheetData>
      <sheetData sheetId="4966">
        <row r="30">
          <cell r="P30">
            <v>0</v>
          </cell>
        </row>
      </sheetData>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sheetData sheetId="5150"/>
      <sheetData sheetId="5151"/>
      <sheetData sheetId="5152"/>
      <sheetData sheetId="5153" refreshError="1"/>
      <sheetData sheetId="5154" refreshError="1"/>
      <sheetData sheetId="5155" refreshError="1"/>
      <sheetData sheetId="5156" refreshError="1"/>
      <sheetData sheetId="5157" refreshError="1"/>
      <sheetData sheetId="5158" refreshError="1"/>
      <sheetData sheetId="5159"/>
      <sheetData sheetId="5160" refreshError="1"/>
      <sheetData sheetId="5161" refreshError="1"/>
      <sheetData sheetId="5162"/>
      <sheetData sheetId="5163"/>
      <sheetData sheetId="5164" refreshError="1"/>
      <sheetData sheetId="5165" refreshError="1"/>
      <sheetData sheetId="5166" refreshError="1"/>
      <sheetData sheetId="5167"/>
      <sheetData sheetId="5168" refreshError="1"/>
      <sheetData sheetId="5169"/>
      <sheetData sheetId="5170" refreshError="1"/>
      <sheetData sheetId="5171"/>
      <sheetData sheetId="5172" refreshError="1"/>
      <sheetData sheetId="5173" refreshError="1"/>
      <sheetData sheetId="5174"/>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sheetData sheetId="5194"/>
      <sheetData sheetId="5195"/>
      <sheetData sheetId="5196"/>
      <sheetData sheetId="5197"/>
      <sheetData sheetId="5198"/>
      <sheetData sheetId="5199"/>
      <sheetData sheetId="5200"/>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sheetData sheetId="5262"/>
      <sheetData sheetId="5263" refreshError="1"/>
      <sheetData sheetId="5264"/>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sheetData sheetId="531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sheetData sheetId="5326"/>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ow r="1">
          <cell r="A1" t="str">
            <v>From Cur</v>
          </cell>
        </row>
      </sheetData>
      <sheetData sheetId="5339"/>
      <sheetData sheetId="5340"/>
      <sheetData sheetId="5341"/>
      <sheetData sheetId="5342"/>
      <sheetData sheetId="5343">
        <row r="1">
          <cell r="A1" t="str">
            <v>From Cur</v>
          </cell>
        </row>
      </sheetData>
      <sheetData sheetId="5344"/>
      <sheetData sheetId="5345" refreshError="1"/>
      <sheetData sheetId="5346" refreshError="1"/>
      <sheetData sheetId="5347" refreshError="1"/>
      <sheetData sheetId="5348" refreshError="1"/>
      <sheetData sheetId="5349" refreshError="1"/>
      <sheetData sheetId="5350"/>
      <sheetData sheetId="5351"/>
      <sheetData sheetId="5352"/>
      <sheetData sheetId="5353"/>
      <sheetData sheetId="5354"/>
      <sheetData sheetId="5355"/>
      <sheetData sheetId="5356"/>
      <sheetData sheetId="5357"/>
      <sheetData sheetId="5358"/>
      <sheetData sheetId="5359"/>
      <sheetData sheetId="5360"/>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refreshError="1"/>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sheetData sheetId="5981"/>
      <sheetData sheetId="5982"/>
      <sheetData sheetId="5983"/>
      <sheetData sheetId="5984"/>
      <sheetData sheetId="5985"/>
      <sheetData sheetId="5986"/>
      <sheetData sheetId="5987"/>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sheetData sheetId="6644"/>
      <sheetData sheetId="6645"/>
      <sheetData sheetId="6646"/>
      <sheetData sheetId="6647"/>
      <sheetData sheetId="6648"/>
      <sheetData sheetId="6649"/>
      <sheetData sheetId="6650"/>
      <sheetData sheetId="6651"/>
      <sheetData sheetId="6652"/>
      <sheetData sheetId="6653"/>
      <sheetData sheetId="6654"/>
      <sheetData sheetId="6655"/>
      <sheetData sheetId="6656"/>
      <sheetData sheetId="6657"/>
      <sheetData sheetId="6658"/>
      <sheetData sheetId="6659"/>
      <sheetData sheetId="6660"/>
      <sheetData sheetId="6661"/>
      <sheetData sheetId="6662"/>
      <sheetData sheetId="6663"/>
      <sheetData sheetId="6664"/>
      <sheetData sheetId="6665"/>
      <sheetData sheetId="6666"/>
      <sheetData sheetId="6667"/>
      <sheetData sheetId="6668"/>
      <sheetData sheetId="6669"/>
      <sheetData sheetId="6670"/>
      <sheetData sheetId="6671"/>
      <sheetData sheetId="6672"/>
      <sheetData sheetId="6673"/>
      <sheetData sheetId="6674"/>
      <sheetData sheetId="6675"/>
      <sheetData sheetId="6676"/>
      <sheetData sheetId="6677"/>
      <sheetData sheetId="6678"/>
      <sheetData sheetId="6679"/>
      <sheetData sheetId="6680"/>
      <sheetData sheetId="6681"/>
      <sheetData sheetId="6682"/>
      <sheetData sheetId="6683"/>
      <sheetData sheetId="6684"/>
      <sheetData sheetId="6685"/>
      <sheetData sheetId="6686"/>
      <sheetData sheetId="6687"/>
      <sheetData sheetId="6688"/>
      <sheetData sheetId="6689"/>
      <sheetData sheetId="6690"/>
      <sheetData sheetId="6691"/>
      <sheetData sheetId="6692"/>
      <sheetData sheetId="6693"/>
      <sheetData sheetId="6694"/>
      <sheetData sheetId="6695"/>
      <sheetData sheetId="6696"/>
      <sheetData sheetId="6697"/>
      <sheetData sheetId="6698"/>
      <sheetData sheetId="6699"/>
      <sheetData sheetId="6700"/>
      <sheetData sheetId="6701"/>
      <sheetData sheetId="6702"/>
      <sheetData sheetId="6703"/>
      <sheetData sheetId="6704"/>
      <sheetData sheetId="6705"/>
      <sheetData sheetId="6706"/>
      <sheetData sheetId="6707"/>
      <sheetData sheetId="6708"/>
      <sheetData sheetId="6709"/>
      <sheetData sheetId="6710"/>
      <sheetData sheetId="6711"/>
      <sheetData sheetId="6712"/>
      <sheetData sheetId="6713"/>
      <sheetData sheetId="6714"/>
      <sheetData sheetId="6715"/>
      <sheetData sheetId="6716"/>
      <sheetData sheetId="6717"/>
      <sheetData sheetId="6718"/>
      <sheetData sheetId="6719"/>
      <sheetData sheetId="6720"/>
      <sheetData sheetId="672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sheetData sheetId="6809" refreshError="1"/>
      <sheetData sheetId="6810"/>
      <sheetData sheetId="6811"/>
      <sheetData sheetId="6812" refreshError="1"/>
      <sheetData sheetId="6813" refreshError="1"/>
      <sheetData sheetId="6814" refreshError="1"/>
      <sheetData sheetId="6815"/>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sheetData sheetId="6849"/>
      <sheetData sheetId="6850"/>
      <sheetData sheetId="6851"/>
      <sheetData sheetId="6852"/>
      <sheetData sheetId="6853"/>
      <sheetData sheetId="6854"/>
      <sheetData sheetId="6855"/>
      <sheetData sheetId="6856"/>
      <sheetData sheetId="6857"/>
      <sheetData sheetId="6858"/>
      <sheetData sheetId="6859"/>
      <sheetData sheetId="6860"/>
      <sheetData sheetId="6861"/>
      <sheetData sheetId="6862"/>
      <sheetData sheetId="6863"/>
      <sheetData sheetId="6864"/>
      <sheetData sheetId="6865"/>
      <sheetData sheetId="6866"/>
      <sheetData sheetId="6867"/>
      <sheetData sheetId="6868"/>
      <sheetData sheetId="6869"/>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sheetData sheetId="6946"/>
      <sheetData sheetId="6947"/>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sheetData sheetId="6996"/>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sheetData sheetId="7013"/>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sheetData sheetId="7288" refreshError="1"/>
      <sheetData sheetId="7289" refreshError="1"/>
      <sheetData sheetId="7290" refreshError="1"/>
      <sheetData sheetId="7291" refreshError="1"/>
      <sheetData sheetId="7292" refreshError="1"/>
      <sheetData sheetId="7293" refreshError="1"/>
      <sheetData sheetId="7294" refreshError="1"/>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refreshError="1"/>
      <sheetData sheetId="7584" refreshError="1"/>
      <sheetData sheetId="7585"/>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sheetData sheetId="7598" refreshError="1"/>
      <sheetData sheetId="7599" refreshError="1"/>
      <sheetData sheetId="7600" refreshError="1"/>
      <sheetData sheetId="7601" refreshError="1"/>
      <sheetData sheetId="7602" refreshError="1"/>
      <sheetData sheetId="7603" refreshError="1"/>
      <sheetData sheetId="7604" refreshError="1"/>
      <sheetData sheetId="7605"/>
      <sheetData sheetId="7606" refreshError="1"/>
      <sheetData sheetId="7607"/>
      <sheetData sheetId="7608"/>
      <sheetData sheetId="7609" refreshError="1"/>
      <sheetData sheetId="7610" refreshError="1"/>
      <sheetData sheetId="7611"/>
      <sheetData sheetId="7612" refreshError="1"/>
      <sheetData sheetId="7613"/>
      <sheetData sheetId="7614"/>
      <sheetData sheetId="7615"/>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sheetData sheetId="7647" refreshError="1"/>
      <sheetData sheetId="7648"/>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sheetData sheetId="7670" refreshError="1"/>
      <sheetData sheetId="7671" refreshError="1"/>
      <sheetData sheetId="7672" refreshError="1"/>
      <sheetData sheetId="7673" refreshError="1"/>
      <sheetData sheetId="7674" refreshError="1"/>
      <sheetData sheetId="7675" refreshError="1"/>
      <sheetData sheetId="7676" refreshError="1"/>
      <sheetData sheetId="7677"/>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sheetData sheetId="7843" refreshError="1"/>
      <sheetData sheetId="7844" refreshError="1"/>
      <sheetData sheetId="7845" refreshError="1"/>
      <sheetData sheetId="7846" refreshError="1"/>
      <sheetData sheetId="7847" refreshError="1"/>
      <sheetData sheetId="7848"/>
      <sheetData sheetId="7849" refreshError="1"/>
      <sheetData sheetId="7850" refreshError="1"/>
      <sheetData sheetId="785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row r="14">
          <cell r="B14" t="str">
            <v>西安建元海辉教育科技有限公司</v>
          </cell>
        </row>
      </sheetData>
      <sheetData sheetId="7874"/>
      <sheetData sheetId="7875"/>
      <sheetData sheetId="7876"/>
      <sheetData sheetId="7877"/>
      <sheetData sheetId="7878"/>
      <sheetData sheetId="7879"/>
      <sheetData sheetId="7880"/>
      <sheetData sheetId="7881"/>
      <sheetData sheetId="7882"/>
      <sheetData sheetId="7883" refreshError="1"/>
      <sheetData sheetId="788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客户&gt;&gt;"/>
      <sheetName val="境内客户收入"/>
      <sheetName val="境外客户收入 "/>
      <sheetName val="供应商&gt;&gt;"/>
      <sheetName val="境内供应商"/>
      <sheetName val="境外供应商（如有）"/>
      <sheetName val="银行&gt;&gt;"/>
      <sheetName val="存款银行"/>
      <sheetName val="贷款银行"/>
      <sheetName val="合作伙伴&gt;&gt;"/>
      <sheetName val="研发合作伙伴及关键临床第三方（如涉及）"/>
      <sheetName val="返利额汇总"/>
      <sheetName val="返利汇总_境外"/>
      <sheetName val="Sheet1"/>
      <sheetName val="2022年返利统计明细"/>
      <sheetName val="glass demand"/>
      <sheetName val="Glass Exper. Curve"/>
      <sheetName val="Glass Price-Vol. Analysis"/>
      <sheetName val="Corn Korea-Taiwan"/>
      <sheetName val="end use"/>
      <sheetName val="TFT Exper. Curve"/>
      <sheetName val="screen size"/>
      <sheetName val="utilization"/>
      <sheetName val="nonactive area"/>
      <sheetName val="Global Assumptions"/>
      <sheetName val="사용 Code"/>
      <sheetName val="SHELL"/>
      <sheetName val="Interface"/>
      <sheetName val="Page Details"/>
      <sheetName val="Page Sizes"/>
      <sheetName val="Sample Layout"/>
      <sheetName val="INDOSAT"/>
      <sheetName val="old"/>
      <sheetName val="Gen-A"/>
      <sheetName val="Scenario"/>
      <sheetName val="Qtr-A"/>
      <sheetName val="Summary"/>
      <sheetName val="Cover"/>
      <sheetName val="Control"/>
      <sheetName val="Model Build-up"/>
      <sheetName val="Financial Statements &gt;&gt;&gt;"/>
      <sheetName val="Income Statement"/>
      <sheetName val="Balance Sheet"/>
      <sheetName val="Cash Flow Statement"/>
      <sheetName val="FY16 Quarterly Summary"/>
      <sheetName val="Working &gt;&gt;&gt;"/>
      <sheetName val="Rev Build-up &amp; Product Summay"/>
      <sheetName val="Rev &amp; COGS Build-up"/>
      <sheetName val="Capex &amp; Working Capital "/>
      <sheetName val="Other Working Assumptions"/>
      <sheetName val="S&amp;M Build-up"/>
      <sheetName val="Historicals"/>
      <sheetName val="Historical IS"/>
      <sheetName val="Historical BS"/>
      <sheetName val="Historical CF"/>
      <sheetName val="Assumptions &gt;&gt;&gt;"/>
      <sheetName val="Key Assumptions"/>
      <sheetName val="Molecule_Volume"/>
      <sheetName val="BS_Price"/>
      <sheetName val="BS_Market Uptake"/>
      <sheetName val="BS_Market Share"/>
      <sheetName val="Revenue Build-up &gt;&gt;&gt;"/>
      <sheetName val="Product Summary"/>
      <sheetName val="SB4 (Enbrel)_Sales"/>
      <sheetName val="SB2 (Remicade)_Sales"/>
      <sheetName val="SB3 (Herceptin)_Sales"/>
      <sheetName val="SB5 (Humira)_Sales"/>
      <sheetName val="SB8 (Avastin)_Sales"/>
      <sheetName val="SB9 (Lantus)_Sales"/>
      <sheetName val="Add. Pipeline_Sales"/>
      <sheetName val="Oper. Expenses"/>
      <sheetName val="COGS"/>
      <sheetName val="S&amp;M estimates"/>
      <sheetName val="Upfront fee &amp; Milestone"/>
      <sheetName val="Tax"/>
      <sheetName val="Valuation &gt;&gt;&gt;"/>
      <sheetName val="Valuation Summary"/>
      <sheetName val="Waterfall &gt;&gt;&gt;"/>
      <sheetName val="Valuation Waterfall"/>
      <sheetName val="Other output &gt;&gt;&gt;"/>
      <sheetName val="Sensitivity"/>
      <sheetName val="Rev &amp; GP Output Summary"/>
      <sheetName val="P&amp;L Summary"/>
      <sheetName val="Revenue Output"/>
      <sheetName val="Gross Profit Output (100%)"/>
      <sheetName val="Gross Profit"/>
      <sheetName val="EBITDA"/>
      <sheetName val="Output &gt;&gt;&gt;"/>
      <sheetName val="Cash Flow Forecast"/>
      <sheetName val="SB4 (Enbrel)"/>
      <sheetName val="Add. Pipeline"/>
      <sheetName val="SB9 (Lantus)"/>
      <sheetName val="SB2 (Remicade)"/>
      <sheetName val="SB8 (Avastin)"/>
      <sheetName val="SB3 (Herceptin)"/>
      <sheetName val="SB5 (Humira)"/>
      <sheetName val="Working Capital"/>
      <sheetName val="IS &gt;&gt;&gt;"/>
      <sheetName val="Rev &amp; GP Summary by Product"/>
      <sheetName val="Revenue Recognition"/>
      <sheetName val="Data Summary&gt;&gt;&gt;"/>
      <sheetName val="Back-up&gt;&gt;&gt;"/>
      <sheetName val="Unused&gt;&gt;&gt;"/>
      <sheetName val="SB4_SB2_Volume_2016_18"/>
      <sheetName val="laroux"/>
      <sheetName val="98(수정)"/>
      <sheetName val="98년"/>
      <sheetName val="97년"/>
      <sheetName val="98년(2)"/>
      <sheetName val="99년"/>
      <sheetName val="99년(여과장님)"/>
      <sheetName val="작업이력"/>
      <sheetName val="작업일정"/>
      <sheetName val="1.수익"/>
      <sheetName val="2.형태별 "/>
      <sheetName val="형태기능조정"/>
      <sheetName val="2.형태원본"/>
      <sheetName val="12역무별비용"/>
      <sheetName val="10영업비용역무별"/>
      <sheetName val="방송조정"/>
      <sheetName val="영업비용원본"/>
      <sheetName val="역무손익요약"/>
      <sheetName val="역무별"/>
      <sheetName val="내부역무손익"/>
      <sheetName val="13역무손익"/>
      <sheetName val="ICTSI"/>
      <sheetName val="Rate hike"/>
      <sheetName val="Demand Model"/>
      <sheetName val="TA Info"/>
      <sheetName val="Assumptions"/>
      <sheetName val="Output"/>
      <sheetName val="Sales Build-up"/>
      <sheetName val="DS Sales_Build Up"/>
      <sheetName val="DP CMP_Sales_Build_Up"/>
      <sheetName val="CAPEX"/>
      <sheetName val="SG&amp;A"/>
      <sheetName val="Other Assumptions"/>
      <sheetName val="Valuation"/>
      <sheetName val="Scenario Analysis"/>
      <sheetName val="Historical Financials"/>
      <sheetName val="BioLogics Audited Financials"/>
      <sheetName val="&gt;&gt; Output"/>
      <sheetName val="CEO Reporting"/>
      <sheetName val="Revised IS (Internal)"/>
      <sheetName val="Historical Financial Output"/>
      <sheetName val="Analyst Presentation"/>
      <sheetName val="Financial Output"/>
      <sheetName val="CEO Reporting_Fianancials"/>
      <sheetName val="CEO Reporting Financials_Full"/>
      <sheetName val="Historical Financial"/>
      <sheetName val="facts"/>
      <sheetName val="Qtr"/>
      <sheetName val="S-ebitda"/>
      <sheetName val="Publish"/>
      <sheetName val="_Control"/>
      <sheetName val="AsiaDB"/>
      <sheetName val="consol"/>
      <sheetName val="main"/>
      <sheetName val="revenue"/>
      <sheetName val="broadband"/>
      <sheetName val="cost"/>
      <sheetName val="debt"/>
      <sheetName val="KTF"/>
      <sheetName val="Key changes"/>
      <sheetName val="prices"/>
      <sheetName val="General"/>
      <sheetName val="country"/>
      <sheetName val="country-ncons"/>
      <sheetName val="nonconsol--&gt;"/>
      <sheetName val="KEY"/>
      <sheetName val="3GconsKT"/>
      <sheetName val="support--&gt;"/>
      <sheetName val="RR-KT"/>
      <sheetName val="intcon-uni"/>
      <sheetName val="PlanB ref"/>
      <sheetName val="Subsidiary"/>
      <sheetName val="Affiliates"/>
      <sheetName val="Info"/>
      <sheetName val="KT HiTelold"/>
      <sheetName val="본사출하"/>
      <sheetName val="현지요약"/>
      <sheetName val="Admin"/>
      <sheetName val="Interviewee (excl customer)"/>
      <sheetName val="Interview Schedule"/>
      <sheetName val="Customers"/>
      <sheetName val="MotherDirt Online Customers"/>
      <sheetName val="MotherDirt Offline Customers"/>
      <sheetName val="Distributors "/>
      <sheetName val="Suppliers"/>
      <sheetName val="Supplier Summary"/>
      <sheetName val="Supplier List"/>
      <sheetName val="&gt;&gt;&gt; Raw Data"/>
      <sheetName val="Q1-2018"/>
      <sheetName val="2017"/>
      <sheetName val="2016"/>
      <sheetName val="Principal Investigator"/>
      <sheetName val="PI Contact"/>
      <sheetName val="PI Summary"/>
      <sheetName val="Hypertension"/>
      <sheetName val="Atopic Dermatitis"/>
      <sheetName val="Allergic Rhinitis"/>
      <sheetName val="Migraine"/>
      <sheetName val="Rosacea"/>
      <sheetName val="Misc."/>
      <sheetName val="3rd Party Contact Tracker"/>
      <sheetName val="Financials"/>
      <sheetName val="模板"/>
      <sheetName val="Divider_template"/>
      <sheetName val="DCF"/>
      <sheetName val="REGION"/>
      <sheetName val="QTRLY"/>
      <sheetName val="TABLES"/>
      <sheetName val="Check Sums"/>
      <sheetName val="master"/>
      <sheetName val="NEW"/>
      <sheetName val="DATA"/>
      <sheetName val="Dep policy"/>
      <sheetName val="Interim"/>
      <sheetName val="brief"/>
      <sheetName val="Co. data"/>
      <sheetName val="Forex"/>
      <sheetName val="Write-off"/>
      <sheetName val="Post Philcom book"/>
      <sheetName val="PLTL"/>
      <sheetName val="IDD"/>
      <sheetName val="MEM수율입고"/>
      <sheetName val="Title"/>
      <sheetName val="실행(계획,실행)"/>
      <sheetName val="总开支明细-项目相关"/>
      <sheetName val="成本报告_现金流"/>
      <sheetName val="成本报告_财务成本"/>
      <sheetName val="成本中心划分"/>
      <sheetName val="月份汇总"/>
      <sheetName val="公司支出汇总-分期付款合并"/>
      <sheetName val="公司支出汇总-按月份"/>
      <sheetName val="公司总支出-201809-201902"/>
      <sheetName val="公司总支出-2019年3月"/>
      <sheetName val="工程付款"/>
      <sheetName val="数据源1"/>
      <sheetName val="数据源2"/>
      <sheetName val="113303"/>
      <sheetName val="1151"/>
      <sheetName val="130104"/>
      <sheetName val="黃志雄"/>
      <sheetName val="4105"/>
      <sheetName val="5501-03"/>
      <sheetName val="序時"/>
      <sheetName val="數量金額式餘額"/>
      <sheetName val="序時 (2)"/>
      <sheetName val="Lead"/>
      <sheetName val="Links"/>
      <sheetName val="XREF"/>
      <sheetName val="REC"/>
      <sheetName val="ETR96-99"/>
      <sheetName val="Contents"/>
      <sheetName val="US$ BS"/>
      <sheetName val="US$ P&amp;L"/>
      <sheetName val="BS"/>
      <sheetName val="P&amp;L"/>
      <sheetName val="Ex rate impact"/>
      <sheetName val="CA"/>
      <sheetName val="Aging"/>
      <sheetName val="PP&amp;E"/>
      <sheetName val="Idle "/>
      <sheetName val="LT Debt"/>
      <sheetName val="Debit Bal"/>
      <sheetName val="Tax Accts"/>
      <sheetName val="Other"/>
      <sheetName val="Other 2"/>
      <sheetName val="Misc. Exp."/>
      <sheetName val="EY fees"/>
      <sheetName val="CF-YTD"/>
      <sheetName val="Ratios"/>
      <sheetName val="FX"/>
      <sheetName val="Graphs"/>
      <sheetName val="Addition"/>
      <sheetName val="Capital"/>
      <sheetName val="ROI "/>
      <sheetName val="ETR 2003 "/>
      <sheetName val="Retained earnings recon"/>
      <sheetName val="Company List"/>
      <sheetName val="minority"/>
      <sheetName val="Cash-LY"/>
      <sheetName val="ADJ2003"/>
      <sheetName val="E&amp;Y"/>
      <sheetName val="ppe"/>
      <sheetName val="Plan"/>
      <sheetName val="P"/>
      <sheetName val="etr"/>
      <sheetName val="P&amp;L M"/>
      <sheetName val="TB"/>
      <sheetName val="P&amp;L BSheet CFlow "/>
      <sheetName val="ProdCompar"/>
      <sheetName val="ProdIntro"/>
      <sheetName val="Xilinx vs Altera"/>
      <sheetName val="AP Recap"/>
      <sheetName val="Ã«ÀûÂÊ·ÖÎö±í"/>
      <sheetName val="400吨现存量"/>
      <sheetName val="_600吨现存量"/>
      <sheetName val="Source"/>
      <sheetName val="I Bal Cnsl Mtrx"/>
      <sheetName val="Related Party Balance"/>
      <sheetName val="RPT"/>
      <sheetName val="Cash &amp; Bank"/>
      <sheetName val="Short-term investment"/>
      <sheetName val="Notes receivable"/>
      <sheetName val="CIP"/>
      <sheetName val="Intagible Aessets"/>
      <sheetName val="Fixed Assets"/>
      <sheetName val="long-term loan"/>
      <sheetName val="Fixed Assets (2)"/>
      <sheetName val="SA-Lamp"/>
      <sheetName val="CF2"/>
      <sheetName val="MT"/>
      <sheetName val="Sales"/>
      <sheetName val="KK2"/>
      <sheetName val="Proyek"/>
      <sheetName val="ImportValas"/>
      <sheetName val="Biaya2"/>
      <sheetName val="Customer (C&amp;F)"/>
      <sheetName val="Customer"/>
      <sheetName val="Supplier"/>
      <sheetName val="Deposit bank"/>
      <sheetName val="Lending bank"/>
      <sheetName val="Shareholder loan"/>
      <sheetName val="Back up&gt;&gt;"/>
      <sheetName val="VDR-Shareholder loan"/>
      <sheetName val="CBUGL"/>
      <sheetName val="VCC 11110-461"/>
      <sheetName val="IRR &amp; NPV"/>
      <sheetName val="100172"/>
      <sheetName val="US Bal_Sheet"/>
      <sheetName val="AA Consol YTOct03"/>
      <sheetName val="AA Consol Oct03"/>
      <sheetName val="Non-Operating Exp Consol Sheet"/>
      <sheetName val="Corp Exp. Consol Sheet"/>
      <sheetName val="Corp Exp. SA"/>
      <sheetName val="DN"/>
      <sheetName val="SA-HO"/>
      <sheetName val="SA Interco summary"/>
      <sheetName val="SA-Abattoir"/>
      <sheetName val="SA-Prob"/>
      <sheetName val="SEAFP"/>
      <sheetName val="SEAFP-IntercoSummary"/>
      <sheetName val="AES Consol Excl Malay"/>
      <sheetName val="Depot"/>
      <sheetName val="Export Services"/>
      <sheetName val="APL - Corp"/>
      <sheetName val="APL Notes-to-Accounts"/>
      <sheetName val="Malaysia (in APL)"/>
      <sheetName val="Malaysia Expense as Paid by APL"/>
      <sheetName val="SEAFS P&amp;L"/>
      <sheetName val="SEAFS Bal Sheet"/>
      <sheetName val="AASB Bal Sheet"/>
      <sheetName val="AASB P&amp;L"/>
      <sheetName val="AAGroupInterc0-Oct03"/>
      <sheetName val="Cross Rate Oct03"/>
      <sheetName val="AUD-IDR-Peso"/>
      <sheetName val="ROY '03"/>
      <sheetName val="AES Consol"/>
      <sheetName val="SA_Lamp"/>
      <sheetName val="在建工程"/>
      <sheetName val="JE &amp; Recon"/>
      <sheetName val="NTA Disclosure"/>
      <sheetName val="Lease Control"/>
      <sheetName val="ROUA Control"/>
      <sheetName val="CAAA001"/>
      <sheetName val="CAAA002"/>
      <sheetName val="CAAA003"/>
      <sheetName val="CAAA004"/>
      <sheetName val="CAAA004-1"/>
      <sheetName val="CAAA005"/>
      <sheetName val="ROUA Dep"/>
      <sheetName val="List"/>
      <sheetName val="L001 (Decrease in ROUA)"/>
      <sheetName val="L001 (Decrease in term)"/>
      <sheetName val="L001 (B4change)"/>
      <sheetName val="调整分录"/>
      <sheetName val="新-旧转换 guideline"/>
      <sheetName val="IBR"/>
      <sheetName val="DYAA"/>
      <sheetName val="DYAA -01"/>
      <sheetName val="TAAA"/>
      <sheetName val="TAAA-01"/>
      <sheetName val="TAAA-02-新租部分"/>
      <sheetName val="TAAA-03"/>
      <sheetName val="DXAA"/>
      <sheetName val="DSAA"/>
      <sheetName val="XHAA"/>
      <sheetName val="XHAA-01"/>
      <sheetName val="CFAA"/>
      <sheetName val="CAAA"/>
      <sheetName val="TXAA"/>
      <sheetName val="DYJB"/>
      <sheetName val="Review"/>
      <sheetName val="PL"/>
      <sheetName val="Note 4 Emp Ben"/>
      <sheetName val="内部订单人工费"/>
      <sheetName val="Cross Check"/>
      <sheetName val="China Farms"/>
      <sheetName val="SAP-TB-2019"/>
      <sheetName val="CSV-9月"/>
      <sheetName val="Note 5 Other Inc-Exp"/>
      <sheetName val="Note 6 Admin Exp"/>
      <sheetName val="Note 7 Mkt Exp"/>
      <sheetName val="Note 8 ROUA"/>
      <sheetName val="Note 9 Deferred Tax"/>
      <sheetName val="Note 10 Income Tax"/>
      <sheetName val="Note 11 PPE"/>
      <sheetName val="PPE pledge"/>
      <sheetName val="Note12 IP"/>
      <sheetName val="Note13 IA"/>
      <sheetName val="Note14 GW"/>
      <sheetName val="Note15 JV"/>
      <sheetName val="Note16 OFA"/>
      <sheetName val="Note 17 OA"/>
      <sheetName val="Note 18 Stks"/>
      <sheetName val="Note 19 Bio Ast"/>
      <sheetName val="Note20 AR"/>
      <sheetName val="Note21 C&amp;CE"/>
      <sheetName val="Note 23 Tax Payable"/>
      <sheetName val="Note 24 Retirement"/>
      <sheetName val="Note 25 Bank loans and Bonds"/>
      <sheetName val="Note26 AP"/>
      <sheetName val="Note27 Adv Rec'd"/>
      <sheetName val="Note 28 Derivative"/>
      <sheetName val="Note 29 Share Option"/>
      <sheetName val="Note 30 OPL"/>
      <sheetName val="Note 35 Currency risk"/>
      <sheetName val="Note 38 Business combination"/>
      <sheetName val="Note 40 Interco Bal"/>
      <sheetName val="FV analysis"/>
      <sheetName val="CSV"/>
      <sheetName val="Note 33 Liquidity Risk"/>
      <sheetName val="TB-SAP-2018"/>
      <sheetName val="Note 3 Dir Remu"/>
      <sheetName val="Note 8 Admin Exp"/>
      <sheetName val="Note 6 Other Inc-Exp"/>
      <sheetName val="Note 22 GovtGrant"/>
      <sheetName val="Capex Commit details"/>
      <sheetName val="Note 31 lease Com"/>
      <sheetName val="Lease details"/>
      <sheetName val="Note 31.1 OPL (IFRS 16)"/>
      <sheetName val="Note 32 Credit Risk"/>
      <sheetName val="Note 34 Interest Rate Risk"/>
      <sheetName val="Note 35 Currency risk-Q4 2017"/>
      <sheetName val="Note 36 Contig.Liability"/>
      <sheetName val="Note 37 Segment"/>
      <sheetName val="Note 39 PBSE"/>
      <sheetName val="Note 41 Interco Txt"/>
      <sheetName val="Note 42 RPT"/>
      <sheetName val="DSAA001"/>
      <sheetName val="DSAA002"/>
      <sheetName val="分录"/>
      <sheetName val="KPI"/>
      <sheetName val="PL-Disp"/>
      <sheetName val="FRP PL"/>
      <sheetName val="ICF"/>
      <sheetName val="Milk sales"/>
      <sheetName val="Overhead"/>
      <sheetName val="Feed Cost"/>
      <sheetName val="Fixed"/>
      <sheetName val="Livestock"/>
      <sheetName val="Livestock calculation"/>
      <sheetName val="ADM&amp;Milk price"/>
      <sheetName val="DYJF002"/>
      <sheetName val="DYJF001"/>
      <sheetName val="DYAA001"/>
      <sheetName val="XHAA002"/>
      <sheetName val="XHAA001"/>
      <sheetName val="XHAA003"/>
      <sheetName val="XHAA004"/>
      <sheetName val="ROU depreciation"/>
      <sheetName val="新-旧转换"/>
      <sheetName val="FGI0"/>
      <sheetName val="Note 35 Currency risk-Q3 2018"/>
      <sheetName val="Note 30 Capex Commit"/>
      <sheetName val="Consol Farm1-7 KPI"/>
      <sheetName val="Consol Farm1-5 KPI"/>
      <sheetName val="Consol Farm6-7 KPI"/>
      <sheetName val="Dairy Sales To DYJF"/>
      <sheetName val="Dairy Pur From DYJF"/>
      <sheetName val="Cattle Sales"/>
      <sheetName val="Cash cost"/>
      <sheetName val="Morbility"/>
      <sheetName val="Capitali"/>
      <sheetName val="Cattle Popu"/>
      <sheetName val="Feed"/>
      <sheetName val="Feed Summary"/>
      <sheetName val="Consol Farm1-7 Statutory BS"/>
      <sheetName val="Consol Farm1-5 Statutory BS"/>
      <sheetName val="Consol Farm6-7 Statutory BS"/>
      <sheetName val="Consol Farm1-7 Statutory PL"/>
      <sheetName val="Consol Farm1-5 Statutory PL"/>
      <sheetName val="Consol Farm6-7 Statutory PL"/>
      <sheetName val="1-7 BS-word"/>
      <sheetName val="1-5 BS-word"/>
      <sheetName val="6-7 BS-word"/>
      <sheetName val="1-7 PL-word"/>
      <sheetName val="1-5 PL-word"/>
      <sheetName val="6-7 PL-word"/>
      <sheetName val="Consol Farm1-7 FRP"/>
      <sheetName val="Consol Farm1-5 FRP"/>
      <sheetName val="Consol Farm6-7 FRP"/>
      <sheetName val="Cal-YEE"/>
      <sheetName val="Consol Farm1-7 ICF"/>
      <sheetName val="Consol Farm1-5 ICF"/>
      <sheetName val="Consol Farm6-7 ICF"/>
      <sheetName val="Consol Farm1-7 PO"/>
      <sheetName val="Consol Farm1-5 PO"/>
      <sheetName val="Consol Farm6-7 PO"/>
      <sheetName val="IFRS-PRC 调整分录"/>
      <sheetName val="TAAA001"/>
      <sheetName val="TAAA002"/>
      <sheetName val="TAAA003"/>
      <sheetName val="TAAA004"/>
      <sheetName val="TAAA005"/>
      <sheetName val="TAAA006"/>
      <sheetName val="TAAA007"/>
      <sheetName val="TAAA008"/>
      <sheetName val="TAAA009"/>
      <sheetName val="TAAA010"/>
      <sheetName val="TAAA011"/>
      <sheetName val="TAAA012"/>
      <sheetName val="TAAA013"/>
      <sheetName val="TAAA014"/>
      <sheetName val="TAAA015"/>
      <sheetName val="TAAA016"/>
      <sheetName val="TAAA017"/>
      <sheetName val="TAAA018"/>
      <sheetName val="TAAA019"/>
      <sheetName val="Guidelines"/>
      <sheetName val="Changes made"/>
      <sheetName val="Account"/>
      <sheetName val="Example"/>
      <sheetName val="Rate"/>
      <sheetName val="OPL"/>
      <sheetName val="ROU Asset"/>
      <sheetName val="DYJF"/>
      <sheetName val="XHAA005"/>
      <sheetName val="001"/>
      <sheetName val="002"/>
      <sheetName val="003"/>
      <sheetName val="004"/>
      <sheetName val="005"/>
      <sheetName val="006"/>
      <sheetName val="007"/>
      <sheetName val="BRAM Analysis"/>
      <sheetName val="PL&amp;BS"/>
      <sheetName val="AR&amp;OR"/>
      <sheetName val="Stock"/>
      <sheetName val="Prepaid-Deposit"/>
      <sheetName val="AP&amp;OP "/>
      <sheetName val="Paid in Capital "/>
      <sheetName val="PO"/>
      <sheetName val="Chk Cattle Capex"/>
      <sheetName val="各月报表汇总"/>
      <sheetName val="2009-10"/>
      <sheetName val="2009-11"/>
      <sheetName val="2009-12"/>
      <sheetName val="2010-01"/>
      <sheetName val="2010-02"/>
      <sheetName val="2010-03"/>
      <sheetName val="2010-04"/>
      <sheetName val="2010-05"/>
      <sheetName val="2010-06"/>
      <sheetName val="2010-07（1-11）"/>
      <sheetName val="2010-7（12-31）"/>
      <sheetName val="2010-08"/>
      <sheetName val="2010-09"/>
      <sheetName val="2010-10"/>
      <sheetName val="2010-11"/>
      <sheetName val="2010-12"/>
      <sheetName val="2011-1"/>
      <sheetName val="2011-02"/>
      <sheetName val="2011-03"/>
      <sheetName val="2011-04"/>
      <sheetName val="2011-05"/>
      <sheetName val="2011-06"/>
      <sheetName val="2011-07"/>
      <sheetName val="2011-08"/>
      <sheetName val="2011-09"/>
      <sheetName val="2011-10"/>
      <sheetName val="2011-11"/>
      <sheetName val="2011-12"/>
      <sheetName val="2012-01"/>
      <sheetName val="2012-2"/>
      <sheetName val="2012-3"/>
      <sheetName val="2012-4"/>
      <sheetName val="2012-5"/>
      <sheetName val="2012-6"/>
      <sheetName val="2012-7"/>
      <sheetName val="2012-8"/>
      <sheetName val="2012-9"/>
      <sheetName val="2012-10"/>
      <sheetName val="2012-11"/>
      <sheetName val="2012-12"/>
      <sheetName val="2013-1"/>
      <sheetName val="2013-2"/>
      <sheetName val="2013-3"/>
      <sheetName val="2013-4"/>
      <sheetName val="2013-5"/>
      <sheetName val="2013-6"/>
      <sheetName val="2013-7"/>
      <sheetName val="2013-8"/>
      <sheetName val="2013-9"/>
      <sheetName val="2013-10"/>
      <sheetName val="2013-11"/>
      <sheetName val="2013-12"/>
      <sheetName val="2014-1 "/>
      <sheetName val="2014-2"/>
      <sheetName val="2014-3"/>
      <sheetName val="2014-04"/>
      <sheetName val="2014-05"/>
      <sheetName val="2014-06"/>
      <sheetName val="2014-07"/>
      <sheetName val="2014-08"/>
      <sheetName val="2014-09"/>
      <sheetName val="2014-10"/>
      <sheetName val="2014-11"/>
      <sheetName val="2014-12"/>
      <sheetName val="2015-01"/>
      <sheetName val="2015-02"/>
      <sheetName val="2015-03"/>
      <sheetName val="2015-04"/>
      <sheetName val="2015-05"/>
      <sheetName val="2015-06"/>
      <sheetName val="2015-07"/>
      <sheetName val="2015-08"/>
      <sheetName val="2015-09"/>
      <sheetName val="2015-10"/>
      <sheetName val="2015-11"/>
      <sheetName val="2015-12"/>
      <sheetName val="2016-1"/>
      <sheetName val="2016-2"/>
      <sheetName val="2016-3"/>
      <sheetName val="2016-4"/>
      <sheetName val="2016-5"/>
      <sheetName val="2016-6"/>
      <sheetName val="2016-7"/>
      <sheetName val="2016-8"/>
      <sheetName val="2016-9"/>
      <sheetName val="2016-10"/>
      <sheetName val="2016-11"/>
      <sheetName val="2016-12"/>
      <sheetName val="2017-1"/>
      <sheetName val="2017-2"/>
      <sheetName val="2017-3"/>
      <sheetName val="2017-4"/>
      <sheetName val="2017-5"/>
      <sheetName val="2017-6"/>
      <sheetName val="2017-7"/>
      <sheetName val="2017-8"/>
      <sheetName val="2017-9"/>
      <sheetName val="2017-10"/>
      <sheetName val="2017-11"/>
      <sheetName val="2017-12"/>
      <sheetName val="2018-1"/>
      <sheetName val="2018-2"/>
      <sheetName val="2018-3"/>
      <sheetName val="2018-4"/>
      <sheetName val="2018-5"/>
      <sheetName val="afsaddin_table_props"/>
      <sheetName val="封面"/>
      <sheetName val="NTA汇总页"/>
      <sheetName val="NTA note9 Deferred Tax"/>
      <sheetName val="NTA Note 10 Income Tax"/>
      <sheetName val="NTA Note 32Capex Commit details"/>
      <sheetName val="资产负债表"/>
      <sheetName val="利润表"/>
      <sheetName val="货币资金"/>
      <sheetName val="应收账款"/>
      <sheetName val="预付款项"/>
      <sheetName val="待摊费用"/>
      <sheetName val="其他应收款"/>
      <sheetName val="存货"/>
      <sheetName val="无形资产"/>
      <sheetName val="固定资产"/>
      <sheetName val="质押抵押清单（331提供）"/>
      <sheetName val="生物资产"/>
      <sheetName val="应付账款"/>
      <sheetName val="预收账款"/>
      <sheetName val="其他应付款"/>
      <sheetName val="递延收益"/>
      <sheetName val="售奶收入"/>
      <sheetName val="奶款表"/>
      <sheetName val="售牛收入"/>
      <sheetName val="其他业务收入"/>
      <sheetName val="成本-CKM03"/>
      <sheetName val="制造费用"/>
      <sheetName val="青贮内部订单"/>
      <sheetName val="成乳牛内部订单"/>
      <sheetName val="非成乳牛内部订单"/>
      <sheetName val="管理费用"/>
      <sheetName val="其他收益"/>
      <sheetName val="MCR"/>
      <sheetName val="Sheet4"/>
      <sheetName val="rep asset"/>
      <sheetName val="Sheet3"/>
      <sheetName val="Sheet2"/>
      <sheetName val="Sheet12"/>
      <sheetName val="Property type mapping"/>
      <sheetName val="Column requirement"/>
      <sheetName val="Sheet5"/>
      <sheetName val="Other Receivables Payables"/>
      <sheetName val="Trade Receivables Payables"/>
      <sheetName val="Loan"/>
      <sheetName val="Mgt Fee"/>
      <sheetName val="Royalty - by AIH"/>
      <sheetName val="Royalty - by AAFSG"/>
      <sheetName val="Related Parties Bal"/>
      <sheetName val="Related Parties Tranx"/>
      <sheetName val="Interco Int Income 2020 (AIH)"/>
      <sheetName val="Amort, Depre &amp; Additions"/>
      <sheetName val="Exchange"/>
      <sheetName val="Project Gear (ss)"/>
      <sheetName val="Assessment on listing exp (20%)"/>
      <sheetName val="Assessment on listing exp((25%)"/>
      <sheetName val="Assessment on listing Stub"/>
      <sheetName val="Assessment on listing exp s (2)"/>
      <sheetName val="Assessment on listing expense"/>
      <sheetName val="Fee schedule"/>
      <sheetName val="Assessment on listing exp 9-old"/>
      <sheetName val="Assessment on listing exp stub"/>
      <sheetName val="Listing Expenses"/>
      <sheetName val="Prepayment"/>
      <sheetName val="Accrual"/>
      <sheetName val="JE on book"/>
      <sheetName val="Details"/>
      <sheetName val="Project Set Sail"/>
      <sheetName val="BL_Prepayment 18"/>
      <sheetName val="Test Payment (2)"/>
      <sheetName val="Assessment on listing exp 2017"/>
      <sheetName val="Assessment on listing exp 2018"/>
      <sheetName val="Project Gear"/>
      <sheetName val="Project Gear ss"/>
      <sheetName val="modMain"/>
      <sheetName val="RecoveredExternalLink3"/>
      <sheetName val="基本资料"/>
      <sheetName val="固定资产折旧测算（样式一）"/>
      <sheetName val="固定资产折旧测算（样式二）"/>
      <sheetName val="基本资料(不打印)"/>
      <sheetName val="A31-7-1房屋产权核对"/>
      <sheetName val="FSM"/>
      <sheetName val="Instructions"/>
      <sheetName val="Controls"/>
      <sheetName val="__FDSCACHE__"/>
      <sheetName val="Overview"/>
      <sheetName val="Quick Comps"/>
      <sheetName val="Estimates (1)"/>
      <sheetName val="Estimates (2)"/>
      <sheetName val="Ratings &amp; Targets"/>
      <sheetName val="Price Earnings"/>
      <sheetName val="Firm Value"/>
      <sheetName val="Management"/>
      <sheetName val="Ownership"/>
      <sheetName val="Deals"/>
      <sheetName val="Entity Structure"/>
      <sheetName val="News"/>
      <sheetName val="Events"/>
      <sheetName val="Exchange Rates"/>
      <sheetName val="SBInput"/>
      <sheetName val="Reference"/>
      <sheetName val="__APW_ACTIVE_FIELD_RESTORE__"/>
      <sheetName val="Menu"/>
      <sheetName val="Notes"/>
      <sheetName val="ImportHistory"/>
      <sheetName val="MW"/>
      <sheetName val="MW1"/>
      <sheetName val="MW2"/>
      <sheetName val="Americas Exec"/>
      <sheetName val="Consulting Services"/>
      <sheetName val="Corp OH"/>
      <sheetName val="Corp Funding"/>
      <sheetName val="SCEM"/>
      <sheetName val="SPS"/>
      <sheetName val="NA"/>
      <sheetName val="LA"/>
      <sheetName val="AMERICAS"/>
      <sheetName val="EUROPE"/>
      <sheetName val="Asia"/>
      <sheetName val="TOTAL SEI"/>
      <sheetName val="ROE"/>
      <sheetName val="dpdata(bud)"/>
      <sheetName val="dpdata(act)"/>
      <sheetName val="基本情况表"/>
      <sheetName val="资产"/>
      <sheetName val="负债"/>
      <sheetName val="利润"/>
      <sheetName val="现流"/>
      <sheetName val="权益（本）"/>
      <sheetName val="权益（上）"/>
      <sheetName val="资23"/>
      <sheetName val="负23"/>
      <sheetName val="利23"/>
      <sheetName val="现23"/>
      <sheetName val="调23"/>
      <sheetName val="资22"/>
      <sheetName val="负22"/>
      <sheetName val="利22"/>
      <sheetName val="现22"/>
      <sheetName val="调22"/>
      <sheetName val="调整科目"/>
      <sheetName val="目录"/>
      <sheetName val="修订记录"/>
      <sheetName val="资合并"/>
      <sheetName val="资"/>
      <sheetName val="利合并"/>
      <sheetName val="利"/>
      <sheetName val="现合并"/>
      <sheetName val="现"/>
      <sheetName val="所合并"/>
      <sheetName val="所"/>
      <sheetName val="企业合并及合并财务报表"/>
      <sheetName val="交易性金融资产"/>
      <sheetName val="衍生金融资产"/>
      <sheetName val="应收票据"/>
      <sheetName val="应收款项融资"/>
      <sheetName val="应收资金集中管理款"/>
      <sheetName val="合同资产"/>
      <sheetName val="持有待售资产"/>
      <sheetName val="一年内到期的非流动资产"/>
      <sheetName val="其他流动资产"/>
      <sheetName val="债权投资"/>
      <sheetName val="其他债权投资"/>
      <sheetName val="长期应收款"/>
      <sheetName val="长期股权投资"/>
      <sheetName val="其他权益工具投资"/>
      <sheetName val="其他非流动金融资产"/>
      <sheetName val="投资性房地产"/>
      <sheetName val="生产性生物资产"/>
      <sheetName val="油气资产"/>
      <sheetName val="使用权资产"/>
      <sheetName val="开发支出"/>
      <sheetName val="商誉"/>
      <sheetName val="长期待摊费用"/>
      <sheetName val="递延所得税资产和递延所得税负债"/>
      <sheetName val="其他非流动资产"/>
      <sheetName val="短期借款"/>
      <sheetName val="交易性金融负债"/>
      <sheetName val="衍生金融负债"/>
      <sheetName val="应付票据"/>
      <sheetName val="预收款项"/>
      <sheetName val="合同负债"/>
      <sheetName val="应付职工薪酬"/>
      <sheetName val="应交税费"/>
      <sheetName val="持有待售负债"/>
      <sheetName val="一年内到期的非流动负债"/>
      <sheetName val="其他流动负债"/>
      <sheetName val="长期借款"/>
      <sheetName val="应付债券"/>
      <sheetName val="优先股永续债"/>
      <sheetName val="租赁负债"/>
      <sheetName val="长期应付款"/>
      <sheetName val="长期应付职工薪酬"/>
      <sheetName val="预计负债"/>
      <sheetName val="其他非流动负债"/>
      <sheetName val="实收资本"/>
      <sheetName val="其他权益工具"/>
      <sheetName val="资本公积"/>
      <sheetName val="专项储备"/>
      <sheetName val="盈余公积"/>
      <sheetName val="未分配利润"/>
      <sheetName val="营业收入和营业成本"/>
      <sheetName val="销售费用、管理费用、研发费用、财务费用"/>
      <sheetName val="投资收益"/>
      <sheetName val="净敞口套期收益"/>
      <sheetName val="公允价值变动收益"/>
      <sheetName val="信用减值损失"/>
      <sheetName val="资产减值损失"/>
      <sheetName val="资产处置收益"/>
      <sheetName val="营业外收入"/>
      <sheetName val="营业外支出"/>
      <sheetName val="所得税费用"/>
      <sheetName val="其他综合收益"/>
      <sheetName val="每股收益"/>
      <sheetName val="非货币性资产交换"/>
      <sheetName val="股份支付"/>
      <sheetName val="债务重组"/>
      <sheetName val="借款费用"/>
      <sheetName val="租赁"/>
      <sheetName val="终止经营"/>
      <sheetName val="分部信息"/>
      <sheetName val="现金流量表补充资料"/>
      <sheetName val="外币货币性项目"/>
      <sheetName val="所有权或使用权受到限制的资产"/>
      <sheetName val="或有事项"/>
      <sheetName val="资产负债表日后事项"/>
      <sheetName val="关联方关系及其交易"/>
      <sheetName val="母公司应收账款"/>
      <sheetName val="母公司应收资金集中管理款"/>
      <sheetName val="母公司其他应收款"/>
      <sheetName val="母公司长期股权投资"/>
      <sheetName val="母公司营业收入和营业成本"/>
      <sheetName val="母公司投资收益"/>
      <sheetName val="母公司现金流量表补充资料"/>
      <sheetName val="利润表补充资料"/>
      <sheetName val="结账资料"/>
      <sheetName val="折旧清单"/>
      <sheetName val="序时账"/>
      <sheetName val="末级余额表"/>
      <sheetName val="供应商余额表"/>
      <sheetName val="损益调整"/>
      <sheetName val="销售明细"/>
      <sheetName val="销售成本"/>
      <sheetName val="2 - AR&amp;AP"/>
      <sheetName val="UFPrn20040102173312"/>
      <sheetName val="06-01"/>
      <sheetName val="By Customer"/>
      <sheetName val="FA Movement"/>
      <sheetName val="EBT Trade"/>
      <sheetName val="药房板块-合同汇总表"/>
      <sheetName val="Lead Sheet"/>
      <sheetName val="Leadsheet"/>
      <sheetName val="Offering Structure"/>
      <sheetName val="MUS Calculations- Figure 5410.1"/>
      <sheetName val="10 yr proj"/>
      <sheetName val="U2_返利汇总_2021"/>
      <sheetName val="BGT"/>
      <sheetName val="TAB-2-forecast"/>
      <sheetName val="Inputs"/>
      <sheetName val="BEER-PRO"/>
      <sheetName val="beer-indstry"/>
      <sheetName val="Safari09"/>
      <sheetName val="query results"/>
      <sheetName val="geog"/>
      <sheetName val="Overall Sizing"/>
      <sheetName val="DEAL"/>
      <sheetName val="New_Control"/>
      <sheetName val="LBO_Schedule"/>
      <sheetName val="Outputs"/>
      <sheetName val="Consol_Fin"/>
      <sheetName val="RemainCo_PF"/>
      <sheetName val="RemainderCo_DCF"/>
      <sheetName val="DCF_Control"/>
      <sheetName val="General_DCF"/>
      <sheetName val="Phil_DCF"/>
      <sheetName val="NOL"/>
      <sheetName val="Capacity_Expansion"/>
      <sheetName val="Options"/>
      <sheetName val="For Discussion"/>
      <sheetName val="Co-Model---&gt;"/>
      <sheetName val="MAPL_Fin"/>
      <sheetName val="SualPag_Fin"/>
      <sheetName val="Mirant_Consol_IS"/>
      <sheetName val="Mirant_Consol_CF"/>
      <sheetName val="Canal_IS"/>
      <sheetName val="Canal_CF"/>
      <sheetName val="California_IS"/>
      <sheetName val="California_CF"/>
      <sheetName val="Delta_IS"/>
      <sheetName val="Delta_CF"/>
      <sheetName val="Kendall_CF"/>
      <sheetName val="Kendall_IS"/>
      <sheetName val="Potrero_IS"/>
      <sheetName val="Potrero_CF"/>
      <sheetName val="MIRMA_IS"/>
      <sheetName val="MIRMA_CF"/>
      <sheetName val="Florida_IS"/>
      <sheetName val="Florida_CF"/>
      <sheetName val="Indiana_IS"/>
      <sheetName val="Indiana_CF"/>
      <sheetName val="Nevada_IS"/>
      <sheetName val="Nevada_CF"/>
      <sheetName val="Georgia_IS"/>
      <sheetName val="Georgia_CF"/>
      <sheetName val="Texas_IS"/>
      <sheetName val="Texas_CF"/>
      <sheetName val="Zeeland_IS"/>
      <sheetName val="Zeeland_CF"/>
      <sheetName val="Philippines_IS"/>
      <sheetName val="Philippines_CF"/>
      <sheetName val="Caribbean_IS"/>
      <sheetName val="Caribbean_CF"/>
      <sheetName val="NY_IS"/>
      <sheetName val="NY_CF"/>
      <sheetName val="RESEARCHWISE"/>
      <sheetName val="Shr info"/>
      <sheetName val="Results"/>
      <sheetName val="Financial tables"/>
      <sheetName val="Biz"/>
      <sheetName val="JVs"/>
      <sheetName val="CF"/>
      <sheetName val="Comparison"/>
      <sheetName val="Blended Val "/>
      <sheetName val="Well Cost"/>
      <sheetName val="sum"/>
      <sheetName val="nada"/>
      <sheetName val="ypf"/>
      <sheetName val="econ"/>
      <sheetName val="A"/>
      <sheetName val="Profiles Plot"/>
      <sheetName val="Cash Flow Plots"/>
      <sheetName val="Dev. Plan Plot"/>
      <sheetName val="3-1-1现金"/>
      <sheetName val="dpA"/>
      <sheetName val="Summary 2013"/>
      <sheetName val="设备部房屋"/>
      <sheetName val="Calculations"/>
      <sheetName val="G102"/>
      <sheetName val="M2-利润表"/>
      <sheetName val="C2-开发专用表-签约明细表"/>
      <sheetName val="M1-资产负债表"/>
      <sheetName val="M9-经济增加值"/>
      <sheetName val="SUDAREA"/>
      <sheetName val="B"/>
      <sheetName val="METHANOL"/>
      <sheetName val="投入产出汇总"/>
      <sheetName val="CA_new"/>
      <sheetName val="XL4Poppy"/>
      <sheetName val="T  B"/>
      <sheetName val="cum pred"/>
      <sheetName val="Description"/>
      <sheetName val="H101(OK)"/>
      <sheetName val="calculos"/>
      <sheetName val="C101"/>
      <sheetName val="E101"/>
      <sheetName val="impuestos trim"/>
      <sheetName val="G101"/>
      <sheetName val="G201"/>
      <sheetName val="G301"/>
      <sheetName val="I101"/>
      <sheetName val="ARP-U101"/>
      <sheetName val="ARP-U301"/>
      <sheetName val="U401"/>
      <sheetName val="ARP-U501"/>
      <sheetName val="A300"/>
      <sheetName val="Collateral"/>
      <sheetName val="IMPUTS"/>
      <sheetName val="参数表"/>
      <sheetName val="Cálculos"/>
      <sheetName val="Summry Prod"/>
      <sheetName val="Info div"/>
      <sheetName val="F30.Nov.Price.Variance.For.Ref"/>
      <sheetName val="5201.2004"/>
      <sheetName val="清单"/>
      <sheetName val="DSCR"/>
      <sheetName val="敏感性"/>
      <sheetName val="OPSRESULTS"/>
      <sheetName val="PARAMETER"/>
      <sheetName val="指标"/>
      <sheetName val="总措施项目"/>
      <sheetName val="综合单价汇总表"/>
      <sheetName val="CFA"/>
      <sheetName val="至10月末全成本汇总表（动态）"/>
      <sheetName val="固定资产清单"/>
      <sheetName val="M3-现金流量表"/>
      <sheetName val="关联交易-存款"/>
      <sheetName val="复地集团项目开发周期表"/>
      <sheetName val="项目基本情况"/>
      <sheetName val="BOX SUM"/>
      <sheetName val="FIN GOOD"/>
      <sheetName val="写字楼"/>
      <sheetName val="2015调整分录"/>
      <sheetName val="2014调整分录"/>
      <sheetName val="项目索引"/>
      <sheetName val="2009调整分录"/>
      <sheetName val="2018调整分录"/>
      <sheetName val="2017调整分录"/>
      <sheetName val="2017年调整分录"/>
      <sheetName val="2016调整分录"/>
      <sheetName val="Chart of Acct"/>
      <sheetName val="序列"/>
      <sheetName val="2016年6月调整分录"/>
      <sheetName val="基本情况"/>
      <sheetName val="2019调整分录"/>
      <sheetName val="2011调整分录"/>
      <sheetName val="2010调整分录"/>
      <sheetName val="2020调整分录"/>
      <sheetName val="201207"/>
      <sheetName val="资产减值准备表"/>
      <sheetName val="基础参数"/>
      <sheetName val="枚举"/>
      <sheetName val="披露表(上市)"/>
      <sheetName val="披露表(国资)"/>
      <sheetName val="定义-ready"/>
      <sheetName val="审计程序"/>
      <sheetName val="HB"/>
      <sheetName val="MAS06"/>
      <sheetName val="DBSAM_Jun 02"/>
      <sheetName val="DBSAM_Jun 03"/>
      <sheetName val="DBSAM_DEP_Jun 03"/>
      <sheetName val="DBSAM_DEP_May 03"/>
      <sheetName val=".csv]DBS_EXCH_RATE[1]"/>
      <sheetName val="Shares (2)"/>
      <sheetName val="A37-2汇总表"/>
      <sheetName val="A37-2-1明细表"/>
      <sheetName val="A37-3累计摊销计算表"/>
      <sheetName val="A37-4使用寿命分析表"/>
      <sheetName val="A37-7土地产权核对"/>
      <sheetName val="Targets"/>
      <sheetName val="Targets - Currency X"/>
      <sheetName val="Blank"/>
      <sheetName val="APEX"/>
      <sheetName val="Sugar Creek"/>
      <sheetName val="CC8"/>
      <sheetName val="Perryville"/>
      <sheetName val="Bosque Exp"/>
      <sheetName val="Dahlberg"/>
      <sheetName val="Leases"/>
      <sheetName val="Pepco"/>
      <sheetName val="Independence"/>
      <sheetName val="Wrightsville"/>
      <sheetName val="Zeeland"/>
      <sheetName val="Americas Growth THE GOAL HC"/>
      <sheetName val="报表指引"/>
      <sheetName val="操作指引"/>
      <sheetName val="核算门店列表"/>
      <sheetName val="预算数"/>
      <sheetName val="check"/>
      <sheetName val="借款利息计算表"/>
      <sheetName val="借款利息计算表 (2)"/>
      <sheetName val="现金收支表"/>
      <sheetName val="重要财务指标"/>
      <sheetName val="重要财务指标 (2)"/>
      <sheetName val="管理报表分析"/>
      <sheetName val="管理报表YTD"/>
      <sheetName val="管理报表底稿"/>
      <sheetName val="科目余额表汇总"/>
      <sheetName val="合并报表底稿"/>
      <sheetName val="财务报表"/>
      <sheetName val="底稿1"/>
      <sheetName val="底稿2"/>
      <sheetName val="底稿3"/>
      <sheetName val="底稿4"/>
      <sheetName val="底稿5"/>
      <sheetName val="底稿6"/>
      <sheetName val="底稿7"/>
      <sheetName val="底稿8"/>
      <sheetName val="底稿9"/>
      <sheetName val="底稿10"/>
      <sheetName val="底稿11"/>
      <sheetName val="底稿12"/>
      <sheetName val="门店参数"/>
      <sheetName val="损益科目参数"/>
      <sheetName val="科目list"/>
      <sheetName val="c"/>
      <sheetName val="资产负债表弘通200504"/>
      <sheetName val="MetaData"/>
      <sheetName val="标本-资产"/>
      <sheetName val="DT"/>
      <sheetName val="Title Page"/>
      <sheetName val="索引"/>
      <sheetName val="Data Tables"/>
      <sheetName val="VS Consensus"/>
      <sheetName val="2.3.4"/>
      <sheetName val="Share premium reserve-UK"/>
      <sheetName val="eva 1.3"/>
      <sheetName val="G &amp; A Exp"/>
      <sheetName val="Long-term Investment-UK"/>
      <sheetName val="Debtors-UK"/>
      <sheetName val="COA"/>
      <sheetName val="物料消耗"/>
      <sheetName val="Movement"/>
      <sheetName val="Settings"/>
      <sheetName val="C-Met mAB NSCLC Sc1"/>
      <sheetName val="C-Met mAB NSCLC Sc2"/>
      <sheetName val="CODE"/>
      <sheetName val="Goodwill for AFS"/>
      <sheetName val="Bk"/>
      <sheetName val="Balance"/>
      <sheetName val="Sources"/>
      <sheetName val="Timeline &amp; Prob"/>
      <sheetName val="G&amp;A Exp. Breakdown-上海"/>
      <sheetName val="G&amp;A Exp. Breakdow-HK"/>
      <sheetName val="Mar-02"/>
      <sheetName val="Feb-02"/>
      <sheetName val="Jan-02"/>
      <sheetName val="Dec-01"/>
      <sheetName val="Nov-01"/>
      <sheetName val="Oct-01"/>
      <sheetName val="Sep-01"/>
      <sheetName val="Aug-01"/>
      <sheetName val="Jul-01"/>
      <sheetName val="Jun-01"/>
      <sheetName val="May-01"/>
      <sheetName val="Apr-01"/>
      <sheetName val="平衡测试"/>
      <sheetName val="sumdepn01"/>
      <sheetName val="BZ"/>
      <sheetName val="O1020 DT-BS"/>
      <sheetName val="Jan"/>
      <sheetName val="CAN"/>
      <sheetName val="03_Norman WOFE_A300"/>
      <sheetName val="04_Jinuolangke_A300"/>
      <sheetName val="05_Haochen Shidai_A300"/>
      <sheetName val="06_Haochen Domain_A300"/>
      <sheetName val="07_Lianheshangqing BJ_A300"/>
      <sheetName val="08_Lainheshangqing SH_A300"/>
      <sheetName val="09_Lianheshangqing GZ_A300"/>
      <sheetName val="02_Union Tough_A300"/>
      <sheetName val="01_Norman_A300"/>
      <sheetName val="CCTL"/>
      <sheetName val="WIP"/>
      <sheetName val="土建表三乙"/>
      <sheetName val="资产表"/>
      <sheetName val="Recov"/>
      <sheetName val="选择报表"/>
      <sheetName val="A810-ASM"/>
      <sheetName val="AFEMAI"/>
      <sheetName val="4040"/>
      <sheetName val="263106 (2)"/>
      <sheetName val="China B.S."/>
      <sheetName val="T  B (2)"/>
      <sheetName val="B.S."/>
      <sheetName val="Schedule A"/>
      <sheetName val="Schedule B"/>
      <sheetName val="Schedule C"/>
      <sheetName val="Schedule D"/>
      <sheetName val="Schedule E"/>
      <sheetName val="Yr_2002"/>
      <sheetName val="Fund Flow"/>
      <sheetName val="China P&amp;L"/>
      <sheetName val="Input"/>
      <sheetName val="Sch11"/>
      <sheetName val="新科目余额"/>
      <sheetName val="合并_161231"/>
      <sheetName val="Konsern1q99"/>
      <sheetName val="#REF"/>
      <sheetName val="sz2"/>
      <sheetName val="15.1 应交税金变动表"/>
      <sheetName val="科目余额"/>
      <sheetName val="Breakdown"/>
      <sheetName val="Comp equip"/>
      <sheetName val="Mach &amp; equip"/>
      <sheetName val="AR forecast details (2)"/>
      <sheetName val="I300"/>
      <sheetName val="Freezers"/>
      <sheetName val="Building"/>
      <sheetName val="S201"/>
      <sheetName val="U1101"/>
      <sheetName val="MV"/>
      <sheetName val="InvoiceList"/>
      <sheetName val="Sales - Machinery &amp; Equipment"/>
      <sheetName val="TAX COM"/>
      <sheetName val="FF-2"/>
      <sheetName val="price"/>
      <sheetName val="FY02 HK Fixed Asset"/>
      <sheetName val="ARP_U501"/>
      <sheetName val="FFE"/>
      <sheetName val="Cust"/>
      <sheetName val="M_Maincomp"/>
      <sheetName val="D"/>
      <sheetName val="AA"/>
      <sheetName val="G301(01)"/>
      <sheetName val="t_b"/>
      <sheetName val="Oracle opex 科目"/>
      <sheetName val="填报说明"/>
      <sheetName val="名词定义"/>
      <sheetName val="行动计划（按项目填报）"/>
      <sheetName val="收入及行业产品线任务分解"/>
      <sheetName val="行政后勤费"/>
      <sheetName val="OPEX_日常运营费用"/>
      <sheetName val="OPEX_HR Cost_（公式版）"/>
      <sheetName val="Capex&amp;Depr."/>
      <sheetName val="新增固定资产表汇总表1_生产用"/>
      <sheetName val="新增固定资产表2_办公用"/>
      <sheetName val="其他部门转入费用"/>
      <sheetName val="Rev.By Q."/>
      <sheetName val="OPEX"/>
      <sheetName val="OPEX_HR Cost_（人力版）"/>
      <sheetName val="Standard Salary"/>
      <sheetName val="P&amp;L（管理）"/>
      <sheetName val="其他部门转入费用 （管理）"/>
      <sheetName val="Capex&amp;Depr.（管理）"/>
      <sheetName val="历史数据1"/>
      <sheetName val="历史数据2"/>
      <sheetName val="C1"/>
      <sheetName val="FF-21(a)"/>
      <sheetName val="FF-KL"/>
      <sheetName val="CBS - App1"/>
      <sheetName val="Working"/>
      <sheetName val="ＭＡＸＣＩ"/>
      <sheetName val="不良TOTAL"/>
      <sheetName val="起動不良推移"/>
      <sheetName val="発振器工程不良"/>
      <sheetName val="異物付着確認"/>
      <sheetName val="不良目標"/>
      <sheetName val="TPM-0013"/>
      <sheetName val="ｆシフト"/>
      <sheetName val="N DEPOSIT SS"/>
      <sheetName val="CRITERIA1"/>
      <sheetName val="Cost Centre"/>
      <sheetName val="CC June"/>
      <sheetName val="Drop Down List"/>
      <sheetName val="Time"/>
      <sheetName val="Blanc"/>
      <sheetName val="上报资产负债表"/>
      <sheetName val="上报损益表"/>
      <sheetName val="补充表"/>
      <sheetName val="EDISON-2"/>
      <sheetName val="Gelam "/>
      <sheetName val="O2.2_6500_DT"/>
      <sheetName val="基础信息"/>
      <sheetName val="Consol Audit 2015"/>
      <sheetName val="F1"/>
      <sheetName val="基础数据"/>
      <sheetName val="SOX控制表"/>
      <sheetName val="专业服务费整理"/>
      <sheetName val="科目名"/>
      <sheetName val="L4-3 Movement"/>
      <sheetName val="2016年1-12月科目余额表汇总-美元"/>
      <sheetName val="SZ"/>
      <sheetName val="WH"/>
      <sheetName val="所选内容"/>
      <sheetName val="Office Improve"/>
      <sheetName val="Consol Audit 20161231"/>
      <sheetName val="数据有效性"/>
      <sheetName val="#REF!"/>
      <sheetName val="Base Info"/>
      <sheetName val="2-1"/>
      <sheetName val="台账填写规则"/>
      <sheetName val="RPT list"/>
      <sheetName val="Parameters"/>
      <sheetName val="Assumptions for BS CF"/>
      <sheetName val="Financial Statements"/>
      <sheetName val="G"/>
      <sheetName val="Start-up financing"/>
      <sheetName val="Local borrowing"/>
      <sheetName val="Ratios Enel"/>
      <sheetName val="TGS-TP"/>
      <sheetName val="Audited"/>
      <sheetName val="UFPrn20181123095445"/>
      <sheetName val="审计资料填列注解"/>
      <sheetName val="Tables and numbers"/>
      <sheetName val="2171_FYbk"/>
      <sheetName val="2171-BK"/>
      <sheetName val="STD. COST"/>
      <sheetName val="U100"/>
      <sheetName val="Branch"/>
      <sheetName val="K101"/>
      <sheetName val="银行借款询证"/>
      <sheetName val="4-货币资金-现金"/>
      <sheetName val="本期报表"/>
      <sheetName val="CBS_-_App1"/>
      <sheetName val="N_DEPOSIT_SS"/>
      <sheetName val="dirlist"/>
      <sheetName val="FF-3"/>
      <sheetName val="E1-1ss"/>
      <sheetName val="SA2"/>
      <sheetName val="生产成本"/>
      <sheetName val="员工工资"/>
      <sheetName val="Library Procedures"/>
      <sheetName val="成本要素更改"/>
      <sheetName val="产品列表"/>
      <sheetName val="TTL"/>
      <sheetName val="Rates"/>
      <sheetName val="Staff List"/>
      <sheetName val="FG"/>
      <sheetName val="企业表一"/>
      <sheetName val="M-5C"/>
      <sheetName val="M-5A"/>
      <sheetName val="财务费用明细18"/>
      <sheetName val="P1"/>
      <sheetName val="U1.6"/>
      <sheetName val="U1.2"/>
      <sheetName val="U1.5"/>
      <sheetName val="U1.1"/>
      <sheetName val="U1.3"/>
      <sheetName val="M101"/>
      <sheetName val="O2-CA"/>
      <sheetName val="NAF"/>
      <sheetName val="1_sum_05"/>
      <sheetName val="Prelim Cost"/>
      <sheetName val="CamKum Prod"/>
      <sheetName val="Comp_equip"/>
      <sheetName val="Mach_&amp;_equip"/>
      <sheetName val="AR_forecast_details_(2)"/>
      <sheetName val="Company Name"/>
      <sheetName val="客户"/>
      <sheetName val="Factset"/>
      <sheetName val="data1"/>
      <sheetName val="page2 (2)"/>
      <sheetName val="表外事项"/>
      <sheetName val="表外项目－银行承兑汇票（外币）"/>
      <sheetName val="表外项目-银行承兑汇票（人民币）"/>
      <sheetName val="表外项目-开出保证凭信"/>
      <sheetName val="表外项目-开来保证凭信"/>
      <sheetName val="表外--信用证项下出口款项"/>
      <sheetName val="表外应收利息"/>
      <sheetName val="贷款前十名"/>
      <sheetName val="再贴现"/>
      <sheetName val="转贴现"/>
      <sheetName val="纳税调整表"/>
      <sheetName val="未决诉讼事项"/>
      <sheetName val="房屋租赁承诺"/>
      <sheetName val="应付利息（安永）"/>
      <sheetName val="财务承诺（安永）"/>
      <sheetName val="呆帐准备(安永）"/>
      <sheetName val="关联交易-贷款"/>
      <sheetName val="关联交易--资产负债类项目"/>
      <sheetName val="关联交易-表外及其他业务"/>
      <sheetName val="关联交易_存款"/>
      <sheetName val="¹ØÁª½»Ò×-´æ¿î"/>
      <sheetName val="±íÍâÊÂÏî"/>
      <sheetName val="±íÍâÏîÄ¿£­ÒøÐÐ³Ð¶Ò»ãÆ±£¨Íâ±Ò£©"/>
      <sheetName val="±íÍâÏîÄ¿-ÒøÐÐ³Ð¶Ò»ãÆ±£¨ÈËÃñ±Ò£©"/>
      <sheetName val="±íÍâÏîÄ¿-¿ª³ö±£Ö¤Æ¾ÐÅ"/>
      <sheetName val="±íÍâÏîÄ¿-¿ªÀ´±£Ö¤Æ¾ÐÅ"/>
      <sheetName val="±íÍâ--ÐÅÓÃÖ¤ÏîÏÂ³ö¿Ú¿îÏî"/>
      <sheetName val="±íÍâÓ¦ÊÕÀûÏ¢"/>
      <sheetName val="´û¿îÇ°Ê®Ãû"/>
      <sheetName val="ÔÙÌùÏÖ"/>
      <sheetName val="×ªÌùÏÖ"/>
      <sheetName val="ÄÉË°µ÷Õû±í"/>
      <sheetName val="Î´¾öËßËÏÊÂÏî"/>
      <sheetName val="·¿ÎÝ×âÁÞ³ÐÅµ"/>
      <sheetName val="Ó¦¸¶ÀûÏ¢£¨°²ÓÀ£©"/>
      <sheetName val="²ÆÎñ³ÐÅµ£¨°²ÓÀ£©"/>
      <sheetName val="´ôÕÊ×¼±¸(°²ÓÀ£©"/>
      <sheetName val="¹ØÁª½»Ò×-´û¿î"/>
      <sheetName val="¹ØÁª½»Ò×--×Ê²ú¸ºÕ®ÀàÏîÄ¿"/>
      <sheetName val="¹ØÁª½»Ò×-±íÍâ¼°ÆäËûÒµÎñ"/>
      <sheetName val="CRA-Detail"/>
      <sheetName val="E1020"/>
      <sheetName val="A.R 01"/>
      <sheetName val="Defer tax"/>
      <sheetName val="现金流量表（月报）"/>
      <sheetName val="U110"/>
      <sheetName val="法士特"/>
      <sheetName val="陕重汽"/>
      <sheetName val="株洲齿轮"/>
      <sheetName val="火炬进出口"/>
      <sheetName val="机械制造"/>
      <sheetName val="火炬房地产"/>
      <sheetName val="火花塞"/>
      <sheetName val="汽车密封"/>
      <sheetName val="汽车灯具"/>
      <sheetName val="汽车电器"/>
      <sheetName val="东风越野"/>
      <sheetName val="富通"/>
      <sheetName val="新疆进出口"/>
      <sheetName val="北京汇科盈"/>
      <sheetName val="上海和达"/>
      <sheetName val="MAT"/>
      <sheetName val="小合并"/>
      <sheetName val="M_5A"/>
      <sheetName val="M_5C"/>
      <sheetName val="____"/>
      <sheetName val="??????¡¤???¡À¨ª"/>
      <sheetName val="ADJ Sum(console)"/>
      <sheetName val="??ユ-蹿"/>
      <sheetName val="??交易-存款"/>
      <sheetName val="______¡¤___¡À¨ª"/>
      <sheetName val="__ユ-蹿"/>
      <sheetName val="__交易-存款"/>
      <sheetName val="Estimated AP 9.03"/>
      <sheetName val="申报表封面"/>
      <sheetName val="eqpmad2"/>
      <sheetName val="表三"/>
      <sheetName val="11-1"/>
      <sheetName val="资产负债表(1)"/>
      <sheetName val="其他业务收入成本明细表"/>
      <sheetName val="P201(F)"/>
      <sheetName val="C100-现金"/>
      <sheetName val="IFRS REPORTING"/>
      <sheetName val="Financ. Overview"/>
      <sheetName val="Toolbox"/>
      <sheetName val="I"/>
      <sheetName val="J200"/>
      <sheetName val="REC 97"/>
      <sheetName val="2005.06"/>
      <sheetName val="INDEX"/>
      <sheetName val="M"/>
      <sheetName val="申报表封面Cover"/>
      <sheetName val="2-分类汇总 Classified Summary"/>
      <sheetName val="各年往来 (2)"/>
      <sheetName val="E201"/>
      <sheetName val="关联交易-存款a_x0000__x0000__x0000__x0000__x0000_"/>
      <sheetName val="关联交易-存款%ঀȿঀȿ_x0001_"/>
      <sheetName val="应付明细表(07年)"/>
      <sheetName val="Mar OR"/>
      <sheetName val="F100"/>
      <sheetName val="A_R_01"/>
      <sheetName val="Defer_tax"/>
      <sheetName val="ADJ_Sum(console)"/>
      <sheetName val="Estimated_AP_9_03"/>
      <sheetName val="U501"/>
      <sheetName val="INVDAYS"/>
      <sheetName val="N23-1-预付、其他应收等"/>
      <sheetName val="公司清单"/>
      <sheetName val="20140331"/>
      <sheetName val="20130331"/>
      <sheetName val="20131231"/>
      <sheetName val="20121231"/>
      <sheetName val="20111231"/>
      <sheetName val="20101231"/>
      <sheetName val="SAD"/>
      <sheetName val="以前年度损益调整"/>
      <sheetName val="说明1"/>
      <sheetName val="DataEntry"/>
      <sheetName val="Assets"/>
      <sheetName val="daywork- Tham khao"/>
      <sheetName val="关联交易-存款%ঀȿঀȿ_x005f_x0001_"/>
      <sheetName val="固定资产预测"/>
      <sheetName val="ENT"/>
      <sheetName val="FTHL"/>
      <sheetName val="GX"/>
      <sheetName val="IN"/>
      <sheetName val="ITCD"/>
      <sheetName val="LVLT"/>
      <sheetName val="MFNX"/>
      <sheetName val="NOPT"/>
      <sheetName val="TCM"/>
      <sheetName val="TSIX"/>
      <sheetName val="WCG"/>
      <sheetName val="关联交易-存款a_x005f_x0000__x005f_x0000__x005f_x0000__x"/>
      <sheetName val="关联交易-存款%ঀȿঀȿ_x005f_x005f_x005f_x0001_"/>
      <sheetName val="业招费"/>
      <sheetName val="삅ོ䚋栠"/>
      <sheetName val="삅ོ䚋栠Ѫ"/>
      <sheetName val="삅ོ䚋"/>
      <sheetName val="삅ོ䚋栠Ѫ_x0000_ࡪ㋨ﯾ_xffff_ﱅ잃蔐緀薼"/>
      <sheetName val="삅ོ䚋栠Ѫ_x0000_ࡪ㋨ﯾ_xffff_ﱅ잃蔐緀薼糀"/>
      <sheetName val="삅ོ䚋栠Ѫ_x0000_ࡪ㋨ﯾ_xffff_ﱅ"/>
      <sheetName val="삅ོ䚋栠Ѫ_x0000_ࡪ㋨ﯾ_xffff_ﱅ잃蔐"/>
      <sheetName val="삅ོ䚋栠Ѫ_x0000_ࡪ㋨"/>
      <sheetName val="삅ོ䚋栠Ѫ_x0000_ࡪ㋨ﯾ_xffff_ﱅ잃"/>
      <sheetName val="삅ོ䚋栠Ѫ_x0000_ࡪ㋨ﯾ_xffff_ﱅ잃蔐緀薼糀謋⁎橓晴￻孟싉_x0004_譕凬䚋茠ﱥ"/>
      <sheetName val="삅ོ䚋栠Ѫ_x0000_ࡪ㋨ﯾ_xffff_ﱅ잃蔐緀薼糀謋⁎橓晴￻孟싉_x0004_譕凬䚋茠ﱥ謀"/>
      <sheetName val="삅ོ䚋栠Ѫ_x0000_ࡪ㋨ﯾ_xffff_ﱅ잃蔐緀薼糀謋⁎橓晴"/>
      <sheetName val="삅ོ䚋栠Ѫ_x0000_ࡪ㋨ﯾ_xffff_ﱅ잃蔐緀薼糀謋⁎橓晴￻孟싉"/>
      <sheetName val="삅ོ䚋栠Ѫ_x0000_ࡪ㋨ﯾ_xffff_"/>
      <sheetName val="삅ོ䚋栠Ѫ_x0000_ࡪ㋨ﯾ_xffff_ﱅ잃蔐緀薼糀謋⁎橓晴￻孟"/>
      <sheetName val="E100"/>
      <sheetName val="N100"/>
      <sheetName val="Consol_OR"/>
      <sheetName val="TB Link"/>
      <sheetName val="SCTB"/>
      <sheetName val="truc tiep"/>
      <sheetName val="2002年预提费用"/>
      <sheetName val="N29-1-预收款及其他应付款项"/>
      <sheetName val="关联方清单"/>
      <sheetName val="SW-TEO"/>
      <sheetName val="Definitions"/>
      <sheetName val="Divisional"/>
      <sheetName val="Cashflow"/>
      <sheetName val="EV"/>
      <sheetName val="UPDATE"/>
      <sheetName val="RtN"/>
      <sheetName val="Charts"/>
      <sheetName val="Expectations"/>
      <sheetName val="QC"/>
      <sheetName val="A3"/>
      <sheetName val="原材料变动表-金铜矿"/>
      <sheetName val="损益表"/>
      <sheetName val="表二十二 (2)"/>
      <sheetName val="UFPrn20021113090847"/>
      <sheetName val="Namelist"/>
      <sheetName val="Sintesi"/>
      <sheetName val="新的工作表_1"/>
      <sheetName val="评估结论"/>
      <sheetName val="wl"/>
      <sheetName val="成本测算"/>
      <sheetName val="附表1 年度人数"/>
      <sheetName val="设计部"/>
      <sheetName val="基础资料（B）"/>
      <sheetName val="総合B"/>
      <sheetName val="A401"/>
      <sheetName val="备选项"/>
      <sheetName val="Cash Flow"/>
      <sheetName val="Cash flow-detail"/>
      <sheetName val="Consol PRC"/>
      <sheetName val="Chart of acct "/>
      <sheetName val="Raw materials"/>
      <sheetName val="报表审核"/>
      <sheetName val="Journal"/>
      <sheetName val="9D4FF100"/>
      <sheetName val="汇总抵消 "/>
      <sheetName val="离石试算"/>
      <sheetName val="底稿"/>
      <sheetName val="Info. Request"/>
      <sheetName val="单位库"/>
      <sheetName val="披露表（上市）"/>
      <sheetName val="2021调整分录"/>
      <sheetName val="Knight_14"/>
      <sheetName val="Knight_19"/>
      <sheetName val="Knight_17"/>
      <sheetName val="Knight_12"/>
      <sheetName val="schdl"/>
      <sheetName val="JUL03 (Amd)"/>
      <sheetName val="JUL03"/>
      <sheetName val="JUN03"/>
      <sheetName val="MAY03"/>
      <sheetName val="APR03"/>
      <sheetName val="MAR03"/>
      <sheetName val="28MAR03"/>
      <sheetName val="FEB03"/>
      <sheetName val="JAN03"/>
      <sheetName val="wt avg int rate"/>
      <sheetName val="DEC02"/>
      <sheetName val="NOV02"/>
      <sheetName val="OCT02"/>
      <sheetName val="SEP02"/>
      <sheetName val="AUG02"/>
      <sheetName val="JULY02"/>
      <sheetName val="JUN02"/>
      <sheetName val="MAY02"/>
      <sheetName val="incorrect"/>
      <sheetName val="APR02"/>
      <sheetName val="270302"/>
      <sheetName val="FEB 02"/>
      <sheetName val="JAN02"/>
      <sheetName val="DEC 01"/>
      <sheetName val="NOV 01 (2)"/>
      <sheetName val="NOV 01"/>
      <sheetName val="OCT 01"/>
      <sheetName val="SEPT 01"/>
      <sheetName val="AUG 01"/>
      <sheetName val="July 01"/>
      <sheetName val="June 01"/>
      <sheetName val="acc-int"/>
      <sheetName val="ro-rcf"/>
      <sheetName val="RCF"/>
      <sheetName val="Table"/>
      <sheetName val="AUG 02"/>
      <sheetName val="MAR02"/>
      <sheetName val="May 01"/>
      <sheetName val="Apr01"/>
      <sheetName val="Mar01"/>
      <sheetName val="Feb01"/>
      <sheetName val="Jan01"/>
      <sheetName val="Dec00"/>
      <sheetName val="ExchRate"/>
      <sheetName val="Lookup"/>
      <sheetName val="text-f"/>
      <sheetName val="JUL03_(Amd)"/>
      <sheetName val="wt_avg_int_rate"/>
      <sheetName val="FEB_02"/>
      <sheetName val="DEC_01"/>
      <sheetName val="NOV_01_(2)"/>
      <sheetName val="NOV_01"/>
      <sheetName val="OCT_01"/>
      <sheetName val="SEPT_01"/>
      <sheetName val="AUG_01"/>
      <sheetName val="July_01"/>
      <sheetName val="June_01"/>
      <sheetName val="AUG_02"/>
      <sheetName val="May_01"/>
      <sheetName val="底稿目录"/>
      <sheetName val="dxnsjtempsheet"/>
      <sheetName val="审定表"/>
      <sheetName val="账项明细表"/>
      <sheetName val="明细表"/>
      <sheetName val="披露表(标准)"/>
      <sheetName val="明细表(横向列式)"/>
      <sheetName val="减值准备测试表"/>
      <sheetName val="成本法明细增减表"/>
      <sheetName val="权益法明细增减表"/>
      <sheetName val="长期股权投资权益法测算表"/>
      <sheetName val="权益法当期调整利润查验"/>
      <sheetName val="细节测试表"/>
      <sheetName val="检查情况表"/>
      <sheetName val="检查情况表-凭证"/>
      <sheetName val="科目名称表"/>
      <sheetName val="会计科目表"/>
      <sheetName val="科目金额"/>
      <sheetName val="企业原始报表"/>
      <sheetName val="PNL"/>
      <sheetName val="elim"/>
      <sheetName val="K100-building-1031"/>
      <sheetName val="K110-mining assets-1031"/>
      <sheetName val="k120-机器设备-1031"/>
      <sheetName val="K130-Vehicles-1031"/>
      <sheetName val="K140-office equipments-1031"/>
      <sheetName val="NBCF"/>
      <sheetName val="Basic Data"/>
      <sheetName val="试算平衡表"/>
      <sheetName val="ARP-U201"/>
      <sheetName val="1999 BUDGET"/>
      <sheetName val="Expense Forecast"/>
      <sheetName val="Expense Report"/>
      <sheetName val="STATPARA"/>
      <sheetName val="noteChecks"/>
      <sheetName val="Checks"/>
      <sheetName val="preBS"/>
      <sheetName val="preIS"/>
      <sheetName val="preCF"/>
      <sheetName val="preCE"/>
      <sheetName val="IS"/>
      <sheetName val="CE"/>
      <sheetName val="AJE"/>
      <sheetName val="CFJE"/>
      <sheetName val="UJE"/>
      <sheetName val="AJE1"/>
      <sheetName val="CFWP1"/>
      <sheetName val="CFWP2"/>
      <sheetName val="STATDATA"/>
      <sheetName val="TBSPIVOT"/>
      <sheetName val="NOTEPIVO2"/>
      <sheetName val="NOTEPIVO"/>
      <sheetName val="未审报表分析"/>
      <sheetName val="未审财务指标分析"/>
      <sheetName val="已审报表分析"/>
      <sheetName val="已审财务指标分析"/>
      <sheetName val="非财务信息"/>
      <sheetName val="0000000"/>
      <sheetName val="99 Plan"/>
      <sheetName val="99 Plan Details"/>
      <sheetName val="99 Plan Var"/>
      <sheetName val="99 Plan RTS"/>
      <sheetName val="99 Appendix "/>
      <sheetName val="98 Aug Est"/>
      <sheetName val="98 Aug Est Details"/>
      <sheetName val="98 Plan Sum"/>
      <sheetName val="98 Plan Details"/>
      <sheetName val="98 RTS to Fritchel"/>
      <sheetName val="3Q 97 Act"/>
      <sheetName val="97 Year Est Graph"/>
      <sheetName val="Base Cost- 2nd Half '97"/>
      <sheetName val="97 3Q Est"/>
      <sheetName val="97 Aug Est"/>
      <sheetName val="97 Aug Est Qtrs"/>
      <sheetName val="97 Aug Est 1Q &amp; 2Q"/>
      <sheetName val="97 Aug Est 3Q &amp; 4Q"/>
      <sheetName val="97 Recast"/>
      <sheetName val="AOP Summary-2"/>
      <sheetName val="基本信息"/>
      <sheetName val="客户合作时间"/>
      <sheetName val="客户所在城市"/>
      <sheetName val="关联交易-存款a"/>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3">
          <cell r="U3" t="str">
            <v>AP Dental</v>
          </cell>
        </row>
      </sheetData>
      <sheetData sheetId="13" refreshError="1"/>
      <sheetData sheetId="14">
        <row r="3">
          <cell r="E3" t="str">
            <v>客户名称</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ow r="30">
          <cell r="H30">
            <v>4.8</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sheetData sheetId="242"/>
      <sheetData sheetId="243"/>
      <sheetData sheetId="244" refreshError="1"/>
      <sheetData sheetId="245" refreshError="1"/>
      <sheetData sheetId="246" refreshError="1"/>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A3" t="str">
            <v>在建工程</v>
          </cell>
        </row>
      </sheetData>
      <sheetData sheetId="362"/>
      <sheetData sheetId="363"/>
      <sheetData sheetId="364">
        <row r="1">
          <cell r="C1" t="str">
            <v>CAAA</v>
          </cell>
        </row>
      </sheetData>
      <sheetData sheetId="365">
        <row r="11">
          <cell r="Q11">
            <v>21489637.651144505</v>
          </cell>
        </row>
      </sheetData>
      <sheetData sheetId="366"/>
      <sheetData sheetId="367"/>
      <sheetData sheetId="368"/>
      <sheetData sheetId="369"/>
      <sheetData sheetId="370"/>
      <sheetData sheetId="371"/>
      <sheetData sheetId="372"/>
      <sheetData sheetId="373" refreshError="1"/>
      <sheetData sheetId="374"/>
      <sheetData sheetId="375"/>
      <sheetData sheetId="376"/>
      <sheetData sheetId="377">
        <row r="8">
          <cell r="A8" t="str">
            <v>收入、成本类调整</v>
          </cell>
        </row>
      </sheetData>
      <sheetData sheetId="378"/>
      <sheetData sheetId="379">
        <row r="3">
          <cell r="C3" t="str">
            <v>广饶县丁庄镇政府</v>
          </cell>
        </row>
      </sheetData>
      <sheetData sheetId="380">
        <row r="5">
          <cell r="A5" t="str">
            <v>项目用地</v>
          </cell>
        </row>
      </sheetData>
      <sheetData sheetId="381"/>
      <sheetData sheetId="382"/>
      <sheetData sheetId="383"/>
      <sheetData sheetId="384"/>
      <sheetData sheetId="385"/>
      <sheetData sheetId="386">
        <row r="51">
          <cell r="AQ51">
            <v>344867.35</v>
          </cell>
        </row>
      </sheetData>
      <sheetData sheetId="387">
        <row r="5">
          <cell r="C5">
            <v>55622</v>
          </cell>
        </row>
      </sheetData>
      <sheetData sheetId="388">
        <row r="5">
          <cell r="C5">
            <v>56249</v>
          </cell>
        </row>
      </sheetData>
      <sheetData sheetId="389"/>
      <sheetData sheetId="390"/>
      <sheetData sheetId="391"/>
      <sheetData sheetId="392"/>
      <sheetData sheetId="393">
        <row r="5">
          <cell r="C5">
            <v>55973</v>
          </cell>
        </row>
      </sheetData>
      <sheetData sheetId="394"/>
      <sheetData sheetId="395"/>
      <sheetData sheetId="396"/>
      <sheetData sheetId="397"/>
      <sheetData sheetId="398"/>
      <sheetData sheetId="399">
        <row r="27">
          <cell r="CL27">
            <v>25907615.859999999</v>
          </cell>
        </row>
      </sheetData>
      <sheetData sheetId="400"/>
      <sheetData sheetId="401">
        <row r="304">
          <cell r="G304">
            <v>34003151.9099999</v>
          </cell>
        </row>
      </sheetData>
      <sheetData sheetId="402">
        <row r="15">
          <cell r="D15">
            <v>-61676.3</v>
          </cell>
        </row>
      </sheetData>
      <sheetData sheetId="403">
        <row r="15">
          <cell r="D15">
            <v>23097340.059999991</v>
          </cell>
        </row>
      </sheetData>
      <sheetData sheetId="404">
        <row r="15">
          <cell r="D15">
            <v>0</v>
          </cell>
        </row>
      </sheetData>
      <sheetData sheetId="405">
        <row r="16">
          <cell r="D16">
            <v>0</v>
          </cell>
        </row>
      </sheetData>
      <sheetData sheetId="406"/>
      <sheetData sheetId="407">
        <row r="16">
          <cell r="D16">
            <v>39985.49</v>
          </cell>
        </row>
      </sheetData>
      <sheetData sheetId="408">
        <row r="16">
          <cell r="D16">
            <v>0</v>
          </cell>
        </row>
      </sheetData>
      <sheetData sheetId="409"/>
      <sheetData sheetId="410"/>
      <sheetData sheetId="411">
        <row r="16">
          <cell r="D16">
            <v>0</v>
          </cell>
        </row>
      </sheetData>
      <sheetData sheetId="412"/>
      <sheetData sheetId="413"/>
      <sheetData sheetId="414"/>
      <sheetData sheetId="415">
        <row r="16">
          <cell r="D16">
            <v>0</v>
          </cell>
        </row>
      </sheetData>
      <sheetData sheetId="416">
        <row r="17">
          <cell r="D17">
            <v>0</v>
          </cell>
        </row>
      </sheetData>
      <sheetData sheetId="417">
        <row r="44">
          <cell r="D44">
            <v>208521498.68000013</v>
          </cell>
        </row>
      </sheetData>
      <sheetData sheetId="418">
        <row r="15">
          <cell r="D15">
            <v>29388341.739999998</v>
          </cell>
        </row>
      </sheetData>
      <sheetData sheetId="419">
        <row r="15">
          <cell r="D15">
            <v>6327982.7099999795</v>
          </cell>
        </row>
      </sheetData>
      <sheetData sheetId="420">
        <row r="15">
          <cell r="D15">
            <v>20220.779999999904</v>
          </cell>
        </row>
      </sheetData>
      <sheetData sheetId="421"/>
      <sheetData sheetId="422">
        <row r="15">
          <cell r="D15">
            <v>36028078.459999993</v>
          </cell>
        </row>
      </sheetData>
      <sheetData sheetId="423">
        <row r="15">
          <cell r="D15">
            <v>32429071.469999999</v>
          </cell>
        </row>
      </sheetData>
      <sheetData sheetId="424"/>
      <sheetData sheetId="425">
        <row r="16">
          <cell r="D16">
            <v>0</v>
          </cell>
        </row>
      </sheetData>
      <sheetData sheetId="426">
        <row r="16">
          <cell r="D16">
            <v>9706079.8300000001</v>
          </cell>
        </row>
      </sheetData>
      <sheetData sheetId="427">
        <row r="15">
          <cell r="D15">
            <v>0</v>
          </cell>
        </row>
      </sheetData>
      <sheetData sheetId="428">
        <row r="16">
          <cell r="D16">
            <v>0</v>
          </cell>
        </row>
      </sheetData>
      <sheetData sheetId="429"/>
      <sheetData sheetId="430">
        <row r="16">
          <cell r="D16">
            <v>0</v>
          </cell>
        </row>
      </sheetData>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row r="15">
          <cell r="D15">
            <v>0</v>
          </cell>
        </row>
      </sheetData>
      <sheetData sheetId="450"/>
      <sheetData sheetId="451"/>
      <sheetData sheetId="452"/>
      <sheetData sheetId="453"/>
      <sheetData sheetId="454" refreshError="1"/>
      <sheetData sheetId="455"/>
      <sheetData sheetId="456">
        <row r="258">
          <cell r="BK258">
            <v>419481.56</v>
          </cell>
        </row>
      </sheetData>
      <sheetData sheetId="457"/>
      <sheetData sheetId="458"/>
      <sheetData sheetId="459">
        <row r="20">
          <cell r="AE20">
            <v>12983.97</v>
          </cell>
        </row>
      </sheetData>
      <sheetData sheetId="460"/>
      <sheetData sheetId="461"/>
      <sheetData sheetId="462"/>
      <sheetData sheetId="463"/>
      <sheetData sheetId="464"/>
      <sheetData sheetId="465"/>
      <sheetData sheetId="466"/>
      <sheetData sheetId="467"/>
      <sheetData sheetId="468"/>
      <sheetData sheetId="469" refreshError="1"/>
      <sheetData sheetId="470" refreshError="1"/>
      <sheetData sheetId="471" refreshError="1"/>
      <sheetData sheetId="472"/>
      <sheetData sheetId="473" refreshError="1"/>
      <sheetData sheetId="474" refreshError="1"/>
      <sheetData sheetId="475" refreshError="1"/>
      <sheetData sheetId="476" refreshError="1"/>
      <sheetData sheetId="477">
        <row r="6">
          <cell r="CY6"/>
        </row>
      </sheetData>
      <sheetData sheetId="478">
        <row r="6">
          <cell r="CY6"/>
        </row>
      </sheetData>
      <sheetData sheetId="479">
        <row r="6">
          <cell r="CY6">
            <v>-4399</v>
          </cell>
        </row>
      </sheetData>
      <sheetData sheetId="480"/>
      <sheetData sheetId="481"/>
      <sheetData sheetId="482">
        <row r="109">
          <cell r="BN109">
            <v>36003146.319999985</v>
          </cell>
        </row>
      </sheetData>
      <sheetData sheetId="483">
        <row r="33">
          <cell r="BN33">
            <v>34221734.459999993</v>
          </cell>
        </row>
      </sheetData>
      <sheetData sheetId="484"/>
      <sheetData sheetId="485"/>
      <sheetData sheetId="486"/>
      <sheetData sheetId="487"/>
      <sheetData sheetId="488" refreshError="1"/>
      <sheetData sheetId="489"/>
      <sheetData sheetId="490">
        <row r="11">
          <cell r="BR11">
            <v>1538156731.1400001</v>
          </cell>
        </row>
      </sheetData>
      <sheetData sheetId="491">
        <row r="11">
          <cell r="BU11">
            <v>625917646.99000001</v>
          </cell>
        </row>
      </sheetData>
      <sheetData sheetId="492"/>
      <sheetData sheetId="493">
        <row r="7">
          <cell r="BQ7">
            <v>-132738508.13</v>
          </cell>
        </row>
      </sheetData>
      <sheetData sheetId="494">
        <row r="7">
          <cell r="BT7">
            <v>-61124140.900000036</v>
          </cell>
        </row>
      </sheetData>
      <sheetData sheetId="495"/>
      <sheetData sheetId="496"/>
      <sheetData sheetId="497"/>
      <sheetData sheetId="498"/>
      <sheetData sheetId="499"/>
      <sheetData sheetId="500"/>
      <sheetData sheetId="501"/>
      <sheetData sheetId="502">
        <row r="220">
          <cell r="EZ220">
            <v>62478868.869999997</v>
          </cell>
        </row>
      </sheetData>
      <sheetData sheetId="503">
        <row r="220">
          <cell r="EZ220">
            <v>19558764.850000001</v>
          </cell>
        </row>
      </sheetData>
      <sheetData sheetId="504"/>
      <sheetData sheetId="505"/>
      <sheetData sheetId="506">
        <row r="18">
          <cell r="CY18">
            <v>-313497490.43999535</v>
          </cell>
        </row>
      </sheetData>
      <sheetData sheetId="507">
        <row r="18">
          <cell r="CY18">
            <v>-157042213.99999627</v>
          </cell>
        </row>
      </sheetData>
      <sheetData sheetId="508"/>
      <sheetData sheetId="509"/>
      <sheetData sheetId="510"/>
      <sheetData sheetId="511">
        <row r="9">
          <cell r="D9">
            <v>-1885632.3243365628</v>
          </cell>
        </row>
      </sheetData>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refreshError="1"/>
      <sheetData sheetId="536">
        <row r="58">
          <cell r="M58">
            <v>5681914.25</v>
          </cell>
        </row>
      </sheetData>
      <sheetData sheetId="537"/>
      <sheetData sheetId="538"/>
      <sheetData sheetId="539" refreshError="1"/>
      <sheetData sheetId="540"/>
      <sheetData sheetId="541"/>
      <sheetData sheetId="542"/>
      <sheetData sheetId="543"/>
      <sheetData sheetId="544"/>
      <sheetData sheetId="545"/>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ow r="56">
          <cell r="B56">
            <v>6126680</v>
          </cell>
        </row>
      </sheetData>
      <sheetData sheetId="662"/>
      <sheetData sheetId="663"/>
      <sheetData sheetId="664"/>
      <sheetData sheetId="665"/>
      <sheetData sheetId="666"/>
      <sheetData sheetId="667"/>
      <sheetData sheetId="668" refreshError="1"/>
      <sheetData sheetId="669"/>
      <sheetData sheetId="670">
        <row r="3">
          <cell r="A3" t="str">
            <v>货币资金</v>
          </cell>
        </row>
      </sheetData>
      <sheetData sheetId="671">
        <row r="3">
          <cell r="A3" t="str">
            <v>应收账款</v>
          </cell>
        </row>
      </sheetData>
      <sheetData sheetId="672">
        <row r="3">
          <cell r="A3" t="str">
            <v>预付款项</v>
          </cell>
        </row>
      </sheetData>
      <sheetData sheetId="673"/>
      <sheetData sheetId="674">
        <row r="3">
          <cell r="A3" t="str">
            <v>其他应收款</v>
          </cell>
        </row>
      </sheetData>
      <sheetData sheetId="675">
        <row r="3">
          <cell r="A3" t="str">
            <v>存货</v>
          </cell>
        </row>
      </sheetData>
      <sheetData sheetId="676">
        <row r="3">
          <cell r="A3" t="str">
            <v>无形资产</v>
          </cell>
        </row>
      </sheetData>
      <sheetData sheetId="677">
        <row r="3">
          <cell r="A3" t="str">
            <v>固定资产</v>
          </cell>
        </row>
      </sheetData>
      <sheetData sheetId="678"/>
      <sheetData sheetId="679"/>
      <sheetData sheetId="680">
        <row r="3">
          <cell r="A3" t="str">
            <v>应付账款</v>
          </cell>
        </row>
      </sheetData>
      <sheetData sheetId="681"/>
      <sheetData sheetId="682">
        <row r="3">
          <cell r="A3" t="str">
            <v>其他应付款</v>
          </cell>
        </row>
      </sheetData>
      <sheetData sheetId="683">
        <row r="3">
          <cell r="A3" t="str">
            <v>递延收益</v>
          </cell>
        </row>
      </sheetData>
      <sheetData sheetId="684">
        <row r="3">
          <cell r="C3">
            <v>184607975.56</v>
          </cell>
        </row>
      </sheetData>
      <sheetData sheetId="685"/>
      <sheetData sheetId="686"/>
      <sheetData sheetId="687"/>
      <sheetData sheetId="688"/>
      <sheetData sheetId="689"/>
      <sheetData sheetId="690"/>
      <sheetData sheetId="691"/>
      <sheetData sheetId="692"/>
      <sheetData sheetId="693"/>
      <sheetData sheetId="694">
        <row r="3">
          <cell r="A3" t="str">
            <v>其他收益</v>
          </cell>
        </row>
      </sheetData>
      <sheetData sheetId="695">
        <row r="2">
          <cell r="G2" t="str">
            <v>7.REFNO</v>
          </cell>
        </row>
      </sheetData>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sheetData sheetId="706"/>
      <sheetData sheetId="707"/>
      <sheetData sheetId="708"/>
      <sheetData sheetId="709"/>
      <sheetData sheetId="710"/>
      <sheetData sheetId="711">
        <row r="42">
          <cell r="G42">
            <v>11308250.84</v>
          </cell>
        </row>
      </sheetData>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row r="8">
          <cell r="D8">
            <v>200000</v>
          </cell>
        </row>
      </sheetData>
      <sheetData sheetId="726"/>
      <sheetData sheetId="727"/>
      <sheetData sheetId="728"/>
      <sheetData sheetId="729"/>
      <sheetData sheetId="730"/>
      <sheetData sheetId="731"/>
      <sheetData sheetId="732"/>
      <sheetData sheetId="733"/>
      <sheetData sheetId="734"/>
      <sheetData sheetId="735"/>
      <sheetData sheetId="736" refreshError="1"/>
      <sheetData sheetId="737" refreshError="1"/>
      <sheetData sheetId="738" refreshError="1">
        <row r="4">
          <cell r="C4">
            <v>39721</v>
          </cell>
          <cell r="E4" t="str">
            <v>张三</v>
          </cell>
          <cell r="G4">
            <v>39732</v>
          </cell>
          <cell r="I4" t="str">
            <v>杨七</v>
          </cell>
          <cell r="K4">
            <v>39748</v>
          </cell>
        </row>
        <row r="5">
          <cell r="C5">
            <v>39447</v>
          </cell>
          <cell r="E5" t="str">
            <v>李四</v>
          </cell>
          <cell r="G5">
            <v>39733</v>
          </cell>
          <cell r="K5">
            <v>39749</v>
          </cell>
        </row>
        <row r="6">
          <cell r="C6">
            <v>39082</v>
          </cell>
          <cell r="E6" t="str">
            <v>王五</v>
          </cell>
          <cell r="G6">
            <v>39734</v>
          </cell>
          <cell r="K6">
            <v>39750</v>
          </cell>
        </row>
        <row r="7">
          <cell r="C7">
            <v>38717</v>
          </cell>
          <cell r="E7" t="str">
            <v>刘六</v>
          </cell>
          <cell r="G7">
            <v>39735</v>
          </cell>
          <cell r="K7">
            <v>39751</v>
          </cell>
        </row>
        <row r="8">
          <cell r="G8">
            <v>39736</v>
          </cell>
          <cell r="K8">
            <v>39752</v>
          </cell>
        </row>
        <row r="9">
          <cell r="G9">
            <v>39737</v>
          </cell>
          <cell r="K9">
            <v>39753</v>
          </cell>
        </row>
        <row r="10">
          <cell r="G10">
            <v>39738</v>
          </cell>
          <cell r="K10">
            <v>39754</v>
          </cell>
        </row>
        <row r="11">
          <cell r="G11">
            <v>39739</v>
          </cell>
          <cell r="K11">
            <v>39755</v>
          </cell>
        </row>
        <row r="12">
          <cell r="G12">
            <v>39740</v>
          </cell>
          <cell r="K12">
            <v>39756</v>
          </cell>
        </row>
        <row r="13">
          <cell r="G13">
            <v>39741</v>
          </cell>
          <cell r="K13">
            <v>39757</v>
          </cell>
        </row>
        <row r="14">
          <cell r="G14">
            <v>39742</v>
          </cell>
          <cell r="K14">
            <v>39758</v>
          </cell>
        </row>
        <row r="15">
          <cell r="G15">
            <v>39743</v>
          </cell>
          <cell r="K15">
            <v>39759</v>
          </cell>
        </row>
        <row r="16">
          <cell r="G16">
            <v>39744</v>
          </cell>
        </row>
        <row r="17">
          <cell r="G17">
            <v>39745</v>
          </cell>
        </row>
        <row r="18">
          <cell r="G18">
            <v>39746</v>
          </cell>
        </row>
        <row r="19">
          <cell r="G19">
            <v>39747</v>
          </cell>
        </row>
        <row r="20">
          <cell r="G20">
            <v>39748</v>
          </cell>
        </row>
        <row r="21">
          <cell r="G21">
            <v>39749</v>
          </cell>
        </row>
      </sheetData>
      <sheetData sheetId="739" refreshError="1"/>
      <sheetData sheetId="740" refreshError="1"/>
      <sheetData sheetId="741" refreshError="1"/>
      <sheetData sheetId="742" refreshError="1"/>
      <sheetData sheetId="743" refreshError="1"/>
      <sheetData sheetId="744"/>
      <sheetData sheetId="745" refreshError="1"/>
      <sheetData sheetId="746"/>
      <sheetData sheetId="747" refreshError="1"/>
      <sheetData sheetId="748" refreshError="1"/>
      <sheetData sheetId="749"/>
      <sheetData sheetId="750"/>
      <sheetData sheetId="751" refreshError="1"/>
      <sheetData sheetId="752" refreshError="1"/>
      <sheetData sheetId="753" refreshError="1"/>
      <sheetData sheetId="754"/>
      <sheetData sheetId="755" refreshError="1"/>
      <sheetData sheetId="756" refreshError="1"/>
      <sheetData sheetId="757"/>
      <sheetData sheetId="758" refreshError="1"/>
      <sheetData sheetId="759"/>
      <sheetData sheetId="760" refreshError="1"/>
      <sheetData sheetId="761" refreshError="1"/>
      <sheetData sheetId="762"/>
      <sheetData sheetId="763"/>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ow r="4">
          <cell r="B4" t="str">
            <v>洋浦港-裕廊</v>
          </cell>
        </row>
      </sheetData>
      <sheetData sheetId="786"/>
      <sheetData sheetId="787"/>
      <sheetData sheetId="788"/>
      <sheetData sheetId="789"/>
      <sheetData sheetId="790"/>
      <sheetData sheetId="791"/>
      <sheetData sheetId="792">
        <row r="5">
          <cell r="AN5">
            <v>226840610.13</v>
          </cell>
        </row>
      </sheetData>
      <sheetData sheetId="793">
        <row r="5">
          <cell r="AN5">
            <v>0</v>
          </cell>
        </row>
      </sheetData>
      <sheetData sheetId="794">
        <row r="6">
          <cell r="AN6">
            <v>163681051.47</v>
          </cell>
        </row>
      </sheetData>
      <sheetData sheetId="795">
        <row r="5">
          <cell r="AN5">
            <v>170456568.30000001</v>
          </cell>
        </row>
      </sheetData>
      <sheetData sheetId="796"/>
      <sheetData sheetId="797">
        <row r="5">
          <cell r="AN5">
            <v>184827502.59</v>
          </cell>
        </row>
      </sheetData>
      <sheetData sheetId="798">
        <row r="5">
          <cell r="AN5">
            <v>0</v>
          </cell>
        </row>
      </sheetData>
      <sheetData sheetId="799">
        <row r="6">
          <cell r="AN6">
            <v>134696908.69</v>
          </cell>
        </row>
      </sheetData>
      <sheetData sheetId="800">
        <row r="5">
          <cell r="AN5">
            <v>152342978.22</v>
          </cell>
        </row>
      </sheetData>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row r="3">
          <cell r="A3" t="str">
            <v>交易性金融资产</v>
          </cell>
        </row>
      </sheetData>
      <sheetData sheetId="815">
        <row r="3">
          <cell r="A3" t="str">
            <v>衍生金融资产</v>
          </cell>
        </row>
      </sheetData>
      <sheetData sheetId="816">
        <row r="3">
          <cell r="A3" t="str">
            <v>应收票据</v>
          </cell>
        </row>
      </sheetData>
      <sheetData sheetId="817">
        <row r="3">
          <cell r="A3" t="str">
            <v>应收款项融资</v>
          </cell>
        </row>
      </sheetData>
      <sheetData sheetId="818">
        <row r="3">
          <cell r="A3" t="str">
            <v>应收资金集中管理款</v>
          </cell>
        </row>
      </sheetData>
      <sheetData sheetId="819">
        <row r="3">
          <cell r="A3" t="str">
            <v>合同资产</v>
          </cell>
        </row>
      </sheetData>
      <sheetData sheetId="820"/>
      <sheetData sheetId="821">
        <row r="3">
          <cell r="A3" t="str">
            <v>一年内到期的非流动资产</v>
          </cell>
        </row>
      </sheetData>
      <sheetData sheetId="822">
        <row r="3">
          <cell r="A3" t="str">
            <v>其他流动资产</v>
          </cell>
        </row>
      </sheetData>
      <sheetData sheetId="823"/>
      <sheetData sheetId="824"/>
      <sheetData sheetId="825">
        <row r="3">
          <cell r="A3" t="str">
            <v>长期应收款</v>
          </cell>
        </row>
      </sheetData>
      <sheetData sheetId="826"/>
      <sheetData sheetId="827">
        <row r="3">
          <cell r="A3" t="str">
            <v>其他权益工具投资</v>
          </cell>
        </row>
      </sheetData>
      <sheetData sheetId="828">
        <row r="3">
          <cell r="A3" t="str">
            <v>其他非流动金融资产</v>
          </cell>
        </row>
      </sheetData>
      <sheetData sheetId="829">
        <row r="3">
          <cell r="A3" t="str">
            <v>投资性房地产</v>
          </cell>
        </row>
      </sheetData>
      <sheetData sheetId="830"/>
      <sheetData sheetId="831">
        <row r="3">
          <cell r="A3" t="str">
            <v>油气资产</v>
          </cell>
        </row>
      </sheetData>
      <sheetData sheetId="832">
        <row r="3">
          <cell r="A3" t="str">
            <v>使用权资产</v>
          </cell>
        </row>
      </sheetData>
      <sheetData sheetId="833">
        <row r="3">
          <cell r="A3" t="str">
            <v>开发支出</v>
          </cell>
        </row>
      </sheetData>
      <sheetData sheetId="834"/>
      <sheetData sheetId="835"/>
      <sheetData sheetId="836">
        <row r="3">
          <cell r="A3" t="str">
            <v>递延所得税资产和递延所得税负债</v>
          </cell>
        </row>
      </sheetData>
      <sheetData sheetId="837">
        <row r="3">
          <cell r="A3" t="str">
            <v>其他非流动资产</v>
          </cell>
        </row>
      </sheetData>
      <sheetData sheetId="838">
        <row r="3">
          <cell r="A3" t="str">
            <v>短期借款</v>
          </cell>
        </row>
      </sheetData>
      <sheetData sheetId="839">
        <row r="3">
          <cell r="A3" t="str">
            <v>交易性金融负债</v>
          </cell>
        </row>
      </sheetData>
      <sheetData sheetId="840">
        <row r="3">
          <cell r="A3" t="str">
            <v>衍生金融负债</v>
          </cell>
        </row>
      </sheetData>
      <sheetData sheetId="841">
        <row r="3">
          <cell r="A3" t="str">
            <v>应付票据</v>
          </cell>
        </row>
      </sheetData>
      <sheetData sheetId="842">
        <row r="3">
          <cell r="A3" t="str">
            <v>预收款项</v>
          </cell>
        </row>
      </sheetData>
      <sheetData sheetId="843">
        <row r="3">
          <cell r="A3" t="str">
            <v>合同负债情况</v>
          </cell>
        </row>
      </sheetData>
      <sheetData sheetId="844">
        <row r="3">
          <cell r="A3" t="str">
            <v>应付职工薪酬</v>
          </cell>
        </row>
      </sheetData>
      <sheetData sheetId="845">
        <row r="3">
          <cell r="A3" t="str">
            <v>应交税费</v>
          </cell>
        </row>
      </sheetData>
      <sheetData sheetId="846">
        <row r="3">
          <cell r="A3" t="str">
            <v>持有待售负债</v>
          </cell>
        </row>
      </sheetData>
      <sheetData sheetId="847">
        <row r="3">
          <cell r="A3" t="str">
            <v>一年内到期的非流动负债</v>
          </cell>
        </row>
      </sheetData>
      <sheetData sheetId="848">
        <row r="3">
          <cell r="A3" t="str">
            <v>其他流动负债</v>
          </cell>
        </row>
      </sheetData>
      <sheetData sheetId="849">
        <row r="3">
          <cell r="A3" t="str">
            <v>长期借款</v>
          </cell>
        </row>
      </sheetData>
      <sheetData sheetId="850">
        <row r="3">
          <cell r="A3" t="str">
            <v>应付债券</v>
          </cell>
        </row>
      </sheetData>
      <sheetData sheetId="851"/>
      <sheetData sheetId="852">
        <row r="3">
          <cell r="A3" t="str">
            <v>租赁负债</v>
          </cell>
        </row>
      </sheetData>
      <sheetData sheetId="853">
        <row r="3">
          <cell r="A3" t="str">
            <v>长期应付款</v>
          </cell>
        </row>
      </sheetData>
      <sheetData sheetId="854">
        <row r="3">
          <cell r="A3" t="str">
            <v>长期应付职工薪酬</v>
          </cell>
        </row>
      </sheetData>
      <sheetData sheetId="855">
        <row r="3">
          <cell r="A3" t="str">
            <v>预计负债</v>
          </cell>
        </row>
      </sheetData>
      <sheetData sheetId="856">
        <row r="3">
          <cell r="A3" t="str">
            <v>其他非流动负债</v>
          </cell>
        </row>
      </sheetData>
      <sheetData sheetId="857"/>
      <sheetData sheetId="858"/>
      <sheetData sheetId="859">
        <row r="3">
          <cell r="A3" t="str">
            <v>资本公积</v>
          </cell>
        </row>
      </sheetData>
      <sheetData sheetId="860">
        <row r="3">
          <cell r="A3" t="str">
            <v>专项储备</v>
          </cell>
        </row>
      </sheetData>
      <sheetData sheetId="861"/>
      <sheetData sheetId="862"/>
      <sheetData sheetId="863">
        <row r="3">
          <cell r="A3" t="str">
            <v>营业收入和营业成本</v>
          </cell>
        </row>
      </sheetData>
      <sheetData sheetId="864">
        <row r="3">
          <cell r="A3" t="str">
            <v>销售费用、管理费用、研发费用、财务费用</v>
          </cell>
        </row>
      </sheetData>
      <sheetData sheetId="865">
        <row r="3">
          <cell r="A3" t="str">
            <v>投资收益</v>
          </cell>
        </row>
      </sheetData>
      <sheetData sheetId="866">
        <row r="3">
          <cell r="A3" t="str">
            <v>净敞口套期收益</v>
          </cell>
        </row>
      </sheetData>
      <sheetData sheetId="867">
        <row r="3">
          <cell r="A3" t="str">
            <v>公允价值变动收益</v>
          </cell>
        </row>
      </sheetData>
      <sheetData sheetId="868">
        <row r="3">
          <cell r="A3" t="str">
            <v>信用减值损失</v>
          </cell>
        </row>
      </sheetData>
      <sheetData sheetId="869">
        <row r="3">
          <cell r="A3" t="str">
            <v>资产减值损失</v>
          </cell>
        </row>
      </sheetData>
      <sheetData sheetId="870">
        <row r="3">
          <cell r="A3" t="str">
            <v>资产处置收益</v>
          </cell>
        </row>
      </sheetData>
      <sheetData sheetId="871">
        <row r="3">
          <cell r="A3" t="str">
            <v>营业外收入</v>
          </cell>
        </row>
      </sheetData>
      <sheetData sheetId="872">
        <row r="3">
          <cell r="A3" t="str">
            <v>营业外支出</v>
          </cell>
        </row>
      </sheetData>
      <sheetData sheetId="873">
        <row r="3">
          <cell r="A3" t="str">
            <v>所得税费用</v>
          </cell>
        </row>
      </sheetData>
      <sheetData sheetId="874"/>
      <sheetData sheetId="875"/>
      <sheetData sheetId="876"/>
      <sheetData sheetId="877">
        <row r="3">
          <cell r="A3" t="str">
            <v>股份支付</v>
          </cell>
        </row>
      </sheetData>
      <sheetData sheetId="878"/>
      <sheetData sheetId="879">
        <row r="3">
          <cell r="A3" t="str">
            <v>借款费用</v>
          </cell>
        </row>
      </sheetData>
      <sheetData sheetId="880">
        <row r="3">
          <cell r="A3" t="str">
            <v>租赁</v>
          </cell>
        </row>
      </sheetData>
      <sheetData sheetId="881">
        <row r="3">
          <cell r="A3" t="str">
            <v>终止经营</v>
          </cell>
        </row>
      </sheetData>
      <sheetData sheetId="882"/>
      <sheetData sheetId="883"/>
      <sheetData sheetId="884"/>
      <sheetData sheetId="885">
        <row r="3">
          <cell r="A3" t="str">
            <v>所有权和使用权受到限制的资产</v>
          </cell>
        </row>
      </sheetData>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sheetData sheetId="978"/>
      <sheetData sheetId="979"/>
      <sheetData sheetId="980"/>
      <sheetData sheetId="981"/>
      <sheetData sheetId="982"/>
      <sheetData sheetId="983"/>
      <sheetData sheetId="984"/>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sheetData sheetId="1049"/>
      <sheetData sheetId="1050"/>
      <sheetData sheetId="105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sheetData sheetId="1067"/>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ow r="1">
          <cell r="A1" t="str">
            <v>From Cur</v>
          </cell>
        </row>
      </sheetData>
      <sheetData sheetId="1079"/>
      <sheetData sheetId="1080"/>
      <sheetData sheetId="1081"/>
      <sheetData sheetId="1082"/>
      <sheetData sheetId="1083">
        <row r="1">
          <cell r="A1" t="str">
            <v>From Cur</v>
          </cell>
        </row>
      </sheetData>
      <sheetData sheetId="1084"/>
      <sheetData sheetId="1085">
        <row r="8">
          <cell r="B8" t="str">
            <v>土地使用权</v>
          </cell>
        </row>
      </sheetData>
      <sheetData sheetId="1086"/>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row r="86">
          <cell r="P86">
            <v>0</v>
          </cell>
        </row>
      </sheetData>
      <sheetData sheetId="1167"/>
      <sheetData sheetId="1168"/>
      <sheetData sheetId="1169"/>
      <sheetData sheetId="1170"/>
      <sheetData sheetId="1171"/>
      <sheetData sheetId="1172"/>
      <sheetData sheetId="1173"/>
      <sheetData sheetId="1174"/>
      <sheetData sheetId="1175"/>
      <sheetData sheetId="1176"/>
      <sheetData sheetId="1177"/>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refreshError="1"/>
      <sheetData sheetId="1393"/>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sheetData sheetId="1482"/>
      <sheetData sheetId="1483"/>
      <sheetData sheetId="1484"/>
      <sheetData sheetId="1485"/>
      <sheetData sheetId="1486"/>
      <sheetData sheetId="1487"/>
      <sheetData sheetId="1488"/>
      <sheetData sheetId="1489"/>
      <sheetData sheetId="1490" refreshError="1"/>
      <sheetData sheetId="1491" refreshError="1"/>
      <sheetData sheetId="1492" refreshError="1"/>
      <sheetData sheetId="1493" refreshError="1"/>
      <sheetData sheetId="1494"/>
      <sheetData sheetId="1495"/>
      <sheetData sheetId="1496"/>
      <sheetData sheetId="1497"/>
      <sheetData sheetId="1498"/>
      <sheetData sheetId="1499"/>
      <sheetData sheetId="1500"/>
      <sheetData sheetId="1501"/>
      <sheetData sheetId="1502"/>
      <sheetData sheetId="1503"/>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refreshError="1"/>
      <sheetData sheetId="1655" refreshError="1"/>
      <sheetData sheetId="1656" refreshError="1"/>
      <sheetData sheetId="1657" refreshError="1"/>
      <sheetData sheetId="1658"/>
      <sheetData sheetId="1659"/>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UTPUT-EN"/>
      <sheetName val="OUTPUT-CN"/>
      <sheetName val="Cover"/>
      <sheetName val="Control"/>
      <sheetName val="listing expense"/>
      <sheetName val="UOP"/>
      <sheetName val="PFM OUTPT &gt;&gt;&gt;"/>
      <sheetName val="Sheet1"/>
      <sheetName val="IS simplified"/>
      <sheetName val="OUTPT TBL"/>
      <sheetName val="Working Capital Output"/>
      <sheetName val="WC sensitivity"/>
      <sheetName val="Monthly Cashflow Output"/>
      <sheetName val="Balance Sheet"/>
      <sheetName val="Consolidated Financials"/>
      <sheetName val="Sensitivity"/>
      <sheetName val="&gt;&gt;P&amp;L Build Up"/>
      <sheetName val="Reconciliation"/>
      <sheetName val="P&amp;L Calculations"/>
      <sheetName val="Capex and D&amp;A"/>
      <sheetName val="Rev by Segment"/>
      <sheetName val="Debt Schedule base"/>
      <sheetName val="Other Calculations"/>
      <sheetName val="Debt Schedule optimistic"/>
      <sheetName val="Debt Schedule pessimistic"/>
      <sheetName val="Contract Schedule"/>
      <sheetName val="Contract Schedule new base"/>
      <sheetName val="Contract Schedule base"/>
      <sheetName val="Contract Schedule 110%"/>
      <sheetName val="2024Q1大客户明细"/>
      <sheetName val="大客户调整更新"/>
      <sheetName val="单价与用量"/>
      <sheetName val="租赁明细"/>
      <sheetName val="TRP上下半年收入对比"/>
      <sheetName val="5Other2(1.21)"/>
      <sheetName val="Ref&gt;&gt;&gt;"/>
      <sheetName val="COGS Breakdown"/>
      <sheetName val="PL 1a(ii).锂矿部门"/>
      <sheetName val="10-11 actual data"/>
      <sheetName val="PL 1a(i)锂盐部门"/>
      <sheetName val="模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ow r="72">
          <cell r="U72">
            <v>925409.10000000009</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37-2汇总表"/>
      <sheetName val="A37-2-1明细表"/>
      <sheetName val="A37-3累计摊销计算表"/>
      <sheetName val="A37-4使用寿命分析表"/>
      <sheetName val="A37-7土地产权核对"/>
      <sheetName val="基本资料(不打印)"/>
      <sheetName val="A31-7-1房屋产权核对"/>
      <sheetName val="基本资料"/>
      <sheetName val="Targets"/>
      <sheetName val="__FDSCACHE__"/>
      <sheetName val="Targets - Currency X"/>
      <sheetName val="Blank"/>
      <sheetName val="Menu"/>
      <sheetName val="Notes"/>
      <sheetName val="ImportHistory"/>
      <sheetName val="Data"/>
      <sheetName val="Contents"/>
      <sheetName val="APEX"/>
      <sheetName val="Sugar Creek"/>
      <sheetName val="CC8"/>
      <sheetName val="Perryville"/>
      <sheetName val="Bosque Exp"/>
      <sheetName val="Dahlberg"/>
      <sheetName val="Leases"/>
      <sheetName val="Pepco"/>
      <sheetName val="Independence"/>
      <sheetName val="Wrightsville"/>
      <sheetName val="Zeeland"/>
      <sheetName val="Americas Growth THE GOAL HC"/>
      <sheetName val="基本情况表"/>
      <sheetName val="资产"/>
      <sheetName val="负债"/>
      <sheetName val="利润"/>
      <sheetName val="现流"/>
      <sheetName val="权益（本）"/>
      <sheetName val="权益（上）"/>
      <sheetName val="资23"/>
      <sheetName val="负23"/>
      <sheetName val="利23"/>
      <sheetName val="现23"/>
      <sheetName val="调23"/>
      <sheetName val="资22"/>
      <sheetName val="负22"/>
      <sheetName val="利22"/>
      <sheetName val="现22"/>
      <sheetName val="调22"/>
      <sheetName val="调整科目"/>
      <sheetName val="目录"/>
      <sheetName val="修订记录"/>
      <sheetName val="封面"/>
      <sheetName val="资合并"/>
      <sheetName val="资"/>
      <sheetName val="利合并"/>
      <sheetName val="利"/>
      <sheetName val="现合并"/>
      <sheetName val="现"/>
      <sheetName val="所合并"/>
      <sheetName val="所"/>
      <sheetName val="企业合并及合并财务报表"/>
      <sheetName val="货币资金"/>
      <sheetName val="交易性金融资产"/>
      <sheetName val="衍生金融资产"/>
      <sheetName val="应收票据"/>
      <sheetName val="应收账款"/>
      <sheetName val="应收款项融资"/>
      <sheetName val="预付款项"/>
      <sheetName val="应收资金集中管理款"/>
      <sheetName val="其他应收款"/>
      <sheetName val="存货"/>
      <sheetName val="合同资产"/>
      <sheetName val="持有待售资产"/>
      <sheetName val="一年内到期的非流动资产"/>
      <sheetName val="其他流动资产"/>
      <sheetName val="债权投资"/>
      <sheetName val="其他债权投资"/>
      <sheetName val="长期应收款"/>
      <sheetName val="长期股权投资"/>
      <sheetName val="其他权益工具投资"/>
      <sheetName val="其他非流动金融资产"/>
      <sheetName val="投资性房地产"/>
      <sheetName val="固定资产"/>
      <sheetName val="在建工程"/>
      <sheetName val="生产性生物资产"/>
      <sheetName val="油气资产"/>
      <sheetName val="使用权资产"/>
      <sheetName val="无形资产"/>
      <sheetName val="开发支出"/>
      <sheetName val="商誉"/>
      <sheetName val="长期待摊费用"/>
      <sheetName val="递延所得税资产和递延所得税负债"/>
      <sheetName val="其他非流动资产"/>
      <sheetName val="短期借款"/>
      <sheetName val="交易性金融负债"/>
      <sheetName val="衍生金融负债"/>
      <sheetName val="应付票据"/>
      <sheetName val="应付账款"/>
      <sheetName val="预收款项"/>
      <sheetName val="合同负债"/>
      <sheetName val="应付职工薪酬"/>
      <sheetName val="应交税费"/>
      <sheetName val="其他应付款"/>
      <sheetName val="持有待售负债"/>
      <sheetName val="一年内到期的非流动负债"/>
      <sheetName val="其他流动负债"/>
      <sheetName val="长期借款"/>
      <sheetName val="应付债券"/>
      <sheetName val="优先股永续债"/>
      <sheetName val="租赁负债"/>
      <sheetName val="长期应付款"/>
      <sheetName val="长期应付职工薪酬"/>
      <sheetName val="预计负债"/>
      <sheetName val="递延收益"/>
      <sheetName val="其他非流动负债"/>
      <sheetName val="实收资本"/>
      <sheetName val="其他权益工具"/>
      <sheetName val="资本公积"/>
      <sheetName val="专项储备"/>
      <sheetName val="盈余公积"/>
      <sheetName val="未分配利润"/>
      <sheetName val="营业收入和营业成本"/>
      <sheetName val="销售费用、管理费用、研发费用、财务费用"/>
      <sheetName val="其他收益"/>
      <sheetName val="投资收益"/>
      <sheetName val="净敞口套期收益"/>
      <sheetName val="公允价值变动收益"/>
      <sheetName val="信用减值损失"/>
      <sheetName val="资产减值损失"/>
      <sheetName val="资产处置收益"/>
      <sheetName val="营业外收入"/>
      <sheetName val="营业外支出"/>
      <sheetName val="所得税费用"/>
      <sheetName val="其他综合收益"/>
      <sheetName val="每股收益"/>
      <sheetName val="非货币性资产交换"/>
      <sheetName val="股份支付"/>
      <sheetName val="债务重组"/>
      <sheetName val="借款费用"/>
      <sheetName val="租赁"/>
      <sheetName val="终止经营"/>
      <sheetName val="分部信息"/>
      <sheetName val="现金流量表补充资料"/>
      <sheetName val="外币货币性项目"/>
      <sheetName val="所有权或使用权受到限制的资产"/>
      <sheetName val="或有事项"/>
      <sheetName val="资产负债表日后事项"/>
      <sheetName val="关联方关系及其交易"/>
      <sheetName val="母公司应收账款"/>
      <sheetName val="母公司应收资金集中管理款"/>
      <sheetName val="母公司其他应收款"/>
      <sheetName val="母公司长期股权投资"/>
      <sheetName val="母公司营业收入和营业成本"/>
      <sheetName val="母公司投资收益"/>
      <sheetName val="母公司现金流量表补充资料"/>
      <sheetName val="利润表补充资料"/>
      <sheetName val="报表指引"/>
      <sheetName val="操作指引"/>
      <sheetName val="核算门店列表"/>
      <sheetName val="预算数"/>
      <sheetName val="check"/>
      <sheetName val="借款利息计算表"/>
      <sheetName val="借款利息计算表 (2)"/>
      <sheetName val="现金收支表"/>
      <sheetName val="重要财务指标"/>
      <sheetName val="重要财务指标 (2)"/>
      <sheetName val="管理报表分析"/>
      <sheetName val="管理报表YTD"/>
      <sheetName val="管理报表底稿"/>
      <sheetName val="科目余额表汇总"/>
      <sheetName val="调整分录"/>
      <sheetName val="合并报表底稿"/>
      <sheetName val="财务报表"/>
      <sheetName val="底稿1"/>
      <sheetName val="底稿2"/>
      <sheetName val="底稿3"/>
      <sheetName val="底稿4"/>
      <sheetName val="底稿5"/>
      <sheetName val="底稿6"/>
      <sheetName val="底稿7"/>
      <sheetName val="底稿8"/>
      <sheetName val="底稿9"/>
      <sheetName val="底稿10"/>
      <sheetName val="底稿11"/>
      <sheetName val="底稿12"/>
      <sheetName val="门店参数"/>
      <sheetName val="损益科目参数"/>
      <sheetName val="科目list"/>
      <sheetName val="c"/>
      <sheetName val="资产负债表弘通200504"/>
      <sheetName val="EBT Trade"/>
      <sheetName val="MetaData"/>
      <sheetName val="标本-资产"/>
      <sheetName val="DT"/>
      <sheetName val="Title Page"/>
      <sheetName val="索引"/>
      <sheetName val="Data Tables"/>
      <sheetName val="VS Consensus"/>
      <sheetName val="2.3.4"/>
      <sheetName val="Share premium reserve-UK"/>
      <sheetName val="eva 1.3"/>
      <sheetName val="G &amp; A Exp"/>
      <sheetName val="Long-term Investment-UK"/>
      <sheetName val="Debtors-UK"/>
      <sheetName val="FA Movement"/>
      <sheetName val="Leadsheet"/>
      <sheetName val="COA"/>
      <sheetName val="物料消耗"/>
      <sheetName val="Movement"/>
      <sheetName val="Settings"/>
      <sheetName val="VALUATION"/>
      <sheetName val="C-Met mAB NSCLC Sc1"/>
      <sheetName val="C-Met mAB NSCLC Sc2"/>
      <sheetName val="Control"/>
      <sheetName val="CODE"/>
      <sheetName val="Goodwill for AFS"/>
      <sheetName val="XREF"/>
      <sheetName val="Bk"/>
      <sheetName val="Balance"/>
      <sheetName val="Sources"/>
      <sheetName val="Timeline &amp; Prob"/>
      <sheetName val="G&amp;A Exp. Breakdown-上海"/>
      <sheetName val="G&amp;A Exp. Breakdow-HK"/>
      <sheetName val="MUS Calculations- Figure 5410.1"/>
      <sheetName val="Summary"/>
      <sheetName val="BEER-PRO"/>
      <sheetName val="Mar-02"/>
      <sheetName val="Feb-02"/>
      <sheetName val="Jan-02"/>
      <sheetName val="Dec-01"/>
      <sheetName val="Nov-01"/>
      <sheetName val="Oct-01"/>
      <sheetName val="Sep-01"/>
      <sheetName val="Aug-01"/>
      <sheetName val="Jul-01"/>
      <sheetName val="Jun-01"/>
      <sheetName val="May-01"/>
      <sheetName val="Apr-01"/>
      <sheetName val="平衡测试"/>
      <sheetName val="sumdepn01"/>
      <sheetName val="BZ"/>
      <sheetName val="O1020 DT-BS"/>
      <sheetName val="Jan"/>
      <sheetName val="CAN"/>
      <sheetName val="Calculations"/>
      <sheetName val="03_Norman WOFE_A300"/>
      <sheetName val="04_Jinuolangke_A300"/>
      <sheetName val="05_Haochen Shidai_A300"/>
      <sheetName val="06_Haochen Domain_A300"/>
      <sheetName val="07_Lianheshangqing BJ_A300"/>
      <sheetName val="08_Lainheshangqing SH_A300"/>
      <sheetName val="09_Lianheshangqing GZ_A300"/>
      <sheetName val="02_Union Tough_A300"/>
      <sheetName val="01_Norman_A300"/>
      <sheetName val="CCTL"/>
      <sheetName val="WIP"/>
      <sheetName val="土建表三乙"/>
      <sheetName val="资产表"/>
      <sheetName val="Sheet2"/>
      <sheetName val="Sheet3"/>
      <sheetName val="Recov"/>
      <sheetName val="Collateral"/>
      <sheetName val="选择报表"/>
      <sheetName val="A810-ASM"/>
      <sheetName val="AFEMAI"/>
      <sheetName val="KEY"/>
      <sheetName val="4040"/>
      <sheetName val="263106 (2)"/>
      <sheetName val="T  B"/>
      <sheetName val="cover"/>
      <sheetName val="P&amp;L"/>
      <sheetName val="China B.S."/>
      <sheetName val="T  B (2)"/>
      <sheetName val="B.S."/>
      <sheetName val="Schedule A"/>
      <sheetName val="Schedule B"/>
      <sheetName val="Schedule C"/>
      <sheetName val="Schedule D"/>
      <sheetName val="Schedule E"/>
      <sheetName val="Yr_2002"/>
      <sheetName val="Fund Flow"/>
      <sheetName val="China P&amp;L"/>
      <sheetName val="Input"/>
      <sheetName val="Sch11"/>
      <sheetName val="新科目余额"/>
      <sheetName val="合并_161231"/>
      <sheetName val="Konsern1q99"/>
      <sheetName val="#REF"/>
      <sheetName val="A300"/>
      <sheetName val="sz2"/>
      <sheetName val="15.1 应交税金变动表"/>
      <sheetName val="科目余额"/>
      <sheetName val="Lead"/>
      <sheetName val="Breakdown"/>
      <sheetName val="Comp equip"/>
      <sheetName val="Mach &amp; equip"/>
      <sheetName val="AR forecast details (2)"/>
      <sheetName val="I300"/>
      <sheetName val="Freezers"/>
      <sheetName val="Building"/>
      <sheetName val="C101"/>
      <sheetName val="S201"/>
      <sheetName val="U1101"/>
      <sheetName val="B"/>
      <sheetName val="A"/>
      <sheetName val="MV"/>
      <sheetName val="InvoiceList"/>
      <sheetName val="Sales - Machinery &amp; Equipment"/>
      <sheetName val="TAX COM"/>
      <sheetName val="FF-2"/>
      <sheetName val="price"/>
      <sheetName val="FY02 HK Fixed Asset"/>
      <sheetName val="ARP_U501"/>
      <sheetName val="FFE"/>
      <sheetName val="Cust"/>
      <sheetName val="M_Maincomp"/>
      <sheetName val="D"/>
      <sheetName val="AA"/>
      <sheetName val="G301(01)"/>
      <sheetName val="t_b"/>
      <sheetName val="Oracle opex 科目"/>
      <sheetName val="填报说明"/>
      <sheetName val="名词定义"/>
      <sheetName val="Sheet1"/>
      <sheetName val="行动计划（按项目填报）"/>
      <sheetName val="Revenue"/>
      <sheetName val="收入及行业产品线任务分解"/>
      <sheetName val="Cost"/>
      <sheetName val="行政后勤费"/>
      <sheetName val="OPEX_日常运营费用"/>
      <sheetName val="OPEX_HR Cost_（公式版）"/>
      <sheetName val="Capex&amp;Depr."/>
      <sheetName val="新增固定资产表汇总表1_生产用"/>
      <sheetName val="新增固定资产表2_办公用"/>
      <sheetName val="其他部门转入费用"/>
      <sheetName val="Rev.By Q."/>
      <sheetName val="OPEX"/>
      <sheetName val="OPEX_HR Cost_（人力版）"/>
      <sheetName val="Standard Salary"/>
      <sheetName val="P&amp;L（管理）"/>
      <sheetName val="其他部门转入费用 （管理）"/>
      <sheetName val="Capex&amp;Depr.（管理）"/>
      <sheetName val="历史数据1"/>
      <sheetName val="历史数据2"/>
      <sheetName val="C1"/>
      <sheetName val="FF-21(a)"/>
      <sheetName val="FF-KL"/>
      <sheetName val="CBS - App1"/>
      <sheetName val="Working"/>
      <sheetName val="ＭＡＸＣＩ"/>
      <sheetName val="不良TOTAL"/>
      <sheetName val="起動不良推移"/>
      <sheetName val="発振器工程不良"/>
      <sheetName val="異物付着確認"/>
      <sheetName val="不良目標"/>
      <sheetName val="TPM-0013"/>
      <sheetName val="ｆシフト"/>
      <sheetName val="BS"/>
      <sheetName val="N DEPOSIT SS"/>
      <sheetName val="Sheet5"/>
      <sheetName val="CRITERIA1"/>
      <sheetName val="Cost Centre"/>
      <sheetName val="CC June"/>
      <sheetName val="Drop Down List"/>
      <sheetName val="Time"/>
      <sheetName val="Blanc"/>
      <sheetName val="上报资产负债表"/>
      <sheetName val="上报损益表"/>
      <sheetName val="补充表"/>
      <sheetName val="EDISON-2"/>
      <sheetName val="Gelam "/>
      <sheetName val="O2.2_6500_DT"/>
      <sheetName val="基础信息"/>
      <sheetName val="Consol Audit 2015"/>
      <sheetName val="F1"/>
      <sheetName val="基础数据"/>
      <sheetName val="SOX控制表"/>
      <sheetName val="专业服务费整理"/>
      <sheetName val="科目名"/>
      <sheetName val="L4-3 Movement"/>
      <sheetName val="2016年1-12月科目余额表汇总-美元"/>
      <sheetName val="SZ"/>
      <sheetName val="WH"/>
      <sheetName val="所选内容"/>
      <sheetName val="Office Improve"/>
      <sheetName val="Consol Audit 20161231"/>
      <sheetName val="数据有效性"/>
      <sheetName val="#REF!"/>
      <sheetName val="Base Info"/>
      <sheetName val="2-1"/>
      <sheetName val="台账填写规则"/>
      <sheetName val="RPT list"/>
      <sheetName val="Parameters"/>
      <sheetName val="Assumptions for BS CF"/>
      <sheetName val="Capex"/>
      <sheetName val="Financial Statements"/>
      <sheetName val="G"/>
      <sheetName val="Start-up financing"/>
      <sheetName val="Local borrowing"/>
      <sheetName val="Ratios Enel"/>
      <sheetName val="Working capital"/>
      <sheetName val="TGS-TP"/>
      <sheetName val="Audited"/>
      <sheetName val="UFPrn20181123095445"/>
      <sheetName val="审计资料填列注解"/>
      <sheetName val="Tables and numbers"/>
      <sheetName val="2171_FYbk"/>
      <sheetName val="2171-BK"/>
      <sheetName val="STD. COST"/>
      <sheetName val="利润表"/>
      <sheetName val="U100"/>
      <sheetName val="Branch"/>
      <sheetName val="K101"/>
      <sheetName val="CA_new"/>
      <sheetName val="银行借款询证"/>
      <sheetName val="4-货币资金-现金"/>
      <sheetName val="本期报表"/>
      <sheetName val="CBS_-_App1"/>
      <sheetName val="N_DEPOSIT_SS"/>
      <sheetName val="dirlist"/>
      <sheetName val="FF-3"/>
      <sheetName val="E1-1ss"/>
      <sheetName val="SA2"/>
      <sheetName val="生产成本"/>
      <sheetName val="员工工资"/>
      <sheetName val="Library Procedures"/>
      <sheetName val="Customer"/>
      <sheetName val="成本要素更改"/>
      <sheetName val="产品列表"/>
      <sheetName val="TTL"/>
      <sheetName val="Rates"/>
      <sheetName val="Staff List"/>
      <sheetName val="FG"/>
      <sheetName val="企业表一"/>
      <sheetName val="M-5C"/>
      <sheetName val="M-5A"/>
      <sheetName val="财务费用明细18"/>
      <sheetName val="TB"/>
      <sheetName val="P1"/>
      <sheetName val="beer-indstry"/>
      <sheetName val="VCC 11110-461"/>
      <sheetName val="U1.6"/>
      <sheetName val="U1.2"/>
      <sheetName val="U1.5"/>
      <sheetName val="U1.1"/>
      <sheetName val="U1.3"/>
      <sheetName val="M101"/>
      <sheetName val="O2-CA"/>
      <sheetName val="NAF"/>
      <sheetName val="1_sum_05"/>
      <sheetName val="Prelim Cost"/>
      <sheetName val="CamKum Prod"/>
      <sheetName val="Comp_equip"/>
      <sheetName val="Mach_&amp;_equip"/>
      <sheetName val="AR_forecast_details_(2)"/>
      <sheetName val="Company Name"/>
      <sheetName val="客户"/>
      <sheetName val="geog"/>
      <sheetName val="list"/>
      <sheetName val="Sum"/>
      <sheetName val="FINANCIALS"/>
      <sheetName val="Safari09"/>
      <sheetName val="Factset"/>
      <sheetName val="Ownership"/>
      <sheetName val="Overview"/>
      <sheetName val="Ratings &amp; Targets"/>
      <sheetName val="Prices"/>
      <sheetName val="data1"/>
      <sheetName val="page2 (2)"/>
      <sheetName val="Assumptions"/>
      <sheetName val="Overall Sizing"/>
      <sheetName val="表外事项"/>
      <sheetName val="表外项目－银行承兑汇票（外币）"/>
      <sheetName val="表外项目-银行承兑汇票（人民币）"/>
      <sheetName val="表外项目-开出保证凭信"/>
      <sheetName val="表外项目-开来保证凭信"/>
      <sheetName val="表外--信用证项下出口款项"/>
      <sheetName val="表外应收利息"/>
      <sheetName val="贷款前十名"/>
      <sheetName val="再贴现"/>
      <sheetName val="转贴现"/>
      <sheetName val="纳税调整表"/>
      <sheetName val="未决诉讼事项"/>
      <sheetName val="房屋租赁承诺"/>
      <sheetName val="应付利息（安永）"/>
      <sheetName val="财务承诺（安永）"/>
      <sheetName val="呆帐准备(安永）"/>
      <sheetName val="关联交易-存款"/>
      <sheetName val="关联交易-贷款"/>
      <sheetName val="关联交易--资产负债类项目"/>
      <sheetName val="关联交易-表外及其他业务"/>
      <sheetName val="关联交易_存款"/>
      <sheetName val="¹ØÁª½»Ò×-´æ¿î"/>
      <sheetName val="±íÍâÊÂÏî"/>
      <sheetName val="±íÍâÏîÄ¿£­ÒøÐÐ³Ð¶Ò»ãÆ±£¨Íâ±Ò£©"/>
      <sheetName val="±íÍâÏîÄ¿-ÒøÐÐ³Ð¶Ò»ãÆ±£¨ÈËÃñ±Ò£©"/>
      <sheetName val="±íÍâÏîÄ¿-¿ª³ö±£Ö¤Æ¾ÐÅ"/>
      <sheetName val="±íÍâÏîÄ¿-¿ªÀ´±£Ö¤Æ¾ÐÅ"/>
      <sheetName val="±íÍâ--ÐÅÓÃÖ¤ÏîÏÂ³ö¿Ú¿îÏî"/>
      <sheetName val="±íÍâÓ¦ÊÕÀûÏ¢"/>
      <sheetName val="´û¿îÇ°Ê®Ãû"/>
      <sheetName val="ÔÙÌùÏÖ"/>
      <sheetName val="×ªÌùÏÖ"/>
      <sheetName val="ÄÉË°µ÷Õû±í"/>
      <sheetName val="Î´¾öËßËÏÊÂÏî"/>
      <sheetName val="·¿ÎÝ×âÁÞ³ÐÅµ"/>
      <sheetName val="Ó¦¸¶ÀûÏ¢£¨°²ÓÀ£©"/>
      <sheetName val="²ÆÎñ³ÐÅµ£¨°²ÓÀ£©"/>
      <sheetName val="´ôÕÊ×¼±¸(°²ÓÀ£©"/>
      <sheetName val="¹ØÁª½»Ò×-´û¿î"/>
      <sheetName val="¹ØÁª½»Ò×--×Ê²ú¸ºÕ®ÀàÏîÄ¿"/>
      <sheetName val="¹ØÁª½»Ò×-±íÍâ¼°ÆäËûÒµÎñ"/>
      <sheetName val="master"/>
      <sheetName val="CRA-Detail"/>
      <sheetName val="E1020"/>
      <sheetName val="设备部房屋"/>
      <sheetName val="A.R 01"/>
      <sheetName val="Defer tax"/>
      <sheetName val="现金流量表（月报）"/>
      <sheetName val="U110"/>
      <sheetName val="法士特"/>
      <sheetName val="陕重汽"/>
      <sheetName val="株洲齿轮"/>
      <sheetName val="火炬进出口"/>
      <sheetName val="机械制造"/>
      <sheetName val="火炬房地产"/>
      <sheetName val="火花塞"/>
      <sheetName val="汽车密封"/>
      <sheetName val="汽车灯具"/>
      <sheetName val="汽车电器"/>
      <sheetName val="东风越野"/>
      <sheetName val="富通"/>
      <sheetName val="新疆进出口"/>
      <sheetName val="北京汇科盈"/>
      <sheetName val="上海和达"/>
      <sheetName val="MAT"/>
      <sheetName val="小合并"/>
      <sheetName val="M_5A"/>
      <sheetName val="M_5C"/>
      <sheetName val="____"/>
      <sheetName val="??????¡¤???¡À¨ª"/>
      <sheetName val="ADJ Sum(console)"/>
      <sheetName val="??ユ-蹿"/>
      <sheetName val="??交易-存款"/>
      <sheetName val="______¡¤___¡À¨ª"/>
      <sheetName val="__ユ-蹿"/>
      <sheetName val="__交易-存款"/>
      <sheetName val="Source"/>
      <sheetName val="Estimated AP 9.03"/>
      <sheetName val="申报表封面"/>
      <sheetName val="eqpmad2"/>
      <sheetName val="表三"/>
      <sheetName val="11-1"/>
      <sheetName val="资产负债表(1)"/>
      <sheetName val="其他业务收入成本明细表"/>
      <sheetName val="P201(F)"/>
      <sheetName val="C100-现金"/>
      <sheetName val="IFRS REPORTING"/>
      <sheetName val="Financ. Overview"/>
      <sheetName val="Toolbox"/>
      <sheetName val="I"/>
      <sheetName val="J200"/>
      <sheetName val="REC 97"/>
      <sheetName val="RATE"/>
      <sheetName val="2005.06"/>
      <sheetName val="INDEX"/>
      <sheetName val="Tables"/>
      <sheetName val="Ã«ÀûÂÊ·ÖÎö±í"/>
      <sheetName val="M"/>
      <sheetName val="申报表封面Cover"/>
      <sheetName val="2-分类汇总 Classified Summary"/>
      <sheetName val="各年往来 (2)"/>
      <sheetName val="E201"/>
      <sheetName val="关联交易-存款a_x0000__x0000__x0000__x0000__x0000_"/>
      <sheetName val="关联交易-存款%ঀȿঀȿ_x0001_"/>
      <sheetName val="应付明细表(07年)"/>
      <sheetName val="Mar OR"/>
      <sheetName val="F100"/>
      <sheetName val="A_R_01"/>
      <sheetName val="Defer_tax"/>
      <sheetName val="ADJ_Sum(console)"/>
      <sheetName val="Estimated_AP_9_03"/>
      <sheetName val="U401"/>
      <sheetName val="U501"/>
      <sheetName val="INVDAYS"/>
      <sheetName val="N23-1-预付、其他应收等"/>
      <sheetName val="公司清单"/>
      <sheetName val="20140331"/>
      <sheetName val="20130331"/>
      <sheetName val="20131231"/>
      <sheetName val="20121231"/>
      <sheetName val="20111231"/>
      <sheetName val="20101231"/>
      <sheetName val="SAD"/>
      <sheetName val="以前年度损益调整"/>
      <sheetName val="说明1"/>
      <sheetName val="DataEntry"/>
      <sheetName val="Assets"/>
      <sheetName val="daywork- Tham khao"/>
      <sheetName val="关联交易-存款%ঀȿঀȿ_x005f_x0001_"/>
      <sheetName val="固定资产预测"/>
      <sheetName val="ENT"/>
      <sheetName val="FTHL"/>
      <sheetName val="GX"/>
      <sheetName val="IN"/>
      <sheetName val="ITCD"/>
      <sheetName val="LVLT"/>
      <sheetName val="MFNX"/>
      <sheetName val="NOPT"/>
      <sheetName val="TCM"/>
      <sheetName val="TSIX"/>
      <sheetName val="WCG"/>
      <sheetName val="关联交易-存款a_x005f_x0000__x005f_x0000__x005f_x0000__x"/>
      <sheetName val="关联交易-存款%ঀȿঀȿ_x005f_x005f_x005f_x0001_"/>
      <sheetName val="业招费"/>
      <sheetName val="삅ོ䚋栠"/>
      <sheetName val="삅ོ䚋栠Ѫ"/>
      <sheetName val="삅ོ䚋"/>
      <sheetName val="삅ོ䚋栠Ѫ_x0000_ࡪ㋨ﯾ_xffff_ﱅ잃蔐緀薼"/>
      <sheetName val="삅ོ䚋栠Ѫ_x0000_ࡪ㋨ﯾ_xffff_ﱅ잃蔐緀薼糀"/>
      <sheetName val="삅ོ䚋栠Ѫ_x0000_ࡪ㋨ﯾ_xffff_ﱅ"/>
      <sheetName val="삅ོ䚋栠Ѫ_x0000_ࡪ㋨ﯾ_xffff_ﱅ잃蔐"/>
      <sheetName val="삅ོ䚋栠Ѫ_x0000_ࡪ㋨"/>
      <sheetName val="삅ོ䚋栠Ѫ_x0000_ࡪ㋨ﯾ_xffff_ﱅ잃"/>
      <sheetName val="삅ོ䚋栠Ѫ_x0000_ࡪ㋨ﯾ_xffff_ﱅ잃蔐緀薼糀謋⁎橓晴￻孟싉_x0004_譕凬䚋茠ﱥ"/>
      <sheetName val="삅ོ䚋栠Ѫ_x0000_ࡪ㋨ﯾ_xffff_ﱅ잃蔐緀薼糀謋⁎橓晴￻孟싉_x0004_譕凬䚋茠ﱥ謀"/>
      <sheetName val="삅ོ䚋栠Ѫ_x0000_ࡪ㋨ﯾ_xffff_ﱅ잃蔐緀薼糀謋⁎橓晴"/>
      <sheetName val="삅ོ䚋栠Ѫ_x0000_ࡪ㋨ﯾ_xffff_ﱅ잃蔐緀薼糀謋⁎橓晴￻孟싉"/>
      <sheetName val="삅ོ䚋栠Ѫ_x0000_ࡪ㋨ﯾ_xffff_"/>
      <sheetName val="삅ོ䚋栠Ѫ_x0000_ࡪ㋨ﯾ_xffff_ﱅ잃蔐緀薼糀謋⁎橓晴￻孟"/>
      <sheetName val="E100"/>
      <sheetName val="N100"/>
      <sheetName val="Consol_OR"/>
      <sheetName val="TB Link"/>
      <sheetName val="SCTB"/>
      <sheetName val="truc tiep"/>
      <sheetName val="2002年预提费用"/>
      <sheetName val="N29-1-预收款及其他应付款项"/>
      <sheetName val="关联方清单"/>
      <sheetName val="SW-TEO"/>
      <sheetName val="Definitions"/>
      <sheetName val="Divisional"/>
      <sheetName val="Cashflow"/>
      <sheetName val="EV"/>
      <sheetName val="UPDATE"/>
      <sheetName val="RtN"/>
      <sheetName val="Charts"/>
      <sheetName val="DCF"/>
      <sheetName val="Expectations"/>
      <sheetName val="CA"/>
      <sheetName val="QC"/>
      <sheetName val="A3"/>
      <sheetName val="原材料变动表-金铜矿"/>
      <sheetName val="ARP-U501"/>
      <sheetName val="资产负债表"/>
      <sheetName val="损益表"/>
      <sheetName val="表二十二 (2)"/>
      <sheetName val="UFPrn20021113090847"/>
      <sheetName val="Namelist"/>
      <sheetName val="Sintesi"/>
      <sheetName val="新的工作表_1"/>
      <sheetName val="评估结论"/>
      <sheetName val="dpA"/>
      <sheetName val="METHANOL"/>
      <sheetName val="DSCR"/>
      <sheetName val="敏感性"/>
      <sheetName val="OPSRESULTS"/>
      <sheetName val="DEBT"/>
      <sheetName val="PARAMETER"/>
      <sheetName val="投入产出汇总"/>
      <sheetName val="指标"/>
      <sheetName val="wl"/>
      <sheetName val="H101(OK)"/>
      <sheetName val="成本测算"/>
      <sheetName val="BOX SUM"/>
      <sheetName val="FIN GOOD"/>
      <sheetName val="IMPUTS"/>
      <sheetName val="CALCULOS"/>
      <sheetName val="2015调整分录"/>
      <sheetName val="2014调整分录"/>
      <sheetName val="项目索引"/>
      <sheetName val="2009调整分录"/>
      <sheetName val="cum pred"/>
      <sheetName val="附表1 年度人数"/>
      <sheetName val="设计部"/>
      <sheetName val="基础资料（B）"/>
      <sheetName val="総合B"/>
      <sheetName val="A401"/>
      <sheetName val="备选项"/>
      <sheetName val="Cash Flow"/>
      <sheetName val="序列"/>
      <sheetName val="2016年6月调整分录"/>
      <sheetName val="Cash flow-detail"/>
      <sheetName val="Consol PRC"/>
      <sheetName val="基本情况"/>
      <sheetName val="Chart of acct "/>
      <sheetName val="Raw materials"/>
      <sheetName val="2019调整分录"/>
      <sheetName val="2018调整分录"/>
      <sheetName val="枚举"/>
      <sheetName val="nada"/>
      <sheetName val="报表审核"/>
      <sheetName val="Journal"/>
      <sheetName val="2020调整分录"/>
      <sheetName val="9D4FF100"/>
      <sheetName val="汇总抵消 "/>
      <sheetName val="离石试算"/>
      <sheetName val="底稿"/>
      <sheetName val="Info. Request"/>
      <sheetName val="Chart of Acct"/>
      <sheetName val="XL4Poppy"/>
      <sheetName val="单位库"/>
      <sheetName val="2017年调整分录"/>
      <sheetName val="2016调整分录"/>
      <sheetName val="披露表（上市）"/>
      <sheetName val="披露表(国资)"/>
      <sheetName val="2021调整分录"/>
      <sheetName val="Knight_14"/>
      <sheetName val="Knight_19"/>
      <sheetName val="Knight_17"/>
      <sheetName val="Knight_12"/>
      <sheetName val="定义-ready"/>
      <sheetName val="FX"/>
      <sheetName val="schdl"/>
      <sheetName val="INPUTS"/>
      <sheetName val="impuestos trim"/>
      <sheetName val="JUL03 (Amd)"/>
      <sheetName val="JUL03"/>
      <sheetName val="JUN03"/>
      <sheetName val="MAY03"/>
      <sheetName val="APR03"/>
      <sheetName val="MAR03"/>
      <sheetName val="28MAR03"/>
      <sheetName val="FEB03"/>
      <sheetName val="JAN03"/>
      <sheetName val="wt avg int rate"/>
      <sheetName val="DEC02"/>
      <sheetName val="NOV02"/>
      <sheetName val="OCT02"/>
      <sheetName val="SEP02"/>
      <sheetName val="AUG02"/>
      <sheetName val="JULY02"/>
      <sheetName val="JUN02"/>
      <sheetName val="MAY02"/>
      <sheetName val="incorrect"/>
      <sheetName val="APR02"/>
      <sheetName val="270302"/>
      <sheetName val="FEB 02"/>
      <sheetName val="JAN02"/>
      <sheetName val="DEC 01"/>
      <sheetName val="NOV 01 (2)"/>
      <sheetName val="NOV 01"/>
      <sheetName val="OCT 01"/>
      <sheetName val="SEPT 01"/>
      <sheetName val="AUG 01"/>
      <sheetName val="July 01"/>
      <sheetName val="June 01"/>
      <sheetName val="acc-int"/>
      <sheetName val="ro-rcf"/>
      <sheetName val="RCF"/>
      <sheetName val="Table"/>
      <sheetName val="AUG 02"/>
      <sheetName val="MAR02"/>
      <sheetName val="May 01"/>
      <sheetName val="Apr01"/>
      <sheetName val="Mar01"/>
      <sheetName val="Feb01"/>
      <sheetName val="Jan01"/>
      <sheetName val="Dec00"/>
      <sheetName val="ExchRate"/>
      <sheetName val="Lookup"/>
      <sheetName val="text-f"/>
      <sheetName val="JUL03_(Amd)"/>
      <sheetName val="wt_avg_int_rate"/>
      <sheetName val="FEB_02"/>
      <sheetName val="DEC_01"/>
      <sheetName val="NOV_01_(2)"/>
      <sheetName val="NOV_01"/>
      <sheetName val="OCT_01"/>
      <sheetName val="SEPT_01"/>
      <sheetName val="AUG_01"/>
      <sheetName val="July_01"/>
      <sheetName val="June_01"/>
      <sheetName val="AUG_02"/>
      <sheetName val="May_01"/>
      <sheetName val="审计标识"/>
      <sheetName val="程序表不打印"/>
      <sheetName val="计划程序"/>
      <sheetName val="D5-1审定表"/>
      <sheetName val="D5-2汇总"/>
      <sheetName val="D5-2-1明细"/>
      <sheetName val="D5-6抽样"/>
      <sheetName val="D5-8截止日测试"/>
      <sheetName val="Sensitivity"/>
      <sheetName val="MkC"/>
      <sheetName val="Multiples"/>
      <sheetName val="FlowChart"/>
      <sheetName val="CCA"/>
      <sheetName val="Municpal Taxes"/>
      <sheetName val="Debt (2)"/>
      <sheetName val="DCF&amp;Mult. Val"/>
      <sheetName val="Genco Assets"/>
      <sheetName val="Depr"/>
      <sheetName val="GC"/>
      <sheetName val="Servo-Reg Consolidated"/>
      <sheetName val="Genco Consol."/>
      <sheetName val="Servco  Unreg"/>
      <sheetName val="Servco Unreg Assets"/>
      <sheetName val="Fos&amp;Hyd"/>
      <sheetName val="Nuclear"/>
      <sheetName val="Servco ##Consol##"/>
      <sheetName val="Servco ##SUM##"/>
      <sheetName val="Servco-Reg-Assets "/>
      <sheetName val="Transmission"/>
      <sheetName val="Distribution"/>
      <sheetName val="SC"/>
      <sheetName val="MEU"/>
      <sheetName val="P &amp; I"/>
      <sheetName val="Things to do"/>
      <sheetName val="Base Case"/>
      <sheetName val="Mission Control"/>
      <sheetName val="Summary - Drivers"/>
      <sheetName val="Holdco"/>
      <sheetName val="Drivers"/>
      <sheetName val="Scenario2"/>
      <sheetName val="CF"/>
      <sheetName val="会计分录序时簿"/>
      <sheetName val="会计分录序时簿 (2)"/>
      <sheetName val="合并抵消科目"/>
      <sheetName val="现金收支表科目list"/>
      <sheetName val="损益汇总表"/>
      <sheetName val="202001"/>
      <sheetName val="202002"/>
      <sheetName val="202003"/>
      <sheetName val="202004"/>
      <sheetName val="202005"/>
      <sheetName val="202006"/>
      <sheetName val="202007"/>
      <sheetName val="202008"/>
      <sheetName val="202009"/>
      <sheetName val="202010"/>
      <sheetName val="202011"/>
      <sheetName val="202012"/>
      <sheetName val="数据源"/>
      <sheetName val="06-01"/>
      <sheetName val="UFPrn20040102173312"/>
      <sheetName val="项目开发周期表"/>
      <sheetName val="Expenses Policy"/>
      <sheetName val="query results"/>
      <sheetName val="Sensetivities"/>
      <sheetName val="Return Analysis"/>
      <sheetName val="      "/>
      <sheetName val="评估结果分类汇总表"/>
      <sheetName val="流动资产汇总表"/>
      <sheetName val="流动资产--货币"/>
      <sheetName val="流动资产--货币 (2)"/>
      <sheetName val="流动资产--货币 (3)"/>
      <sheetName val="短投汇总表"/>
      <sheetName val="短投"/>
      <sheetName val="短投 (2)"/>
      <sheetName val="流动资产--票据"/>
      <sheetName val="流动资产--应收"/>
      <sheetName val="流动资产--备用金"/>
      <sheetName val="流动资产--其他应收 (2)"/>
      <sheetName val="流动资产--其他应收"/>
      <sheetName val="流动资产--存货"/>
      <sheetName val="流动资产-库存材料"/>
      <sheetName val="流动资产-材料采购"/>
      <sheetName val="流动资产-在库低值"/>
      <sheetName val="流动资产-商品采购"/>
      <sheetName val="流动资产-委托加工材料"/>
      <sheetName val="流动资产-库存商品"/>
      <sheetName val="流动资产-附属生产"/>
      <sheetName val="流动资产-出租商品"/>
      <sheetName val="流动资产-在用低值"/>
      <sheetName val="流动资产--待摊"/>
      <sheetName val="流动资产--待处理"/>
      <sheetName val="一年到期长期债券"/>
      <sheetName val="长期投资汇总表"/>
      <sheetName val="长期投资--股票"/>
      <sheetName val="长期投资--债券"/>
      <sheetName val="长期投资--其他投资"/>
      <sheetName val="固定资产汇总表"/>
      <sheetName val="房屋建筑物"/>
      <sheetName val="构筑物"/>
      <sheetName val="机器设备"/>
      <sheetName val="车辆"/>
      <sheetName val="电子设备"/>
      <sheetName val="电源设备"/>
      <sheetName val="电信机械设备"/>
      <sheetName val="线路设备"/>
      <sheetName val="固定_土地"/>
      <sheetName val="土建工程"/>
      <sheetName val="设备安装"/>
      <sheetName val="固定资产清理"/>
      <sheetName val="待处理固定资产"/>
      <sheetName val="土地使用权"/>
      <sheetName val="其他无形资产"/>
      <sheetName val="开办费"/>
      <sheetName val="其他长期资产"/>
      <sheetName val="递延税款借项"/>
      <sheetName val="流动负债汇总表"/>
      <sheetName val="应付帐款"/>
      <sheetName val="预收帐款"/>
      <sheetName val="应付工资"/>
      <sheetName val="应付福利费"/>
      <sheetName val="未交税金"/>
      <sheetName val="收支差额"/>
      <sheetName val="未付利润"/>
      <sheetName val="其它未交款"/>
      <sheetName val="预提费用"/>
      <sheetName val="一年内到期长期负债"/>
      <sheetName val="长期负债汇总表"/>
      <sheetName val="其他长期负债"/>
      <sheetName val="递延税款贷项"/>
      <sheetName val="评估分类汇总表"/>
      <sheetName val="流动资产--银行存款"/>
      <sheetName val="流动资产--其他货币"/>
      <sheetName val="流动资产--预付"/>
      <sheetName val="流动资产--补贴"/>
      <sheetName val="流动资产--应收出口退税"/>
      <sheetName val="流动资产-原材料"/>
      <sheetName val="流动资产-包装物"/>
      <sheetName val="流动资产-产成品"/>
      <sheetName val="存货盘亏盘盈"/>
      <sheetName val="房屋盘亏盘盈"/>
      <sheetName val="运输设备"/>
      <sheetName val="输油管道"/>
      <sheetName val="储油设备"/>
      <sheetName val="设备盘亏盘盈"/>
      <sheetName val="在建土建"/>
      <sheetName val="在建设备"/>
      <sheetName val="固定资产--土地"/>
      <sheetName val="递延税款"/>
      <sheetName val="应付利润"/>
      <sheetName val="其他未交款"/>
      <sheetName val="VVVVVVVa"/>
      <sheetName val="6月省局拨款"/>
      <sheetName val="农话汇总"/>
      <sheetName val="企业汇总"/>
      <sheetName val="市属厂家设备款"/>
      <sheetName val="市直（新）"/>
      <sheetName val="市直"/>
      <sheetName val="海丰新"/>
      <sheetName val="海丰"/>
      <sheetName val="陆河新"/>
      <sheetName val="陆河"/>
      <sheetName val="陆丰新"/>
      <sheetName val="陆丰（旧）"/>
      <sheetName val="流动资产--利润"/>
      <sheetName val="流动资产--利息"/>
      <sheetName val="流动资产-委托代销商品"/>
      <sheetName val="流动资产-受托代销商品"/>
      <sheetName val="工程物资"/>
      <sheetName val="设备安装 (已)"/>
      <sheetName val="设备安装（未）"/>
      <sheetName val="代销商品款"/>
      <sheetName val="应交税金"/>
      <sheetName val="其它应交款"/>
      <sheetName val="递延税款贷款"/>
      <sheetName val="其乖长期负债"/>
      <sheetName val="长期投资-쌭其他投资"/>
      <sheetName val="审计数据调节表"/>
      <sheetName val="1货币资金"/>
      <sheetName val="2短期投资"/>
      <sheetName val="3应收票据"/>
      <sheetName val="4 应收帐款"/>
      <sheetName val="5坏帐及存货跌价准备"/>
      <sheetName val="6 預付款"/>
      <sheetName val="7 其它应收款"/>
      <sheetName val="8存货"/>
      <sheetName val="9待摊费用"/>
      <sheetName val="10待处理资产净损失"/>
      <sheetName val="11一年内到期的长期债权投资变动表"/>
      <sheetName val="11.1一年内到期的长期债权投资"/>
      <sheetName val="12长期投资分类变动表"/>
      <sheetName val="12.1长期投资-债权"/>
      <sheetName val="12.2长期投资-股权(1)"/>
      <sheetName val="12.3长期投资-股权(2)"/>
      <sheetName val="13固定资产"/>
      <sheetName val="13.1融资租入固定资产"/>
      <sheetName val="14固定资产清理"/>
      <sheetName val="15在建工程"/>
      <sheetName val="16无形资产及待摊递延资产（长期待摊）"/>
      <sheetName val="17其它流动及长期资产"/>
      <sheetName val="18短期银行借款"/>
      <sheetName val="18(续1)外部单位短期其它借款"/>
      <sheetName val="18(续2)与中电信集团公司之短期贷款"/>
      <sheetName val="18(续3)与中电信集团附属公司之短期贷款"/>
      <sheetName val="19应付票据"/>
      <sheetName val="20应付帐款"/>
      <sheetName val="21预收帐款"/>
      <sheetName val="21a預收有价卡资料调查表"/>
      <sheetName val="21b电话卡结算调查表"/>
      <sheetName val="21c电话卡期末结余情况调查表"/>
      <sheetName val="21d电话卡本年使用量调查表"/>
      <sheetName val="21e电话卡本年使用量调查表"/>
      <sheetName val="22其他应付款"/>
      <sheetName val="23应付工資及福利费"/>
      <sheetName val="24未交税金、应上交款项、其他未交款及递延税款"/>
      <sheetName val="25預提費用"/>
      <sheetName val="26銀行長期借款"/>
      <sheetName val="27外部单位长期其他借款"/>
      <sheetName val="27(续1)与中电信集团公司之长期贷款"/>
      <sheetName val="27(续2)与中电信集团附属公司之长期贷款 "/>
      <sheetName val="28应付债券"/>
      <sheetName val="29 长期应付款"/>
      <sheetName val="30其他长期负债"/>
      <sheetName val="31所有者权益"/>
      <sheetName val="P1国内长途话费"/>
      <sheetName val="P2国际通话收入"/>
      <sheetName val="P3港澳台通话收入"/>
      <sheetName val="P4月租费合计"/>
      <sheetName val="P4.1月租费"/>
      <sheetName val="P4.2月租费-客户量"/>
      <sheetName val="P5本地网话费收入"/>
      <sheetName val="P6国内长途电路(条数)"/>
      <sheetName val="P7国际长途电路(条数)"/>
      <sheetName val="P8本地网电路(条数)"/>
      <sheetName val="P9 多媒体业务收入"/>
      <sheetName val="P9a多媒体业务数据"/>
      <sheetName val="P10网间结算收入及支出"/>
      <sheetName val="P11网间结算收入及支出"/>
      <sheetName val="P11a网间结算通話量"/>
      <sheetName val="P12初装费"/>
      <sheetName val="P13 装移机收入及成本"/>
      <sheetName val="P14电话卡收入"/>
      <sheetName val="P15邮电附加费"/>
      <sheetName val="P16通信業務成本及管理費用"/>
      <sheetName val="P16a 内退及房改一次性补贴调查表"/>
      <sheetName val="P17营业税金及附加"/>
      <sheetName val="P18利息費用"/>
      <sheetName val="P19其它业务利润及营业外收支"/>
      <sheetName val="P20其它收入"/>
      <sheetName val="差异测试表 "/>
      <sheetName val="900 行表 "/>
      <sheetName val="1评估结果分类汇总表"/>
      <sheetName val="2流动资产汇总表"/>
      <sheetName val="3流动资产--现金"/>
      <sheetName val="4流动资产--银行存款"/>
      <sheetName val="5流动资产--其他货币"/>
      <sheetName val="6短投汇总表"/>
      <sheetName val="7短投股票"/>
      <sheetName val="8短投债券"/>
      <sheetName val="9短投其他"/>
      <sheetName val="10流动资产--票据"/>
      <sheetName val="11流动资产--股利"/>
      <sheetName val="12流动资产--利息"/>
      <sheetName val="13流动资产--应收"/>
      <sheetName val="PwC-1应收帐款"/>
      <sheetName val="14流动资产--其他应收"/>
      <sheetName val="PwC-2其它应收款"/>
      <sheetName val="PwC-3十大应收账款及其他应收款余额表"/>
      <sheetName val="15备用金"/>
      <sheetName val="16流动资产--预付"/>
      <sheetName val="PwC-4预付帐款"/>
      <sheetName val="17流动资产--补贴"/>
      <sheetName val="18流动资产--存货"/>
      <sheetName val="PwC-5存货"/>
      <sheetName val="19流动资产-在途物资"/>
      <sheetName val="20流动资产-库存材料"/>
      <sheetName val="21流动资产-在库低值"/>
      <sheetName val="22流动资产-在用低值"/>
      <sheetName val="23流动资产-库存商品"/>
      <sheetName val="24流动资产-出租商品"/>
      <sheetName val="25流动资产-委托加工物资"/>
      <sheetName val="26流动资产-委托代销商品"/>
      <sheetName val="27流动资产-受托代销商品"/>
      <sheetName val="28流动资产-分期收款发出商品"/>
      <sheetName val="29流动资产--待摊"/>
      <sheetName val="30流动资产--待处理"/>
      <sheetName val="31一年到期长期债权"/>
      <sheetName val="32其他流动资产"/>
      <sheetName val="33长期投资汇总表"/>
      <sheetName val="34长期投资--股票"/>
      <sheetName val="35长期投资--债券"/>
      <sheetName val="36长期投资--其他股权投资"/>
      <sheetName val="37长期投资--其他债权投资"/>
      <sheetName val="PwC-6固定资产及累计折旧变动表"/>
      <sheetName val="PwC-6.1抵押质押担保固定资产明细表"/>
      <sheetName val="PwC-6.2闲置固定资产"/>
      <sheetName val="PwC-6.3融资租赁固定资产"/>
      <sheetName val="PwC-6.4固定资产处置"/>
      <sheetName val="PwC-6.5资产评估"/>
      <sheetName val="PwC-7在建工程"/>
      <sheetName val="38土地使用权清查评估明细表"/>
      <sheetName val="39其他无形资产"/>
      <sheetName val="40开办费"/>
      <sheetName val="41长期待摊费用"/>
      <sheetName val="42其他长期资产"/>
      <sheetName val="43递延税款借项"/>
      <sheetName val="44流动负债汇总表"/>
      <sheetName val="45短期借款"/>
      <sheetName val="46应付票据"/>
      <sheetName val="47应付帐款"/>
      <sheetName val="PwC-8应付帐款"/>
      <sheetName val="48预收帐款"/>
      <sheetName val="PwC-9预收帐款"/>
      <sheetName val="PwC-10十大应付账款及其他应付款余额表"/>
      <sheetName val="49应付工资"/>
      <sheetName val="PwC-11应付工资及应付福利费"/>
      <sheetName val="50应付福利费"/>
      <sheetName val="PwC-12福利费计算表"/>
      <sheetName val="51应付股利"/>
      <sheetName val="52应交上级资金"/>
      <sheetName val="53应交税金"/>
      <sheetName val="54其它应交款"/>
      <sheetName val="55其他应付款"/>
      <sheetName val="PwC-13其他应付款"/>
      <sheetName val="56预提费用"/>
      <sheetName val="57预计负债"/>
      <sheetName val="58一年内到期长期负债"/>
      <sheetName val="59其他流动负债"/>
      <sheetName val="60长期负债汇总表"/>
      <sheetName val="61长期借款"/>
      <sheetName val="62应付债券"/>
      <sheetName val="63长期应付款"/>
      <sheetName val="PwC-14长期应付款及其他长期负债变动"/>
      <sheetName val="64专项应付款"/>
      <sheetName val="65其他长期负债"/>
      <sheetName val="66递延税款贷项"/>
      <sheetName val="00000000"/>
      <sheetName val="00000001"/>
      <sheetName val="FS-W"/>
      <sheetName val="FS-N"/>
      <sheetName val="Journal list"/>
      <sheetName val="Journal list (2)"/>
      <sheetName val="Journal list (3)"/>
      <sheetName val="Journal list (4)"/>
      <sheetName val="Journal list (5)"/>
      <sheetName val="Log"/>
      <sheetName val="A1现金盘点表"/>
      <sheetName val="A2存货盘点表"/>
      <sheetName val="A3存货盘点汇总表"/>
      <sheetName val="A4发函统计表"/>
      <sheetName val="B1配置调查表"/>
      <sheetName val="B2折扣率调查表"/>
      <sheetName val="B3合同调查表"/>
      <sheetName val="B4线路资产单位造价调查表"/>
      <sheetName val="B5赔补费调查表"/>
      <sheetName val="B6估列资产调查表"/>
      <sheetName val="B7其他设备状况表"/>
      <sheetName val="B8车辆状况调查表"/>
      <sheetName val="表头备用"/>
      <sheetName val="表头"/>
      <sheetName val="应付工程款"/>
      <sheetName val="0基本情况"/>
      <sheetName val="1评估结果汇总表"/>
      <sheetName val="2评估结果分类汇总表"/>
      <sheetName val="3流动资产汇总表"/>
      <sheetName val="4流动资产--货币"/>
      <sheetName val="5流动资产--货币 (2)"/>
      <sheetName val="6流动资产--货币 (3)"/>
      <sheetName val="7短投汇总表"/>
      <sheetName val="8短投"/>
      <sheetName val="9短投 (2)"/>
      <sheetName val="11流动资产--应收"/>
      <sheetName val="12流动资产--利润"/>
      <sheetName val="13流动资产--利息"/>
      <sheetName val="14流动资产--预付"/>
      <sheetName val="15流动资产--补贴"/>
      <sheetName val="16流动资产--其他应收"/>
      <sheetName val="17流动资产--存货"/>
      <sheetName val="18流动资产-库存材料（原材料） (2)"/>
      <sheetName val="18流动资产-库存材料（原材料）"/>
      <sheetName val="19流动资产-材料采购"/>
      <sheetName val="20流动资产-在库低值易耗品"/>
      <sheetName val="21流动资产-包装物"/>
      <sheetName val="22流动资产-委托加工材料"/>
      <sheetName val="24流动资产-在产品"/>
      <sheetName val="25流动资产-分期收款"/>
      <sheetName val="26流动资产-在用低值易耗品"/>
      <sheetName val="27流动资产-委托代销商品"/>
      <sheetName val="28受托代销商品"/>
      <sheetName val="29流动资产-出租商品"/>
      <sheetName val="30流动资产-存货其他"/>
      <sheetName val="31流动资产--待摊"/>
      <sheetName val="32流动资产--待处理"/>
      <sheetName val="33一年到期长期债权投资"/>
      <sheetName val="34其他流动资产"/>
      <sheetName val="35长期投资汇总表"/>
      <sheetName val="36长期投资--股票"/>
      <sheetName val="37长期投资--债券"/>
      <sheetName val="38长期投资--其他投资"/>
      <sheetName val="39固定资产汇总表"/>
      <sheetName val="40房屋建筑物"/>
      <sheetName val="41构筑物"/>
      <sheetName val="42管道和沟槽"/>
      <sheetName val="43机械设备"/>
      <sheetName val="44车辆"/>
      <sheetName val="45电子设备"/>
      <sheetName val="46线路设备"/>
      <sheetName val="47工程物资"/>
      <sheetName val="48土建工程"/>
      <sheetName val="49设备安装"/>
      <sheetName val="50固定资产清理"/>
      <sheetName val="51待处理固定资产"/>
      <sheetName val="52土地使用权"/>
      <sheetName val="53其他无形资产"/>
      <sheetName val="54开办费"/>
      <sheetName val="55长期待摊费用"/>
      <sheetName val="56其他长期资产"/>
      <sheetName val="57递延税款"/>
      <sheetName val="58流动负债汇总表"/>
      <sheetName val="59短期借款"/>
      <sheetName val="60应付票据"/>
      <sheetName val="61应付账款"/>
      <sheetName val="62预收账款"/>
      <sheetName val="63代销商品款"/>
      <sheetName val="64其他应付款"/>
      <sheetName val="65应付工资"/>
      <sheetName val="66应付福利费"/>
      <sheetName val="67应交税金"/>
      <sheetName val="68应付利润"/>
      <sheetName val="69其它应交款"/>
      <sheetName val="70预提费用"/>
      <sheetName val="73预计负债"/>
      <sheetName val="71一年内到期长期负债"/>
      <sheetName val="72其他流动负债"/>
      <sheetName val="74长期负债汇总表"/>
      <sheetName val="75长期借款"/>
      <sheetName val="76应付债券"/>
      <sheetName val="77长期应付款"/>
      <sheetName val="78住房周转金"/>
      <sheetName val="79其他长期负债"/>
      <sheetName val="80延税款贷款"/>
      <sheetName val="长期投资-?其他投资"/>
      <sheetName val="上报"/>
      <sheetName val="其他业务收入汇总表"/>
      <sheetName val="其他业务收入明细表"/>
      <sheetName val="营业场地支持"/>
      <sheetName val="场地使用(一季度)"/>
      <sheetName val="场地使用 (二季度)"/>
      <sheetName val="促销管理"/>
      <sheetName val="广告位"/>
      <sheetName val="广告位政策"/>
      <sheetName val="新店开业促销活动"/>
      <sheetName val="二门店开业赞助"/>
      <sheetName val="春节赞助费"/>
      <sheetName val="五一赞助费"/>
      <sheetName val="元旦赞助费"/>
      <sheetName val="元旦促销活动费"/>
      <sheetName val="销售支持费"/>
      <sheetName val="制冷节"/>
      <sheetName val="其他服务费"/>
      <sheetName val="空调安装返利明细"/>
      <sheetName val="空调安装应收明细"/>
      <sheetName val="空调数量明细"/>
      <sheetName val="空调政策表"/>
      <sheetName val="xxxxx"/>
      <sheetName val="00000"/>
      <sheetName val="kkkkk"/>
      <sheetName val="上半年汇总"/>
      <sheetName val="三季度汇总"/>
      <sheetName val="3-1汇总表"/>
      <sheetName val="3-6实收"/>
      <sheetName val="调节表"/>
      <sheetName val="3-7欠收"/>
      <sheetName val="欠收原因"/>
      <sheetName val="3-5调整说明书"/>
      <sheetName val="长期投资-_其他投资"/>
      <sheetName val="长期"/>
      <sheetName val="3-2-1月折扣计算表"/>
      <sheetName val="3-3季度"/>
      <sheetName val="3-4年度"/>
      <sheetName val="3-2-3特价机"/>
      <sheetName val="3-2-2代销"/>
      <sheetName val="上年实收调整"/>
      <sheetName val="委托代收明细表"/>
      <sheetName val="4-2降价"/>
      <sheetName val="4-2降价负数"/>
      <sheetName val="4-3退残"/>
      <sheetName val="4-3退残负数"/>
      <sheetName val="残次"/>
      <sheetName val="_x0000__x0000__x0000__x0000__x0000__x0000__x0000__x0000_"/>
      <sheetName val="74长期负债汇"/>
      <sheetName val="设备盘侏盘盈"/>
      <sheetName val="递忶税款"/>
      <sheetName val="企业汇偏"/>
      <sheetName val="货币资金汇总"/>
      <sheetName val="现金"/>
      <sheetName val="内部银行存款 "/>
      <sheetName val="外部银行存款 "/>
      <sheetName val="内部存款"/>
      <sheetName val="应收债权"/>
      <sheetName val="坏账准备"/>
      <sheetName val="预付帐款"/>
      <sheetName val="存货类别"/>
      <sheetName val="存货跌价-可变现净值汇总"/>
      <sheetName val="存货跌价-可变现净值明细表 (2)"/>
      <sheetName val="存货跌价-可变现净值明细表(2)"/>
      <sheetName val="存货跌价-可变现净值明细表(3)"/>
      <sheetName val="存货跌价-可变现净值明细表(4)"/>
      <sheetName val="待摊费用"/>
      <sheetName val="长投类别"/>
      <sheetName val="长期债权投资 "/>
      <sheetName val="固定资产及折旧类别 "/>
      <sheetName val="折旧测算表"/>
      <sheetName val="固定资产明细"/>
      <sheetName val="新增固定资产明细"/>
      <sheetName val="Sh"/>
      <sheetName val="Sh瞐(⿛"/>
      <sheetName val="Sh⽜_x0005__x0000_"/>
      <sheetName val="Sh풘ଚ踇』"/>
      <sheetName val="新增固定资产数量检查"/>
      <sheetName val="房产证统计"/>
      <sheetName val="行车证统计"/>
      <sheetName val="固定资产减值准备分析"/>
      <sheetName val="在建工程减值准备分析"/>
      <sheetName val="借款分类表"/>
      <sheetName val="借款明细（长期）"/>
      <sheetName val="借款明细 (短期)"/>
      <sheetName val="应付福利 "/>
      <sheetName val="销项税金计算表"/>
      <sheetName val="进项税金检查表"/>
      <sheetName val="股本"/>
      <sheetName val="主营收入明细"/>
      <sheetName val="税金明细"/>
      <sheetName val="营费明细"/>
      <sheetName val="管理明细 "/>
      <sheetName val="三费提取表"/>
      <sheetName val="财务明细"/>
      <sheetName val="他收明细"/>
      <sheetName val="他支明细"/>
      <sheetName val="外收明细"/>
      <sheetName val="外支明细 "/>
      <sheetName val="主营成本明细"/>
      <sheetName val="成本构成表"/>
      <sheetName val="销售成本检查表"/>
      <sheetName val="制造费用"/>
      <sheetName val="审定表"/>
      <sheetName val="人工分析"/>
      <sheetName val="非现金清偿"/>
      <sheetName val="关联交易明细表"/>
      <sheetName val="关联方目录表"/>
      <sheetName val="关联交易汇总表"/>
      <sheetName val="_2551"/>
      <sheetName val="_2555"/>
      <sheetName val="74长期负债汇က⹶"/>
      <sheetName val="03年1-11月收发存"/>
      <sheetName val="2003年12月入库"/>
      <sheetName val="2003年12月采购成本"/>
      <sheetName val="1-11月入库"/>
      <sheetName val="1-11月采购成本"/>
      <sheetName val="收发存"/>
      <sheetName val="Exposure"/>
      <sheetName val="CapRes"/>
      <sheetName val="GLVBGA_TBBK_BCY"/>
      <sheetName val="ignore(formularise)"/>
      <sheetName val="PriorYr"/>
      <sheetName val="recon"/>
      <sheetName val="Instructions"/>
      <sheetName val="just paste&gt;TP&gt;ChiaLiWang&gt;TB&gt;PL"/>
      <sheetName val="just paste&gt;TP&gt;Sylvia&gt;GP_SP"/>
      <sheetName val="ignore(formularised)"/>
      <sheetName val="ignore(formularised)1"/>
      <sheetName val="just paste&gt;SH&gt;DongWang&gt;FCY BS"/>
      <sheetName val="just paste&gt;SH&gt;DongWang&gt;FCY Inc"/>
      <sheetName val="NDF outstandg as at AUG"/>
      <sheetName val="just paste3"/>
      <sheetName val="extract fr GLVBGA"/>
      <sheetName val="GP TP"/>
      <sheetName val="GP TP PSGL query"/>
      <sheetName val="关联交易-存款a"/>
      <sheetName val="货币资金Cx"/>
      <sheetName val="货币资金Mx"/>
      <sheetName val="分录"/>
      <sheetName val="会计科目表"/>
      <sheetName val="Sheet4"/>
      <sheetName val="利润表 "/>
      <sheetName val="合并用表"/>
      <sheetName val="本期试算平衡"/>
      <sheetName val="科目名称表"/>
      <sheetName val="牛舍分布图"/>
      <sheetName val="RecoveredExternalLink4"/>
      <sheetName val="Mp-team 1"/>
      <sheetName val="会计利润"/>
      <sheetName val="清单1"/>
      <sheetName val="基本设置"/>
      <sheetName val="1-6月客戶數"/>
      <sheetName val="預算目標"/>
      <sheetName val="Sheet9"/>
      <sheetName val="Open"/>
      <sheetName val="方案1"/>
      <sheetName val="系数516"/>
      <sheetName val="99CCTV"/>
      <sheetName val="纳税调整"/>
      <sheetName val="开发节凑"/>
      <sheetName val="POWER ASSUMPTIONS"/>
      <sheetName val="项目指标"/>
      <sheetName val="合同台账"/>
      <sheetName val="动态成本"/>
      <sheetName val="付款台账"/>
      <sheetName val="附表1"/>
      <sheetName val="计算稿封面"/>
      <sheetName val="门窗表"/>
      <sheetName val="计算稿"/>
      <sheetName val="Sheet30"/>
      <sheetName val="_x005f_x0000__x005f_x0000__x005f_x0000__x005f_x0000__x0"/>
      <sheetName val="UFPrn20020708110604"/>
      <sheetName val="管比表（2）"/>
      <sheetName val="科余"/>
      <sheetName val="制比表（2）"/>
      <sheetName val="损表"/>
      <sheetName val="固折（2）"/>
      <sheetName val="预提表"/>
      <sheetName val="资负表"/>
      <sheetName val="毛利表"/>
      <sheetName val="应税表"/>
      <sheetName val="管比表"/>
      <sheetName val="预算底稿"/>
      <sheetName val="管理费用预算"/>
      <sheetName val="固定生产成本预算"/>
      <sheetName val="本期发生"/>
      <sheetName val="11度华丹"/>
      <sheetName val="13度高浓"/>
      <sheetName val="13度分配表"/>
      <sheetName val="13.65度雪花"/>
      <sheetName val="13.6雪花分配表"/>
      <sheetName val="13.65度沈阳"/>
      <sheetName val="13.65沈阳分配表"/>
      <sheetName val="11度干啤"/>
      <sheetName val="酵造过滤分配"/>
      <sheetName val="新水分配表"/>
      <sheetName val="酿造煤水电"/>
      <sheetName val="酿造麦芽"/>
      <sheetName val="汇总表"/>
      <sheetName val="煤水电备份 "/>
      <sheetName val="10.5度成本表"/>
      <sheetName val="11度雪成本表"/>
      <sheetName val="11度亚特成本表"/>
      <sheetName val="雪花干成本表"/>
      <sheetName val="华丹成本表"/>
      <sheetName val="11度沈阳鲜成本表"/>
      <sheetName val="制品辅料"/>
      <sheetName val="制品煤水电"/>
      <sheetName val="制品瓶盖商标"/>
      <sheetName val="雪花分配表"/>
      <sheetName val="雪花干分配表"/>
      <sheetName val="沈阳鲜分配表"/>
      <sheetName val="华丹分配"/>
      <sheetName val="桶酒15L"/>
      <sheetName val="桶酒20L"/>
      <sheetName val="桶酒30L"/>
      <sheetName val="桶酒10L"/>
      <sheetName val="桶酒5L"/>
      <sheetName val="桶酒20L (雪) "/>
      <sheetName val="桶酒30L (雪)  "/>
      <sheetName val="桶酒15L(华）"/>
      <sheetName val="桶酒20L（华）"/>
      <sheetName val="桶酒30L（华）"/>
      <sheetName val="桶酒20L(雪花干）"/>
      <sheetName val="说明"/>
      <sheetName val="销量"/>
      <sheetName val="共享"/>
      <sheetName val="促销活动"/>
      <sheetName val="活动"/>
      <sheetName val="总表"/>
      <sheetName val="¹Ü±È±í£¨2£©"/>
      <sheetName val="¿ÆÓà"/>
      <sheetName val="ÖÆ±È±í£¨2£©"/>
      <sheetName val="Ëð±í"/>
      <sheetName val="¹ÌÕÛ£¨2£©"/>
      <sheetName val="Ô¤Ìá±í"/>
      <sheetName val="×Ê¸º±í"/>
      <sheetName val="Ã«Àû±í"/>
      <sheetName val="Ó¦Ë°±í"/>
      <sheetName val="¹Ü±È±í"/>
      <sheetName val="Ô¤Ëãµ×¸å"/>
      <sheetName val="¹ÜÀí·ÑÓÃÔ¤Ëã"/>
      <sheetName val="¹Ì¶¨Éú²ú³É±¾Ô¤Ëã"/>
      <sheetName val="±¾ÆÚ·¢Éú"/>
      <sheetName val="11¶È»ªµ¤"/>
      <sheetName val="13¶È¸ßÅ¨"/>
      <sheetName val="13¶È·ÖÅä±í"/>
      <sheetName val="13.65¶ÈÑ©»¨"/>
      <sheetName val="13.6Ñ©»¨·ÖÅä±í"/>
      <sheetName val="13.65¶ÈÉòÑô"/>
      <sheetName val="13.65ÉòÑô·ÖÅä±í"/>
      <sheetName val="11¶È¸ÉÆ¡"/>
      <sheetName val="½ÍÔì¹ýÂË·ÖÅä"/>
      <sheetName val="ÐÂË®·ÖÅä±í"/>
      <sheetName val="ÄðÔìÃºË®µç"/>
      <sheetName val="ÄðÔìÂóÑ¿"/>
      <sheetName val="»ã×Ü±í"/>
      <sheetName val="ÃºË®µç±¸·Ý "/>
      <sheetName val="10.5¶È³É±¾±í"/>
      <sheetName val="11¶ÈÑ©³É±¾±í"/>
      <sheetName val="11¶ÈÑÇÌØ³É±¾±í"/>
      <sheetName val="Ñ©»¨¸É³É±¾±í"/>
      <sheetName val="»ªµ¤³É±¾±í"/>
      <sheetName val="11¶ÈÉòÑôÏÊ³É±¾±í"/>
      <sheetName val="ÖÆÆ·¸¨ÁÏ"/>
      <sheetName val="ÖÆÆ·ÃºË®µç"/>
      <sheetName val="ÖÆÆ·Æ¿¸ÇÉÌ±ê"/>
      <sheetName val="Ñ©»¨·ÖÅä±í"/>
      <sheetName val="Ñ©»¨¸É·ÖÅä±í"/>
      <sheetName val="ÉòÑôÏÊ·ÖÅä±í"/>
      <sheetName val="»ªµ¤·ÖÅä"/>
      <sheetName val="Í°¾Æ15L"/>
      <sheetName val="Í°¾Æ20L"/>
      <sheetName val="Í°¾Æ30L"/>
      <sheetName val="Í°¾Æ10L"/>
      <sheetName val="Í°¾Æ5L"/>
      <sheetName val="Í°¾Æ20L (Ñ©) "/>
      <sheetName val="Í°¾Æ30L (Ñ©)  "/>
      <sheetName val="Í°¾Æ15L(»ª£©"/>
      <sheetName val="Í°¾Æ20L£¨»ª£©"/>
      <sheetName val="Í°¾Æ30L£¨»ª£©"/>
      <sheetName val="Í°¾Æ20L(Ñ©»¨¸É£©"/>
      <sheetName val="ËµÃ÷"/>
      <sheetName val="ÏúÁ¿"/>
      <sheetName val="¹²Ïí"/>
      <sheetName val="´ÙÏú»î¶¯"/>
      <sheetName val="»î¶¯"/>
      <sheetName val="×Ü±í"/>
      <sheetName val="趋势图"/>
      <sheetName val="折旧测试"/>
      <sheetName val="应收账款及预收账款明细表"/>
      <sheetName val="81180截止测试"/>
      <sheetName val="营业收入"/>
      <sheetName val="81130主营月份"/>
      <sheetName val="存货明细表 "/>
      <sheetName val="54131"/>
      <sheetName val="存货成本重算"/>
      <sheetName val="占地面积统计表"/>
      <sheetName val="应付－武汉运盛钢铁贸易有限公司"/>
      <sheetName val="襄樊鼎益机电有限公司"/>
      <sheetName val="应收账款明细表"/>
      <sheetName val="平均年限法(基于入账原值和入账预计使用期间)"/>
      <sheetName val="会计科目"/>
      <sheetName val="盈余公积 （合并)"/>
      <sheetName val="包增减变动"/>
      <sheetName val="总分类账"/>
      <sheetName val="固定资产明细表"/>
      <sheetName val="固及累及减值"/>
      <sheetName val="56261盘点"/>
      <sheetName val="其他应收明细表"/>
      <sheetName val="在建工程审计说明"/>
      <sheetName val="124301 查询"/>
      <sheetName val="经贸库存商品"/>
      <sheetName val="户名"/>
      <sheetName val="_x0"/>
      <sheetName val="建造目标成本审批表"/>
      <sheetName val="一期住宅成本明细表"/>
      <sheetName val="一期车库成本明细表"/>
      <sheetName val="一期商业建安费 "/>
      <sheetName val="G2TempSheet"/>
      <sheetName val="56271-2"/>
      <sheetName val="大连"/>
      <sheetName val="资产分类信息"/>
      <sheetName val="13_65度雪花"/>
      <sheetName val="13_6雪花分配表"/>
      <sheetName val="13_65度沈阳"/>
      <sheetName val="13_65沈阳分配表"/>
      <sheetName val="煤水电备份_"/>
      <sheetName val="10_5度成本表"/>
      <sheetName val="桶酒20L_(雪)_"/>
      <sheetName val="桶酒30L_(雪)__"/>
      <sheetName val="POWER_ASSUMPTIONS"/>
      <sheetName val="13_65¶ÈÑ©»¨"/>
      <sheetName val="13_6Ñ©»¨·ÖÅä±í"/>
      <sheetName val="13_65¶ÈÉòÑô"/>
      <sheetName val="13_65ÉòÑô·ÖÅä±í"/>
      <sheetName val="ÃºË®µç±¸·Ý_"/>
      <sheetName val="10_5¶È³É±¾±í"/>
      <sheetName val="Í°¾Æ20L_(Ñ©)_"/>
      <sheetName val="Í°¾Æ30L_(Ñ©)__"/>
      <sheetName val="存货明细表_"/>
      <sheetName val="_701"/>
      <sheetName val="_702"/>
      <sheetName val="_703"/>
      <sheetName val="_704"/>
      <sheetName val="_705"/>
      <sheetName val="_712"/>
      <sheetName val="新产品贡献率"/>
      <sheetName val="福华整理6月负债表"/>
      <sheetName val="Main"/>
      <sheetName val="Financ__Overview"/>
      <sheetName val="inf"/>
      <sheetName val="表4-12"/>
      <sheetName val="Third party"/>
      <sheetName val="核算项目余额表"/>
      <sheetName val="82130其他"/>
      <sheetName val="G.1R-Shou COP Gf"/>
      <sheetName val="管比表（2缉"/>
      <sheetName val="祑余"/>
      <sheetName val="预捐表"/>
      <sheetName val="13.6ᛪ花分配ࡨ"/>
      <sheetName val="13.65沈ᘳ分配表"/>
      <sheetName val="攰水分配表"/>
      <sheetName val="酿造鸦銵"/>
      <sheetName val="汇总ࡨ"/>
      <sheetName val="10.5带成本表"/>
      <sheetName val="11度陪成本表"/>
      <sheetName val="桶ᅒ20L"/>
      <sheetName val="桶酒15L(华缉"/>
      <sheetName val="桶酒30L缈华）"/>
      <sheetName val="桶酒20L(陪舱干）"/>
      <sheetName val="销酏"/>
      <sheetName val="¹Ü±@±í£¨2£©"/>
      <sheetName val="ÖÆ±È±í£¨2£)"/>
      <sheetName val="Kð1í"/>
      <sheetName val="¹ÌÕ_£¨2£©"/>
      <sheetName val="Ô$Ìá±m"/>
      <sheetName val="WÊ¸º1m"/>
      <sheetName val="Ã«À{±í"/>
      <sheetName val="Ó¦K°1í"/>
      <sheetName val="________"/>
      <sheetName val="KKKKKKKK"/>
      <sheetName val="4.3.1物料损耗率"/>
      <sheetName val="设定"/>
      <sheetName val="YS02-02"/>
      <sheetName val="????????"/>
      <sheetName val="¹ÌÕ[£¨2£©"/>
      <sheetName val="分产品销售收入、成本分析表"/>
      <sheetName val="其他凭证抽查"/>
      <sheetName val="K3代码"/>
      <sheetName val="公司管理费用"/>
      <sheetName val="资产负债表及损益表"/>
      <sheetName val="重要内部交易"/>
      <sheetName val="财务费用"/>
      <sheetName val="管理费用"/>
      <sheetName val="营业费用"/>
      <sheetName val="所得税凭证抽查"/>
      <sheetName val="应交税费审定表"/>
      <sheetName val="预付清单"/>
      <sheetName val="SMCTSSP2"/>
      <sheetName val="清单12.31"/>
      <sheetName val="主营成本"/>
      <sheetName val="凭证号"/>
      <sheetName val="营业成本"/>
      <sheetName val="销售费用"/>
      <sheetName val="母子利润汇总"/>
      <sheetName val="64151支付情况"/>
      <sheetName val="Quantity"/>
      <sheetName val="2006"/>
      <sheetName val="折旧测试2007"/>
      <sheetName val="审定IN"/>
      <sheetName val="UFPrn20030305081341"/>
      <sheetName val="summary "/>
      <sheetName val="在建工程设备"/>
      <sheetName val="调整分录汇总"/>
      <sheetName val="关联方及集团内清单"/>
      <sheetName val="64130"/>
      <sheetName val="资过表20011-本部"/>
      <sheetName val="利过表2011-本部"/>
      <sheetName val="递延所得税资产"/>
      <sheetName val="审计调整"/>
      <sheetName val="其他应收款程序表"/>
      <sheetName val="memo"/>
      <sheetName val="应付职工薪酬审定表"/>
      <sheetName val="审计说明64190"/>
      <sheetName val="64170计提及分配"/>
      <sheetName val="64151支付情况-应付工资"/>
      <sheetName val="递延所得税说明08"/>
      <sheetName val="for disclosure"/>
      <sheetName val="OR Breakdown"/>
      <sheetName val="应交税费程序表"/>
      <sheetName val="基本信息"/>
      <sheetName val="应交税费明细表"/>
      <sheetName val="三家其他应付公司"/>
      <sheetName val="在役资产"/>
      <sheetName val="已减少资产"/>
      <sheetName val="役龄资产统计表"/>
      <sheetName val="dxnsjtempsheet"/>
      <sheetName val="短期投资股票投资.dbf"/>
      <sheetName val="短期投资国债投资.dbf"/>
      <sheetName val="股票投资收益.dbf"/>
      <sheetName val="其他货币海通.dbf"/>
      <sheetName val="其他货币零领路.dbf"/>
      <sheetName val="投资收益债券.dbf"/>
      <sheetName val="首页"/>
      <sheetName val="房屋及建筑物"/>
      <sheetName val="detail"/>
      <sheetName val="Sheet1 (11)"/>
      <sheetName val="利过表2010.10"/>
      <sheetName val="科目余额表"/>
      <sheetName val="预收款项程序表"/>
      <sheetName val="应付账款程序表"/>
      <sheetName val="资产负债表调整过程表"/>
      <sheetName val="巢湖新奥2"/>
      <sheetName val="其他应付单位"/>
      <sheetName val="营业成本程序表"/>
      <sheetName val="预付账款04"/>
      <sheetName val="固定资产04"/>
      <sheetName val="累计折旧04"/>
      <sheetName val="固定资产清理04"/>
      <sheetName val="在建工程-杏花镇"/>
      <sheetName val="在建工程-新厂区"/>
      <sheetName val="应付票据04"/>
      <sheetName val="固定资产2001年折旧"/>
      <sheetName val="管理费用程序表"/>
      <sheetName val="新建工作表 "/>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PER SALES ORG"/>
      <sheetName val="科目"/>
      <sheetName val="Market share"/>
      <sheetName val="fs(for Consol)"/>
      <sheetName val="10-2.固定资产处置表"/>
      <sheetName val="资产表横向"/>
      <sheetName val="期初调整"/>
      <sheetName val="原料库存帐"/>
      <sheetName val="产成品库存帐"/>
      <sheetName val="K1 Tax computation"/>
      <sheetName val="2月修改"/>
      <sheetName val="TONGKE-HT"/>
      <sheetName val="PNT-QUOT-#3"/>
      <sheetName val="COAT&amp;WRAP-QIOT-#3"/>
      <sheetName val="M 67"/>
      <sheetName val="_04009"/>
      <sheetName val="_0401"/>
      <sheetName val="UFPrn20040930171821"/>
      <sheetName val="C4_"/>
      <sheetName val="其他货币资金.dbf"/>
      <sheetName val="银行存款.dbf"/>
      <sheetName val="灰铁明细账"/>
      <sheetName val="国产化斜楔明细账"/>
      <sheetName val="600104(部门）"/>
      <sheetName val="改账前余额表"/>
      <sheetName val="帐务资料"/>
      <sheetName val="长期股权投资Cx"/>
      <sheetName val="长期股权投资Dy"/>
      <sheetName val="实收资本Cx"/>
      <sheetName val="资产减值损失Cx"/>
      <sheetName val="库存商品Cx"/>
      <sheetName val="物业类型"/>
      <sheetName val="_x005f_x005f_x005f_x0000__x005f_x005f_x005f_x0000__x005"/>
      <sheetName val="订单"/>
      <sheetName val="_x005f_x005f_x005f_x005f_x005f_x005f_x005f_x0000__x005f"/>
      <sheetName val="选项表"/>
      <sheetName val="表格索引"/>
      <sheetName val="应收电费情况一览表"/>
      <sheetName val="_x005f_x0000__x005f_x0000__x005"/>
      <sheetName val="_x005f_x005f_x005f_x0000__x005f"/>
      <sheetName val="_x005f_x005f_x005f_x005f_x005f_x005f_x005f_x005f_x005f_x005f_"/>
      <sheetName val="成品计价测试"/>
      <sheetName val="3、工程在施情况明细表 "/>
      <sheetName val="营业收入程序表"/>
      <sheetName val="营业成本11"/>
      <sheetName val="_x005f_x005f_x005f_x005f_"/>
      <sheetName val="_x005f_x005f_x005f_x005f_x005f_x005f_x005f_x005f_"/>
      <sheetName val="_x005f_x0000__x005f"/>
      <sheetName val="_x005f_x005f_"/>
      <sheetName val="基础值集"/>
      <sheetName val="4"/>
      <sheetName val="5"/>
      <sheetName val="6"/>
      <sheetName val="7"/>
      <sheetName val="8"/>
      <sheetName val="9"/>
      <sheetName val="10"/>
      <sheetName val="11"/>
      <sheetName val="12"/>
      <sheetName val="材料采购－原材料（购价）"/>
      <sheetName val="收入明细－按客户"/>
      <sheetName val="�ܱȱ�2��"/>
      <sheetName val="�Ʊȱ�2��"/>
      <sheetName val="���ۣ�2��"/>
      <sheetName val="�ʸ���"/>
      <sheetName val="ë��"/>
      <sheetName val="�ܱȱ�"/>
      <sheetName val="�̶����ɱ�Ԥ��"/>
      <sheetName val="���ڷ���"/>
      <sheetName val="11�Ȼ���"/>
      <sheetName val="13�ȸ�Ũ"/>
      <sheetName val="13�ȷ����"/>
      <sheetName val="13.65��ѩ��"/>
      <sheetName val="13.6ѩ�������"/>
      <sheetName val="13.65����"/>
      <sheetName val="11�ȸ�ơ"/>
      <sheetName val="����úˮ��"/>
      <sheetName val="úˮ�籸�� "/>
      <sheetName val="10.5�ȳɱ���"/>
      <sheetName val="11��ѩ�ɱ���"/>
      <sheetName val="11�����سɱ���"/>
      <sheetName val="ѩ���ɳɱ���"/>
      <sheetName val="�����ɱ���"/>
      <sheetName val="11�������ʳɱ���"/>
      <sheetName val="��Ʒ����"/>
      <sheetName val="��Ʒúˮ��"/>
      <sheetName val="��Ʒƿ���̱�"/>
      <sheetName val="ѩ�������"/>
      <sheetName val="ѩ���ɷ����"/>
      <sheetName val="�����ʷ����"/>
      <sheetName val="Ͱ��15L"/>
      <sheetName val="Ͱ��20L"/>
      <sheetName val="Ͱ��30L"/>
      <sheetName val="Ͱ��10L"/>
      <sheetName val="Ͱ��5L"/>
      <sheetName val="Ͱ��20L (ѩ) "/>
      <sheetName val="Ͱ��30L (ѩ)  "/>
      <sheetName val="Ͱ��15L(����"/>
      <sheetName val="Ͱ��20L(ѩ���ɣ�"/>
      <sheetName val="����"/>
      <sheetName val="13_65��ѩ��"/>
      <sheetName val="13_6ѩ�������"/>
      <sheetName val="13_65����"/>
      <sheetName val="úˮ�籸��_"/>
      <sheetName val="10_5�ȳɱ���"/>
      <sheetName val="Ͱ��20L_(ѩ)_"/>
      <sheetName val="Ͱ��30L_(ѩ)__"/>
      <sheetName val="�ܱ@��2��"/>
      <sheetName val="�Ʊȱ�2�)"/>
      <sheetName val="K�"/>
      <sheetName val="���_��2��"/>
      <sheetName val="�$��m"/>
      <sheetName val="Wʸ�1m"/>
      <sheetName val="ë�{��"/>
      <sheetName val="ӦK�1�"/>
      <sheetName val="���[��2��"/>
      <sheetName val="Ӧ˰��"/>
      <sheetName val="������˷���"/>
      <sheetName val="��ˮ�����"/>
      <sheetName val="���ܱ�"/>
      <sheetName val="˵��"/>
      <sheetName val="_"/>
      <sheetName val="삅ོ"/>
      <sheetName val="삅"/>
      <sheetName val="调整后报表"/>
      <sheetName val="B5"/>
      <sheetName val="现金流量表"/>
      <sheetName val="报表附注"/>
      <sheetName val="非流动资产汇总"/>
      <sheetName val="基础数据配置"/>
      <sheetName val="雪花干成本詨"/>
      <sheetName val="总人口"/>
      <sheetName val="收入"/>
      <sheetName val="存货差异分析表"/>
      <sheetName val="一般预算收入"/>
      <sheetName val="行政区划"/>
      <sheetName val="C01-1"/>
      <sheetName val="尬尀一吀"/>
      <sheetName val="07年产量预测"/>
      <sheetName val="萧山厂"/>
      <sheetName val="余杭厂"/>
      <sheetName val="嘉兴厂"/>
      <sheetName val="台州厂"/>
      <sheetName val="宁波厂"/>
      <sheetName val="温州厂"/>
      <sheetName val="西湖厂"/>
      <sheetName val="德清厂"/>
      <sheetName val="营销中心"/>
      <sheetName val="产能分析"/>
      <sheetName val="出厂前质量反馈 "/>
      <sheetName val="ADDITION"/>
      <sheetName val="BPR"/>
      <sheetName val="销售财务日报表②"/>
      <sheetName val="参照表"/>
      <sheetName val="46亩(新)"/>
      <sheetName val="钢筋计算表"/>
      <sheetName val="基础数据命名表"/>
      <sheetName val="技术指标"/>
      <sheetName val="税金预测"/>
      <sheetName val="主要规划指标"/>
      <sheetName val="税金缴纳情况"/>
      <sheetName val="土地款预测"/>
      <sheetName val="销售回款预测"/>
      <sheetName val="08.01"/>
      <sheetName val="政府性收费预测"/>
      <sheetName val="电视监控"/>
      <sheetName val="经济指标"/>
      <sheetName val="参数表"/>
      <sheetName val="1-4栋结算清单汇总表"/>
      <sheetName val="设计指标"/>
      <sheetName val="墙面工程"/>
      <sheetName val="改加胶玻璃、室外栏杆"/>
      <sheetName val="廊桥水乡"/>
      <sheetName val="中央公园城"/>
      <sheetName val="11年计划"/>
      <sheetName val="字段"/>
      <sheetName val="1.投标总价封面"/>
      <sheetName val="折线图2数据"/>
      <sheetName val="合计"/>
      <sheetName val="P1012001"/>
      <sheetName val="变更部分 (3) "/>
      <sheetName val="D栋计算式明细"/>
      <sheetName val="内围地梁钢筋说明"/>
      <sheetName val="经济指标分析表"/>
      <sheetName val="_200209"/>
      <sheetName val="Register"/>
      <sheetName val="参数"/>
      <sheetName val="ZH封面"/>
      <sheetName val="ZH-1明细表"/>
      <sheetName val="合并利"/>
      <sheetName val="预收账款明细表"/>
      <sheetName val="利润调整过程表"/>
      <sheetName val="基本调整分录"/>
      <sheetName val="月度毛利率分析表"/>
      <sheetName val="12月-调整"/>
      <sheetName val="余良卿9月"/>
      <sheetName val="FA Breakdown"/>
      <sheetName val="利过表"/>
      <sheetName val="替代测试表"/>
      <sheetName val="应付款项、应交税金申报表"/>
      <sheetName val="费用程序表"/>
      <sheetName val="财费用程序表"/>
      <sheetName val="财务费用程序表"/>
      <sheetName val="_x005f_x0000_"/>
      <sheetName val="_x005f_x005f_x005f_x0000_"/>
      <sheetName val="无形资产明细表"/>
      <sheetName val="程序表"/>
      <sheetName val="F207"/>
      <sheetName val="应付账款审定表"/>
      <sheetName val="应付账款明细表"/>
      <sheetName val="报表格式"/>
      <sheetName val="US Codes"/>
      <sheetName val="Repayment Summary"/>
      <sheetName val="提足折旧"/>
      <sheetName val="明细分类账"/>
      <sheetName val="完"/>
      <sheetName val="其他应付款程序表"/>
      <sheetName val="科目表"/>
      <sheetName val="银行存款"/>
      <sheetName val="固定资产—房屋建筑物"/>
      <sheetName val="固定资产—机器设备"/>
      <sheetName val="固定资产—车辆"/>
      <sheetName val="_x005f_x005f_x005f_x005f_x005f_x005f_x005f_x0000_"/>
      <sheetName val="客户编码"/>
      <sheetName val="物料编码"/>
      <sheetName val="无形资产2012.3.31"/>
      <sheetName val="其他液氨采购"/>
      <sheetName val="审前利润表趋势及结构分析表"/>
      <sheetName val="审定利润表"/>
      <sheetName val="TB IN&amp;CF&amp;SE"/>
      <sheetName val="审定BS"/>
      <sheetName val="应收账款程序表"/>
      <sheetName val="应收账款明细表(2011)"/>
      <sheetName val="应交增值税明细表"/>
      <sheetName val="2006内陆运输"/>
      <sheetName val="_x0002__x0008__x0005_풀ֆ"/>
      <sheetName val="财务指标"/>
      <sheetName val="销项税金测算表"/>
      <sheetName val="合并资产表"/>
      <sheetName val="资过程-侨社运输"/>
      <sheetName val="预付账款明细表"/>
      <sheetName val="账项明细表"/>
      <sheetName val="Contacts"/>
      <sheetName val="dm"/>
      <sheetName val="_x005f_x0002__x005f_x0008__x005f_x0005_풀ֆ"/>
      <sheetName val="eqpmad2_x005f_x0000_䅡턐ぶ_x005f_x0011__x005f_x0000_"/>
      <sheetName val="_x005f_x005f_x005f_x0002__x005f_x005f_x005f_x0008__x005"/>
      <sheetName val="_x005f_x005f_x005f_x005f_x005f_x005f_x005f_x0002__x005f"/>
      <sheetName val="124301_查询"/>
      <sheetName val="短期投资股票投资_dbf"/>
      <sheetName val="短期投资国债投资_dbf"/>
      <sheetName val="股票投资收益_dbf"/>
      <sheetName val="其他货币海通_dbf"/>
      <sheetName val="其他货币零领路_dbf"/>
      <sheetName val="投资收益债券_dbf"/>
      <sheetName val="清单12_31"/>
      <sheetName val="summary_"/>
      <sheetName val="盈余公积_（合并)"/>
      <sheetName val="G_1R-Shou_COP_Gf"/>
      <sheetName val="OR_Breakdown"/>
      <sheetName val="for_disclosure"/>
      <sheetName val="Sheet1_(11)"/>
      <sheetName val="利过表2010_10"/>
      <sheetName val="新建工作表_"/>
      <sheetName val="PER_SALES_ORG"/>
      <sheetName val="Third_party"/>
      <sheetName val="Market_share"/>
      <sheetName val="fs(for_Consol)"/>
      <sheetName val="10-2_固定资产处置表"/>
      <sheetName val="FA_Breakdown"/>
      <sheetName val="TB_IN&amp;CF&amp;SE"/>
      <sheetName val="无形资产2012_3_31"/>
      <sheetName val="Mp-team_1"/>
      <sheetName val="풀ֆ"/>
      <sheetName val="124301_查询1"/>
      <sheetName val="summary_1"/>
      <sheetName val="清单12_311"/>
      <sheetName val="盈余公积_（合并)1"/>
      <sheetName val="G_1R-Shou_COP_Gf1"/>
      <sheetName val="for_disclosure1"/>
      <sheetName val="OR_Breakdown1"/>
      <sheetName val="短期投资股票投资_dbf1"/>
      <sheetName val="短期投资国债投资_dbf1"/>
      <sheetName val="股票投资收益_dbf1"/>
      <sheetName val="其他货币海通_dbf1"/>
      <sheetName val="其他货币零领路_dbf1"/>
      <sheetName val="投资收益债券_dbf1"/>
      <sheetName val="Sheet1_(11)1"/>
      <sheetName val="利过表2010_101"/>
      <sheetName val="新建工作表_1"/>
      <sheetName val="PER_SALES_ORG1"/>
      <sheetName val="13_65度雪花1"/>
      <sheetName val="13_6雪花分配表1"/>
      <sheetName val="13_65度沈阳1"/>
      <sheetName val="13_65沈阳分配表1"/>
      <sheetName val="煤水电备份_1"/>
      <sheetName val="10_5度成本表1"/>
      <sheetName val="桶酒20L_(雪)_1"/>
      <sheetName val="桶酒30L_(雪)__1"/>
      <sheetName val="POWER_ASSUMPTIONS1"/>
      <sheetName val="13_65¶ÈÑ©»¨1"/>
      <sheetName val="13_6Ñ©»¨·ÖÅä±í1"/>
      <sheetName val="13_65¶ÈÉòÑô1"/>
      <sheetName val="13_65ÉòÑô·ÖÅä±í1"/>
      <sheetName val="ÃºË®µç±¸·Ý_1"/>
      <sheetName val="10_5¶È³É±¾±í1"/>
      <sheetName val="Í°¾Æ20L_(Ñ©)_1"/>
      <sheetName val="Í°¾Æ30L_(Ñ©)__1"/>
      <sheetName val="存货明细表_1"/>
      <sheetName val="Third_party1"/>
      <sheetName val="Market_share1"/>
      <sheetName val="fs(for_Consol)1"/>
      <sheetName val="10-2_固定资产处置表1"/>
      <sheetName val="FA_Breakdown1"/>
      <sheetName val="TB_IN&amp;CF&amp;SE1"/>
      <sheetName val="无形资产2012_3_311"/>
      <sheetName val="Mp-team_11"/>
      <sheetName val="_x005f_x0002__x005f_x0008__x005"/>
      <sheetName val="_x005f_x005f_x005f_x0002__x005f"/>
      <sheetName val="_x0002__x0008__x005"/>
      <sheetName val="_x005f_x0002__x005f"/>
      <sheetName val="eqpmad2_x005f_x005f_x005f_x0000_䅡턐ぶ_x005f_x005f_x"/>
      <sheetName val="param"/>
      <sheetName val="cov"/>
      <sheetName val="Breakdown-本部"/>
      <sheetName val="O"/>
      <sheetName val="Traduction"/>
      <sheetName val="4528"/>
      <sheetName val="_5081"/>
      <sheetName val="市场投诉数据分析表"/>
      <sheetName val="裂口投诉分析"/>
      <sheetName val="容量不足投诉分析"/>
      <sheetName val="_5534"/>
      <sheetName val="8042"/>
      <sheetName val="_5284"/>
      <sheetName val="_8022"/>
      <sheetName val="_5366"/>
      <sheetName val="S030北京兴业"/>
      <sheetName val="DDETABLE "/>
      <sheetName val="明细数据表"/>
      <sheetName val="44资本公积"/>
      <sheetName val="1-填写总说明"/>
      <sheetName val="adj 7.48 from overdue to st"/>
      <sheetName val="off bal receivable"/>
      <sheetName val="逾期"/>
      <sheetName val="3mon-1Year"/>
      <sheetName val="above5y"/>
      <sheetName val="1-3MON"/>
      <sheetName val="1year-5year"/>
      <sheetName val="三个月到一年"/>
      <sheetName val="一到三个月"/>
      <sheetName val="一到五年"/>
      <sheetName val="一个月以内"/>
      <sheetName val="20031231"/>
      <sheetName val="within 1 month"/>
      <sheetName val="个贷数据"/>
      <sheetName val="Sheet11"/>
      <sheetName val="vlook from"/>
      <sheetName val="per mgt"/>
      <sheetName val="个贷"/>
      <sheetName val="BD by currency"/>
      <sheetName val="3-表外业务"/>
      <sheetName val="17-抵债资产"/>
      <sheetName val="43-贷款信息表—中长期对公贷款未来还款现金流分析"/>
      <sheetName val="51-固定资产变动表"/>
      <sheetName val="14-在建工程"/>
      <sheetName val="11.2-处置固定资产明细"/>
      <sheetName val="Retest"/>
      <sheetName val="目录及填写说明"/>
      <sheetName val="业务状况表_控制单元"/>
      <sheetName val="1.PRC财务报表"/>
      <sheetName val="费用分析"/>
      <sheetName val="_______"/>
      <sheetName val="资产负债表(本部原报)"/>
      <sheetName val="基础资料"/>
      <sheetName val="2011预算"/>
      <sheetName val="数据"/>
      <sheetName val="岗位工资"/>
      <sheetName val="Palist"/>
      <sheetName val="销售部"/>
      <sheetName val="行政部"/>
      <sheetName val="PaDB"/>
      <sheetName val="PaDBFinance"/>
      <sheetName val="Pa"/>
      <sheetName val="DBFact"/>
      <sheetName val="9月芜湖亚凯新车成本考核表"/>
      <sheetName val="组织结构"/>
      <sheetName val="学历"/>
      <sheetName val="风险评估及计划类工作底稿"/>
      <sheetName val="生产设备"/>
      <sheetName val="生产设备(旧）"/>
      <sheetName val="主营业务收入成本审定明细表"/>
      <sheetName val="工程施工审定表"/>
      <sheetName val="营业成本审定表"/>
      <sheetName val="盘存还原"/>
      <sheetName val="风险评价表"/>
      <sheetName val="发出商品"/>
      <sheetName val="_x0002__x005f"/>
      <sheetName val="eqpmad2_x005f_x0000_䅡턐ぶ_x"/>
      <sheetName val="固及累及减值审定表"/>
      <sheetName val="链接"/>
      <sheetName val="Var % Summary-TBR制造差异率汇总-全钢"/>
      <sheetName val="Var % Summary-PCR制造差异率汇总-半钢"/>
      <sheetName val="Var % Summary-BIAS制造差异率汇总-斜交"/>
      <sheetName val="þ"/>
      <sheetName val="6月"/>
      <sheetName val="H0"/>
      <sheetName val="H1 1"/>
      <sheetName val="eqpmad2_x005f_x005f_x005f_x005f_x005f_x005f_x0000"/>
      <sheetName val="eqpmad2_x005f_x005f_x0000"/>
      <sheetName val="eqpmad2_x0000"/>
      <sheetName val="利润调整过錠!"/>
      <sheetName val="利息分配检查表"/>
      <sheetName val="上期报表"/>
      <sheetName val="利润调整过镏"/>
      <sheetName val="利润调整过_x001d_"/>
      <sheetName val="eqpmad2_x000"/>
      <sheetName val="eqpmad2_x005f_x005f_x005f"/>
      <sheetName val="询证函1"/>
      <sheetName val="dongia (2)"/>
      <sheetName val="eqpmad2_x005f_x005f_x005f_x0000_䅡턐ぶ_x"/>
      <sheetName val="eqpmad2_x005f"/>
      <sheetName val="客户名称"/>
      <sheetName val="????_x0"/>
      <sheetName val="??_x005"/>
      <sheetName val="?_x005f"/>
      <sheetName val="外地"/>
      <sheetName val="_____x0"/>
      <sheetName val="G2 COGS"/>
      <sheetName val="原材料单价分析"/>
      <sheetName val="总成本、总收入、租赁收入、资产估值"/>
      <sheetName val="指标汇总表"/>
      <sheetName val="项目信息"/>
      <sheetName val="销售计划"/>
      <sheetName val="简表"/>
      <sheetName val="21"/>
      <sheetName val="1#量统计"/>
      <sheetName val="报价明细表"/>
      <sheetName val="工程量"/>
      <sheetName val="单价表"/>
      <sheetName val="材料调价表"/>
      <sheetName val="清单"/>
      <sheetName val="ANL"/>
      <sheetName val="主材价格"/>
      <sheetName val="3"/>
      <sheetName val="费用表"/>
      <sheetName val="损耗"/>
      <sheetName val="XLR_NoRangeSheet"/>
      <sheetName val="材料单价表"/>
      <sheetName val="工程量计算"/>
      <sheetName val="rebrand"/>
      <sheetName val="主结构量"/>
      <sheetName val="2_1 Termine"/>
      <sheetName val="2_2 Termine"/>
      <sheetName val="4_1 Orga_"/>
      <sheetName val="3_3 Fabrikate_Küche"/>
      <sheetName val="4_2_1 Pers"/>
      <sheetName val="4_2_2 Pers"/>
      <sheetName val="5 Subs"/>
      <sheetName val="7 BE"/>
      <sheetName val="8 Ref_"/>
      <sheetName val="8 Bietererklärung"/>
      <sheetName val="1_4 Optionen"/>
      <sheetName val="1_5 EPs"/>
      <sheetName val="3_1 Fabrikate_Bau"/>
      <sheetName val="楼宇价目表A10"/>
      <sheetName val="楼宇价目表A9"/>
      <sheetName val="楼宇价目表B1"/>
      <sheetName val="楼宇价目表B2"/>
      <sheetName val="2.1设计部"/>
      <sheetName val="数据库目录及材料价格表"/>
      <sheetName val="财务费用表"/>
      <sheetName val="视同销售成本表"/>
      <sheetName val="管理费用表"/>
      <sheetName val="利息支出表"/>
      <sheetName val="其他业务支出表"/>
      <sheetName val="生产成本表"/>
      <sheetName val="成本费用表"/>
      <sheetName val="销售费用表"/>
      <sheetName val="营业外支出表"/>
      <sheetName val="dic"/>
      <sheetName val="工程成本科目"/>
      <sheetName val="土地成本明细表"/>
      <sheetName val="土地成本科目"/>
      <sheetName val="物业名称清单及分类"/>
      <sheetName val="项目简况"/>
      <sheetName val="基本信息表"/>
      <sheetName val="2013-08"/>
      <sheetName val="2015-01"/>
      <sheetName val="Proj Assum"/>
      <sheetName val="2015年6月之前到期商票台账"/>
      <sheetName val="单价分析表"/>
      <sheetName val="分部分项清单(模板)"/>
      <sheetName val="预算封面"/>
      <sheetName val="기본"/>
      <sheetName val="确认书 "/>
      <sheetName val="_x0010_"/>
      <sheetName val="盈A030617使用格式"/>
      <sheetName val="工商税收"/>
      <sheetName val="价格"/>
      <sheetName val="五金"/>
      <sheetName val="土建工程综合单价表"/>
      <sheetName val="土建工程综合单价组价明细表"/>
      <sheetName val="GDP"/>
      <sheetName val="地上结构重计量争议汇总表"/>
      <sheetName val="地下结构重计量争议汇总表"/>
      <sheetName val="00000ppy"/>
      <sheetName val="分类说明"/>
      <sheetName val="原因说明"/>
      <sheetName val="损  益  表"/>
      <sheetName val="D1电气单价表"/>
      <sheetName val="_x005"/>
      <sheetName val="_x005f"/>
      <sheetName val="삅ོ䚋栠Ѫࡪ㋨ﯾ_xffff_ﱅ잃蔐緀薼糀謋⁎橓"/>
      <sheetName val="삅ོ䚋栠Ѫࡪ㋨ﯾ_xffff_ﱅ잃蔐緀薼糀謋"/>
      <sheetName val="삅ོ䚋栠Ѫࡪ㋨ﯾ_xffff_ﱅ잃蔐緀"/>
      <sheetName val="eqpmad2䅡턐ぶ_x0011__x000f_SAPBEXundefined。"/>
      <sheetName val="eqpmad2䅡턐ぶ_x0011_"/>
      <sheetName val="11度华丹͂_x0001__x0013_[SMCTSSP2.XLS]13度高浓"/>
      <sheetName val="eqpmad2䅡턐ぶ_x"/>
      <sheetName val="选项页"/>
      <sheetName val="公司列表"/>
      <sheetName val=""/>
      <sheetName val="有效性"/>
      <sheetName val="变动成本分析"/>
      <sheetName val="总成本分析"/>
      <sheetName val="市场费用定义1"/>
      <sheetName val="Chart_data"/>
      <sheetName val="13_6ᛪ花分配ࡨ"/>
      <sheetName val="13_65沈ᘳ分配表"/>
      <sheetName val="10_5带成本表"/>
      <sheetName val="4_3_1物料损耗率"/>
      <sheetName val="其他货币资金_dbf"/>
      <sheetName val="银行存款_dbf"/>
      <sheetName val="Master data list"/>
      <sheetName val="CC"/>
      <sheetName val="公司信息"/>
      <sheetName val="附件4-基础数据"/>
      <sheetName val="mapping"/>
      <sheetName val="买店费用分析表"/>
      <sheetName val="SKU"/>
      <sheetName val="费用及销量分析"/>
      <sheetName val="市场活动报告分析"/>
      <sheetName val="运价"/>
      <sheetName val="附-客户名称"/>
      <sheetName val="回顾表明细"/>
      <sheetName val="回顾表"/>
      <sheetName val="历史申请表明细"/>
      <sheetName val="立项内容"/>
      <sheetName val="表首"/>
      <sheetName val="Net PTW"/>
      <sheetName val="渠道编码"/>
      <sheetName val="县市对应单品信息"/>
      <sheetName val="客户信息"/>
      <sheetName val="产品价格"/>
      <sheetName val="活动类型说明"/>
      <sheetName val="促销单品"/>
      <sheetName val="单价"/>
      <sheetName val="下拉菜单"/>
      <sheetName val="渠道类型Navsion"/>
      <sheetName val="公司名称"/>
      <sheetName val="可回收包装物国际准则中折旧年限表"/>
      <sheetName val="渠道类型"/>
      <sheetName val="基本信息输入表"/>
      <sheetName val="细节测试审计抽样"/>
      <sheetName val="按合作伙伴汇总"/>
      <sheetName val="MD"/>
      <sheetName val="Basic data"/>
      <sheetName val="2018 Ctrl"/>
      <sheetName val="2017 Ctrl"/>
      <sheetName val="TOTALE"/>
      <sheetName val="分项目利润表(当月)"/>
      <sheetName val="应付预付核销"/>
      <sheetName val="存货-材料及其他(当月)"/>
      <sheetName val="报表注释"/>
      <sheetName val="库存商品审定表"/>
      <sheetName val="原材料明细表"/>
      <sheetName val="库存商品跌价"/>
      <sheetName val="库存商品明细表"/>
      <sheetName val="原料核对表"/>
      <sheetName val="54180生产成本明细"/>
      <sheetName val="库存商品核对-2"/>
      <sheetName val="库存商品核对-1"/>
      <sheetName val="生产成本-双氧水测试"/>
      <sheetName val="2013取数表"/>
      <sheetName val="台均毛利计算表"/>
      <sheetName val="标准指标"/>
      <sheetName val="Formula"/>
      <sheetName val="薪酬标准"/>
      <sheetName val="业绩公告"/>
      <sheetName val="业绩自报"/>
      <sheetName val="TBC2008"/>
      <sheetName val="2014取数表"/>
      <sheetName val="销售明细"/>
      <sheetName val="2.25"/>
      <sheetName val="原材料收发"/>
      <sheetName val="坯布"/>
      <sheetName val="材料"/>
      <sheetName val="外销"/>
      <sheetName val="12月份产成品入库"/>
      <sheetName val="QT07"/>
      <sheetName val="QT全年收发存"/>
      <sheetName val="208"/>
      <sheetName val="12月份原材料出库"/>
      <sheetName val="11月产成品入库"/>
      <sheetName val="QT01"/>
      <sheetName val="QT02"/>
      <sheetName val="209"/>
      <sheetName val="206"/>
      <sheetName val="207"/>
      <sheetName val="203"/>
      <sheetName val="212"/>
      <sheetName val="211"/>
      <sheetName val="210"/>
      <sheetName val="固及累及减值审礤_x0019_"/>
      <sheetName val="基本内容"/>
      <sheetName val="固定资产折旧"/>
      <sheetName val="摊销"/>
      <sheetName val="15-2固定资产投资"/>
      <sheetName val="15-3无形资产投资"/>
      <sheetName val="非经营性资产及负债"/>
      <sheetName val="综合成本分析01.01-0205"/>
      <sheetName val="FY02"/>
      <sheetName val="关联方一览表"/>
      <sheetName val="T02"/>
      <sheetName val="T04"/>
      <sheetName val="4-6-1房屋建筑物 (股东及关联方财产抵押)"/>
      <sheetName val="113"/>
      <sheetName val="119"/>
      <sheetName val="221"/>
      <sheetName val="218"/>
      <sheetName val="204"/>
      <sheetName val="205"/>
      <sheetName val="201"/>
      <sheetName val="抵消分录来源"/>
      <sheetName val="1"/>
      <sheetName val="农业用地"/>
      <sheetName val="村级支出"/>
      <sheetName val="（27）实收资本"/>
      <sheetName val="Sheet10"/>
      <sheetName val="Sheet19"/>
      <sheetName val="Sheet16"/>
      <sheetName val="Sheet6"/>
      <sheetName val="Sheet12"/>
      <sheetName val="8xsal99"/>
      <sheetName val="Sheet7"/>
      <sheetName val="编码"/>
      <sheetName val="IS-data"/>
      <sheetName val="青年猪销售通路-排公司"/>
      <sheetName val="AGRO-DATA"/>
      <sheetName val="COST_1"/>
      <sheetName val="考核分数汇总排名"/>
      <sheetName val="虾苗场 1"/>
      <sheetName val="虾苗场 2"/>
      <sheetName val="虾苗场 3"/>
      <sheetName val="虾苗场-汇总"/>
      <sheetName val="填表说明"/>
      <sheetName val="贷方"/>
      <sheetName val="现金表2"/>
      <sheetName val="物流费用预算表(A4)"/>
      <sheetName val="销售费用预算表(A4)"/>
      <sheetName val="管理费用预算表(A4)"/>
      <sheetName val="信息费用预算表(A4) "/>
      <sheetName val="研发费用预算明细表A3"/>
      <sheetName val="制造成本预算表A3"/>
      <sheetName val="德清_x0001_"/>
      <sheetName val="產值達成率"/>
      <sheetName val="J&amp;Q"/>
      <sheetName val="S1单价表"/>
      <sheetName val="应付帐款余额表"/>
      <sheetName val="关联方交易"/>
      <sheetName val="___x005"/>
      <sheetName val="RiskSign"/>
      <sheetName val="FSA"/>
      <sheetName val="FF-2 (1)"/>
      <sheetName val="HP"/>
      <sheetName val="DFA"/>
      <sheetName val="5.基础档案"/>
      <sheetName val="UFPrn20070303114642"/>
      <sheetName val="单位名称"/>
      <sheetName val="삅ོ䚋栠Ѫ?ࡪ㋨ﯾ_xffff_ﱅ잃蔐緀薼糀謋⁎橓"/>
      <sheetName val="삅ོ䚋栠Ѫ?ࡪ㋨"/>
      <sheetName val="삅ོ䚋栠Ѫ?ࡪ㋨ﯾ_xffff_ﱅ잃蔐緀薼糀謋"/>
      <sheetName val="삅ོ䚋栠Ѫ?ࡪ㋨ﯾ_xffff_ﱅ잃"/>
      <sheetName val="삅ོ䚋栠Ѫ?ࡪ㋨ﯾ_xffff_ﱅ잃蔐緀薼糀"/>
      <sheetName val="삅ོ䚋栠Ѫ?ࡪ㋨ﯾ_xffff_ﱅ잃蔐緀"/>
      <sheetName val="삅ོ䚋栠Ѫ?ࡪ㋨ﯾ_xffff_ﱅ잃蔐緀薼"/>
      <sheetName val="삅ོ䚋栠Ѫ?ࡪ㋨ﯾ_xffff_ﱅ잃蔐"/>
      <sheetName val="삅ོ䚋栠Ѫ?ࡪ㋨ﯾ_xffff_ﱅ잃蔐緀薼糀謋⁎橓晴￻"/>
      <sheetName val="삅ོ䚋栠Ѫ?ࡪ㋨ﯾ"/>
      <sheetName val="삅ོ䚋栠Ѫ?ࡪ㋨ﯾ_xffff_ﱅ"/>
      <sheetName val="__x005f"/>
      <sheetName val="1461（12.6）"/>
      <sheetName val="外销涤布"/>
      <sheetName val="自定义参数"/>
      <sheetName val="明细结果表"/>
      <sheetName val="生产数据表"/>
      <sheetName val="Disposition"/>
      <sheetName val="ADDITIO_x0000_"/>
      <sheetName val="ODA"/>
      <sheetName val="Ç÷ÊÆÍ¼"/>
      <sheetName val="ÕÛ¾É²âÊÔ"/>
      <sheetName val="»á¼Æ¿ÆÄ¿"/>
      <sheetName val="Ó¦ÊÕÕË¿î¼°Ô¤ÊÕÕË¿îÃ÷Ï¸±í"/>
      <sheetName val="81180½ØÖ¹²âÊÔ"/>
      <sheetName val="ÓªÒµÊÕÈë"/>
      <sheetName val="81130Ö÷ÓªÔÂ·Ý"/>
      <sheetName val="´æ»õÃ÷Ï¸±í "/>
      <sheetName val="´æ»õ³É±¾ÖØËã"/>
      <sheetName val="Í¶×ÊÐÔ·¿µØ²ú"/>
      <sheetName val="Õ¼µØÃæ»ýÍ³¼Æ±í"/>
      <sheetName val="Ó¦¸¶£­ÎäººÔËÊ¢¸ÖÌúÃ³Ò×ÓÐÏÞ¹«Ë¾"/>
      <sheetName val="Ïå·®¶¦Òæ»úµçÓÐÏÞ¹«Ë¾"/>
      <sheetName val="ÆóÒµ±íÒ»"/>
      <sheetName val="Ó¦ÊÕÕË¿îÃ÷Ï¸±í"/>
      <sheetName val="Ó¯Óà¹«»ý £¨ºÏ²¢)"/>
      <sheetName val="¹Ì¶¨×Ê²úÃ÷Ï¸±í"/>
      <sheetName val="¹Ì¼°ÀÛ¼°¼õÖµ"/>
      <sheetName val="56261ÅÌµã"/>
      <sheetName val="»õ±Ò×Ê½ð"/>
      <sheetName val="×Ü·ÖÀàÕË"/>
      <sheetName val="124301 ²éÑ¯"/>
      <sheetName val="¾­Ã³¿â´æÉÌÆ·"/>
      <sheetName val="·âÃæ"/>
      <sheetName val="³¤ÆÚ¹ÉÈ¨Í¶×Ê"/>
      <sheetName val="ÔÚ½¨¹¤³ÌÉó¼ÆËµÃ÷"/>
      <sheetName val="ÆäËûÓ¦ÊÕÃ÷Ï¸±í"/>
      <sheetName val="»§Ãû"/>
      <sheetName val="°üÔö¼õ±ä¶¯"/>
      <sheetName val="82130ÆäËû"/>
      <sheetName val="±í4-12"/>
      <sheetName val="ºËËãÏîÄ¿Óà¶î±í"/>
      <sheetName val="×Ê²ú±íºáÏò"/>
      <sheetName val="Ä¿Â¼"/>
      <sheetName val="ÆÚ³õµ÷Õû"/>
      <sheetName val="10-2.¹Ì¶¨×Ê²ú´¦ÖÃ±í"/>
      <sheetName val="»ùÓÚÈëÕËÔ­ÖµºÍÈëÕËÔ¤¼ÆÊ¹ÓÃÆÚ¼ä)"/>
      <sheetName val="×Ê²ú·ÖÀàÐÅÏ¢"/>
      <sheetName val="´æ»õÃ÷Ï¸±í_"/>
      <sheetName val="ÐÂ²úÆ·¹±Ï×ÂÊ"/>
      <sheetName val="¹Ü±È±í£¨2¼©"/>
      <sheetName val="µwÓà"/>
      <sheetName val="Ô¤¾è±í"/>
      <sheetName val="13.6?»¨·ÖÅä?"/>
      <sheetName val="13.65Éò?·ÖÅä±í"/>
      <sheetName val="Ë®·ÖÅä±í"/>
      <sheetName val="ÄðÔìÑ»äL"/>
      <sheetName val="»ã×Ü?"/>
      <sheetName val="10.5´ø³É±¾±í"/>
      <sheetName val="11¶ÈÅã³É±¾±í"/>
      <sheetName val="Í°?20L"/>
      <sheetName val="Í°¾Æ15L(»ª¼©"/>
      <sheetName val="Í°¾Æ30Lç¿»ª£©"/>
      <sheetName val="Í°¾Æ20L(Åã²Õ¸É£©"/>
      <sheetName val="Ïúôý"/>
      <sheetName val="·Ö²úÆ·ÏúÊÛÊÕÈë¡¢³É±¾·ÖÎö±í"/>
      <sheetName val="ÆäËûÆ¾Ö¤³é²é"/>
      <sheetName val="K3´úÂë"/>
      <sheetName val="¹«Ë¾¹ÜÀí·ÑÓÃ"/>
      <sheetName val="×Ê²ú¸ºÕ®±í¼°ËðÒæ±í"/>
      <sheetName val="ÖØÒªÄÚ²¿½»Ò×"/>
      <sheetName val="²ÆÎñ·ÑÓÃ"/>
      <sheetName val="¹ÜÀí·ÑÓÃ"/>
      <sheetName val="ÓªÒµ·ÑÓÃ"/>
      <sheetName val="ÖÆÔì·ÑÓÃ"/>
      <sheetName val="ËùµÃË°Æ¾Ö¤³é²é"/>
      <sheetName val="Ó¦½»Ë°·ÑÉó¶¨±í"/>
      <sheetName val="Ô¤¸¶Çåµ¥"/>
      <sheetName val="ÔÚ½¨¹¤³ÌÉè±¸"/>
      <sheetName val="µ÷Õû·ÖÂ¼»ã×Ü"/>
      <sheetName val="¹ØÁª·½¼°¼¯ÍÅÄÚÇåµ¥"/>
      <sheetName val="Ö÷Óª³É±¾"/>
      <sheetName val="Æ¾Ö¤ºÅ"/>
      <sheetName val="64151Ö§¸¶Çé¿ö"/>
      <sheetName val="×Ê²ú¸ºÕ®±í"/>
      <sheetName val="±íÍ·"/>
      <sheetName val="Çåµ¥12.31"/>
      <sheetName val="ÓªÒµ³É±¾"/>
      <sheetName val="ÏúÊÛ·ÑÓÃ"/>
      <sheetName val="ËùµÃË°·ÑÓÃ"/>
      <sheetName val="Ä¸×ÓÀûÈó»ã×Ü"/>
      <sheetName val="ÕÛ¾É²âÊÔ2007"/>
      <sheetName val="Éó¶¨IN"/>
      <sheetName val="ÔÚÒÛ×Ê²ú"/>
      <sheetName val="ÒÑ¼õÉÙ×Ê²ú"/>
      <sheetName val="ÒÛÁä×Ê²úÍ³¼Æ±í"/>
      <sheetName val="·¿ÎÝ¼°½¨ÖþÎï"/>
      <sheetName val="ÆäËûÓ¦ÊÕ¿î³ÌÐò±í"/>
      <sheetName val="Ó¦¸¶Ö°¹¤Ð½³êÉó¶¨±í"/>
      <sheetName val="Éó¼ÆËµÃ÷64190"/>
      <sheetName val="64170¼ÆÌá¼°·ÖÅä"/>
      <sheetName val="64151Ö§¸¶Çé¿ö-Ó¦¸¶¹¤×Ê"/>
      <sheetName val="¶ÌÆÚÍ¶×Ê¹ÉÆ±Í¶×Ê.dbf"/>
      <sheetName val="¶ÌÆÚÍ¶×Ê¹úÕ®Í¶×Ê.dbf"/>
      <sheetName val="¹ÉÆ±Í¶×ÊÊÕÒæ.dbf"/>
      <sheetName val="ÆäËû»õ±Òº£Í¨.dbf"/>
      <sheetName val="ÆäËû»õ±ÒÁãÁìÂ·.dbf"/>
      <sheetName val="Í¶×ÊÊÕÒæÕ®È¯.dbf"/>
      <sheetName val="Ê×Ò³"/>
      <sheetName val="³ÉÆ·¼Æ¼Û²âÊÔ"/>
      <sheetName val="»ù±¾ÐÅÏ¢"/>
      <sheetName val="×Ê²ú¸ºÕ®±íµ÷Õû¹ý³Ì±í"/>
      <sheetName val="´æ»õ"/>
      <sheetName val="µÝÑÓËùµÃË°×Ê²ú"/>
      <sheetName val="µÝÑÓËùµÃË°ËµÃ÷08"/>
      <sheetName val="Ó¦½»Ë°·Ñ³ÌÐò±í"/>
      <sheetName val="Ó¦½»Ë°·ÑÃ÷Ï¸±í"/>
      <sheetName val="Èý¼ÒÆäËûÓ¦¸¶¹«Ë¾"/>
      <sheetName val="×Ê¹ý±í20011-±¾²¿"/>
      <sheetName val="Àû¹ý±í2011-±¾²¿"/>
      <sheetName val="Éó¼Æµ÷Õû"/>
      <sheetName val="Àû¹ý±í2010.10"/>
      <sheetName val="¿ÆÄ¿Óà¶î±í"/>
      <sheetName val="Ô¤ÊÕ¿îÏî³ÌÐò±í"/>
      <sheetName val="Ó¦¸¶ÕË¿î³ÌÐò±í"/>
      <sheetName val="Éó¶¨±í"/>
      <sheetName val="Ô¤¸¶ÕË¿î04"/>
      <sheetName val="¹Ì¶¨×Ê²ú04"/>
      <sheetName val="ÀÛ¼ÆÕÛ¾É04"/>
      <sheetName val="¹Ì¶¨×Ê²úÇåÀí04"/>
      <sheetName val="ÔÚ½¨¹¤³Ì-ÐÓ»¨Õò"/>
      <sheetName val="ÔÚ½¨¹¤³Ì-ÐÂ³§Çø"/>
      <sheetName val="Ó¦¸¶Æ±¾Ý04"/>
      <sheetName val="³²ºþÐÂ°Â2"/>
      <sheetName val="_003¹Ì¶¨×Ê²ú"/>
      <sheetName val="_004¹Ì¶¨×Ê²ú"/>
      <sheetName val="_005¹Ì¶¨×Ê²ú"/>
      <sheetName val="ÆäËûÓ¦¸¶¿î¿ÆÄ¿±í"/>
      <sheetName val="_005ÔÝ½è»§"/>
      <sheetName val="_»ôÇñ2003×Ê±¾¹«»ý"/>
      <sheetName val="Êæ³Ç2004×Ê±¾¹«»ý"/>
      <sheetName val="ÊÙÏØ2005×Ê±¾¹«»ý"/>
      <sheetName val="2005Äê¿ÆÄ¿Óà¶î±í"/>
      <sheetName val="¹É±¾-ÆÀ¹Àµ÷Õû2004"/>
      <sheetName val="Ó¯Óà¹«»ý-ÆÀ¹Àµ÷ÕË"/>
      <sheetName val="×Ê±¾¹«»ý-ÆÀ¹Àµ÷Õû2004Äê"/>
      <sheetName val="½ðÕ¯2003×Ê±¾¹«»ý"/>
      <sheetName val="¹ÜÀí·ÑÓÃ³ÌÐò±í"/>
      <sheetName val="¹Ì¶¨×Ê²ú2001ÄêÕÛ¾É"/>
      <sheetName val="ÓªÒµÊÕÈë³ÌÐò±í"/>
      <sheetName val="3¡¢¹¤³ÌÔÚÊ©Çé¿öÃ÷Ï¸±í "/>
      <sheetName val="·¢³öÉÌÆ·"/>
      <sheetName val="×Ê²ú¸ºÕ®±í(±¾²¿Ô­±¨)"/>
      <sheetName val="ÓªÒµ³É±¾11"/>
      <sheetName val="ÓªÒµ³É±¾³ÌÐò±í"/>
      <sheetName val="Éú²úÉè±¸"/>
      <sheetName val="Éú²úÉè±¸(¾É£©"/>
      <sheetName val="科目余额表1"/>
      <sheetName val="原表"/>
      <sheetName val="Ö÷ÓªÒµÎñÊÕÈë³É±¾Éó¶¨Ã÷Ï¸±í"/>
      <sheetName val="干部2"/>
      <sheetName val="无形资产导引表"/>
      <sheetName val="累计摊销计算表"/>
      <sheetName val="存货导引表"/>
      <sheetName val="存货勾稽"/>
      <sheetName val="同期比较·制造费用"/>
      <sheetName val="在建工程导引表"/>
      <sheetName val="174在建工程"/>
      <sheetName val="在建工程查证表"/>
      <sheetName val="A16C"/>
      <sheetName val="合并抵销或调整分录（1）"/>
      <sheetName val="非合并关联往来"/>
      <sheetName val="投标材料清单 "/>
      <sheetName val="5201.2004"/>
      <sheetName val="8-经营现金流测算表"/>
      <sheetName val="NAME"/>
      <sheetName val="南苑基本库"/>
      <sheetName val="日报（扣除变更数）"/>
      <sheetName val="QY"/>
      <sheetName val="PRC GAAP"/>
      <sheetName val="dep08"/>
      <sheetName val="07-6068"/>
      <sheetName val="40-2701"/>
      <sheetName val="Tennancy"/>
      <sheetName val="Chart of Account"/>
      <sheetName val="定价标准"/>
      <sheetName val="成本台帐"/>
      <sheetName val="变更"/>
      <sheetName val="日报_无证（扣除变更数）"/>
      <sheetName val="日报_有证（扣除变更数）"/>
      <sheetName val="挞定退房"/>
      <sheetName val="$TB 1"/>
      <sheetName val="$TB"/>
      <sheetName val="FIRE Parameters"/>
      <sheetName val="Bev.Cost"/>
      <sheetName val="CFA"/>
      <sheetName val="合同付款"/>
      <sheetName val="成本项目"/>
      <sheetName val="项目经营分析（投入产出）"/>
      <sheetName val="总说明"/>
      <sheetName val="220m2"/>
      <sheetName val="Config"/>
      <sheetName val="变更类型"/>
      <sheetName val="参数配置表"/>
      <sheetName val="统一接口_贷记卡自定义接口字段"/>
      <sheetName val="生产入库04"/>
      <sheetName val="10K4"/>
      <sheetName val="区域"/>
      <sheetName val="2004"/>
      <sheetName val="Ex Diff"/>
      <sheetName val="電気設備表"/>
      <sheetName val="营业费用趋势分析"/>
      <sheetName val="113301"/>
      <sheetName val="Pre-operating Exp"/>
      <sheetName val="Miscellaneous Exp."/>
      <sheetName val="Rental 2002"/>
      <sheetName val="Rental 2001"/>
      <sheetName val="209zt"/>
      <sheetName val="115zt"/>
      <sheetName val="11901zt"/>
      <sheetName val="工程物资Dy"/>
      <sheetName val="测算表"/>
      <sheetName val="2002.1-6管理费用"/>
      <sheetName val="委托加工材料"/>
      <sheetName val="Liste"/>
      <sheetName val="金双楠项目"/>
      <sheetName val="跟踪分析表"/>
      <sheetName val="成本下降版"/>
      <sheetName val="05 CIP subsidiary"/>
      <sheetName val="在建工程2005"/>
      <sheetName val="11度华丹_x0000__x0000_͂_x0001__x00"/>
      <sheetName val="合并过路表"/>
      <sheetName val="A430"/>
      <sheetName val="3080"/>
      <sheetName val="SOF - June 00"/>
      <sheetName val="L3-1 AR ageing list"/>
      <sheetName val="试算平衡表"/>
      <sheetName val="_8004"/>
      <sheetName val="_8025"/>
      <sheetName val="MTO REV.2(ARMOR)"/>
      <sheetName val="财务费用预算(案例)"/>
      <sheetName val="Breadown"/>
      <sheetName val="电子"/>
      <sheetName val="收益法（存在租约）-30、31"/>
      <sheetName val="Sch PR-2"/>
      <sheetName val="Sch PR-3"/>
      <sheetName val="00 FG breakdown"/>
      <sheetName val="01 FG breakdown"/>
      <sheetName val="99 FG breakdown"/>
      <sheetName val="13.6_»¨·ÖÅä_"/>
      <sheetName val="13.65Éò_·ÖÅä±í"/>
      <sheetName val="»ã×Ü_"/>
      <sheetName val="Í°_20L"/>
      <sheetName val="固定资产检查表"/>
      <sheetName val="_x0000__x0001__x0000__x0000__x0000__x0007_"/>
      <sheetName val="应付股利"/>
      <sheetName val="白雪松"/>
      <sheetName val="徐志文"/>
      <sheetName val="王玫"/>
      <sheetName val="广告费"/>
      <sheetName val="16年原始整理"/>
      <sheetName val="索引表"/>
      <sheetName val="eqpmad2_x005f_x005f_x005f_x005f_x005f_x005f_x005f"/>
      <sheetName val="original"/>
      <sheetName val="库存商品明细表2016"/>
      <sheetName val="_x0000__x0001__x0000__x0000__x0"/>
      <sheetName val="08.8"/>
      <sheetName val="本期调整分录"/>
      <sheetName val="Sale breakdown"/>
      <sheetName val="3.1-3材料市场价格"/>
      <sheetName val="4.5.1投资性房地产"/>
      <sheetName val="披露表(上市)"/>
      <sheetName val="枚举项1"/>
      <sheetName val="财政供养人员增幅"/>
      <sheetName val="固定资产折旧表"/>
      <sheetName val="_2662"/>
      <sheetName val="_2678"/>
      <sheetName val="_2927"/>
      <sheetName val="_8064"/>
      <sheetName val="客户基本概况表"/>
      <sheetName val="报表层次重要性水平"/>
      <sheetName val="所有者权益(股东权益)变动表(未审)"/>
      <sheetName val="表单1"/>
      <sheetName val="Sep'03"/>
      <sheetName val="附注2TB"/>
      <sheetName val="CTV"/>
      <sheetName val="inventory2002"/>
      <sheetName val="PPV2002"/>
      <sheetName val="库存商品余额表.dbf"/>
      <sheetName val="OR"/>
      <sheetName val="成本科目"/>
      <sheetName val="基础编码"/>
      <sheetName val="Assum"/>
      <sheetName val="外墙"/>
      <sheetName val="2006年10月"/>
      <sheetName val="室内汇总"/>
      <sheetName val="人工费取费"/>
      <sheetName val="temp"/>
      <sheetName val="基本参数"/>
      <sheetName val="成本估算"/>
      <sheetName val="单栋面积信息表"/>
      <sheetName val="before"/>
      <sheetName val="定义"/>
      <sheetName val="明细"/>
      <sheetName val="表1-证照台账"/>
      <sheetName val="工程成本科目1"/>
      <sheetName val="MACRO1.XLM"/>
      <sheetName val="分期有效性"/>
      <sheetName val="物业名称有效性"/>
      <sheetName val="代码表"/>
      <sheetName val="二层"/>
      <sheetName val="固化库"/>
      <sheetName val="科目代码"/>
      <sheetName val="问题类型"/>
      <sheetName val="USPCL"/>
      <sheetName val="立项表"/>
      <sheetName val="IC3A"/>
      <sheetName val="'IC4'A"/>
      <sheetName val="'IO7"/>
      <sheetName val="'IO8"/>
      <sheetName val="'IC1A"/>
      <sheetName val="IO1A"/>
      <sheetName val="IO2A"/>
      <sheetName val="IO2B"/>
      <sheetName val="延期开票"/>
      <sheetName val="合并试算表"/>
      <sheetName val="披露用费用明细表"/>
      <sheetName val="FZ1"/>
      <sheetName val="BALANCE SHEET"/>
      <sheetName val="账龄分析表"/>
      <sheetName val="附表6"/>
      <sheetName val="Detail Loan Move. &amp; Listing"/>
      <sheetName val="_2576"/>
      <sheetName val="_2577"/>
      <sheetName val="_2590"/>
      <sheetName val="_2642"/>
      <sheetName val="_2647"/>
      <sheetName val="Profit and Loss"/>
      <sheetName val="5132"/>
      <sheetName val="_2689"/>
      <sheetName val="_2692"/>
      <sheetName val="_2693"/>
      <sheetName val="_2888"/>
      <sheetName val="2002"/>
      <sheetName val="11度华丹_x005f_x0000__x005f_x0000_͂_x005f_x0001__x00"/>
      <sheetName val="2002-2004产销率"/>
      <sheetName val="hidden0"/>
      <sheetName val="hidden1"/>
      <sheetName val="options062906"/>
      <sheetName val="Other non-current liabilities"/>
      <sheetName val="Accrued expenses"/>
      <sheetName val="销售毛利润汇总表（原始）"/>
      <sheetName val="制造费用多栏明细账"/>
      <sheetName val="StaticCodeListTemplate"/>
      <sheetName val="P"/>
      <sheetName val="材料采购-入库"/>
      <sheetName val="原材料－其他"/>
      <sheetName val="材料成本差异－运费等"/>
      <sheetName val="枚举字典"/>
      <sheetName val="预付账款汇总表"/>
      <sheetName val="K1-PER"/>
      <sheetName val=" "/>
      <sheetName val="tianjin"/>
      <sheetName val="方案4"/>
      <sheetName val="2 应收帐款及应收票据"/>
      <sheetName val="遠東聯需提供之資料"/>
      <sheetName val="所得税税收优惠列表"/>
      <sheetName val="国家地区列表"/>
      <sheetName val="行业列表"/>
      <sheetName val="父母代15-17年"/>
      <sheetName val="LYSUM"/>
      <sheetName val="4.4dis"/>
      <sheetName val="4.3salp"/>
      <sheetName val="删除"/>
      <sheetName val="1-11"/>
      <sheetName val="SFS(BUDGET)"/>
      <sheetName val="OTHER(FLASH)"/>
      <sheetName val="B-4_2"/>
      <sheetName val="Staff Welfare"/>
      <sheetName val="99PA"/>
      <sheetName val="报价单"/>
      <sheetName val="RMB"/>
      <sheetName val="预算200326"/>
      <sheetName val="CCTV"/>
      <sheetName val="报价"/>
      <sheetName val="YA 客户基本情况表"/>
      <sheetName val="点表"/>
      <sheetName val="网络合计"/>
      <sheetName val="签证价格分析"/>
      <sheetName val="ITEM"/>
      <sheetName val="2004电器设备"/>
      <sheetName val="2004电子设备"/>
      <sheetName val="2004房屋建筑物"/>
      <sheetName val="2004家具"/>
      <sheetName val="2004通用设备"/>
      <sheetName val="2004土地"/>
      <sheetName val="2004仪器仪表"/>
      <sheetName val="2004运输设备"/>
      <sheetName val="2004专用设备"/>
      <sheetName val="ZA3"/>
      <sheetName val="营业收入和税金及附加估算表"/>
      <sheetName val="明细账"/>
      <sheetName val="中山低值"/>
      <sheetName val="98调整分录表"/>
      <sheetName val="符号标识"/>
      <sheetName val="삅ོ䚋栠Ѫ_ࡪ㋨ﯾ_xffff_ﱅ잃蔐緀薼糀謋⁎橓"/>
      <sheetName val="삅ོ䚋栠Ѫ_ࡪ㋨"/>
      <sheetName val="삅ོ䚋栠Ѫ_ࡪ㋨ﯾ_xffff_ﱅ잃蔐緀薼糀謋"/>
      <sheetName val="삅ོ䚋栠Ѫ_ࡪ㋨ﯾ_xffff_ﱅ잃"/>
      <sheetName val="삅ོ䚋栠Ѫ_ࡪ㋨ﯾ_xffff_ﱅ잃蔐緀薼糀"/>
      <sheetName val="삅ོ䚋栠Ѫ_ࡪ㋨ﯾ_xffff_ﱅ잃蔐緀"/>
      <sheetName val="삅ོ䚋栠Ѫ_ࡪ㋨ﯾ_xffff_ﱅ잃蔐緀薼"/>
      <sheetName val="삅ོ䚋栠Ѫ_ࡪ㋨ﯾ_xffff_ﱅ잃蔐"/>
      <sheetName val="삅ོ䚋栠Ѫ_ࡪ㋨ﯾ_xffff_ﱅ잃蔐緀薼糀謋⁎橓晴￻"/>
      <sheetName val="삅ོ䚋栠Ѫ_ࡪ㋨ﯾ"/>
      <sheetName val="삅ོ䚋栠Ѫ_ࡪ㋨ﯾ_xffff_ﱅ"/>
      <sheetName val="货币资金主表"/>
      <sheetName val="P&amp;L weekly"/>
      <sheetName val="Title"/>
      <sheetName val="5折旧预测ok"/>
      <sheetName val="计件工资汇总表"/>
      <sheetName val="综合单价分析表"/>
      <sheetName val="部门岗位配置管理"/>
      <sheetName val="采购订单3名"/>
      <sheetName val="役"/>
      <sheetName val="삅ོ䚋栠Ѫ_x005f_x0000_ࡪ㋨ﯾ_x005f_xffff_ﱅ잃蔐緀薼糀謋⁎橓"/>
      <sheetName val="삅ོ䚋栠Ѫ_x005f_x0000_ࡪ㋨"/>
      <sheetName val="삅ོ䚋栠Ѫ_x005f_x0000_ࡪ㋨ﯾ_x005f_xffff_ﱅ잃蔐緀薼糀謋"/>
      <sheetName val="삅ོ䚋栠Ѫ_x005f_x0000_ࡪ㋨ﯾ_x005f_xffff_ﱅ잃"/>
      <sheetName val="삅ོ䚋栠Ѫ_x005f_x0000_ࡪ㋨ﯾ_x005f_xffff_ﱅ잃蔐緀薼糀"/>
      <sheetName val="삅ོ䚋栠Ѫ_x005f_x0000_ࡪ㋨ﯾ_x005f_xffff_ﱅ잃蔐緀"/>
      <sheetName val="삅ོ䚋栠Ѫ_x005f_x0000_ࡪ㋨ﯾ_x005f_xffff_ﱅ잃蔐緀薼"/>
      <sheetName val="삅ོ䚋栠Ѫ_x005f_x0000_ࡪ㋨ﯾ_x005f_xffff_ﱅ잃蔐"/>
      <sheetName val="삅ོ䚋栠Ѫ_x005f_x0000_ࡪ㋨ﯾ"/>
      <sheetName val="삅ོ䚋栠Ѫ_x005f_x0000_ࡪ㋨ﯾ_x005f_xffff_ﱅ"/>
      <sheetName val="_x005f_x0010_"/>
      <sheetName val="德清_x005f_x0001_"/>
      <sheetName val="eqpmad2_x005f_x005f_x005f_x005f_x0000"/>
      <sheetName val="固及累及减值审礤_x005f_x0019_"/>
      <sheetName val="_IC4'A"/>
      <sheetName val="_IO7"/>
      <sheetName val="_IO8"/>
      <sheetName val="_IC1A"/>
      <sheetName val="附2-费用清单（勿动）"/>
      <sheetName val="附1-部门清单（勿动）"/>
      <sheetName val="附2-费用清单"/>
      <sheetName val="附1-部门清单"/>
      <sheetName val="部门清单"/>
      <sheetName val="费用所属单位"/>
      <sheetName val="过程表12"/>
      <sheetName val="二期保管（含粮库）"/>
      <sheetName val="二期保管"/>
      <sheetName val="三期保管"/>
      <sheetName val="糙米"/>
      <sheetName val="一二期干"/>
      <sheetName val="一二期烘干"/>
      <sheetName val="一二期烘后"/>
      <sheetName val="烘干耗煤"/>
      <sheetName val="粮储车间烘干"/>
      <sheetName val="粮储车间烘后"/>
      <sheetName val="粮储车间保管"/>
      <sheetName val="粮库保管"/>
      <sheetName val="三期耗煤"/>
      <sheetName val="一二期耗煤"/>
      <sheetName val="热风炉耗煤"/>
      <sheetName val="水稻保管"/>
      <sheetName val="三期干"/>
      <sheetName val="三期烘干"/>
      <sheetName val="三期烘后"/>
      <sheetName val="先进烘干"/>
      <sheetName val="先进烘后"/>
      <sheetName val="兴隆烘干"/>
      <sheetName val="兴隆烘后"/>
      <sheetName val="院内干"/>
      <sheetName val="院内烘干"/>
      <sheetName val="院内烘后"/>
      <sheetName val="玉米成本分解"/>
      <sheetName val="LR-产量及原辅料"/>
      <sheetName val="营业收入审定表"/>
      <sheetName val="原材料明细"/>
      <sheetName val="制造费用合计数"/>
      <sheetName val="_3422"/>
      <sheetName val="5039"/>
      <sheetName val="_3432(1)"/>
      <sheetName val="_3436(1)"/>
      <sheetName val="_3440(1)"/>
      <sheetName val="_4339(1)"/>
      <sheetName val="_4356(1)"/>
      <sheetName val="9609추"/>
      <sheetName val="van khuon"/>
      <sheetName val="Names"/>
      <sheetName val="FA 31 Nov 02 test"/>
      <sheetName val="2550"/>
      <sheetName val="2552"/>
      <sheetName val="_2562"/>
      <sheetName val="_2565"/>
      <sheetName val="_2594"/>
      <sheetName val="_2598"/>
      <sheetName val="2600"/>
      <sheetName val="5076"/>
      <sheetName val="_5174"/>
      <sheetName val="所得税测算表2020"/>
      <sheetName val="2.5"/>
      <sheetName val="原材料"/>
      <sheetName val="ATECH编辑20090309"/>
      <sheetName val="数据字典"/>
      <sheetName val="合并抵消分录"/>
      <sheetName val="2001 3月 "/>
      <sheetName val="公司名冊 "/>
      <sheetName val="FD-4函证控制"/>
      <sheetName val="FD-7发函地址核对差异分析"/>
      <sheetName val="FD-7-1函证交接"/>
      <sheetName val="CGC-1采购与付款循环控制测试汇总表"/>
      <sheetName val="LOV"/>
      <sheetName val="UFPrn20040104084034"/>
      <sheetName val="ZD-1-20明细表(审定)"/>
      <sheetName val="_x005f_x0000__x005f_x0000__x005f_x0000__x005f_x0000___2"/>
      <sheetName val="_x005f_x005f_x005f_x0000__x005f_x005f_x005f_x0000__x0_2"/>
      <sheetName val="在其他主体中的权益"/>
      <sheetName val="1-11月费用明细"/>
      <sheetName val="1-12月费用明细"/>
      <sheetName val="1-10月费用明细"/>
      <sheetName val="补贴收入明细表"/>
      <sheetName val="调整"/>
      <sheetName val="_2816"/>
      <sheetName val="_2993"/>
      <sheetName val="_6058"/>
      <sheetName val="_8008"/>
      <sheetName val="合并范围"/>
      <sheetName val="应付融资租赁款"/>
      <sheetName val="专项应付款"/>
      <sheetName val="少数股东权益"/>
      <sheetName val="营业收入及成本"/>
      <sheetName val="营业收入成本分类"/>
      <sheetName val="其他应付款科目余额2005.12.31"/>
      <sheetName val="_x005f_x005f_x005f_x0000__x005f_x005f_x005f_x0000__x0_3"/>
      <sheetName val="_x005f_x005f_x005f_x005f_x005f_x005f_x005f_x0000__x00_2"/>
      <sheetName val="Conso-FS(OK)"/>
      <sheetName val="IMCN H300 - Lead"/>
      <sheetName val="IMCN H600 CIP"/>
      <sheetName val="G510"/>
      <sheetName val="IMAW G500"/>
      <sheetName val="相关参数"/>
      <sheetName val="利润测算 (按物业类型)"/>
      <sheetName val="杭州浩盛9"/>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01"/>
      <sheetName val="C_311"/>
      <sheetName val="C_313"/>
      <sheetName val="C_318"/>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MTP"/>
      <sheetName val="Input-Act"/>
      <sheetName val="Input-Act-Adj"/>
      <sheetName val="Input-Bud"/>
      <sheetName val="Input-PY"/>
      <sheetName val="eqpmad2_x005_x0001_"/>
      <sheetName val="消防工程事业部收入成本2014_08.31"/>
      <sheetName val="1_Excel_Electronics_Hong_Kong_L"/>
      <sheetName val="0-1历年资产负债表"/>
      <sheetName val="科目清单"/>
      <sheetName val="4-2-1折、摊、资"/>
      <sheetName val="10-2财务指标分析表"/>
      <sheetName val="1-12-3销售收入与税金"/>
      <sheetName val="basic assumtions"/>
      <sheetName val="2-分类汇总"/>
      <sheetName val="调整后季度计划情况汇总"/>
      <sheetName val="12(762mm)套管"/>
      <sheetName val="rawbase"/>
      <sheetName val="ZBP3_K01"/>
      <sheetName val="利息计算表"/>
      <sheetName val="HB"/>
      <sheetName val="TAB CA"/>
      <sheetName val="Accr05"/>
      <sheetName val="Budg.Accr05"/>
      <sheetName val="HRD"/>
      <sheetName val="Depo05"/>
      <sheetName val="Prep05"/>
      <sheetName val="OD-STAFF05"/>
      <sheetName val="od-staff-apv"/>
      <sheetName val="provPL&amp;STax"/>
      <sheetName val="hpint&amp;cr12"/>
      <sheetName val="hpcr12"/>
      <sheetName val="HP96 (2)"/>
      <sheetName val="changwang-adv"/>
      <sheetName val="EXPEN98"/>
      <sheetName val="Chart2"/>
      <sheetName val="SHARE"/>
      <sheetName val="HP96"/>
      <sheetName val="a       "/>
      <sheetName val="pcQueryData"/>
      <sheetName val="Sheet1 (2)"/>
      <sheetName val="Data validation"/>
      <sheetName val="Ref Cust"/>
      <sheetName val="TFR2PRMS"/>
      <sheetName val="ドロップダウンリスト"/>
      <sheetName val="Lists"/>
      <sheetName val="列表"/>
      <sheetName val="评估假设"/>
      <sheetName val="工程量清单（一标段）"/>
      <sheetName val="承台(砖模) "/>
      <sheetName val="柱"/>
      <sheetName val="楼层"/>
      <sheetName val="中小学生"/>
      <sheetName val="FYYS-1-编制底稿04-招聘活动支出"/>
      <sheetName val="综合认价"/>
      <sheetName val="合同"/>
      <sheetName val="现金流量"/>
      <sheetName val="成本分析"/>
      <sheetName val="收入预测"/>
      <sheetName val="TB-0603"/>
      <sheetName val="217102"/>
      <sheetName val="账面外销"/>
      <sheetName val="181无形资产"/>
      <sheetName val="4月"/>
      <sheetName val="2SB地板地毯"/>
      <sheetName val="7.建造标准"/>
      <sheetName val="成本指标表"/>
      <sheetName val="清单（不打印）"/>
      <sheetName val="Estimate Details"/>
      <sheetName val="梁"/>
      <sheetName val="石材购买量统计"/>
      <sheetName val="雨棚"/>
      <sheetName val="生效时间"/>
      <sheetName val="PV6 3.5L LX5 GMX170"/>
      <sheetName val="工程装修投入明细"/>
      <sheetName val="其他收入&amp;成本参数设置"/>
      <sheetName val="公式"/>
      <sheetName val="Date"/>
      <sheetName val="财务成本"/>
      <sheetName val="A3-3-3承兑贴现"/>
      <sheetName val="CM Param"/>
      <sheetName val="South"/>
      <sheetName val="10月发生（手工）"/>
      <sheetName val="23"/>
      <sheetName val="7完全成本汇总表"/>
      <sheetName val="BA "/>
      <sheetName val="工程量汇总及含量分析"/>
      <sheetName val="Headings"/>
      <sheetName val="BA-Pl"/>
      <sheetName val="机房工程B"/>
      <sheetName val="E系列"/>
      <sheetName val="Aging Datasheet"/>
      <sheetName val="ECCS_1 DataSheet"/>
      <sheetName val="KPI Datasheet"/>
      <sheetName val="Helpsheets"/>
      <sheetName val="5期B栋会所装饰精装修"/>
      <sheetName val="安装综合单价分析表"/>
      <sheetName val="2.1辅助"/>
      <sheetName val="数据采集"/>
      <sheetName val="General"/>
      <sheetName val="1地块1,10#"/>
      <sheetName val="园建计算表1梁工"/>
      <sheetName val="材料清单"/>
      <sheetName val="地面过水泥砂"/>
      <sheetName val="楼板镂空及加楼板（部分项目有争议）"/>
      <sheetName val="单价分析过程"/>
      <sheetName val="主要材料价格表 (2)"/>
      <sheetName val="敏感参数"/>
      <sheetName val="Sheet8"/>
      <sheetName val="公司清单（自行贴入）"/>
      <sheetName val="05 参数表"/>
      <sheetName val="06 参数表"/>
      <sheetName val="收入与成本"/>
      <sheetName val="销售比率"/>
      <sheetName val="土建单价分析对比表"/>
      <sheetName val="C标配置表"/>
      <sheetName val="409 参数表"/>
      <sheetName val="10 参数表"/>
      <sheetName val="07 参数表"/>
      <sheetName val="施工单位上报(需盖章)"/>
      <sheetName val="表2.3建安成本分析表"/>
      <sheetName val="面积指标"/>
      <sheetName val="敏感详细分析"/>
      <sheetName val="Bank Debt"/>
      <sheetName val="GFA"/>
      <sheetName val="模型目录&amp;参数设置"/>
      <sheetName val="投资分析及评价【收并购】"/>
      <sheetName val="投资分析及评价【招拍挂】"/>
      <sheetName val="敏感分析"/>
      <sheetName val="校验表"/>
      <sheetName val="融资利息"/>
      <sheetName val="节奏成本"/>
      <sheetName val="附表.付款计划明细"/>
      <sheetName val="付款计划"/>
      <sheetName val="计奖毛利"/>
      <sheetName val="管理利润"/>
      <sheetName val="会计毛利"/>
      <sheetName val="关键节点"/>
      <sheetName val="税金计算"/>
      <sheetName val="销售计划-入住"/>
      <sheetName val="销售分布调整"/>
      <sheetName val="产品指标"/>
      <sheetName val="附表.销售周期"/>
      <sheetName val="附表.售价简表"/>
      <sheetName val="完全成本汇总表（一期）"/>
      <sheetName val="完全成本汇总表（二期）"/>
      <sheetName val="完全成本汇总表（三期）"/>
      <sheetName val="完全成本汇总表（四期)"/>
      <sheetName val="完全成本汇总表（五期)"/>
      <sheetName val="附表.土地成本"/>
      <sheetName val="附表.土地资料"/>
      <sheetName val="results"/>
      <sheetName val="勾稽检查表"/>
      <sheetName val="考核利润"/>
      <sheetName val="土评增计算"/>
      <sheetName val="考核毛利"/>
      <sheetName val="税款计算"/>
      <sheetName val="土增测算【集团口径】"/>
      <sheetName val="土增测算底稿【四川公司】"/>
      <sheetName val="土增测算【四川公司】"/>
      <sheetName val="重要指标"/>
      <sheetName val="开发间接费"/>
      <sheetName val="资本化测算"/>
      <sheetName val="融资计划"/>
      <sheetName val="付款计划底稿"/>
      <sheetName val="其他收支"/>
      <sheetName val="销售周期表"/>
      <sheetName val="售价简表"/>
      <sheetName val="全期经营指标汇总"/>
      <sheetName val="全期经营指标（与上版对比）"/>
      <sheetName val="成本售价对比表（土地）"/>
      <sheetName val="成本售价对比表（无土地）"/>
      <sheetName val="项目各产品溢价率对比表"/>
      <sheetName val="21 fixed assets"/>
      <sheetName val="6、实时预警（定案及时性） "/>
      <sheetName val="5、实时预警（上报及时性）"/>
      <sheetName val="0、说明"/>
      <sheetName val="1、审减问题明细"/>
      <sheetName val="2、审减额问题类别汇总表"/>
      <sheetName val="3、已完项目审减表-专业划分"/>
      <sheetName val="4、审减问题数量统计表"/>
      <sheetName val="01工程量计算错误"/>
      <sheetName val="02工程量重复计算"/>
      <sheetName val="03软件设置错误"/>
      <sheetName val="04计算规则理解错误"/>
      <sheetName val="05定额套用错误"/>
      <sheetName val="06变更签证价格套用错误"/>
      <sheetName val="07人工材料价格错误"/>
      <sheetName val="08未按合同约定执行"/>
      <sheetName val="09未按图施工"/>
      <sheetName val="10承包范围与预算不符"/>
      <sheetName val="11界面划分与预算不符"/>
      <sheetName val="12计价原则与预算不符"/>
      <sheetName val="13编制说明与预算不符"/>
      <sheetName val="14施工与预算不符"/>
      <sheetName val="15其他问题"/>
      <sheetName val="16审核问题"/>
      <sheetName val="计算底稿-裙楼"/>
      <sheetName val="下拉菜单-整体"/>
      <sheetName val="表m-2-4 四期销售计划 "/>
      <sheetName val="表m-2-7 七期销售计划"/>
      <sheetName val="情况汇总"/>
      <sheetName val="资金占用"/>
      <sheetName val="财务假设"/>
      <sheetName val="收入分解"/>
      <sheetName val="隐含参数表"/>
      <sheetName val="工程量计算表"/>
      <sheetName val="Shows"/>
      <sheetName val="   合同台账  "/>
      <sheetName val="无合同工程及销费"/>
      <sheetName val="科目列表"/>
      <sheetName val="融创成本科目明细"/>
      <sheetName val="后台"/>
      <sheetName val="安装-工程量计算稿"/>
      <sheetName val="临建土建-工程量计算表"/>
      <sheetName val="单位"/>
      <sheetName val="2产品指标表"/>
      <sheetName val="铺装—住宅"/>
      <sheetName val="工程量计算书"/>
      <sheetName val="工程量计算式"/>
      <sheetName val="表3"/>
      <sheetName val="LTM销售"/>
      <sheetName val="HTM销售"/>
      <sheetName val="生鲜销售"/>
      <sheetName val="表9.ppt2020年分类支付及压缩情况汇总情况"/>
      <sheetName val="土地"/>
      <sheetName val="基础项目"/>
      <sheetName val="生人台帳"/>
      <sheetName val="2、房源信息台账"/>
      <sheetName val="公式辅助表"/>
      <sheetName val="CD"/>
      <sheetName val="常用项目"/>
      <sheetName val="防水工程"/>
      <sheetName val="付款进度表"/>
      <sheetName val="现金流量内部报表"/>
      <sheetName val="附注"/>
      <sheetName val="backup"/>
      <sheetName val="分部门汇总表"/>
      <sheetName val="指标分摊"/>
      <sheetName val="全年分类支付汇总情况 (全年)"/>
      <sheetName val="装饰主材核价表"/>
      <sheetName val="装饰"/>
      <sheetName val="投标总结"/>
      <sheetName val="资料库"/>
      <sheetName val="计算"/>
      <sheetName val="13 BU"/>
      <sheetName val="12 BU"/>
      <sheetName val="5 BU"/>
      <sheetName val="23 BU"/>
      <sheetName val="1 BU"/>
      <sheetName val="38 BU"/>
      <sheetName val="19#楼(作废)"/>
      <sheetName val="清单汇总"/>
      <sheetName val="地梁"/>
      <sheetName val="营业费用测试"/>
      <sheetName val="C1户型"/>
      <sheetName val="内部往来"/>
      <sheetName val="报价细目表"/>
      <sheetName val="勿删"/>
      <sheetName val="3建安配置表"/>
      <sheetName val="下拉项"/>
      <sheetName val="计算式"/>
      <sheetName val="7.2土建钢材价格"/>
      <sheetName val="7.1可调材料价格表"/>
      <sheetName val="1招标封面"/>
      <sheetName val="4.1高层清单（四川）"/>
      <sheetName val="6.1直接工程费分析表(湿法屋面瓦)"/>
      <sheetName val="6.2 直接工程费分析表"/>
      <sheetName val="附件3-薪酬福利预算明细（人力内部审核版）"/>
      <sheetName val="磨煤加压"/>
      <sheetName val="价格表（正式V1.0）"/>
      <sheetName val="内部关联单位简称"/>
      <sheetName val="Index "/>
      <sheetName val="GA"/>
      <sheetName val="@RISK Correlations"/>
      <sheetName val="营业收入与成本明细表"/>
      <sheetName val="6#公寓  "/>
      <sheetName val="Indonesia"/>
      <sheetName val="科目名称"/>
      <sheetName val="ResultsInput"/>
      <sheetName val="Database_BA"/>
      <sheetName val="_Profile"/>
      <sheetName val="Control_Data"/>
      <sheetName val="경제성분석"/>
      <sheetName val="GL"/>
      <sheetName val="Data - Financial"/>
      <sheetName val="一卡通"/>
      <sheetName val="建筑"/>
      <sheetName val="下拉框来源"/>
      <sheetName val="2合约全景计划"/>
      <sheetName val="Company History &amp; Background"/>
      <sheetName val="Ratio Analysis"/>
      <sheetName val="Capital"/>
      <sheetName val="Oper"/>
      <sheetName val="IPO Val"/>
      <sheetName val="COGS"/>
      <sheetName val="GM - Noodle"/>
      <sheetName val="GM - Bev"/>
      <sheetName val="Earnings Review"/>
      <sheetName val="IncStmt"/>
      <sheetName val="客户资料"/>
      <sheetName val="2.产销量"/>
      <sheetName val="科目、部门列表"/>
      <sheetName val="主要参数-Master data"/>
      <sheetName val="分期"/>
      <sheetName val="Validation source"/>
      <sheetName val="原稿"/>
      <sheetName val="5-1-3管沟"/>
      <sheetName val="4结算明细"/>
      <sheetName val="5项目签约"/>
      <sheetName val="ws9"/>
      <sheetName val="科目说明"/>
      <sheetName val="施工参考单价报价表"/>
      <sheetName val="建筑面积 "/>
      <sheetName val="甲指乙供材料报价表"/>
      <sheetName val="新明源销售财务日报"/>
      <sheetName val="主要材料预算价格计算表"/>
      <sheetName val="项目汇总"/>
      <sheetName val="1-合同台账"/>
      <sheetName val="5-综合认价台账"/>
      <sheetName val="土方"/>
      <sheetName val="ACC"/>
      <sheetName val="标底评审报告"/>
      <sheetName val="平衡表"/>
      <sheetName val="上年末"/>
      <sheetName val="1月"/>
      <sheetName val="10月"/>
      <sheetName val="11月"/>
      <sheetName val="12月"/>
      <sheetName val="2月"/>
      <sheetName val="3月"/>
      <sheetName val="5月"/>
      <sheetName val="7月"/>
      <sheetName val="8月"/>
      <sheetName val="9月"/>
      <sheetName val="人员支出"/>
      <sheetName val="B4零星"/>
      <sheetName val="强电清单"/>
      <sheetName val="eva"/>
      <sheetName val="A1户型装饰"/>
      <sheetName val="硬景 "/>
      <sheetName val="二标段上木 "/>
      <sheetName val="上木"/>
      <sheetName val="下木"/>
      <sheetName val="07水"/>
      <sheetName val="Define"/>
      <sheetName val="其它工作项目报价清单"/>
      <sheetName val="湿装饰"/>
      <sheetName val="电气部分"/>
      <sheetName val="C、D区室外铺贴工程量计算书"/>
      <sheetName val="小学教学综合楼"/>
      <sheetName val="資料庫"/>
      <sheetName val="貨品科目"/>
      <sheetName val="计算表"/>
      <sheetName val="item information"/>
      <sheetName val="测算模式"/>
      <sheetName val="铝合金栏杆、雨篷 (渝园)"/>
      <sheetName val="明細表"/>
      <sheetName val="2.规划面积"/>
      <sheetName val="0.2参数表"/>
      <sheetName val="5.2成本分配"/>
      <sheetName val="HKBUD"/>
      <sheetName val="company operations"/>
      <sheetName val="hangzhou2"/>
      <sheetName val="WilliamSheet"/>
      <sheetName val="量(原)"/>
      <sheetName val="总产值1"/>
      <sheetName val="04台帐"/>
      <sheetName val="其他04"/>
      <sheetName val="类型"/>
      <sheetName val="银行账户信息"/>
      <sheetName val="规划面积"/>
      <sheetName val="敏感性分析"/>
      <sheetName val="8.2.建安付款规划"/>
      <sheetName val="02.参数表"/>
      <sheetName val="组价（投标单价调整）"/>
      <sheetName val="建安付款规划"/>
      <sheetName val="投资估算"/>
      <sheetName val="5.投资估算"/>
      <sheetName val="5.2.成本分配"/>
      <sheetName val="投资估算-姚庄2012-42-33号"/>
      <sheetName val="平开窗0515"/>
      <sheetName val="工程量清单(原价)"/>
      <sheetName val="计算明细表"/>
      <sheetName val="型材线密度表"/>
      <sheetName val="财务明细表"/>
      <sheetName val="月计划"/>
      <sheetName val="Stock Chart"/>
      <sheetName val="Project Details"/>
      <sheetName val="A-General"/>
      <sheetName val="Research-CSC"/>
      <sheetName val="科目索引表"/>
      <sheetName val="分析程序表"/>
      <sheetName val="调整分录汇总表"/>
      <sheetName val="BAL-RMB"/>
      <sheetName val="DEPR-Hotel"/>
      <sheetName val="IRR-USD"/>
      <sheetName val="NPV"/>
      <sheetName val="HPNL USD"/>
      <sheetName val="GS's Assumptions"/>
      <sheetName val="Cons. (Enlarged Group)"/>
      <sheetName val="合同台帐"/>
      <sheetName val="三、酒店玻璃幕墙、金属幕墙"/>
      <sheetName val="Part 1"/>
      <sheetName val="Part 2"/>
      <sheetName val="Part 3"/>
      <sheetName val="Part 5"/>
      <sheetName val="D房底稿"/>
      <sheetName val="A1-1"/>
      <sheetName val="A1-2"/>
      <sheetName val="A1-3"/>
      <sheetName val="A2-1"/>
      <sheetName val="A2-2"/>
      <sheetName val="BS房底稿"/>
      <sheetName val="隔墙、幕墙"/>
      <sheetName val="B1-4"/>
      <sheetName val="B1-5"/>
      <sheetName val="B2-4"/>
      <sheetName val="B2-5"/>
      <sheetName val="B3-1"/>
      <sheetName val="C1-2"/>
      <sheetName val="C2-2"/>
      <sheetName val="C2-3"/>
      <sheetName val="C3-1"/>
      <sheetName val="C4-1"/>
      <sheetName val="D1-4"/>
      <sheetName val="D1-5"/>
      <sheetName val="D1-6"/>
      <sheetName val="主材表（给排水）"/>
      <sheetName val="隔墙"/>
      <sheetName val="装饰部分"/>
      <sheetName val="Criteria"/>
      <sheetName val="2017.12.31及之前到期商票台账"/>
      <sheetName val="收支"/>
      <sheetName val="计提"/>
      <sheetName val="损益类明细账"/>
      <sheetName val="总价及单价表"/>
      <sheetName val="商业部分"/>
      <sheetName val="1.2-项目基本信息"/>
      <sheetName val="AP1998KX(estimated)"/>
      <sheetName val="2014中央广场"/>
      <sheetName val="Cashbook"/>
      <sheetName val="分部分项工程量清单"/>
      <sheetName val="主要材料用量"/>
      <sheetName val="管线计算表"/>
      <sheetName val="门窗"/>
      <sheetName val="成本科目（2017.4月新）"/>
      <sheetName val="D0026B3"/>
      <sheetName val="材料价格表"/>
      <sheetName val="含量"/>
      <sheetName val="材料人工表"/>
      <sheetName val="材料单价"/>
      <sheetName val="按新系统"/>
      <sheetName val="装饰汇总"/>
      <sheetName val="裙房"/>
      <sheetName val="明细表"/>
      <sheetName val="6#"/>
      <sheetName val="变量单"/>
      <sheetName val="设置"/>
      <sheetName val="1."/>
      <sheetName val="Builtup Area"/>
      <sheetName val="清单1-裙楼Ea"/>
      <sheetName val="Macro custom function"/>
      <sheetName val="第一部分定价"/>
      <sheetName val="价格表"/>
      <sheetName val="2"/>
      <sheetName val="附件一工程结算审批表（打印）"/>
      <sheetName val="信宜"/>
      <sheetName val="Wl. Fin."/>
      <sheetName val="JOA首頁"/>
      <sheetName val="土方、桩基、支护、降水工程综合单价表"/>
      <sheetName val="土方、桩基、支护、降水工程综合单价组价明细表"/>
      <sheetName val="装修材料费"/>
      <sheetName val="算分表"/>
      <sheetName val="包干费用表"/>
      <sheetName val="工程量汇总表"/>
      <sheetName val="模板"/>
      <sheetName val="计算表2"/>
      <sheetName val="玻璃"/>
      <sheetName val="材料名称标准表"/>
      <sheetName val="五金配件(1)"/>
      <sheetName val="名称"/>
      <sheetName val="型材表"/>
      <sheetName val="甲供材料清单"/>
      <sheetName val="套内（无踢脚线）"/>
      <sheetName val="装修"/>
      <sheetName val="（下拉选项勿动）"/>
      <sheetName val="面积明细"/>
      <sheetName val="给排水工程量计算书"/>
      <sheetName val="表2-开发间接费用分摊表模版"/>
      <sheetName val="基础数据（轻易不要动）"/>
      <sheetName val="开封公司商票台账（20190101前到期）"/>
      <sheetName val="新的工作表"/>
      <sheetName val="开封公司商票台账（20191231前到期）"/>
      <sheetName val="规划指标"/>
      <sheetName val="匹配表"/>
      <sheetName val="表5-数据有效性"/>
      <sheetName val="网络平台"/>
      <sheetName val="模板参数"/>
      <sheetName val="23销售收入及应收楼款09年1-12月"/>
      <sheetName val="15其他业务利润"/>
      <sheetName val="03 0912应收账款账龄"/>
      <sheetName val="04 0912其他应收款账龄"/>
      <sheetName val="05 0912预付帐款"/>
      <sheetName val="10 0912应付账款账龄"/>
      <sheetName val="差异原因说明"/>
      <sheetName val="Product Info"/>
      <sheetName val="Product_Info"/>
      <sheetName val="类别"/>
      <sheetName val="8 固定资产台账"/>
      <sheetName val="집계표"/>
      <sheetName val="Market sha_x0002_"/>
      <sheetName val="07"/>
      <sheetName val="Base"/>
      <sheetName val="ＢＭＰ塗装直材"/>
      <sheetName val="A-Property"/>
      <sheetName val="六大公摊费用及期间费用明细"/>
      <sheetName val="成本汇总表（1）"/>
      <sheetName val="Sheet0"/>
      <sheetName val="Stock Analysis"/>
      <sheetName val="内销收人"/>
      <sheetName val="表页"/>
      <sheetName val="基本信息 "/>
      <sheetName val="应收款"/>
      <sheetName val="西安新开收入确认"/>
      <sheetName val="감가상각비(2002)"/>
      <sheetName val="P4管理费用"/>
      <sheetName val="L2银行存款"/>
      <sheetName val="0406_Grade_data"/>
      <sheetName val="0412_Grade_data"/>
      <sheetName val="01 RM and PM"/>
      <sheetName val="员工档案"/>
      <sheetName val="费用分析表-3"/>
      <sheetName val="计算式明细"/>
      <sheetName val="Pricing"/>
      <sheetName val="天数&lt;=30"/>
      <sheetName val="DU99900"/>
      <sheetName val="G60-4"/>
      <sheetName val="Bills7.1-7.13收票"/>
      <sheetName val="各大区损益"/>
      <sheetName val="基础数据表勿动"/>
      <sheetName val="Heads"/>
      <sheetName val="报废出库"/>
      <sheetName val="初稿"/>
      <sheetName val="主材"/>
      <sheetName val="物料收发汇总表"/>
      <sheetName val="科目-勿动"/>
      <sheetName val="股票投资收益_d鈐緱_x0015_"/>
      <sheetName val="短期借款程序表"/>
      <sheetName val="短期借款审定表"/>
      <sheetName val="借款明细检查表"/>
      <sheetName val="61172利息分配"/>
      <sheetName val="银行函证"/>
      <sheetName val="短期借款审计说明"/>
      <sheetName val="利息测算"/>
      <sheetName val="短期借款函证统计表"/>
      <sheetName val="短期借款检查情况表"/>
      <sheetName val="披露表"/>
      <sheetName val="收入与成本明细表"/>
      <sheetName val="附注通用数据设置"/>
      <sheetName val="A00004"/>
      <sheetName val="酿造鸦銵_x0000__x0011_[SMCTSSP2.XLS]汇总ࡨ_x0000_ā_x0000__x0000__x0000__x0000__x0010_["/>
      <sheetName val="酿造鸦銵_x0000__x0011__SMCTSSP2.XLS"/>
      <sheetName val="eqpmad2_x005_x0001__x0000_ 㓏䰟頥뀀뀈퐜澐_x0000__x0000_ऀ"/>
      <sheetName val="classification"/>
      <sheetName val="Details"/>
      <sheetName val="4-2长投债券"/>
      <sheetName val="3流资汇总"/>
      <sheetName val="报表项目"/>
      <sheetName val="项目"/>
      <sheetName val="3-1-2银行存款"/>
      <sheetName val="固定资产清单"/>
      <sheetName val="费用清单"/>
      <sheetName val="Setting"/>
      <sheetName val="Jaar 2000"/>
      <sheetName val="50362"/>
      <sheetName val="summary-1"/>
      <sheetName val="分配表1(原.辅.协）"/>
      <sheetName val="燃动分配表"/>
      <sheetName val="索引（补充）"/>
      <sheetName val="申报表封面（此表不填，填索引）"/>
      <sheetName val="填表注意事项（先看）"/>
      <sheetName val="链接表（勿动） 元)"/>
      <sheetName val="链接表（勿动）"/>
      <sheetName val="流动资产链接表"/>
      <sheetName val="存货链接表"/>
      <sheetName val="链接表"/>
      <sheetName val="企业基本情况"/>
      <sheetName val="两次基准日的对比 (0531与0831)"/>
      <sheetName val="两次基准日的对比"/>
      <sheetName val="长期股权投资表"/>
      <sheetName val="收益法汇总表"/>
      <sheetName val="链接表（勿动） (元表)"/>
      <sheetName val="链接表万元（勿动）"/>
      <sheetName val="流动资产链接表（勿动）"/>
      <sheetName val="贵阳精铸表格填报问题"/>
      <sheetName val="1-汇总表"/>
      <sheetName val="3-流动汇总"/>
      <sheetName val="3-1货币汇总表"/>
      <sheetName val="3-1-1现金"/>
      <sheetName val="3-1-3其他货币资金"/>
      <sheetName val="3-2交易性金融资产汇总"/>
      <sheetName val="3-2-1交易性-股票"/>
      <sheetName val="3-2-2交易性-债券"/>
      <sheetName val="3-2-3交易性-基金"/>
      <sheetName val="3-3应收票据"/>
      <sheetName val="3-4应收账款"/>
      <sheetName val="3-5预付账款"/>
      <sheetName val="3-6应收利息"/>
      <sheetName val="3-7应收股利"/>
      <sheetName val="3-8其他应收款"/>
      <sheetName val="3-9存货汇总"/>
      <sheetName val="3-9-1材料采购（在途物资）"/>
      <sheetName val="3-9-3在库周转材料"/>
      <sheetName val="3-9-4委托加工物资"/>
      <sheetName val="3-9-2原材料"/>
      <sheetName val="3-9-5-1产成品（库存商品）"/>
      <sheetName val="3-9-5-2产成品(开发产品)"/>
      <sheetName val="3-9-5-3产成品(出租开发产品)"/>
      <sheetName val="3-9-6-1在产品（自制半成品）"/>
      <sheetName val="报废工装模具"/>
      <sheetName val="3-9-8在用周转材料（工装模具）"/>
      <sheetName val="3-9-8在用周转材料（工装模具1）"/>
      <sheetName val="3-9-6-2在产品(开发成本)"/>
      <sheetName val="3-9-7发出商品"/>
      <sheetName val="3-9-8在用周转材料"/>
      <sheetName val="3-9-9未结算工程"/>
      <sheetName val="3-10一年到期非流动资产"/>
      <sheetName val="3-11其他流动资产"/>
      <sheetName val="4-非流动资产汇总"/>
      <sheetName val="4-1可供出售金融资产汇总"/>
      <sheetName val="4-1-2可出售-债券"/>
      <sheetName val="4-1-1可出售-股票"/>
      <sheetName val="4-1-3可出售-其他"/>
      <sheetName val="4-2持有到期投资"/>
      <sheetName val="4-3长期应收"/>
      <sheetName val="页面设置"/>
      <sheetName val="4-4长期股权投资"/>
      <sheetName val="4-5投资性房地产汇总表"/>
      <sheetName val="4-5-1投资性房地产"/>
      <sheetName val="4-5-2投资性房地产"/>
      <sheetName val="4-5-3投资性地产"/>
      <sheetName val="4-5-4投资性地产"/>
      <sheetName val="4-6固定资产汇总"/>
      <sheetName val="固定资产闲置报废及产权情况统计（不填）"/>
      <sheetName val="4-6-1房屋建筑物"/>
      <sheetName val="4-6-2构筑物"/>
      <sheetName val="4-6-3管道沟槽"/>
      <sheetName val="报废资产清单"/>
      <sheetName val="原购置设备"/>
      <sheetName val="4-6-4机器设备"/>
      <sheetName val="废钢价格"/>
      <sheetName val="4-6-5车辆"/>
      <sheetName val="4-6-6电子设备"/>
      <sheetName val="4-6-7土地"/>
      <sheetName val="4-7在建工程汇总"/>
      <sheetName val="4-7-1在建（土建）"/>
      <sheetName val="4-7-2在建（设备）"/>
      <sheetName val="4-8工程物资"/>
      <sheetName val="4-9固定资产清理"/>
      <sheetName val="4-10生产性生物资产"/>
      <sheetName val="4-11油气资产"/>
      <sheetName val="4-12无形资产汇总"/>
      <sheetName val="4-12-1无形-土地"/>
      <sheetName val="4-12-2无形-矿业权"/>
      <sheetName val="4-12-3无形-其他"/>
      <sheetName val="4-12-4无形-技术、商标、著作权等"/>
      <sheetName val="4-13开发支出"/>
      <sheetName val="4-14商誉"/>
      <sheetName val="4-15长期待摊费用"/>
      <sheetName val="4-16递延所得税资产"/>
      <sheetName val="4-17其他非流动资产"/>
      <sheetName val="5-流动负债汇总"/>
      <sheetName val="流动负债链接表（不填勿动）"/>
      <sheetName val="5-1短期借款"/>
      <sheetName val="5-2交易性金融负债"/>
      <sheetName val="5-3应付票据"/>
      <sheetName val="5-4应付账款"/>
      <sheetName val="5-5预收账款"/>
      <sheetName val="5-6职工薪酬"/>
      <sheetName val="5-7应交税费"/>
      <sheetName val="5-8应付利息"/>
      <sheetName val="5-9应付股利（利润）"/>
      <sheetName val="5-10其他应付款"/>
      <sheetName val="5-11一年到期非流动负债"/>
      <sheetName val="5-12其他流动负债"/>
      <sheetName val="6-非流动负债汇总"/>
      <sheetName val="6-1长期借款"/>
      <sheetName val="6-2应付债券"/>
      <sheetName val="6-3长期应付款"/>
      <sheetName val="非流动负债链接表（不填勿动）"/>
      <sheetName val="6-4专项应付款"/>
      <sheetName val="6-5预计负债"/>
      <sheetName val="6-6递延所得税负债"/>
      <sheetName val="6-7其他非流动负债"/>
      <sheetName val="或有事项声明书"/>
      <sheetName val="期后事项声明书"/>
      <sheetName val="JC-5"/>
      <sheetName val="JC-4"/>
      <sheetName val="剥离前"/>
      <sheetName val="Proforma"/>
      <sheetName val="二厂单位成本结构图"/>
      <sheetName val="Cable Comps"/>
      <sheetName val="Regional Price List"/>
      <sheetName val="3-10月"/>
      <sheetName val="资本公积取数"/>
      <sheetName val="Comps Valuation"/>
      <sheetName val="PACT"/>
      <sheetName val="20090921"/>
      <sheetName val="CNS-$"/>
      <sheetName val="FA lead"/>
      <sheetName val="资产试算表"/>
      <sheetName val="负债试算表"/>
      <sheetName val="Asset issues"/>
      <sheetName val="信息"/>
      <sheetName val="坏帐准备"/>
      <sheetName val="4002-种虾场"/>
      <sheetName val="4003-虾苗场"/>
      <sheetName val="4004-PL40"/>
      <sheetName val="4005-商品代虾"/>
      <sheetName val="App"/>
      <sheetName val="DLR form"/>
      <sheetName val="200406 SC28 Adj."/>
      <sheetName val="财务人员流动情况汇总"/>
      <sheetName val="EUSAjp39"/>
      <sheetName val="Costa"/>
      <sheetName val="销售成本"/>
      <sheetName val="COST_3"/>
      <sheetName val="地址数据库-乡镇"/>
      <sheetName val="U102"/>
      <sheetName val="项目名称匹配"/>
      <sheetName val="一次汇总"/>
      <sheetName val="301-6"/>
      <sheetName val="工程材料"/>
      <sheetName val="项目清单"/>
      <sheetName val="基础档案"/>
      <sheetName val="2.合同明细"/>
      <sheetName val="1.合同台账"/>
      <sheetName val="List price"/>
      <sheetName val="A11A12-020"/>
      <sheetName val="A11A12-021"/>
      <sheetName val="00-管控标准"/>
      <sheetName val="100固定窗+平开窗"/>
      <sheetName val="固定窗 "/>
      <sheetName val="护栏"/>
      <sheetName val="铝包钢玻璃幕墙"/>
      <sheetName val="平开窗"/>
      <sheetName val="推拉门"/>
      <sheetName val="匹配"/>
      <sheetName val="Sheet371"/>
      <sheetName val="合同台账截止20200223"/>
      <sheetName val="基础数据(可更新）"/>
      <sheetName val="表1应付款、表2本月付款、表3未付款"/>
      <sheetName val="水晶分录序时簿06"/>
      <sheetName val="信息技术资本性支出"/>
      <sheetName val="公摊费用及期间费"/>
      <sheetName val="Macro1"/>
      <sheetName val="1#工程量"/>
      <sheetName val="印花税"/>
      <sheetName val="填报说明（地区）"/>
      <sheetName val="2期面积"/>
      <sheetName val="accode"/>
      <sheetName val="附件2（材料定额消耗数量计算表）"/>
      <sheetName val="N12标清单"/>
      <sheetName val="PRELIM"/>
      <sheetName val="应收票据(关联方)"/>
      <sheetName val="一年内各月负债类增幅分析"/>
      <sheetName val="一年内各月负债类数值列示"/>
      <sheetName val="损益表各月数值列示"/>
      <sheetName val="一年内各月资产类增幅分析"/>
      <sheetName val="一年内各月资产类数值列示"/>
      <sheetName val="总资产变动情况分析表"/>
      <sheetName val="Journal_20140401-20140930"/>
      <sheetName val="payroll "/>
      <sheetName val="Info"/>
      <sheetName val="开发成本明细"/>
      <sheetName val="户型2a"/>
      <sheetName val="户型1a"/>
      <sheetName val="手工计算"/>
      <sheetName val="零星"/>
      <sheetName val="11-01月份打桩记录"/>
      <sheetName val="10-11月份打桩记录"/>
      <sheetName val="11-04月份桩记录"/>
      <sheetName val="板房区目标成本"/>
      <sheetName val="ISRDATA"/>
      <sheetName val="DJ"/>
      <sheetName val="車会集約"/>
      <sheetName val="基础设定"/>
      <sheetName val="公司1"/>
      <sheetName val="地区月度汇总"/>
      <sheetName val="RI Summary"/>
      <sheetName val="12.1"/>
      <sheetName val="DT-RBA"/>
      <sheetName val="Assump_Input"/>
      <sheetName val="Invoiced as at Nov-02"/>
      <sheetName val="预付帐龄"/>
      <sheetName val="SBU.Site-All"/>
      <sheetName val="LPP"/>
      <sheetName val="A.4.3"/>
      <sheetName val="Budg_Accr05"/>
      <sheetName val="HP96_(2)"/>
      <sheetName val="a_______"/>
      <sheetName val="Sheet1_(2)"/>
      <sheetName val="Data_validation"/>
      <sheetName val="Ref_Cust"/>
      <sheetName val="SBU_Site-All"/>
      <sheetName val="A_4_3"/>
      <sheetName val="Properties"/>
      <sheetName val="Budg_Accr051"/>
      <sheetName val="HP96_(2)1"/>
      <sheetName val="a_______1"/>
      <sheetName val="Sheet1_(2)1"/>
      <sheetName val="Data_validation1"/>
      <sheetName val="Ref_Cust1"/>
      <sheetName val="SBU_Site-All1"/>
      <sheetName val="A_4_31"/>
      <sheetName val="3、工程在施情况明细表_"/>
      <sheetName val="13_65��ѩ��1"/>
      <sheetName val="13_6ѩ�������1"/>
      <sheetName val="13_65����1"/>
      <sheetName val="úˮ�籸��_1"/>
      <sheetName val="10_5�ȳɱ���1"/>
      <sheetName val="Ͱ��20L_(ѩ)_1"/>
      <sheetName val="Ͱ��30L_(ѩ)__1"/>
      <sheetName val="出厂前质量反馈_"/>
      <sheetName val="Financ__Overview1"/>
      <sheetName val="08_01"/>
      <sheetName val="1_投标总价封面"/>
      <sheetName val="变更部分_(3)_"/>
      <sheetName val="Var_%_Summary-TBR制造差异率汇总-全钢"/>
      <sheetName val="Var_%_Summary-PCR制造差异率汇总-半钢"/>
      <sheetName val="Var_%_Summary-BIAS制造差异率汇总-斜交"/>
      <sheetName val="FF-2_(1)"/>
      <sheetName val="德清"/>
      <sheetName val="综合成本分析01_01-0205"/>
      <sheetName val="Budg_Accr052"/>
      <sheetName val="HP96_(2)2"/>
      <sheetName val="a_______2"/>
      <sheetName val="POWER_ASSUMPTIONS2"/>
      <sheetName val="Sheet1_(2)2"/>
      <sheetName val="Data_validation2"/>
      <sheetName val="Ref_Cust2"/>
      <sheetName val="SBU_Site-All2"/>
      <sheetName val="A_4_32"/>
      <sheetName val="13_65度雪花2"/>
      <sheetName val="13_6雪花分配表2"/>
      <sheetName val="13_65度沈阳2"/>
      <sheetName val="13_65沈阳分配表2"/>
      <sheetName val="煤水电备份_2"/>
      <sheetName val="10_5度成本表2"/>
      <sheetName val="桶酒20L_(雪)_2"/>
      <sheetName val="桶酒30L_(雪)__2"/>
      <sheetName val="13_65¶ÈÑ©»¨2"/>
      <sheetName val="13_6Ñ©»¨·ÖÅä±í2"/>
      <sheetName val="13_65¶ÈÉòÑô2"/>
      <sheetName val="13_65ÉòÑô·ÖÅä±í2"/>
      <sheetName val="ÃºË®µç±¸·Ý_2"/>
      <sheetName val="10_5¶È³É±¾±í2"/>
      <sheetName val="Í°¾Æ20L_(Ñ©)_2"/>
      <sheetName val="Í°¾Æ30L_(Ñ©)__2"/>
      <sheetName val="存货明细表_2"/>
      <sheetName val="4_3_1物料损耗率1"/>
      <sheetName val="盈余公积_（合并)2"/>
      <sheetName val="124301_查询2"/>
      <sheetName val="Third_party2"/>
      <sheetName val="G_1R-Shou_COP_Gf2"/>
      <sheetName val="13_6ᛪ花分配ࡨ1"/>
      <sheetName val="13_65沈ᘳ分配表1"/>
      <sheetName val="10_5带成本表1"/>
      <sheetName val="Market_share2"/>
      <sheetName val="fs(for_Consol)2"/>
      <sheetName val="10-2_固定资产处置表2"/>
      <sheetName val="summary_2"/>
      <sheetName val="清单12_312"/>
      <sheetName val="Sheet1_(11)2"/>
      <sheetName val="短期投资股票投资_dbf2"/>
      <sheetName val="短期投资国债投资_dbf2"/>
      <sheetName val="股票投资收益_dbf2"/>
      <sheetName val="其他货币海通_dbf2"/>
      <sheetName val="其他货币零领路_dbf2"/>
      <sheetName val="投资收益债券_dbf2"/>
      <sheetName val="OR_Breakdown2"/>
      <sheetName val="for_disclosure2"/>
      <sheetName val="利过表2010_102"/>
      <sheetName val="3、工程在施情况明细表_1"/>
      <sheetName val="其他货币资金_dbf1"/>
      <sheetName val="银行存款_dbf1"/>
      <sheetName val="13_65��ѩ��2"/>
      <sheetName val="13_6ѩ�������2"/>
      <sheetName val="13_65����2"/>
      <sheetName val="úˮ�籸��_2"/>
      <sheetName val="10_5�ȳɱ���2"/>
      <sheetName val="Ͱ��20L_(ѩ)_2"/>
      <sheetName val="Ͱ��30L_(ѩ)__2"/>
      <sheetName val="出厂前质量反馈_1"/>
      <sheetName val="Financ__Overview2"/>
      <sheetName val="08_011"/>
      <sheetName val="1_投标总价封面1"/>
      <sheetName val="变更部分_(3)_1"/>
      <sheetName val="新建工作表_2"/>
      <sheetName val="FA_Breakdown2"/>
      <sheetName val="PER_SALES_ORG2"/>
      <sheetName val="无形资产2012_3_312"/>
      <sheetName val="Var_%_Summary-TBR制造差异率汇总-全钢1"/>
      <sheetName val="Var_%_Summary-PCR制造差异率汇总-半钢1"/>
      <sheetName val="Var_%_Summary-BIAS制造差异率汇总-斜交1"/>
      <sheetName val="FF-2_(1)1"/>
      <sheetName val="综合成本分析01_01-02051"/>
      <sheetName val="4-6-1房屋建筑物_(股东及关联方财产抵押)1"/>
      <sheetName val="承台(砖模)_1"/>
      <sheetName val="2_1设计部1"/>
      <sheetName val="2002_1-6管理费用1"/>
      <sheetName val="SOF_-_June_001"/>
      <sheetName val="L3-1_AR_ageing_list1"/>
      <sheetName val="TB_IN&amp;CF&amp;SE2"/>
      <sheetName val="Mp-team_12"/>
      <sheetName val="eqpmad2䅡턐ぶSAPBEXundefined。"/>
      <sheetName val="eqpmad2䅡턐ぶ"/>
      <sheetName val="库存商品余额表_dbf1"/>
      <sheetName val="投标材料清单_1"/>
      <sheetName val="5201_20041"/>
      <sheetName val="PRC_GAAP1"/>
      <sheetName val="Chart_of_Account1"/>
      <sheetName val="$TB_11"/>
      <sheetName val="FIRE_Parameters1"/>
      <sheetName val="Bev_Cost1"/>
      <sheetName val="11度华丹͂[SMCTSSP2_XLS]13度高浓"/>
      <sheetName val="2_251"/>
      <sheetName val="固及累及减值审礤"/>
      <sheetName val="Proj_Assum1"/>
      <sheetName val="确认书_1"/>
      <sheetName val="MACRO1_XLM1"/>
      <sheetName val="MTO_REV_2(ARMOR)1"/>
      <sheetName val="Sch_PR-21"/>
      <sheetName val="Sch_PR-31"/>
      <sheetName val="M_671"/>
      <sheetName val="K1_Tax_computation1"/>
      <sheetName val="Ex_Diff1"/>
      <sheetName val="4-6-1房屋建筑物_(股东及关联方财产抵押)"/>
      <sheetName val="承台(砖模)_"/>
      <sheetName val="2_1设计部"/>
      <sheetName val="2002_1-6管理费用"/>
      <sheetName val="SOF_-_June_00"/>
      <sheetName val="L3-1_AR_ageing_list"/>
      <sheetName val="库存商品余额表_dbf"/>
      <sheetName val="投标材料清单_"/>
      <sheetName val="5201_2004"/>
      <sheetName val="PRC_GAAP"/>
      <sheetName val="Chart_of_Account"/>
      <sheetName val="$TB_1"/>
      <sheetName val="FIRE_Parameters"/>
      <sheetName val="Bev_Cost"/>
      <sheetName val="2_25"/>
      <sheetName val="Proj_Assum"/>
      <sheetName val="确认书_"/>
      <sheetName val="MACRO1_XLM"/>
      <sheetName val="MTO_REV_2(ARMOR)"/>
      <sheetName val="Sch_PR-2"/>
      <sheetName val="Sch_PR-3"/>
      <sheetName val="M_67"/>
      <sheetName val="K1_Tax_computation"/>
      <sheetName val="Ex_Diff"/>
      <sheetName val="期间费用表"/>
      <sheetName val="TB表"/>
      <sheetName val="xbase"/>
      <sheetName val="Sheet554"/>
      <sheetName val="Sheet555"/>
      <sheetName val="Sheet556"/>
      <sheetName val="Confirmation"/>
      <sheetName val="30"/>
      <sheetName val="22"/>
      <sheetName val="26"/>
      <sheetName val="20"/>
      <sheetName val="32"/>
      <sheetName val="17"/>
      <sheetName val="28"/>
      <sheetName val="31"/>
      <sheetName val="19"/>
      <sheetName val="15"/>
      <sheetName val="18"/>
      <sheetName val="上期调整分录"/>
      <sheetName val="现流上期编制分录"/>
      <sheetName val="销售6.13"/>
      <sheetName val="现流本期编制分录"/>
      <sheetName val="O adj"/>
      <sheetName val="DB_Setting"/>
      <sheetName val="Model"/>
      <sheetName val="AIS"/>
      <sheetName val="Sign Off Form"/>
      <sheetName val="H R"/>
      <sheetName val="8.主要审计调整"/>
      <sheetName val="42贴现"/>
      <sheetName val="成本重分类目录"/>
      <sheetName val="收入成本"/>
      <sheetName val="税金"/>
      <sheetName val="Drop Down"/>
      <sheetName val="Audit Results"/>
      <sheetName val="Audit Results Upper Stratum"/>
      <sheetName val="Planning"/>
      <sheetName val="Population Characteristics"/>
      <sheetName val="loan detail-p11"/>
      <sheetName val="calc_2903"/>
      <sheetName val="KSB1"/>
      <sheetName val="Allowance Rates"/>
      <sheetName val="Lookup Table"/>
      <sheetName val="SA02-03"/>
      <sheetName val="财务部人员简介"/>
      <sheetName val="PA-data"/>
      <sheetName val="1(分品种)"/>
      <sheetName val="合并"/>
      <sheetName val="内部往来调节表6"/>
      <sheetName val="销售成本明细表19之一"/>
      <sheetName val="余额表改"/>
      <sheetName val="003产品收入201712"/>
      <sheetName val="003其他业务收入（201712）"/>
      <sheetName val="1802营外收入"/>
      <sheetName val="1902其他收入"/>
      <sheetName val="1902营业外收入"/>
      <sheetName val="1902营业外支出"/>
      <sheetName val="其他业务收1802"/>
      <sheetName val="其他业务支出1802"/>
      <sheetName val="其他支出201902"/>
      <sheetName val="02车租"/>
      <sheetName val="SAF目录"/>
      <sheetName val="LBDC Turnover"/>
      <sheetName val="2. Detergent"/>
      <sheetName val="8. Animal Feed"/>
      <sheetName val="COP"/>
      <sheetName val="PARAMS"/>
      <sheetName val="UNIT"/>
      <sheetName val="UNIT ECO"/>
      <sheetName val="SCENARIO DEFINITION"/>
      <sheetName val="SHADOW_INTEREST"/>
      <sheetName val="假设"/>
      <sheetName val="hiddenSheet"/>
      <sheetName val="2.规划面积（定稿）"/>
      <sheetName val="6.成本分配"/>
      <sheetName val="2-利率表"/>
      <sheetName val="14工程概况"/>
      <sheetName val="A1-5"/>
      <sheetName val="一级科目余额"/>
      <sheetName val="固定资产经贸公司数据"/>
      <sheetName val="Economic evaluation - FY98 base"/>
      <sheetName val="折旧计算表"/>
      <sheetName val="工时统计"/>
      <sheetName val="目录1"/>
      <sheetName val="行业类型"/>
      <sheetName val="对公客户类型"/>
      <sheetName val="证件类型"/>
      <sheetName val="登记注册证件类型与对公客户类型映射关系"/>
      <sheetName val="国家地区"/>
      <sheetName val="4.1拆出资金"/>
      <sheetName val="_1"/>
      <sheetName val="首先输入"/>
      <sheetName val="2.5上年现金试算"/>
      <sheetName val="各账户"/>
      <sheetName val="开发成本--计算基础信息"/>
      <sheetName val="Total Sales 2015"/>
      <sheetName val="13"/>
      <sheetName val="14"/>
      <sheetName val="16"/>
      <sheetName val="24"/>
      <sheetName val="25"/>
      <sheetName val="27"/>
      <sheetName val="29"/>
      <sheetName val="33"/>
      <sheetName val="34"/>
      <sheetName val="35"/>
      <sheetName val="36"/>
      <sheetName val="37"/>
      <sheetName val="38"/>
      <sheetName val="39"/>
      <sheetName val="40"/>
      <sheetName val="41"/>
      <sheetName val="42"/>
      <sheetName val="43"/>
      <sheetName val="44A"/>
      <sheetName val="44B"/>
      <sheetName val="44C"/>
      <sheetName val="44D"/>
      <sheetName val="45"/>
      <sheetName val="46"/>
      <sheetName val="47"/>
      <sheetName val="结果汇总表 (万元)"/>
      <sheetName val="Exchange Rates"/>
      <sheetName val="月损益表"/>
      <sheetName val="短期投资"/>
      <sheetName val="3.４Ｒ損益"/>
      <sheetName val="工数ﾀﾞｳﾝ目標"/>
      <sheetName val="効率UPの効果"/>
      <sheetName val="６中３版"/>
      <sheetName val="有効使用期間12年"/>
      <sheetName val="应收账款明细"/>
      <sheetName val="SPECSHEET"/>
      <sheetName val="pswzParams"/>
      <sheetName val="Options"/>
      <sheetName val="复地集团项目开发周期表"/>
      <sheetName val="项目基本情况"/>
      <sheetName val="Group"/>
      <sheetName val="资产负债表-sample"/>
      <sheetName val="Cover page"/>
      <sheetName val="MPS_Q3_FY04"/>
      <sheetName val="MPS_Q4_FY04"/>
      <sheetName val="前段Sensor"/>
      <sheetName val="zw"/>
      <sheetName val="1461（12_6）"/>
      <sheetName val="P&amp;L_weekly"/>
      <sheetName val="目錄"/>
      <sheetName val="产量"/>
      <sheetName val="NBCF"/>
      <sheetName val="FA1"/>
      <sheetName val="SCHE-F"/>
      <sheetName val=" Index"/>
      <sheetName val="注册信息"/>
      <sheetName val="average price"/>
      <sheetName val="05年预售率"/>
      <sheetName val="2006年宏观调控对绿城的影响"/>
      <sheetName val="F"/>
      <sheetName val="H"/>
      <sheetName val="J"/>
      <sheetName val="3层走廊"/>
      <sheetName val="酒店土建工程综合单价表"/>
      <sheetName val="酒店土建工程综合单价组价明细表"/>
      <sheetName val="121-4-2"/>
      <sheetName val="销售图表分析"/>
      <sheetName val="虾场基本情况"/>
      <sheetName val="种虾场-去年"/>
      <sheetName val="种虾场-预算"/>
      <sheetName val="虾苗场-去年"/>
      <sheetName val="虾苗场-预算"/>
      <sheetName val="PL40-去年"/>
      <sheetName val="PL40-预算"/>
      <sheetName val="商品代虾-去年"/>
      <sheetName val="商品代虾-预算"/>
      <sheetName val="组织架构"/>
      <sheetName val="肉品"/>
      <sheetName val="Usage-PK(กุ้งอบ)"/>
      <sheetName val="Ｃ実績①"/>
      <sheetName val="AP018"/>
      <sheetName val="AP019"/>
      <sheetName val="AP020"/>
      <sheetName val="AP021"/>
      <sheetName val="AP022"/>
      <sheetName val="AP023"/>
      <sheetName val="AP026"/>
      <sheetName val="AP001_JiFeng"/>
      <sheetName val="AP010_KeXunBaoZhuang"/>
      <sheetName val="AP011_YiLi"/>
      <sheetName val="AP012_"/>
      <sheetName val="AP013_HuaLian"/>
      <sheetName val="AP015_Jinchang"/>
      <sheetName val="AP016"/>
      <sheetName val="AP017"/>
      <sheetName val="AP002_SanJi"/>
      <sheetName val="AP027"/>
      <sheetName val="AP003_QiDianMo"/>
      <sheetName val="AP004_FengZheng"/>
      <sheetName val="AP005_HanBuo"/>
      <sheetName val="AP006_SiYin"/>
      <sheetName val="AP007_DeLiTai"/>
      <sheetName val="AP008_ZhongYa"/>
      <sheetName val="AP009_YiDa"/>
      <sheetName val="AP9990"/>
      <sheetName val="AP9999"/>
      <sheetName val="VENDORS"/>
      <sheetName val="Sampling Parameters"/>
      <sheetName val="Word lists"/>
      <sheetName val="SSF tables"/>
      <sheetName val="融资"/>
      <sheetName val="其他应收款Dy"/>
      <sheetName val="坏账准备_其他应收款Dy"/>
      <sheetName val="无形资产Dy"/>
      <sheetName val="无形资产减值准备Dy"/>
      <sheetName val="补贴收入Dy"/>
      <sheetName val="营业外收入Dy"/>
      <sheetName val="营业外支出Dy"/>
      <sheetName val="所得税Dy"/>
      <sheetName val="应收补贴款Dy"/>
      <sheetName val="其他流动资产Dy"/>
      <sheetName val="内部往来Dy"/>
      <sheetName val="长期待摊费用Dy"/>
      <sheetName val="其他应付款Dy"/>
      <sheetName val="管理费用mx"/>
      <sheetName val="其他应付款mx"/>
      <sheetName val="其他应收款mx"/>
      <sheetName val="20071-10月原材料发出计价测试(不打)"/>
      <sheetName val="投资收益Dy"/>
      <sheetName val="投资收益Mx"/>
      <sheetName val="200712"/>
      <sheetName val="自制半成品1-12计价测试"/>
      <sheetName val="产成品收发存余额表1-12"/>
      <sheetName val="统计"/>
      <sheetName val="TOTAL"/>
      <sheetName val="103105"/>
      <sheetName val="A2"/>
      <sheetName val="预计资产负债表"/>
      <sheetName val="三年发展规划"/>
      <sheetName val="Sampling Table"/>
      <sheetName val="AUD_Rates"/>
      <sheetName val="HKD_Rates"/>
      <sheetName val="USD_Rates"/>
      <sheetName val="委托贷款投资"/>
      <sheetName val="3级明细余额表.dbf"/>
      <sheetName val="成本动态台帐"/>
      <sheetName val="P&amp;A"/>
      <sheetName val="截止2006年6月17日股权投资"/>
      <sheetName val="数据定义1"/>
      <sheetName val="审核公式"/>
      <sheetName val="MN T.B."/>
      <sheetName val="JPY_Rates"/>
      <sheetName val="流资汇总"/>
      <sheetName val="G3"/>
      <sheetName val="备用"/>
      <sheetName val="Journal (printout)"/>
      <sheetName val="【项目】新增资本性支出预算表"/>
      <sheetName val="二级成本动态表"/>
      <sheetName val="K701"/>
      <sheetName val="1考勤表"/>
      <sheetName val="Old TWX Quorfa"/>
      <sheetName val="TWX Model"/>
      <sheetName val="6BPRO"/>
      <sheetName val="委托方承诺函"/>
      <sheetName val="企业应提供资料"/>
      <sheetName val="资产占有方承诺函"/>
      <sheetName val="铁道部4-8"/>
      <sheetName val="3272"/>
      <sheetName val="3304"/>
      <sheetName val="3306"/>
      <sheetName val="3316"/>
      <sheetName val="取费表"/>
      <sheetName val="삅ོ䚋栠Ѫ_x005f_x0000_ࡪ"/>
      <sheetName val="1111-3"/>
      <sheetName val="1111-4"/>
      <sheetName val="1111-5"/>
      <sheetName val="2221-2"/>
      <sheetName val="設定"/>
      <sheetName val="BUD-DI"/>
      <sheetName val="上市披露"/>
      <sheetName val="27-7"/>
      <sheetName val="삅ོ䚋栠Ѫ_ࡪ㋨ﯾ_x005f_xffff_ﱅ잃蔐緀薼糀謋⁎橓"/>
      <sheetName val="삅ོ䚋栠Ѫ_ࡪ㋨ﯾ_x005f_xffff_ﱅ잃蔐緀薼糀謋"/>
      <sheetName val="삅ོ䚋栠Ѫ_ࡪ㋨ﯾ_x005f_xffff_ﱅ잃"/>
      <sheetName val="삅ོ䚋栠Ѫ_ࡪ㋨ﯾ_x005f_xffff_ﱅ잃蔐緀薼糀"/>
      <sheetName val="삅ོ䚋栠Ѫ_ࡪ㋨ﯾ_x005f_xffff_ﱅ잃蔐緀"/>
      <sheetName val="삅ོ䚋栠Ѫ_ࡪ㋨ﯾ_x005f_xffff_ﱅ잃蔐緀薼"/>
      <sheetName val="삅ོ䚋栠Ѫ_ࡪ㋨ﯾ_x005f_xffff_ﱅ잃蔐"/>
      <sheetName val="삅ོ䚋栠Ѫ_ࡪ㋨ﯾ_x005f_xffff_ﱅ잃蔐緀薼糀謋⁎橓晴￻"/>
      <sheetName val="삅ོ䚋栠Ѫ_ࡪ㋨ﯾ_x005f_xffff_ﱅ"/>
      <sheetName val="工会"/>
      <sheetName val="社保"/>
      <sheetName val="营销费用预算"/>
      <sheetName val="辅助表"/>
      <sheetName val="新辅助表"/>
      <sheetName val="2.1 2020年利润预测表 山水御苑 "/>
      <sheetName val="2.2 2020年利润预测表 山水诚品 "/>
      <sheetName val="2.3 2020年利润预测表 山水城"/>
      <sheetName val="2.4 2020年利润预测表 云岭湖 "/>
      <sheetName val="2.5 2020年利润预测表 流溪项目"/>
      <sheetName val="A108000境外所得税收抵免明细表"/>
      <sheetName val="BKD"/>
      <sheetName val="_2617"/>
      <sheetName val="_5530"/>
      <sheetName val="Page 1"/>
      <sheetName val="Page 2"/>
      <sheetName val="3337"/>
      <sheetName val="4137"/>
      <sheetName val="4151"/>
      <sheetName val="4154"/>
      <sheetName val="4156"/>
      <sheetName val="売掛分割Q1"/>
      <sheetName val="값목록(Do not touch)"/>
      <sheetName val="P-L"/>
      <sheetName val="合成単価作成・-BLDG"/>
      <sheetName val="B28(old version)"/>
      <sheetName val="17应付票据明细表"/>
      <sheetName val="note(1)"/>
      <sheetName val="运煤预算"/>
      <sheetName val="热力系统"/>
      <sheetName val="销项税"/>
      <sheetName val="chitimc"/>
      <sheetName val="P&amp;L Report-S"/>
      <sheetName val="P&amp;L Report-M"/>
      <sheetName val="gj"/>
      <sheetName val="jldw"/>
      <sheetName val="2007庆优"/>
      <sheetName val="7-工程成本科目"/>
      <sheetName val="Non-Statistical Sampling Master"/>
      <sheetName val="Two Step Revenue Testing Master"/>
      <sheetName val="Global Data"/>
      <sheetName val="Sen_Mod"/>
      <sheetName val="sd"/>
      <sheetName val="Scoping"/>
      <sheetName val="Sheet Index"/>
      <sheetName val="E keys"/>
      <sheetName val="New Strategic Purpose"/>
      <sheetName val="02Q1(会社)"/>
      <sheetName val="02上(会社)"/>
      <sheetName val="02Q3(会社)"/>
      <sheetName val="02年(会社)"/>
      <sheetName val="入力②各社"/>
      <sheetName val="基础条件"/>
      <sheetName val="印花税税率表"/>
      <sheetName val="PHILIPS"/>
      <sheetName val="Income Statement"/>
      <sheetName val="Market sha_x005f_x0002_"/>
      <sheetName val="Market sha_x005f_x005f_x005f_x0002_"/>
      <sheetName val="表三甲"/>
      <sheetName val="表四"/>
      <sheetName val="本年收入合计"/>
      <sheetName val="其他货币资金"/>
      <sheetName val="交易性股票"/>
      <sheetName val="交易性债券"/>
      <sheetName val="交易性基金"/>
      <sheetName val="应收利息"/>
      <sheetName val="应收股利"/>
      <sheetName val="材料采购"/>
      <sheetName val="在库周转材料"/>
      <sheetName val="在用周转材料"/>
      <sheetName val="委托加工物资"/>
      <sheetName val="产成品"/>
      <sheetName val="在产品"/>
      <sheetName val="一年到期非流资产"/>
      <sheetName val="可出售股票"/>
      <sheetName val="可出售债券"/>
      <sheetName val="可售其他投资"/>
      <sheetName val="可售基金"/>
      <sheetName val="持有到期投资"/>
      <sheetName val="管道和沟槽"/>
      <sheetName val="安装工程"/>
      <sheetName val="生产性生物"/>
      <sheetName val="矿业权"/>
      <sheetName val="递延税资产"/>
      <sheetName val="其他非流资产"/>
      <sheetName val="交易金融负债"/>
      <sheetName val="应付薪酬"/>
      <sheetName val="应付利息"/>
      <sheetName val="一年到期非流负债"/>
      <sheetName val="递延税负债"/>
      <sheetName val="其他非流负债"/>
      <sheetName val="00集团公司合并过程表（曹）"/>
      <sheetName val="香芋香基计价测试"/>
      <sheetName val="_2568"/>
      <sheetName val="5426"/>
      <sheetName val="_8048"/>
      <sheetName val="3393"/>
      <sheetName val="S030北京兴业万发"/>
      <sheetName val="主营业务收入"/>
      <sheetName val="市场比较法"/>
      <sheetName val="receivable"/>
      <sheetName val="3409"/>
      <sheetName val="5059"/>
      <sheetName val="5133"/>
      <sheetName val="คสส-รถยนต์"/>
      <sheetName val="cg"/>
      <sheetName val="采购底稿"/>
      <sheetName val="EF总包合同拆分"/>
      <sheetName val="2013年试算平衡表 "/>
      <sheetName val="合并2"/>
      <sheetName val="销售发票序时簿"/>
      <sheetName val="账项调整分录汇总（本年数）"/>
      <sheetName val="2004核对表"/>
      <sheetName val="J411"/>
      <sheetName val="J412"/>
      <sheetName val="III.Test (2019)"/>
      <sheetName val="品种"/>
      <sheetName val="时间"/>
      <sheetName val="预算分析档案"/>
      <sheetName val="收支项目"/>
      <sheetName val="部门"/>
      <sheetName val="选项"/>
      <sheetName val="(6)产品基本信息表"/>
      <sheetName val="条件"/>
      <sheetName val="分公司大区省份"/>
      <sheetName val="三表合一"/>
      <sheetName val="汇总图表"/>
      <sheetName val="医院线分管领导-考核利润"/>
      <sheetName val="2019人工成本预算(不含研发已报)"/>
      <sheetName val="BS-past"/>
      <sheetName val="인건비"/>
      <sheetName val="Lce_外购入库序时簿"/>
      <sheetName val="市场费用计划"/>
      <sheetName val="Test of Beginning"/>
      <sheetName val="Profit &amp; Loss"/>
      <sheetName val="P&amp;L_Year"/>
      <sheetName val="G103"/>
      <sheetName val="I201"/>
      <sheetName val="Report-Source"/>
      <sheetName val="Doubtful"/>
      <sheetName val="低值易耗品04.12.31"/>
      <sheetName val="2经济测算"/>
      <sheetName val="预算管理指标"/>
      <sheetName val="四月份月报"/>
      <sheetName val="2002年一般预算收入"/>
      <sheetName val="事业发展"/>
      <sheetName val="产品类型说明"/>
      <sheetName val="土地费用及开发前期费用"/>
      <sheetName val="调整事项明细"/>
      <sheetName val="余额"/>
      <sheetName val="营销合约"/>
      <sheetName val="辅助表3面积明细表"/>
      <sheetName val="辅助表00关键指标"/>
      <sheetName val="3规划指标"/>
      <sheetName val="辅助表2基础工程分摊表"/>
      <sheetName val="7目标成本（公摊产品分摊）"/>
      <sheetName val="变动分析表合计"/>
      <sheetName val="B区（地下室）"/>
      <sheetName val="综合单价"/>
      <sheetName val="合同修订台帐"/>
      <sheetName val="外墙涂料"/>
      <sheetName val="A2结量"/>
      <sheetName val="B1结量"/>
      <sheetName val="A2桩结量"/>
      <sheetName val="A1结量"/>
      <sheetName val="销桩结"/>
      <sheetName val="A、B区间围护"/>
      <sheetName val="大商业地下室手动计算量"/>
      <sheetName val="销物地下室零星"/>
      <sheetName val="大商业手动计算量（B2区地上)"/>
      <sheetName val="其他手动计算量"/>
      <sheetName val="签证土建工作量计算稿 "/>
      <sheetName val="工作量计算稿 "/>
      <sheetName val="A2区"/>
      <sheetName val="B2区"/>
      <sheetName val="计量（1月）"/>
      <sheetName val="围护（B-1、B-2区）"/>
      <sheetName val="桩基（持有）"/>
      <sheetName val="围护（A-1区）"/>
      <sheetName val="工程桩（A1-B1）"/>
      <sheetName val="分包范围"/>
      <sheetName val="成本"/>
      <sheetName val="东区灌注桩"/>
      <sheetName val="西区坑中坑喷锚"/>
      <sheetName val="西区坑中坑土钉"/>
      <sheetName val="东区坑中坑土钉工程量计量"/>
      <sheetName val="合格证 (2)"/>
      <sheetName val="模型工作量"/>
      <sheetName val="2.2计算式（拆除项目）"/>
      <sheetName val="表1-2-4加成费用分类汇总表"/>
      <sheetName val="A1、A2栏杆和百叶清单 "/>
      <sheetName val="A1、A2单价分析表"/>
      <sheetName val="A20栋清单"/>
      <sheetName val="A21、A22单价分析表"/>
      <sheetName val="A21、22栋清单"/>
      <sheetName val="A3门窗清单"/>
      <sheetName val="A4门窗清单"/>
      <sheetName val="B1、B2、B4-B7单价分析表"/>
      <sheetName val="B1幕墙价分析表"/>
      <sheetName val="B1幕墙"/>
      <sheetName val="B2幕墙价分析表"/>
      <sheetName val="B2幕墙"/>
      <sheetName val="B3幕墙"/>
      <sheetName val="B3栋清单"/>
      <sheetName val="B4幕墙价分析表"/>
      <sheetName val="B4幕墙"/>
      <sheetName val="B5幕墙价分析表"/>
      <sheetName val="B5幕墙"/>
      <sheetName val="B6幕墙价分析表"/>
      <sheetName val="B6幕墙"/>
      <sheetName val="B7幕墙价分析表"/>
      <sheetName val="B7幕墙"/>
      <sheetName val="小学"/>
      <sheetName val="幼儿园"/>
      <sheetName val="其他支护计算"/>
      <sheetName val="湖北封面"/>
      <sheetName val="B厂"/>
      <sheetName val="DataForFilters"/>
      <sheetName val="organization data"/>
      <sheetName val="_5年全年收入"/>
      <sheetName val="_x005f_x0000__x005f_x0000__x005f_x0000__x005f_x0000___3"/>
      <sheetName val="_x005f_x0000__x005f_x0000__x005f_x0000__x005f_x0000___4"/>
      <sheetName val="T0调整表"/>
      <sheetName val="数据库"/>
      <sheetName val="Sale summary"/>
      <sheetName val="Sales for 2001"/>
      <sheetName val="建1"/>
      <sheetName val="面积合计（藏）"/>
      <sheetName val="爆破-除方格网外"/>
      <sheetName val="一区公路局回填"/>
      <sheetName val="西广场除方格网其他-挖"/>
      <sheetName val="南侧展示区-填"/>
      <sheetName val="建筑边线内除方格网其他"/>
      <sheetName val="水乐园地下室土方"/>
      <sheetName val="主题乐园地下室开挖"/>
      <sheetName val="主题乐园超深独立基础"/>
      <sheetName val="计算式一审"/>
      <sheetName val="宝鹰申报综合单价分析表"/>
      <sheetName val="厨厕通用"/>
      <sheetName val="地坪"/>
      <sheetName val="Elem Cost"/>
      <sheetName val="广电外墙"/>
      <sheetName val="总措施项目"/>
      <sheetName val="电房"/>
      <sheetName val="（公寓）土建工程综合单价表"/>
      <sheetName val="（公寓）土建工程综合单价组价明细表"/>
      <sheetName val="综合单价表"/>
      <sheetName val="幕墙计算"/>
      <sheetName val="铝板面积统计"/>
      <sheetName val="主材菜单"/>
      <sheetName val="FitOutConfCentre"/>
      <sheetName val="公检法司编制"/>
      <sheetName val="行政编制"/>
      <sheetName val="目标成本分解"/>
      <sheetName val="Market sha_x005f_x005f_x005f_x005f_x005f_x005f_x0"/>
      <sheetName val="Market sha_x005f_x005f_x0"/>
      <sheetName val="Cost Plan -2"/>
      <sheetName val="公共立面"/>
      <sheetName val="表3.1增城土建工程综合单价组价明细表"/>
      <sheetName val="16#楼公共区域"/>
      <sheetName val="☆汇总(融创报表)"/>
      <sheetName val="销售预测表"/>
      <sheetName val="加压泵房"/>
      <sheetName val="mwin"/>
      <sheetName val="资金计划"/>
      <sheetName val="测算明细表(0+1+1)"/>
      <sheetName val="天花"/>
      <sheetName val="外墙面外墙涂料"/>
      <sheetName val="卫生间和厨房墙面防水工程"/>
      <sheetName val="T1T2T3T4门窗表"/>
      <sheetName val="D01计算式"/>
      <sheetName val="anti-termite"/>
      <sheetName val="分录表"/>
      <sheetName val="ID"/>
      <sheetName val="经济指标表"/>
      <sheetName val="入户大堂及标准层装饰清单"/>
      <sheetName val="手算稿明细"/>
      <sheetName val="科目表 "/>
      <sheetName val="合同卡片"/>
      <sheetName val="酒店盈利测算"/>
      <sheetName val="钢筋"/>
      <sheetName val="工程信息栏"/>
      <sheetName val="PUR资料库"/>
      <sheetName val="铁塔材料明细"/>
      <sheetName val="混凝土杆材料"/>
      <sheetName val="单位工程2"/>
      <sheetName val="土石方计算(2)"/>
      <sheetName val="GRSummary"/>
      <sheetName val="包干费 "/>
      <sheetName val="17#号楼工程量清单计价表"/>
      <sheetName val="7.2.2 建安付款规划"/>
      <sheetName val="4.1 建筑安装工程明细表（T6高层） "/>
      <sheetName val="4.1 建筑安装工程明细表（商业）  "/>
      <sheetName val="4.1 建筑安装工程明细表 (车库)"/>
      <sheetName val="4.项目总目标成本表 "/>
      <sheetName val="dSheet"/>
      <sheetName val="怡心湖93亩-基准版1"/>
      <sheetName val="目录 (新底稿)"/>
      <sheetName val="PG-Z2-2机器"/>
      <sheetName val="XC-2-19-2设备汇总(增减值分析)"/>
      <sheetName val="Links"/>
      <sheetName val="1表"/>
      <sheetName val="CF_1C"/>
      <sheetName val="生产成本及销售成本计算对比表"/>
      <sheetName val="10月510108"/>
      <sheetName val="10月660108"/>
      <sheetName val="10月660208"/>
      <sheetName val="660108"/>
      <sheetName val="660208"/>
      <sheetName val="本期合并抵消分录"/>
      <sheetName val="上期抵销分录"/>
      <sheetName val="本期现金流量表抵销分录"/>
      <sheetName val="1_12月收发明细 剔除负数"/>
      <sheetName val="_x005f_x005f_x005f_x005f_x005f_x005f_x005f_x005f_x005_2"/>
      <sheetName val="_x005f_x005f_x005f_x005f_x005f_x005f_x005f_x005f_x005_3"/>
      <sheetName val="_x005f_x005f_x005f_x005f_x005f_x005f_x005f_x005f_x005_4"/>
      <sheetName val="03资产负债表"/>
      <sheetName val="04利润表"/>
      <sheetName val="关联方及关联方交易"/>
      <sheetName val="DEH94"/>
      <sheetName val="Journal1"/>
      <sheetName val="2005 AJCA US Summary"/>
      <sheetName val="PKH-Income"/>
      <sheetName val="은행"/>
      <sheetName val="txfyb"/>
      <sheetName val="lrjsb"/>
      <sheetName val="zjfyb"/>
      <sheetName val="jcsjb"/>
      <sheetName val="zjsyb"/>
      <sheetName val="cbfyb"/>
      <sheetName val="ldzjb"/>
      <sheetName val="营管 医院一二三创新广阔销售数据"/>
      <sheetName val="902"/>
      <sheetName val="FS"/>
      <sheetName val="Adm"/>
      <sheetName val="sell"/>
      <sheetName val="Fin"/>
      <sheetName val="P12 TB SZ"/>
      <sheetName val="Current"/>
      <sheetName val="Jun"/>
      <sheetName val="Labor cost"/>
      <sheetName val="基础信息表"/>
      <sheetName val="2111"/>
      <sheetName val="5503"/>
      <sheetName val="主营业务收入截止测试1"/>
      <sheetName val="主营业务收入导引表"/>
      <sheetName val="主营业务收入明细表"/>
      <sheetName val="分月收入、成本"/>
      <sheetName val="YM"/>
      <sheetName val="A-1户型装修清单"/>
      <sheetName val="B户型装修清单"/>
      <sheetName val="A户型装修清单"/>
      <sheetName val="C户型装修清单"/>
      <sheetName val="D户型装修清单"/>
      <sheetName val="xg-1"/>
      <sheetName val="投资性房地产(房A)"/>
      <sheetName val="投资性房地产(土地)"/>
      <sheetName val="Rental Commitment 06.01"/>
      <sheetName val="GWBZ"/>
      <sheetName val="预算执行"/>
      <sheetName val="土地底稿"/>
      <sheetName val="利润测算"/>
      <sheetName val="两税支付"/>
      <sheetName val="利润测算_(按物业类型)"/>
      <sheetName val="现金流量及资金计划"/>
      <sheetName val="墙基反梁"/>
      <sheetName val="零星工程"/>
      <sheetName val="电梯井"/>
      <sheetName val="BQ2.1围护"/>
      <sheetName val="BQ2.2土下"/>
      <sheetName val="BQ3.1土上"/>
      <sheetName val="BQ3.2安上"/>
      <sheetName val="BQ4总包配合费"/>
      <sheetName val="BQ6甲指乙供"/>
      <sheetName val="BQ7甲限材料设备清单"/>
      <sheetName val="GS1汇总表"/>
      <sheetName val="GS1.1编制说明"/>
      <sheetName val="BQ1.1"/>
      <sheetName val="BQ2.3安下"/>
      <sheetName val="安全文明施工措施项目清单"/>
      <sheetName val="BQ5其他项目"/>
      <sheetName val="BQ8主要材料表"/>
      <sheetName val="BQ1.11"/>
      <sheetName val="BQ1.2"/>
      <sheetName val="110KV"/>
      <sheetName val="做法表"/>
      <sheetName val="JW3"/>
      <sheetName val="JW4"/>
      <sheetName val="JW5"/>
      <sheetName val="送电装材统计"/>
      <sheetName val="UFPrn20061113135115"/>
      <sheetName val="10月份毛利表"/>
      <sheetName val="Tickmarks"/>
      <sheetName val="Setup"/>
      <sheetName val="Warr CHARTS"/>
      <sheetName val="2.应收帐款帐龄 (合并)"/>
      <sheetName val="4.过渡表（合并）"/>
      <sheetName val="5.应收帐款分析表底稿（合并）"/>
      <sheetName val="应收帐款分析表(合并）"/>
      <sheetName val="GB4-3-2明细表-药品事业部"/>
      <sheetName val="固资明细"/>
      <sheetName val="Universal IS"/>
      <sheetName val="Fletching IS"/>
      <sheetName val="Pro-Forma Model"/>
      <sheetName val="Synergies"/>
      <sheetName val="Fins"/>
      <sheetName val="Float Charts"/>
      <sheetName val="Revenue Dynamics"/>
      <sheetName val="Metrics - Pharma"/>
      <sheetName val="FCF Detail"/>
      <sheetName val="GJ1-2"/>
      <sheetName val="2260 TB"/>
      <sheetName val="APR"/>
      <sheetName val="AUG"/>
      <sheetName val="DEC"/>
      <sheetName val="FEB"/>
      <sheetName val="JUL"/>
      <sheetName val="MAR"/>
      <sheetName val="MAY"/>
      <sheetName val="NOV"/>
      <sheetName val="OCT"/>
      <sheetName val="SEP"/>
      <sheetName val="Feeder IS"/>
      <sheetName val="Channel Data"/>
      <sheetName val="SU-Cap"/>
      <sheetName val="Acq. Matrix"/>
      <sheetName val="Credit Stats"/>
      <sheetName val="Oscar Market Statistics"/>
      <sheetName val="Mercado"/>
      <sheetName val="Assumption"/>
      <sheetName val="Holidays"/>
      <sheetName val="gong"/>
      <sheetName val="汇率"/>
      <sheetName val="Market Data"/>
      <sheetName val="variables"/>
      <sheetName val="Rank"/>
      <sheetName val="Valuation Summary"/>
      <sheetName val="Revenue Output"/>
      <sheetName val="EBITDA"/>
      <sheetName val="Gross Profit"/>
      <sheetName val="Recovered_Sheet1"/>
      <sheetName val="Recovered_Sheet2"/>
      <sheetName val="客户合作时间"/>
      <sheetName val="客户所在城市"/>
      <sheetName val="2023地址信息"/>
      <sheetName val="2024年地址"/>
      <sheetName val="Sh⽜_x0005_"/>
      <sheetName val="ADDITIO"/>
      <sheetName val="_x0001__x0007_"/>
      <sheetName val="_x0001__x0"/>
      <sheetName val="酿造鸦銵_x0011_[SMCTSSP2.XLS]汇总ࡨā_x0010_["/>
      <sheetName val="酿造鸦銵_x0011__SMCTSSP2.XLS"/>
    </sheetNames>
    <sheetDataSet>
      <sheetData sheetId="0">
        <row r="8">
          <cell r="B8" t="str">
            <v>土地使用权</v>
          </cell>
        </row>
        <row r="9">
          <cell r="B9" t="str">
            <v>商标使用权</v>
          </cell>
        </row>
        <row r="10">
          <cell r="B10" t="str">
            <v>brill饲料配方软件</v>
          </cell>
        </row>
        <row r="11">
          <cell r="B11" t="str">
            <v>ERP项目软件</v>
          </cell>
        </row>
        <row r="12">
          <cell r="B12" t="str">
            <v>其他</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4">
          <cell r="B4" t="str">
            <v>洋浦港-厦港</v>
          </cell>
        </row>
      </sheetData>
      <sheetData sheetId="30"/>
      <sheetData sheetId="31"/>
      <sheetData sheetId="32"/>
      <sheetData sheetId="33"/>
      <sheetData sheetId="34"/>
      <sheetData sheetId="35"/>
      <sheetData sheetId="36">
        <row r="5">
          <cell r="AN5">
            <v>32656995.66</v>
          </cell>
        </row>
      </sheetData>
      <sheetData sheetId="37">
        <row r="5">
          <cell r="AN5">
            <v>0</v>
          </cell>
        </row>
      </sheetData>
      <sheetData sheetId="38">
        <row r="6">
          <cell r="AN6">
            <v>66489635.579999998</v>
          </cell>
        </row>
      </sheetData>
      <sheetData sheetId="39">
        <row r="5">
          <cell r="AN5">
            <v>68483086.810000002</v>
          </cell>
        </row>
      </sheetData>
      <sheetData sheetId="40"/>
      <sheetData sheetId="41">
        <row r="5">
          <cell r="AN5">
            <v>30715328.390000001</v>
          </cell>
        </row>
      </sheetData>
      <sheetData sheetId="42">
        <row r="5">
          <cell r="AN5">
            <v>0</v>
          </cell>
        </row>
      </sheetData>
      <sheetData sheetId="43">
        <row r="6">
          <cell r="AN6">
            <v>57254754.969999999</v>
          </cell>
        </row>
      </sheetData>
      <sheetData sheetId="44">
        <row r="5">
          <cell r="AN5">
            <v>58869736.899999999</v>
          </cell>
        </row>
      </sheetData>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ow r="3">
          <cell r="A3" t="str">
            <v>货币资金</v>
          </cell>
        </row>
      </sheetData>
      <sheetData sheetId="60">
        <row r="3">
          <cell r="A3" t="str">
            <v>交易性金融资产</v>
          </cell>
        </row>
      </sheetData>
      <sheetData sheetId="61">
        <row r="3">
          <cell r="A3" t="str">
            <v>衍生金融资产</v>
          </cell>
        </row>
      </sheetData>
      <sheetData sheetId="62">
        <row r="3">
          <cell r="A3" t="str">
            <v>应收票据</v>
          </cell>
        </row>
      </sheetData>
      <sheetData sheetId="63">
        <row r="3">
          <cell r="A3" t="str">
            <v>应收账款</v>
          </cell>
        </row>
      </sheetData>
      <sheetData sheetId="64">
        <row r="3">
          <cell r="A3" t="str">
            <v>应收款项融资</v>
          </cell>
        </row>
      </sheetData>
      <sheetData sheetId="65">
        <row r="3">
          <cell r="A3" t="str">
            <v>预付款项</v>
          </cell>
        </row>
      </sheetData>
      <sheetData sheetId="66">
        <row r="3">
          <cell r="A3" t="str">
            <v>应收资金集中管理款</v>
          </cell>
        </row>
      </sheetData>
      <sheetData sheetId="67">
        <row r="3">
          <cell r="A3" t="str">
            <v>其他应收款</v>
          </cell>
        </row>
      </sheetData>
      <sheetData sheetId="68">
        <row r="3">
          <cell r="A3" t="str">
            <v>存货</v>
          </cell>
        </row>
      </sheetData>
      <sheetData sheetId="69">
        <row r="3">
          <cell r="A3" t="str">
            <v>合同资产</v>
          </cell>
        </row>
      </sheetData>
      <sheetData sheetId="70"/>
      <sheetData sheetId="71">
        <row r="3">
          <cell r="A3" t="str">
            <v>一年内到期的非流动资产</v>
          </cell>
        </row>
      </sheetData>
      <sheetData sheetId="72">
        <row r="3">
          <cell r="A3" t="str">
            <v>其他流动资产</v>
          </cell>
        </row>
      </sheetData>
      <sheetData sheetId="73"/>
      <sheetData sheetId="74"/>
      <sheetData sheetId="75">
        <row r="3">
          <cell r="A3" t="str">
            <v>长期应收款</v>
          </cell>
        </row>
      </sheetData>
      <sheetData sheetId="76"/>
      <sheetData sheetId="77">
        <row r="3">
          <cell r="A3" t="str">
            <v>其他权益工具投资</v>
          </cell>
        </row>
      </sheetData>
      <sheetData sheetId="78">
        <row r="3">
          <cell r="A3" t="str">
            <v>其他非流动金融资产</v>
          </cell>
        </row>
      </sheetData>
      <sheetData sheetId="79">
        <row r="3">
          <cell r="A3" t="str">
            <v>投资性房地产</v>
          </cell>
        </row>
      </sheetData>
      <sheetData sheetId="80">
        <row r="3">
          <cell r="A3" t="str">
            <v>固定资产</v>
          </cell>
        </row>
      </sheetData>
      <sheetData sheetId="81">
        <row r="3">
          <cell r="A3" t="str">
            <v>在建工程</v>
          </cell>
        </row>
      </sheetData>
      <sheetData sheetId="82"/>
      <sheetData sheetId="83">
        <row r="3">
          <cell r="A3" t="str">
            <v>油气资产</v>
          </cell>
        </row>
      </sheetData>
      <sheetData sheetId="84">
        <row r="3">
          <cell r="A3" t="str">
            <v>使用权资产</v>
          </cell>
        </row>
      </sheetData>
      <sheetData sheetId="85">
        <row r="3">
          <cell r="A3" t="str">
            <v>无形资产</v>
          </cell>
        </row>
      </sheetData>
      <sheetData sheetId="86">
        <row r="3">
          <cell r="A3" t="str">
            <v>开发支出</v>
          </cell>
        </row>
      </sheetData>
      <sheetData sheetId="87"/>
      <sheetData sheetId="88"/>
      <sheetData sheetId="89">
        <row r="3">
          <cell r="A3" t="str">
            <v>递延所得税资产和递延所得税负债</v>
          </cell>
        </row>
      </sheetData>
      <sheetData sheetId="90">
        <row r="3">
          <cell r="A3" t="str">
            <v>其他非流动资产</v>
          </cell>
        </row>
      </sheetData>
      <sheetData sheetId="91">
        <row r="3">
          <cell r="A3" t="str">
            <v>短期借款</v>
          </cell>
        </row>
      </sheetData>
      <sheetData sheetId="92">
        <row r="3">
          <cell r="A3" t="str">
            <v>交易性金融负债</v>
          </cell>
        </row>
      </sheetData>
      <sheetData sheetId="93">
        <row r="3">
          <cell r="A3" t="str">
            <v>衍生金融负债</v>
          </cell>
        </row>
      </sheetData>
      <sheetData sheetId="94">
        <row r="3">
          <cell r="A3" t="str">
            <v>应付票据</v>
          </cell>
        </row>
      </sheetData>
      <sheetData sheetId="95">
        <row r="3">
          <cell r="A3" t="str">
            <v>应付账款</v>
          </cell>
        </row>
      </sheetData>
      <sheetData sheetId="96">
        <row r="3">
          <cell r="A3" t="str">
            <v>预收款项</v>
          </cell>
        </row>
      </sheetData>
      <sheetData sheetId="97">
        <row r="3">
          <cell r="A3" t="str">
            <v>合同负债情况</v>
          </cell>
        </row>
      </sheetData>
      <sheetData sheetId="98">
        <row r="3">
          <cell r="A3" t="str">
            <v>应付职工薪酬</v>
          </cell>
        </row>
      </sheetData>
      <sheetData sheetId="99">
        <row r="3">
          <cell r="A3" t="str">
            <v>应交税费</v>
          </cell>
        </row>
      </sheetData>
      <sheetData sheetId="100">
        <row r="3">
          <cell r="A3" t="str">
            <v>其他应付款</v>
          </cell>
        </row>
      </sheetData>
      <sheetData sheetId="101">
        <row r="3">
          <cell r="A3" t="str">
            <v>持有待售负债</v>
          </cell>
        </row>
      </sheetData>
      <sheetData sheetId="102">
        <row r="3">
          <cell r="A3" t="str">
            <v>一年内到期的非流动负债</v>
          </cell>
        </row>
      </sheetData>
      <sheetData sheetId="103">
        <row r="3">
          <cell r="A3" t="str">
            <v>其他流动负债</v>
          </cell>
        </row>
      </sheetData>
      <sheetData sheetId="104">
        <row r="3">
          <cell r="A3" t="str">
            <v>长期借款</v>
          </cell>
        </row>
      </sheetData>
      <sheetData sheetId="105">
        <row r="3">
          <cell r="A3" t="str">
            <v>应付债券</v>
          </cell>
        </row>
      </sheetData>
      <sheetData sheetId="106"/>
      <sheetData sheetId="107">
        <row r="3">
          <cell r="A3" t="str">
            <v>租赁负债</v>
          </cell>
        </row>
      </sheetData>
      <sheetData sheetId="108">
        <row r="3">
          <cell r="A3" t="str">
            <v>长期应付款</v>
          </cell>
        </row>
      </sheetData>
      <sheetData sheetId="109">
        <row r="3">
          <cell r="A3" t="str">
            <v>长期应付职工薪酬</v>
          </cell>
        </row>
      </sheetData>
      <sheetData sheetId="110">
        <row r="3">
          <cell r="A3" t="str">
            <v>预计负债</v>
          </cell>
        </row>
      </sheetData>
      <sheetData sheetId="111">
        <row r="3">
          <cell r="A3" t="str">
            <v>递延收益</v>
          </cell>
        </row>
      </sheetData>
      <sheetData sheetId="112">
        <row r="3">
          <cell r="A3" t="str">
            <v>其他非流动负债</v>
          </cell>
        </row>
      </sheetData>
      <sheetData sheetId="113"/>
      <sheetData sheetId="114"/>
      <sheetData sheetId="115">
        <row r="3">
          <cell r="A3" t="str">
            <v>资本公积</v>
          </cell>
        </row>
      </sheetData>
      <sheetData sheetId="116">
        <row r="3">
          <cell r="A3" t="str">
            <v>专项储备</v>
          </cell>
        </row>
      </sheetData>
      <sheetData sheetId="117"/>
      <sheetData sheetId="118"/>
      <sheetData sheetId="119">
        <row r="3">
          <cell r="A3" t="str">
            <v>营业收入和营业成本</v>
          </cell>
        </row>
      </sheetData>
      <sheetData sheetId="120">
        <row r="3">
          <cell r="A3" t="str">
            <v>销售费用、管理费用、研发费用、财务费用</v>
          </cell>
        </row>
      </sheetData>
      <sheetData sheetId="121">
        <row r="3">
          <cell r="A3" t="str">
            <v>其他收益</v>
          </cell>
        </row>
      </sheetData>
      <sheetData sheetId="122">
        <row r="3">
          <cell r="A3" t="str">
            <v>投资收益</v>
          </cell>
        </row>
      </sheetData>
      <sheetData sheetId="123">
        <row r="3">
          <cell r="A3" t="str">
            <v>净敞口套期收益</v>
          </cell>
        </row>
      </sheetData>
      <sheetData sheetId="124">
        <row r="3">
          <cell r="A3" t="str">
            <v>公允价值变动收益</v>
          </cell>
        </row>
      </sheetData>
      <sheetData sheetId="125">
        <row r="3">
          <cell r="A3" t="str">
            <v>信用减值损失</v>
          </cell>
        </row>
      </sheetData>
      <sheetData sheetId="126">
        <row r="3">
          <cell r="A3" t="str">
            <v>资产减值损失</v>
          </cell>
        </row>
      </sheetData>
      <sheetData sheetId="127">
        <row r="3">
          <cell r="A3" t="str">
            <v>资产处置收益</v>
          </cell>
        </row>
      </sheetData>
      <sheetData sheetId="128">
        <row r="3">
          <cell r="A3" t="str">
            <v>营业外收入</v>
          </cell>
        </row>
      </sheetData>
      <sheetData sheetId="129">
        <row r="3">
          <cell r="A3" t="str">
            <v>营业外支出</v>
          </cell>
        </row>
      </sheetData>
      <sheetData sheetId="130">
        <row r="3">
          <cell r="A3" t="str">
            <v>所得税费用</v>
          </cell>
        </row>
      </sheetData>
      <sheetData sheetId="131"/>
      <sheetData sheetId="132"/>
      <sheetData sheetId="133"/>
      <sheetData sheetId="134">
        <row r="3">
          <cell r="A3" t="str">
            <v>股份支付</v>
          </cell>
        </row>
      </sheetData>
      <sheetData sheetId="135"/>
      <sheetData sheetId="136">
        <row r="3">
          <cell r="A3" t="str">
            <v>借款费用</v>
          </cell>
        </row>
      </sheetData>
      <sheetData sheetId="137">
        <row r="3">
          <cell r="A3" t="str">
            <v>租赁</v>
          </cell>
        </row>
      </sheetData>
      <sheetData sheetId="138">
        <row r="3">
          <cell r="A3" t="str">
            <v>终止经营</v>
          </cell>
        </row>
      </sheetData>
      <sheetData sheetId="139"/>
      <sheetData sheetId="140"/>
      <sheetData sheetId="141"/>
      <sheetData sheetId="142">
        <row r="3">
          <cell r="A3" t="str">
            <v>所有权和使用权受到限制的资产</v>
          </cell>
        </row>
      </sheetData>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ow r="8">
          <cell r="A8" t="str">
            <v>收入、成本类调整</v>
          </cell>
        </row>
      </sheetData>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refreshError="1"/>
      <sheetData sheetId="224"/>
      <sheetData sheetId="225">
        <row r="86">
          <cell r="P86">
            <v>0</v>
          </cell>
        </row>
      </sheetData>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sheetData sheetId="320"/>
      <sheetData sheetId="321" refreshError="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refreshError="1"/>
      <sheetData sheetId="490"/>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sheetData sheetId="583" refreshError="1"/>
      <sheetData sheetId="584" refreshError="1"/>
      <sheetData sheetId="585"/>
      <sheetData sheetId="586"/>
      <sheetData sheetId="587"/>
      <sheetData sheetId="588"/>
      <sheetData sheetId="589"/>
      <sheetData sheetId="590"/>
      <sheetData sheetId="591"/>
      <sheetData sheetId="592"/>
      <sheetData sheetId="593"/>
      <sheetData sheetId="594" refreshError="1"/>
      <sheetData sheetId="595" refreshError="1"/>
      <sheetData sheetId="596" refreshError="1"/>
      <sheetData sheetId="597" refreshError="1"/>
      <sheetData sheetId="598"/>
      <sheetData sheetId="599"/>
      <sheetData sheetId="600"/>
      <sheetData sheetId="601"/>
      <sheetData sheetId="602"/>
      <sheetData sheetId="603"/>
      <sheetData sheetId="604"/>
      <sheetData sheetId="605"/>
      <sheetData sheetId="606"/>
      <sheetData sheetId="607"/>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ow r="11">
          <cell r="A11" t="str">
            <v>√</v>
          </cell>
        </row>
      </sheetData>
      <sheetData sheetId="784"/>
      <sheetData sheetId="785"/>
      <sheetData sheetId="786"/>
      <sheetData sheetId="787"/>
      <sheetData sheetId="788"/>
      <sheetData sheetId="789"/>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ow r="39">
          <cell r="C39" t="b">
            <v>1</v>
          </cell>
        </row>
      </sheetData>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sheetData sheetId="1248" refreshError="1"/>
      <sheetData sheetId="1249"/>
      <sheetData sheetId="1250"/>
      <sheetData sheetId="1251"/>
      <sheetData sheetId="1252"/>
      <sheetData sheetId="1253"/>
      <sheetData sheetId="1254"/>
      <sheetData sheetId="1255"/>
      <sheetData sheetId="1256"/>
      <sheetData sheetId="1257" refreshError="1"/>
      <sheetData sheetId="1258" refreshError="1"/>
      <sheetData sheetId="1259"/>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sheetData sheetId="1300"/>
      <sheetData sheetId="130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sheetData sheetId="1337" refreshError="1"/>
      <sheetData sheetId="1338" refreshError="1"/>
      <sheetData sheetId="1339" refreshError="1"/>
      <sheetData sheetId="1340">
        <row r="1">
          <cell r="B1" t="str">
            <v>存货编码名称</v>
          </cell>
        </row>
      </sheetData>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sheetData sheetId="1610" refreshError="1"/>
      <sheetData sheetId="1611" refreshError="1"/>
      <sheetData sheetId="1612"/>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sheetData sheetId="2047" refreshError="1"/>
      <sheetData sheetId="2048" refreshError="1"/>
      <sheetData sheetId="2049" refreshError="1"/>
      <sheetData sheetId="2050"/>
      <sheetData sheetId="2051"/>
      <sheetData sheetId="2052"/>
      <sheetData sheetId="2053"/>
      <sheetData sheetId="2054" refreshError="1"/>
      <sheetData sheetId="2055" refreshError="1"/>
      <sheetData sheetId="2056" refreshError="1"/>
      <sheetData sheetId="2057" refreshError="1"/>
      <sheetData sheetId="2058"/>
      <sheetData sheetId="2059"/>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sheetData sheetId="2228" refreshError="1"/>
      <sheetData sheetId="2229" refreshError="1"/>
      <sheetData sheetId="2230" refreshError="1"/>
      <sheetData sheetId="2231" refreshError="1"/>
      <sheetData sheetId="2232" refreshError="1"/>
      <sheetData sheetId="2233"/>
      <sheetData sheetId="2234"/>
      <sheetData sheetId="2235"/>
      <sheetData sheetId="2236"/>
      <sheetData sheetId="2237"/>
      <sheetData sheetId="2238"/>
      <sheetData sheetId="2239" refreshError="1"/>
      <sheetData sheetId="2240" refreshError="1"/>
      <sheetData sheetId="224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sheetData sheetId="3542"/>
      <sheetData sheetId="3543"/>
      <sheetData sheetId="3544"/>
      <sheetData sheetId="3545"/>
      <sheetData sheetId="3546"/>
      <sheetData sheetId="3547"/>
      <sheetData sheetId="3548"/>
      <sheetData sheetId="3549"/>
      <sheetData sheetId="3550"/>
      <sheetData sheetId="355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sheetData sheetId="3712"/>
      <sheetData sheetId="3713"/>
      <sheetData sheetId="3714"/>
      <sheetData sheetId="3715"/>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sheetData sheetId="3794"/>
      <sheetData sheetId="3795"/>
      <sheetData sheetId="3796"/>
      <sheetData sheetId="3797"/>
      <sheetData sheetId="3798"/>
      <sheetData sheetId="3799"/>
      <sheetData sheetId="3800"/>
      <sheetData sheetId="3801" refreshError="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sheetData sheetId="3960"/>
      <sheetData sheetId="396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sheetData sheetId="4100"/>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sheetData sheetId="4653" refreshError="1"/>
      <sheetData sheetId="4654"/>
      <sheetData sheetId="4655"/>
      <sheetData sheetId="4656"/>
      <sheetData sheetId="4657"/>
      <sheetData sheetId="4658"/>
      <sheetData sheetId="4659"/>
      <sheetData sheetId="4660"/>
      <sheetData sheetId="4661"/>
      <sheetData sheetId="4662"/>
      <sheetData sheetId="4663"/>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sheetData sheetId="4685"/>
      <sheetData sheetId="4686">
        <row r="2">
          <cell r="A2" t="str">
            <v>西安建元海辉教育科技有限公司</v>
          </cell>
        </row>
      </sheetData>
      <sheetData sheetId="4687">
        <row r="1">
          <cell r="A1" t="str">
            <v>西安建元海辉教育科技有限公司</v>
          </cell>
        </row>
      </sheetData>
      <sheetData sheetId="4688"/>
      <sheetData sheetId="4689" refreshError="1"/>
      <sheetData sheetId="4690" refreshError="1"/>
      <sheetData sheetId="4691" refreshError="1"/>
      <sheetData sheetId="4692" refreshError="1"/>
      <sheetData sheetId="469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审计标识"/>
      <sheetName val="基本资料(不打印)"/>
      <sheetName val="程序表不打印"/>
      <sheetName val="计划程序"/>
      <sheetName val="D5-1审定表"/>
      <sheetName val="D5-2汇总"/>
      <sheetName val="D5-2-1明细"/>
      <sheetName val="D5-6抽样"/>
      <sheetName val="D5-8截止日测试"/>
      <sheetName val="基本资料"/>
      <sheetName val="A37-2汇总表"/>
      <sheetName val="Sensitivity"/>
      <sheetName val="Tables and numbers"/>
      <sheetName val="MkC"/>
      <sheetName val="Multiples"/>
      <sheetName val="Sheet1"/>
      <sheetName val="Charts"/>
      <sheetName val="FlowChart"/>
      <sheetName val="Assumptions"/>
      <sheetName val="CCA"/>
      <sheetName val="Municpal Taxes"/>
      <sheetName val="Debt (2)"/>
      <sheetName val="DCF&amp;Mult. Val"/>
      <sheetName val="Genco Assets"/>
      <sheetName val="Depr"/>
      <sheetName val="GC"/>
      <sheetName val="Servo-Reg Consolidated"/>
      <sheetName val="Genco Consol."/>
      <sheetName val="Servco  Unreg"/>
      <sheetName val="Servco Unreg Assets"/>
      <sheetName val="Fos&amp;Hyd"/>
      <sheetName val="Nuclear"/>
      <sheetName val="Servco ##Consol##"/>
      <sheetName val="Servco ##SUM##"/>
      <sheetName val="Servco-Reg-Assets "/>
      <sheetName val="Transmission"/>
      <sheetName val="Distribution"/>
      <sheetName val="SC"/>
      <sheetName val="MEU"/>
      <sheetName val="P &amp; I"/>
      <sheetName val="Debt"/>
      <sheetName val="Things to do"/>
      <sheetName val="Base Case"/>
      <sheetName val="Mission Control"/>
      <sheetName val="Summary - Drivers"/>
      <sheetName val="Holdco"/>
      <sheetName val="Drivers"/>
      <sheetName val="Scenario2"/>
      <sheetName val="CF"/>
      <sheetName val="基本情况表"/>
      <sheetName val="资产"/>
      <sheetName val="负债"/>
      <sheetName val="利润"/>
      <sheetName val="现流"/>
      <sheetName val="权益（本）"/>
      <sheetName val="权益（上）"/>
      <sheetName val="资23"/>
      <sheetName val="负23"/>
      <sheetName val="利23"/>
      <sheetName val="现23"/>
      <sheetName val="调23"/>
      <sheetName val="资22"/>
      <sheetName val="负22"/>
      <sheetName val="利22"/>
      <sheetName val="现22"/>
      <sheetName val="调22"/>
      <sheetName val="调整科目"/>
      <sheetName val="目录"/>
      <sheetName val="修订记录"/>
      <sheetName val="封面"/>
      <sheetName val="资合并"/>
      <sheetName val="资"/>
      <sheetName val="利合并"/>
      <sheetName val="利"/>
      <sheetName val="现合并"/>
      <sheetName val="现"/>
      <sheetName val="所合并"/>
      <sheetName val="所"/>
      <sheetName val="企业合并及合并财务报表"/>
      <sheetName val="货币资金"/>
      <sheetName val="交易性金融资产"/>
      <sheetName val="衍生金融资产"/>
      <sheetName val="应收票据"/>
      <sheetName val="应收账款"/>
      <sheetName val="应收款项融资"/>
      <sheetName val="预付款项"/>
      <sheetName val="应收资金集中管理款"/>
      <sheetName val="其他应收款"/>
      <sheetName val="存货"/>
      <sheetName val="合同资产"/>
      <sheetName val="持有待售资产"/>
      <sheetName val="一年内到期的非流动资产"/>
      <sheetName val="其他流动资产"/>
      <sheetName val="债权投资"/>
      <sheetName val="其他债权投资"/>
      <sheetName val="长期应收款"/>
      <sheetName val="长期股权投资"/>
      <sheetName val="其他权益工具投资"/>
      <sheetName val="其他非流动金融资产"/>
      <sheetName val="投资性房地产"/>
      <sheetName val="固定资产"/>
      <sheetName val="在建工程"/>
      <sheetName val="生产性生物资产"/>
      <sheetName val="油气资产"/>
      <sheetName val="使用权资产"/>
      <sheetName val="无形资产"/>
      <sheetName val="开发支出"/>
      <sheetName val="商誉"/>
      <sheetName val="长期待摊费用"/>
      <sheetName val="递延所得税资产和递延所得税负债"/>
      <sheetName val="其他非流动资产"/>
      <sheetName val="短期借款"/>
      <sheetName val="交易性金融负债"/>
      <sheetName val="衍生金融负债"/>
      <sheetName val="应付票据"/>
      <sheetName val="应付账款"/>
      <sheetName val="预收款项"/>
      <sheetName val="合同负债"/>
      <sheetName val="应付职工薪酬"/>
      <sheetName val="应交税费"/>
      <sheetName val="其他应付款"/>
      <sheetName val="持有待售负债"/>
      <sheetName val="一年内到期的非流动负债"/>
      <sheetName val="其他流动负债"/>
      <sheetName val="长期借款"/>
      <sheetName val="应付债券"/>
      <sheetName val="优先股永续债"/>
      <sheetName val="租赁负债"/>
      <sheetName val="长期应付款"/>
      <sheetName val="长期应付职工薪酬"/>
      <sheetName val="预计负债"/>
      <sheetName val="递延收益"/>
      <sheetName val="其他非流动负债"/>
      <sheetName val="实收资本"/>
      <sheetName val="其他权益工具"/>
      <sheetName val="资本公积"/>
      <sheetName val="专项储备"/>
      <sheetName val="盈余公积"/>
      <sheetName val="未分配利润"/>
      <sheetName val="营业收入和营业成本"/>
      <sheetName val="销售费用、管理费用、研发费用、财务费用"/>
      <sheetName val="其他收益"/>
      <sheetName val="投资收益"/>
      <sheetName val="净敞口套期收益"/>
      <sheetName val="公允价值变动收益"/>
      <sheetName val="信用减值损失"/>
      <sheetName val="资产减值损失"/>
      <sheetName val="资产处置收益"/>
      <sheetName val="营业外收入"/>
      <sheetName val="营业外支出"/>
      <sheetName val="所得税费用"/>
      <sheetName val="其他综合收益"/>
      <sheetName val="每股收益"/>
      <sheetName val="非货币性资产交换"/>
      <sheetName val="股份支付"/>
      <sheetName val="债务重组"/>
      <sheetName val="借款费用"/>
      <sheetName val="租赁"/>
      <sheetName val="终止经营"/>
      <sheetName val="分部信息"/>
      <sheetName val="现金流量表补充资料"/>
      <sheetName val="外币货币性项目"/>
      <sheetName val="所有权或使用权受到限制的资产"/>
      <sheetName val="或有事项"/>
      <sheetName val="资产负债表日后事项"/>
      <sheetName val="关联方关系及其交易"/>
      <sheetName val="母公司应收账款"/>
      <sheetName val="母公司应收资金集中管理款"/>
      <sheetName val="母公司其他应收款"/>
      <sheetName val="母公司长期股权投资"/>
      <sheetName val="母公司营业收入和营业成本"/>
      <sheetName val="母公司投资收益"/>
      <sheetName val="母公司现金流量表补充资料"/>
      <sheetName val="利润表补充资料"/>
      <sheetName val="会计分录序时簿"/>
      <sheetName val="会计分录序时簿 (2)"/>
      <sheetName val="重要财务指标"/>
      <sheetName val="合并报表底稿"/>
      <sheetName val="合并抵消科目"/>
      <sheetName val="管理报表分析"/>
      <sheetName val="管理报表YTD"/>
      <sheetName val="调整分录"/>
      <sheetName val="现金收支表"/>
      <sheetName val="现金收支表科目list"/>
      <sheetName val="损益汇总表"/>
      <sheetName val="财务报表"/>
      <sheetName val="202001"/>
      <sheetName val="202002"/>
      <sheetName val="202003"/>
      <sheetName val="202004"/>
      <sheetName val="202005"/>
      <sheetName val="202006"/>
      <sheetName val="202007"/>
      <sheetName val="202008"/>
      <sheetName val="202009"/>
      <sheetName val="202010"/>
      <sheetName val="202011"/>
      <sheetName val="202012"/>
      <sheetName val="FA Movement"/>
      <sheetName val="数据源"/>
      <sheetName val="索引"/>
      <sheetName val="06-01"/>
      <sheetName val="Timeline &amp; Prob"/>
      <sheetName val="UFPrn20040102173312"/>
      <sheetName val="项目开发周期表"/>
      <sheetName val="Expenses Policy"/>
      <sheetName val="geog"/>
      <sheetName val="Summary"/>
      <sheetName val="Cover"/>
      <sheetName val="Factset"/>
      <sheetName val="query results"/>
      <sheetName val="BEER-PRO"/>
      <sheetName val="Ownership"/>
      <sheetName val="Sensetivities"/>
      <sheetName val="Overview"/>
      <sheetName val="Ratings &amp; Targets"/>
      <sheetName val="Prices"/>
      <sheetName val="Title Page"/>
      <sheetName val="DT"/>
      <sheetName val="Leadsheet"/>
      <sheetName val="Data Tables"/>
      <sheetName val="Return Analysis"/>
      <sheetName val="      "/>
      <sheetName val="评估结果分类汇总表"/>
      <sheetName val="流动资产汇总表"/>
      <sheetName val="流动资产--货币"/>
      <sheetName val="流动资产--货币 (2)"/>
      <sheetName val="流动资产--货币 (3)"/>
      <sheetName val="短投汇总表"/>
      <sheetName val="短投"/>
      <sheetName val="短投 (2)"/>
      <sheetName val="流动资产--票据"/>
      <sheetName val="流动资产--应收"/>
      <sheetName val="流动资产--备用金"/>
      <sheetName val="流动资产--其他应收 (2)"/>
      <sheetName val="流动资产--其他应收"/>
      <sheetName val="流动资产--存货"/>
      <sheetName val="流动资产-库存材料"/>
      <sheetName val="流动资产-材料采购"/>
      <sheetName val="流动资产-在库低值"/>
      <sheetName val="流动资产-商品采购"/>
      <sheetName val="流动资产-委托加工材料"/>
      <sheetName val="流动资产-库存商品"/>
      <sheetName val="流动资产-附属生产"/>
      <sheetName val="流动资产-出租商品"/>
      <sheetName val="流动资产-在用低值"/>
      <sheetName val="流动资产--待摊"/>
      <sheetName val="流动资产--待处理"/>
      <sheetName val="一年到期长期债券"/>
      <sheetName val="长期投资汇总表"/>
      <sheetName val="长期投资--股票"/>
      <sheetName val="长期投资--债券"/>
      <sheetName val="长期投资--其他投资"/>
      <sheetName val="固定资产汇总表"/>
      <sheetName val="房屋建筑物"/>
      <sheetName val="构筑物"/>
      <sheetName val="机器设备"/>
      <sheetName val="车辆"/>
      <sheetName val="电子设备"/>
      <sheetName val="电源设备"/>
      <sheetName val="电信机械设备"/>
      <sheetName val="线路设备"/>
      <sheetName val="固定_土地"/>
      <sheetName val="土建工程"/>
      <sheetName val="设备安装"/>
      <sheetName val="固定资产清理"/>
      <sheetName val="待处理固定资产"/>
      <sheetName val="土地使用权"/>
      <sheetName val="其他无形资产"/>
      <sheetName val="开办费"/>
      <sheetName val="其他长期资产"/>
      <sheetName val="递延税款借项"/>
      <sheetName val="流动负债汇总表"/>
      <sheetName val="应付帐款"/>
      <sheetName val="预收帐款"/>
      <sheetName val="Sheet2"/>
      <sheetName val="应付工资"/>
      <sheetName val="应付福利费"/>
      <sheetName val="未交税金"/>
      <sheetName val="收支差额"/>
      <sheetName val="未付利润"/>
      <sheetName val="其它未交款"/>
      <sheetName val="预提费用"/>
      <sheetName val="一年内到期长期负债"/>
      <sheetName val="长期负债汇总表"/>
      <sheetName val="其他长期负债"/>
      <sheetName val="递延税款贷项"/>
      <sheetName val="XL4Poppy"/>
      <sheetName val="基本情况"/>
      <sheetName val="评估分类汇总表"/>
      <sheetName val="流动资产--银行存款"/>
      <sheetName val="流动资产--其他货币"/>
      <sheetName val="流动资产--预付"/>
      <sheetName val="流动资产--补贴"/>
      <sheetName val="流动资产--应收出口退税"/>
      <sheetName val="流动资产-原材料"/>
      <sheetName val="流动资产-包装物"/>
      <sheetName val="流动资产-产成品"/>
      <sheetName val="存货盘亏盘盈"/>
      <sheetName val="房屋盘亏盘盈"/>
      <sheetName val="运输设备"/>
      <sheetName val="输油管道"/>
      <sheetName val="储油设备"/>
      <sheetName val="设备盘亏盘盈"/>
      <sheetName val="在建土建"/>
      <sheetName val="在建设备"/>
      <sheetName val="固定资产--土地"/>
      <sheetName val="递延税款"/>
      <sheetName val="应付利润"/>
      <sheetName val="其他未交款"/>
      <sheetName val="VVVVVVVa"/>
      <sheetName val="6月省局拨款"/>
      <sheetName val="农话汇总"/>
      <sheetName val="企业汇总"/>
      <sheetName val="市属厂家设备款"/>
      <sheetName val="市直（新）"/>
      <sheetName val="市直"/>
      <sheetName val="海丰新"/>
      <sheetName val="海丰"/>
      <sheetName val="陆河新"/>
      <sheetName val="陆河"/>
      <sheetName val="陆丰新"/>
      <sheetName val="陆丰（旧）"/>
      <sheetName val="流动资产--利润"/>
      <sheetName val="流动资产--利息"/>
      <sheetName val="流动资产-委托代销商品"/>
      <sheetName val="流动资产-受托代销商品"/>
      <sheetName val="工程物资"/>
      <sheetName val="设备安装 (已)"/>
      <sheetName val="设备安装（未）"/>
      <sheetName val="代销商品款"/>
      <sheetName val="应交税金"/>
      <sheetName val="其它应交款"/>
      <sheetName val="递延税款贷款"/>
      <sheetName val="其乖长期负债"/>
      <sheetName val="长期投资-쌭其他投资"/>
      <sheetName val="审计数据调节表"/>
      <sheetName val="资产负债表"/>
      <sheetName val="1货币资金"/>
      <sheetName val="2短期投资"/>
      <sheetName val="3应收票据"/>
      <sheetName val="4 应收帐款"/>
      <sheetName val="5坏帐及存货跌价准备"/>
      <sheetName val="6 預付款"/>
      <sheetName val="7 其它应收款"/>
      <sheetName val="8存货"/>
      <sheetName val="9待摊费用"/>
      <sheetName val="10待处理资产净损失"/>
      <sheetName val="11一年内到期的长期债权投资变动表"/>
      <sheetName val="11.1一年内到期的长期债权投资"/>
      <sheetName val="12长期投资分类变动表"/>
      <sheetName val="12.1长期投资-债权"/>
      <sheetName val="12.2长期投资-股权(1)"/>
      <sheetName val="12.3长期投资-股权(2)"/>
      <sheetName val="13固定资产"/>
      <sheetName val="13.1融资租入固定资产"/>
      <sheetName val="14固定资产清理"/>
      <sheetName val="15在建工程"/>
      <sheetName val="16无形资产及待摊递延资产（长期待摊）"/>
      <sheetName val="17其它流动及长期资产"/>
      <sheetName val="18短期银行借款"/>
      <sheetName val="18(续1)外部单位短期其它借款"/>
      <sheetName val="18(续2)与中电信集团公司之短期贷款"/>
      <sheetName val="18(续3)与中电信集团附属公司之短期贷款"/>
      <sheetName val="19应付票据"/>
      <sheetName val="20应付帐款"/>
      <sheetName val="21预收帐款"/>
      <sheetName val="21a預收有价卡资料调查表"/>
      <sheetName val="21b电话卡结算调查表"/>
      <sheetName val="21c电话卡期末结余情况调查表"/>
      <sheetName val="21d电话卡本年使用量调查表"/>
      <sheetName val="21e电话卡本年使用量调查表"/>
      <sheetName val="22其他应付款"/>
      <sheetName val="23应付工資及福利费"/>
      <sheetName val="24未交税金、应上交款项、其他未交款及递延税款"/>
      <sheetName val="25預提費用"/>
      <sheetName val="26銀行長期借款"/>
      <sheetName val="27外部单位长期其他借款"/>
      <sheetName val="27(续1)与中电信集团公司之长期贷款"/>
      <sheetName val="27(续2)与中电信集团附属公司之长期贷款 "/>
      <sheetName val="28应付债券"/>
      <sheetName val="29 长期应付款"/>
      <sheetName val="30其他长期负债"/>
      <sheetName val="31所有者权益"/>
      <sheetName val="损益表"/>
      <sheetName val="P1国内长途话费"/>
      <sheetName val="P2国际通话收入"/>
      <sheetName val="P3港澳台通话收入"/>
      <sheetName val="P4月租费合计"/>
      <sheetName val="P4.1月租费"/>
      <sheetName val="P4.2月租费-客户量"/>
      <sheetName val="P5本地网话费收入"/>
      <sheetName val="P6国内长途电路(条数)"/>
      <sheetName val="P7国际长途电路(条数)"/>
      <sheetName val="P8本地网电路(条数)"/>
      <sheetName val="P9 多媒体业务收入"/>
      <sheetName val="P9a多媒体业务数据"/>
      <sheetName val="P10网间结算收入及支出"/>
      <sheetName val="P11网间结算收入及支出"/>
      <sheetName val="P11a网间结算通話量"/>
      <sheetName val="P12初装费"/>
      <sheetName val="P13 装移机收入及成本"/>
      <sheetName val="P14电话卡收入"/>
      <sheetName val="P15邮电附加费"/>
      <sheetName val="P16通信業務成本及管理費用"/>
      <sheetName val="P16a 内退及房改一次性补贴调查表"/>
      <sheetName val="P17营业税金及附加"/>
      <sheetName val="P18利息費用"/>
      <sheetName val="P19其它业务利润及营业外收支"/>
      <sheetName val="P20其它收入"/>
      <sheetName val="差异测试表 "/>
      <sheetName val="900 行表 "/>
      <sheetName val="1评估结果分类汇总表"/>
      <sheetName val="2流动资产汇总表"/>
      <sheetName val="3流动资产--现金"/>
      <sheetName val="4流动资产--银行存款"/>
      <sheetName val="5流动资产--其他货币"/>
      <sheetName val="6短投汇总表"/>
      <sheetName val="7短投股票"/>
      <sheetName val="8短投债券"/>
      <sheetName val="9短投其他"/>
      <sheetName val="10流动资产--票据"/>
      <sheetName val="11流动资产--股利"/>
      <sheetName val="12流动资产--利息"/>
      <sheetName val="13流动资产--应收"/>
      <sheetName val="PwC-1应收帐款"/>
      <sheetName val="14流动资产--其他应收"/>
      <sheetName val="PwC-2其它应收款"/>
      <sheetName val="PwC-3十大应收账款及其他应收款余额表"/>
      <sheetName val="15备用金"/>
      <sheetName val="16流动资产--预付"/>
      <sheetName val="PwC-4预付帐款"/>
      <sheetName val="17流动资产--补贴"/>
      <sheetName val="18流动资产--存货"/>
      <sheetName val="PwC-5存货"/>
      <sheetName val="19流动资产-在途物资"/>
      <sheetName val="20流动资产-库存材料"/>
      <sheetName val="21流动资产-在库低值"/>
      <sheetName val="22流动资产-在用低值"/>
      <sheetName val="23流动资产-库存商品"/>
      <sheetName val="24流动资产-出租商品"/>
      <sheetName val="25流动资产-委托加工物资"/>
      <sheetName val="26流动资产-委托代销商品"/>
      <sheetName val="27流动资产-受托代销商品"/>
      <sheetName val="28流动资产-分期收款发出商品"/>
      <sheetName val="29流动资产--待摊"/>
      <sheetName val="30流动资产--待处理"/>
      <sheetName val="31一年到期长期债权"/>
      <sheetName val="32其他流动资产"/>
      <sheetName val="33长期投资汇总表"/>
      <sheetName val="34长期投资--股票"/>
      <sheetName val="35长期投资--债券"/>
      <sheetName val="36长期投资--其他股权投资"/>
      <sheetName val="37长期投资--其他债权投资"/>
      <sheetName val="PwC-6固定资产及累计折旧变动表"/>
      <sheetName val="PwC-6.1抵押质押担保固定资产明细表"/>
      <sheetName val="PwC-6.2闲置固定资产"/>
      <sheetName val="PwC-6.3融资租赁固定资产"/>
      <sheetName val="PwC-6.4固定资产处置"/>
      <sheetName val="PwC-6.5资产评估"/>
      <sheetName val="PwC-7在建工程"/>
      <sheetName val="38土地使用权清查评估明细表"/>
      <sheetName val="39其他无形资产"/>
      <sheetName val="40开办费"/>
      <sheetName val="41长期待摊费用"/>
      <sheetName val="42其他长期资产"/>
      <sheetName val="43递延税款借项"/>
      <sheetName val="44流动负债汇总表"/>
      <sheetName val="45短期借款"/>
      <sheetName val="46应付票据"/>
      <sheetName val="47应付帐款"/>
      <sheetName val="PwC-8应付帐款"/>
      <sheetName val="48预收帐款"/>
      <sheetName val="PwC-9预收帐款"/>
      <sheetName val="PwC-10十大应付账款及其他应付款余额表"/>
      <sheetName val="49应付工资"/>
      <sheetName val="PwC-11应付工资及应付福利费"/>
      <sheetName val="50应付福利费"/>
      <sheetName val="PwC-12福利费计算表"/>
      <sheetName val="51应付股利"/>
      <sheetName val="52应交上级资金"/>
      <sheetName val="53应交税金"/>
      <sheetName val="54其它应交款"/>
      <sheetName val="55其他应付款"/>
      <sheetName val="PwC-13其他应付款"/>
      <sheetName val="56预提费用"/>
      <sheetName val="57预计负债"/>
      <sheetName val="58一年内到期长期负债"/>
      <sheetName val="59其他流动负债"/>
      <sheetName val="60长期负债汇总表"/>
      <sheetName val="61长期借款"/>
      <sheetName val="62应付债券"/>
      <sheetName val="63长期应付款"/>
      <sheetName val="PwC-14长期应付款及其他长期负债变动"/>
      <sheetName val="64专项应付款"/>
      <sheetName val="65其他长期负债"/>
      <sheetName val="66递延税款贷项"/>
      <sheetName val="00000000"/>
      <sheetName val="00000001"/>
      <sheetName val="FS-W"/>
      <sheetName val="FS-N"/>
      <sheetName val="Journal list"/>
      <sheetName val="Journal list (2)"/>
      <sheetName val="Journal list (3)"/>
      <sheetName val="Journal list (4)"/>
      <sheetName val="Journal list (5)"/>
      <sheetName val="Log"/>
      <sheetName val="A1现金盘点表"/>
      <sheetName val="A2存货盘点表"/>
      <sheetName val="A3存货盘点汇总表"/>
      <sheetName val="A4发函统计表"/>
      <sheetName val="B1配置调查表"/>
      <sheetName val="B2折扣率调查表"/>
      <sheetName val="B3合同调查表"/>
      <sheetName val="B4线路资产单位造价调查表"/>
      <sheetName val="B5赔补费调查表"/>
      <sheetName val="B6估列资产调查表"/>
      <sheetName val="B7其他设备状况表"/>
      <sheetName val="B8车辆状况调查表"/>
      <sheetName val="表头备用"/>
      <sheetName val="表头"/>
      <sheetName val="应付工程款"/>
      <sheetName val="0基本情况"/>
      <sheetName val="1评估结果汇总表"/>
      <sheetName val="2评估结果分类汇总表"/>
      <sheetName val="3流动资产汇总表"/>
      <sheetName val="4流动资产--货币"/>
      <sheetName val="5流动资产--货币 (2)"/>
      <sheetName val="6流动资产--货币 (3)"/>
      <sheetName val="7短投汇总表"/>
      <sheetName val="8短投"/>
      <sheetName val="9短投 (2)"/>
      <sheetName val="11流动资产--应收"/>
      <sheetName val="12流动资产--利润"/>
      <sheetName val="13流动资产--利息"/>
      <sheetName val="14流动资产--预付"/>
      <sheetName val="15流动资产--补贴"/>
      <sheetName val="16流动资产--其他应收"/>
      <sheetName val="17流动资产--存货"/>
      <sheetName val="18流动资产-库存材料（原材料） (2)"/>
      <sheetName val="18流动资产-库存材料（原材料）"/>
      <sheetName val="19流动资产-材料采购"/>
      <sheetName val="20流动资产-在库低值易耗品"/>
      <sheetName val="21流动资产-包装物"/>
      <sheetName val="22流动资产-委托加工材料"/>
      <sheetName val="24流动资产-在产品"/>
      <sheetName val="25流动资产-分期收款"/>
      <sheetName val="26流动资产-在用低值易耗品"/>
      <sheetName val="27流动资产-委托代销商品"/>
      <sheetName val="28受托代销商品"/>
      <sheetName val="29流动资产-出租商品"/>
      <sheetName val="30流动资产-存货其他"/>
      <sheetName val="31流动资产--待摊"/>
      <sheetName val="32流动资产--待处理"/>
      <sheetName val="33一年到期长期债权投资"/>
      <sheetName val="34其他流动资产"/>
      <sheetName val="35长期投资汇总表"/>
      <sheetName val="36长期投资--股票"/>
      <sheetName val="37长期投资--债券"/>
      <sheetName val="38长期投资--其他投资"/>
      <sheetName val="39固定资产汇总表"/>
      <sheetName val="40房屋建筑物"/>
      <sheetName val="41构筑物"/>
      <sheetName val="42管道和沟槽"/>
      <sheetName val="43机械设备"/>
      <sheetName val="44车辆"/>
      <sheetName val="45电子设备"/>
      <sheetName val="46线路设备"/>
      <sheetName val="47工程物资"/>
      <sheetName val="48土建工程"/>
      <sheetName val="49设备安装"/>
      <sheetName val="50固定资产清理"/>
      <sheetName val="51待处理固定资产"/>
      <sheetName val="52土地使用权"/>
      <sheetName val="53其他无形资产"/>
      <sheetName val="54开办费"/>
      <sheetName val="55长期待摊费用"/>
      <sheetName val="56其他长期资产"/>
      <sheetName val="57递延税款"/>
      <sheetName val="58流动负债汇总表"/>
      <sheetName val="59短期借款"/>
      <sheetName val="60应付票据"/>
      <sheetName val="61应付账款"/>
      <sheetName val="62预收账款"/>
      <sheetName val="63代销商品款"/>
      <sheetName val="64其他应付款"/>
      <sheetName val="65应付工资"/>
      <sheetName val="66应付福利费"/>
      <sheetName val="67应交税金"/>
      <sheetName val="68应付利润"/>
      <sheetName val="69其它应交款"/>
      <sheetName val="70预提费用"/>
      <sheetName val="73预计负债"/>
      <sheetName val="71一年内到期长期负债"/>
      <sheetName val="72其他流动负债"/>
      <sheetName val="74长期负债汇总表"/>
      <sheetName val="75长期借款"/>
      <sheetName val="76应付债券"/>
      <sheetName val="77长期应付款"/>
      <sheetName val="78住房周转金"/>
      <sheetName val="79其他长期负债"/>
      <sheetName val="80延税款贷款"/>
      <sheetName val="长期投资-?其他投资"/>
      <sheetName val="上报"/>
      <sheetName val="其他业务收入汇总表"/>
      <sheetName val="其他业务收入明细表"/>
      <sheetName val="营业场地支持"/>
      <sheetName val="场地使用(一季度)"/>
      <sheetName val="场地使用 (二季度)"/>
      <sheetName val="促销管理"/>
      <sheetName val="广告位"/>
      <sheetName val="广告位政策"/>
      <sheetName val="新店开业促销活动"/>
      <sheetName val="二门店开业赞助"/>
      <sheetName val="春节赞助费"/>
      <sheetName val="五一赞助费"/>
      <sheetName val="元旦赞助费"/>
      <sheetName val="元旦促销活动费"/>
      <sheetName val="销售支持费"/>
      <sheetName val="制冷节"/>
      <sheetName val="其他服务费"/>
      <sheetName val="空调安装返利明细"/>
      <sheetName val="空调安装应收明细"/>
      <sheetName val="空调数量明细"/>
      <sheetName val="空调政策表"/>
      <sheetName val="Sheet3"/>
      <sheetName val="xxxxx"/>
      <sheetName val="00000"/>
      <sheetName val="kkkkk"/>
      <sheetName val="上半年汇总"/>
      <sheetName val="三季度汇总"/>
      <sheetName val="3-1汇总表"/>
      <sheetName val="3-6实收"/>
      <sheetName val="调节表"/>
      <sheetName val="3-7欠收"/>
      <sheetName val="欠收原因"/>
      <sheetName val="3-5调整说明书"/>
      <sheetName val="长期投资-_其他投资"/>
      <sheetName val="长期"/>
      <sheetName val="3-2-1月折扣计算表"/>
      <sheetName val="3-3季度"/>
      <sheetName val="3-4年度"/>
      <sheetName val="3-2-3特价机"/>
      <sheetName val="3-2-2代销"/>
      <sheetName val="上年实收调整"/>
      <sheetName val="委托代收明细表"/>
      <sheetName val="4-2降价"/>
      <sheetName val="4-2降价负数"/>
      <sheetName val="4-3退残"/>
      <sheetName val="4-3退残负数"/>
      <sheetName val="残次"/>
      <sheetName val="_x0000__x0000__x0000__x0000__x0000__x0000__x0000__x0000_"/>
      <sheetName val="74长期负债汇"/>
      <sheetName val="设备盘侏盘盈"/>
      <sheetName val="递忶税款"/>
      <sheetName val="企业汇偏"/>
      <sheetName val="货币资金汇总"/>
      <sheetName val="现金"/>
      <sheetName val="内部银行存款 "/>
      <sheetName val="外部银行存款 "/>
      <sheetName val="内部存款"/>
      <sheetName val="应收债权"/>
      <sheetName val="坏账准备"/>
      <sheetName val="预付帐款"/>
      <sheetName val="存货类别"/>
      <sheetName val="存货跌价-可变现净值汇总"/>
      <sheetName val="存货跌价-可变现净值明细表 (2)"/>
      <sheetName val="存货跌价-可变现净值明细表(2)"/>
      <sheetName val="存货跌价-可变现净值明细表(3)"/>
      <sheetName val="存货跌价-可变现净值明细表(4)"/>
      <sheetName val="待摊费用"/>
      <sheetName val="长投类别"/>
      <sheetName val="长期债权投资 "/>
      <sheetName val="固定资产及折旧类别 "/>
      <sheetName val="折旧测算表"/>
      <sheetName val="固定资产明细"/>
      <sheetName val="新增固定资产明细"/>
      <sheetName val="Sh"/>
      <sheetName val="关联交易-存款"/>
      <sheetName val="#REF"/>
      <sheetName val="Sh瞐(⿛"/>
      <sheetName val="Sh⽜_x0005__x0000_"/>
      <sheetName val="Data"/>
      <sheetName val="Sh풘ଚ踇』"/>
      <sheetName val="固定资产预测"/>
      <sheetName val="新增固定资产数量检查"/>
      <sheetName val="房产证统计"/>
      <sheetName val="行车证统计"/>
      <sheetName val="固定资产减值准备分析"/>
      <sheetName val="在建工程减值准备分析"/>
      <sheetName val="借款分类表"/>
      <sheetName val="借款明细（长期）"/>
      <sheetName val="借款明细 (短期)"/>
      <sheetName val="应付福利 "/>
      <sheetName val="销项税金计算表"/>
      <sheetName val="进项税金检查表"/>
      <sheetName val="股本"/>
      <sheetName val="主营收入明细"/>
      <sheetName val="税金明细"/>
      <sheetName val="营费明细"/>
      <sheetName val="管理明细 "/>
      <sheetName val="三费提取表"/>
      <sheetName val="财务明细"/>
      <sheetName val="他收明细"/>
      <sheetName val="他支明细"/>
      <sheetName val="外收明细"/>
      <sheetName val="外支明细 "/>
      <sheetName val="主营成本明细"/>
      <sheetName val="成本构成表"/>
      <sheetName val="销售成本检查表"/>
      <sheetName val="制造费用"/>
      <sheetName val="审定表"/>
      <sheetName val="人工分析"/>
      <sheetName val="非现金清偿"/>
      <sheetName val="关联交易明细表"/>
      <sheetName val="关联方目录表"/>
      <sheetName val="关联交易汇总表"/>
      <sheetName val="_2551"/>
      <sheetName val="_2555"/>
      <sheetName val="74长期负债汇က⹶"/>
      <sheetName val="B"/>
      <sheetName val="03年1-11月收发存"/>
      <sheetName val="2003年12月入库"/>
      <sheetName val="2003年12月采购成本"/>
      <sheetName val="1-11月入库"/>
      <sheetName val="1-11月采购成本"/>
      <sheetName val="收发存"/>
      <sheetName val="Exposure"/>
      <sheetName val="CapRes"/>
      <sheetName val="GLVBGA_TBBK_BCY"/>
      <sheetName val="ignore(formularise)"/>
      <sheetName val="PriorYr"/>
      <sheetName val="recon"/>
      <sheetName val="Instructions"/>
      <sheetName val="just paste&gt;TP&gt;ChiaLiWang&gt;TB&gt;PL"/>
      <sheetName val="just paste&gt;TP&gt;Sylvia&gt;GP_SP"/>
      <sheetName val="ignore(formularised)"/>
      <sheetName val="ignore(formularised)1"/>
      <sheetName val="just paste&gt;SH&gt;DongWang&gt;FCY BS"/>
      <sheetName val="just paste&gt;SH&gt;DongWang&gt;FCY Inc"/>
      <sheetName val="NDF outstandg as at AUG"/>
      <sheetName val="just paste3"/>
      <sheetName val="extract fr GLVBGA"/>
      <sheetName val="GP TP"/>
      <sheetName val="GP TP PSGL query"/>
      <sheetName val="ACCOUNT"/>
      <sheetName val="MEMO"/>
      <sheetName val="Index"/>
      <sheetName val="L2-1"/>
      <sheetName val="L2-1中期"/>
      <sheetName val="L2-2"/>
      <sheetName val="L2-2-1"/>
      <sheetName val="L2-2-2"/>
      <sheetName val="L2-2-3"/>
      <sheetName val="L2-3账龄"/>
      <sheetName val="L2-4"/>
      <sheetName val="L2-5"/>
      <sheetName val="SS土地款明细"/>
      <sheetName val="UFPrn20061016153336"/>
      <sheetName val="__FDSCACHE__"/>
      <sheetName val="Long-term"/>
      <sheetName val="Short-Term"/>
      <sheetName val="Brokers TP"/>
      <sheetName val="Listed Subs"/>
      <sheetName val="SPP Suez"/>
      <sheetName val="SPP IPR"/>
      <sheetName val="Menu"/>
      <sheetName val="Notes"/>
      <sheetName val="ImportHistory"/>
      <sheetName val="Contents"/>
      <sheetName val="MW"/>
      <sheetName val="MW1"/>
      <sheetName val="MW2"/>
      <sheetName val="Graphs"/>
      <sheetName val="Americas Exec"/>
      <sheetName val="Consulting Services"/>
      <sheetName val="Corp OH"/>
      <sheetName val="Corp Funding"/>
      <sheetName val="SCEM"/>
      <sheetName val="SPS"/>
      <sheetName val="NA"/>
      <sheetName val="LA"/>
      <sheetName val="AMERICAS"/>
      <sheetName val="EUROPE"/>
      <sheetName val="Asia"/>
      <sheetName val="TOTAL SEI"/>
      <sheetName val="ROE"/>
      <sheetName val="dpdata(bud)"/>
      <sheetName val="dpdata(act)"/>
      <sheetName val="Regions Fin Stmts THE GOAL HC"/>
      <sheetName val="Coversheet"/>
      <sheetName val="A3-Summary"/>
      <sheetName val="A3-20171231"/>
      <sheetName val="A3-20181231"/>
      <sheetName val="A3-20191231"/>
      <sheetName val="A5-审计调整汇总"/>
      <sheetName val="基础表 (更新)"/>
      <sheetName val="项目科目对应"/>
      <sheetName val="标本-资产"/>
      <sheetName val="末级余额表"/>
      <sheetName val="COA"/>
      <sheetName val="Control"/>
      <sheetName val="Settings"/>
      <sheetName val="Revenue"/>
      <sheetName val="Model"/>
      <sheetName val="Valuation"/>
      <sheetName val="Graph 1"/>
      <sheetName val="Graph 2"/>
      <sheetName val="Formula"/>
      <sheetName val="Macro"/>
      <sheetName val="List"/>
      <sheetName val="Master List"/>
      <sheetName val="Data Sheet"/>
      <sheetName val="DropZone"/>
      <sheetName val="LTM"/>
      <sheetName val="Store Inputs"/>
      <sheetName val="Store Outputs"/>
      <sheetName val="Store Inputs Calc"/>
      <sheetName val="Trading"/>
      <sheetName val="A"/>
      <sheetName val="Transaction comps"/>
      <sheetName val="pe ratio"/>
      <sheetName val="synthgraph"/>
      <sheetName val="Contribution Debate"/>
      <sheetName val="AcqIS"/>
      <sheetName val="AcqBSCF"/>
      <sheetName val="Graph 5-13-97"/>
      <sheetName val="DCF"/>
      <sheetName val="DMC-DCF"/>
      <sheetName val="Credit"/>
      <sheetName val="2000 EXTERNAL"/>
      <sheetName val="Lists"/>
      <sheetName val="P"/>
      <sheetName val="Choices"/>
      <sheetName val="ctrl"/>
      <sheetName val="Moody's Lease Assumptions"/>
      <sheetName val="CSCCincSKR"/>
      <sheetName val="CREDIT STATS"/>
      <sheetName val="Finland"/>
      <sheetName val="Israel"/>
      <sheetName val="Thailand"/>
      <sheetName val="France"/>
      <sheetName val="Taiwan"/>
      <sheetName val="Chile"/>
      <sheetName val="Egypt"/>
      <sheetName val="El Salvador"/>
      <sheetName val="Morocco"/>
      <sheetName val="Nigeria"/>
      <sheetName val="TIP 1A FX Information"/>
      <sheetName val="RECAP RETURNS"/>
      <sheetName val="Data Arrangement"/>
      <sheetName val="Lists and Policies"/>
      <sheetName val="Options"/>
      <sheetName val="GT_Ref_Libr"/>
      <sheetName val="95TAXPROV-HEC"/>
      <sheetName val="Print"/>
      <sheetName val="Acq | Feeder"/>
      <sheetName val="LT-Plan-Upside (2)"/>
      <sheetName val="FX-Table"/>
      <sheetName val="graph"/>
      <sheetName val="Setting"/>
      <sheetName val="Wacc1"/>
      <sheetName val="Go Private Assum"/>
      <sheetName val="MS model"/>
      <sheetName val="Ass"/>
      <sheetName val="Reference"/>
      <sheetName val="Labour Summary"/>
      <sheetName val="Seasonality"/>
      <sheetName val="Codes"/>
      <sheetName val="Safari09"/>
      <sheetName val="BF2003"/>
      <sheetName val="Stock Chart"/>
      <sheetName val="val.summary"/>
      <sheetName val="val.historic"/>
      <sheetName val="val.peer"/>
      <sheetName val="val.model selector"/>
      <sheetName val="NewFCFEStableGrowth"/>
      <sheetName val="Key Data"/>
      <sheetName val="CSG - PG 1"/>
      <sheetName val="CSG - PG 2"/>
      <sheetName val="May Revision of Cellular Mkt"/>
      <sheetName val="Peer Comparison"/>
      <sheetName val="Source Sheet"/>
      <sheetName val="EPS Revision"/>
      <sheetName val="fin.BS"/>
      <sheetName val="fin.CF"/>
      <sheetName val="Net Intr Worksheet"/>
      <sheetName val="fin.Interims"/>
      <sheetName val="fin.IS"/>
      <sheetName val="em.summary"/>
      <sheetName val="Chart1"/>
      <sheetName val="em.Intl"/>
      <sheetName val="em.Mobile"/>
      <sheetName val="em.Mobile Market"/>
      <sheetName val="Mobileone"/>
      <sheetName val="Tim's average"/>
      <sheetName val="Interim segment "/>
      <sheetName val="IDD Streams"/>
      <sheetName val="Questions"/>
      <sheetName val="Ideas"/>
      <sheetName val="TED 10-95"/>
      <sheetName val="TED 5-96"/>
      <sheetName val="Compensation"/>
      <sheetName val="Property"/>
      <sheetName val="Fixed Line Metrics"/>
      <sheetName val="STI's Operations"/>
      <sheetName val="Belgacom"/>
      <sheetName val="Belg - S$"/>
      <sheetName val="Belg - % Sales"/>
      <sheetName val="Belg - YOY Chg %"/>
      <sheetName val="Du Pont"/>
      <sheetName val="Chart"/>
      <sheetName val="Chart - PE Band"/>
      <sheetName val="PE BAND"/>
      <sheetName val="Stockguide"/>
      <sheetName val="Scenario Summary"/>
      <sheetName val="Scenario Summary 2"/>
      <sheetName val="Acc Payable"/>
      <sheetName val="Minor"/>
      <sheetName val="A&amp;P"/>
      <sheetName val="sponsorship"/>
      <sheetName val="Write-off"/>
      <sheetName val="Training"/>
      <sheetName val="Travel"/>
      <sheetName val="Trail Comm-Affl"/>
      <sheetName val="Trail Comm"/>
      <sheetName val="Sales Comm-Affl"/>
      <sheetName val="Sales Comm"/>
      <sheetName val="Stationery"/>
      <sheetName val="Staff Claim"/>
      <sheetName val="Recruitment"/>
      <sheetName val="Prof fees"/>
      <sheetName val="Printing"/>
      <sheetName val="Petty Cash"/>
      <sheetName val="Pantry Supplies"/>
      <sheetName val="Office Maint"/>
      <sheetName val="Misc Exps"/>
      <sheetName val="Minor Assets"/>
      <sheetName val="Legal fees"/>
      <sheetName val="FA"/>
      <sheetName val="Courier Chrgs"/>
      <sheetName val="AR-Affl"/>
      <sheetName val="AR"/>
      <sheetName val="Adv-Sponsorship"/>
      <sheetName val="Advertising"/>
      <sheetName val="Tower Club"/>
      <sheetName val="Starhub"/>
      <sheetName val="SingTel"/>
      <sheetName val="SCS"/>
      <sheetName val="Orchid CC"/>
      <sheetName val="Northern Trust"/>
      <sheetName val="MAS"/>
      <sheetName val="JLL-Utilities"/>
      <sheetName val="Fuji Xerox"/>
      <sheetName val="First Printers"/>
      <sheetName val="DP Info"/>
      <sheetName val="Dell"/>
      <sheetName val="DBS Cards"/>
      <sheetName val="Crown"/>
      <sheetName val="Basis Systems"/>
      <sheetName val="Sheet 1"/>
      <sheetName val="GL Database"/>
      <sheetName val="PDT_ID"/>
      <sheetName val=""/>
      <sheetName val="Sh⽜_x0005_"/>
      <sheetName val="本部纳税调整表模板"/>
      <sheetName val="科目名称表"/>
      <sheetName val="调整分录2006合并"/>
      <sheetName val="存货中的未实现内部利润"/>
      <sheetName val="丁字帐2006合并"/>
      <sheetName val="报表2006合并"/>
      <sheetName val="检查"/>
      <sheetName val="调整分录2006母公司"/>
      <sheetName val="丁字帐2006母公司"/>
      <sheetName val="报表2006母公司"/>
      <sheetName val="变动"/>
      <sheetName val="本部坏账"/>
      <sheetName val="本部重分类调整明细"/>
      <sheetName val="调整分录2006本部"/>
      <sheetName val="丁字帐2006本部"/>
      <sheetName val="报表2006本部"/>
      <sheetName val="本部投资收益"/>
      <sheetName val="本部长期投资"/>
      <sheetName val="调整分录2006热电厂筹建处"/>
      <sheetName val="丁字帐2006热电厂筹建处"/>
      <sheetName val="报表2006热电厂筹建处"/>
      <sheetName val="调整分录2006章武轮掌筹建处"/>
      <sheetName val="丁字帐2006章武轮掌筹建处"/>
      <sheetName val="报表2006章武轮掌筹建处"/>
      <sheetName val="调整分录2006综合科技楼"/>
      <sheetName val="丁字帐2006综合科技楼"/>
      <sheetName val="报表2006综合科技楼"/>
      <sheetName val="调整分录2006内保"/>
      <sheetName val="丁字帐2006内保"/>
      <sheetName val="报表2006内保"/>
      <sheetName val="调整分录2006社保"/>
      <sheetName val="丁字帐2006社保"/>
      <sheetName val="报表2006社保"/>
      <sheetName val="调整分录2006煤质处"/>
      <sheetName val="丁字帐2006煤质处"/>
      <sheetName val="报表2006煤质处"/>
      <sheetName val="调整分录2006救护大队"/>
      <sheetName val="丁字帐2006救护大队"/>
      <sheetName val="报表2006救护大队"/>
      <sheetName val="调整分录2006结算中心"/>
      <sheetName val="丁字帐2006结算中心"/>
      <sheetName val="报表2006结算中心"/>
      <sheetName val="调整分录2006销售处"/>
      <sheetName val="丁字帐2006销售处"/>
      <sheetName val="报表2006销售处"/>
      <sheetName val="调整分录2006电厂"/>
      <sheetName val="丁字帐2006电厂"/>
      <sheetName val="报表2006电厂"/>
      <sheetName val="调整分录2006供应"/>
      <sheetName val="丁字帐2006供应"/>
      <sheetName val="报表2006供应"/>
      <sheetName val="调整分录2006机电"/>
      <sheetName val="丁字帐2006机电"/>
      <sheetName val="报表2006机电"/>
      <sheetName val="调整分录2006研发中心"/>
      <sheetName val="丁字帐2006研发中心"/>
      <sheetName val="报表2006研发中心"/>
      <sheetName val="调整分录2006十矿"/>
      <sheetName val="丁字帐2006十矿"/>
      <sheetName val="报表2006十矿"/>
      <sheetName val="调整分录2006九矿"/>
      <sheetName val="丁字帐2006九矿"/>
      <sheetName val="报表2006九矿"/>
      <sheetName val="调整分录2006八矿"/>
      <sheetName val="丁字帐2006八矿"/>
      <sheetName val="报表2006八矿"/>
      <sheetName val="调整分录2006六矿"/>
      <sheetName val="丁字帐2006六矿"/>
      <sheetName val="报表2006六矿"/>
      <sheetName val="调整分录2006四矿"/>
      <sheetName val="丁字帐2006四矿"/>
      <sheetName val="报表2006四矿"/>
      <sheetName val="调整分录2006三矿"/>
      <sheetName val="丁字帐2006三矿"/>
      <sheetName val="报表2006三矿"/>
      <sheetName val="调整分录2006福源精煤"/>
      <sheetName val="丁字帐2006福源精煤"/>
      <sheetName val="报表2006福源精煤"/>
      <sheetName val="调整分录2006中泰矿业"/>
      <sheetName val="丁字帐2006中泰矿业"/>
      <sheetName val="报表2006中泰矿业"/>
      <sheetName val="报表2003模板"/>
      <sheetName val="调整分录2003模板"/>
      <sheetName val="丁字帐2003模板"/>
      <sheetName val="纳税调整"/>
      <sheetName val="会计科目表"/>
      <sheetName val="dxnsjtempsheet"/>
      <sheetName val="FPR-IS"/>
      <sheetName val="FPR-BS"/>
      <sheetName val="Look-up code"/>
      <sheetName val="MacroBS"/>
      <sheetName val="Daily rate Assumptions"/>
      <sheetName val="Cash Flow"/>
      <sheetName val="Daily rate ACTUALS"/>
      <sheetName val="BSJOSSAF"/>
      <sheetName val="Financials-AJFE.SARD"/>
      <sheetName val="SHIPPING.SW"/>
      <sheetName val="Mgt Adjustments"/>
      <sheetName val="Pasting Area"/>
      <sheetName val="2002hw"/>
      <sheetName val="2002SW"/>
      <sheetName val="Financials-AJFE.SARD BUDGET"/>
      <sheetName val="SHIPPING.SW BUDGET"/>
      <sheetName val="EVA"/>
      <sheetName val="HLB"/>
      <sheetName val="vslpnlFY"/>
      <sheetName val="Shipping"/>
      <sheetName val="vslpnlFY net of Sard Loan"/>
      <sheetName val="plhighsard"/>
      <sheetName val="SARD02"/>
      <sheetName val="rcost ajfe"/>
      <sheetName val="rcostsard"/>
      <sheetName val="pnlsard"/>
      <sheetName val="notes sard"/>
      <sheetName val="bssard "/>
      <sheetName val="AJFE higlights"/>
      <sheetName val="notes sard1"/>
      <sheetName val="pnlsard (2)"/>
      <sheetName val="AJFE higlights (2)"/>
      <sheetName val="现金流分析1"/>
      <sheetName val="RecoveredExternalLink5"/>
      <sheetName val="97년"/>
      <sheetName val="VVVa"/>
      <sheetName val="C"/>
      <sheetName val="E"/>
      <sheetName val="D"/>
      <sheetName val="H"/>
      <sheetName val="F"/>
      <sheetName val="G"/>
      <sheetName val="J"/>
      <sheetName val="Gross Margin Displayed"/>
      <sheetName val="I"/>
      <sheetName val="anaa"/>
      <sheetName val="K"/>
      <sheetName val="L"/>
      <sheetName val="accruals"/>
      <sheetName val="N"/>
      <sheetName val="M"/>
      <sheetName val="O"/>
      <sheetName val="S"/>
      <sheetName val="Q"/>
      <sheetName val="R"/>
      <sheetName val="T"/>
      <sheetName val="U"/>
      <sheetName val="V"/>
      <sheetName val="Y"/>
      <sheetName val="W"/>
      <sheetName val="X"/>
      <sheetName val="Z"/>
      <sheetName val="AA"/>
      <sheetName val="AD"/>
      <sheetName val="AE"/>
      <sheetName val="AF"/>
      <sheetName val="AG"/>
      <sheetName val="AI"/>
      <sheetName val="AH"/>
      <sheetName val="AK"/>
      <sheetName val="AL"/>
      <sheetName val="AM"/>
      <sheetName val="AT"/>
      <sheetName val="BG"/>
      <sheetName val="BH"/>
      <sheetName val="BI"/>
      <sheetName val="BJ"/>
      <sheetName val="BK"/>
      <sheetName val="BF COST"/>
      <sheetName val="SP COST"/>
      <sheetName val="EXTRAORDINARY SPENDING"/>
      <sheetName val="FOOTNOTES"/>
      <sheetName val="Ending Balances"/>
      <sheetName val="Entry"/>
      <sheetName val="LIFO &amp; LCM"/>
      <sheetName val="Market Prices"/>
      <sheetName val="Scrap Prices"/>
      <sheetName val="Flux Detail Oct"/>
      <sheetName val="Flux Detail"/>
      <sheetName val="DATABASE"/>
      <sheetName val="KPI 1"/>
      <sheetName val="KPI 2"/>
      <sheetName val="CCC NBU"/>
      <sheetName val="CCC IBU"/>
      <sheetName val="CCC TOTAL"/>
      <sheetName val="CPC PAYROLL DATA"/>
      <sheetName val="CCC BP P&amp;L STMT"/>
      <sheetName val="CPC BP P&amp;L STMT"/>
      <sheetName val="Larry's Data I"/>
      <sheetName val="Larry's Data II"/>
      <sheetName val="2003-2006 SAFETY INCIDENTS"/>
      <sheetName val="主营业务收入成本"/>
      <sheetName val="商品收发"/>
      <sheetName val="销售出库"/>
      <sheetName val="产品核对一致"/>
      <sheetName val="2025核对"/>
      <sheetName val="商品预置模板"/>
      <sheetName val="Sheet6"/>
      <sheetName val="义乌"/>
      <sheetName val="终端客户"/>
      <sheetName val="终端客户前三"/>
      <sheetName val="C端"/>
      <sheetName val="前N大客户-走访用"/>
      <sheetName val="Sheet10"/>
      <sheetName val="Sheet12"/>
      <sheetName val="Sheet11"/>
      <sheetName val="尽调"/>
      <sheetName val="前N大客户-走访用整理后"/>
      <sheetName val="按客户"/>
      <sheetName val="Sheet7"/>
      <sheetName val="按产品"/>
      <sheetName val="产品售价"/>
      <sheetName val="Sheet4"/>
      <sheetName val="其他类收入"/>
      <sheetName val="其他收入按类别"/>
      <sheetName val="其他类成本"/>
      <sheetName val="Sheet5"/>
      <sheetName val="其他公司"/>
      <sheetName val="其他公司按类别"/>
      <sheetName val="Other Calculations"/>
    </sheetNames>
    <sheetDataSet>
      <sheetData sheetId="0">
        <row r="11">
          <cell r="A11" t="str">
            <v>√</v>
          </cell>
        </row>
      </sheetData>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ow r="4">
          <cell r="B4" t="str">
            <v>3公司</v>
          </cell>
        </row>
      </sheetData>
      <sheetData sheetId="50"/>
      <sheetData sheetId="51"/>
      <sheetData sheetId="52"/>
      <sheetData sheetId="53"/>
      <sheetData sheetId="54"/>
      <sheetData sheetId="55"/>
      <sheetData sheetId="56">
        <row r="5">
          <cell r="AN5">
            <v>9988568.2599999998</v>
          </cell>
        </row>
      </sheetData>
      <sheetData sheetId="57">
        <row r="5">
          <cell r="AN5">
            <v>0</v>
          </cell>
        </row>
      </sheetData>
      <sheetData sheetId="58">
        <row r="6">
          <cell r="AN6">
            <v>24010196.109999999</v>
          </cell>
        </row>
      </sheetData>
      <sheetData sheetId="59">
        <row r="5">
          <cell r="AN5">
            <v>34707078.899999999</v>
          </cell>
        </row>
      </sheetData>
      <sheetData sheetId="60"/>
      <sheetData sheetId="61">
        <row r="5">
          <cell r="AN5">
            <v>9510061.3699999992</v>
          </cell>
        </row>
      </sheetData>
      <sheetData sheetId="62">
        <row r="5">
          <cell r="AN5">
            <v>0</v>
          </cell>
        </row>
      </sheetData>
      <sheetData sheetId="63">
        <row r="6">
          <cell r="AN6">
            <v>15593621.1</v>
          </cell>
        </row>
      </sheetData>
      <sheetData sheetId="64">
        <row r="5">
          <cell r="AN5">
            <v>24062895.710000001</v>
          </cell>
        </row>
      </sheetData>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ow r="3">
          <cell r="A3" t="str">
            <v>货币资金</v>
          </cell>
        </row>
      </sheetData>
      <sheetData sheetId="80">
        <row r="3">
          <cell r="A3" t="str">
            <v>交易性金融资产</v>
          </cell>
        </row>
      </sheetData>
      <sheetData sheetId="81">
        <row r="3">
          <cell r="A3" t="str">
            <v>衍生金融资产</v>
          </cell>
        </row>
      </sheetData>
      <sheetData sheetId="82"/>
      <sheetData sheetId="83">
        <row r="3">
          <cell r="A3" t="str">
            <v>应收账款</v>
          </cell>
        </row>
      </sheetData>
      <sheetData sheetId="84">
        <row r="3">
          <cell r="A3" t="str">
            <v>应收款项融资</v>
          </cell>
        </row>
      </sheetData>
      <sheetData sheetId="85">
        <row r="3">
          <cell r="A3" t="str">
            <v>预付款项</v>
          </cell>
        </row>
      </sheetData>
      <sheetData sheetId="86">
        <row r="3">
          <cell r="A3" t="str">
            <v>应收资金集中管理款</v>
          </cell>
        </row>
      </sheetData>
      <sheetData sheetId="87"/>
      <sheetData sheetId="88">
        <row r="3">
          <cell r="A3" t="str">
            <v>存货</v>
          </cell>
        </row>
      </sheetData>
      <sheetData sheetId="89">
        <row r="3">
          <cell r="A3" t="str">
            <v>合同资产</v>
          </cell>
        </row>
      </sheetData>
      <sheetData sheetId="90"/>
      <sheetData sheetId="91">
        <row r="3">
          <cell r="A3" t="str">
            <v>一年内到期的非流动资产</v>
          </cell>
        </row>
      </sheetData>
      <sheetData sheetId="92">
        <row r="3">
          <cell r="A3" t="str">
            <v>其他流动资产</v>
          </cell>
        </row>
      </sheetData>
      <sheetData sheetId="93"/>
      <sheetData sheetId="94"/>
      <sheetData sheetId="95">
        <row r="3">
          <cell r="A3" t="str">
            <v>长期应收款</v>
          </cell>
        </row>
      </sheetData>
      <sheetData sheetId="96"/>
      <sheetData sheetId="97">
        <row r="3">
          <cell r="A3" t="str">
            <v>其他权益工具投资</v>
          </cell>
        </row>
      </sheetData>
      <sheetData sheetId="98">
        <row r="3">
          <cell r="A3" t="str">
            <v>其他非流动金融资产</v>
          </cell>
        </row>
      </sheetData>
      <sheetData sheetId="99">
        <row r="3">
          <cell r="A3" t="str">
            <v>投资性房地产</v>
          </cell>
        </row>
      </sheetData>
      <sheetData sheetId="100">
        <row r="3">
          <cell r="A3" t="str">
            <v>固定资产</v>
          </cell>
        </row>
      </sheetData>
      <sheetData sheetId="101"/>
      <sheetData sheetId="102"/>
      <sheetData sheetId="103">
        <row r="3">
          <cell r="A3" t="str">
            <v>油气资产</v>
          </cell>
        </row>
      </sheetData>
      <sheetData sheetId="104">
        <row r="3">
          <cell r="A3" t="str">
            <v>使用权资产</v>
          </cell>
        </row>
      </sheetData>
      <sheetData sheetId="105"/>
      <sheetData sheetId="106">
        <row r="3">
          <cell r="A3" t="str">
            <v>开发支出</v>
          </cell>
        </row>
      </sheetData>
      <sheetData sheetId="107"/>
      <sheetData sheetId="108"/>
      <sheetData sheetId="109">
        <row r="3">
          <cell r="A3" t="str">
            <v>递延所得税资产和递延所得税负债</v>
          </cell>
        </row>
      </sheetData>
      <sheetData sheetId="110">
        <row r="3">
          <cell r="A3" t="str">
            <v>其他非流动资产</v>
          </cell>
        </row>
      </sheetData>
      <sheetData sheetId="111">
        <row r="3">
          <cell r="A3" t="str">
            <v>短期借款</v>
          </cell>
        </row>
      </sheetData>
      <sheetData sheetId="112">
        <row r="3">
          <cell r="A3" t="str">
            <v>交易性金融负债</v>
          </cell>
        </row>
      </sheetData>
      <sheetData sheetId="113">
        <row r="3">
          <cell r="A3" t="str">
            <v>衍生金融负债</v>
          </cell>
        </row>
      </sheetData>
      <sheetData sheetId="114">
        <row r="3">
          <cell r="A3" t="str">
            <v>应付票据</v>
          </cell>
        </row>
      </sheetData>
      <sheetData sheetId="115">
        <row r="3">
          <cell r="A3" t="str">
            <v>应付账款</v>
          </cell>
        </row>
      </sheetData>
      <sheetData sheetId="116">
        <row r="3">
          <cell r="A3" t="str">
            <v>预收款项</v>
          </cell>
        </row>
      </sheetData>
      <sheetData sheetId="117">
        <row r="3">
          <cell r="A3" t="str">
            <v>合同负债情况</v>
          </cell>
        </row>
      </sheetData>
      <sheetData sheetId="118">
        <row r="3">
          <cell r="A3" t="str">
            <v>应付职工薪酬</v>
          </cell>
        </row>
      </sheetData>
      <sheetData sheetId="119">
        <row r="3">
          <cell r="A3" t="str">
            <v>应交税费</v>
          </cell>
        </row>
      </sheetData>
      <sheetData sheetId="120">
        <row r="3">
          <cell r="A3" t="str">
            <v>其他应付款</v>
          </cell>
        </row>
      </sheetData>
      <sheetData sheetId="121">
        <row r="3">
          <cell r="A3" t="str">
            <v>持有待售负债</v>
          </cell>
        </row>
      </sheetData>
      <sheetData sheetId="122">
        <row r="3">
          <cell r="A3" t="str">
            <v>一年内到期的非流动负债</v>
          </cell>
        </row>
      </sheetData>
      <sheetData sheetId="123">
        <row r="3">
          <cell r="A3" t="str">
            <v>其他流动负债</v>
          </cell>
        </row>
      </sheetData>
      <sheetData sheetId="124">
        <row r="3">
          <cell r="A3" t="str">
            <v>长期借款</v>
          </cell>
        </row>
      </sheetData>
      <sheetData sheetId="125">
        <row r="3">
          <cell r="A3" t="str">
            <v>应付债券</v>
          </cell>
        </row>
      </sheetData>
      <sheetData sheetId="126"/>
      <sheetData sheetId="127">
        <row r="3">
          <cell r="A3" t="str">
            <v>租赁负债</v>
          </cell>
        </row>
      </sheetData>
      <sheetData sheetId="128">
        <row r="3">
          <cell r="A3" t="str">
            <v>长期应付款</v>
          </cell>
        </row>
      </sheetData>
      <sheetData sheetId="129">
        <row r="3">
          <cell r="A3" t="str">
            <v>长期应付职工薪酬</v>
          </cell>
        </row>
      </sheetData>
      <sheetData sheetId="130">
        <row r="3">
          <cell r="A3" t="str">
            <v>预计负债</v>
          </cell>
        </row>
      </sheetData>
      <sheetData sheetId="131">
        <row r="3">
          <cell r="A3" t="str">
            <v>递延收益</v>
          </cell>
        </row>
      </sheetData>
      <sheetData sheetId="132">
        <row r="3">
          <cell r="A3" t="str">
            <v>其他非流动负债</v>
          </cell>
        </row>
      </sheetData>
      <sheetData sheetId="133"/>
      <sheetData sheetId="134"/>
      <sheetData sheetId="135"/>
      <sheetData sheetId="136">
        <row r="3">
          <cell r="A3" t="str">
            <v>专项储备</v>
          </cell>
        </row>
      </sheetData>
      <sheetData sheetId="137"/>
      <sheetData sheetId="138"/>
      <sheetData sheetId="139">
        <row r="3">
          <cell r="A3" t="str">
            <v>营业收入和营业成本</v>
          </cell>
        </row>
      </sheetData>
      <sheetData sheetId="140">
        <row r="3">
          <cell r="A3" t="str">
            <v>销售费用、管理费用、研发费用、财务费用</v>
          </cell>
        </row>
      </sheetData>
      <sheetData sheetId="141">
        <row r="3">
          <cell r="A3" t="str">
            <v>其他收益</v>
          </cell>
        </row>
      </sheetData>
      <sheetData sheetId="142">
        <row r="3">
          <cell r="A3" t="str">
            <v>投资收益</v>
          </cell>
        </row>
      </sheetData>
      <sheetData sheetId="143">
        <row r="3">
          <cell r="A3" t="str">
            <v>净敞口套期收益</v>
          </cell>
        </row>
      </sheetData>
      <sheetData sheetId="144">
        <row r="3">
          <cell r="A3" t="str">
            <v>公允价值变动收益</v>
          </cell>
        </row>
      </sheetData>
      <sheetData sheetId="145">
        <row r="3">
          <cell r="A3" t="str">
            <v>信用减值损失</v>
          </cell>
        </row>
      </sheetData>
      <sheetData sheetId="146">
        <row r="3">
          <cell r="A3" t="str">
            <v>资产减值损失</v>
          </cell>
        </row>
      </sheetData>
      <sheetData sheetId="147">
        <row r="3">
          <cell r="A3" t="str">
            <v>资产处置收益</v>
          </cell>
        </row>
      </sheetData>
      <sheetData sheetId="148">
        <row r="3">
          <cell r="A3" t="str">
            <v>营业外收入</v>
          </cell>
        </row>
      </sheetData>
      <sheetData sheetId="149">
        <row r="3">
          <cell r="A3" t="str">
            <v>营业外支出</v>
          </cell>
        </row>
      </sheetData>
      <sheetData sheetId="150">
        <row r="3">
          <cell r="A3" t="str">
            <v>所得税费用</v>
          </cell>
        </row>
      </sheetData>
      <sheetData sheetId="151"/>
      <sheetData sheetId="152"/>
      <sheetData sheetId="153"/>
      <sheetData sheetId="154">
        <row r="3">
          <cell r="A3" t="str">
            <v>股份支付</v>
          </cell>
        </row>
      </sheetData>
      <sheetData sheetId="155"/>
      <sheetData sheetId="156">
        <row r="3">
          <cell r="A3" t="str">
            <v>借款费用</v>
          </cell>
        </row>
      </sheetData>
      <sheetData sheetId="157">
        <row r="3">
          <cell r="A3" t="str">
            <v>租赁</v>
          </cell>
        </row>
      </sheetData>
      <sheetData sheetId="158">
        <row r="3">
          <cell r="A3" t="str">
            <v>终止经营</v>
          </cell>
        </row>
      </sheetData>
      <sheetData sheetId="159"/>
      <sheetData sheetId="160"/>
      <sheetData sheetId="161"/>
      <sheetData sheetId="162">
        <row r="3">
          <cell r="A3" t="str">
            <v>所有权和使用权受到限制的资产</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39">
          <cell r="C39" t="b">
            <v>1</v>
          </cell>
        </row>
      </sheetData>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sheetData sheetId="627" refreshError="1"/>
      <sheetData sheetId="628"/>
      <sheetData sheetId="629"/>
      <sheetData sheetId="630"/>
      <sheetData sheetId="631"/>
      <sheetData sheetId="632"/>
      <sheetData sheetId="633"/>
      <sheetData sheetId="634"/>
      <sheetData sheetId="635"/>
      <sheetData sheetId="636" refreshError="1"/>
      <sheetData sheetId="637" refreshError="1"/>
      <sheetData sheetId="638"/>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sheetData sheetId="682"/>
      <sheetData sheetId="683"/>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sheetData sheetId="720" refreshError="1"/>
      <sheetData sheetId="721" refreshError="1"/>
      <sheetData sheetId="722" refreshError="1"/>
      <sheetData sheetId="723" refreshError="1"/>
      <sheetData sheetId="724">
        <row r="1">
          <cell r="B1" t="str">
            <v>存货编码名称</v>
          </cell>
        </row>
      </sheetData>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ow r="123">
          <cell r="D123">
            <v>6400000</v>
          </cell>
        </row>
      </sheetData>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sheetData sheetId="760">
        <row r="2">
          <cell r="A2">
            <v>1</v>
          </cell>
        </row>
      </sheetData>
      <sheetData sheetId="761">
        <row r="2">
          <cell r="A2">
            <v>1</v>
          </cell>
        </row>
      </sheetData>
      <sheetData sheetId="762"/>
      <sheetData sheetId="763">
        <row r="2">
          <cell r="A2">
            <v>1</v>
          </cell>
        </row>
      </sheetData>
      <sheetData sheetId="764"/>
      <sheetData sheetId="765">
        <row r="2">
          <cell r="B2" t="str">
            <v>SPP IPR</v>
          </cell>
        </row>
      </sheetData>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sheetData sheetId="791">
        <row r="12">
          <cell r="G12">
            <v>0</v>
          </cell>
        </row>
      </sheetData>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sheetData sheetId="806" refreshError="1"/>
      <sheetData sheetId="807" refreshError="1"/>
      <sheetData sheetId="808" refreshError="1"/>
      <sheetData sheetId="809" refreshError="1"/>
      <sheetData sheetId="810" refreshError="1"/>
      <sheetData sheetId="811"/>
      <sheetData sheetId="812"/>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sheetData sheetId="873"/>
      <sheetData sheetId="874"/>
      <sheetData sheetId="875"/>
      <sheetData sheetId="876"/>
      <sheetData sheetId="877" refreshError="1"/>
      <sheetData sheetId="878"/>
      <sheetData sheetId="879"/>
      <sheetData sheetId="880"/>
      <sheetData sheetId="881"/>
      <sheetData sheetId="882"/>
      <sheetData sheetId="883"/>
      <sheetData sheetId="884"/>
      <sheetData sheetId="885"/>
      <sheetData sheetId="886"/>
      <sheetData sheetId="887"/>
      <sheetData sheetId="888"/>
      <sheetData sheetId="889"/>
      <sheetData sheetId="890" refreshError="1"/>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refreshError="1"/>
      <sheetData sheetId="913"/>
      <sheetData sheetId="914"/>
      <sheetData sheetId="915"/>
      <sheetData sheetId="916"/>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ow r="5">
          <cell r="C5" t="str">
            <v>11010011</v>
          </cell>
        </row>
      </sheetData>
      <sheetData sheetId="962" refreshError="1"/>
      <sheetData sheetId="963" refreshError="1"/>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refreshError="1"/>
      <sheetData sheetId="1051" refreshError="1"/>
      <sheetData sheetId="1052"/>
      <sheetData sheetId="1053"/>
      <sheetData sheetId="1054"/>
      <sheetData sheetId="1055"/>
      <sheetData sheetId="1056"/>
      <sheetData sheetId="1057"/>
      <sheetData sheetId="1058" refreshError="1"/>
      <sheetData sheetId="1059"/>
      <sheetData sheetId="1060" refreshError="1"/>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refreshError="1"/>
      <sheetData sheetId="1082"/>
      <sheetData sheetId="1083"/>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row r="4">
          <cell r="C4" t="str">
            <v>重庆乐隼科技有限公司</v>
          </cell>
        </row>
      </sheetData>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COUNT"/>
      <sheetName val="MEMO"/>
      <sheetName val="Index"/>
      <sheetName val="L2-1"/>
      <sheetName val="L2-1中期"/>
      <sheetName val="L2-2"/>
      <sheetName val="L2-2-1"/>
      <sheetName val="L2-2-2"/>
      <sheetName val="L2-2-3"/>
      <sheetName val="L2-3账龄"/>
      <sheetName val="L2-4"/>
      <sheetName val="L2-5"/>
      <sheetName val="SS土地款明细"/>
      <sheetName val="A37-2汇总表"/>
      <sheetName val="基本资料"/>
      <sheetName val="UFPrn20061016153336"/>
      <sheetName val="__FDSCACHE__"/>
      <sheetName val="Long-term"/>
      <sheetName val="Short-Term"/>
      <sheetName val="Brokers TP"/>
      <sheetName val="Listed Subs"/>
      <sheetName val="SPP Suez"/>
      <sheetName val="SPP IPR"/>
      <sheetName val="Menu"/>
      <sheetName val="Notes"/>
      <sheetName val="ImportHistory"/>
      <sheetName val="Data"/>
      <sheetName val="Contents"/>
      <sheetName val="MW"/>
      <sheetName val="MW1"/>
      <sheetName val="MW2"/>
      <sheetName val="Graphs"/>
      <sheetName val="Americas Exec"/>
      <sheetName val="Consulting Services"/>
      <sheetName val="Corp OH"/>
      <sheetName val="Corp Funding"/>
      <sheetName val="SCEM"/>
      <sheetName val="SPS"/>
      <sheetName val="NA"/>
      <sheetName val="LA"/>
      <sheetName val="AMERICAS"/>
      <sheetName val="EUROPE"/>
      <sheetName val="Asia"/>
      <sheetName val="TOTAL SEI"/>
      <sheetName val="ROE"/>
      <sheetName val="dpdata(bud)"/>
      <sheetName val="dpdata(act)"/>
      <sheetName val="Summary - Drivers"/>
      <sheetName val="Regions Fin Stmts THE GOAL HC"/>
      <sheetName val="基本情况表"/>
      <sheetName val="资产"/>
      <sheetName val="负债"/>
      <sheetName val="利润"/>
      <sheetName val="现流"/>
      <sheetName val="权益（本）"/>
      <sheetName val="权益（上）"/>
      <sheetName val="资23"/>
      <sheetName val="负23"/>
      <sheetName val="利23"/>
      <sheetName val="现23"/>
      <sheetName val="调23"/>
      <sheetName val="资22"/>
      <sheetName val="负22"/>
      <sheetName val="利22"/>
      <sheetName val="现22"/>
      <sheetName val="调22"/>
      <sheetName val="调整科目"/>
      <sheetName val="目录"/>
      <sheetName val="修订记录"/>
      <sheetName val="封面"/>
      <sheetName val="资合并"/>
      <sheetName val="资"/>
      <sheetName val="利合并"/>
      <sheetName val="利"/>
      <sheetName val="现合并"/>
      <sheetName val="现"/>
      <sheetName val="所合并"/>
      <sheetName val="所"/>
      <sheetName val="企业合并及合并财务报表"/>
      <sheetName val="货币资金"/>
      <sheetName val="交易性金融资产"/>
      <sheetName val="衍生金融资产"/>
      <sheetName val="应收票据"/>
      <sheetName val="应收账款"/>
      <sheetName val="应收款项融资"/>
      <sheetName val="预付款项"/>
      <sheetName val="应收资金集中管理款"/>
      <sheetName val="其他应收款"/>
      <sheetName val="存货"/>
      <sheetName val="合同资产"/>
      <sheetName val="持有待售资产"/>
      <sheetName val="一年内到期的非流动资产"/>
      <sheetName val="其他流动资产"/>
      <sheetName val="债权投资"/>
      <sheetName val="其他债权投资"/>
      <sheetName val="长期应收款"/>
      <sheetName val="长期股权投资"/>
      <sheetName val="其他权益工具投资"/>
      <sheetName val="其他非流动金融资产"/>
      <sheetName val="投资性房地产"/>
      <sheetName val="固定资产"/>
      <sheetName val="在建工程"/>
      <sheetName val="生产性生物资产"/>
      <sheetName val="油气资产"/>
      <sheetName val="使用权资产"/>
      <sheetName val="无形资产"/>
      <sheetName val="开发支出"/>
      <sheetName val="商誉"/>
      <sheetName val="长期待摊费用"/>
      <sheetName val="递延所得税资产和递延所得税负债"/>
      <sheetName val="其他非流动资产"/>
      <sheetName val="短期借款"/>
      <sheetName val="交易性金融负债"/>
      <sheetName val="衍生金融负债"/>
      <sheetName val="应付票据"/>
      <sheetName val="应付账款"/>
      <sheetName val="预收款项"/>
      <sheetName val="合同负债"/>
      <sheetName val="应付职工薪酬"/>
      <sheetName val="应交税费"/>
      <sheetName val="其他应付款"/>
      <sheetName val="持有待售负债"/>
      <sheetName val="一年内到期的非流动负债"/>
      <sheetName val="其他流动负债"/>
      <sheetName val="长期借款"/>
      <sheetName val="应付债券"/>
      <sheetName val="优先股永续债"/>
      <sheetName val="租赁负债"/>
      <sheetName val="长期应付款"/>
      <sheetName val="长期应付职工薪酬"/>
      <sheetName val="预计负债"/>
      <sheetName val="递延收益"/>
      <sheetName val="其他非流动负债"/>
      <sheetName val="实收资本"/>
      <sheetName val="其他权益工具"/>
      <sheetName val="资本公积"/>
      <sheetName val="专项储备"/>
      <sheetName val="盈余公积"/>
      <sheetName val="未分配利润"/>
      <sheetName val="营业收入和营业成本"/>
      <sheetName val="销售费用、管理费用、研发费用、财务费用"/>
      <sheetName val="其他收益"/>
      <sheetName val="投资收益"/>
      <sheetName val="净敞口套期收益"/>
      <sheetName val="公允价值变动收益"/>
      <sheetName val="信用减值损失"/>
      <sheetName val="资产减值损失"/>
      <sheetName val="资产处置收益"/>
      <sheetName val="营业外收入"/>
      <sheetName val="营业外支出"/>
      <sheetName val="所得税费用"/>
      <sheetName val="其他综合收益"/>
      <sheetName val="每股收益"/>
      <sheetName val="非货币性资产交换"/>
      <sheetName val="股份支付"/>
      <sheetName val="债务重组"/>
      <sheetName val="借款费用"/>
      <sheetName val="租赁"/>
      <sheetName val="终止经营"/>
      <sheetName val="分部信息"/>
      <sheetName val="现金流量表补充资料"/>
      <sheetName val="外币货币性项目"/>
      <sheetName val="所有权或使用权受到限制的资产"/>
      <sheetName val="或有事项"/>
      <sheetName val="资产负债表日后事项"/>
      <sheetName val="关联方关系及其交易"/>
      <sheetName val="母公司应收账款"/>
      <sheetName val="母公司应收资金集中管理款"/>
      <sheetName val="母公司其他应收款"/>
      <sheetName val="母公司长期股权投资"/>
      <sheetName val="母公司营业收入和营业成本"/>
      <sheetName val="母公司投资收益"/>
      <sheetName val="母公司现金流量表补充资料"/>
      <sheetName val="利润表补充资料"/>
      <sheetName val="Coversheet"/>
      <sheetName val="A3-Summary"/>
      <sheetName val="A3-20171231"/>
      <sheetName val="A3-20181231"/>
      <sheetName val="A3-20191231"/>
      <sheetName val="A5-审计调整汇总"/>
      <sheetName val="基础表 (更新)"/>
      <sheetName val="项目科目对应"/>
      <sheetName val="会计分录序时簿"/>
      <sheetName val="标本-资产"/>
      <sheetName val="Leadsheet"/>
      <sheetName val="末级余额表"/>
      <sheetName val="COA"/>
      <sheetName val="数据源"/>
      <sheetName val="06-01"/>
      <sheetName val="Control"/>
      <sheetName val="Settings"/>
      <sheetName val="Revenue"/>
      <sheetName val="Model"/>
      <sheetName val="Valuation"/>
      <sheetName val="Sensetivities"/>
      <sheetName val="Graph 1"/>
      <sheetName val="Graph 2"/>
      <sheetName val="Formula"/>
      <sheetName val="Macro"/>
      <sheetName val="List"/>
      <sheetName val="Master List"/>
      <sheetName val="Data Sheet"/>
      <sheetName val="DropZone"/>
      <sheetName val="LTM"/>
      <sheetName val="Store Inputs"/>
      <sheetName val="Store Outputs"/>
      <sheetName val="Store Inputs Calc"/>
      <sheetName val="Trading"/>
      <sheetName val="Cover"/>
      <sheetName val="A"/>
      <sheetName val="Transaction comps"/>
      <sheetName val="pe ratio"/>
      <sheetName val="synthgraph"/>
      <sheetName val="Contribution Debate"/>
      <sheetName val="AcqIS"/>
      <sheetName val="AcqBSCF"/>
      <sheetName val="Graph 5-13-97"/>
      <sheetName val="DCF"/>
      <sheetName val="DMC-DCF"/>
      <sheetName val="Credit"/>
      <sheetName val="2000 EXTERNAL"/>
      <sheetName val="Lists"/>
      <sheetName val="P"/>
      <sheetName val="Choices"/>
      <sheetName val="ctrl"/>
      <sheetName val="Moody's Lease Assumptions"/>
      <sheetName val="CSCCincSKR"/>
      <sheetName val="CREDIT STATS"/>
      <sheetName val="Finland"/>
      <sheetName val="Israel"/>
      <sheetName val="Thailand"/>
      <sheetName val="France"/>
      <sheetName val="Taiwan"/>
      <sheetName val="Chile"/>
      <sheetName val="Egypt"/>
      <sheetName val="El Salvador"/>
      <sheetName val="Morocco"/>
      <sheetName val="Nigeria"/>
      <sheetName val="TIP 1A FX Information"/>
      <sheetName val="RECAP RETURNS"/>
      <sheetName val="Data Arrangement"/>
      <sheetName val="SUMMARY"/>
      <sheetName val="Ownership"/>
      <sheetName val="Lists and Policies"/>
      <sheetName val="Options"/>
      <sheetName val="GT_Ref_Libr"/>
      <sheetName val="95TAXPROV-HEC"/>
      <sheetName val="B"/>
      <sheetName val="Print"/>
      <sheetName val="Acq | Feeder"/>
      <sheetName val="LT-Plan-Upside (2)"/>
      <sheetName val="FX-Table"/>
      <sheetName val="graph"/>
      <sheetName val="Setting"/>
      <sheetName val="Wacc1"/>
      <sheetName val="Assumptions"/>
      <sheetName val="Go Private Assum"/>
      <sheetName val="MS model"/>
      <sheetName val="Ass"/>
      <sheetName val="Reference"/>
      <sheetName val="Labour Summary"/>
      <sheetName val="Seasonality"/>
      <sheetName val="Codes"/>
      <sheetName val="Title Page"/>
      <sheetName val="DT"/>
      <sheetName val="Safari09"/>
      <sheetName val="Factset"/>
      <sheetName val="Return Analysis"/>
      <sheetName val="BF2003"/>
      <sheetName val="Stock Chart"/>
      <sheetName val="val.summary"/>
      <sheetName val="val.historic"/>
      <sheetName val="Sheet1"/>
      <sheetName val="val.peer"/>
      <sheetName val="val.model selector"/>
      <sheetName val="NewFCFEStableGrowth"/>
      <sheetName val="Key Data"/>
      <sheetName val="CSG - PG 1"/>
      <sheetName val="CSG - PG 2"/>
      <sheetName val="May Revision of Cellular Mkt"/>
      <sheetName val="Peer Comparison"/>
      <sheetName val="Source Sheet"/>
      <sheetName val="EPS Revision"/>
      <sheetName val="fin.BS"/>
      <sheetName val="fin.CF"/>
      <sheetName val="Net Intr Worksheet"/>
      <sheetName val="fin.Interims"/>
      <sheetName val="fin.IS"/>
      <sheetName val="em.summary"/>
      <sheetName val="Chart1"/>
      <sheetName val="em.Intl"/>
      <sheetName val="em.Mobile"/>
      <sheetName val="em.Mobile Market"/>
      <sheetName val="Mobileone"/>
      <sheetName val="Tim's average"/>
      <sheetName val="Interim segment "/>
      <sheetName val="IDD Streams"/>
      <sheetName val="Questions"/>
      <sheetName val="Ideas"/>
      <sheetName val="TED 10-95"/>
      <sheetName val="TED 5-96"/>
      <sheetName val="Compensation"/>
      <sheetName val="Property"/>
      <sheetName val="Fixed Line Metrics"/>
      <sheetName val="STI's Operations"/>
      <sheetName val="Belgacom"/>
      <sheetName val="Belg - S$"/>
      <sheetName val="Belg - % Sales"/>
      <sheetName val="Belg - YOY Chg %"/>
      <sheetName val="Du Pont"/>
      <sheetName val="Chart"/>
      <sheetName val="Chart - PE Band"/>
      <sheetName val="PE BAND"/>
      <sheetName val="Stockguide"/>
      <sheetName val="Scenario Summary"/>
      <sheetName val="Scenario Summary 2"/>
      <sheetName val="Acc Payable"/>
      <sheetName val="Minor"/>
      <sheetName val="A&amp;P"/>
      <sheetName val="sponsorship"/>
      <sheetName val="Write-off"/>
      <sheetName val="Training"/>
      <sheetName val="Travel"/>
      <sheetName val="Trail Comm-Affl"/>
      <sheetName val="Trail Comm"/>
      <sheetName val="Sales Comm-Affl"/>
      <sheetName val="Sales Comm"/>
      <sheetName val="Stationery"/>
      <sheetName val="Staff Claim"/>
      <sheetName val="Recruitment"/>
      <sheetName val="Prof fees"/>
      <sheetName val="Printing"/>
      <sheetName val="Petty Cash"/>
      <sheetName val="Pantry Supplies"/>
      <sheetName val="Office Maint"/>
      <sheetName val="Misc Exps"/>
      <sheetName val="Minor Assets"/>
      <sheetName val="Legal fees"/>
      <sheetName val="FA"/>
      <sheetName val="Courier Chrgs"/>
      <sheetName val="AR-Affl"/>
      <sheetName val="AR"/>
      <sheetName val="Adv-Sponsorship"/>
      <sheetName val="Advertising"/>
      <sheetName val="Tower Club"/>
      <sheetName val="Starhub"/>
      <sheetName val="SingTel"/>
      <sheetName val="SCS"/>
      <sheetName val="Orchid CC"/>
      <sheetName val="Northern Trust"/>
      <sheetName val="MAS"/>
      <sheetName val="JLL-Utilities"/>
      <sheetName val="Fuji Xerox"/>
      <sheetName val="First Printers"/>
      <sheetName val="DP Info"/>
      <sheetName val="Dell"/>
      <sheetName val="DBS Cards"/>
      <sheetName val="Crown"/>
      <sheetName val="Basis Systems"/>
      <sheetName val="Sheet 1"/>
      <sheetName val="GL Database"/>
      <sheetName val="PDT_ID"/>
      <sheetName val="附注2"/>
      <sheetName val="H1 (3)"/>
      <sheetName val="H1"/>
      <sheetName val="附注"/>
      <sheetName val="H1.1"/>
      <sheetName val="H1.2"/>
      <sheetName val="H1.3"/>
      <sheetName val="H1.4"/>
      <sheetName val="H1.5"/>
      <sheetName val="H1.6"/>
      <sheetName val="H1.7"/>
      <sheetName val="H1.8"/>
      <sheetName val="HK GAAP"/>
      <sheetName val="钢研所1"/>
      <sheetName val="财会处1"/>
      <sheetName val="动力厂1"/>
      <sheetName val="高线厂1"/>
      <sheetName val="销售分公司1"/>
      <sheetName val="销结科1"/>
      <sheetName val="运输部1"/>
      <sheetName val="焦化厂1"/>
      <sheetName val="烧结厂1"/>
      <sheetName val="装备处1"/>
      <sheetName val="炼钢厂1"/>
      <sheetName val="原材料处1"/>
      <sheetName val="型钢厂1"/>
      <sheetName val="中板厂1"/>
      <sheetName val="质管处1"/>
      <sheetName val="炼铁厂1"/>
      <sheetName val="冷轧厂1"/>
      <sheetName val="热能厂1"/>
      <sheetName val="Last"/>
      <sheetName val="H1 (2)"/>
      <sheetName val="销结科"/>
      <sheetName val="钢研所"/>
      <sheetName val="钢铁所2"/>
      <sheetName val="财会处"/>
      <sheetName val="财会处2"/>
      <sheetName val="动力厂"/>
      <sheetName val="动力厂2"/>
      <sheetName val="高线厂"/>
      <sheetName val="高线厂2"/>
      <sheetName val="销售分公司"/>
      <sheetName val="销结科2"/>
      <sheetName val="销售分公司2"/>
      <sheetName val="运输部"/>
      <sheetName val="运输部2"/>
      <sheetName val="装备处"/>
      <sheetName val="装备处2"/>
      <sheetName val="焦化厂"/>
      <sheetName val="焦化厂2"/>
      <sheetName val="烧结厂"/>
      <sheetName val="烧结厂2"/>
      <sheetName val="炼钢厂"/>
      <sheetName val="炼钢厂2"/>
      <sheetName val="型钢厂"/>
      <sheetName val="型钢厂2"/>
      <sheetName val="原材料处"/>
      <sheetName val="原材料处2"/>
      <sheetName val="中板厂"/>
      <sheetName val="中板厂2"/>
      <sheetName val="报表-冷轧厂"/>
      <sheetName val="冷轧厂2"/>
      <sheetName val="质管处"/>
      <sheetName val="质管处2"/>
      <sheetName val="热能厂"/>
      <sheetName val="热能厂2"/>
      <sheetName val="炼铁厂"/>
      <sheetName val="炼铁厂2"/>
      <sheetName val="Sheet2"/>
      <sheetName val="Sheet3"/>
      <sheetName val="审计标识"/>
      <sheetName val="Trading_comps"/>
      <sheetName val="LT_prices"/>
      <sheetName val="Resources"/>
      <sheetName val="Bloomberg"/>
      <sheetName val="Bloomberg_values"/>
      <sheetName val="Multiples"/>
      <sheetName val="&gt;"/>
      <sheetName val="Transactions"/>
      <sheetName val="Transactions final"/>
      <sheetName val="&gt;&gt;"/>
      <sheetName val="DCF_output"/>
      <sheetName val="&gt;&gt;&gt;"/>
      <sheetName val="RB_res"/>
      <sheetName val="Fooball_field"/>
      <sheetName val="PL compare"/>
      <sheetName val="Output&gt;&gt;"/>
      <sheetName val="3. PF-10M22"/>
      <sheetName val="3. PF-1H21"/>
      <sheetName val="4. WCF"/>
      <sheetName val="5. Sensitivity"/>
      <sheetName val="6. Breakeven"/>
      <sheetName val="Buildup&gt;&gt;"/>
      <sheetName val="P&amp;L buildup"/>
      <sheetName val="P&amp;L PRS"/>
      <sheetName val="P&amp;L buildup (2)"/>
      <sheetName val="Co Input&gt;&gt;"/>
      <sheetName val="单店增长举例"/>
      <sheetName val="Cost"/>
      <sheetName val="集团底表"/>
      <sheetName val="PBM底表"/>
      <sheetName val="PRS底表"/>
      <sheetName val="P&amp;L PBM"/>
      <sheetName val="P&amp;L PPS"/>
      <sheetName val="PPN底稿"/>
      <sheetName val="P&amp;L Group"/>
      <sheetName val="PPS底表"/>
      <sheetName val="PBM预测-&gt;"/>
      <sheetName val="PBM门店收入预测"/>
      <sheetName val="新店收入预测"/>
      <sheetName val="开店计划"/>
      <sheetName val="PBM自建门店收入预测（1&amp;2级）"/>
      <sheetName val="PBM自建门店收入预测（3级）"/>
      <sheetName val="PRS预测-&gt;"/>
      <sheetName val="SMO收入23分拆到月"/>
      <sheetName val="SMO收入测算1"/>
      <sheetName val="SMO收入测算2"/>
      <sheetName val="PPS预测-&gt;"/>
      <sheetName val="健康保指标及人头"/>
      <sheetName val="健康保指标及人头-old"/>
      <sheetName val="优先股"/>
      <sheetName val="取数表-&gt;"/>
      <sheetName val="管理费用&amp;销售费用V2"/>
      <sheetName val="研发费用"/>
      <sheetName val="7月报表"/>
      <sheetName val="8月报表"/>
      <sheetName val="DEAL"/>
      <sheetName val="New_Control"/>
      <sheetName val="LBO_Schedule"/>
      <sheetName val="Outputs"/>
      <sheetName val="Consol_Fin"/>
      <sheetName val="RemainCo_PF"/>
      <sheetName val="RemainderCo_DCF"/>
      <sheetName val="DCF_Control"/>
      <sheetName val="General_DCF"/>
      <sheetName val="Phil_DCF"/>
      <sheetName val="NOL"/>
      <sheetName val="Capacity_Expansion"/>
      <sheetName val="For Discussion"/>
      <sheetName val="Co-Model---&gt;"/>
      <sheetName val="MAPL_Fin"/>
      <sheetName val="SualPag_Fin"/>
      <sheetName val="Mirant_Consol_IS"/>
      <sheetName val="Mirant_Consol_CF"/>
      <sheetName val="Canal_IS"/>
      <sheetName val="Canal_CF"/>
      <sheetName val="California_IS"/>
      <sheetName val="California_CF"/>
      <sheetName val="Delta_IS"/>
      <sheetName val="Delta_CF"/>
      <sheetName val="Kendall_CF"/>
      <sheetName val="Kendall_IS"/>
      <sheetName val="Potrero_IS"/>
      <sheetName val="Potrero_CF"/>
      <sheetName val="MIRMA_IS"/>
      <sheetName val="MIRMA_CF"/>
      <sheetName val="Florida_IS"/>
      <sheetName val="Florida_CF"/>
      <sheetName val="Indiana_IS"/>
      <sheetName val="Indiana_CF"/>
      <sheetName val="Nevada_IS"/>
      <sheetName val="Nevada_CF"/>
      <sheetName val="Georgia_IS"/>
      <sheetName val="Georgia_CF"/>
      <sheetName val="Texas_IS"/>
      <sheetName val="Texas_CF"/>
      <sheetName val="Zeeland_IS"/>
      <sheetName val="Zeeland_CF"/>
      <sheetName val="Philippines_IS"/>
      <sheetName val="Philippines_CF"/>
      <sheetName val="Caribbean_IS"/>
      <sheetName val="Caribbean_CF"/>
      <sheetName val="NY_IS"/>
      <sheetName val="NY_CF"/>
      <sheetName val="Tritel Consolidated"/>
      <sheetName val="DCF_NetCo"/>
      <sheetName val="DCF_RetailCo_NetCo"/>
      <sheetName val="DCF_SQ"/>
      <sheetName val="GP_Company_Info"/>
      <sheetName val="DCF_RetailCo_TowerCo"/>
      <sheetName val="DCF_TowerCo"/>
      <sheetName val="Model &gt;&gt;"/>
      <sheetName val="Synergy DCF"/>
      <sheetName val="TeleCorp Holdco Summary"/>
      <sheetName val="Financials"/>
      <sheetName val="Share Price"/>
      <sheetName val="Descrip. &amp; Ownership"/>
      <sheetName val="KIS_Annual"/>
      <sheetName val="Summary Local"/>
      <sheetName val="Research Est."/>
      <sheetName val="Summary USD"/>
      <sheetName val="Share Stats"/>
      <sheetName val="Sources_Uses"/>
      <sheetName val="SOURCE"/>
      <sheetName val="REPORTED_ERRORS_WARNINGS"/>
      <sheetName val="Shr info"/>
      <sheetName val="Financial tables"/>
      <sheetName val="Results"/>
      <sheetName val="P&amp;L"/>
      <sheetName val="BS"/>
      <sheetName val="CF"/>
      <sheetName val="RESEARCHWISE"/>
      <sheetName val="Charts"/>
      <sheetName val="Update"/>
      <sheetName val="Segmental Performance"/>
      <sheetName val="Total_Non Trading"/>
      <sheetName val="Total_Trading"/>
      <sheetName val="DBU_Trdg"/>
      <sheetName val="DBU_Non Trdg"/>
      <sheetName val="Rate"/>
      <sheetName val="Ndf"/>
      <sheetName val="50078015_2004"/>
      <sheetName val="Murex PL_2004 "/>
      <sheetName val="ACU_MIS_Trdg"/>
      <sheetName val="ACU_MIS_Non Trdg"/>
      <sheetName val="SUM"/>
      <sheetName val="JAN"/>
      <sheetName val="FEB"/>
      <sheetName val="MAR"/>
      <sheetName val="APR"/>
      <sheetName val="MAY"/>
      <sheetName val="JUN"/>
      <sheetName val="JUL"/>
      <sheetName val="AUG"/>
      <sheetName val="SEP"/>
      <sheetName val="OCT"/>
      <sheetName val="NOV"/>
      <sheetName val="DEC"/>
      <sheetName val="SUM (1)"/>
      <sheetName val="IS"/>
      <sheetName val="索引"/>
      <sheetName val="余额表"/>
      <sheetName val="应收账款Cx"/>
      <sheetName val="应收账款Dy"/>
      <sheetName val="应收账款Mx"/>
      <sheetName val="应收账款外币折算检查表"/>
      <sheetName val="应收账款账龄分析表"/>
      <sheetName val="贷方金额汇总"/>
      <sheetName val="应收应付借方金额"/>
      <sheetName val="应收应付贷方金额"/>
      <sheetName val="应收应付账龄合并"/>
      <sheetName val="应收账款Pz"/>
      <sheetName val="借方金额汇总"/>
      <sheetName val="函证汇总表格式_应收账款"/>
      <sheetName val="应付账款Cx"/>
      <sheetName val="应付账款Dy"/>
      <sheetName val="应付账款Mx"/>
      <sheetName val="应付账款Pz"/>
      <sheetName val="应付账款外币折算检查表"/>
      <sheetName val="应付账款余额账龄分析表"/>
      <sheetName val="营业收入Cx"/>
      <sheetName val="主营业务收入Dy"/>
      <sheetName val="主营业务收入Mx"/>
      <sheetName val="司机收入统计表"/>
      <sheetName val="主营业务收入Pz"/>
      <sheetName val="分录"/>
      <sheetName val="13역무손익"/>
      <sheetName val="Balance Sheet"/>
      <sheetName val="Provisions"/>
      <sheetName val="Day book"/>
      <sheetName val="Cashbook"/>
    </sheetNames>
    <sheetDataSet>
      <sheetData sheetId="0" refreshError="1"/>
      <sheetData sheetId="1" refreshError="1"/>
      <sheetData sheetId="2" refreshError="1"/>
      <sheetData sheetId="3" refreshError="1"/>
      <sheetData sheetId="4" refreshError="1"/>
      <sheetData sheetId="5">
        <row r="123">
          <cell r="D123">
            <v>6400000</v>
          </cell>
        </row>
      </sheetData>
      <sheetData sheetId="6" refreshError="1"/>
      <sheetData sheetId="7" refreshError="1">
        <row r="1">
          <cell r="A1" t="str">
            <v>供应商编码</v>
          </cell>
          <cell r="B1" t="str">
            <v>供应商名称</v>
          </cell>
          <cell r="C1" t="str">
            <v>项目编号</v>
          </cell>
          <cell r="D1" t="str">
            <v>项目名称</v>
          </cell>
          <cell r="E1" t="str">
            <v>方向4</v>
          </cell>
          <cell r="F1" t="str">
            <v>期初余额本币</v>
          </cell>
          <cell r="G1" t="str">
            <v>借方本币</v>
          </cell>
          <cell r="H1" t="str">
            <v>贷方本币</v>
          </cell>
          <cell r="I1" t="str">
            <v>方向20</v>
          </cell>
          <cell r="J1" t="str">
            <v>期末余额本币</v>
          </cell>
        </row>
        <row r="2">
          <cell r="A2" t="str">
            <v>1002</v>
          </cell>
          <cell r="B2" t="str">
            <v>重庆市江北区汇庆照</v>
          </cell>
          <cell r="C2" t="str">
            <v>01</v>
          </cell>
          <cell r="D2" t="str">
            <v>云栖谷</v>
          </cell>
          <cell r="E2" t="str">
            <v>贷</v>
          </cell>
          <cell r="F2">
            <v>2694.14</v>
          </cell>
          <cell r="G2">
            <v>0</v>
          </cell>
          <cell r="H2">
            <v>0</v>
          </cell>
          <cell r="I2" t="str">
            <v>贷</v>
          </cell>
          <cell r="J2">
            <v>2694.14</v>
          </cell>
        </row>
        <row r="3">
          <cell r="A3" t="str">
            <v>小计：</v>
          </cell>
          <cell r="E3" t="str">
            <v>贷</v>
          </cell>
          <cell r="F3">
            <v>2694.14</v>
          </cell>
          <cell r="G3">
            <v>0</v>
          </cell>
          <cell r="H3">
            <v>0</v>
          </cell>
          <cell r="I3" t="str">
            <v>贷</v>
          </cell>
          <cell r="J3">
            <v>2694.14</v>
          </cell>
        </row>
        <row r="4">
          <cell r="A4" t="str">
            <v>1003</v>
          </cell>
          <cell r="B4" t="str">
            <v>重庆渝丰电线电缆有</v>
          </cell>
          <cell r="C4" t="str">
            <v>01</v>
          </cell>
          <cell r="D4" t="str">
            <v>云栖谷</v>
          </cell>
          <cell r="E4" t="str">
            <v>贷</v>
          </cell>
          <cell r="F4">
            <v>4940</v>
          </cell>
          <cell r="G4">
            <v>4940</v>
          </cell>
          <cell r="H4">
            <v>0</v>
          </cell>
          <cell r="I4" t="str">
            <v>平</v>
          </cell>
          <cell r="J4">
            <v>0</v>
          </cell>
        </row>
        <row r="5">
          <cell r="A5" t="str">
            <v>1003</v>
          </cell>
          <cell r="B5" t="str">
            <v>重庆渝丰电线电缆有</v>
          </cell>
          <cell r="C5" t="str">
            <v>02</v>
          </cell>
          <cell r="D5" t="str">
            <v>阿卡迪亚</v>
          </cell>
          <cell r="E5" t="str">
            <v>平</v>
          </cell>
          <cell r="F5">
            <v>0</v>
          </cell>
          <cell r="G5">
            <v>1514.5</v>
          </cell>
          <cell r="H5">
            <v>1514.5</v>
          </cell>
          <cell r="I5" t="str">
            <v>平</v>
          </cell>
          <cell r="J5">
            <v>0</v>
          </cell>
        </row>
        <row r="6">
          <cell r="A6" t="str">
            <v>小计：</v>
          </cell>
          <cell r="E6" t="str">
            <v>贷</v>
          </cell>
          <cell r="F6">
            <v>4940</v>
          </cell>
          <cell r="G6">
            <v>6454.5</v>
          </cell>
          <cell r="H6">
            <v>1514.5</v>
          </cell>
          <cell r="I6" t="str">
            <v>平</v>
          </cell>
          <cell r="J6">
            <v>0</v>
          </cell>
        </row>
        <row r="7">
          <cell r="A7" t="str">
            <v>1004</v>
          </cell>
          <cell r="B7" t="str">
            <v>重庆市港捷商贸有限</v>
          </cell>
          <cell r="C7" t="str">
            <v>01</v>
          </cell>
          <cell r="D7" t="str">
            <v>云栖谷</v>
          </cell>
          <cell r="E7" t="str">
            <v>贷</v>
          </cell>
          <cell r="F7">
            <v>315331.21000000002</v>
          </cell>
          <cell r="G7">
            <v>0</v>
          </cell>
          <cell r="H7">
            <v>81165.38</v>
          </cell>
          <cell r="I7" t="str">
            <v>贷</v>
          </cell>
          <cell r="J7">
            <v>396496.59</v>
          </cell>
        </row>
        <row r="8">
          <cell r="A8" t="str">
            <v>1004</v>
          </cell>
          <cell r="B8" t="str">
            <v>重庆市港捷商贸有限</v>
          </cell>
          <cell r="C8" t="str">
            <v>02</v>
          </cell>
          <cell r="D8" t="str">
            <v>阿卡迪亚</v>
          </cell>
          <cell r="E8" t="str">
            <v>贷</v>
          </cell>
          <cell r="F8">
            <v>23706.17</v>
          </cell>
          <cell r="G8">
            <v>0</v>
          </cell>
          <cell r="H8">
            <v>14395.9</v>
          </cell>
          <cell r="I8" t="str">
            <v>贷</v>
          </cell>
          <cell r="J8">
            <v>38102.07</v>
          </cell>
        </row>
        <row r="9">
          <cell r="A9" t="str">
            <v>小计：</v>
          </cell>
          <cell r="E9" t="str">
            <v>贷</v>
          </cell>
          <cell r="F9">
            <v>339037.38</v>
          </cell>
          <cell r="G9">
            <v>0</v>
          </cell>
          <cell r="H9">
            <v>95561.279999999999</v>
          </cell>
          <cell r="I9" t="str">
            <v>贷</v>
          </cell>
          <cell r="J9">
            <v>434598.66</v>
          </cell>
        </row>
        <row r="10">
          <cell r="A10" t="str">
            <v>1006</v>
          </cell>
          <cell r="B10" t="str">
            <v>重庆利民冷拉钢材有</v>
          </cell>
          <cell r="C10" t="str">
            <v>01</v>
          </cell>
          <cell r="D10" t="str">
            <v>云栖谷</v>
          </cell>
          <cell r="E10" t="str">
            <v>贷</v>
          </cell>
          <cell r="F10">
            <v>200000</v>
          </cell>
          <cell r="G10">
            <v>50000</v>
          </cell>
          <cell r="H10">
            <v>0</v>
          </cell>
          <cell r="I10" t="str">
            <v>贷</v>
          </cell>
          <cell r="J10">
            <v>150000</v>
          </cell>
        </row>
        <row r="11">
          <cell r="A11" t="str">
            <v>小计：</v>
          </cell>
          <cell r="E11" t="str">
            <v>贷</v>
          </cell>
          <cell r="F11">
            <v>200000</v>
          </cell>
          <cell r="G11">
            <v>50000</v>
          </cell>
          <cell r="H11">
            <v>0</v>
          </cell>
          <cell r="I11" t="str">
            <v>贷</v>
          </cell>
          <cell r="J11">
            <v>150000</v>
          </cell>
        </row>
        <row r="12">
          <cell r="A12" t="str">
            <v>1008</v>
          </cell>
          <cell r="B12" t="str">
            <v>重庆镪镔轧材有限责</v>
          </cell>
          <cell r="C12" t="str">
            <v>01</v>
          </cell>
          <cell r="D12" t="str">
            <v>云栖谷</v>
          </cell>
          <cell r="E12" t="str">
            <v>贷</v>
          </cell>
          <cell r="F12">
            <v>26541.85</v>
          </cell>
          <cell r="G12">
            <v>0</v>
          </cell>
          <cell r="H12">
            <v>0</v>
          </cell>
          <cell r="I12" t="str">
            <v>贷</v>
          </cell>
          <cell r="J12">
            <v>26541.85</v>
          </cell>
        </row>
        <row r="13">
          <cell r="A13" t="str">
            <v>1008</v>
          </cell>
          <cell r="B13" t="str">
            <v>重庆镪镔轧材有限责</v>
          </cell>
          <cell r="C13" t="str">
            <v>02</v>
          </cell>
          <cell r="D13" t="str">
            <v>阿卡迪亚</v>
          </cell>
          <cell r="E13" t="str">
            <v>贷</v>
          </cell>
          <cell r="F13">
            <v>143843.85999999999</v>
          </cell>
          <cell r="G13">
            <v>100000</v>
          </cell>
          <cell r="H13">
            <v>223165.04</v>
          </cell>
          <cell r="I13" t="str">
            <v>贷</v>
          </cell>
          <cell r="J13">
            <v>267008.90000000002</v>
          </cell>
        </row>
        <row r="14">
          <cell r="A14" t="str">
            <v>小计：</v>
          </cell>
          <cell r="E14" t="str">
            <v>贷</v>
          </cell>
          <cell r="F14">
            <v>170385.71</v>
          </cell>
          <cell r="G14">
            <v>100000</v>
          </cell>
          <cell r="H14">
            <v>223165.04</v>
          </cell>
          <cell r="I14" t="str">
            <v>贷</v>
          </cell>
          <cell r="J14">
            <v>293550.75</v>
          </cell>
        </row>
        <row r="15">
          <cell r="A15" t="str">
            <v>1009</v>
          </cell>
          <cell r="B15" t="str">
            <v>重庆市南方阻燃电线</v>
          </cell>
          <cell r="C15" t="str">
            <v>01</v>
          </cell>
          <cell r="D15" t="str">
            <v>云栖谷</v>
          </cell>
          <cell r="E15" t="str">
            <v>贷</v>
          </cell>
          <cell r="F15">
            <v>99184</v>
          </cell>
          <cell r="G15">
            <v>148208</v>
          </cell>
          <cell r="H15">
            <v>38034</v>
          </cell>
          <cell r="I15" t="str">
            <v>借</v>
          </cell>
          <cell r="J15">
            <v>10990</v>
          </cell>
        </row>
        <row r="16">
          <cell r="A16" t="str">
            <v>1009</v>
          </cell>
          <cell r="B16" t="str">
            <v>重庆市南方阻燃电线</v>
          </cell>
          <cell r="C16" t="str">
            <v>02</v>
          </cell>
          <cell r="D16" t="str">
            <v>阿卡迪亚</v>
          </cell>
          <cell r="E16" t="str">
            <v>借</v>
          </cell>
          <cell r="F16">
            <v>1027</v>
          </cell>
          <cell r="G16">
            <v>33397.949999999997</v>
          </cell>
          <cell r="H16">
            <v>34424.949999999997</v>
          </cell>
          <cell r="I16" t="str">
            <v>平</v>
          </cell>
          <cell r="J16">
            <v>0</v>
          </cell>
        </row>
        <row r="17">
          <cell r="A17" t="str">
            <v>小计：</v>
          </cell>
          <cell r="E17" t="str">
            <v>贷</v>
          </cell>
          <cell r="F17">
            <v>98157</v>
          </cell>
          <cell r="G17">
            <v>181605.95</v>
          </cell>
          <cell r="H17">
            <v>72458.95</v>
          </cell>
          <cell r="I17" t="str">
            <v>借</v>
          </cell>
          <cell r="J17">
            <v>10990</v>
          </cell>
        </row>
        <row r="18">
          <cell r="A18" t="str">
            <v>1011</v>
          </cell>
          <cell r="B18" t="str">
            <v>重庆市璧山县丹凤花</v>
          </cell>
          <cell r="C18" t="str">
            <v>01</v>
          </cell>
          <cell r="D18" t="str">
            <v>云栖谷</v>
          </cell>
          <cell r="E18" t="str">
            <v>平</v>
          </cell>
          <cell r="F18">
            <v>0</v>
          </cell>
          <cell r="G18">
            <v>0</v>
          </cell>
          <cell r="H18">
            <v>0</v>
          </cell>
          <cell r="I18" t="str">
            <v>平</v>
          </cell>
          <cell r="J18">
            <v>0</v>
          </cell>
        </row>
        <row r="19">
          <cell r="A19" t="str">
            <v>1011</v>
          </cell>
          <cell r="B19" t="str">
            <v>重庆市璧山县丹凤花</v>
          </cell>
          <cell r="C19" t="str">
            <v>02</v>
          </cell>
          <cell r="D19" t="str">
            <v>阿卡迪亚</v>
          </cell>
          <cell r="E19" t="str">
            <v>贷</v>
          </cell>
          <cell r="F19">
            <v>110830</v>
          </cell>
          <cell r="G19">
            <v>0</v>
          </cell>
          <cell r="H19">
            <v>0</v>
          </cell>
          <cell r="I19" t="str">
            <v>贷</v>
          </cell>
          <cell r="J19">
            <v>110830</v>
          </cell>
        </row>
        <row r="20">
          <cell r="A20" t="str">
            <v>小计：</v>
          </cell>
          <cell r="E20" t="str">
            <v>贷</v>
          </cell>
          <cell r="F20">
            <v>110830</v>
          </cell>
          <cell r="G20">
            <v>0</v>
          </cell>
          <cell r="H20">
            <v>0</v>
          </cell>
          <cell r="I20" t="str">
            <v>贷</v>
          </cell>
          <cell r="J20">
            <v>110830</v>
          </cell>
        </row>
        <row r="21">
          <cell r="A21" t="str">
            <v>1012</v>
          </cell>
          <cell r="B21" t="str">
            <v>深圳市嘉理行建材有</v>
          </cell>
          <cell r="C21" t="str">
            <v>02</v>
          </cell>
          <cell r="D21" t="str">
            <v>阿卡迪亚</v>
          </cell>
          <cell r="E21" t="str">
            <v>贷</v>
          </cell>
          <cell r="F21">
            <v>30235.79</v>
          </cell>
          <cell r="G21">
            <v>0</v>
          </cell>
          <cell r="H21">
            <v>0</v>
          </cell>
          <cell r="I21" t="str">
            <v>贷</v>
          </cell>
          <cell r="J21">
            <v>30235.79</v>
          </cell>
        </row>
        <row r="22">
          <cell r="A22" t="str">
            <v>小计：</v>
          </cell>
          <cell r="E22" t="str">
            <v>贷</v>
          </cell>
          <cell r="F22">
            <v>30235.79</v>
          </cell>
          <cell r="G22">
            <v>0</v>
          </cell>
          <cell r="H22">
            <v>0</v>
          </cell>
          <cell r="I22" t="str">
            <v>贷</v>
          </cell>
          <cell r="J22">
            <v>30235.79</v>
          </cell>
        </row>
        <row r="23">
          <cell r="A23" t="str">
            <v>1013</v>
          </cell>
          <cell r="B23" t="str">
            <v>重庆金满棠物资有限</v>
          </cell>
          <cell r="C23" t="str">
            <v>01</v>
          </cell>
          <cell r="D23" t="str">
            <v>云栖谷</v>
          </cell>
          <cell r="E23" t="str">
            <v>贷</v>
          </cell>
          <cell r="F23">
            <v>85051.86</v>
          </cell>
          <cell r="G23">
            <v>0</v>
          </cell>
          <cell r="H23">
            <v>0</v>
          </cell>
          <cell r="I23" t="str">
            <v>贷</v>
          </cell>
          <cell r="J23">
            <v>85051.86</v>
          </cell>
        </row>
        <row r="24">
          <cell r="A24" t="str">
            <v>1013</v>
          </cell>
          <cell r="B24" t="str">
            <v>重庆金满棠物资有限</v>
          </cell>
          <cell r="C24" t="str">
            <v>02</v>
          </cell>
          <cell r="D24" t="str">
            <v>阿卡迪亚</v>
          </cell>
          <cell r="E24" t="str">
            <v>平</v>
          </cell>
          <cell r="F24">
            <v>0</v>
          </cell>
          <cell r="G24">
            <v>0</v>
          </cell>
          <cell r="H24">
            <v>0</v>
          </cell>
          <cell r="I24" t="str">
            <v>平</v>
          </cell>
          <cell r="J24">
            <v>0</v>
          </cell>
        </row>
        <row r="25">
          <cell r="A25" t="str">
            <v>小计：</v>
          </cell>
          <cell r="E25" t="str">
            <v>贷</v>
          </cell>
          <cell r="F25">
            <v>85051.86</v>
          </cell>
          <cell r="G25">
            <v>0</v>
          </cell>
          <cell r="H25">
            <v>0</v>
          </cell>
          <cell r="I25" t="str">
            <v>贷</v>
          </cell>
          <cell r="J25">
            <v>85051.86</v>
          </cell>
        </row>
        <row r="26">
          <cell r="A26" t="str">
            <v>1014</v>
          </cell>
          <cell r="B26" t="str">
            <v>重庆仰阳建材有限责</v>
          </cell>
          <cell r="C26" t="str">
            <v>02</v>
          </cell>
          <cell r="D26" t="str">
            <v>阿卡迪亚</v>
          </cell>
          <cell r="E26" t="str">
            <v>贷</v>
          </cell>
          <cell r="F26">
            <v>2264.85</v>
          </cell>
          <cell r="G26">
            <v>0</v>
          </cell>
          <cell r="H26">
            <v>0</v>
          </cell>
          <cell r="I26" t="str">
            <v>贷</v>
          </cell>
          <cell r="J26">
            <v>2264.85</v>
          </cell>
        </row>
        <row r="27">
          <cell r="A27" t="str">
            <v>小计：</v>
          </cell>
          <cell r="E27" t="str">
            <v>贷</v>
          </cell>
          <cell r="F27">
            <v>2264.85</v>
          </cell>
          <cell r="G27">
            <v>0</v>
          </cell>
          <cell r="H27">
            <v>0</v>
          </cell>
          <cell r="I27" t="str">
            <v>贷</v>
          </cell>
          <cell r="J27">
            <v>2264.85</v>
          </cell>
        </row>
        <row r="28">
          <cell r="A28" t="str">
            <v>1016</v>
          </cell>
          <cell r="B28" t="str">
            <v>成都成富园林工程有</v>
          </cell>
          <cell r="C28" t="str">
            <v>02</v>
          </cell>
          <cell r="D28" t="str">
            <v>阿卡迪亚</v>
          </cell>
          <cell r="E28" t="str">
            <v>平</v>
          </cell>
          <cell r="F28">
            <v>0</v>
          </cell>
          <cell r="G28">
            <v>0</v>
          </cell>
          <cell r="H28">
            <v>0</v>
          </cell>
          <cell r="I28" t="str">
            <v>平</v>
          </cell>
          <cell r="J28">
            <v>0</v>
          </cell>
        </row>
        <row r="29">
          <cell r="A29" t="str">
            <v>小计：</v>
          </cell>
          <cell r="E29" t="str">
            <v>平</v>
          </cell>
          <cell r="F29">
            <v>0</v>
          </cell>
          <cell r="G29">
            <v>0</v>
          </cell>
          <cell r="H29">
            <v>0</v>
          </cell>
          <cell r="I29" t="str">
            <v>平</v>
          </cell>
          <cell r="J29">
            <v>0</v>
          </cell>
        </row>
        <row r="30">
          <cell r="A30" t="str">
            <v>1017</v>
          </cell>
          <cell r="B30" t="str">
            <v>郫县汉江园艺场</v>
          </cell>
          <cell r="C30" t="str">
            <v>02</v>
          </cell>
          <cell r="D30" t="str">
            <v>阿卡迪亚</v>
          </cell>
          <cell r="E30" t="str">
            <v>贷</v>
          </cell>
          <cell r="F30">
            <v>13000</v>
          </cell>
          <cell r="G30">
            <v>0</v>
          </cell>
          <cell r="H30">
            <v>0</v>
          </cell>
          <cell r="I30" t="str">
            <v>贷</v>
          </cell>
          <cell r="J30">
            <v>13000</v>
          </cell>
        </row>
        <row r="31">
          <cell r="A31" t="str">
            <v>小计：</v>
          </cell>
          <cell r="E31" t="str">
            <v>贷</v>
          </cell>
          <cell r="F31">
            <v>13000</v>
          </cell>
          <cell r="G31">
            <v>0</v>
          </cell>
          <cell r="H31">
            <v>0</v>
          </cell>
          <cell r="I31" t="str">
            <v>贷</v>
          </cell>
          <cell r="J31">
            <v>13000</v>
          </cell>
        </row>
        <row r="32">
          <cell r="A32" t="str">
            <v>1018</v>
          </cell>
          <cell r="B32" t="str">
            <v>成都京日园林有限公</v>
          </cell>
          <cell r="C32" t="str">
            <v>02</v>
          </cell>
          <cell r="D32" t="str">
            <v>阿卡迪亚</v>
          </cell>
          <cell r="E32" t="str">
            <v>贷</v>
          </cell>
          <cell r="F32">
            <v>95926</v>
          </cell>
          <cell r="G32">
            <v>0</v>
          </cell>
          <cell r="H32">
            <v>0</v>
          </cell>
          <cell r="I32" t="str">
            <v>贷</v>
          </cell>
          <cell r="J32">
            <v>95926</v>
          </cell>
        </row>
        <row r="33">
          <cell r="A33" t="str">
            <v>小计：</v>
          </cell>
          <cell r="E33" t="str">
            <v>贷</v>
          </cell>
          <cell r="F33">
            <v>95926</v>
          </cell>
          <cell r="G33">
            <v>0</v>
          </cell>
          <cell r="H33">
            <v>0</v>
          </cell>
          <cell r="I33" t="str">
            <v>贷</v>
          </cell>
          <cell r="J33">
            <v>95926</v>
          </cell>
        </row>
        <row r="34">
          <cell r="A34" t="str">
            <v>1020</v>
          </cell>
          <cell r="B34" t="str">
            <v>重庆雄鸿金属制品有</v>
          </cell>
          <cell r="C34" t="str">
            <v>01</v>
          </cell>
          <cell r="D34" t="str">
            <v>云栖谷</v>
          </cell>
          <cell r="E34" t="str">
            <v>贷</v>
          </cell>
          <cell r="F34">
            <v>1709541.85</v>
          </cell>
          <cell r="G34">
            <v>150000</v>
          </cell>
          <cell r="H34">
            <v>0</v>
          </cell>
          <cell r="I34" t="str">
            <v>贷</v>
          </cell>
          <cell r="J34">
            <v>1559541.85</v>
          </cell>
        </row>
        <row r="35">
          <cell r="A35" t="str">
            <v>1020</v>
          </cell>
          <cell r="B35" t="str">
            <v>重庆雄鸿金属制品有</v>
          </cell>
          <cell r="C35" t="str">
            <v>02</v>
          </cell>
          <cell r="D35" t="str">
            <v>阿卡迪亚</v>
          </cell>
          <cell r="E35" t="str">
            <v>贷</v>
          </cell>
          <cell r="F35">
            <v>22599</v>
          </cell>
          <cell r="G35">
            <v>0</v>
          </cell>
          <cell r="H35">
            <v>0</v>
          </cell>
          <cell r="I35" t="str">
            <v>贷</v>
          </cell>
          <cell r="J35">
            <v>22599</v>
          </cell>
        </row>
        <row r="36">
          <cell r="A36" t="str">
            <v>小计：</v>
          </cell>
          <cell r="E36" t="str">
            <v>贷</v>
          </cell>
          <cell r="F36">
            <v>1732140.85</v>
          </cell>
          <cell r="G36">
            <v>150000</v>
          </cell>
          <cell r="H36">
            <v>0</v>
          </cell>
          <cell r="I36" t="str">
            <v>贷</v>
          </cell>
          <cell r="J36">
            <v>1582140.85</v>
          </cell>
        </row>
        <row r="37">
          <cell r="A37" t="str">
            <v>1025</v>
          </cell>
          <cell r="B37" t="str">
            <v>重庆鹏达电气有限责</v>
          </cell>
          <cell r="C37" t="str">
            <v>01</v>
          </cell>
          <cell r="D37" t="str">
            <v>云栖谷</v>
          </cell>
          <cell r="E37" t="str">
            <v>贷</v>
          </cell>
          <cell r="F37">
            <v>70035.600000000006</v>
          </cell>
          <cell r="G37">
            <v>50000</v>
          </cell>
          <cell r="H37">
            <v>235325</v>
          </cell>
          <cell r="I37" t="str">
            <v>贷</v>
          </cell>
          <cell r="J37">
            <v>255360.6</v>
          </cell>
        </row>
        <row r="38">
          <cell r="A38" t="str">
            <v>1025</v>
          </cell>
          <cell r="B38" t="str">
            <v>重庆鹏达电气有限责</v>
          </cell>
          <cell r="C38" t="str">
            <v>02</v>
          </cell>
          <cell r="D38" t="str">
            <v>阿卡迪亚</v>
          </cell>
          <cell r="E38" t="str">
            <v>贷</v>
          </cell>
          <cell r="F38">
            <v>94721.95</v>
          </cell>
          <cell r="G38">
            <v>0</v>
          </cell>
          <cell r="H38">
            <v>126</v>
          </cell>
          <cell r="I38" t="str">
            <v>贷</v>
          </cell>
          <cell r="J38">
            <v>94847.95</v>
          </cell>
        </row>
        <row r="39">
          <cell r="A39" t="str">
            <v>小计：</v>
          </cell>
          <cell r="E39" t="str">
            <v>贷</v>
          </cell>
          <cell r="F39">
            <v>164757.54999999999</v>
          </cell>
          <cell r="G39">
            <v>50000</v>
          </cell>
          <cell r="H39">
            <v>235451</v>
          </cell>
          <cell r="I39" t="str">
            <v>贷</v>
          </cell>
          <cell r="J39">
            <v>350208.55</v>
          </cell>
        </row>
        <row r="40">
          <cell r="A40" t="str">
            <v>1026</v>
          </cell>
          <cell r="B40" t="str">
            <v>重庆市九龙坡区顺升</v>
          </cell>
          <cell r="C40" t="str">
            <v>02</v>
          </cell>
          <cell r="D40" t="str">
            <v>阿卡迪亚</v>
          </cell>
          <cell r="E40" t="str">
            <v>贷</v>
          </cell>
          <cell r="F40">
            <v>3929.88</v>
          </cell>
          <cell r="G40">
            <v>0</v>
          </cell>
          <cell r="H40">
            <v>0</v>
          </cell>
          <cell r="I40" t="str">
            <v>贷</v>
          </cell>
          <cell r="J40">
            <v>3929.88</v>
          </cell>
        </row>
        <row r="41">
          <cell r="A41" t="str">
            <v>小计：</v>
          </cell>
          <cell r="E41" t="str">
            <v>贷</v>
          </cell>
          <cell r="F41">
            <v>3929.88</v>
          </cell>
          <cell r="G41">
            <v>0</v>
          </cell>
          <cell r="H41">
            <v>0</v>
          </cell>
          <cell r="I41" t="str">
            <v>贷</v>
          </cell>
          <cell r="J41">
            <v>3929.88</v>
          </cell>
        </row>
        <row r="42">
          <cell r="A42" t="str">
            <v>1037</v>
          </cell>
          <cell r="B42" t="str">
            <v>重庆文星园林工程有</v>
          </cell>
          <cell r="C42" t="str">
            <v>02</v>
          </cell>
          <cell r="D42" t="str">
            <v>阿卡迪亚</v>
          </cell>
          <cell r="E42" t="str">
            <v>贷</v>
          </cell>
          <cell r="F42">
            <v>13018</v>
          </cell>
          <cell r="G42">
            <v>0</v>
          </cell>
          <cell r="H42">
            <v>0</v>
          </cell>
          <cell r="I42" t="str">
            <v>贷</v>
          </cell>
          <cell r="J42">
            <v>13018</v>
          </cell>
        </row>
        <row r="43">
          <cell r="A43" t="str">
            <v>小计：</v>
          </cell>
          <cell r="E43" t="str">
            <v>贷</v>
          </cell>
          <cell r="F43">
            <v>13018</v>
          </cell>
          <cell r="G43">
            <v>0</v>
          </cell>
          <cell r="H43">
            <v>0</v>
          </cell>
          <cell r="I43" t="str">
            <v>贷</v>
          </cell>
          <cell r="J43">
            <v>13018</v>
          </cell>
        </row>
        <row r="44">
          <cell r="A44" t="str">
            <v>1038</v>
          </cell>
          <cell r="B44" t="str">
            <v>温江区春天花卉园艺</v>
          </cell>
          <cell r="C44" t="str">
            <v>01</v>
          </cell>
          <cell r="D44" t="str">
            <v>云栖谷</v>
          </cell>
          <cell r="E44" t="str">
            <v>平</v>
          </cell>
          <cell r="F44">
            <v>0</v>
          </cell>
          <cell r="G44">
            <v>0</v>
          </cell>
          <cell r="H44">
            <v>0</v>
          </cell>
          <cell r="I44" t="str">
            <v>平</v>
          </cell>
          <cell r="J44">
            <v>0</v>
          </cell>
        </row>
        <row r="45">
          <cell r="A45" t="str">
            <v>1038</v>
          </cell>
          <cell r="B45" t="str">
            <v>温江区春天花卉园艺</v>
          </cell>
          <cell r="C45" t="str">
            <v>02</v>
          </cell>
          <cell r="D45" t="str">
            <v>阿卡迪亚</v>
          </cell>
          <cell r="E45" t="str">
            <v>贷</v>
          </cell>
          <cell r="F45">
            <v>314000</v>
          </cell>
          <cell r="G45">
            <v>250000</v>
          </cell>
          <cell r="H45">
            <v>0</v>
          </cell>
          <cell r="I45" t="str">
            <v>贷</v>
          </cell>
          <cell r="J45">
            <v>64000</v>
          </cell>
        </row>
        <row r="46">
          <cell r="A46" t="str">
            <v>小计：</v>
          </cell>
          <cell r="E46" t="str">
            <v>贷</v>
          </cell>
          <cell r="F46">
            <v>314000</v>
          </cell>
          <cell r="G46">
            <v>250000</v>
          </cell>
          <cell r="H46">
            <v>0</v>
          </cell>
          <cell r="I46" t="str">
            <v>贷</v>
          </cell>
          <cell r="J46">
            <v>64000</v>
          </cell>
        </row>
        <row r="47">
          <cell r="A47" t="str">
            <v>1050</v>
          </cell>
          <cell r="B47" t="str">
            <v>重庆少成美装饰材料</v>
          </cell>
          <cell r="C47" t="str">
            <v>02</v>
          </cell>
          <cell r="D47" t="str">
            <v>阿卡迪亚</v>
          </cell>
          <cell r="E47" t="str">
            <v>平</v>
          </cell>
          <cell r="F47">
            <v>0</v>
          </cell>
          <cell r="G47">
            <v>0</v>
          </cell>
          <cell r="H47">
            <v>0</v>
          </cell>
          <cell r="I47" t="str">
            <v>平</v>
          </cell>
          <cell r="J47">
            <v>0</v>
          </cell>
        </row>
        <row r="48">
          <cell r="A48" t="str">
            <v>小计：</v>
          </cell>
          <cell r="E48" t="str">
            <v>平</v>
          </cell>
          <cell r="F48">
            <v>0</v>
          </cell>
          <cell r="G48">
            <v>0</v>
          </cell>
          <cell r="H48">
            <v>0</v>
          </cell>
          <cell r="I48" t="str">
            <v>平</v>
          </cell>
          <cell r="J48">
            <v>0</v>
          </cell>
        </row>
        <row r="49">
          <cell r="A49" t="str">
            <v>1051</v>
          </cell>
          <cell r="B49" t="str">
            <v>重庆市腾冠贸易有限</v>
          </cell>
          <cell r="C49" t="str">
            <v>02</v>
          </cell>
          <cell r="D49" t="str">
            <v>阿卡迪亚</v>
          </cell>
          <cell r="E49" t="str">
            <v>借</v>
          </cell>
          <cell r="F49">
            <v>16534.87</v>
          </cell>
          <cell r="G49">
            <v>0</v>
          </cell>
          <cell r="H49">
            <v>0</v>
          </cell>
          <cell r="I49" t="str">
            <v>借</v>
          </cell>
          <cell r="J49">
            <v>16534.87</v>
          </cell>
        </row>
        <row r="50">
          <cell r="A50" t="str">
            <v>小计：</v>
          </cell>
          <cell r="E50" t="str">
            <v>借</v>
          </cell>
          <cell r="F50">
            <v>16534.87</v>
          </cell>
          <cell r="G50">
            <v>0</v>
          </cell>
          <cell r="H50">
            <v>0</v>
          </cell>
          <cell r="I50" t="str">
            <v>借</v>
          </cell>
          <cell r="J50">
            <v>16534.87</v>
          </cell>
        </row>
        <row r="51">
          <cell r="A51" t="str">
            <v>1052</v>
          </cell>
          <cell r="B51" t="str">
            <v>重庆友谊建材有限公</v>
          </cell>
          <cell r="C51" t="str">
            <v>02</v>
          </cell>
          <cell r="D51" t="str">
            <v>阿卡迪亚</v>
          </cell>
          <cell r="E51" t="str">
            <v>贷</v>
          </cell>
          <cell r="F51">
            <v>216963.41</v>
          </cell>
          <cell r="G51">
            <v>0</v>
          </cell>
          <cell r="H51">
            <v>279243</v>
          </cell>
          <cell r="I51" t="str">
            <v>贷</v>
          </cell>
          <cell r="J51">
            <v>496206.41</v>
          </cell>
        </row>
        <row r="52">
          <cell r="A52" t="str">
            <v>小计：</v>
          </cell>
          <cell r="E52" t="str">
            <v>贷</v>
          </cell>
          <cell r="F52">
            <v>216963.41</v>
          </cell>
          <cell r="G52">
            <v>0</v>
          </cell>
          <cell r="H52">
            <v>279243</v>
          </cell>
          <cell r="I52" t="str">
            <v>贷</v>
          </cell>
          <cell r="J52">
            <v>496206.41</v>
          </cell>
        </row>
        <row r="53">
          <cell r="A53" t="str">
            <v>1053</v>
          </cell>
          <cell r="B53" t="str">
            <v>重庆森茂园林有限公</v>
          </cell>
          <cell r="C53" t="str">
            <v>02</v>
          </cell>
          <cell r="D53" t="str">
            <v>阿卡迪亚</v>
          </cell>
          <cell r="E53" t="str">
            <v>贷</v>
          </cell>
          <cell r="F53">
            <v>1810</v>
          </cell>
          <cell r="G53">
            <v>0</v>
          </cell>
          <cell r="H53">
            <v>0</v>
          </cell>
          <cell r="I53" t="str">
            <v>贷</v>
          </cell>
          <cell r="J53">
            <v>1810</v>
          </cell>
        </row>
        <row r="54">
          <cell r="A54" t="str">
            <v>小计：</v>
          </cell>
          <cell r="E54" t="str">
            <v>贷</v>
          </cell>
          <cell r="F54">
            <v>1810</v>
          </cell>
          <cell r="G54">
            <v>0</v>
          </cell>
          <cell r="H54">
            <v>0</v>
          </cell>
          <cell r="I54" t="str">
            <v>贷</v>
          </cell>
          <cell r="J54">
            <v>1810</v>
          </cell>
        </row>
        <row r="55">
          <cell r="A55" t="str">
            <v>1054</v>
          </cell>
          <cell r="B55" t="str">
            <v>重庆家博士家俱有限</v>
          </cell>
          <cell r="C55" t="str">
            <v>01</v>
          </cell>
          <cell r="D55" t="str">
            <v>云栖谷</v>
          </cell>
          <cell r="E55" t="str">
            <v>贷</v>
          </cell>
          <cell r="F55">
            <v>868.9</v>
          </cell>
          <cell r="G55">
            <v>0</v>
          </cell>
          <cell r="H55">
            <v>0</v>
          </cell>
          <cell r="I55" t="str">
            <v>贷</v>
          </cell>
          <cell r="J55">
            <v>868.9</v>
          </cell>
        </row>
        <row r="56">
          <cell r="A56" t="str">
            <v>小计：</v>
          </cell>
          <cell r="E56" t="str">
            <v>贷</v>
          </cell>
          <cell r="F56">
            <v>868.9</v>
          </cell>
          <cell r="G56">
            <v>0</v>
          </cell>
          <cell r="H56">
            <v>0</v>
          </cell>
          <cell r="I56" t="str">
            <v>贷</v>
          </cell>
          <cell r="J56">
            <v>868.9</v>
          </cell>
        </row>
        <row r="57">
          <cell r="A57" t="str">
            <v>1066</v>
          </cell>
          <cell r="B57" t="str">
            <v>重庆力天金碧涂料技</v>
          </cell>
          <cell r="C57" t="str">
            <v>02</v>
          </cell>
          <cell r="D57" t="str">
            <v>阿卡迪亚</v>
          </cell>
          <cell r="E57" t="str">
            <v>贷</v>
          </cell>
          <cell r="F57">
            <v>2402.0700000000002</v>
          </cell>
          <cell r="G57">
            <v>0</v>
          </cell>
          <cell r="H57">
            <v>0</v>
          </cell>
          <cell r="I57" t="str">
            <v>贷</v>
          </cell>
          <cell r="J57">
            <v>2402.0700000000002</v>
          </cell>
        </row>
        <row r="58">
          <cell r="A58" t="str">
            <v>小计：</v>
          </cell>
          <cell r="E58" t="str">
            <v>贷</v>
          </cell>
          <cell r="F58">
            <v>2402.0700000000002</v>
          </cell>
          <cell r="G58">
            <v>0</v>
          </cell>
          <cell r="H58">
            <v>0</v>
          </cell>
          <cell r="I58" t="str">
            <v>贷</v>
          </cell>
          <cell r="J58">
            <v>2402.0700000000002</v>
          </cell>
        </row>
        <row r="59">
          <cell r="A59" t="str">
            <v>1068</v>
          </cell>
          <cell r="B59" t="str">
            <v>重庆蓬发商贸有限责</v>
          </cell>
          <cell r="C59" t="str">
            <v>01</v>
          </cell>
          <cell r="D59" t="str">
            <v>云栖谷</v>
          </cell>
          <cell r="E59" t="str">
            <v>贷</v>
          </cell>
          <cell r="F59">
            <v>200</v>
          </cell>
          <cell r="G59">
            <v>0</v>
          </cell>
          <cell r="H59">
            <v>0</v>
          </cell>
          <cell r="I59" t="str">
            <v>贷</v>
          </cell>
          <cell r="J59">
            <v>200</v>
          </cell>
        </row>
        <row r="60">
          <cell r="A60" t="str">
            <v>小计：</v>
          </cell>
          <cell r="E60" t="str">
            <v>贷</v>
          </cell>
          <cell r="F60">
            <v>200</v>
          </cell>
          <cell r="G60">
            <v>0</v>
          </cell>
          <cell r="H60">
            <v>0</v>
          </cell>
          <cell r="I60" t="str">
            <v>贷</v>
          </cell>
          <cell r="J60">
            <v>200</v>
          </cell>
        </row>
        <row r="61">
          <cell r="A61" t="str">
            <v>1069</v>
          </cell>
          <cell r="B61" t="str">
            <v>重庆美心·麦森门业</v>
          </cell>
          <cell r="C61" t="str">
            <v>01</v>
          </cell>
          <cell r="D61" t="str">
            <v>云栖谷</v>
          </cell>
          <cell r="E61" t="str">
            <v>贷</v>
          </cell>
          <cell r="F61">
            <v>5989.02</v>
          </cell>
          <cell r="G61">
            <v>180510.3</v>
          </cell>
          <cell r="H61">
            <v>180510.3</v>
          </cell>
          <cell r="I61" t="str">
            <v>贷</v>
          </cell>
          <cell r="J61">
            <v>5989.02</v>
          </cell>
        </row>
        <row r="62">
          <cell r="A62" t="str">
            <v>1069</v>
          </cell>
          <cell r="B62" t="str">
            <v>重庆美心·麦森门业</v>
          </cell>
          <cell r="C62" t="str">
            <v>02</v>
          </cell>
          <cell r="D62" t="str">
            <v>阿卡迪亚</v>
          </cell>
          <cell r="E62" t="str">
            <v>贷</v>
          </cell>
          <cell r="F62">
            <v>11750.2</v>
          </cell>
          <cell r="G62">
            <v>0</v>
          </cell>
          <cell r="H62">
            <v>0</v>
          </cell>
          <cell r="I62" t="str">
            <v>贷</v>
          </cell>
          <cell r="J62">
            <v>11750.2</v>
          </cell>
        </row>
        <row r="63">
          <cell r="A63" t="str">
            <v>小计：</v>
          </cell>
          <cell r="E63" t="str">
            <v>贷</v>
          </cell>
          <cell r="F63">
            <v>17739.22</v>
          </cell>
          <cell r="G63">
            <v>180510.3</v>
          </cell>
          <cell r="H63">
            <v>180510.3</v>
          </cell>
          <cell r="I63" t="str">
            <v>贷</v>
          </cell>
          <cell r="J63">
            <v>17739.22</v>
          </cell>
        </row>
        <row r="64">
          <cell r="A64" t="str">
            <v>1072</v>
          </cell>
          <cell r="B64" t="str">
            <v>重庆龙泉物资有限责</v>
          </cell>
          <cell r="C64" t="str">
            <v>01</v>
          </cell>
          <cell r="D64" t="str">
            <v>云栖谷</v>
          </cell>
          <cell r="E64" t="str">
            <v>平</v>
          </cell>
          <cell r="F64">
            <v>0</v>
          </cell>
          <cell r="G64">
            <v>0</v>
          </cell>
          <cell r="H64">
            <v>0</v>
          </cell>
          <cell r="I64" t="str">
            <v>平</v>
          </cell>
          <cell r="J64">
            <v>0</v>
          </cell>
        </row>
        <row r="65">
          <cell r="A65" t="str">
            <v>1072</v>
          </cell>
          <cell r="B65" t="str">
            <v>重庆龙泉物资有限责</v>
          </cell>
          <cell r="C65" t="str">
            <v>02</v>
          </cell>
          <cell r="D65" t="str">
            <v>阿卡迪亚</v>
          </cell>
          <cell r="E65" t="str">
            <v>贷</v>
          </cell>
          <cell r="F65">
            <v>704.72</v>
          </cell>
          <cell r="G65">
            <v>0</v>
          </cell>
          <cell r="H65">
            <v>0</v>
          </cell>
          <cell r="I65" t="str">
            <v>贷</v>
          </cell>
          <cell r="J65">
            <v>704.72</v>
          </cell>
        </row>
        <row r="66">
          <cell r="A66" t="str">
            <v>小计：</v>
          </cell>
          <cell r="E66" t="str">
            <v>贷</v>
          </cell>
          <cell r="F66">
            <v>704.72</v>
          </cell>
          <cell r="G66">
            <v>0</v>
          </cell>
          <cell r="H66">
            <v>0</v>
          </cell>
          <cell r="I66" t="str">
            <v>贷</v>
          </cell>
          <cell r="J66">
            <v>704.72</v>
          </cell>
        </row>
        <row r="67">
          <cell r="A67" t="str">
            <v>1080</v>
          </cell>
          <cell r="B67" t="str">
            <v>重庆市南岸区路美照</v>
          </cell>
          <cell r="C67" t="str">
            <v>01</v>
          </cell>
          <cell r="D67" t="str">
            <v>云栖谷</v>
          </cell>
          <cell r="E67" t="str">
            <v>平</v>
          </cell>
          <cell r="F67">
            <v>0</v>
          </cell>
          <cell r="G67">
            <v>0</v>
          </cell>
          <cell r="H67">
            <v>0</v>
          </cell>
          <cell r="I67" t="str">
            <v>平</v>
          </cell>
          <cell r="J67">
            <v>0</v>
          </cell>
        </row>
        <row r="68">
          <cell r="A68" t="str">
            <v>小计：</v>
          </cell>
          <cell r="E68" t="str">
            <v>平</v>
          </cell>
          <cell r="F68">
            <v>0</v>
          </cell>
          <cell r="G68">
            <v>0</v>
          </cell>
          <cell r="H68">
            <v>0</v>
          </cell>
          <cell r="I68" t="str">
            <v>平</v>
          </cell>
          <cell r="J68">
            <v>0</v>
          </cell>
        </row>
        <row r="69">
          <cell r="A69" t="str">
            <v>1085</v>
          </cell>
          <cell r="B69" t="str">
            <v>重庆市致远电器有限</v>
          </cell>
          <cell r="C69" t="str">
            <v>02</v>
          </cell>
          <cell r="D69" t="str">
            <v>阿卡迪亚</v>
          </cell>
          <cell r="E69" t="str">
            <v>平</v>
          </cell>
          <cell r="F69">
            <v>0</v>
          </cell>
          <cell r="G69">
            <v>6466</v>
          </cell>
          <cell r="H69">
            <v>6466</v>
          </cell>
          <cell r="I69" t="str">
            <v>平</v>
          </cell>
          <cell r="J69">
            <v>0</v>
          </cell>
        </row>
        <row r="70">
          <cell r="A70" t="str">
            <v>小计：</v>
          </cell>
          <cell r="E70" t="str">
            <v>平</v>
          </cell>
          <cell r="F70">
            <v>0</v>
          </cell>
          <cell r="G70">
            <v>6466</v>
          </cell>
          <cell r="H70">
            <v>6466</v>
          </cell>
          <cell r="I70" t="str">
            <v>平</v>
          </cell>
          <cell r="J70">
            <v>0</v>
          </cell>
        </row>
        <row r="71">
          <cell r="A71" t="str">
            <v>1087</v>
          </cell>
          <cell r="B71" t="str">
            <v>重庆远见照明电器有</v>
          </cell>
          <cell r="C71" t="str">
            <v>02</v>
          </cell>
          <cell r="D71" t="str">
            <v>阿卡迪亚</v>
          </cell>
          <cell r="E71" t="str">
            <v>贷</v>
          </cell>
          <cell r="F71">
            <v>351</v>
          </cell>
          <cell r="G71">
            <v>0</v>
          </cell>
          <cell r="H71">
            <v>0</v>
          </cell>
          <cell r="I71" t="str">
            <v>贷</v>
          </cell>
          <cell r="J71">
            <v>351</v>
          </cell>
        </row>
        <row r="72">
          <cell r="A72" t="str">
            <v>小计：</v>
          </cell>
          <cell r="E72" t="str">
            <v>贷</v>
          </cell>
          <cell r="F72">
            <v>351</v>
          </cell>
          <cell r="G72">
            <v>0</v>
          </cell>
          <cell r="H72">
            <v>0</v>
          </cell>
          <cell r="I72" t="str">
            <v>贷</v>
          </cell>
          <cell r="J72">
            <v>351</v>
          </cell>
        </row>
        <row r="73">
          <cell r="A73" t="str">
            <v>1089</v>
          </cell>
          <cell r="B73" t="str">
            <v>重庆市九龙坡区聚豪</v>
          </cell>
          <cell r="C73" t="str">
            <v>02</v>
          </cell>
          <cell r="D73" t="str">
            <v>阿卡迪亚</v>
          </cell>
          <cell r="E73" t="str">
            <v>平</v>
          </cell>
          <cell r="F73">
            <v>0</v>
          </cell>
          <cell r="G73">
            <v>168</v>
          </cell>
          <cell r="H73">
            <v>168</v>
          </cell>
          <cell r="I73" t="str">
            <v>平</v>
          </cell>
          <cell r="J73">
            <v>0</v>
          </cell>
        </row>
        <row r="74">
          <cell r="A74" t="str">
            <v>小计：</v>
          </cell>
          <cell r="E74" t="str">
            <v>平</v>
          </cell>
          <cell r="F74">
            <v>0</v>
          </cell>
          <cell r="G74">
            <v>168</v>
          </cell>
          <cell r="H74">
            <v>168</v>
          </cell>
          <cell r="I74" t="str">
            <v>平</v>
          </cell>
          <cell r="J74">
            <v>0</v>
          </cell>
        </row>
        <row r="75">
          <cell r="A75" t="str">
            <v>1091</v>
          </cell>
          <cell r="B75" t="str">
            <v>重庆好意达环境艺术</v>
          </cell>
          <cell r="C75" t="str">
            <v>01</v>
          </cell>
          <cell r="D75" t="str">
            <v>云栖谷</v>
          </cell>
          <cell r="E75" t="str">
            <v>贷</v>
          </cell>
          <cell r="F75">
            <v>270</v>
          </cell>
          <cell r="G75">
            <v>0</v>
          </cell>
          <cell r="H75">
            <v>19700</v>
          </cell>
          <cell r="I75" t="str">
            <v>贷</v>
          </cell>
          <cell r="J75">
            <v>19970</v>
          </cell>
        </row>
        <row r="76">
          <cell r="A76" t="str">
            <v>1091</v>
          </cell>
          <cell r="B76" t="str">
            <v>重庆好意达环境艺术</v>
          </cell>
          <cell r="C76" t="str">
            <v>02</v>
          </cell>
          <cell r="D76" t="str">
            <v>阿卡迪亚</v>
          </cell>
          <cell r="E76" t="str">
            <v>贷</v>
          </cell>
          <cell r="F76">
            <v>1090.2</v>
          </cell>
          <cell r="G76">
            <v>0</v>
          </cell>
          <cell r="H76">
            <v>0</v>
          </cell>
          <cell r="I76" t="str">
            <v>贷</v>
          </cell>
          <cell r="J76">
            <v>1090.2</v>
          </cell>
        </row>
        <row r="77">
          <cell r="A77" t="str">
            <v>小计：</v>
          </cell>
          <cell r="E77" t="str">
            <v>贷</v>
          </cell>
          <cell r="F77">
            <v>1360.2</v>
          </cell>
          <cell r="G77">
            <v>0</v>
          </cell>
          <cell r="H77">
            <v>19700</v>
          </cell>
          <cell r="I77" t="str">
            <v>贷</v>
          </cell>
          <cell r="J77">
            <v>21060.2</v>
          </cell>
        </row>
        <row r="78">
          <cell r="A78" t="str">
            <v>1099</v>
          </cell>
          <cell r="B78" t="str">
            <v>重庆欧根科技有限公</v>
          </cell>
          <cell r="C78" t="str">
            <v>02</v>
          </cell>
          <cell r="D78" t="str">
            <v>阿卡迪亚</v>
          </cell>
          <cell r="E78" t="str">
            <v>贷</v>
          </cell>
          <cell r="F78">
            <v>134.62</v>
          </cell>
          <cell r="G78">
            <v>0</v>
          </cell>
          <cell r="H78">
            <v>0</v>
          </cell>
          <cell r="I78" t="str">
            <v>贷</v>
          </cell>
          <cell r="J78">
            <v>134.62</v>
          </cell>
        </row>
        <row r="79">
          <cell r="A79" t="str">
            <v>小计：</v>
          </cell>
          <cell r="E79" t="str">
            <v>贷</v>
          </cell>
          <cell r="F79">
            <v>134.62</v>
          </cell>
          <cell r="G79">
            <v>0</v>
          </cell>
          <cell r="H79">
            <v>0</v>
          </cell>
          <cell r="I79" t="str">
            <v>贷</v>
          </cell>
          <cell r="J79">
            <v>134.62</v>
          </cell>
        </row>
        <row r="80">
          <cell r="A80" t="str">
            <v>1101</v>
          </cell>
          <cell r="B80" t="str">
            <v>重庆市北部新区焱森</v>
          </cell>
          <cell r="C80" t="str">
            <v>02</v>
          </cell>
          <cell r="D80" t="str">
            <v>阿卡迪亚</v>
          </cell>
          <cell r="E80" t="str">
            <v>平</v>
          </cell>
          <cell r="F80">
            <v>0</v>
          </cell>
          <cell r="G80">
            <v>0</v>
          </cell>
          <cell r="H80">
            <v>0</v>
          </cell>
          <cell r="I80" t="str">
            <v>平</v>
          </cell>
          <cell r="J80">
            <v>0</v>
          </cell>
        </row>
        <row r="81">
          <cell r="A81" t="str">
            <v>小计：</v>
          </cell>
          <cell r="E81" t="str">
            <v>平</v>
          </cell>
          <cell r="F81">
            <v>0</v>
          </cell>
          <cell r="G81">
            <v>0</v>
          </cell>
          <cell r="H81">
            <v>0</v>
          </cell>
          <cell r="I81" t="str">
            <v>平</v>
          </cell>
          <cell r="J81">
            <v>0</v>
          </cell>
        </row>
        <row r="82">
          <cell r="A82" t="str">
            <v>1112</v>
          </cell>
          <cell r="B82" t="str">
            <v>重庆科宝市政公共设</v>
          </cell>
          <cell r="C82" t="str">
            <v>01</v>
          </cell>
          <cell r="D82" t="str">
            <v>云栖谷</v>
          </cell>
          <cell r="E82" t="str">
            <v>平</v>
          </cell>
          <cell r="F82">
            <v>0</v>
          </cell>
          <cell r="G82">
            <v>3200</v>
          </cell>
          <cell r="H82">
            <v>3200</v>
          </cell>
          <cell r="I82" t="str">
            <v>平</v>
          </cell>
          <cell r="J82">
            <v>0</v>
          </cell>
        </row>
        <row r="83">
          <cell r="A83" t="str">
            <v>1112</v>
          </cell>
          <cell r="B83" t="str">
            <v>重庆科宝市政公共设</v>
          </cell>
          <cell r="C83" t="str">
            <v>02</v>
          </cell>
          <cell r="D83" t="str">
            <v>阿卡迪亚</v>
          </cell>
          <cell r="E83" t="str">
            <v>平</v>
          </cell>
          <cell r="F83">
            <v>0</v>
          </cell>
          <cell r="G83">
            <v>0</v>
          </cell>
          <cell r="H83">
            <v>0</v>
          </cell>
          <cell r="I83" t="str">
            <v>平</v>
          </cell>
          <cell r="J83">
            <v>0</v>
          </cell>
        </row>
        <row r="84">
          <cell r="A84" t="str">
            <v>小计：</v>
          </cell>
          <cell r="E84" t="str">
            <v>平</v>
          </cell>
          <cell r="F84">
            <v>0</v>
          </cell>
          <cell r="G84">
            <v>3200</v>
          </cell>
          <cell r="H84">
            <v>3200</v>
          </cell>
          <cell r="I84" t="str">
            <v>平</v>
          </cell>
          <cell r="J84">
            <v>0</v>
          </cell>
        </row>
        <row r="85">
          <cell r="A85" t="str">
            <v>1114</v>
          </cell>
          <cell r="B85" t="str">
            <v>重庆信德电子有限公</v>
          </cell>
          <cell r="C85" t="str">
            <v>01</v>
          </cell>
          <cell r="D85" t="str">
            <v>云栖谷</v>
          </cell>
          <cell r="E85" t="str">
            <v>贷</v>
          </cell>
          <cell r="F85">
            <v>441.6</v>
          </cell>
          <cell r="G85">
            <v>0</v>
          </cell>
          <cell r="H85">
            <v>0</v>
          </cell>
          <cell r="I85" t="str">
            <v>贷</v>
          </cell>
          <cell r="J85">
            <v>441.6</v>
          </cell>
        </row>
        <row r="86">
          <cell r="A86" t="str">
            <v>1114</v>
          </cell>
          <cell r="B86" t="str">
            <v>重庆信德电子有限公</v>
          </cell>
          <cell r="C86" t="str">
            <v>02</v>
          </cell>
          <cell r="D86" t="str">
            <v>阿卡迪亚</v>
          </cell>
          <cell r="E86" t="str">
            <v>贷</v>
          </cell>
          <cell r="F86">
            <v>739.2</v>
          </cell>
          <cell r="G86">
            <v>0</v>
          </cell>
          <cell r="H86">
            <v>0</v>
          </cell>
          <cell r="I86" t="str">
            <v>贷</v>
          </cell>
          <cell r="J86">
            <v>739.2</v>
          </cell>
        </row>
        <row r="87">
          <cell r="A87" t="str">
            <v>小计：</v>
          </cell>
          <cell r="E87" t="str">
            <v>贷</v>
          </cell>
          <cell r="F87">
            <v>1180.8</v>
          </cell>
          <cell r="G87">
            <v>0</v>
          </cell>
          <cell r="H87">
            <v>0</v>
          </cell>
          <cell r="I87" t="str">
            <v>贷</v>
          </cell>
          <cell r="J87">
            <v>1180.8</v>
          </cell>
        </row>
        <row r="88">
          <cell r="A88" t="str">
            <v>1115</v>
          </cell>
          <cell r="B88" t="str">
            <v>重庆市渝中区重温五</v>
          </cell>
          <cell r="C88" t="str">
            <v>01</v>
          </cell>
          <cell r="D88" t="str">
            <v>云栖谷</v>
          </cell>
          <cell r="E88" t="str">
            <v>平</v>
          </cell>
          <cell r="F88">
            <v>0</v>
          </cell>
          <cell r="G88">
            <v>0</v>
          </cell>
          <cell r="H88">
            <v>0</v>
          </cell>
          <cell r="I88" t="str">
            <v>平</v>
          </cell>
          <cell r="J88">
            <v>0</v>
          </cell>
        </row>
        <row r="89">
          <cell r="A89" t="str">
            <v>小计：</v>
          </cell>
          <cell r="E89" t="str">
            <v>平</v>
          </cell>
          <cell r="F89">
            <v>0</v>
          </cell>
          <cell r="G89">
            <v>0</v>
          </cell>
          <cell r="H89">
            <v>0</v>
          </cell>
          <cell r="I89" t="str">
            <v>平</v>
          </cell>
          <cell r="J89">
            <v>0</v>
          </cell>
        </row>
        <row r="90">
          <cell r="A90" t="str">
            <v>1116</v>
          </cell>
          <cell r="B90" t="str">
            <v>重庆市渝中区华根电</v>
          </cell>
          <cell r="C90" t="str">
            <v>01</v>
          </cell>
          <cell r="D90" t="str">
            <v>云栖谷</v>
          </cell>
          <cell r="E90" t="str">
            <v>平</v>
          </cell>
          <cell r="F90">
            <v>0</v>
          </cell>
          <cell r="G90">
            <v>0</v>
          </cell>
          <cell r="H90">
            <v>0</v>
          </cell>
          <cell r="I90" t="str">
            <v>平</v>
          </cell>
          <cell r="J90">
            <v>0</v>
          </cell>
        </row>
        <row r="91">
          <cell r="A91" t="str">
            <v>小计：</v>
          </cell>
          <cell r="E91" t="str">
            <v>平</v>
          </cell>
          <cell r="F91">
            <v>0</v>
          </cell>
          <cell r="G91">
            <v>0</v>
          </cell>
          <cell r="H91">
            <v>0</v>
          </cell>
          <cell r="I91" t="str">
            <v>平</v>
          </cell>
          <cell r="J91">
            <v>0</v>
          </cell>
        </row>
        <row r="92">
          <cell r="A92" t="str">
            <v>1117</v>
          </cell>
          <cell r="B92" t="str">
            <v>重庆锦绣山庄网络物</v>
          </cell>
          <cell r="C92" t="str">
            <v>01</v>
          </cell>
          <cell r="D92" t="str">
            <v>云栖谷</v>
          </cell>
          <cell r="E92" t="str">
            <v>平</v>
          </cell>
          <cell r="F92">
            <v>0</v>
          </cell>
          <cell r="G92">
            <v>0</v>
          </cell>
          <cell r="H92">
            <v>0</v>
          </cell>
          <cell r="I92" t="str">
            <v>平</v>
          </cell>
          <cell r="J92">
            <v>0</v>
          </cell>
        </row>
        <row r="93">
          <cell r="A93" t="str">
            <v>1117</v>
          </cell>
          <cell r="B93" t="str">
            <v>重庆锦绣山庄网络物</v>
          </cell>
          <cell r="C93" t="str">
            <v>02</v>
          </cell>
          <cell r="D93" t="str">
            <v>阿卡迪亚</v>
          </cell>
          <cell r="E93" t="str">
            <v>贷</v>
          </cell>
          <cell r="F93">
            <v>1921</v>
          </cell>
          <cell r="G93">
            <v>0</v>
          </cell>
          <cell r="H93">
            <v>0</v>
          </cell>
          <cell r="I93" t="str">
            <v>贷</v>
          </cell>
          <cell r="J93">
            <v>1921</v>
          </cell>
        </row>
        <row r="94">
          <cell r="A94" t="str">
            <v>小计：</v>
          </cell>
          <cell r="E94" t="str">
            <v>贷</v>
          </cell>
          <cell r="F94">
            <v>1921</v>
          </cell>
          <cell r="G94">
            <v>0</v>
          </cell>
          <cell r="H94">
            <v>0</v>
          </cell>
          <cell r="I94" t="str">
            <v>贷</v>
          </cell>
          <cell r="J94">
            <v>1921</v>
          </cell>
        </row>
        <row r="95">
          <cell r="A95" t="str">
            <v>1118</v>
          </cell>
          <cell r="B95" t="str">
            <v>重庆益诚佳业物资有</v>
          </cell>
          <cell r="C95" t="str">
            <v>01</v>
          </cell>
          <cell r="D95" t="str">
            <v>云栖谷</v>
          </cell>
          <cell r="E95" t="str">
            <v>贷</v>
          </cell>
          <cell r="F95">
            <v>275477.67</v>
          </cell>
          <cell r="G95">
            <v>0</v>
          </cell>
          <cell r="H95">
            <v>0</v>
          </cell>
          <cell r="I95" t="str">
            <v>贷</v>
          </cell>
          <cell r="J95">
            <v>275477.67</v>
          </cell>
        </row>
        <row r="96">
          <cell r="A96" t="str">
            <v>1118</v>
          </cell>
          <cell r="B96" t="str">
            <v>重庆益诚佳业物资有</v>
          </cell>
          <cell r="C96" t="str">
            <v>02</v>
          </cell>
          <cell r="D96" t="str">
            <v>阿卡迪亚</v>
          </cell>
          <cell r="E96" t="str">
            <v>贷</v>
          </cell>
          <cell r="F96">
            <v>4706989.3600000003</v>
          </cell>
          <cell r="G96">
            <v>2400000</v>
          </cell>
          <cell r="H96">
            <v>810377.95</v>
          </cell>
          <cell r="I96" t="str">
            <v>贷</v>
          </cell>
          <cell r="J96">
            <v>3117367.31</v>
          </cell>
        </row>
        <row r="97">
          <cell r="A97" t="str">
            <v>小计：</v>
          </cell>
          <cell r="E97" t="str">
            <v>贷</v>
          </cell>
          <cell r="F97">
            <v>4982467.03</v>
          </cell>
          <cell r="G97">
            <v>2400000</v>
          </cell>
          <cell r="H97">
            <v>810377.95</v>
          </cell>
          <cell r="I97" t="str">
            <v>贷</v>
          </cell>
          <cell r="J97">
            <v>3392844.98</v>
          </cell>
        </row>
        <row r="98">
          <cell r="A98" t="str">
            <v>1119</v>
          </cell>
          <cell r="B98" t="str">
            <v>重庆达林建材有限公</v>
          </cell>
          <cell r="C98" t="str">
            <v>01</v>
          </cell>
          <cell r="D98" t="str">
            <v>云栖谷</v>
          </cell>
          <cell r="E98" t="str">
            <v>贷</v>
          </cell>
          <cell r="F98">
            <v>147729.75</v>
          </cell>
          <cell r="G98">
            <v>0</v>
          </cell>
          <cell r="H98">
            <v>5156.0200000000004</v>
          </cell>
          <cell r="I98" t="str">
            <v>贷</v>
          </cell>
          <cell r="J98">
            <v>152885.76999999999</v>
          </cell>
        </row>
        <row r="99">
          <cell r="A99" t="str">
            <v>1119</v>
          </cell>
          <cell r="B99" t="str">
            <v>重庆达林建材有限公</v>
          </cell>
          <cell r="C99" t="str">
            <v>02</v>
          </cell>
          <cell r="D99" t="str">
            <v>阿卡迪亚</v>
          </cell>
          <cell r="E99" t="str">
            <v>贷</v>
          </cell>
          <cell r="F99">
            <v>39.15</v>
          </cell>
          <cell r="G99">
            <v>0</v>
          </cell>
          <cell r="H99">
            <v>0</v>
          </cell>
          <cell r="I99" t="str">
            <v>贷</v>
          </cell>
          <cell r="J99">
            <v>39.15</v>
          </cell>
        </row>
        <row r="100">
          <cell r="A100" t="str">
            <v>小计：</v>
          </cell>
          <cell r="E100" t="str">
            <v>贷</v>
          </cell>
          <cell r="F100">
            <v>147768.9</v>
          </cell>
          <cell r="G100">
            <v>0</v>
          </cell>
          <cell r="H100">
            <v>5156.0200000000004</v>
          </cell>
          <cell r="I100" t="str">
            <v>贷</v>
          </cell>
          <cell r="J100">
            <v>152924.92000000001</v>
          </cell>
        </row>
        <row r="101">
          <cell r="A101" t="str">
            <v>1121</v>
          </cell>
          <cell r="B101" t="str">
            <v>重庆市江北区七巧花</v>
          </cell>
          <cell r="C101" t="str">
            <v>01</v>
          </cell>
          <cell r="D101" t="str">
            <v>云栖谷</v>
          </cell>
          <cell r="E101" t="str">
            <v>平</v>
          </cell>
          <cell r="F101">
            <v>0</v>
          </cell>
          <cell r="G101">
            <v>0</v>
          </cell>
          <cell r="H101">
            <v>0</v>
          </cell>
          <cell r="I101" t="str">
            <v>平</v>
          </cell>
          <cell r="J101">
            <v>0</v>
          </cell>
        </row>
        <row r="102">
          <cell r="A102" t="str">
            <v>小计：</v>
          </cell>
          <cell r="E102" t="str">
            <v>平</v>
          </cell>
          <cell r="F102">
            <v>0</v>
          </cell>
          <cell r="G102">
            <v>0</v>
          </cell>
          <cell r="H102">
            <v>0</v>
          </cell>
          <cell r="I102" t="str">
            <v>平</v>
          </cell>
          <cell r="J102">
            <v>0</v>
          </cell>
        </row>
        <row r="103">
          <cell r="A103" t="str">
            <v>1123</v>
          </cell>
          <cell r="B103" t="str">
            <v>重庆市九龙坡区顺风</v>
          </cell>
          <cell r="C103" t="str">
            <v>01</v>
          </cell>
          <cell r="D103" t="str">
            <v>云栖谷</v>
          </cell>
          <cell r="E103" t="str">
            <v>平</v>
          </cell>
          <cell r="F103">
            <v>0</v>
          </cell>
          <cell r="G103">
            <v>0</v>
          </cell>
          <cell r="H103">
            <v>0</v>
          </cell>
          <cell r="I103" t="str">
            <v>平</v>
          </cell>
          <cell r="J103">
            <v>0</v>
          </cell>
        </row>
        <row r="104">
          <cell r="A104" t="str">
            <v>小计：</v>
          </cell>
          <cell r="E104" t="str">
            <v>平</v>
          </cell>
          <cell r="F104">
            <v>0</v>
          </cell>
          <cell r="G104">
            <v>0</v>
          </cell>
          <cell r="H104">
            <v>0</v>
          </cell>
          <cell r="I104" t="str">
            <v>平</v>
          </cell>
          <cell r="J104">
            <v>0</v>
          </cell>
        </row>
        <row r="105">
          <cell r="A105" t="str">
            <v>1124</v>
          </cell>
          <cell r="B105" t="str">
            <v>重庆三胜物资发展有</v>
          </cell>
          <cell r="C105" t="str">
            <v>01</v>
          </cell>
          <cell r="D105" t="str">
            <v>云栖谷</v>
          </cell>
          <cell r="E105" t="str">
            <v>贷</v>
          </cell>
          <cell r="F105">
            <v>23336.99</v>
          </cell>
          <cell r="G105">
            <v>3967.81</v>
          </cell>
          <cell r="H105">
            <v>3732.4</v>
          </cell>
          <cell r="I105" t="str">
            <v>贷</v>
          </cell>
          <cell r="J105">
            <v>23101.58</v>
          </cell>
        </row>
        <row r="106">
          <cell r="A106" t="str">
            <v>1124</v>
          </cell>
          <cell r="B106" t="str">
            <v>重庆三胜物资发展有</v>
          </cell>
          <cell r="C106" t="str">
            <v>02</v>
          </cell>
          <cell r="D106" t="str">
            <v>阿卡迪亚</v>
          </cell>
          <cell r="E106" t="str">
            <v>平</v>
          </cell>
          <cell r="F106">
            <v>0</v>
          </cell>
          <cell r="G106">
            <v>0</v>
          </cell>
          <cell r="H106">
            <v>0</v>
          </cell>
          <cell r="I106" t="str">
            <v>平</v>
          </cell>
          <cell r="J106">
            <v>0</v>
          </cell>
        </row>
        <row r="107">
          <cell r="A107" t="str">
            <v>小计：</v>
          </cell>
          <cell r="E107" t="str">
            <v>贷</v>
          </cell>
          <cell r="F107">
            <v>23336.99</v>
          </cell>
          <cell r="G107">
            <v>3967.81</v>
          </cell>
          <cell r="H107">
            <v>3732.4</v>
          </cell>
          <cell r="I107" t="str">
            <v>贷</v>
          </cell>
          <cell r="J107">
            <v>23101.58</v>
          </cell>
        </row>
        <row r="108">
          <cell r="A108" t="str">
            <v>1128</v>
          </cell>
          <cell r="B108" t="str">
            <v>重庆市涪陵天子园林</v>
          </cell>
          <cell r="C108" t="str">
            <v>01</v>
          </cell>
          <cell r="D108" t="str">
            <v>云栖谷</v>
          </cell>
          <cell r="E108" t="str">
            <v>平</v>
          </cell>
          <cell r="F108">
            <v>0</v>
          </cell>
          <cell r="G108">
            <v>0</v>
          </cell>
          <cell r="H108">
            <v>0</v>
          </cell>
          <cell r="I108" t="str">
            <v>平</v>
          </cell>
          <cell r="J108">
            <v>0</v>
          </cell>
        </row>
        <row r="109">
          <cell r="A109" t="str">
            <v>1128</v>
          </cell>
          <cell r="B109" t="str">
            <v>重庆市涪陵天子园林</v>
          </cell>
          <cell r="C109" t="str">
            <v>02</v>
          </cell>
          <cell r="D109" t="str">
            <v>阿卡迪亚</v>
          </cell>
          <cell r="E109" t="str">
            <v>平</v>
          </cell>
          <cell r="F109">
            <v>0</v>
          </cell>
          <cell r="G109">
            <v>712.5</v>
          </cell>
          <cell r="H109">
            <v>712.5</v>
          </cell>
          <cell r="I109" t="str">
            <v>平</v>
          </cell>
          <cell r="J109">
            <v>0</v>
          </cell>
        </row>
        <row r="110">
          <cell r="A110" t="str">
            <v>小计：</v>
          </cell>
          <cell r="E110" t="str">
            <v>平</v>
          </cell>
          <cell r="F110">
            <v>0</v>
          </cell>
          <cell r="G110">
            <v>712.5</v>
          </cell>
          <cell r="H110">
            <v>712.5</v>
          </cell>
          <cell r="I110" t="str">
            <v>平</v>
          </cell>
          <cell r="J110">
            <v>0</v>
          </cell>
        </row>
        <row r="111">
          <cell r="A111" t="str">
            <v>1134</v>
          </cell>
          <cell r="B111" t="str">
            <v>重庆长和电控设备厂</v>
          </cell>
          <cell r="C111" t="str">
            <v>01</v>
          </cell>
          <cell r="D111" t="str">
            <v>云栖谷</v>
          </cell>
          <cell r="E111" t="str">
            <v>贷</v>
          </cell>
          <cell r="F111">
            <v>92703.71</v>
          </cell>
          <cell r="G111">
            <v>0</v>
          </cell>
          <cell r="H111">
            <v>0</v>
          </cell>
          <cell r="I111" t="str">
            <v>贷</v>
          </cell>
          <cell r="J111">
            <v>92703.71</v>
          </cell>
        </row>
        <row r="112">
          <cell r="A112" t="str">
            <v>1134</v>
          </cell>
          <cell r="B112" t="str">
            <v>重庆长和电控设备厂</v>
          </cell>
          <cell r="C112" t="str">
            <v>02</v>
          </cell>
          <cell r="D112" t="str">
            <v>阿卡迪亚</v>
          </cell>
          <cell r="E112" t="str">
            <v>贷</v>
          </cell>
          <cell r="F112">
            <v>23284.6</v>
          </cell>
          <cell r="G112">
            <v>0</v>
          </cell>
          <cell r="H112">
            <v>0</v>
          </cell>
          <cell r="I112" t="str">
            <v>贷</v>
          </cell>
          <cell r="J112">
            <v>23284.6</v>
          </cell>
        </row>
        <row r="113">
          <cell r="A113" t="str">
            <v>小计：</v>
          </cell>
          <cell r="E113" t="str">
            <v>贷</v>
          </cell>
          <cell r="F113">
            <v>115988.31</v>
          </cell>
          <cell r="G113">
            <v>0</v>
          </cell>
          <cell r="H113">
            <v>0</v>
          </cell>
          <cell r="I113" t="str">
            <v>贷</v>
          </cell>
          <cell r="J113">
            <v>115988.31</v>
          </cell>
        </row>
        <row r="114">
          <cell r="A114" t="str">
            <v>1136</v>
          </cell>
          <cell r="B114" t="str">
            <v>福建晋江市豪山建材</v>
          </cell>
          <cell r="C114" t="str">
            <v>01</v>
          </cell>
          <cell r="D114" t="str">
            <v>云栖谷</v>
          </cell>
          <cell r="E114" t="str">
            <v>贷</v>
          </cell>
          <cell r="F114">
            <v>773625.18</v>
          </cell>
          <cell r="G114">
            <v>226175.92</v>
          </cell>
          <cell r="H114">
            <v>599004</v>
          </cell>
          <cell r="I114" t="str">
            <v>贷</v>
          </cell>
          <cell r="J114">
            <v>1146453.26</v>
          </cell>
        </row>
        <row r="115">
          <cell r="A115" t="str">
            <v>小计：</v>
          </cell>
          <cell r="E115" t="str">
            <v>贷</v>
          </cell>
          <cell r="F115">
            <v>773625.18</v>
          </cell>
          <cell r="G115">
            <v>226175.92</v>
          </cell>
          <cell r="H115">
            <v>599004</v>
          </cell>
          <cell r="I115" t="str">
            <v>贷</v>
          </cell>
          <cell r="J115">
            <v>1146453.26</v>
          </cell>
        </row>
        <row r="116">
          <cell r="A116" t="str">
            <v>1172</v>
          </cell>
          <cell r="B116" t="str">
            <v>重庆惠权金属管有限</v>
          </cell>
          <cell r="C116" t="str">
            <v>01</v>
          </cell>
          <cell r="D116" t="str">
            <v>云栖谷</v>
          </cell>
          <cell r="E116" t="str">
            <v>平</v>
          </cell>
          <cell r="F116">
            <v>0</v>
          </cell>
          <cell r="G116">
            <v>0</v>
          </cell>
          <cell r="H116">
            <v>0</v>
          </cell>
          <cell r="I116" t="str">
            <v>平</v>
          </cell>
          <cell r="J116">
            <v>0</v>
          </cell>
        </row>
        <row r="117">
          <cell r="A117" t="str">
            <v>小计：</v>
          </cell>
          <cell r="E117" t="str">
            <v>平</v>
          </cell>
          <cell r="F117">
            <v>0</v>
          </cell>
          <cell r="G117">
            <v>0</v>
          </cell>
          <cell r="H117">
            <v>0</v>
          </cell>
          <cell r="I117" t="str">
            <v>平</v>
          </cell>
          <cell r="J117">
            <v>0</v>
          </cell>
        </row>
        <row r="118">
          <cell r="A118" t="str">
            <v>1173</v>
          </cell>
          <cell r="B118" t="str">
            <v>重庆龙角照明电器制</v>
          </cell>
          <cell r="C118" t="str">
            <v>01</v>
          </cell>
          <cell r="D118" t="str">
            <v>云栖谷</v>
          </cell>
          <cell r="E118" t="str">
            <v>平</v>
          </cell>
          <cell r="F118">
            <v>0</v>
          </cell>
          <cell r="G118">
            <v>0</v>
          </cell>
          <cell r="H118">
            <v>0</v>
          </cell>
          <cell r="I118" t="str">
            <v>平</v>
          </cell>
          <cell r="J118">
            <v>0</v>
          </cell>
        </row>
        <row r="119">
          <cell r="A119" t="str">
            <v>1173</v>
          </cell>
          <cell r="B119" t="str">
            <v>重庆龙角照明电器制</v>
          </cell>
          <cell r="C119" t="str">
            <v>02</v>
          </cell>
          <cell r="D119" t="str">
            <v>阿卡迪亚</v>
          </cell>
          <cell r="E119" t="str">
            <v>平</v>
          </cell>
          <cell r="F119">
            <v>0</v>
          </cell>
          <cell r="G119">
            <v>0</v>
          </cell>
          <cell r="H119">
            <v>0</v>
          </cell>
          <cell r="I119" t="str">
            <v>平</v>
          </cell>
          <cell r="J119">
            <v>0</v>
          </cell>
        </row>
        <row r="120">
          <cell r="A120" t="str">
            <v>小计：</v>
          </cell>
          <cell r="E120" t="str">
            <v>平</v>
          </cell>
          <cell r="F120">
            <v>0</v>
          </cell>
          <cell r="G120">
            <v>0</v>
          </cell>
          <cell r="H120">
            <v>0</v>
          </cell>
          <cell r="I120" t="str">
            <v>平</v>
          </cell>
          <cell r="J120">
            <v>0</v>
          </cell>
        </row>
        <row r="121">
          <cell r="A121" t="str">
            <v>1174</v>
          </cell>
          <cell r="B121" t="str">
            <v>重庆振坤交通设施有</v>
          </cell>
          <cell r="C121" t="str">
            <v>01</v>
          </cell>
          <cell r="D121" t="str">
            <v>云栖谷</v>
          </cell>
          <cell r="E121" t="str">
            <v>平</v>
          </cell>
          <cell r="F121">
            <v>0</v>
          </cell>
          <cell r="G121">
            <v>0</v>
          </cell>
          <cell r="H121">
            <v>0</v>
          </cell>
          <cell r="I121" t="str">
            <v>平</v>
          </cell>
          <cell r="J121">
            <v>0</v>
          </cell>
        </row>
        <row r="122">
          <cell r="A122" t="str">
            <v>1174</v>
          </cell>
          <cell r="B122" t="str">
            <v>重庆振坤交通设施有</v>
          </cell>
          <cell r="C122" t="str">
            <v>02</v>
          </cell>
          <cell r="D122" t="str">
            <v>阿卡迪亚</v>
          </cell>
          <cell r="E122" t="str">
            <v>平</v>
          </cell>
          <cell r="F122">
            <v>0</v>
          </cell>
          <cell r="G122">
            <v>0</v>
          </cell>
          <cell r="H122">
            <v>0</v>
          </cell>
          <cell r="I122" t="str">
            <v>平</v>
          </cell>
          <cell r="J122">
            <v>0</v>
          </cell>
        </row>
        <row r="123">
          <cell r="A123" t="str">
            <v>小计：</v>
          </cell>
          <cell r="E123" t="str">
            <v>平</v>
          </cell>
          <cell r="F123">
            <v>0</v>
          </cell>
          <cell r="G123">
            <v>0</v>
          </cell>
          <cell r="H123">
            <v>0</v>
          </cell>
          <cell r="I123" t="str">
            <v>平</v>
          </cell>
          <cell r="J123">
            <v>0</v>
          </cell>
        </row>
        <row r="124">
          <cell r="A124" t="str">
            <v>1175</v>
          </cell>
          <cell r="B124" t="str">
            <v>重庆轩宇环保工程有</v>
          </cell>
          <cell r="C124" t="str">
            <v>02</v>
          </cell>
          <cell r="D124" t="str">
            <v>阿卡迪亚</v>
          </cell>
          <cell r="E124" t="str">
            <v>平</v>
          </cell>
          <cell r="F124">
            <v>0</v>
          </cell>
          <cell r="G124">
            <v>0</v>
          </cell>
          <cell r="H124">
            <v>0</v>
          </cell>
          <cell r="I124" t="str">
            <v>平</v>
          </cell>
          <cell r="J124">
            <v>0</v>
          </cell>
        </row>
        <row r="125">
          <cell r="A125" t="str">
            <v>小计：</v>
          </cell>
          <cell r="E125" t="str">
            <v>平</v>
          </cell>
          <cell r="F125">
            <v>0</v>
          </cell>
          <cell r="G125">
            <v>0</v>
          </cell>
          <cell r="H125">
            <v>0</v>
          </cell>
          <cell r="I125" t="str">
            <v>平</v>
          </cell>
          <cell r="J125">
            <v>0</v>
          </cell>
        </row>
        <row r="126">
          <cell r="A126" t="str">
            <v>1176</v>
          </cell>
          <cell r="B126" t="str">
            <v>重庆市壁山县在富花</v>
          </cell>
          <cell r="C126" t="str">
            <v>02</v>
          </cell>
          <cell r="D126" t="str">
            <v>阿卡迪亚</v>
          </cell>
          <cell r="E126" t="str">
            <v>平</v>
          </cell>
          <cell r="F126">
            <v>0</v>
          </cell>
          <cell r="G126">
            <v>0</v>
          </cell>
          <cell r="H126">
            <v>0</v>
          </cell>
          <cell r="I126" t="str">
            <v>平</v>
          </cell>
          <cell r="J126">
            <v>0</v>
          </cell>
        </row>
        <row r="127">
          <cell r="A127" t="str">
            <v>小计：</v>
          </cell>
          <cell r="E127" t="str">
            <v>平</v>
          </cell>
          <cell r="F127">
            <v>0</v>
          </cell>
          <cell r="G127">
            <v>0</v>
          </cell>
          <cell r="H127">
            <v>0</v>
          </cell>
          <cell r="I127" t="str">
            <v>平</v>
          </cell>
          <cell r="J127">
            <v>0</v>
          </cell>
        </row>
        <row r="128">
          <cell r="A128" t="str">
            <v>1177</v>
          </cell>
          <cell r="B128" t="str">
            <v>重庆美力斯中央热水</v>
          </cell>
          <cell r="C128" t="str">
            <v>02</v>
          </cell>
          <cell r="D128" t="str">
            <v>阿卡迪亚</v>
          </cell>
          <cell r="E128" t="str">
            <v>贷</v>
          </cell>
          <cell r="F128">
            <v>162320</v>
          </cell>
          <cell r="G128">
            <v>50000</v>
          </cell>
          <cell r="H128">
            <v>0</v>
          </cell>
          <cell r="I128" t="str">
            <v>贷</v>
          </cell>
          <cell r="J128">
            <v>112320</v>
          </cell>
        </row>
        <row r="129">
          <cell r="A129" t="str">
            <v>小计：</v>
          </cell>
          <cell r="E129" t="str">
            <v>贷</v>
          </cell>
          <cell r="F129">
            <v>162320</v>
          </cell>
          <cell r="G129">
            <v>50000</v>
          </cell>
          <cell r="H129">
            <v>0</v>
          </cell>
          <cell r="I129" t="str">
            <v>贷</v>
          </cell>
          <cell r="J129">
            <v>112320</v>
          </cell>
        </row>
        <row r="130">
          <cell r="A130" t="str">
            <v>1178</v>
          </cell>
          <cell r="B130" t="str">
            <v>重庆市永创体育游乐</v>
          </cell>
          <cell r="C130" t="str">
            <v>01</v>
          </cell>
          <cell r="D130" t="str">
            <v>云栖谷</v>
          </cell>
          <cell r="E130" t="str">
            <v>平</v>
          </cell>
          <cell r="F130">
            <v>0</v>
          </cell>
          <cell r="G130">
            <v>0</v>
          </cell>
          <cell r="H130">
            <v>0</v>
          </cell>
          <cell r="I130" t="str">
            <v>平</v>
          </cell>
          <cell r="J130">
            <v>0</v>
          </cell>
        </row>
        <row r="131">
          <cell r="A131" t="str">
            <v>小计：</v>
          </cell>
          <cell r="E131" t="str">
            <v>平</v>
          </cell>
          <cell r="F131">
            <v>0</v>
          </cell>
          <cell r="G131">
            <v>0</v>
          </cell>
          <cell r="H131">
            <v>0</v>
          </cell>
          <cell r="I131" t="str">
            <v>平</v>
          </cell>
          <cell r="J131">
            <v>0</v>
          </cell>
        </row>
        <row r="132">
          <cell r="A132" t="str">
            <v>1179</v>
          </cell>
          <cell r="B132" t="str">
            <v>重庆中钢炉料有限责</v>
          </cell>
          <cell r="C132" t="str">
            <v>01</v>
          </cell>
          <cell r="D132" t="str">
            <v>云栖谷</v>
          </cell>
          <cell r="E132" t="str">
            <v>平</v>
          </cell>
          <cell r="F132">
            <v>0</v>
          </cell>
          <cell r="G132">
            <v>0</v>
          </cell>
          <cell r="H132">
            <v>0</v>
          </cell>
          <cell r="I132" t="str">
            <v>平</v>
          </cell>
          <cell r="J132">
            <v>0</v>
          </cell>
        </row>
        <row r="133">
          <cell r="A133" t="str">
            <v>小计：</v>
          </cell>
          <cell r="E133" t="str">
            <v>平</v>
          </cell>
          <cell r="F133">
            <v>0</v>
          </cell>
          <cell r="G133">
            <v>0</v>
          </cell>
          <cell r="H133">
            <v>0</v>
          </cell>
          <cell r="I133" t="str">
            <v>平</v>
          </cell>
          <cell r="J133">
            <v>0</v>
          </cell>
        </row>
        <row r="134">
          <cell r="A134" t="str">
            <v>1180</v>
          </cell>
          <cell r="B134" t="str">
            <v>重庆渝通花卉园艺公</v>
          </cell>
          <cell r="C134" t="str">
            <v>01</v>
          </cell>
          <cell r="D134" t="str">
            <v>云栖谷</v>
          </cell>
          <cell r="E134" t="str">
            <v>平</v>
          </cell>
          <cell r="F134">
            <v>0</v>
          </cell>
          <cell r="G134">
            <v>0</v>
          </cell>
          <cell r="H134">
            <v>0</v>
          </cell>
          <cell r="I134" t="str">
            <v>平</v>
          </cell>
          <cell r="J134">
            <v>0</v>
          </cell>
        </row>
        <row r="135">
          <cell r="A135" t="str">
            <v>小计：</v>
          </cell>
          <cell r="E135" t="str">
            <v>平</v>
          </cell>
          <cell r="F135">
            <v>0</v>
          </cell>
          <cell r="G135">
            <v>0</v>
          </cell>
          <cell r="H135">
            <v>0</v>
          </cell>
          <cell r="I135" t="str">
            <v>平</v>
          </cell>
          <cell r="J135">
            <v>0</v>
          </cell>
        </row>
        <row r="136">
          <cell r="A136" t="str">
            <v>1181</v>
          </cell>
          <cell r="B136" t="str">
            <v>重庆市欧亚花卉园艺</v>
          </cell>
          <cell r="C136" t="str">
            <v>01</v>
          </cell>
          <cell r="D136" t="str">
            <v>云栖谷</v>
          </cell>
          <cell r="E136" t="str">
            <v>平</v>
          </cell>
          <cell r="F136">
            <v>0</v>
          </cell>
          <cell r="G136">
            <v>0</v>
          </cell>
          <cell r="H136">
            <v>0</v>
          </cell>
          <cell r="I136" t="str">
            <v>平</v>
          </cell>
          <cell r="J136">
            <v>0</v>
          </cell>
        </row>
        <row r="137">
          <cell r="A137" t="str">
            <v>小计：</v>
          </cell>
          <cell r="E137" t="str">
            <v>平</v>
          </cell>
          <cell r="F137">
            <v>0</v>
          </cell>
          <cell r="G137">
            <v>0</v>
          </cell>
          <cell r="H137">
            <v>0</v>
          </cell>
          <cell r="I137" t="str">
            <v>平</v>
          </cell>
          <cell r="J137">
            <v>0</v>
          </cell>
        </row>
        <row r="138">
          <cell r="A138" t="str">
            <v>1182</v>
          </cell>
          <cell r="B138" t="str">
            <v>重庆市北碚区静观花</v>
          </cell>
          <cell r="C138" t="str">
            <v>02</v>
          </cell>
          <cell r="D138" t="str">
            <v>阿卡迪亚</v>
          </cell>
          <cell r="E138" t="str">
            <v>平</v>
          </cell>
          <cell r="F138">
            <v>0</v>
          </cell>
          <cell r="G138">
            <v>18479</v>
          </cell>
          <cell r="H138">
            <v>18479</v>
          </cell>
          <cell r="I138" t="str">
            <v>平</v>
          </cell>
          <cell r="J138">
            <v>0</v>
          </cell>
        </row>
        <row r="139">
          <cell r="A139" t="str">
            <v>小计：</v>
          </cell>
          <cell r="E139" t="str">
            <v>平</v>
          </cell>
          <cell r="F139">
            <v>0</v>
          </cell>
          <cell r="G139">
            <v>18479</v>
          </cell>
          <cell r="H139">
            <v>18479</v>
          </cell>
          <cell r="I139" t="str">
            <v>平</v>
          </cell>
          <cell r="J139">
            <v>0</v>
          </cell>
        </row>
        <row r="140">
          <cell r="A140" t="str">
            <v>1183</v>
          </cell>
          <cell r="B140" t="str">
            <v>重庆市渝中区新华五</v>
          </cell>
          <cell r="C140" t="str">
            <v>02</v>
          </cell>
          <cell r="D140" t="str">
            <v>阿卡迪亚</v>
          </cell>
          <cell r="E140" t="str">
            <v>平</v>
          </cell>
          <cell r="F140">
            <v>0</v>
          </cell>
          <cell r="G140">
            <v>0</v>
          </cell>
          <cell r="H140">
            <v>0</v>
          </cell>
          <cell r="I140" t="str">
            <v>平</v>
          </cell>
          <cell r="J140">
            <v>0</v>
          </cell>
        </row>
        <row r="141">
          <cell r="A141" t="str">
            <v>小计：</v>
          </cell>
          <cell r="E141" t="str">
            <v>平</v>
          </cell>
          <cell r="F141">
            <v>0</v>
          </cell>
          <cell r="G141">
            <v>0</v>
          </cell>
          <cell r="H141">
            <v>0</v>
          </cell>
          <cell r="I141" t="str">
            <v>平</v>
          </cell>
          <cell r="J141">
            <v>0</v>
          </cell>
        </row>
        <row r="142">
          <cell r="A142" t="str">
            <v>1184</v>
          </cell>
          <cell r="B142" t="str">
            <v>重庆建强园林景观工</v>
          </cell>
          <cell r="C142" t="str">
            <v>01</v>
          </cell>
          <cell r="D142" t="str">
            <v>云栖谷</v>
          </cell>
          <cell r="E142" t="str">
            <v>平</v>
          </cell>
          <cell r="F142">
            <v>0</v>
          </cell>
          <cell r="G142">
            <v>0</v>
          </cell>
          <cell r="H142">
            <v>0</v>
          </cell>
          <cell r="I142" t="str">
            <v>平</v>
          </cell>
          <cell r="J142">
            <v>0</v>
          </cell>
        </row>
        <row r="143">
          <cell r="A143" t="str">
            <v>1184</v>
          </cell>
          <cell r="B143" t="str">
            <v>重庆建强园林景观工</v>
          </cell>
          <cell r="C143" t="str">
            <v>02</v>
          </cell>
          <cell r="D143" t="str">
            <v>阿卡迪亚</v>
          </cell>
          <cell r="E143" t="str">
            <v>平</v>
          </cell>
          <cell r="F143">
            <v>0</v>
          </cell>
          <cell r="G143">
            <v>0</v>
          </cell>
          <cell r="H143">
            <v>0</v>
          </cell>
          <cell r="I143" t="str">
            <v>平</v>
          </cell>
          <cell r="J143">
            <v>0</v>
          </cell>
        </row>
        <row r="144">
          <cell r="A144" t="str">
            <v>小计：</v>
          </cell>
          <cell r="E144" t="str">
            <v>平</v>
          </cell>
          <cell r="F144">
            <v>0</v>
          </cell>
          <cell r="G144">
            <v>0</v>
          </cell>
          <cell r="H144">
            <v>0</v>
          </cell>
          <cell r="I144" t="str">
            <v>平</v>
          </cell>
          <cell r="J144">
            <v>0</v>
          </cell>
        </row>
        <row r="145">
          <cell r="A145" t="str">
            <v>1185</v>
          </cell>
          <cell r="B145" t="str">
            <v>重庆太和冷气工程有</v>
          </cell>
          <cell r="C145" t="str">
            <v>02</v>
          </cell>
          <cell r="D145" t="str">
            <v>阿卡迪亚</v>
          </cell>
          <cell r="E145" t="str">
            <v>平</v>
          </cell>
          <cell r="F145">
            <v>0</v>
          </cell>
          <cell r="G145">
            <v>0</v>
          </cell>
          <cell r="H145">
            <v>0</v>
          </cell>
          <cell r="I145" t="str">
            <v>平</v>
          </cell>
          <cell r="J145">
            <v>0</v>
          </cell>
        </row>
        <row r="146">
          <cell r="A146" t="str">
            <v>小计：</v>
          </cell>
          <cell r="E146" t="str">
            <v>平</v>
          </cell>
          <cell r="F146">
            <v>0</v>
          </cell>
          <cell r="G146">
            <v>0</v>
          </cell>
          <cell r="H146">
            <v>0</v>
          </cell>
          <cell r="I146" t="str">
            <v>平</v>
          </cell>
          <cell r="J146">
            <v>0</v>
          </cell>
        </row>
        <row r="147">
          <cell r="A147" t="str">
            <v>1186</v>
          </cell>
          <cell r="B147" t="str">
            <v>重庆海啸物资有限公</v>
          </cell>
          <cell r="C147" t="str">
            <v>01</v>
          </cell>
          <cell r="D147" t="str">
            <v>云栖谷</v>
          </cell>
          <cell r="E147" t="str">
            <v>贷</v>
          </cell>
          <cell r="F147">
            <v>558820.38</v>
          </cell>
          <cell r="G147">
            <v>351093.79</v>
          </cell>
          <cell r="H147">
            <v>0</v>
          </cell>
          <cell r="I147" t="str">
            <v>贷</v>
          </cell>
          <cell r="J147">
            <v>207726.59</v>
          </cell>
        </row>
        <row r="148">
          <cell r="A148" t="str">
            <v>1186</v>
          </cell>
          <cell r="B148" t="str">
            <v>重庆海啸物资有限公</v>
          </cell>
          <cell r="C148" t="str">
            <v>02</v>
          </cell>
          <cell r="D148" t="str">
            <v>阿卡迪亚</v>
          </cell>
          <cell r="E148" t="str">
            <v>贷</v>
          </cell>
          <cell r="F148">
            <v>1395335.97</v>
          </cell>
          <cell r="G148">
            <v>798906.21</v>
          </cell>
          <cell r="H148">
            <v>0</v>
          </cell>
          <cell r="I148" t="str">
            <v>贷</v>
          </cell>
          <cell r="J148">
            <v>596429.76</v>
          </cell>
        </row>
        <row r="149">
          <cell r="A149" t="str">
            <v>小计：</v>
          </cell>
          <cell r="E149" t="str">
            <v>贷</v>
          </cell>
          <cell r="F149">
            <v>1954156.35</v>
          </cell>
          <cell r="G149">
            <v>1150000</v>
          </cell>
          <cell r="H149">
            <v>0</v>
          </cell>
          <cell r="I149" t="str">
            <v>贷</v>
          </cell>
          <cell r="J149">
            <v>804156.35</v>
          </cell>
        </row>
        <row r="150">
          <cell r="A150" t="str">
            <v>1187</v>
          </cell>
          <cell r="B150" t="str">
            <v>四川省达州钢铁集团</v>
          </cell>
          <cell r="C150" t="str">
            <v>01</v>
          </cell>
          <cell r="D150" t="str">
            <v>云栖谷</v>
          </cell>
          <cell r="E150" t="str">
            <v>贷</v>
          </cell>
          <cell r="F150">
            <v>134019.51999999999</v>
          </cell>
          <cell r="G150">
            <v>0</v>
          </cell>
          <cell r="H150">
            <v>0</v>
          </cell>
          <cell r="I150" t="str">
            <v>贷</v>
          </cell>
          <cell r="J150">
            <v>134019.51999999999</v>
          </cell>
        </row>
        <row r="151">
          <cell r="A151" t="str">
            <v>1187</v>
          </cell>
          <cell r="B151" t="str">
            <v>四川省达州钢铁集团</v>
          </cell>
          <cell r="C151" t="str">
            <v>02</v>
          </cell>
          <cell r="D151" t="str">
            <v>阿卡迪亚</v>
          </cell>
          <cell r="E151" t="str">
            <v>平</v>
          </cell>
          <cell r="F151">
            <v>0</v>
          </cell>
          <cell r="G151">
            <v>0</v>
          </cell>
          <cell r="H151">
            <v>0</v>
          </cell>
          <cell r="I151" t="str">
            <v>平</v>
          </cell>
          <cell r="J151">
            <v>0</v>
          </cell>
        </row>
        <row r="152">
          <cell r="A152" t="str">
            <v>小计：</v>
          </cell>
          <cell r="E152" t="str">
            <v>贷</v>
          </cell>
          <cell r="F152">
            <v>134019.51999999999</v>
          </cell>
          <cell r="G152">
            <v>0</v>
          </cell>
          <cell r="H152">
            <v>0</v>
          </cell>
          <cell r="I152" t="str">
            <v>贷</v>
          </cell>
          <cell r="J152">
            <v>134019.51999999999</v>
          </cell>
        </row>
        <row r="153">
          <cell r="A153" t="str">
            <v>1188</v>
          </cell>
          <cell r="B153" t="str">
            <v>重庆冠群装饰设计工</v>
          </cell>
          <cell r="C153" t="str">
            <v>01</v>
          </cell>
          <cell r="D153" t="str">
            <v>云栖谷</v>
          </cell>
          <cell r="E153" t="str">
            <v>平</v>
          </cell>
          <cell r="F153">
            <v>0</v>
          </cell>
          <cell r="G153">
            <v>0</v>
          </cell>
          <cell r="H153">
            <v>0</v>
          </cell>
          <cell r="I153" t="str">
            <v>平</v>
          </cell>
          <cell r="J153">
            <v>0</v>
          </cell>
        </row>
        <row r="154">
          <cell r="A154" t="str">
            <v>小计：</v>
          </cell>
          <cell r="E154" t="str">
            <v>平</v>
          </cell>
          <cell r="F154">
            <v>0</v>
          </cell>
          <cell r="G154">
            <v>0</v>
          </cell>
          <cell r="H154">
            <v>0</v>
          </cell>
          <cell r="I154" t="str">
            <v>平</v>
          </cell>
          <cell r="J154">
            <v>0</v>
          </cell>
        </row>
        <row r="155">
          <cell r="A155" t="str">
            <v>1189</v>
          </cell>
          <cell r="B155" t="str">
            <v>重庆市渝中区舍得机</v>
          </cell>
          <cell r="C155" t="str">
            <v>01</v>
          </cell>
          <cell r="D155" t="str">
            <v>云栖谷</v>
          </cell>
          <cell r="E155" t="str">
            <v>平</v>
          </cell>
          <cell r="F155">
            <v>0</v>
          </cell>
          <cell r="G155">
            <v>0</v>
          </cell>
          <cell r="H155">
            <v>0</v>
          </cell>
          <cell r="I155" t="str">
            <v>平</v>
          </cell>
          <cell r="J155">
            <v>0</v>
          </cell>
        </row>
        <row r="156">
          <cell r="A156" t="str">
            <v>1189</v>
          </cell>
          <cell r="B156" t="str">
            <v>重庆市渝中区舍得机</v>
          </cell>
          <cell r="C156" t="str">
            <v>02</v>
          </cell>
          <cell r="D156" t="str">
            <v>阿卡迪亚</v>
          </cell>
          <cell r="E156" t="str">
            <v>平</v>
          </cell>
          <cell r="F156">
            <v>0</v>
          </cell>
          <cell r="G156">
            <v>0</v>
          </cell>
          <cell r="H156">
            <v>0</v>
          </cell>
          <cell r="I156" t="str">
            <v>平</v>
          </cell>
          <cell r="J156">
            <v>0</v>
          </cell>
        </row>
        <row r="157">
          <cell r="A157" t="str">
            <v>小计：</v>
          </cell>
          <cell r="E157" t="str">
            <v>平</v>
          </cell>
          <cell r="F157">
            <v>0</v>
          </cell>
          <cell r="G157">
            <v>0</v>
          </cell>
          <cell r="H157">
            <v>0</v>
          </cell>
          <cell r="I157" t="str">
            <v>平</v>
          </cell>
          <cell r="J157">
            <v>0</v>
          </cell>
        </row>
        <row r="158">
          <cell r="A158" t="str">
            <v>1190</v>
          </cell>
          <cell r="B158" t="str">
            <v>重庆金汕厨房设备制</v>
          </cell>
          <cell r="C158" t="str">
            <v>02</v>
          </cell>
          <cell r="D158" t="str">
            <v>阿卡迪亚</v>
          </cell>
          <cell r="E158" t="str">
            <v>平</v>
          </cell>
          <cell r="F158">
            <v>0</v>
          </cell>
          <cell r="G158">
            <v>0</v>
          </cell>
          <cell r="H158">
            <v>0</v>
          </cell>
          <cell r="I158" t="str">
            <v>平</v>
          </cell>
          <cell r="J158">
            <v>0</v>
          </cell>
        </row>
        <row r="159">
          <cell r="A159" t="str">
            <v>小计：</v>
          </cell>
          <cell r="E159" t="str">
            <v>平</v>
          </cell>
          <cell r="F159">
            <v>0</v>
          </cell>
          <cell r="G159">
            <v>0</v>
          </cell>
          <cell r="H159">
            <v>0</v>
          </cell>
          <cell r="I159" t="str">
            <v>平</v>
          </cell>
          <cell r="J159">
            <v>0</v>
          </cell>
        </row>
        <row r="160">
          <cell r="A160" t="str">
            <v>1191</v>
          </cell>
          <cell r="B160" t="str">
            <v>重庆中联建材五交化</v>
          </cell>
          <cell r="C160" t="str">
            <v>01</v>
          </cell>
          <cell r="D160" t="str">
            <v>云栖谷</v>
          </cell>
          <cell r="E160" t="str">
            <v>平</v>
          </cell>
          <cell r="F160">
            <v>0</v>
          </cell>
          <cell r="G160">
            <v>0</v>
          </cell>
          <cell r="H160">
            <v>0</v>
          </cell>
          <cell r="I160" t="str">
            <v>平</v>
          </cell>
          <cell r="J160">
            <v>0</v>
          </cell>
        </row>
        <row r="161">
          <cell r="A161" t="str">
            <v>小计：</v>
          </cell>
          <cell r="E161" t="str">
            <v>平</v>
          </cell>
          <cell r="F161">
            <v>0</v>
          </cell>
          <cell r="G161">
            <v>0</v>
          </cell>
          <cell r="H161">
            <v>0</v>
          </cell>
          <cell r="I161" t="str">
            <v>平</v>
          </cell>
          <cell r="J161">
            <v>0</v>
          </cell>
        </row>
        <row r="162">
          <cell r="A162" t="str">
            <v>1192</v>
          </cell>
          <cell r="B162" t="str">
            <v>重庆市高新技术产业</v>
          </cell>
          <cell r="C162" t="str">
            <v>01</v>
          </cell>
          <cell r="D162" t="str">
            <v>云栖谷</v>
          </cell>
          <cell r="E162" t="str">
            <v>平</v>
          </cell>
          <cell r="F162">
            <v>0</v>
          </cell>
          <cell r="G162">
            <v>0</v>
          </cell>
          <cell r="H162">
            <v>0</v>
          </cell>
          <cell r="I162" t="str">
            <v>平</v>
          </cell>
          <cell r="J162">
            <v>0</v>
          </cell>
        </row>
        <row r="163">
          <cell r="A163" t="str">
            <v>小计：</v>
          </cell>
          <cell r="E163" t="str">
            <v>平</v>
          </cell>
          <cell r="F163">
            <v>0</v>
          </cell>
          <cell r="G163">
            <v>0</v>
          </cell>
          <cell r="H163">
            <v>0</v>
          </cell>
          <cell r="I163" t="str">
            <v>平</v>
          </cell>
          <cell r="J163">
            <v>0</v>
          </cell>
        </row>
        <row r="164">
          <cell r="A164" t="str">
            <v>1193</v>
          </cell>
          <cell r="B164" t="str">
            <v>重庆市中江电器厂</v>
          </cell>
          <cell r="C164" t="str">
            <v>01</v>
          </cell>
          <cell r="D164" t="str">
            <v>云栖谷</v>
          </cell>
          <cell r="E164" t="str">
            <v>平</v>
          </cell>
          <cell r="F164">
            <v>0</v>
          </cell>
          <cell r="G164">
            <v>0</v>
          </cell>
          <cell r="H164">
            <v>0</v>
          </cell>
          <cell r="I164" t="str">
            <v>平</v>
          </cell>
          <cell r="J164">
            <v>0</v>
          </cell>
        </row>
        <row r="165">
          <cell r="A165" t="str">
            <v>小计：</v>
          </cell>
          <cell r="E165" t="str">
            <v>平</v>
          </cell>
          <cell r="F165">
            <v>0</v>
          </cell>
          <cell r="G165">
            <v>0</v>
          </cell>
          <cell r="H165">
            <v>0</v>
          </cell>
          <cell r="I165" t="str">
            <v>平</v>
          </cell>
          <cell r="J165">
            <v>0</v>
          </cell>
        </row>
        <row r="166">
          <cell r="A166" t="str">
            <v>1194</v>
          </cell>
          <cell r="B166" t="str">
            <v>重庆市大渡口区润鑫</v>
          </cell>
          <cell r="C166" t="str">
            <v>02</v>
          </cell>
          <cell r="D166" t="str">
            <v>阿卡迪亚</v>
          </cell>
          <cell r="E166" t="str">
            <v>平</v>
          </cell>
          <cell r="F166">
            <v>0</v>
          </cell>
          <cell r="G166">
            <v>0</v>
          </cell>
          <cell r="H166">
            <v>0</v>
          </cell>
          <cell r="I166" t="str">
            <v>平</v>
          </cell>
          <cell r="J166">
            <v>0</v>
          </cell>
        </row>
        <row r="167">
          <cell r="A167" t="str">
            <v>小计：</v>
          </cell>
          <cell r="E167" t="str">
            <v>平</v>
          </cell>
          <cell r="F167">
            <v>0</v>
          </cell>
          <cell r="G167">
            <v>0</v>
          </cell>
          <cell r="H167">
            <v>0</v>
          </cell>
          <cell r="I167" t="str">
            <v>平</v>
          </cell>
          <cell r="J167">
            <v>0</v>
          </cell>
        </row>
        <row r="168">
          <cell r="A168" t="str">
            <v>1195</v>
          </cell>
          <cell r="B168" t="str">
            <v>重庆天子农业发展有</v>
          </cell>
          <cell r="C168" t="str">
            <v>01</v>
          </cell>
          <cell r="D168" t="str">
            <v>云栖谷</v>
          </cell>
          <cell r="E168" t="str">
            <v>平</v>
          </cell>
          <cell r="F168">
            <v>0</v>
          </cell>
          <cell r="G168">
            <v>0</v>
          </cell>
          <cell r="H168">
            <v>0</v>
          </cell>
          <cell r="I168" t="str">
            <v>平</v>
          </cell>
          <cell r="J168">
            <v>0</v>
          </cell>
        </row>
        <row r="169">
          <cell r="A169" t="str">
            <v>小计：</v>
          </cell>
          <cell r="E169" t="str">
            <v>平</v>
          </cell>
          <cell r="F169">
            <v>0</v>
          </cell>
          <cell r="G169">
            <v>0</v>
          </cell>
          <cell r="H169">
            <v>0</v>
          </cell>
          <cell r="I169" t="str">
            <v>平</v>
          </cell>
          <cell r="J169">
            <v>0</v>
          </cell>
        </row>
        <row r="170">
          <cell r="A170" t="str">
            <v>1196</v>
          </cell>
          <cell r="B170" t="str">
            <v>重庆市南岸区洋豪漆</v>
          </cell>
          <cell r="C170" t="str">
            <v>01</v>
          </cell>
          <cell r="D170" t="str">
            <v>云栖谷</v>
          </cell>
          <cell r="E170" t="str">
            <v>平</v>
          </cell>
          <cell r="F170">
            <v>0</v>
          </cell>
          <cell r="G170">
            <v>0</v>
          </cell>
          <cell r="H170">
            <v>0</v>
          </cell>
          <cell r="I170" t="str">
            <v>平</v>
          </cell>
          <cell r="J170">
            <v>0</v>
          </cell>
        </row>
        <row r="171">
          <cell r="A171" t="str">
            <v>1196</v>
          </cell>
          <cell r="B171" t="str">
            <v>重庆市南岸区洋豪漆</v>
          </cell>
          <cell r="C171" t="str">
            <v>02</v>
          </cell>
          <cell r="D171" t="str">
            <v>阿卡迪亚</v>
          </cell>
          <cell r="E171" t="str">
            <v>平</v>
          </cell>
          <cell r="F171">
            <v>0</v>
          </cell>
          <cell r="G171">
            <v>0</v>
          </cell>
          <cell r="H171">
            <v>0</v>
          </cell>
          <cell r="I171" t="str">
            <v>平</v>
          </cell>
          <cell r="J171">
            <v>0</v>
          </cell>
        </row>
        <row r="172">
          <cell r="A172" t="str">
            <v>小计：</v>
          </cell>
          <cell r="E172" t="str">
            <v>平</v>
          </cell>
          <cell r="F172">
            <v>0</v>
          </cell>
          <cell r="G172">
            <v>0</v>
          </cell>
          <cell r="H172">
            <v>0</v>
          </cell>
          <cell r="I172" t="str">
            <v>平</v>
          </cell>
          <cell r="J172">
            <v>0</v>
          </cell>
        </row>
        <row r="173">
          <cell r="A173" t="str">
            <v>1197</v>
          </cell>
          <cell r="B173" t="str">
            <v>福州华宇体育休闲设</v>
          </cell>
          <cell r="C173" t="str">
            <v>01</v>
          </cell>
          <cell r="D173" t="str">
            <v>云栖谷</v>
          </cell>
          <cell r="E173" t="str">
            <v>平</v>
          </cell>
          <cell r="F173">
            <v>0</v>
          </cell>
          <cell r="G173">
            <v>0</v>
          </cell>
          <cell r="H173">
            <v>0</v>
          </cell>
          <cell r="I173" t="str">
            <v>平</v>
          </cell>
          <cell r="J173">
            <v>0</v>
          </cell>
        </row>
        <row r="174">
          <cell r="A174" t="str">
            <v>小计：</v>
          </cell>
          <cell r="E174" t="str">
            <v>平</v>
          </cell>
          <cell r="F174">
            <v>0</v>
          </cell>
          <cell r="G174">
            <v>0</v>
          </cell>
          <cell r="H174">
            <v>0</v>
          </cell>
          <cell r="I174" t="str">
            <v>平</v>
          </cell>
          <cell r="J174">
            <v>0</v>
          </cell>
        </row>
        <row r="175">
          <cell r="A175" t="str">
            <v>1198</v>
          </cell>
          <cell r="B175" t="str">
            <v>重庆三辉建材发展有</v>
          </cell>
          <cell r="C175" t="str">
            <v>01</v>
          </cell>
          <cell r="D175" t="str">
            <v>云栖谷</v>
          </cell>
          <cell r="E175" t="str">
            <v>贷</v>
          </cell>
          <cell r="F175">
            <v>5608.6</v>
          </cell>
          <cell r="G175">
            <v>230</v>
          </cell>
          <cell r="H175">
            <v>3431.8</v>
          </cell>
          <cell r="I175" t="str">
            <v>贷</v>
          </cell>
          <cell r="J175">
            <v>8810.4</v>
          </cell>
        </row>
        <row r="176">
          <cell r="A176" t="str">
            <v>1198</v>
          </cell>
          <cell r="B176" t="str">
            <v>重庆三辉建材发展有</v>
          </cell>
          <cell r="C176" t="str">
            <v>02</v>
          </cell>
          <cell r="D176" t="str">
            <v>阿卡迪亚</v>
          </cell>
          <cell r="E176" t="str">
            <v>贷</v>
          </cell>
          <cell r="F176">
            <v>5562</v>
          </cell>
          <cell r="G176">
            <v>0</v>
          </cell>
          <cell r="H176">
            <v>0</v>
          </cell>
          <cell r="I176" t="str">
            <v>贷</v>
          </cell>
          <cell r="J176">
            <v>5562</v>
          </cell>
        </row>
        <row r="177">
          <cell r="A177" t="str">
            <v>小计：</v>
          </cell>
          <cell r="E177" t="str">
            <v>贷</v>
          </cell>
          <cell r="F177">
            <v>11170.6</v>
          </cell>
          <cell r="G177">
            <v>230</v>
          </cell>
          <cell r="H177">
            <v>3431.8</v>
          </cell>
          <cell r="I177" t="str">
            <v>贷</v>
          </cell>
          <cell r="J177">
            <v>14372.4</v>
          </cell>
        </row>
        <row r="178">
          <cell r="A178" t="str">
            <v>1199</v>
          </cell>
          <cell r="B178" t="str">
            <v>重庆顺华新型防水材</v>
          </cell>
          <cell r="C178" t="str">
            <v>02</v>
          </cell>
          <cell r="D178" t="str">
            <v>阿卡迪亚</v>
          </cell>
          <cell r="E178" t="str">
            <v>平</v>
          </cell>
          <cell r="F178">
            <v>0</v>
          </cell>
          <cell r="G178">
            <v>0</v>
          </cell>
          <cell r="H178">
            <v>0</v>
          </cell>
          <cell r="I178" t="str">
            <v>平</v>
          </cell>
          <cell r="J178">
            <v>0</v>
          </cell>
        </row>
        <row r="179">
          <cell r="A179" t="str">
            <v>小计：</v>
          </cell>
          <cell r="E179" t="str">
            <v>平</v>
          </cell>
          <cell r="F179">
            <v>0</v>
          </cell>
          <cell r="G179">
            <v>0</v>
          </cell>
          <cell r="H179">
            <v>0</v>
          </cell>
          <cell r="I179" t="str">
            <v>平</v>
          </cell>
          <cell r="J179">
            <v>0</v>
          </cell>
        </row>
        <row r="180">
          <cell r="A180" t="str">
            <v>1200</v>
          </cell>
          <cell r="B180" t="str">
            <v>重庆市南岸区放牛坪</v>
          </cell>
          <cell r="C180" t="str">
            <v>01</v>
          </cell>
          <cell r="D180" t="str">
            <v>云栖谷</v>
          </cell>
          <cell r="E180" t="str">
            <v>平</v>
          </cell>
          <cell r="F180">
            <v>0</v>
          </cell>
          <cell r="G180">
            <v>0</v>
          </cell>
          <cell r="H180">
            <v>0</v>
          </cell>
          <cell r="I180" t="str">
            <v>平</v>
          </cell>
          <cell r="J180">
            <v>0</v>
          </cell>
        </row>
        <row r="181">
          <cell r="A181" t="str">
            <v>小计：</v>
          </cell>
          <cell r="E181" t="str">
            <v>平</v>
          </cell>
          <cell r="F181">
            <v>0</v>
          </cell>
          <cell r="G181">
            <v>0</v>
          </cell>
          <cell r="H181">
            <v>0</v>
          </cell>
          <cell r="I181" t="str">
            <v>平</v>
          </cell>
          <cell r="J181">
            <v>0</v>
          </cell>
        </row>
        <row r="182">
          <cell r="A182" t="str">
            <v>1201</v>
          </cell>
          <cell r="B182" t="str">
            <v>重庆农景园艺场</v>
          </cell>
          <cell r="C182" t="str">
            <v>01</v>
          </cell>
          <cell r="D182" t="str">
            <v>云栖谷</v>
          </cell>
          <cell r="E182" t="str">
            <v>平</v>
          </cell>
          <cell r="F182">
            <v>0</v>
          </cell>
          <cell r="G182">
            <v>0</v>
          </cell>
          <cell r="H182">
            <v>0</v>
          </cell>
          <cell r="I182" t="str">
            <v>平</v>
          </cell>
          <cell r="J182">
            <v>0</v>
          </cell>
        </row>
        <row r="183">
          <cell r="A183" t="str">
            <v>小计：</v>
          </cell>
          <cell r="E183" t="str">
            <v>平</v>
          </cell>
          <cell r="F183">
            <v>0</v>
          </cell>
          <cell r="G183">
            <v>0</v>
          </cell>
          <cell r="H183">
            <v>0</v>
          </cell>
          <cell r="I183" t="str">
            <v>平</v>
          </cell>
          <cell r="J183">
            <v>0</v>
          </cell>
        </row>
        <row r="184">
          <cell r="A184" t="str">
            <v>1202</v>
          </cell>
          <cell r="B184" t="str">
            <v>重庆渝展电气有限公</v>
          </cell>
          <cell r="C184" t="str">
            <v>01</v>
          </cell>
          <cell r="D184" t="str">
            <v>云栖谷</v>
          </cell>
          <cell r="E184" t="str">
            <v>贷</v>
          </cell>
          <cell r="F184">
            <v>143551.5</v>
          </cell>
          <cell r="G184">
            <v>54099</v>
          </cell>
          <cell r="H184">
            <v>119718</v>
          </cell>
          <cell r="I184" t="str">
            <v>贷</v>
          </cell>
          <cell r="J184">
            <v>209170.5</v>
          </cell>
        </row>
        <row r="185">
          <cell r="A185" t="str">
            <v>1202</v>
          </cell>
          <cell r="B185" t="str">
            <v>重庆渝展电气有限公</v>
          </cell>
          <cell r="C185" t="str">
            <v>02</v>
          </cell>
          <cell r="D185" t="str">
            <v>阿卡迪亚</v>
          </cell>
          <cell r="E185" t="str">
            <v>贷</v>
          </cell>
          <cell r="F185">
            <v>70878.5</v>
          </cell>
          <cell r="G185">
            <v>30506.5</v>
          </cell>
          <cell r="H185">
            <v>61013</v>
          </cell>
          <cell r="I185" t="str">
            <v>贷</v>
          </cell>
          <cell r="J185">
            <v>101385</v>
          </cell>
        </row>
        <row r="186">
          <cell r="A186" t="str">
            <v>小计：</v>
          </cell>
          <cell r="E186" t="str">
            <v>贷</v>
          </cell>
          <cell r="F186">
            <v>214430</v>
          </cell>
          <cell r="G186">
            <v>84605.5</v>
          </cell>
          <cell r="H186">
            <v>180731</v>
          </cell>
          <cell r="I186" t="str">
            <v>贷</v>
          </cell>
          <cell r="J186">
            <v>310555.5</v>
          </cell>
        </row>
        <row r="187">
          <cell r="A187" t="str">
            <v>1203</v>
          </cell>
          <cell r="B187" t="str">
            <v>重庆市南岸区华联灯</v>
          </cell>
          <cell r="C187" t="str">
            <v>02</v>
          </cell>
          <cell r="D187" t="str">
            <v>阿卡迪亚</v>
          </cell>
          <cell r="E187" t="str">
            <v>平</v>
          </cell>
          <cell r="F187">
            <v>0</v>
          </cell>
          <cell r="G187">
            <v>0</v>
          </cell>
          <cell r="H187">
            <v>0</v>
          </cell>
          <cell r="I187" t="str">
            <v>平</v>
          </cell>
          <cell r="J187">
            <v>0</v>
          </cell>
        </row>
        <row r="188">
          <cell r="A188" t="str">
            <v>小计：</v>
          </cell>
          <cell r="E188" t="str">
            <v>平</v>
          </cell>
          <cell r="F188">
            <v>0</v>
          </cell>
          <cell r="G188">
            <v>0</v>
          </cell>
          <cell r="H188">
            <v>0</v>
          </cell>
          <cell r="I188" t="str">
            <v>平</v>
          </cell>
          <cell r="J188">
            <v>0</v>
          </cell>
        </row>
        <row r="189">
          <cell r="A189" t="str">
            <v>1204</v>
          </cell>
          <cell r="B189" t="str">
            <v>重庆市大足县龙岗管</v>
          </cell>
          <cell r="C189" t="str">
            <v>01</v>
          </cell>
          <cell r="D189" t="str">
            <v>云栖谷</v>
          </cell>
          <cell r="E189" t="str">
            <v>平</v>
          </cell>
          <cell r="F189">
            <v>0</v>
          </cell>
          <cell r="G189">
            <v>0</v>
          </cell>
          <cell r="H189">
            <v>0</v>
          </cell>
          <cell r="I189" t="str">
            <v>平</v>
          </cell>
          <cell r="J189">
            <v>0</v>
          </cell>
        </row>
        <row r="190">
          <cell r="A190" t="str">
            <v>小计：</v>
          </cell>
          <cell r="E190" t="str">
            <v>平</v>
          </cell>
          <cell r="F190">
            <v>0</v>
          </cell>
          <cell r="G190">
            <v>0</v>
          </cell>
          <cell r="H190">
            <v>0</v>
          </cell>
          <cell r="I190" t="str">
            <v>平</v>
          </cell>
          <cell r="J190">
            <v>0</v>
          </cell>
        </row>
        <row r="191">
          <cell r="A191" t="str">
            <v>1205</v>
          </cell>
          <cell r="B191" t="str">
            <v>重庆创达电器有限公</v>
          </cell>
          <cell r="C191" t="str">
            <v>01</v>
          </cell>
          <cell r="D191" t="str">
            <v>云栖谷</v>
          </cell>
          <cell r="E191" t="str">
            <v>平</v>
          </cell>
          <cell r="F191">
            <v>0</v>
          </cell>
          <cell r="G191">
            <v>2182</v>
          </cell>
          <cell r="H191">
            <v>2182</v>
          </cell>
          <cell r="I191" t="str">
            <v>平</v>
          </cell>
          <cell r="J191">
            <v>0</v>
          </cell>
        </row>
        <row r="192">
          <cell r="A192" t="str">
            <v>小计：</v>
          </cell>
          <cell r="E192" t="str">
            <v>平</v>
          </cell>
          <cell r="F192">
            <v>0</v>
          </cell>
          <cell r="G192">
            <v>2182</v>
          </cell>
          <cell r="H192">
            <v>2182</v>
          </cell>
          <cell r="I192" t="str">
            <v>平</v>
          </cell>
          <cell r="J192">
            <v>0</v>
          </cell>
        </row>
        <row r="193">
          <cell r="A193" t="str">
            <v>1206</v>
          </cell>
          <cell r="B193" t="str">
            <v>重庆博泵科技发展有</v>
          </cell>
          <cell r="C193" t="str">
            <v>01</v>
          </cell>
          <cell r="D193" t="str">
            <v>云栖谷</v>
          </cell>
          <cell r="E193" t="str">
            <v>贷</v>
          </cell>
          <cell r="F193">
            <v>2203.1</v>
          </cell>
          <cell r="G193">
            <v>0</v>
          </cell>
          <cell r="H193">
            <v>0</v>
          </cell>
          <cell r="I193" t="str">
            <v>贷</v>
          </cell>
          <cell r="J193">
            <v>2203.1</v>
          </cell>
        </row>
        <row r="194">
          <cell r="A194" t="str">
            <v>小计：</v>
          </cell>
          <cell r="E194" t="str">
            <v>贷</v>
          </cell>
          <cell r="F194">
            <v>2203.1</v>
          </cell>
          <cell r="G194">
            <v>0</v>
          </cell>
          <cell r="H194">
            <v>0</v>
          </cell>
          <cell r="I194" t="str">
            <v>贷</v>
          </cell>
          <cell r="J194">
            <v>2203.1</v>
          </cell>
        </row>
        <row r="195">
          <cell r="A195" t="str">
            <v>1207</v>
          </cell>
          <cell r="B195" t="str">
            <v>自贡中压阀门厂重庆</v>
          </cell>
          <cell r="C195" t="str">
            <v>01</v>
          </cell>
          <cell r="D195" t="str">
            <v>云栖谷</v>
          </cell>
          <cell r="E195" t="str">
            <v>平</v>
          </cell>
          <cell r="F195">
            <v>0</v>
          </cell>
          <cell r="G195">
            <v>0</v>
          </cell>
          <cell r="H195">
            <v>0</v>
          </cell>
          <cell r="I195" t="str">
            <v>平</v>
          </cell>
          <cell r="J195">
            <v>0</v>
          </cell>
        </row>
        <row r="196">
          <cell r="A196" t="str">
            <v>小计：</v>
          </cell>
          <cell r="E196" t="str">
            <v>平</v>
          </cell>
          <cell r="F196">
            <v>0</v>
          </cell>
          <cell r="G196">
            <v>0</v>
          </cell>
          <cell r="H196">
            <v>0</v>
          </cell>
          <cell r="I196" t="str">
            <v>平</v>
          </cell>
          <cell r="J196">
            <v>0</v>
          </cell>
        </row>
        <row r="197">
          <cell r="A197" t="str">
            <v>1208</v>
          </cell>
          <cell r="B197" t="str">
            <v>重庆娅鑫防火材料有</v>
          </cell>
          <cell r="C197" t="str">
            <v>01</v>
          </cell>
          <cell r="D197" t="str">
            <v>云栖谷</v>
          </cell>
          <cell r="E197" t="str">
            <v>贷</v>
          </cell>
          <cell r="F197">
            <v>14678.65</v>
          </cell>
          <cell r="G197">
            <v>10088.200000000001</v>
          </cell>
          <cell r="H197">
            <v>0</v>
          </cell>
          <cell r="I197" t="str">
            <v>贷</v>
          </cell>
          <cell r="J197">
            <v>4590.45</v>
          </cell>
        </row>
        <row r="198">
          <cell r="A198" t="str">
            <v>小计：</v>
          </cell>
          <cell r="E198" t="str">
            <v>贷</v>
          </cell>
          <cell r="F198">
            <v>14678.65</v>
          </cell>
          <cell r="G198">
            <v>10088.200000000001</v>
          </cell>
          <cell r="H198">
            <v>0</v>
          </cell>
          <cell r="I198" t="str">
            <v>贷</v>
          </cell>
          <cell r="J198">
            <v>4590.45</v>
          </cell>
        </row>
        <row r="199">
          <cell r="A199" t="str">
            <v>1209</v>
          </cell>
          <cell r="B199" t="str">
            <v>重庆铁钧商贸有限公</v>
          </cell>
          <cell r="C199" t="str">
            <v>02</v>
          </cell>
          <cell r="D199" t="str">
            <v>阿卡迪亚</v>
          </cell>
          <cell r="E199" t="str">
            <v>平</v>
          </cell>
          <cell r="F199">
            <v>0</v>
          </cell>
          <cell r="G199">
            <v>0</v>
          </cell>
          <cell r="H199">
            <v>0</v>
          </cell>
          <cell r="I199" t="str">
            <v>平</v>
          </cell>
          <cell r="J199">
            <v>0</v>
          </cell>
        </row>
        <row r="200">
          <cell r="A200" t="str">
            <v>小计：</v>
          </cell>
          <cell r="E200" t="str">
            <v>平</v>
          </cell>
          <cell r="F200">
            <v>0</v>
          </cell>
          <cell r="G200">
            <v>0</v>
          </cell>
          <cell r="H200">
            <v>0</v>
          </cell>
          <cell r="I200" t="str">
            <v>平</v>
          </cell>
          <cell r="J200">
            <v>0</v>
          </cell>
        </row>
        <row r="201">
          <cell r="A201" t="str">
            <v>1210</v>
          </cell>
          <cell r="B201" t="str">
            <v>重庆市南岸区奇辉灯</v>
          </cell>
          <cell r="C201" t="str">
            <v>01</v>
          </cell>
          <cell r="D201" t="str">
            <v>云栖谷</v>
          </cell>
          <cell r="E201" t="str">
            <v>贷</v>
          </cell>
          <cell r="F201">
            <v>547.71</v>
          </cell>
          <cell r="G201">
            <v>0</v>
          </cell>
          <cell r="H201">
            <v>0</v>
          </cell>
          <cell r="I201" t="str">
            <v>贷</v>
          </cell>
          <cell r="J201">
            <v>547.71</v>
          </cell>
        </row>
        <row r="202">
          <cell r="A202" t="str">
            <v>1210</v>
          </cell>
          <cell r="B202" t="str">
            <v>重庆市南岸区奇辉灯</v>
          </cell>
          <cell r="C202" t="str">
            <v>02</v>
          </cell>
          <cell r="D202" t="str">
            <v>阿卡迪亚</v>
          </cell>
          <cell r="E202" t="str">
            <v>平</v>
          </cell>
          <cell r="F202">
            <v>0</v>
          </cell>
          <cell r="G202">
            <v>0</v>
          </cell>
          <cell r="H202">
            <v>1615.91</v>
          </cell>
          <cell r="I202" t="str">
            <v>贷</v>
          </cell>
          <cell r="J202">
            <v>1615.91</v>
          </cell>
        </row>
        <row r="203">
          <cell r="A203" t="str">
            <v>小计：</v>
          </cell>
          <cell r="E203" t="str">
            <v>贷</v>
          </cell>
          <cell r="F203">
            <v>547.71</v>
          </cell>
          <cell r="G203">
            <v>0</v>
          </cell>
          <cell r="H203">
            <v>1615.91</v>
          </cell>
          <cell r="I203" t="str">
            <v>贷</v>
          </cell>
          <cell r="J203">
            <v>2163.62</v>
          </cell>
        </row>
        <row r="204">
          <cell r="A204" t="str">
            <v>1211</v>
          </cell>
          <cell r="B204" t="str">
            <v>重庆鹏程机电设备有</v>
          </cell>
          <cell r="C204" t="str">
            <v>02</v>
          </cell>
          <cell r="D204" t="str">
            <v>阿卡迪亚</v>
          </cell>
          <cell r="E204" t="str">
            <v>平</v>
          </cell>
          <cell r="F204">
            <v>0</v>
          </cell>
          <cell r="G204">
            <v>0</v>
          </cell>
          <cell r="H204">
            <v>0</v>
          </cell>
          <cell r="I204" t="str">
            <v>平</v>
          </cell>
          <cell r="J204">
            <v>0</v>
          </cell>
        </row>
        <row r="205">
          <cell r="A205" t="str">
            <v>小计：</v>
          </cell>
          <cell r="E205" t="str">
            <v>平</v>
          </cell>
          <cell r="F205">
            <v>0</v>
          </cell>
          <cell r="G205">
            <v>0</v>
          </cell>
          <cell r="H205">
            <v>0</v>
          </cell>
          <cell r="I205" t="str">
            <v>平</v>
          </cell>
          <cell r="J205">
            <v>0</v>
          </cell>
        </row>
        <row r="206">
          <cell r="A206" t="str">
            <v>1212</v>
          </cell>
          <cell r="B206" t="str">
            <v>重庆鼎正钢管有限公</v>
          </cell>
          <cell r="C206" t="str">
            <v>01</v>
          </cell>
          <cell r="D206" t="str">
            <v>云栖谷</v>
          </cell>
          <cell r="E206" t="str">
            <v>平</v>
          </cell>
          <cell r="F206">
            <v>0</v>
          </cell>
          <cell r="G206">
            <v>0</v>
          </cell>
          <cell r="H206">
            <v>0</v>
          </cell>
          <cell r="I206" t="str">
            <v>平</v>
          </cell>
          <cell r="J206">
            <v>0</v>
          </cell>
        </row>
        <row r="207">
          <cell r="A207" t="str">
            <v>1212</v>
          </cell>
          <cell r="B207" t="str">
            <v>重庆鼎正钢管有限公</v>
          </cell>
          <cell r="C207" t="str">
            <v>02</v>
          </cell>
          <cell r="D207" t="str">
            <v>阿卡迪亚</v>
          </cell>
          <cell r="E207" t="str">
            <v>贷</v>
          </cell>
          <cell r="F207">
            <v>2813.4</v>
          </cell>
          <cell r="G207">
            <v>0</v>
          </cell>
          <cell r="H207">
            <v>0</v>
          </cell>
          <cell r="I207" t="str">
            <v>贷</v>
          </cell>
          <cell r="J207">
            <v>2813.4</v>
          </cell>
        </row>
        <row r="208">
          <cell r="A208" t="str">
            <v>小计：</v>
          </cell>
          <cell r="E208" t="str">
            <v>贷</v>
          </cell>
          <cell r="F208">
            <v>2813.4</v>
          </cell>
          <cell r="G208">
            <v>0</v>
          </cell>
          <cell r="H208">
            <v>0</v>
          </cell>
          <cell r="I208" t="str">
            <v>贷</v>
          </cell>
          <cell r="J208">
            <v>2813.4</v>
          </cell>
        </row>
        <row r="209">
          <cell r="A209" t="str">
            <v>1213</v>
          </cell>
          <cell r="B209" t="str">
            <v>重庆市渝中区晓林玻</v>
          </cell>
          <cell r="C209" t="str">
            <v>02</v>
          </cell>
          <cell r="D209" t="str">
            <v>阿卡迪亚</v>
          </cell>
          <cell r="E209" t="str">
            <v>平</v>
          </cell>
          <cell r="F209">
            <v>0</v>
          </cell>
          <cell r="G209">
            <v>0</v>
          </cell>
          <cell r="H209">
            <v>0</v>
          </cell>
          <cell r="I209" t="str">
            <v>平</v>
          </cell>
          <cell r="J209">
            <v>0</v>
          </cell>
        </row>
        <row r="210">
          <cell r="A210" t="str">
            <v>小计：</v>
          </cell>
          <cell r="E210" t="str">
            <v>平</v>
          </cell>
          <cell r="F210">
            <v>0</v>
          </cell>
          <cell r="G210">
            <v>0</v>
          </cell>
          <cell r="H210">
            <v>0</v>
          </cell>
          <cell r="I210" t="str">
            <v>平</v>
          </cell>
          <cell r="J210">
            <v>0</v>
          </cell>
        </row>
        <row r="211">
          <cell r="A211" t="str">
            <v>1214</v>
          </cell>
          <cell r="B211" t="str">
            <v>重庆磊厦建材有限公</v>
          </cell>
          <cell r="C211" t="str">
            <v>02</v>
          </cell>
          <cell r="D211" t="str">
            <v>阿卡迪亚</v>
          </cell>
          <cell r="E211" t="str">
            <v>平</v>
          </cell>
          <cell r="F211">
            <v>0</v>
          </cell>
          <cell r="G211">
            <v>6072</v>
          </cell>
          <cell r="H211">
            <v>6072</v>
          </cell>
          <cell r="I211" t="str">
            <v>平</v>
          </cell>
          <cell r="J211">
            <v>0</v>
          </cell>
        </row>
        <row r="212">
          <cell r="A212" t="str">
            <v>小计：</v>
          </cell>
          <cell r="E212" t="str">
            <v>平</v>
          </cell>
          <cell r="F212">
            <v>0</v>
          </cell>
          <cell r="G212">
            <v>6072</v>
          </cell>
          <cell r="H212">
            <v>6072</v>
          </cell>
          <cell r="I212" t="str">
            <v>平</v>
          </cell>
          <cell r="J212">
            <v>0</v>
          </cell>
        </row>
        <row r="213">
          <cell r="A213" t="str">
            <v>1215</v>
          </cell>
          <cell r="B213" t="str">
            <v>重庆多能电力设备公</v>
          </cell>
          <cell r="C213" t="str">
            <v>02</v>
          </cell>
          <cell r="D213" t="str">
            <v>阿卡迪亚</v>
          </cell>
          <cell r="E213" t="str">
            <v>平</v>
          </cell>
          <cell r="F213">
            <v>0</v>
          </cell>
          <cell r="G213">
            <v>0</v>
          </cell>
          <cell r="H213">
            <v>0</v>
          </cell>
          <cell r="I213" t="str">
            <v>平</v>
          </cell>
          <cell r="J213">
            <v>0</v>
          </cell>
        </row>
        <row r="214">
          <cell r="A214" t="str">
            <v>小计：</v>
          </cell>
          <cell r="E214" t="str">
            <v>平</v>
          </cell>
          <cell r="F214">
            <v>0</v>
          </cell>
          <cell r="G214">
            <v>0</v>
          </cell>
          <cell r="H214">
            <v>0</v>
          </cell>
          <cell r="I214" t="str">
            <v>平</v>
          </cell>
          <cell r="J214">
            <v>0</v>
          </cell>
        </row>
        <row r="215">
          <cell r="A215" t="str">
            <v>1216</v>
          </cell>
          <cell r="B215" t="str">
            <v>重庆欧隆钢绞线有限</v>
          </cell>
          <cell r="C215" t="str">
            <v>01</v>
          </cell>
          <cell r="D215" t="str">
            <v>云栖谷</v>
          </cell>
          <cell r="E215" t="str">
            <v>平</v>
          </cell>
          <cell r="F215">
            <v>0</v>
          </cell>
          <cell r="G215">
            <v>98485.8</v>
          </cell>
          <cell r="H215">
            <v>98485.8</v>
          </cell>
          <cell r="I215" t="str">
            <v>平</v>
          </cell>
          <cell r="J215">
            <v>0</v>
          </cell>
        </row>
        <row r="216">
          <cell r="A216" t="str">
            <v>小计：</v>
          </cell>
          <cell r="E216" t="str">
            <v>平</v>
          </cell>
          <cell r="F216">
            <v>0</v>
          </cell>
          <cell r="G216">
            <v>98485.8</v>
          </cell>
          <cell r="H216">
            <v>98485.8</v>
          </cell>
          <cell r="I216" t="str">
            <v>平</v>
          </cell>
          <cell r="J216">
            <v>0</v>
          </cell>
        </row>
        <row r="217">
          <cell r="A217" t="str">
            <v>1217</v>
          </cell>
          <cell r="B217" t="str">
            <v>重庆松达建材有限公</v>
          </cell>
          <cell r="C217" t="str">
            <v>01</v>
          </cell>
          <cell r="D217" t="str">
            <v>云栖谷</v>
          </cell>
          <cell r="E217" t="str">
            <v>平</v>
          </cell>
          <cell r="F217">
            <v>0</v>
          </cell>
          <cell r="G217">
            <v>12000</v>
          </cell>
          <cell r="H217">
            <v>12000</v>
          </cell>
          <cell r="I217" t="str">
            <v>平</v>
          </cell>
          <cell r="J217">
            <v>0</v>
          </cell>
        </row>
        <row r="218">
          <cell r="A218" t="str">
            <v>小计：</v>
          </cell>
          <cell r="E218" t="str">
            <v>平</v>
          </cell>
          <cell r="F218">
            <v>0</v>
          </cell>
          <cell r="G218">
            <v>12000</v>
          </cell>
          <cell r="H218">
            <v>12000</v>
          </cell>
          <cell r="I218" t="str">
            <v>平</v>
          </cell>
          <cell r="J218">
            <v>0</v>
          </cell>
        </row>
        <row r="219">
          <cell r="A219" t="str">
            <v>1218</v>
          </cell>
          <cell r="B219" t="str">
            <v>重庆斯米克建材连锁</v>
          </cell>
          <cell r="C219" t="str">
            <v>01</v>
          </cell>
          <cell r="D219" t="str">
            <v>云栖谷</v>
          </cell>
          <cell r="E219" t="str">
            <v>平</v>
          </cell>
          <cell r="F219">
            <v>0</v>
          </cell>
          <cell r="G219">
            <v>1165.5</v>
          </cell>
          <cell r="H219">
            <v>1165.5</v>
          </cell>
          <cell r="I219" t="str">
            <v>平</v>
          </cell>
          <cell r="J219">
            <v>0</v>
          </cell>
        </row>
        <row r="220">
          <cell r="A220" t="str">
            <v>小计：</v>
          </cell>
          <cell r="E220" t="str">
            <v>平</v>
          </cell>
          <cell r="F220">
            <v>0</v>
          </cell>
          <cell r="G220">
            <v>1165.5</v>
          </cell>
          <cell r="H220">
            <v>1165.5</v>
          </cell>
          <cell r="I220" t="str">
            <v>平</v>
          </cell>
          <cell r="J220">
            <v>0</v>
          </cell>
        </row>
        <row r="221">
          <cell r="A221" t="str">
            <v>1219</v>
          </cell>
          <cell r="B221" t="str">
            <v>重庆市渝中区应景工</v>
          </cell>
          <cell r="C221" t="str">
            <v>02</v>
          </cell>
          <cell r="D221" t="str">
            <v>阿卡迪亚</v>
          </cell>
          <cell r="E221" t="str">
            <v>平</v>
          </cell>
          <cell r="F221">
            <v>0</v>
          </cell>
          <cell r="G221">
            <v>2076</v>
          </cell>
          <cell r="H221">
            <v>2076</v>
          </cell>
          <cell r="I221" t="str">
            <v>平</v>
          </cell>
          <cell r="J221">
            <v>0</v>
          </cell>
        </row>
        <row r="222">
          <cell r="A222" t="str">
            <v>小计：</v>
          </cell>
          <cell r="E222" t="str">
            <v>平</v>
          </cell>
          <cell r="F222">
            <v>0</v>
          </cell>
          <cell r="G222">
            <v>2076</v>
          </cell>
          <cell r="H222">
            <v>2076</v>
          </cell>
          <cell r="I222" t="str">
            <v>平</v>
          </cell>
          <cell r="J222">
            <v>0</v>
          </cell>
        </row>
        <row r="223">
          <cell r="A223" t="str">
            <v>1220</v>
          </cell>
          <cell r="B223" t="str">
            <v>王怡</v>
          </cell>
          <cell r="C223" t="str">
            <v>02</v>
          </cell>
          <cell r="D223" t="str">
            <v>阿卡迪亚</v>
          </cell>
          <cell r="E223" t="str">
            <v>平</v>
          </cell>
          <cell r="F223">
            <v>0</v>
          </cell>
          <cell r="G223">
            <v>320</v>
          </cell>
          <cell r="H223">
            <v>320</v>
          </cell>
          <cell r="I223" t="str">
            <v>平</v>
          </cell>
          <cell r="J223">
            <v>0</v>
          </cell>
        </row>
        <row r="224">
          <cell r="A224" t="str">
            <v>小计：</v>
          </cell>
          <cell r="E224" t="str">
            <v>平</v>
          </cell>
          <cell r="F224">
            <v>0</v>
          </cell>
          <cell r="G224">
            <v>320</v>
          </cell>
          <cell r="H224">
            <v>320</v>
          </cell>
          <cell r="I224" t="str">
            <v>平</v>
          </cell>
          <cell r="J224">
            <v>0</v>
          </cell>
        </row>
        <row r="225">
          <cell r="A225" t="str">
            <v>1221</v>
          </cell>
          <cell r="B225" t="str">
            <v>周兵</v>
          </cell>
          <cell r="C225" t="str">
            <v>02</v>
          </cell>
          <cell r="D225" t="str">
            <v>阿卡迪亚</v>
          </cell>
          <cell r="E225" t="str">
            <v>平</v>
          </cell>
          <cell r="F225">
            <v>0</v>
          </cell>
          <cell r="G225">
            <v>260</v>
          </cell>
          <cell r="H225">
            <v>260</v>
          </cell>
          <cell r="I225" t="str">
            <v>平</v>
          </cell>
          <cell r="J225">
            <v>0</v>
          </cell>
        </row>
        <row r="226">
          <cell r="A226" t="str">
            <v>小计：</v>
          </cell>
          <cell r="E226" t="str">
            <v>平</v>
          </cell>
          <cell r="F226">
            <v>0</v>
          </cell>
          <cell r="G226">
            <v>260</v>
          </cell>
          <cell r="H226">
            <v>260</v>
          </cell>
          <cell r="I226" t="str">
            <v>平</v>
          </cell>
          <cell r="J226">
            <v>0</v>
          </cell>
        </row>
        <row r="227">
          <cell r="A227" t="str">
            <v>1222</v>
          </cell>
          <cell r="B227" t="str">
            <v>重庆帝尔照明器材有</v>
          </cell>
          <cell r="C227" t="str">
            <v>02</v>
          </cell>
          <cell r="D227" t="str">
            <v>阿卡迪亚</v>
          </cell>
          <cell r="E227" t="str">
            <v>平</v>
          </cell>
          <cell r="F227">
            <v>0</v>
          </cell>
          <cell r="G227">
            <v>306.63</v>
          </cell>
          <cell r="H227">
            <v>306.63</v>
          </cell>
          <cell r="I227" t="str">
            <v>平</v>
          </cell>
          <cell r="J227">
            <v>0</v>
          </cell>
        </row>
        <row r="228">
          <cell r="A228" t="str">
            <v>小计：</v>
          </cell>
          <cell r="E228" t="str">
            <v>平</v>
          </cell>
          <cell r="F228">
            <v>0</v>
          </cell>
          <cell r="G228">
            <v>306.63</v>
          </cell>
          <cell r="H228">
            <v>306.63</v>
          </cell>
          <cell r="I228" t="str">
            <v>平</v>
          </cell>
          <cell r="J228">
            <v>0</v>
          </cell>
        </row>
        <row r="229">
          <cell r="A229" t="str">
            <v>1223</v>
          </cell>
          <cell r="B229" t="str">
            <v>重庆市江津区渝勇建</v>
          </cell>
          <cell r="C229" t="str">
            <v>02</v>
          </cell>
          <cell r="D229" t="str">
            <v>阿卡迪亚</v>
          </cell>
          <cell r="E229" t="str">
            <v>平</v>
          </cell>
          <cell r="F229">
            <v>0</v>
          </cell>
          <cell r="G229">
            <v>786.15</v>
          </cell>
          <cell r="H229">
            <v>786.15</v>
          </cell>
          <cell r="I229" t="str">
            <v>平</v>
          </cell>
          <cell r="J229">
            <v>0</v>
          </cell>
        </row>
        <row r="230">
          <cell r="A230" t="str">
            <v>小计：</v>
          </cell>
          <cell r="E230" t="str">
            <v>平</v>
          </cell>
          <cell r="F230">
            <v>0</v>
          </cell>
          <cell r="G230">
            <v>786.15</v>
          </cell>
          <cell r="H230">
            <v>786.15</v>
          </cell>
          <cell r="I230" t="str">
            <v>平</v>
          </cell>
          <cell r="J230">
            <v>0</v>
          </cell>
        </row>
        <row r="231">
          <cell r="A231" t="str">
            <v>1224</v>
          </cell>
          <cell r="B231" t="str">
            <v>海宁国美园艺有限公</v>
          </cell>
          <cell r="C231" t="str">
            <v>02</v>
          </cell>
          <cell r="D231" t="str">
            <v>阿卡迪亚</v>
          </cell>
          <cell r="E231" t="str">
            <v>平</v>
          </cell>
          <cell r="F231">
            <v>0</v>
          </cell>
          <cell r="G231">
            <v>560</v>
          </cell>
          <cell r="H231">
            <v>560</v>
          </cell>
          <cell r="I231" t="str">
            <v>平</v>
          </cell>
          <cell r="J231">
            <v>0</v>
          </cell>
        </row>
        <row r="232">
          <cell r="A232" t="str">
            <v>小计：</v>
          </cell>
          <cell r="E232" t="str">
            <v>平</v>
          </cell>
          <cell r="F232">
            <v>0</v>
          </cell>
          <cell r="G232">
            <v>560</v>
          </cell>
          <cell r="H232">
            <v>560</v>
          </cell>
          <cell r="I232" t="str">
            <v>平</v>
          </cell>
          <cell r="J232">
            <v>0</v>
          </cell>
        </row>
        <row r="233">
          <cell r="A233" t="str">
            <v>1225</v>
          </cell>
          <cell r="B233" t="str">
            <v>重庆市南岸区靖丰水</v>
          </cell>
          <cell r="C233" t="str">
            <v>02</v>
          </cell>
          <cell r="D233" t="str">
            <v>阿卡迪亚</v>
          </cell>
          <cell r="E233" t="str">
            <v>平</v>
          </cell>
          <cell r="F233">
            <v>0</v>
          </cell>
          <cell r="G233">
            <v>1796</v>
          </cell>
          <cell r="H233">
            <v>1796</v>
          </cell>
          <cell r="I233" t="str">
            <v>平</v>
          </cell>
          <cell r="J233">
            <v>0</v>
          </cell>
        </row>
        <row r="234">
          <cell r="A234" t="str">
            <v>小计：</v>
          </cell>
          <cell r="E234" t="str">
            <v>平</v>
          </cell>
          <cell r="F234">
            <v>0</v>
          </cell>
          <cell r="G234">
            <v>1796</v>
          </cell>
          <cell r="H234">
            <v>1796</v>
          </cell>
          <cell r="I234" t="str">
            <v>平</v>
          </cell>
          <cell r="J234">
            <v>0</v>
          </cell>
        </row>
        <row r="235">
          <cell r="A235" t="str">
            <v>1226</v>
          </cell>
          <cell r="B235" t="str">
            <v>重庆市北碚区方氏园</v>
          </cell>
          <cell r="C235" t="str">
            <v>02</v>
          </cell>
          <cell r="D235" t="str">
            <v>阿卡迪亚</v>
          </cell>
          <cell r="E235" t="str">
            <v>平</v>
          </cell>
          <cell r="F235">
            <v>0</v>
          </cell>
          <cell r="G235">
            <v>4500</v>
          </cell>
          <cell r="H235">
            <v>4500</v>
          </cell>
          <cell r="I235" t="str">
            <v>平</v>
          </cell>
          <cell r="J235">
            <v>0</v>
          </cell>
        </row>
        <row r="236">
          <cell r="A236" t="str">
            <v>小计：</v>
          </cell>
          <cell r="E236" t="str">
            <v>平</v>
          </cell>
          <cell r="F236">
            <v>0</v>
          </cell>
          <cell r="G236">
            <v>4500</v>
          </cell>
          <cell r="H236">
            <v>4500</v>
          </cell>
          <cell r="I236" t="str">
            <v>平</v>
          </cell>
          <cell r="J236">
            <v>0</v>
          </cell>
        </row>
        <row r="237">
          <cell r="A237" t="str">
            <v>1227</v>
          </cell>
          <cell r="B237" t="str">
            <v>重庆顺达建材五交化</v>
          </cell>
          <cell r="C237" t="str">
            <v>01</v>
          </cell>
          <cell r="D237" t="str">
            <v>云栖谷</v>
          </cell>
          <cell r="E237" t="str">
            <v>平</v>
          </cell>
          <cell r="F237">
            <v>0</v>
          </cell>
          <cell r="G237">
            <v>541</v>
          </cell>
          <cell r="H237">
            <v>541</v>
          </cell>
          <cell r="I237" t="str">
            <v>平</v>
          </cell>
          <cell r="J237">
            <v>0</v>
          </cell>
        </row>
        <row r="238">
          <cell r="A238" t="str">
            <v>1227</v>
          </cell>
          <cell r="B238" t="str">
            <v>重庆顺达建材五交化</v>
          </cell>
          <cell r="C238" t="str">
            <v>02</v>
          </cell>
          <cell r="D238" t="str">
            <v>阿卡迪亚</v>
          </cell>
          <cell r="E238" t="str">
            <v>平</v>
          </cell>
          <cell r="F238">
            <v>0</v>
          </cell>
          <cell r="G238">
            <v>1892.5</v>
          </cell>
          <cell r="H238">
            <v>1892.5</v>
          </cell>
          <cell r="I238" t="str">
            <v>平</v>
          </cell>
          <cell r="J238">
            <v>0</v>
          </cell>
        </row>
        <row r="239">
          <cell r="A239" t="str">
            <v>小计：</v>
          </cell>
          <cell r="E239" t="str">
            <v>平</v>
          </cell>
          <cell r="F239">
            <v>0</v>
          </cell>
          <cell r="G239">
            <v>2433.5</v>
          </cell>
          <cell r="H239">
            <v>2433.5</v>
          </cell>
          <cell r="I239" t="str">
            <v>平</v>
          </cell>
          <cell r="J239">
            <v>0</v>
          </cell>
        </row>
        <row r="240">
          <cell r="A240" t="str">
            <v>1228</v>
          </cell>
          <cell r="B240" t="str">
            <v>重庆祥博物资有限公</v>
          </cell>
          <cell r="C240" t="str">
            <v>02</v>
          </cell>
          <cell r="D240" t="str">
            <v>阿卡迪亚</v>
          </cell>
          <cell r="E240" t="str">
            <v>平</v>
          </cell>
          <cell r="F240">
            <v>0</v>
          </cell>
          <cell r="G240">
            <v>434</v>
          </cell>
          <cell r="H240">
            <v>434</v>
          </cell>
          <cell r="I240" t="str">
            <v>平</v>
          </cell>
          <cell r="J240">
            <v>0</v>
          </cell>
        </row>
        <row r="241">
          <cell r="A241" t="str">
            <v>小计：</v>
          </cell>
          <cell r="E241" t="str">
            <v>平</v>
          </cell>
          <cell r="F241">
            <v>0</v>
          </cell>
          <cell r="G241">
            <v>434</v>
          </cell>
          <cell r="H241">
            <v>434</v>
          </cell>
          <cell r="I241" t="str">
            <v>平</v>
          </cell>
          <cell r="J241">
            <v>0</v>
          </cell>
        </row>
        <row r="242">
          <cell r="A242" t="str">
            <v>1229</v>
          </cell>
          <cell r="B242" t="str">
            <v>重庆市渝中区炜茎五</v>
          </cell>
          <cell r="C242" t="str">
            <v>01</v>
          </cell>
          <cell r="D242" t="str">
            <v>云栖谷</v>
          </cell>
          <cell r="E242" t="str">
            <v>平</v>
          </cell>
          <cell r="F242">
            <v>0</v>
          </cell>
          <cell r="G242">
            <v>839</v>
          </cell>
          <cell r="H242">
            <v>839</v>
          </cell>
          <cell r="I242" t="str">
            <v>平</v>
          </cell>
          <cell r="J242">
            <v>0</v>
          </cell>
        </row>
        <row r="243">
          <cell r="A243" t="str">
            <v>小计：</v>
          </cell>
          <cell r="E243" t="str">
            <v>平</v>
          </cell>
          <cell r="F243">
            <v>0</v>
          </cell>
          <cell r="G243">
            <v>839</v>
          </cell>
          <cell r="H243">
            <v>839</v>
          </cell>
          <cell r="I243" t="str">
            <v>平</v>
          </cell>
          <cell r="J243">
            <v>0</v>
          </cell>
        </row>
        <row r="244">
          <cell r="A244" t="str">
            <v>1230</v>
          </cell>
          <cell r="B244" t="str">
            <v>重庆市高新技术产业</v>
          </cell>
          <cell r="C244" t="str">
            <v>01</v>
          </cell>
          <cell r="D244" t="str">
            <v>云栖谷</v>
          </cell>
          <cell r="E244" t="str">
            <v>平</v>
          </cell>
          <cell r="F244">
            <v>0</v>
          </cell>
          <cell r="G244">
            <v>45</v>
          </cell>
          <cell r="H244">
            <v>45</v>
          </cell>
          <cell r="I244" t="str">
            <v>平</v>
          </cell>
          <cell r="J244">
            <v>0</v>
          </cell>
        </row>
        <row r="245">
          <cell r="A245" t="str">
            <v>小计：</v>
          </cell>
          <cell r="E245" t="str">
            <v>平</v>
          </cell>
          <cell r="F245">
            <v>0</v>
          </cell>
          <cell r="G245">
            <v>45</v>
          </cell>
          <cell r="H245">
            <v>45</v>
          </cell>
          <cell r="I245" t="str">
            <v>平</v>
          </cell>
          <cell r="J245">
            <v>0</v>
          </cell>
        </row>
        <row r="246">
          <cell r="A246" t="str">
            <v>1231</v>
          </cell>
          <cell r="B246" t="str">
            <v>重庆恺恺花木有限责</v>
          </cell>
          <cell r="C246" t="str">
            <v>01</v>
          </cell>
          <cell r="D246" t="str">
            <v>云栖谷</v>
          </cell>
          <cell r="E246" t="str">
            <v>平</v>
          </cell>
          <cell r="F246">
            <v>0</v>
          </cell>
          <cell r="G246">
            <v>12450.15</v>
          </cell>
          <cell r="H246">
            <v>49045.95</v>
          </cell>
          <cell r="I246" t="str">
            <v>贷</v>
          </cell>
          <cell r="J246">
            <v>36595.800000000003</v>
          </cell>
        </row>
        <row r="247">
          <cell r="A247" t="str">
            <v>小计：</v>
          </cell>
          <cell r="E247" t="str">
            <v>平</v>
          </cell>
          <cell r="F247">
            <v>0</v>
          </cell>
          <cell r="G247">
            <v>12450.15</v>
          </cell>
          <cell r="H247">
            <v>49045.95</v>
          </cell>
          <cell r="I247" t="str">
            <v>贷</v>
          </cell>
          <cell r="J247">
            <v>36595.800000000003</v>
          </cell>
        </row>
        <row r="248">
          <cell r="A248" t="str">
            <v>1232</v>
          </cell>
          <cell r="B248" t="str">
            <v>河北利兴特种电缆有</v>
          </cell>
          <cell r="C248" t="str">
            <v>01</v>
          </cell>
          <cell r="D248" t="str">
            <v>云栖谷</v>
          </cell>
          <cell r="E248" t="str">
            <v>平</v>
          </cell>
          <cell r="F248">
            <v>0</v>
          </cell>
          <cell r="G248">
            <v>0</v>
          </cell>
          <cell r="H248">
            <v>408871</v>
          </cell>
          <cell r="I248" t="str">
            <v>贷</v>
          </cell>
          <cell r="J248">
            <v>408871</v>
          </cell>
        </row>
        <row r="249">
          <cell r="A249" t="str">
            <v>1232</v>
          </cell>
          <cell r="B249" t="str">
            <v>河北利兴特种电缆有</v>
          </cell>
          <cell r="C249" t="str">
            <v>02</v>
          </cell>
          <cell r="D249" t="str">
            <v>阿卡迪亚</v>
          </cell>
          <cell r="E249" t="str">
            <v>平</v>
          </cell>
          <cell r="F249">
            <v>0</v>
          </cell>
          <cell r="G249">
            <v>99936.56</v>
          </cell>
          <cell r="H249">
            <v>103027.38</v>
          </cell>
          <cell r="I249" t="str">
            <v>贷</v>
          </cell>
          <cell r="J249">
            <v>3090.82</v>
          </cell>
        </row>
        <row r="250">
          <cell r="A250" t="str">
            <v>小计：</v>
          </cell>
          <cell r="E250" t="str">
            <v>平</v>
          </cell>
          <cell r="F250">
            <v>0</v>
          </cell>
          <cell r="G250">
            <v>99936.56</v>
          </cell>
          <cell r="H250">
            <v>511898.38</v>
          </cell>
          <cell r="I250" t="str">
            <v>贷</v>
          </cell>
          <cell r="J250">
            <v>411961.82</v>
          </cell>
        </row>
        <row r="251">
          <cell r="A251" t="str">
            <v>1233</v>
          </cell>
          <cell r="B251" t="str">
            <v>重庆三峡电缆（集团</v>
          </cell>
          <cell r="C251" t="str">
            <v>01</v>
          </cell>
          <cell r="D251" t="str">
            <v>云栖谷</v>
          </cell>
          <cell r="E251" t="str">
            <v>平</v>
          </cell>
          <cell r="F251">
            <v>0</v>
          </cell>
          <cell r="G251">
            <v>58854.5</v>
          </cell>
          <cell r="H251">
            <v>67411.259999999995</v>
          </cell>
          <cell r="I251" t="str">
            <v>贷</v>
          </cell>
          <cell r="J251">
            <v>8556.76</v>
          </cell>
        </row>
        <row r="252">
          <cell r="A252" t="str">
            <v>1233</v>
          </cell>
          <cell r="B252" t="str">
            <v>重庆三峡电缆（集团</v>
          </cell>
          <cell r="C252" t="str">
            <v>02</v>
          </cell>
          <cell r="D252" t="str">
            <v>阿卡迪亚</v>
          </cell>
          <cell r="E252" t="str">
            <v>平</v>
          </cell>
          <cell r="F252">
            <v>0</v>
          </cell>
          <cell r="G252">
            <v>4865</v>
          </cell>
          <cell r="H252">
            <v>20108.900000000001</v>
          </cell>
          <cell r="I252" t="str">
            <v>贷</v>
          </cell>
          <cell r="J252">
            <v>15243.9</v>
          </cell>
        </row>
        <row r="253">
          <cell r="A253" t="str">
            <v>小计：</v>
          </cell>
          <cell r="E253" t="str">
            <v>平</v>
          </cell>
          <cell r="F253">
            <v>0</v>
          </cell>
          <cell r="G253">
            <v>63719.5</v>
          </cell>
          <cell r="H253">
            <v>87520.16</v>
          </cell>
          <cell r="I253" t="str">
            <v>贷</v>
          </cell>
          <cell r="J253">
            <v>23800.66</v>
          </cell>
        </row>
        <row r="254">
          <cell r="A254" t="str">
            <v>1234</v>
          </cell>
          <cell r="B254" t="str">
            <v>四川隆昌康发藤艺厂</v>
          </cell>
          <cell r="C254" t="str">
            <v>01</v>
          </cell>
          <cell r="D254" t="str">
            <v>云栖谷</v>
          </cell>
          <cell r="E254" t="str">
            <v>平</v>
          </cell>
          <cell r="F254">
            <v>0</v>
          </cell>
          <cell r="G254">
            <v>18900</v>
          </cell>
          <cell r="H254">
            <v>18900</v>
          </cell>
          <cell r="I254" t="str">
            <v>平</v>
          </cell>
          <cell r="J254">
            <v>0</v>
          </cell>
        </row>
        <row r="255">
          <cell r="A255" t="str">
            <v>小计：</v>
          </cell>
          <cell r="E255" t="str">
            <v>平</v>
          </cell>
          <cell r="F255">
            <v>0</v>
          </cell>
          <cell r="G255">
            <v>18900</v>
          </cell>
          <cell r="H255">
            <v>18900</v>
          </cell>
          <cell r="I255" t="str">
            <v>平</v>
          </cell>
          <cell r="J255">
            <v>0</v>
          </cell>
        </row>
        <row r="256">
          <cell r="A256" t="str">
            <v>1235</v>
          </cell>
          <cell r="B256" t="str">
            <v>重庆市高新技术产业</v>
          </cell>
          <cell r="C256" t="str">
            <v>02</v>
          </cell>
          <cell r="D256" t="str">
            <v>阿卡迪亚</v>
          </cell>
          <cell r="E256" t="str">
            <v>平</v>
          </cell>
          <cell r="F256">
            <v>0</v>
          </cell>
          <cell r="G256">
            <v>1175.5</v>
          </cell>
          <cell r="H256">
            <v>1175.5</v>
          </cell>
          <cell r="I256" t="str">
            <v>平</v>
          </cell>
          <cell r="J256">
            <v>0</v>
          </cell>
        </row>
        <row r="257">
          <cell r="A257" t="str">
            <v>小计：</v>
          </cell>
          <cell r="E257" t="str">
            <v>平</v>
          </cell>
          <cell r="F257">
            <v>0</v>
          </cell>
          <cell r="G257">
            <v>1175.5</v>
          </cell>
          <cell r="H257">
            <v>1175.5</v>
          </cell>
          <cell r="I257" t="str">
            <v>平</v>
          </cell>
          <cell r="J257">
            <v>0</v>
          </cell>
        </row>
        <row r="258">
          <cell r="A258" t="str">
            <v>2001</v>
          </cell>
          <cell r="B258" t="str">
            <v>特灵空调器有限公司</v>
          </cell>
          <cell r="C258" t="str">
            <v>01</v>
          </cell>
          <cell r="D258" t="str">
            <v>云栖谷</v>
          </cell>
          <cell r="E258" t="str">
            <v>借</v>
          </cell>
          <cell r="F258">
            <v>942.15</v>
          </cell>
          <cell r="G258">
            <v>0</v>
          </cell>
          <cell r="H258">
            <v>0</v>
          </cell>
          <cell r="I258" t="str">
            <v>借</v>
          </cell>
          <cell r="J258">
            <v>942.15</v>
          </cell>
        </row>
        <row r="259">
          <cell r="A259" t="str">
            <v>2001</v>
          </cell>
          <cell r="B259" t="str">
            <v>特灵空调器有限公司</v>
          </cell>
          <cell r="C259" t="str">
            <v>02</v>
          </cell>
          <cell r="D259" t="str">
            <v>阿卡迪亚</v>
          </cell>
          <cell r="E259" t="str">
            <v>借</v>
          </cell>
          <cell r="F259">
            <v>41564.769999999997</v>
          </cell>
          <cell r="G259">
            <v>0</v>
          </cell>
          <cell r="H259">
            <v>9160</v>
          </cell>
          <cell r="I259" t="str">
            <v>借</v>
          </cell>
          <cell r="J259">
            <v>32404.77</v>
          </cell>
        </row>
        <row r="260">
          <cell r="A260" t="str">
            <v>小计：</v>
          </cell>
          <cell r="E260" t="str">
            <v>借</v>
          </cell>
          <cell r="F260">
            <v>42506.92</v>
          </cell>
          <cell r="G260">
            <v>0</v>
          </cell>
          <cell r="H260">
            <v>9160</v>
          </cell>
          <cell r="I260" t="str">
            <v>借</v>
          </cell>
          <cell r="J260">
            <v>33346.92</v>
          </cell>
        </row>
        <row r="261">
          <cell r="A261" t="str">
            <v>2002</v>
          </cell>
          <cell r="B261" t="str">
            <v>重庆远坤计算机网络</v>
          </cell>
          <cell r="C261" t="str">
            <v>01</v>
          </cell>
          <cell r="D261" t="str">
            <v>云栖谷</v>
          </cell>
          <cell r="E261" t="str">
            <v>贷</v>
          </cell>
          <cell r="F261">
            <v>123</v>
          </cell>
          <cell r="G261">
            <v>0</v>
          </cell>
          <cell r="H261">
            <v>0</v>
          </cell>
          <cell r="I261" t="str">
            <v>贷</v>
          </cell>
          <cell r="J261">
            <v>123</v>
          </cell>
        </row>
        <row r="262">
          <cell r="A262" t="str">
            <v>2002</v>
          </cell>
          <cell r="B262" t="str">
            <v>重庆远坤计算机网络</v>
          </cell>
          <cell r="C262" t="str">
            <v>02</v>
          </cell>
          <cell r="D262" t="str">
            <v>阿卡迪亚</v>
          </cell>
          <cell r="E262" t="str">
            <v>贷</v>
          </cell>
          <cell r="F262">
            <v>262</v>
          </cell>
          <cell r="G262">
            <v>0</v>
          </cell>
          <cell r="H262">
            <v>0</v>
          </cell>
          <cell r="I262" t="str">
            <v>贷</v>
          </cell>
          <cell r="J262">
            <v>262</v>
          </cell>
        </row>
        <row r="263">
          <cell r="A263" t="str">
            <v>小计：</v>
          </cell>
          <cell r="E263" t="str">
            <v>贷</v>
          </cell>
          <cell r="F263">
            <v>385</v>
          </cell>
          <cell r="G263">
            <v>0</v>
          </cell>
          <cell r="H263">
            <v>0</v>
          </cell>
          <cell r="I263" t="str">
            <v>贷</v>
          </cell>
          <cell r="J263">
            <v>385</v>
          </cell>
        </row>
        <row r="264">
          <cell r="A264" t="str">
            <v>2003</v>
          </cell>
          <cell r="B264" t="str">
            <v>重庆怡正科贸有限公</v>
          </cell>
          <cell r="C264" t="str">
            <v>02</v>
          </cell>
          <cell r="D264" t="str">
            <v>阿卡迪亚</v>
          </cell>
          <cell r="E264" t="str">
            <v>借</v>
          </cell>
          <cell r="F264">
            <v>17585.8</v>
          </cell>
          <cell r="G264">
            <v>0</v>
          </cell>
          <cell r="H264">
            <v>0</v>
          </cell>
          <cell r="I264" t="str">
            <v>借</v>
          </cell>
          <cell r="J264">
            <v>17585.8</v>
          </cell>
        </row>
        <row r="265">
          <cell r="A265" t="str">
            <v>小计：</v>
          </cell>
          <cell r="E265" t="str">
            <v>借</v>
          </cell>
          <cell r="F265">
            <v>17585.8</v>
          </cell>
          <cell r="G265">
            <v>0</v>
          </cell>
          <cell r="H265">
            <v>0</v>
          </cell>
          <cell r="I265" t="str">
            <v>借</v>
          </cell>
          <cell r="J265">
            <v>17585.8</v>
          </cell>
        </row>
        <row r="266">
          <cell r="A266" t="str">
            <v>2004</v>
          </cell>
          <cell r="B266" t="str">
            <v>重庆大军机电设备有</v>
          </cell>
          <cell r="C266" t="str">
            <v>02</v>
          </cell>
          <cell r="D266" t="str">
            <v>阿卡迪亚</v>
          </cell>
          <cell r="E266" t="str">
            <v>贷</v>
          </cell>
          <cell r="F266">
            <v>13316.82</v>
          </cell>
          <cell r="G266">
            <v>0</v>
          </cell>
          <cell r="H266">
            <v>0</v>
          </cell>
          <cell r="I266" t="str">
            <v>贷</v>
          </cell>
          <cell r="J266">
            <v>13316.82</v>
          </cell>
        </row>
        <row r="267">
          <cell r="A267" t="str">
            <v>小计：</v>
          </cell>
          <cell r="E267" t="str">
            <v>贷</v>
          </cell>
          <cell r="F267">
            <v>13316.82</v>
          </cell>
          <cell r="G267">
            <v>0</v>
          </cell>
          <cell r="H267">
            <v>0</v>
          </cell>
          <cell r="I267" t="str">
            <v>贷</v>
          </cell>
          <cell r="J267">
            <v>13316.82</v>
          </cell>
        </row>
        <row r="268">
          <cell r="A268" t="str">
            <v>2006</v>
          </cell>
          <cell r="B268" t="str">
            <v>悉雅特楼宇自控（杭</v>
          </cell>
          <cell r="C268" t="str">
            <v>02</v>
          </cell>
          <cell r="D268" t="str">
            <v>阿卡迪亚</v>
          </cell>
          <cell r="E268" t="str">
            <v>贷</v>
          </cell>
          <cell r="F268">
            <v>8200</v>
          </cell>
          <cell r="G268">
            <v>1954</v>
          </cell>
          <cell r="H268">
            <v>1954</v>
          </cell>
          <cell r="I268" t="str">
            <v>贷</v>
          </cell>
          <cell r="J268">
            <v>8200</v>
          </cell>
        </row>
        <row r="269">
          <cell r="A269" t="str">
            <v>小计：</v>
          </cell>
          <cell r="E269" t="str">
            <v>贷</v>
          </cell>
          <cell r="F269">
            <v>8200</v>
          </cell>
          <cell r="G269">
            <v>1954</v>
          </cell>
          <cell r="H269">
            <v>1954</v>
          </cell>
          <cell r="I269" t="str">
            <v>贷</v>
          </cell>
          <cell r="J269">
            <v>8200</v>
          </cell>
        </row>
        <row r="270">
          <cell r="A270" t="str">
            <v>2007</v>
          </cell>
          <cell r="B270" t="str">
            <v>上海永大电梯设备有</v>
          </cell>
          <cell r="C270" t="str">
            <v>01</v>
          </cell>
          <cell r="D270" t="str">
            <v>云栖谷</v>
          </cell>
          <cell r="E270" t="str">
            <v>贷</v>
          </cell>
          <cell r="F270">
            <v>278080</v>
          </cell>
          <cell r="G270">
            <v>0</v>
          </cell>
          <cell r="H270">
            <v>1387750</v>
          </cell>
          <cell r="I270" t="str">
            <v>贷</v>
          </cell>
          <cell r="J270">
            <v>1665830</v>
          </cell>
        </row>
        <row r="271">
          <cell r="A271" t="str">
            <v>小计：</v>
          </cell>
          <cell r="E271" t="str">
            <v>贷</v>
          </cell>
          <cell r="F271">
            <v>278080</v>
          </cell>
          <cell r="G271">
            <v>0</v>
          </cell>
          <cell r="H271">
            <v>1387750</v>
          </cell>
          <cell r="I271" t="str">
            <v>贷</v>
          </cell>
          <cell r="J271">
            <v>1665830</v>
          </cell>
        </row>
        <row r="272">
          <cell r="A272" t="str">
            <v>2009</v>
          </cell>
          <cell r="B272" t="str">
            <v>蒂森克虏伯家用电梯</v>
          </cell>
          <cell r="C272" t="str">
            <v>02</v>
          </cell>
          <cell r="D272" t="str">
            <v>阿卡迪亚</v>
          </cell>
          <cell r="E272" t="str">
            <v>平</v>
          </cell>
          <cell r="F272">
            <v>0</v>
          </cell>
          <cell r="G272">
            <v>0</v>
          </cell>
          <cell r="H272">
            <v>0</v>
          </cell>
          <cell r="I272" t="str">
            <v>平</v>
          </cell>
          <cell r="J272">
            <v>0</v>
          </cell>
        </row>
        <row r="273">
          <cell r="A273" t="str">
            <v>小计：</v>
          </cell>
          <cell r="E273" t="str">
            <v>平</v>
          </cell>
          <cell r="F273">
            <v>0</v>
          </cell>
          <cell r="G273">
            <v>0</v>
          </cell>
          <cell r="H273">
            <v>0</v>
          </cell>
          <cell r="I273" t="str">
            <v>平</v>
          </cell>
          <cell r="J273">
            <v>0</v>
          </cell>
        </row>
        <row r="274">
          <cell r="A274" t="str">
            <v>2010</v>
          </cell>
          <cell r="B274" t="str">
            <v>深圳市戴思乐泳池设</v>
          </cell>
          <cell r="C274" t="str">
            <v>02</v>
          </cell>
          <cell r="D274" t="str">
            <v>阿卡迪亚</v>
          </cell>
          <cell r="E274" t="str">
            <v>借</v>
          </cell>
          <cell r="F274">
            <v>69945.600000000006</v>
          </cell>
          <cell r="G274">
            <v>0</v>
          </cell>
          <cell r="H274">
            <v>87432</v>
          </cell>
          <cell r="I274" t="str">
            <v>贷</v>
          </cell>
          <cell r="J274">
            <v>17486.400000000001</v>
          </cell>
        </row>
        <row r="275">
          <cell r="A275" t="str">
            <v>小计：</v>
          </cell>
          <cell r="E275" t="str">
            <v>借</v>
          </cell>
          <cell r="F275">
            <v>69945.600000000006</v>
          </cell>
          <cell r="G275">
            <v>0</v>
          </cell>
          <cell r="H275">
            <v>87432</v>
          </cell>
          <cell r="I275" t="str">
            <v>贷</v>
          </cell>
          <cell r="J275">
            <v>17486.400000000001</v>
          </cell>
        </row>
        <row r="276">
          <cell r="A276" t="str">
            <v>2011</v>
          </cell>
          <cell r="B276" t="str">
            <v>深圳市泛亚机电科技</v>
          </cell>
          <cell r="C276" t="str">
            <v>02</v>
          </cell>
          <cell r="D276" t="str">
            <v>阿卡迪亚</v>
          </cell>
          <cell r="E276" t="str">
            <v>贷</v>
          </cell>
          <cell r="F276">
            <v>28000</v>
          </cell>
          <cell r="G276">
            <v>0</v>
          </cell>
          <cell r="H276">
            <v>0</v>
          </cell>
          <cell r="I276" t="str">
            <v>贷</v>
          </cell>
          <cell r="J276">
            <v>28000</v>
          </cell>
        </row>
        <row r="277">
          <cell r="A277" t="str">
            <v>小计：</v>
          </cell>
          <cell r="E277" t="str">
            <v>贷</v>
          </cell>
          <cell r="F277">
            <v>28000</v>
          </cell>
          <cell r="G277">
            <v>0</v>
          </cell>
          <cell r="H277">
            <v>0</v>
          </cell>
          <cell r="I277" t="str">
            <v>贷</v>
          </cell>
          <cell r="J277">
            <v>28000</v>
          </cell>
        </row>
        <row r="278">
          <cell r="A278" t="str">
            <v>2013</v>
          </cell>
          <cell r="B278" t="str">
            <v>重庆市宁源瀚科贸发</v>
          </cell>
          <cell r="C278" t="str">
            <v>01</v>
          </cell>
          <cell r="D278" t="str">
            <v>云栖谷</v>
          </cell>
          <cell r="E278" t="str">
            <v>平</v>
          </cell>
          <cell r="F278">
            <v>0</v>
          </cell>
          <cell r="G278">
            <v>735280</v>
          </cell>
          <cell r="H278">
            <v>735280</v>
          </cell>
          <cell r="I278" t="str">
            <v>平</v>
          </cell>
          <cell r="J278">
            <v>0</v>
          </cell>
        </row>
        <row r="279">
          <cell r="A279" t="str">
            <v>2013</v>
          </cell>
          <cell r="B279" t="str">
            <v>重庆市宁源瀚科贸发</v>
          </cell>
          <cell r="C279" t="str">
            <v>02</v>
          </cell>
          <cell r="D279" t="str">
            <v>阿卡迪亚</v>
          </cell>
          <cell r="E279" t="str">
            <v>平</v>
          </cell>
          <cell r="F279">
            <v>0</v>
          </cell>
          <cell r="G279">
            <v>0</v>
          </cell>
          <cell r="H279">
            <v>10946.4</v>
          </cell>
          <cell r="I279" t="str">
            <v>贷</v>
          </cell>
          <cell r="J279">
            <v>10946.4</v>
          </cell>
        </row>
        <row r="280">
          <cell r="A280" t="str">
            <v>小计：</v>
          </cell>
          <cell r="E280" t="str">
            <v>平</v>
          </cell>
          <cell r="F280">
            <v>0</v>
          </cell>
          <cell r="G280">
            <v>735280</v>
          </cell>
          <cell r="H280">
            <v>746226.4</v>
          </cell>
          <cell r="I280" t="str">
            <v>贷</v>
          </cell>
          <cell r="J280">
            <v>10946.4</v>
          </cell>
        </row>
        <row r="281">
          <cell r="A281" t="str">
            <v>2014</v>
          </cell>
          <cell r="B281" t="str">
            <v>福建明辉机电有限公</v>
          </cell>
          <cell r="C281" t="str">
            <v>01</v>
          </cell>
          <cell r="D281" t="str">
            <v>云栖谷</v>
          </cell>
          <cell r="E281" t="str">
            <v>贷</v>
          </cell>
          <cell r="F281">
            <v>84000</v>
          </cell>
          <cell r="G281">
            <v>0</v>
          </cell>
          <cell r="H281">
            <v>0</v>
          </cell>
          <cell r="I281" t="str">
            <v>贷</v>
          </cell>
          <cell r="J281">
            <v>84000</v>
          </cell>
        </row>
        <row r="282">
          <cell r="A282" t="str">
            <v>2014</v>
          </cell>
          <cell r="B282" t="str">
            <v>福建明辉机电有限公</v>
          </cell>
          <cell r="C282" t="str">
            <v>02</v>
          </cell>
          <cell r="D282" t="str">
            <v>阿卡迪亚</v>
          </cell>
          <cell r="E282" t="str">
            <v>贷</v>
          </cell>
          <cell r="F282">
            <v>14000</v>
          </cell>
          <cell r="G282">
            <v>0</v>
          </cell>
          <cell r="H282">
            <v>0</v>
          </cell>
          <cell r="I282" t="str">
            <v>贷</v>
          </cell>
          <cell r="J282">
            <v>14000</v>
          </cell>
        </row>
        <row r="283">
          <cell r="A283" t="str">
            <v>小计：</v>
          </cell>
          <cell r="E283" t="str">
            <v>贷</v>
          </cell>
          <cell r="F283">
            <v>98000</v>
          </cell>
          <cell r="G283">
            <v>0</v>
          </cell>
          <cell r="H283">
            <v>0</v>
          </cell>
          <cell r="I283" t="str">
            <v>贷</v>
          </cell>
          <cell r="J283">
            <v>98000</v>
          </cell>
        </row>
        <row r="284">
          <cell r="A284" t="str">
            <v>2015</v>
          </cell>
          <cell r="B284" t="str">
            <v>重庆康电发电设备有</v>
          </cell>
          <cell r="C284" t="str">
            <v>01</v>
          </cell>
          <cell r="D284" t="str">
            <v>云栖谷</v>
          </cell>
          <cell r="E284" t="str">
            <v>平</v>
          </cell>
          <cell r="F284">
            <v>0</v>
          </cell>
          <cell r="G284">
            <v>0</v>
          </cell>
          <cell r="H284">
            <v>0</v>
          </cell>
          <cell r="I284" t="str">
            <v>平</v>
          </cell>
          <cell r="J284">
            <v>0</v>
          </cell>
        </row>
        <row r="285">
          <cell r="A285" t="str">
            <v>小计：</v>
          </cell>
          <cell r="E285" t="str">
            <v>平</v>
          </cell>
          <cell r="F285">
            <v>0</v>
          </cell>
          <cell r="G285">
            <v>0</v>
          </cell>
          <cell r="H285">
            <v>0</v>
          </cell>
          <cell r="I285" t="str">
            <v>平</v>
          </cell>
          <cell r="J285">
            <v>0</v>
          </cell>
        </row>
        <row r="286">
          <cell r="A286" t="str">
            <v>2016</v>
          </cell>
          <cell r="B286" t="str">
            <v>重庆市渝中区海菲音</v>
          </cell>
          <cell r="C286" t="str">
            <v>02</v>
          </cell>
          <cell r="D286" t="str">
            <v>阿卡迪亚</v>
          </cell>
          <cell r="E286" t="str">
            <v>平</v>
          </cell>
          <cell r="F286">
            <v>0</v>
          </cell>
          <cell r="G286">
            <v>0</v>
          </cell>
          <cell r="H286">
            <v>0</v>
          </cell>
          <cell r="I286" t="str">
            <v>平</v>
          </cell>
          <cell r="J286">
            <v>0</v>
          </cell>
        </row>
        <row r="287">
          <cell r="A287" t="str">
            <v>小计：</v>
          </cell>
          <cell r="E287" t="str">
            <v>平</v>
          </cell>
          <cell r="F287">
            <v>0</v>
          </cell>
          <cell r="G287">
            <v>0</v>
          </cell>
          <cell r="H287">
            <v>0</v>
          </cell>
          <cell r="I287" t="str">
            <v>平</v>
          </cell>
          <cell r="J287">
            <v>0</v>
          </cell>
        </row>
        <row r="288">
          <cell r="A288" t="str">
            <v>2017</v>
          </cell>
          <cell r="B288" t="str">
            <v>重庆世联科技有限公</v>
          </cell>
          <cell r="C288" t="str">
            <v>02</v>
          </cell>
          <cell r="D288" t="str">
            <v>阿卡迪亚</v>
          </cell>
          <cell r="E288" t="str">
            <v>贷</v>
          </cell>
          <cell r="F288">
            <v>3426.12</v>
          </cell>
          <cell r="G288">
            <v>0</v>
          </cell>
          <cell r="H288">
            <v>0</v>
          </cell>
          <cell r="I288" t="str">
            <v>贷</v>
          </cell>
          <cell r="J288">
            <v>3426.12</v>
          </cell>
        </row>
        <row r="289">
          <cell r="A289" t="str">
            <v>小计：</v>
          </cell>
          <cell r="E289" t="str">
            <v>贷</v>
          </cell>
          <cell r="F289">
            <v>3426.12</v>
          </cell>
          <cell r="G289">
            <v>0</v>
          </cell>
          <cell r="H289">
            <v>0</v>
          </cell>
          <cell r="I289" t="str">
            <v>贷</v>
          </cell>
          <cell r="J289">
            <v>3426.12</v>
          </cell>
        </row>
        <row r="290">
          <cell r="A290" t="str">
            <v>2018</v>
          </cell>
          <cell r="B290" t="str">
            <v>重庆市高新技术产业</v>
          </cell>
          <cell r="C290" t="str">
            <v>01</v>
          </cell>
          <cell r="D290" t="str">
            <v>云栖谷</v>
          </cell>
          <cell r="E290" t="str">
            <v>平</v>
          </cell>
          <cell r="F290">
            <v>0</v>
          </cell>
          <cell r="G290">
            <v>0</v>
          </cell>
          <cell r="H290">
            <v>0</v>
          </cell>
          <cell r="I290" t="str">
            <v>平</v>
          </cell>
          <cell r="J290">
            <v>0</v>
          </cell>
        </row>
        <row r="291">
          <cell r="A291" t="str">
            <v>小计：</v>
          </cell>
          <cell r="E291" t="str">
            <v>平</v>
          </cell>
          <cell r="F291">
            <v>0</v>
          </cell>
          <cell r="G291">
            <v>0</v>
          </cell>
          <cell r="H291">
            <v>0</v>
          </cell>
          <cell r="I291" t="str">
            <v>平</v>
          </cell>
          <cell r="J291">
            <v>0</v>
          </cell>
        </row>
        <row r="292">
          <cell r="A292" t="str">
            <v>2019</v>
          </cell>
          <cell r="B292" t="str">
            <v>长沙远大空调有限公</v>
          </cell>
          <cell r="C292" t="str">
            <v>02</v>
          </cell>
          <cell r="D292" t="str">
            <v>阿卡迪亚</v>
          </cell>
          <cell r="E292" t="str">
            <v>平</v>
          </cell>
          <cell r="F292">
            <v>0</v>
          </cell>
          <cell r="G292">
            <v>0</v>
          </cell>
          <cell r="H292">
            <v>0</v>
          </cell>
          <cell r="I292" t="str">
            <v>平</v>
          </cell>
          <cell r="J292">
            <v>0</v>
          </cell>
        </row>
        <row r="293">
          <cell r="A293" t="str">
            <v>小计：</v>
          </cell>
          <cell r="E293" t="str">
            <v>平</v>
          </cell>
          <cell r="F293">
            <v>0</v>
          </cell>
          <cell r="G293">
            <v>0</v>
          </cell>
          <cell r="H293">
            <v>0</v>
          </cell>
          <cell r="I293" t="str">
            <v>平</v>
          </cell>
          <cell r="J293">
            <v>0</v>
          </cell>
        </row>
        <row r="294">
          <cell r="A294" t="str">
            <v>2020</v>
          </cell>
          <cell r="B294" t="str">
            <v>通力电梯有限公司</v>
          </cell>
          <cell r="C294" t="str">
            <v>02</v>
          </cell>
          <cell r="D294" t="str">
            <v>阿卡迪亚</v>
          </cell>
          <cell r="E294" t="str">
            <v>平</v>
          </cell>
          <cell r="F294">
            <v>0</v>
          </cell>
          <cell r="G294">
            <v>0</v>
          </cell>
          <cell r="H294">
            <v>40650</v>
          </cell>
          <cell r="I294" t="str">
            <v>贷</v>
          </cell>
          <cell r="J294">
            <v>40650</v>
          </cell>
        </row>
        <row r="295">
          <cell r="A295" t="str">
            <v>小计：</v>
          </cell>
          <cell r="E295" t="str">
            <v>平</v>
          </cell>
          <cell r="F295">
            <v>0</v>
          </cell>
          <cell r="G295">
            <v>0</v>
          </cell>
          <cell r="H295">
            <v>40650</v>
          </cell>
          <cell r="I295" t="str">
            <v>贷</v>
          </cell>
          <cell r="J295">
            <v>40650</v>
          </cell>
        </row>
        <row r="296">
          <cell r="A296" t="str">
            <v>2021</v>
          </cell>
          <cell r="B296" t="str">
            <v>重庆华升富士达电梯</v>
          </cell>
          <cell r="C296" t="str">
            <v>01</v>
          </cell>
          <cell r="D296" t="str">
            <v>云栖谷</v>
          </cell>
          <cell r="E296" t="str">
            <v>平</v>
          </cell>
          <cell r="F296">
            <v>0</v>
          </cell>
          <cell r="G296">
            <v>356900</v>
          </cell>
          <cell r="H296">
            <v>356900</v>
          </cell>
          <cell r="I296" t="str">
            <v>平</v>
          </cell>
          <cell r="J296">
            <v>0</v>
          </cell>
        </row>
        <row r="297">
          <cell r="A297" t="str">
            <v>2021</v>
          </cell>
          <cell r="B297" t="str">
            <v>重庆华升富士达电梯</v>
          </cell>
          <cell r="C297" t="str">
            <v>02</v>
          </cell>
          <cell r="D297" t="str">
            <v>阿卡迪亚</v>
          </cell>
          <cell r="E297" t="str">
            <v>贷</v>
          </cell>
          <cell r="F297">
            <v>104400</v>
          </cell>
          <cell r="G297">
            <v>0</v>
          </cell>
          <cell r="H297">
            <v>-104400</v>
          </cell>
          <cell r="I297" t="str">
            <v>平</v>
          </cell>
          <cell r="J297">
            <v>0</v>
          </cell>
        </row>
        <row r="298">
          <cell r="A298" t="str">
            <v>小计：</v>
          </cell>
          <cell r="E298" t="str">
            <v>贷</v>
          </cell>
          <cell r="F298">
            <v>104400</v>
          </cell>
          <cell r="G298">
            <v>356900</v>
          </cell>
          <cell r="H298">
            <v>252500</v>
          </cell>
          <cell r="I298" t="str">
            <v>平</v>
          </cell>
          <cell r="J298">
            <v>0</v>
          </cell>
        </row>
        <row r="299">
          <cell r="A299" t="str">
            <v>2022</v>
          </cell>
          <cell r="B299" t="str">
            <v>重庆神鹰燃气技术开</v>
          </cell>
          <cell r="C299" t="str">
            <v>02</v>
          </cell>
          <cell r="D299" t="str">
            <v>阿卡迪亚</v>
          </cell>
          <cell r="E299" t="str">
            <v>贷</v>
          </cell>
          <cell r="F299">
            <v>2053.5</v>
          </cell>
          <cell r="G299">
            <v>0</v>
          </cell>
          <cell r="H299">
            <v>0</v>
          </cell>
          <cell r="I299" t="str">
            <v>贷</v>
          </cell>
          <cell r="J299">
            <v>2053.5</v>
          </cell>
        </row>
        <row r="300">
          <cell r="A300" t="str">
            <v>小计：</v>
          </cell>
          <cell r="E300" t="str">
            <v>贷</v>
          </cell>
          <cell r="F300">
            <v>2053.5</v>
          </cell>
          <cell r="G300">
            <v>0</v>
          </cell>
          <cell r="H300">
            <v>0</v>
          </cell>
          <cell r="I300" t="str">
            <v>贷</v>
          </cell>
          <cell r="J300">
            <v>2053.5</v>
          </cell>
        </row>
        <row r="301">
          <cell r="A301" t="str">
            <v>2023</v>
          </cell>
          <cell r="B301" t="str">
            <v>青岛三利中德美水设</v>
          </cell>
          <cell r="C301" t="str">
            <v>01</v>
          </cell>
          <cell r="D301" t="str">
            <v>云栖谷</v>
          </cell>
          <cell r="E301" t="str">
            <v>平</v>
          </cell>
          <cell r="F301">
            <v>0</v>
          </cell>
          <cell r="G301">
            <v>0</v>
          </cell>
          <cell r="H301">
            <v>0</v>
          </cell>
          <cell r="I301" t="str">
            <v>平</v>
          </cell>
          <cell r="J301">
            <v>0</v>
          </cell>
        </row>
        <row r="302">
          <cell r="A302" t="str">
            <v>小计：</v>
          </cell>
          <cell r="E302" t="str">
            <v>平</v>
          </cell>
          <cell r="F302">
            <v>0</v>
          </cell>
          <cell r="G302">
            <v>0</v>
          </cell>
          <cell r="H302">
            <v>0</v>
          </cell>
          <cell r="I302" t="str">
            <v>平</v>
          </cell>
          <cell r="J302">
            <v>0</v>
          </cell>
        </row>
        <row r="303">
          <cell r="A303" t="str">
            <v>2024</v>
          </cell>
          <cell r="B303" t="str">
            <v>重庆顺冠建筑材料有</v>
          </cell>
          <cell r="C303" t="str">
            <v>02</v>
          </cell>
          <cell r="D303" t="str">
            <v>阿卡迪亚</v>
          </cell>
          <cell r="E303" t="str">
            <v>贷</v>
          </cell>
          <cell r="F303">
            <v>125000</v>
          </cell>
          <cell r="G303">
            <v>37500</v>
          </cell>
          <cell r="H303">
            <v>0</v>
          </cell>
          <cell r="I303" t="str">
            <v>贷</v>
          </cell>
          <cell r="J303">
            <v>87500</v>
          </cell>
        </row>
        <row r="304">
          <cell r="A304" t="str">
            <v>小计：</v>
          </cell>
          <cell r="E304" t="str">
            <v>贷</v>
          </cell>
          <cell r="F304">
            <v>125000</v>
          </cell>
          <cell r="G304">
            <v>37500</v>
          </cell>
          <cell r="H304">
            <v>0</v>
          </cell>
          <cell r="I304" t="str">
            <v>贷</v>
          </cell>
          <cell r="J304">
            <v>87500</v>
          </cell>
        </row>
        <row r="305">
          <cell r="A305" t="str">
            <v>2025</v>
          </cell>
          <cell r="B305" t="str">
            <v>渝北区五红路激浪体</v>
          </cell>
          <cell r="C305" t="str">
            <v>02</v>
          </cell>
          <cell r="D305" t="str">
            <v>阿卡迪亚</v>
          </cell>
          <cell r="E305" t="str">
            <v>贷</v>
          </cell>
          <cell r="F305">
            <v>2</v>
          </cell>
          <cell r="G305">
            <v>0</v>
          </cell>
          <cell r="H305">
            <v>33817</v>
          </cell>
          <cell r="I305" t="str">
            <v>贷</v>
          </cell>
          <cell r="J305">
            <v>33819</v>
          </cell>
        </row>
        <row r="306">
          <cell r="A306" t="str">
            <v>小计：</v>
          </cell>
          <cell r="E306" t="str">
            <v>贷</v>
          </cell>
          <cell r="F306">
            <v>2</v>
          </cell>
          <cell r="G306">
            <v>0</v>
          </cell>
          <cell r="H306">
            <v>33817</v>
          </cell>
          <cell r="I306" t="str">
            <v>贷</v>
          </cell>
          <cell r="J306">
            <v>33819</v>
          </cell>
        </row>
        <row r="307">
          <cell r="A307" t="str">
            <v>2026</v>
          </cell>
          <cell r="B307" t="str">
            <v>重庆市江北区和加全</v>
          </cell>
          <cell r="C307" t="str">
            <v>02</v>
          </cell>
          <cell r="D307" t="str">
            <v>阿卡迪亚</v>
          </cell>
          <cell r="E307" t="str">
            <v>贷</v>
          </cell>
          <cell r="F307">
            <v>4410</v>
          </cell>
          <cell r="G307">
            <v>4410</v>
          </cell>
          <cell r="H307">
            <v>0</v>
          </cell>
          <cell r="I307" t="str">
            <v>平</v>
          </cell>
          <cell r="J307">
            <v>0</v>
          </cell>
        </row>
        <row r="308">
          <cell r="A308" t="str">
            <v>小计：</v>
          </cell>
          <cell r="E308" t="str">
            <v>贷</v>
          </cell>
          <cell r="F308">
            <v>4410</v>
          </cell>
          <cell r="G308">
            <v>4410</v>
          </cell>
          <cell r="H308">
            <v>0</v>
          </cell>
          <cell r="I308" t="str">
            <v>平</v>
          </cell>
          <cell r="J308">
            <v>0</v>
          </cell>
        </row>
        <row r="309">
          <cell r="A309" t="str">
            <v>2027</v>
          </cell>
          <cell r="B309" t="str">
            <v>珠海金捷成贸易发展</v>
          </cell>
          <cell r="C309" t="str">
            <v>02</v>
          </cell>
          <cell r="D309" t="str">
            <v>阿卡迪亚</v>
          </cell>
          <cell r="E309" t="str">
            <v>贷</v>
          </cell>
          <cell r="F309">
            <v>10000</v>
          </cell>
          <cell r="G309">
            <v>0</v>
          </cell>
          <cell r="H309">
            <v>0</v>
          </cell>
          <cell r="I309" t="str">
            <v>贷</v>
          </cell>
          <cell r="J309">
            <v>10000</v>
          </cell>
        </row>
        <row r="310">
          <cell r="A310" t="str">
            <v>小计：</v>
          </cell>
          <cell r="E310" t="str">
            <v>贷</v>
          </cell>
          <cell r="F310">
            <v>10000</v>
          </cell>
          <cell r="G310">
            <v>0</v>
          </cell>
          <cell r="H310">
            <v>0</v>
          </cell>
          <cell r="I310" t="str">
            <v>贷</v>
          </cell>
          <cell r="J310">
            <v>10000</v>
          </cell>
        </row>
        <row r="311">
          <cell r="A311" t="str">
            <v>2028</v>
          </cell>
          <cell r="B311" t="str">
            <v>重庆市北部新区炎森</v>
          </cell>
          <cell r="C311" t="str">
            <v>02</v>
          </cell>
          <cell r="D311" t="str">
            <v>阿卡迪亚</v>
          </cell>
          <cell r="E311" t="str">
            <v>平</v>
          </cell>
          <cell r="F311">
            <v>0</v>
          </cell>
          <cell r="G311">
            <v>0</v>
          </cell>
          <cell r="H311">
            <v>1100</v>
          </cell>
          <cell r="I311" t="str">
            <v>贷</v>
          </cell>
          <cell r="J311">
            <v>1100</v>
          </cell>
        </row>
        <row r="312">
          <cell r="A312" t="str">
            <v>小计：</v>
          </cell>
          <cell r="E312" t="str">
            <v>平</v>
          </cell>
          <cell r="F312">
            <v>0</v>
          </cell>
          <cell r="G312">
            <v>0</v>
          </cell>
          <cell r="H312">
            <v>1100</v>
          </cell>
          <cell r="I312" t="str">
            <v>贷</v>
          </cell>
          <cell r="J312">
            <v>1100</v>
          </cell>
        </row>
        <row r="313">
          <cell r="A313" t="str">
            <v>2029</v>
          </cell>
          <cell r="B313" t="str">
            <v>重庆友杰康体健身设</v>
          </cell>
          <cell r="C313" t="str">
            <v>02</v>
          </cell>
          <cell r="D313" t="str">
            <v>阿卡迪亚</v>
          </cell>
          <cell r="E313" t="str">
            <v>平</v>
          </cell>
          <cell r="F313">
            <v>0</v>
          </cell>
          <cell r="G313">
            <v>0</v>
          </cell>
          <cell r="H313">
            <v>42150</v>
          </cell>
          <cell r="I313" t="str">
            <v>贷</v>
          </cell>
          <cell r="J313">
            <v>42150</v>
          </cell>
        </row>
        <row r="314">
          <cell r="A314" t="str">
            <v>小计：</v>
          </cell>
          <cell r="E314" t="str">
            <v>平</v>
          </cell>
          <cell r="F314">
            <v>0</v>
          </cell>
          <cell r="G314">
            <v>0</v>
          </cell>
          <cell r="H314">
            <v>42150</v>
          </cell>
          <cell r="I314" t="str">
            <v>贷</v>
          </cell>
          <cell r="J314">
            <v>42150</v>
          </cell>
        </row>
        <row r="315">
          <cell r="A315" t="str">
            <v>3001</v>
          </cell>
          <cell r="B315" t="str">
            <v>重庆市勘测院</v>
          </cell>
          <cell r="C315" t="str">
            <v>01</v>
          </cell>
          <cell r="D315" t="str">
            <v>云栖谷</v>
          </cell>
          <cell r="E315" t="str">
            <v>平</v>
          </cell>
          <cell r="F315">
            <v>0</v>
          </cell>
          <cell r="G315">
            <v>77959</v>
          </cell>
          <cell r="H315">
            <v>77959</v>
          </cell>
          <cell r="I315" t="str">
            <v>平</v>
          </cell>
          <cell r="J315">
            <v>0</v>
          </cell>
        </row>
        <row r="316">
          <cell r="A316" t="str">
            <v>3001</v>
          </cell>
          <cell r="B316" t="str">
            <v>重庆市勘测院</v>
          </cell>
          <cell r="C316" t="str">
            <v>02</v>
          </cell>
          <cell r="D316" t="str">
            <v>阿卡迪亚</v>
          </cell>
          <cell r="E316" t="str">
            <v>平</v>
          </cell>
          <cell r="F316">
            <v>0</v>
          </cell>
          <cell r="G316">
            <v>18878</v>
          </cell>
          <cell r="H316">
            <v>18878</v>
          </cell>
          <cell r="I316" t="str">
            <v>平</v>
          </cell>
          <cell r="J316">
            <v>0</v>
          </cell>
        </row>
        <row r="317">
          <cell r="A317" t="str">
            <v>小计：</v>
          </cell>
          <cell r="E317" t="str">
            <v>平</v>
          </cell>
          <cell r="F317">
            <v>0</v>
          </cell>
          <cell r="G317">
            <v>96837</v>
          </cell>
          <cell r="H317">
            <v>96837</v>
          </cell>
          <cell r="I317" t="str">
            <v>平</v>
          </cell>
          <cell r="J317">
            <v>0</v>
          </cell>
        </row>
        <row r="318">
          <cell r="A318" t="str">
            <v>3005</v>
          </cell>
          <cell r="B318" t="str">
            <v>中煤国际工程集团重</v>
          </cell>
          <cell r="C318" t="str">
            <v>01</v>
          </cell>
          <cell r="D318" t="str">
            <v>云栖谷</v>
          </cell>
          <cell r="E318" t="str">
            <v>平</v>
          </cell>
          <cell r="F318">
            <v>0</v>
          </cell>
          <cell r="G318">
            <v>0</v>
          </cell>
          <cell r="H318">
            <v>0</v>
          </cell>
          <cell r="I318" t="str">
            <v>平</v>
          </cell>
          <cell r="J318">
            <v>0</v>
          </cell>
        </row>
        <row r="319">
          <cell r="A319" t="str">
            <v>3005</v>
          </cell>
          <cell r="B319" t="str">
            <v>中煤国际工程集团重</v>
          </cell>
          <cell r="C319" t="str">
            <v>02</v>
          </cell>
          <cell r="D319" t="str">
            <v>阿卡迪亚</v>
          </cell>
          <cell r="E319" t="str">
            <v>平</v>
          </cell>
          <cell r="F319">
            <v>0</v>
          </cell>
          <cell r="G319">
            <v>0</v>
          </cell>
          <cell r="H319">
            <v>148500</v>
          </cell>
          <cell r="I319" t="str">
            <v>贷</v>
          </cell>
          <cell r="J319">
            <v>148500</v>
          </cell>
        </row>
        <row r="320">
          <cell r="A320" t="str">
            <v>小计：</v>
          </cell>
          <cell r="E320" t="str">
            <v>平</v>
          </cell>
          <cell r="F320">
            <v>0</v>
          </cell>
          <cell r="G320">
            <v>0</v>
          </cell>
          <cell r="H320">
            <v>148500</v>
          </cell>
          <cell r="I320" t="str">
            <v>贷</v>
          </cell>
          <cell r="J320">
            <v>148500</v>
          </cell>
        </row>
        <row r="321">
          <cell r="A321" t="str">
            <v>3006</v>
          </cell>
          <cell r="B321" t="str">
            <v>怡景师有限公司</v>
          </cell>
          <cell r="C321" t="str">
            <v>02</v>
          </cell>
          <cell r="D321" t="str">
            <v>阿卡迪亚</v>
          </cell>
          <cell r="E321" t="str">
            <v>贷</v>
          </cell>
          <cell r="F321">
            <v>45261</v>
          </cell>
          <cell r="G321">
            <v>0</v>
          </cell>
          <cell r="H321">
            <v>0</v>
          </cell>
          <cell r="I321" t="str">
            <v>贷</v>
          </cell>
          <cell r="J321">
            <v>45261</v>
          </cell>
        </row>
        <row r="322">
          <cell r="A322" t="str">
            <v>小计：</v>
          </cell>
          <cell r="E322" t="str">
            <v>贷</v>
          </cell>
          <cell r="F322">
            <v>45261</v>
          </cell>
          <cell r="G322">
            <v>0</v>
          </cell>
          <cell r="H322">
            <v>0</v>
          </cell>
          <cell r="I322" t="str">
            <v>贷</v>
          </cell>
          <cell r="J322">
            <v>45261</v>
          </cell>
        </row>
        <row r="323">
          <cell r="A323" t="str">
            <v>3008</v>
          </cell>
          <cell r="B323" t="str">
            <v>重庆市高新岩土工程</v>
          </cell>
          <cell r="C323" t="str">
            <v>02</v>
          </cell>
          <cell r="D323" t="str">
            <v>阿卡迪亚</v>
          </cell>
          <cell r="E323" t="str">
            <v>平</v>
          </cell>
          <cell r="F323">
            <v>0</v>
          </cell>
          <cell r="G323">
            <v>0</v>
          </cell>
          <cell r="H323">
            <v>0</v>
          </cell>
          <cell r="I323" t="str">
            <v>平</v>
          </cell>
          <cell r="J323">
            <v>0</v>
          </cell>
        </row>
        <row r="324">
          <cell r="A324" t="str">
            <v>小计：</v>
          </cell>
          <cell r="E324" t="str">
            <v>平</v>
          </cell>
          <cell r="F324">
            <v>0</v>
          </cell>
          <cell r="G324">
            <v>0</v>
          </cell>
          <cell r="H324">
            <v>0</v>
          </cell>
          <cell r="I324" t="str">
            <v>平</v>
          </cell>
          <cell r="J324">
            <v>0</v>
          </cell>
        </row>
        <row r="325">
          <cell r="A325" t="str">
            <v>3013</v>
          </cell>
          <cell r="B325" t="str">
            <v>重庆市规划信息服务</v>
          </cell>
          <cell r="C325" t="str">
            <v>02</v>
          </cell>
          <cell r="D325" t="str">
            <v>阿卡迪亚</v>
          </cell>
          <cell r="E325" t="str">
            <v>平</v>
          </cell>
          <cell r="F325">
            <v>0</v>
          </cell>
          <cell r="G325">
            <v>0</v>
          </cell>
          <cell r="H325">
            <v>0</v>
          </cell>
          <cell r="I325" t="str">
            <v>平</v>
          </cell>
          <cell r="J325">
            <v>0</v>
          </cell>
        </row>
        <row r="326">
          <cell r="A326" t="str">
            <v>小计：</v>
          </cell>
          <cell r="E326" t="str">
            <v>平</v>
          </cell>
          <cell r="F326">
            <v>0</v>
          </cell>
          <cell r="G326">
            <v>0</v>
          </cell>
          <cell r="H326">
            <v>0</v>
          </cell>
          <cell r="I326" t="str">
            <v>平</v>
          </cell>
          <cell r="J326">
            <v>0</v>
          </cell>
        </row>
        <row r="327">
          <cell r="A327" t="str">
            <v>3015</v>
          </cell>
          <cell r="B327" t="str">
            <v>中国华西工程设计建</v>
          </cell>
          <cell r="C327" t="str">
            <v>02</v>
          </cell>
          <cell r="D327" t="str">
            <v>阿卡迪亚</v>
          </cell>
          <cell r="E327" t="str">
            <v>贷</v>
          </cell>
          <cell r="F327">
            <v>2000</v>
          </cell>
          <cell r="G327">
            <v>0</v>
          </cell>
          <cell r="H327">
            <v>0</v>
          </cell>
          <cell r="I327" t="str">
            <v>贷</v>
          </cell>
          <cell r="J327">
            <v>2000</v>
          </cell>
        </row>
        <row r="328">
          <cell r="A328" t="str">
            <v>小计：</v>
          </cell>
          <cell r="E328" t="str">
            <v>贷</v>
          </cell>
          <cell r="F328">
            <v>2000</v>
          </cell>
          <cell r="G328">
            <v>0</v>
          </cell>
          <cell r="H328">
            <v>0</v>
          </cell>
          <cell r="I328" t="str">
            <v>贷</v>
          </cell>
          <cell r="J328">
            <v>2000</v>
          </cell>
        </row>
        <row r="329">
          <cell r="A329" t="str">
            <v>3017</v>
          </cell>
          <cell r="B329" t="str">
            <v>重庆博建建筑设计有</v>
          </cell>
          <cell r="C329" t="str">
            <v>02</v>
          </cell>
          <cell r="D329" t="str">
            <v>阿卡迪亚</v>
          </cell>
          <cell r="E329" t="str">
            <v>贷</v>
          </cell>
          <cell r="F329">
            <v>293099</v>
          </cell>
          <cell r="G329">
            <v>0</v>
          </cell>
          <cell r="H329">
            <v>0</v>
          </cell>
          <cell r="I329" t="str">
            <v>贷</v>
          </cell>
          <cell r="J329">
            <v>293099</v>
          </cell>
        </row>
        <row r="330">
          <cell r="A330" t="str">
            <v>小计：</v>
          </cell>
          <cell r="E330" t="str">
            <v>贷</v>
          </cell>
          <cell r="F330">
            <v>293099</v>
          </cell>
          <cell r="G330">
            <v>0</v>
          </cell>
          <cell r="H330">
            <v>0</v>
          </cell>
          <cell r="I330" t="str">
            <v>贷</v>
          </cell>
          <cell r="J330">
            <v>293099</v>
          </cell>
        </row>
        <row r="331">
          <cell r="A331" t="str">
            <v>3019</v>
          </cell>
          <cell r="B331" t="str">
            <v>重庆市土地勘测规划</v>
          </cell>
          <cell r="C331" t="str">
            <v>01</v>
          </cell>
          <cell r="D331" t="str">
            <v>云栖谷</v>
          </cell>
          <cell r="E331" t="str">
            <v>平</v>
          </cell>
          <cell r="F331">
            <v>0</v>
          </cell>
          <cell r="G331">
            <v>0</v>
          </cell>
          <cell r="H331">
            <v>0</v>
          </cell>
          <cell r="I331" t="str">
            <v>平</v>
          </cell>
          <cell r="J331">
            <v>0</v>
          </cell>
        </row>
        <row r="332">
          <cell r="A332" t="str">
            <v>3019</v>
          </cell>
          <cell r="B332" t="str">
            <v>重庆市土地勘测规划</v>
          </cell>
          <cell r="C332" t="str">
            <v>02</v>
          </cell>
          <cell r="D332" t="str">
            <v>阿卡迪亚</v>
          </cell>
          <cell r="E332" t="str">
            <v>平</v>
          </cell>
          <cell r="F332">
            <v>0</v>
          </cell>
          <cell r="G332">
            <v>0</v>
          </cell>
          <cell r="H332">
            <v>0</v>
          </cell>
          <cell r="I332" t="str">
            <v>平</v>
          </cell>
          <cell r="J332">
            <v>0</v>
          </cell>
        </row>
        <row r="333">
          <cell r="A333" t="str">
            <v>小计：</v>
          </cell>
          <cell r="E333" t="str">
            <v>平</v>
          </cell>
          <cell r="F333">
            <v>0</v>
          </cell>
          <cell r="G333">
            <v>0</v>
          </cell>
          <cell r="H333">
            <v>0</v>
          </cell>
          <cell r="I333" t="str">
            <v>平</v>
          </cell>
          <cell r="J333">
            <v>0</v>
          </cell>
        </row>
        <row r="334">
          <cell r="A334" t="str">
            <v>3020</v>
          </cell>
          <cell r="B334" t="str">
            <v>四川石油天然气建设</v>
          </cell>
          <cell r="C334" t="str">
            <v>01</v>
          </cell>
          <cell r="D334" t="str">
            <v>云栖谷</v>
          </cell>
          <cell r="E334" t="str">
            <v>贷</v>
          </cell>
          <cell r="F334">
            <v>170966.13</v>
          </cell>
          <cell r="G334">
            <v>0</v>
          </cell>
          <cell r="H334">
            <v>0</v>
          </cell>
          <cell r="I334" t="str">
            <v>贷</v>
          </cell>
          <cell r="J334">
            <v>170966.13</v>
          </cell>
        </row>
        <row r="335">
          <cell r="A335" t="str">
            <v>小计：</v>
          </cell>
          <cell r="E335" t="str">
            <v>贷</v>
          </cell>
          <cell r="F335">
            <v>170966.13</v>
          </cell>
          <cell r="G335">
            <v>0</v>
          </cell>
          <cell r="H335">
            <v>0</v>
          </cell>
          <cell r="I335" t="str">
            <v>贷</v>
          </cell>
          <cell r="J335">
            <v>170966.13</v>
          </cell>
        </row>
        <row r="336">
          <cell r="A336" t="str">
            <v>3021</v>
          </cell>
          <cell r="B336" t="str">
            <v>中国建筑西南勘察设</v>
          </cell>
          <cell r="C336" t="str">
            <v>01</v>
          </cell>
          <cell r="D336" t="str">
            <v>云栖谷</v>
          </cell>
          <cell r="E336" t="str">
            <v>平</v>
          </cell>
          <cell r="F336">
            <v>0</v>
          </cell>
          <cell r="G336">
            <v>20531.28</v>
          </cell>
          <cell r="H336">
            <v>20531.28</v>
          </cell>
          <cell r="I336" t="str">
            <v>平</v>
          </cell>
          <cell r="J336">
            <v>0</v>
          </cell>
        </row>
        <row r="337">
          <cell r="A337" t="str">
            <v>3021</v>
          </cell>
          <cell r="B337" t="str">
            <v>中国建筑西南勘察设</v>
          </cell>
          <cell r="C337" t="str">
            <v>02</v>
          </cell>
          <cell r="D337" t="str">
            <v>阿卡迪亚</v>
          </cell>
          <cell r="E337" t="str">
            <v>平</v>
          </cell>
          <cell r="F337">
            <v>0</v>
          </cell>
          <cell r="G337">
            <v>0</v>
          </cell>
          <cell r="H337">
            <v>0</v>
          </cell>
          <cell r="I337" t="str">
            <v>平</v>
          </cell>
          <cell r="J337">
            <v>0</v>
          </cell>
        </row>
        <row r="338">
          <cell r="A338" t="str">
            <v>小计：</v>
          </cell>
          <cell r="E338" t="str">
            <v>平</v>
          </cell>
          <cell r="F338">
            <v>0</v>
          </cell>
          <cell r="G338">
            <v>20531.28</v>
          </cell>
          <cell r="H338">
            <v>20531.28</v>
          </cell>
          <cell r="I338" t="str">
            <v>平</v>
          </cell>
          <cell r="J338">
            <v>0</v>
          </cell>
        </row>
        <row r="339">
          <cell r="A339" t="str">
            <v>3031</v>
          </cell>
          <cell r="B339" t="str">
            <v>机械工业第三设计研</v>
          </cell>
          <cell r="C339" t="str">
            <v>01</v>
          </cell>
          <cell r="D339" t="str">
            <v>云栖谷</v>
          </cell>
          <cell r="E339" t="str">
            <v>平</v>
          </cell>
          <cell r="F339">
            <v>0</v>
          </cell>
          <cell r="G339">
            <v>2000</v>
          </cell>
          <cell r="H339">
            <v>2000</v>
          </cell>
          <cell r="I339" t="str">
            <v>平</v>
          </cell>
          <cell r="J339">
            <v>0</v>
          </cell>
        </row>
        <row r="340">
          <cell r="A340" t="str">
            <v>3031</v>
          </cell>
          <cell r="B340" t="str">
            <v>机械工业第三设计研</v>
          </cell>
          <cell r="C340" t="str">
            <v>02</v>
          </cell>
          <cell r="D340" t="str">
            <v>阿卡迪亚</v>
          </cell>
          <cell r="E340" t="str">
            <v>平</v>
          </cell>
          <cell r="F340">
            <v>0</v>
          </cell>
          <cell r="G340">
            <v>0</v>
          </cell>
          <cell r="H340">
            <v>0</v>
          </cell>
          <cell r="I340" t="str">
            <v>平</v>
          </cell>
          <cell r="J340">
            <v>0</v>
          </cell>
        </row>
        <row r="341">
          <cell r="A341" t="str">
            <v>小计：</v>
          </cell>
          <cell r="E341" t="str">
            <v>平</v>
          </cell>
          <cell r="F341">
            <v>0</v>
          </cell>
          <cell r="G341">
            <v>2000</v>
          </cell>
          <cell r="H341">
            <v>2000</v>
          </cell>
          <cell r="I341" t="str">
            <v>平</v>
          </cell>
          <cell r="J341">
            <v>0</v>
          </cell>
        </row>
        <row r="342">
          <cell r="A342" t="str">
            <v>3033</v>
          </cell>
          <cell r="B342" t="str">
            <v>重庆住宅建设有限公</v>
          </cell>
          <cell r="C342" t="str">
            <v>01</v>
          </cell>
          <cell r="D342" t="str">
            <v>云栖谷</v>
          </cell>
          <cell r="E342" t="str">
            <v>贷</v>
          </cell>
          <cell r="F342">
            <v>205012.25</v>
          </cell>
          <cell r="G342">
            <v>3943477</v>
          </cell>
          <cell r="H342">
            <v>4266815.8</v>
          </cell>
          <cell r="I342" t="str">
            <v>贷</v>
          </cell>
          <cell r="J342">
            <v>528351.05000000005</v>
          </cell>
        </row>
        <row r="343">
          <cell r="A343" t="str">
            <v>3033</v>
          </cell>
          <cell r="B343" t="str">
            <v>重庆住宅建设有限公</v>
          </cell>
          <cell r="C343" t="str">
            <v>02</v>
          </cell>
          <cell r="D343" t="str">
            <v>阿卡迪亚</v>
          </cell>
          <cell r="E343" t="str">
            <v>贷</v>
          </cell>
          <cell r="F343">
            <v>589894.43999999994</v>
          </cell>
          <cell r="G343">
            <v>0</v>
          </cell>
          <cell r="H343">
            <v>104318.34</v>
          </cell>
          <cell r="I343" t="str">
            <v>贷</v>
          </cell>
          <cell r="J343">
            <v>694212.78</v>
          </cell>
        </row>
        <row r="344">
          <cell r="A344" t="str">
            <v>小计：</v>
          </cell>
          <cell r="E344" t="str">
            <v>贷</v>
          </cell>
          <cell r="F344">
            <v>794906.69</v>
          </cell>
          <cell r="G344">
            <v>3943477</v>
          </cell>
          <cell r="H344">
            <v>4371134.1399999997</v>
          </cell>
          <cell r="I344" t="str">
            <v>贷</v>
          </cell>
          <cell r="J344">
            <v>1222563.83</v>
          </cell>
        </row>
        <row r="345">
          <cell r="A345" t="str">
            <v>3034</v>
          </cell>
          <cell r="B345" t="str">
            <v>重庆市防雷中心</v>
          </cell>
          <cell r="C345" t="str">
            <v>01</v>
          </cell>
          <cell r="D345" t="str">
            <v>云栖谷</v>
          </cell>
          <cell r="E345" t="str">
            <v>平</v>
          </cell>
          <cell r="F345">
            <v>0</v>
          </cell>
          <cell r="G345">
            <v>0</v>
          </cell>
          <cell r="H345">
            <v>0</v>
          </cell>
          <cell r="I345" t="str">
            <v>平</v>
          </cell>
          <cell r="J345">
            <v>0</v>
          </cell>
        </row>
        <row r="346">
          <cell r="A346" t="str">
            <v>小计：</v>
          </cell>
          <cell r="E346" t="str">
            <v>平</v>
          </cell>
          <cell r="F346">
            <v>0</v>
          </cell>
          <cell r="G346">
            <v>0</v>
          </cell>
          <cell r="H346">
            <v>0</v>
          </cell>
          <cell r="I346" t="str">
            <v>平</v>
          </cell>
          <cell r="J346">
            <v>0</v>
          </cell>
        </row>
        <row r="347">
          <cell r="A347" t="str">
            <v>3035</v>
          </cell>
          <cell r="B347" t="str">
            <v>重庆市渝中区建设委</v>
          </cell>
          <cell r="C347" t="str">
            <v>01</v>
          </cell>
          <cell r="D347" t="str">
            <v>云栖谷</v>
          </cell>
          <cell r="E347" t="str">
            <v>平</v>
          </cell>
          <cell r="F347">
            <v>0</v>
          </cell>
          <cell r="G347">
            <v>0</v>
          </cell>
          <cell r="H347">
            <v>0</v>
          </cell>
          <cell r="I347" t="str">
            <v>平</v>
          </cell>
          <cell r="J347">
            <v>0</v>
          </cell>
        </row>
        <row r="348">
          <cell r="A348" t="str">
            <v>3035</v>
          </cell>
          <cell r="B348" t="str">
            <v>重庆市渝中区建设委</v>
          </cell>
          <cell r="C348" t="str">
            <v>02</v>
          </cell>
          <cell r="D348" t="str">
            <v>阿卡迪亚</v>
          </cell>
          <cell r="E348" t="str">
            <v>平</v>
          </cell>
          <cell r="F348">
            <v>0</v>
          </cell>
          <cell r="G348">
            <v>0</v>
          </cell>
          <cell r="H348">
            <v>0</v>
          </cell>
          <cell r="I348" t="str">
            <v>平</v>
          </cell>
          <cell r="J348">
            <v>0</v>
          </cell>
        </row>
        <row r="349">
          <cell r="A349" t="str">
            <v>小计：</v>
          </cell>
          <cell r="E349" t="str">
            <v>平</v>
          </cell>
          <cell r="F349">
            <v>0</v>
          </cell>
          <cell r="G349">
            <v>0</v>
          </cell>
          <cell r="H349">
            <v>0</v>
          </cell>
          <cell r="I349" t="str">
            <v>平</v>
          </cell>
          <cell r="J349">
            <v>0</v>
          </cell>
        </row>
        <row r="350">
          <cell r="A350" t="str">
            <v>3036</v>
          </cell>
          <cell r="B350" t="str">
            <v>重庆市建设工程交易</v>
          </cell>
          <cell r="C350" t="str">
            <v>01</v>
          </cell>
          <cell r="D350" t="str">
            <v>云栖谷</v>
          </cell>
          <cell r="E350" t="str">
            <v>平</v>
          </cell>
          <cell r="F350">
            <v>0</v>
          </cell>
          <cell r="G350">
            <v>2291</v>
          </cell>
          <cell r="H350">
            <v>2291</v>
          </cell>
          <cell r="I350" t="str">
            <v>平</v>
          </cell>
          <cell r="J350">
            <v>0</v>
          </cell>
        </row>
        <row r="351">
          <cell r="A351" t="str">
            <v>3036</v>
          </cell>
          <cell r="B351" t="str">
            <v>重庆市建设工程交易</v>
          </cell>
          <cell r="C351" t="str">
            <v>02</v>
          </cell>
          <cell r="D351" t="str">
            <v>阿卡迪亚</v>
          </cell>
          <cell r="E351" t="str">
            <v>平</v>
          </cell>
          <cell r="F351">
            <v>0</v>
          </cell>
          <cell r="G351">
            <v>0</v>
          </cell>
          <cell r="H351">
            <v>0</v>
          </cell>
          <cell r="I351" t="str">
            <v>平</v>
          </cell>
          <cell r="J351">
            <v>0</v>
          </cell>
        </row>
        <row r="352">
          <cell r="A352" t="str">
            <v>小计：</v>
          </cell>
          <cell r="E352" t="str">
            <v>平</v>
          </cell>
          <cell r="F352">
            <v>0</v>
          </cell>
          <cell r="G352">
            <v>2291</v>
          </cell>
          <cell r="H352">
            <v>2291</v>
          </cell>
          <cell r="I352" t="str">
            <v>平</v>
          </cell>
          <cell r="J352">
            <v>0</v>
          </cell>
        </row>
        <row r="353">
          <cell r="A353" t="str">
            <v>3037</v>
          </cell>
          <cell r="B353" t="str">
            <v>重庆市建设工程造价</v>
          </cell>
          <cell r="C353" t="str">
            <v>01</v>
          </cell>
          <cell r="D353" t="str">
            <v>云栖谷</v>
          </cell>
          <cell r="E353" t="str">
            <v>平</v>
          </cell>
          <cell r="F353">
            <v>0</v>
          </cell>
          <cell r="G353">
            <v>4726</v>
          </cell>
          <cell r="H353">
            <v>4726</v>
          </cell>
          <cell r="I353" t="str">
            <v>平</v>
          </cell>
          <cell r="J353">
            <v>0</v>
          </cell>
        </row>
        <row r="354">
          <cell r="A354" t="str">
            <v>3037</v>
          </cell>
          <cell r="B354" t="str">
            <v>重庆市建设工程造价</v>
          </cell>
          <cell r="C354" t="str">
            <v>02</v>
          </cell>
          <cell r="D354" t="str">
            <v>阿卡迪亚</v>
          </cell>
          <cell r="E354" t="str">
            <v>平</v>
          </cell>
          <cell r="F354">
            <v>0</v>
          </cell>
          <cell r="G354">
            <v>0</v>
          </cell>
          <cell r="H354">
            <v>0</v>
          </cell>
          <cell r="I354" t="str">
            <v>平</v>
          </cell>
          <cell r="J354">
            <v>0</v>
          </cell>
        </row>
        <row r="355">
          <cell r="A355" t="str">
            <v>小计：</v>
          </cell>
          <cell r="E355" t="str">
            <v>平</v>
          </cell>
          <cell r="F355">
            <v>0</v>
          </cell>
          <cell r="G355">
            <v>4726</v>
          </cell>
          <cell r="H355">
            <v>4726</v>
          </cell>
          <cell r="I355" t="str">
            <v>平</v>
          </cell>
          <cell r="J355">
            <v>0</v>
          </cell>
        </row>
        <row r="356">
          <cell r="A356" t="str">
            <v>3038</v>
          </cell>
          <cell r="B356" t="str">
            <v>重庆建安建设（集团</v>
          </cell>
          <cell r="C356" t="str">
            <v>01</v>
          </cell>
          <cell r="D356" t="str">
            <v>云栖谷</v>
          </cell>
          <cell r="E356" t="str">
            <v>平</v>
          </cell>
          <cell r="F356">
            <v>0</v>
          </cell>
          <cell r="G356">
            <v>0</v>
          </cell>
          <cell r="H356">
            <v>0</v>
          </cell>
          <cell r="I356" t="str">
            <v>平</v>
          </cell>
          <cell r="J356">
            <v>0</v>
          </cell>
        </row>
        <row r="357">
          <cell r="A357" t="str">
            <v>3038</v>
          </cell>
          <cell r="B357" t="str">
            <v>重庆建安建设（集团</v>
          </cell>
          <cell r="C357" t="str">
            <v>02</v>
          </cell>
          <cell r="D357" t="str">
            <v>阿卡迪亚</v>
          </cell>
          <cell r="E357" t="str">
            <v>平</v>
          </cell>
          <cell r="F357">
            <v>0</v>
          </cell>
          <cell r="G357">
            <v>0</v>
          </cell>
          <cell r="H357">
            <v>0</v>
          </cell>
          <cell r="I357" t="str">
            <v>平</v>
          </cell>
          <cell r="J357">
            <v>0</v>
          </cell>
        </row>
        <row r="358">
          <cell r="A358" t="str">
            <v>小计：</v>
          </cell>
          <cell r="E358" t="str">
            <v>平</v>
          </cell>
          <cell r="F358">
            <v>0</v>
          </cell>
          <cell r="G358">
            <v>0</v>
          </cell>
          <cell r="H358">
            <v>0</v>
          </cell>
          <cell r="I358" t="str">
            <v>平</v>
          </cell>
          <cell r="J358">
            <v>0</v>
          </cell>
        </row>
        <row r="359">
          <cell r="A359" t="str">
            <v>3043</v>
          </cell>
          <cell r="B359" t="str">
            <v>重庆巨展数码图文设</v>
          </cell>
          <cell r="C359" t="str">
            <v>02</v>
          </cell>
          <cell r="D359" t="str">
            <v>阿卡迪亚</v>
          </cell>
          <cell r="E359" t="str">
            <v>平</v>
          </cell>
          <cell r="F359">
            <v>0</v>
          </cell>
          <cell r="G359">
            <v>0</v>
          </cell>
          <cell r="H359">
            <v>0</v>
          </cell>
          <cell r="I359" t="str">
            <v>平</v>
          </cell>
          <cell r="J359">
            <v>0</v>
          </cell>
        </row>
        <row r="360">
          <cell r="A360" t="str">
            <v>小计：</v>
          </cell>
          <cell r="E360" t="str">
            <v>平</v>
          </cell>
          <cell r="F360">
            <v>0</v>
          </cell>
          <cell r="G360">
            <v>0</v>
          </cell>
          <cell r="H360">
            <v>0</v>
          </cell>
          <cell r="I360" t="str">
            <v>平</v>
          </cell>
          <cell r="J360">
            <v>0</v>
          </cell>
        </row>
        <row r="361">
          <cell r="A361" t="str">
            <v>3047</v>
          </cell>
          <cell r="B361" t="str">
            <v>重庆飞鹰图像工作室</v>
          </cell>
          <cell r="C361" t="str">
            <v>01</v>
          </cell>
          <cell r="D361" t="str">
            <v>云栖谷</v>
          </cell>
          <cell r="E361" t="str">
            <v>平</v>
          </cell>
          <cell r="F361">
            <v>0</v>
          </cell>
          <cell r="G361">
            <v>0</v>
          </cell>
          <cell r="H361">
            <v>0</v>
          </cell>
          <cell r="I361" t="str">
            <v>平</v>
          </cell>
          <cell r="J361">
            <v>0</v>
          </cell>
        </row>
        <row r="362">
          <cell r="A362" t="str">
            <v>3047</v>
          </cell>
          <cell r="B362" t="str">
            <v>重庆飞鹰图像工作室</v>
          </cell>
          <cell r="C362" t="str">
            <v>02</v>
          </cell>
          <cell r="D362" t="str">
            <v>阿卡迪亚</v>
          </cell>
          <cell r="E362" t="str">
            <v>平</v>
          </cell>
          <cell r="F362">
            <v>0</v>
          </cell>
          <cell r="G362">
            <v>3200</v>
          </cell>
          <cell r="H362">
            <v>3200</v>
          </cell>
          <cell r="I362" t="str">
            <v>平</v>
          </cell>
          <cell r="J362">
            <v>0</v>
          </cell>
        </row>
        <row r="363">
          <cell r="A363" t="str">
            <v>小计：</v>
          </cell>
          <cell r="E363" t="str">
            <v>平</v>
          </cell>
          <cell r="F363">
            <v>0</v>
          </cell>
          <cell r="G363">
            <v>3200</v>
          </cell>
          <cell r="H363">
            <v>3200</v>
          </cell>
          <cell r="I363" t="str">
            <v>平</v>
          </cell>
          <cell r="J363">
            <v>0</v>
          </cell>
        </row>
        <row r="364">
          <cell r="A364" t="str">
            <v>3049</v>
          </cell>
          <cell r="B364" t="str">
            <v>重庆海发工程建设监</v>
          </cell>
          <cell r="C364" t="str">
            <v>01</v>
          </cell>
          <cell r="D364" t="str">
            <v>云栖谷</v>
          </cell>
          <cell r="E364" t="str">
            <v>平</v>
          </cell>
          <cell r="F364">
            <v>0</v>
          </cell>
          <cell r="G364">
            <v>30000</v>
          </cell>
          <cell r="H364">
            <v>30000</v>
          </cell>
          <cell r="I364" t="str">
            <v>平</v>
          </cell>
          <cell r="J364">
            <v>0</v>
          </cell>
        </row>
        <row r="365">
          <cell r="A365" t="str">
            <v>3049</v>
          </cell>
          <cell r="B365" t="str">
            <v>重庆海发工程建设监</v>
          </cell>
          <cell r="C365" t="str">
            <v>02</v>
          </cell>
          <cell r="D365" t="str">
            <v>阿卡迪亚</v>
          </cell>
          <cell r="E365" t="str">
            <v>平</v>
          </cell>
          <cell r="F365">
            <v>0</v>
          </cell>
          <cell r="G365">
            <v>42000</v>
          </cell>
          <cell r="H365">
            <v>42000</v>
          </cell>
          <cell r="I365" t="str">
            <v>平</v>
          </cell>
          <cell r="J365">
            <v>0</v>
          </cell>
        </row>
        <row r="366">
          <cell r="A366" t="str">
            <v>小计：</v>
          </cell>
          <cell r="E366" t="str">
            <v>平</v>
          </cell>
          <cell r="F366">
            <v>0</v>
          </cell>
          <cell r="G366">
            <v>72000</v>
          </cell>
          <cell r="H366">
            <v>72000</v>
          </cell>
          <cell r="I366" t="str">
            <v>平</v>
          </cell>
          <cell r="J366">
            <v>0</v>
          </cell>
        </row>
        <row r="367">
          <cell r="A367" t="str">
            <v>3052</v>
          </cell>
          <cell r="B367" t="str">
            <v>天津市诺信恒益装饰</v>
          </cell>
          <cell r="C367" t="str">
            <v>02</v>
          </cell>
          <cell r="D367" t="str">
            <v>阿卡迪亚</v>
          </cell>
          <cell r="E367" t="str">
            <v>贷</v>
          </cell>
          <cell r="F367">
            <v>48000</v>
          </cell>
          <cell r="G367">
            <v>0</v>
          </cell>
          <cell r="H367">
            <v>0</v>
          </cell>
          <cell r="I367" t="str">
            <v>贷</v>
          </cell>
          <cell r="J367">
            <v>48000</v>
          </cell>
        </row>
        <row r="368">
          <cell r="A368" t="str">
            <v>小计：</v>
          </cell>
          <cell r="E368" t="str">
            <v>贷</v>
          </cell>
          <cell r="F368">
            <v>48000</v>
          </cell>
          <cell r="G368">
            <v>0</v>
          </cell>
          <cell r="H368">
            <v>0</v>
          </cell>
          <cell r="I368" t="str">
            <v>贷</v>
          </cell>
          <cell r="J368">
            <v>48000</v>
          </cell>
        </row>
        <row r="369">
          <cell r="A369" t="str">
            <v>3053</v>
          </cell>
          <cell r="B369" t="str">
            <v>三圣建筑工程设计咨</v>
          </cell>
          <cell r="C369" t="str">
            <v>02</v>
          </cell>
          <cell r="D369" t="str">
            <v>阿卡迪亚</v>
          </cell>
          <cell r="E369" t="str">
            <v>贷</v>
          </cell>
          <cell r="F369">
            <v>41400</v>
          </cell>
          <cell r="G369">
            <v>0</v>
          </cell>
          <cell r="H369">
            <v>0</v>
          </cell>
          <cell r="I369" t="str">
            <v>贷</v>
          </cell>
          <cell r="J369">
            <v>41400</v>
          </cell>
        </row>
        <row r="370">
          <cell r="A370" t="str">
            <v>小计：</v>
          </cell>
          <cell r="E370" t="str">
            <v>贷</v>
          </cell>
          <cell r="F370">
            <v>41400</v>
          </cell>
          <cell r="G370">
            <v>0</v>
          </cell>
          <cell r="H370">
            <v>0</v>
          </cell>
          <cell r="I370" t="str">
            <v>贷</v>
          </cell>
          <cell r="J370">
            <v>41400</v>
          </cell>
        </row>
        <row r="371">
          <cell r="A371" t="str">
            <v>3056</v>
          </cell>
          <cell r="B371" t="str">
            <v>重庆正荣房地产经纪</v>
          </cell>
          <cell r="C371" t="str">
            <v>01</v>
          </cell>
          <cell r="D371" t="str">
            <v>云栖谷</v>
          </cell>
          <cell r="E371" t="str">
            <v>平</v>
          </cell>
          <cell r="F371">
            <v>0</v>
          </cell>
          <cell r="G371">
            <v>0</v>
          </cell>
          <cell r="H371">
            <v>0</v>
          </cell>
          <cell r="I371" t="str">
            <v>平</v>
          </cell>
          <cell r="J371">
            <v>0</v>
          </cell>
        </row>
        <row r="372">
          <cell r="A372" t="str">
            <v>小计：</v>
          </cell>
          <cell r="E372" t="str">
            <v>平</v>
          </cell>
          <cell r="F372">
            <v>0</v>
          </cell>
          <cell r="G372">
            <v>0</v>
          </cell>
          <cell r="H372">
            <v>0</v>
          </cell>
          <cell r="I372" t="str">
            <v>平</v>
          </cell>
          <cell r="J372">
            <v>0</v>
          </cell>
        </row>
        <row r="373">
          <cell r="A373" t="str">
            <v>3057</v>
          </cell>
          <cell r="B373" t="str">
            <v>重庆恒松制冷工程有</v>
          </cell>
          <cell r="C373" t="str">
            <v>02</v>
          </cell>
          <cell r="D373" t="str">
            <v>阿卡迪亚</v>
          </cell>
          <cell r="E373" t="str">
            <v>借</v>
          </cell>
          <cell r="F373">
            <v>1222376.8899999999</v>
          </cell>
          <cell r="G373">
            <v>0</v>
          </cell>
          <cell r="H373">
            <v>526101.80000000005</v>
          </cell>
          <cell r="I373" t="str">
            <v>借</v>
          </cell>
          <cell r="J373">
            <v>696275.09</v>
          </cell>
        </row>
        <row r="374">
          <cell r="A374" t="str">
            <v>小计：</v>
          </cell>
          <cell r="E374" t="str">
            <v>借</v>
          </cell>
          <cell r="F374">
            <v>1222376.8899999999</v>
          </cell>
          <cell r="G374">
            <v>0</v>
          </cell>
          <cell r="H374">
            <v>526101.80000000005</v>
          </cell>
          <cell r="I374" t="str">
            <v>借</v>
          </cell>
          <cell r="J374">
            <v>696275.09</v>
          </cell>
        </row>
        <row r="375">
          <cell r="A375" t="str">
            <v>3058</v>
          </cell>
          <cell r="B375" t="str">
            <v>深圳市华美酒店管理</v>
          </cell>
          <cell r="C375" t="str">
            <v>02</v>
          </cell>
          <cell r="D375" t="str">
            <v>阿卡迪亚</v>
          </cell>
          <cell r="E375" t="str">
            <v>平</v>
          </cell>
          <cell r="F375">
            <v>0</v>
          </cell>
          <cell r="G375">
            <v>0</v>
          </cell>
          <cell r="H375">
            <v>0</v>
          </cell>
          <cell r="I375" t="str">
            <v>平</v>
          </cell>
          <cell r="J375">
            <v>0</v>
          </cell>
        </row>
        <row r="376">
          <cell r="A376" t="str">
            <v>小计：</v>
          </cell>
          <cell r="E376" t="str">
            <v>平</v>
          </cell>
          <cell r="F376">
            <v>0</v>
          </cell>
          <cell r="G376">
            <v>0</v>
          </cell>
          <cell r="H376">
            <v>0</v>
          </cell>
          <cell r="I376" t="str">
            <v>平</v>
          </cell>
          <cell r="J376">
            <v>0</v>
          </cell>
        </row>
        <row r="377">
          <cell r="A377" t="str">
            <v>3059</v>
          </cell>
          <cell r="B377" t="str">
            <v>重庆港庆建筑装饰有</v>
          </cell>
          <cell r="C377" t="str">
            <v>01</v>
          </cell>
          <cell r="D377" t="str">
            <v>云栖谷</v>
          </cell>
          <cell r="E377" t="str">
            <v>贷</v>
          </cell>
          <cell r="F377">
            <v>88482.29</v>
          </cell>
          <cell r="G377">
            <v>0</v>
          </cell>
          <cell r="H377">
            <v>0</v>
          </cell>
          <cell r="I377" t="str">
            <v>贷</v>
          </cell>
          <cell r="J377">
            <v>88482.29</v>
          </cell>
        </row>
        <row r="378">
          <cell r="A378" t="str">
            <v>3059</v>
          </cell>
          <cell r="B378" t="str">
            <v>重庆港庆建筑装饰有</v>
          </cell>
          <cell r="C378" t="str">
            <v>02</v>
          </cell>
          <cell r="D378" t="str">
            <v>阿卡迪亚</v>
          </cell>
          <cell r="E378" t="str">
            <v>贷</v>
          </cell>
          <cell r="F378">
            <v>349410.27</v>
          </cell>
          <cell r="G378">
            <v>925742</v>
          </cell>
          <cell r="H378">
            <v>600000</v>
          </cell>
          <cell r="I378" t="str">
            <v>贷</v>
          </cell>
          <cell r="J378">
            <v>23668.27</v>
          </cell>
        </row>
        <row r="379">
          <cell r="A379" t="str">
            <v>小计：</v>
          </cell>
          <cell r="E379" t="str">
            <v>贷</v>
          </cell>
          <cell r="F379">
            <v>437892.56</v>
          </cell>
          <cell r="G379">
            <v>925742</v>
          </cell>
          <cell r="H379">
            <v>600000</v>
          </cell>
          <cell r="I379" t="str">
            <v>贷</v>
          </cell>
          <cell r="J379">
            <v>112150.56</v>
          </cell>
        </row>
        <row r="380">
          <cell r="A380" t="str">
            <v>3062</v>
          </cell>
          <cell r="B380" t="str">
            <v>重庆市第一市政工程</v>
          </cell>
          <cell r="C380" t="str">
            <v>01</v>
          </cell>
          <cell r="D380" t="str">
            <v>云栖谷</v>
          </cell>
          <cell r="E380" t="str">
            <v>贷</v>
          </cell>
          <cell r="F380">
            <v>65832.27</v>
          </cell>
          <cell r="G380">
            <v>926799.29</v>
          </cell>
          <cell r="H380">
            <v>949463.13</v>
          </cell>
          <cell r="I380" t="str">
            <v>贷</v>
          </cell>
          <cell r="J380">
            <v>88496.11</v>
          </cell>
        </row>
        <row r="381">
          <cell r="A381" t="str">
            <v>3062</v>
          </cell>
          <cell r="B381" t="str">
            <v>重庆市第一市政工程</v>
          </cell>
          <cell r="C381" t="str">
            <v>02</v>
          </cell>
          <cell r="D381" t="str">
            <v>阿卡迪亚</v>
          </cell>
          <cell r="E381" t="str">
            <v>借</v>
          </cell>
          <cell r="F381">
            <v>18778.759999999998</v>
          </cell>
          <cell r="G381">
            <v>73200.710000000006</v>
          </cell>
          <cell r="H381">
            <v>73200.710000000006</v>
          </cell>
          <cell r="I381" t="str">
            <v>借</v>
          </cell>
          <cell r="J381">
            <v>18778.759999999998</v>
          </cell>
        </row>
        <row r="382">
          <cell r="A382" t="str">
            <v>小计：</v>
          </cell>
          <cell r="E382" t="str">
            <v>贷</v>
          </cell>
          <cell r="F382">
            <v>47053.51</v>
          </cell>
          <cell r="G382">
            <v>1000000</v>
          </cell>
          <cell r="H382">
            <v>1022663.84</v>
          </cell>
          <cell r="I382" t="str">
            <v>贷</v>
          </cell>
          <cell r="J382">
            <v>69717.350000000006</v>
          </cell>
        </row>
        <row r="383">
          <cell r="A383" t="str">
            <v>3073</v>
          </cell>
          <cell r="B383" t="str">
            <v>重庆市建设工程质量</v>
          </cell>
          <cell r="C383" t="str">
            <v>01</v>
          </cell>
          <cell r="D383" t="str">
            <v>云栖谷</v>
          </cell>
          <cell r="E383" t="str">
            <v>平</v>
          </cell>
          <cell r="F383">
            <v>0</v>
          </cell>
          <cell r="G383">
            <v>67759</v>
          </cell>
          <cell r="H383">
            <v>67759</v>
          </cell>
          <cell r="I383" t="str">
            <v>平</v>
          </cell>
          <cell r="J383">
            <v>0</v>
          </cell>
        </row>
        <row r="384">
          <cell r="A384" t="str">
            <v>小计：</v>
          </cell>
          <cell r="E384" t="str">
            <v>平</v>
          </cell>
          <cell r="F384">
            <v>0</v>
          </cell>
          <cell r="G384">
            <v>67759</v>
          </cell>
          <cell r="H384">
            <v>67759</v>
          </cell>
          <cell r="I384" t="str">
            <v>平</v>
          </cell>
          <cell r="J384">
            <v>0</v>
          </cell>
        </row>
        <row r="385">
          <cell r="A385" t="str">
            <v>3074</v>
          </cell>
          <cell r="B385" t="str">
            <v>重庆欣荣土地房屋勘</v>
          </cell>
          <cell r="C385" t="str">
            <v>01</v>
          </cell>
          <cell r="D385" t="str">
            <v>云栖谷</v>
          </cell>
          <cell r="E385" t="str">
            <v>平</v>
          </cell>
          <cell r="F385">
            <v>0</v>
          </cell>
          <cell r="G385">
            <v>0</v>
          </cell>
          <cell r="H385">
            <v>0</v>
          </cell>
          <cell r="I385" t="str">
            <v>平</v>
          </cell>
          <cell r="J385">
            <v>0</v>
          </cell>
        </row>
        <row r="386">
          <cell r="A386" t="str">
            <v>3074</v>
          </cell>
          <cell r="B386" t="str">
            <v>重庆欣荣土地房屋勘</v>
          </cell>
          <cell r="C386" t="str">
            <v>02</v>
          </cell>
          <cell r="D386" t="str">
            <v>阿卡迪亚</v>
          </cell>
          <cell r="E386" t="str">
            <v>平</v>
          </cell>
          <cell r="F386">
            <v>0</v>
          </cell>
          <cell r="G386">
            <v>0</v>
          </cell>
          <cell r="H386">
            <v>0</v>
          </cell>
          <cell r="I386" t="str">
            <v>平</v>
          </cell>
          <cell r="J386">
            <v>0</v>
          </cell>
        </row>
        <row r="387">
          <cell r="A387" t="str">
            <v>小计：</v>
          </cell>
          <cell r="E387" t="str">
            <v>平</v>
          </cell>
          <cell r="F387">
            <v>0</v>
          </cell>
          <cell r="G387">
            <v>0</v>
          </cell>
          <cell r="H387">
            <v>0</v>
          </cell>
          <cell r="I387" t="str">
            <v>平</v>
          </cell>
          <cell r="J387">
            <v>0</v>
          </cell>
        </row>
        <row r="388">
          <cell r="A388" t="str">
            <v>3075</v>
          </cell>
          <cell r="B388" t="str">
            <v>深圳市中建南方装饰</v>
          </cell>
          <cell r="C388" t="str">
            <v>02</v>
          </cell>
          <cell r="D388" t="str">
            <v>阿卡迪亚</v>
          </cell>
          <cell r="E388" t="str">
            <v>借</v>
          </cell>
          <cell r="F388">
            <v>98941.64</v>
          </cell>
          <cell r="G388">
            <v>0</v>
          </cell>
          <cell r="H388">
            <v>0</v>
          </cell>
          <cell r="I388" t="str">
            <v>借</v>
          </cell>
          <cell r="J388">
            <v>98941.64</v>
          </cell>
        </row>
        <row r="389">
          <cell r="A389" t="str">
            <v>小计：</v>
          </cell>
          <cell r="E389" t="str">
            <v>借</v>
          </cell>
          <cell r="F389">
            <v>98941.64</v>
          </cell>
          <cell r="G389">
            <v>0</v>
          </cell>
          <cell r="H389">
            <v>0</v>
          </cell>
          <cell r="I389" t="str">
            <v>借</v>
          </cell>
          <cell r="J389">
            <v>98941.64</v>
          </cell>
        </row>
        <row r="390">
          <cell r="A390" t="str">
            <v>3077</v>
          </cell>
          <cell r="B390" t="str">
            <v>重庆正红园林景观设</v>
          </cell>
          <cell r="C390" t="str">
            <v>02</v>
          </cell>
          <cell r="D390" t="str">
            <v>阿卡迪亚</v>
          </cell>
          <cell r="E390" t="str">
            <v>借</v>
          </cell>
          <cell r="F390">
            <v>294191.5</v>
          </cell>
          <cell r="G390">
            <v>0</v>
          </cell>
          <cell r="H390">
            <v>288401</v>
          </cell>
          <cell r="I390" t="str">
            <v>借</v>
          </cell>
          <cell r="J390">
            <v>5790.5</v>
          </cell>
        </row>
        <row r="391">
          <cell r="A391" t="str">
            <v>小计：</v>
          </cell>
          <cell r="E391" t="str">
            <v>借</v>
          </cell>
          <cell r="F391">
            <v>294191.5</v>
          </cell>
          <cell r="G391">
            <v>0</v>
          </cell>
          <cell r="H391">
            <v>288401</v>
          </cell>
          <cell r="I391" t="str">
            <v>借</v>
          </cell>
          <cell r="J391">
            <v>5790.5</v>
          </cell>
        </row>
        <row r="392">
          <cell r="A392" t="str">
            <v>3079</v>
          </cell>
          <cell r="B392" t="str">
            <v>重庆天马工业设备安</v>
          </cell>
          <cell r="C392" t="str">
            <v>01</v>
          </cell>
          <cell r="D392" t="str">
            <v>云栖谷</v>
          </cell>
          <cell r="E392" t="str">
            <v>借</v>
          </cell>
          <cell r="F392">
            <v>20000</v>
          </cell>
          <cell r="G392">
            <v>316232.45</v>
          </cell>
          <cell r="H392">
            <v>336232.2</v>
          </cell>
          <cell r="I392" t="str">
            <v>借</v>
          </cell>
          <cell r="J392">
            <v>0.25</v>
          </cell>
        </row>
        <row r="393">
          <cell r="A393" t="str">
            <v>3079</v>
          </cell>
          <cell r="B393" t="str">
            <v>重庆天马工业设备安</v>
          </cell>
          <cell r="C393" t="str">
            <v>02</v>
          </cell>
          <cell r="D393" t="str">
            <v>阿卡迪亚</v>
          </cell>
          <cell r="E393" t="str">
            <v>贷</v>
          </cell>
          <cell r="F393">
            <v>3051.8</v>
          </cell>
          <cell r="G393">
            <v>0</v>
          </cell>
          <cell r="H393">
            <v>0</v>
          </cell>
          <cell r="I393" t="str">
            <v>贷</v>
          </cell>
          <cell r="J393">
            <v>3051.8</v>
          </cell>
        </row>
        <row r="394">
          <cell r="A394" t="str">
            <v>小计：</v>
          </cell>
          <cell r="E394" t="str">
            <v>借</v>
          </cell>
          <cell r="F394">
            <v>16948.2</v>
          </cell>
          <cell r="G394">
            <v>316232.45</v>
          </cell>
          <cell r="H394">
            <v>336232.2</v>
          </cell>
          <cell r="I394" t="str">
            <v>贷</v>
          </cell>
          <cell r="J394">
            <v>3051.55</v>
          </cell>
        </row>
        <row r="395">
          <cell r="A395" t="str">
            <v>3080</v>
          </cell>
          <cell r="B395" t="str">
            <v>重庆亿金铝业有限公</v>
          </cell>
          <cell r="C395" t="str">
            <v>01</v>
          </cell>
          <cell r="D395" t="str">
            <v>云栖谷</v>
          </cell>
          <cell r="E395" t="str">
            <v>借</v>
          </cell>
          <cell r="F395">
            <v>354020.8</v>
          </cell>
          <cell r="G395">
            <v>1500000</v>
          </cell>
          <cell r="H395">
            <v>1544000</v>
          </cell>
          <cell r="I395" t="str">
            <v>借</v>
          </cell>
          <cell r="J395">
            <v>310020.8</v>
          </cell>
        </row>
        <row r="396">
          <cell r="A396" t="str">
            <v>3080</v>
          </cell>
          <cell r="B396" t="str">
            <v>重庆亿金铝业有限公</v>
          </cell>
          <cell r="C396" t="str">
            <v>02</v>
          </cell>
          <cell r="D396" t="str">
            <v>阿卡迪亚</v>
          </cell>
          <cell r="E396" t="str">
            <v>借</v>
          </cell>
          <cell r="F396">
            <v>137375.95000000001</v>
          </cell>
          <cell r="G396">
            <v>0</v>
          </cell>
          <cell r="H396">
            <v>0</v>
          </cell>
          <cell r="I396" t="str">
            <v>借</v>
          </cell>
          <cell r="J396">
            <v>137375.95000000001</v>
          </cell>
        </row>
        <row r="397">
          <cell r="A397" t="str">
            <v>小计：</v>
          </cell>
          <cell r="E397" t="str">
            <v>借</v>
          </cell>
          <cell r="F397">
            <v>491396.75</v>
          </cell>
          <cell r="G397">
            <v>1500000</v>
          </cell>
          <cell r="H397">
            <v>1544000</v>
          </cell>
          <cell r="I397" t="str">
            <v>借</v>
          </cell>
          <cell r="J397">
            <v>447396.75</v>
          </cell>
        </row>
        <row r="398">
          <cell r="A398" t="str">
            <v>3081</v>
          </cell>
          <cell r="B398" t="str">
            <v>重庆鹏凡装饰设计工</v>
          </cell>
          <cell r="C398" t="str">
            <v>02</v>
          </cell>
          <cell r="D398" t="str">
            <v>阿卡迪亚</v>
          </cell>
          <cell r="E398" t="str">
            <v>平</v>
          </cell>
          <cell r="F398">
            <v>0</v>
          </cell>
          <cell r="G398">
            <v>0</v>
          </cell>
          <cell r="H398">
            <v>0</v>
          </cell>
          <cell r="I398" t="str">
            <v>平</v>
          </cell>
          <cell r="J398">
            <v>0</v>
          </cell>
        </row>
        <row r="399">
          <cell r="A399" t="str">
            <v>小计：</v>
          </cell>
          <cell r="E399" t="str">
            <v>平</v>
          </cell>
          <cell r="F399">
            <v>0</v>
          </cell>
          <cell r="G399">
            <v>0</v>
          </cell>
          <cell r="H399">
            <v>0</v>
          </cell>
          <cell r="I399" t="str">
            <v>平</v>
          </cell>
          <cell r="J399">
            <v>0</v>
          </cell>
        </row>
        <row r="400">
          <cell r="A400" t="str">
            <v>3084</v>
          </cell>
          <cell r="B400" t="str">
            <v>重庆市华西人防工程</v>
          </cell>
          <cell r="C400" t="str">
            <v>01</v>
          </cell>
          <cell r="D400" t="str">
            <v>云栖谷</v>
          </cell>
          <cell r="E400" t="str">
            <v>平</v>
          </cell>
          <cell r="F400">
            <v>0</v>
          </cell>
          <cell r="G400">
            <v>129000</v>
          </cell>
          <cell r="H400">
            <v>129000</v>
          </cell>
          <cell r="I400" t="str">
            <v>平</v>
          </cell>
          <cell r="J400">
            <v>0</v>
          </cell>
        </row>
        <row r="401">
          <cell r="A401" t="str">
            <v>小计：</v>
          </cell>
          <cell r="E401" t="str">
            <v>平</v>
          </cell>
          <cell r="F401">
            <v>0</v>
          </cell>
          <cell r="G401">
            <v>129000</v>
          </cell>
          <cell r="H401">
            <v>129000</v>
          </cell>
          <cell r="I401" t="str">
            <v>平</v>
          </cell>
          <cell r="J401">
            <v>0</v>
          </cell>
        </row>
        <row r="402">
          <cell r="A402" t="str">
            <v>3085</v>
          </cell>
          <cell r="B402" t="str">
            <v>重庆市助友建筑高新</v>
          </cell>
          <cell r="C402" t="str">
            <v>02</v>
          </cell>
          <cell r="D402" t="str">
            <v>阿卡迪亚</v>
          </cell>
          <cell r="E402" t="str">
            <v>借</v>
          </cell>
          <cell r="F402">
            <v>204.79</v>
          </cell>
          <cell r="G402">
            <v>0</v>
          </cell>
          <cell r="H402">
            <v>0</v>
          </cell>
          <cell r="I402" t="str">
            <v>借</v>
          </cell>
          <cell r="J402">
            <v>204.79</v>
          </cell>
        </row>
        <row r="403">
          <cell r="A403" t="str">
            <v>小计：</v>
          </cell>
          <cell r="E403" t="str">
            <v>借</v>
          </cell>
          <cell r="F403">
            <v>204.79</v>
          </cell>
          <cell r="G403">
            <v>0</v>
          </cell>
          <cell r="H403">
            <v>0</v>
          </cell>
          <cell r="I403" t="str">
            <v>借</v>
          </cell>
          <cell r="J403">
            <v>204.79</v>
          </cell>
        </row>
        <row r="404">
          <cell r="A404" t="str">
            <v>3086</v>
          </cell>
          <cell r="B404" t="str">
            <v>重庆凡人装饰有限公</v>
          </cell>
          <cell r="C404" t="str">
            <v>01</v>
          </cell>
          <cell r="D404" t="str">
            <v>云栖谷</v>
          </cell>
          <cell r="E404" t="str">
            <v>平</v>
          </cell>
          <cell r="F404">
            <v>0</v>
          </cell>
          <cell r="G404">
            <v>50000</v>
          </cell>
          <cell r="H404">
            <v>0</v>
          </cell>
          <cell r="I404" t="str">
            <v>借</v>
          </cell>
          <cell r="J404">
            <v>50000</v>
          </cell>
        </row>
        <row r="405">
          <cell r="A405" t="str">
            <v>3086</v>
          </cell>
          <cell r="B405" t="str">
            <v>重庆凡人装饰有限公</v>
          </cell>
          <cell r="C405" t="str">
            <v>02</v>
          </cell>
          <cell r="D405" t="str">
            <v>阿卡迪亚</v>
          </cell>
          <cell r="E405" t="str">
            <v>平</v>
          </cell>
          <cell r="F405">
            <v>0</v>
          </cell>
          <cell r="G405">
            <v>0</v>
          </cell>
          <cell r="H405">
            <v>0</v>
          </cell>
          <cell r="I405" t="str">
            <v>平</v>
          </cell>
          <cell r="J405">
            <v>0</v>
          </cell>
        </row>
        <row r="406">
          <cell r="A406" t="str">
            <v>小计：</v>
          </cell>
          <cell r="E406" t="str">
            <v>平</v>
          </cell>
          <cell r="F406">
            <v>0</v>
          </cell>
          <cell r="G406">
            <v>50000</v>
          </cell>
          <cell r="H406">
            <v>0</v>
          </cell>
          <cell r="I406" t="str">
            <v>借</v>
          </cell>
          <cell r="J406">
            <v>50000</v>
          </cell>
        </row>
        <row r="407">
          <cell r="A407" t="str">
            <v>3087</v>
          </cell>
          <cell r="B407" t="str">
            <v>重庆市沙坪坝区现代</v>
          </cell>
          <cell r="C407" t="str">
            <v>02</v>
          </cell>
          <cell r="D407" t="str">
            <v>阿卡迪亚</v>
          </cell>
          <cell r="E407" t="str">
            <v>平</v>
          </cell>
          <cell r="F407">
            <v>0</v>
          </cell>
          <cell r="G407">
            <v>0</v>
          </cell>
          <cell r="H407">
            <v>0</v>
          </cell>
          <cell r="I407" t="str">
            <v>平</v>
          </cell>
          <cell r="J407">
            <v>0</v>
          </cell>
        </row>
        <row r="408">
          <cell r="A408" t="str">
            <v>小计：</v>
          </cell>
          <cell r="E408" t="str">
            <v>平</v>
          </cell>
          <cell r="F408">
            <v>0</v>
          </cell>
          <cell r="G408">
            <v>0</v>
          </cell>
          <cell r="H408">
            <v>0</v>
          </cell>
          <cell r="I408" t="str">
            <v>平</v>
          </cell>
          <cell r="J408">
            <v>0</v>
          </cell>
        </row>
        <row r="409">
          <cell r="A409" t="str">
            <v>3088</v>
          </cell>
          <cell r="B409" t="str">
            <v>重庆华野园林景观设</v>
          </cell>
          <cell r="C409" t="str">
            <v>02</v>
          </cell>
          <cell r="D409" t="str">
            <v>阿卡迪亚</v>
          </cell>
          <cell r="E409" t="str">
            <v>平</v>
          </cell>
          <cell r="F409">
            <v>0</v>
          </cell>
          <cell r="G409">
            <v>3000</v>
          </cell>
          <cell r="H409">
            <v>3000</v>
          </cell>
          <cell r="I409" t="str">
            <v>平</v>
          </cell>
          <cell r="J409">
            <v>0</v>
          </cell>
        </row>
        <row r="410">
          <cell r="A410" t="str">
            <v>小计：</v>
          </cell>
          <cell r="E410" t="str">
            <v>平</v>
          </cell>
          <cell r="F410">
            <v>0</v>
          </cell>
          <cell r="G410">
            <v>3000</v>
          </cell>
          <cell r="H410">
            <v>3000</v>
          </cell>
          <cell r="I410" t="str">
            <v>平</v>
          </cell>
          <cell r="J410">
            <v>0</v>
          </cell>
        </row>
        <row r="411">
          <cell r="A411" t="str">
            <v>3091</v>
          </cell>
          <cell r="B411" t="str">
            <v>重庆鸿宸建筑工程有</v>
          </cell>
          <cell r="C411" t="str">
            <v>01</v>
          </cell>
          <cell r="D411" t="str">
            <v>云栖谷</v>
          </cell>
          <cell r="E411" t="str">
            <v>借</v>
          </cell>
          <cell r="F411">
            <v>2997552.94</v>
          </cell>
          <cell r="G411">
            <v>1152598.99</v>
          </cell>
          <cell r="H411">
            <v>1131742.19</v>
          </cell>
          <cell r="I411" t="str">
            <v>借</v>
          </cell>
          <cell r="J411">
            <v>3018409.74</v>
          </cell>
        </row>
        <row r="412">
          <cell r="A412" t="str">
            <v>3091</v>
          </cell>
          <cell r="B412" t="str">
            <v>重庆鸿宸建筑工程有</v>
          </cell>
          <cell r="C412" t="str">
            <v>02</v>
          </cell>
          <cell r="D412" t="str">
            <v>阿卡迪亚</v>
          </cell>
          <cell r="E412" t="str">
            <v>贷</v>
          </cell>
          <cell r="F412">
            <v>337545.62</v>
          </cell>
          <cell r="G412">
            <v>72568.42</v>
          </cell>
          <cell r="H412">
            <v>0</v>
          </cell>
          <cell r="I412" t="str">
            <v>贷</v>
          </cell>
          <cell r="J412">
            <v>264977.2</v>
          </cell>
        </row>
        <row r="413">
          <cell r="A413" t="str">
            <v>小计：</v>
          </cell>
          <cell r="E413" t="str">
            <v>借</v>
          </cell>
          <cell r="F413">
            <v>2660007.3199999998</v>
          </cell>
          <cell r="G413">
            <v>1225167.4099999999</v>
          </cell>
          <cell r="H413">
            <v>1131742.19</v>
          </cell>
          <cell r="I413" t="str">
            <v>借</v>
          </cell>
          <cell r="J413">
            <v>2753432.54</v>
          </cell>
        </row>
        <row r="414">
          <cell r="A414" t="str">
            <v>3095</v>
          </cell>
          <cell r="B414" t="str">
            <v>重庆燃气（集团）有</v>
          </cell>
          <cell r="C414" t="str">
            <v>01</v>
          </cell>
          <cell r="D414" t="str">
            <v>云栖谷</v>
          </cell>
          <cell r="E414" t="str">
            <v>平</v>
          </cell>
          <cell r="F414">
            <v>0</v>
          </cell>
          <cell r="G414">
            <v>0</v>
          </cell>
          <cell r="H414">
            <v>0</v>
          </cell>
          <cell r="I414" t="str">
            <v>平</v>
          </cell>
          <cell r="J414">
            <v>0</v>
          </cell>
        </row>
        <row r="415">
          <cell r="A415" t="str">
            <v>3095</v>
          </cell>
          <cell r="B415" t="str">
            <v>重庆燃气（集团）有</v>
          </cell>
          <cell r="C415" t="str">
            <v>02</v>
          </cell>
          <cell r="D415" t="str">
            <v>阿卡迪亚</v>
          </cell>
          <cell r="E415" t="str">
            <v>平</v>
          </cell>
          <cell r="F415">
            <v>0</v>
          </cell>
          <cell r="G415">
            <v>0</v>
          </cell>
          <cell r="H415">
            <v>0</v>
          </cell>
          <cell r="I415" t="str">
            <v>平</v>
          </cell>
          <cell r="J415">
            <v>0</v>
          </cell>
        </row>
        <row r="416">
          <cell r="A416" t="str">
            <v>小计：</v>
          </cell>
          <cell r="E416" t="str">
            <v>平</v>
          </cell>
          <cell r="F416">
            <v>0</v>
          </cell>
          <cell r="G416">
            <v>0</v>
          </cell>
          <cell r="H416">
            <v>0</v>
          </cell>
          <cell r="I416" t="str">
            <v>平</v>
          </cell>
          <cell r="J416">
            <v>0</v>
          </cell>
        </row>
        <row r="417">
          <cell r="A417" t="str">
            <v>3096</v>
          </cell>
          <cell r="B417" t="str">
            <v>重庆天夏世纪园林景</v>
          </cell>
          <cell r="C417" t="str">
            <v>01</v>
          </cell>
          <cell r="D417" t="str">
            <v>云栖谷</v>
          </cell>
          <cell r="E417" t="str">
            <v>贷</v>
          </cell>
          <cell r="F417">
            <v>235109.72</v>
          </cell>
          <cell r="G417">
            <v>0</v>
          </cell>
          <cell r="H417">
            <v>0</v>
          </cell>
          <cell r="I417" t="str">
            <v>贷</v>
          </cell>
          <cell r="J417">
            <v>235109.72</v>
          </cell>
        </row>
        <row r="418">
          <cell r="A418" t="str">
            <v>小计：</v>
          </cell>
          <cell r="E418" t="str">
            <v>贷</v>
          </cell>
          <cell r="F418">
            <v>235109.72</v>
          </cell>
          <cell r="G418">
            <v>0</v>
          </cell>
          <cell r="H418">
            <v>0</v>
          </cell>
          <cell r="I418" t="str">
            <v>贷</v>
          </cell>
          <cell r="J418">
            <v>235109.72</v>
          </cell>
        </row>
        <row r="419">
          <cell r="A419" t="str">
            <v>3098</v>
          </cell>
          <cell r="B419" t="str">
            <v>重庆市渝中区兰西图</v>
          </cell>
          <cell r="C419" t="str">
            <v>01</v>
          </cell>
          <cell r="D419" t="str">
            <v>云栖谷</v>
          </cell>
          <cell r="E419" t="str">
            <v>平</v>
          </cell>
          <cell r="F419">
            <v>0</v>
          </cell>
          <cell r="G419">
            <v>0</v>
          </cell>
          <cell r="H419">
            <v>0</v>
          </cell>
          <cell r="I419" t="str">
            <v>平</v>
          </cell>
          <cell r="J419">
            <v>0</v>
          </cell>
        </row>
        <row r="420">
          <cell r="A420" t="str">
            <v>小计：</v>
          </cell>
          <cell r="E420" t="str">
            <v>平</v>
          </cell>
          <cell r="F420">
            <v>0</v>
          </cell>
          <cell r="G420">
            <v>0</v>
          </cell>
          <cell r="H420">
            <v>0</v>
          </cell>
          <cell r="I420" t="str">
            <v>平</v>
          </cell>
          <cell r="J420">
            <v>0</v>
          </cell>
        </row>
        <row r="421">
          <cell r="A421" t="str">
            <v>3099</v>
          </cell>
          <cell r="B421" t="str">
            <v>成都阆品家饰装饰工</v>
          </cell>
          <cell r="C421" t="str">
            <v>02</v>
          </cell>
          <cell r="D421" t="str">
            <v>阿卡迪亚</v>
          </cell>
          <cell r="E421" t="str">
            <v>贷</v>
          </cell>
          <cell r="F421">
            <v>73581</v>
          </cell>
          <cell r="G421">
            <v>0</v>
          </cell>
          <cell r="H421">
            <v>0</v>
          </cell>
          <cell r="I421" t="str">
            <v>贷</v>
          </cell>
          <cell r="J421">
            <v>73581</v>
          </cell>
        </row>
        <row r="422">
          <cell r="A422" t="str">
            <v>小计：</v>
          </cell>
          <cell r="E422" t="str">
            <v>贷</v>
          </cell>
          <cell r="F422">
            <v>73581</v>
          </cell>
          <cell r="G422">
            <v>0</v>
          </cell>
          <cell r="H422">
            <v>0</v>
          </cell>
          <cell r="I422" t="str">
            <v>贷</v>
          </cell>
          <cell r="J422">
            <v>73581</v>
          </cell>
        </row>
        <row r="423">
          <cell r="A423" t="str">
            <v>3102</v>
          </cell>
          <cell r="B423" t="str">
            <v>重庆市尼昂装饰工程</v>
          </cell>
          <cell r="C423" t="str">
            <v>01</v>
          </cell>
          <cell r="D423" t="str">
            <v>云栖谷</v>
          </cell>
          <cell r="E423" t="str">
            <v>贷</v>
          </cell>
          <cell r="F423">
            <v>19931.439999999999</v>
          </cell>
          <cell r="G423">
            <v>0</v>
          </cell>
          <cell r="H423">
            <v>0</v>
          </cell>
          <cell r="I423" t="str">
            <v>贷</v>
          </cell>
          <cell r="J423">
            <v>19931.439999999999</v>
          </cell>
        </row>
        <row r="424">
          <cell r="A424" t="str">
            <v>小计：</v>
          </cell>
          <cell r="E424" t="str">
            <v>贷</v>
          </cell>
          <cell r="F424">
            <v>19931.439999999999</v>
          </cell>
          <cell r="G424">
            <v>0</v>
          </cell>
          <cell r="H424">
            <v>0</v>
          </cell>
          <cell r="I424" t="str">
            <v>贷</v>
          </cell>
          <cell r="J424">
            <v>19931.439999999999</v>
          </cell>
        </row>
        <row r="425">
          <cell r="A425" t="str">
            <v>3105</v>
          </cell>
          <cell r="B425" t="str">
            <v>重庆有线电视网络有</v>
          </cell>
          <cell r="C425" t="str">
            <v>02</v>
          </cell>
          <cell r="D425" t="str">
            <v>阿卡迪亚</v>
          </cell>
          <cell r="E425" t="str">
            <v>平</v>
          </cell>
          <cell r="F425">
            <v>0</v>
          </cell>
          <cell r="G425">
            <v>0</v>
          </cell>
          <cell r="H425">
            <v>0</v>
          </cell>
          <cell r="I425" t="str">
            <v>平</v>
          </cell>
          <cell r="J425">
            <v>0</v>
          </cell>
        </row>
        <row r="426">
          <cell r="A426" t="str">
            <v>小计：</v>
          </cell>
          <cell r="E426" t="str">
            <v>平</v>
          </cell>
          <cell r="F426">
            <v>0</v>
          </cell>
          <cell r="G426">
            <v>0</v>
          </cell>
          <cell r="H426">
            <v>0</v>
          </cell>
          <cell r="I426" t="str">
            <v>平</v>
          </cell>
          <cell r="J426">
            <v>0</v>
          </cell>
        </row>
        <row r="427">
          <cell r="A427" t="str">
            <v>3106</v>
          </cell>
          <cell r="B427" t="str">
            <v>重庆英才中域建筑设</v>
          </cell>
          <cell r="C427" t="str">
            <v>02</v>
          </cell>
          <cell r="D427" t="str">
            <v>阿卡迪亚</v>
          </cell>
          <cell r="E427" t="str">
            <v>平</v>
          </cell>
          <cell r="F427">
            <v>0</v>
          </cell>
          <cell r="G427">
            <v>0</v>
          </cell>
          <cell r="H427">
            <v>0</v>
          </cell>
          <cell r="I427" t="str">
            <v>平</v>
          </cell>
          <cell r="J427">
            <v>0</v>
          </cell>
        </row>
        <row r="428">
          <cell r="A428" t="str">
            <v>小计：</v>
          </cell>
          <cell r="E428" t="str">
            <v>平</v>
          </cell>
          <cell r="F428">
            <v>0</v>
          </cell>
          <cell r="G428">
            <v>0</v>
          </cell>
          <cell r="H428">
            <v>0</v>
          </cell>
          <cell r="I428" t="str">
            <v>平</v>
          </cell>
          <cell r="J428">
            <v>0</v>
          </cell>
        </row>
        <row r="429">
          <cell r="A429" t="str">
            <v>3108</v>
          </cell>
          <cell r="B429" t="str">
            <v>重庆市渝中区博广图</v>
          </cell>
          <cell r="C429" t="str">
            <v>02</v>
          </cell>
          <cell r="D429" t="str">
            <v>阿卡迪亚</v>
          </cell>
          <cell r="E429" t="str">
            <v>平</v>
          </cell>
          <cell r="F429">
            <v>0</v>
          </cell>
          <cell r="G429">
            <v>0</v>
          </cell>
          <cell r="H429">
            <v>0</v>
          </cell>
          <cell r="I429" t="str">
            <v>平</v>
          </cell>
          <cell r="J429">
            <v>0</v>
          </cell>
        </row>
        <row r="430">
          <cell r="A430" t="str">
            <v>小计：</v>
          </cell>
          <cell r="E430" t="str">
            <v>平</v>
          </cell>
          <cell r="F430">
            <v>0</v>
          </cell>
          <cell r="G430">
            <v>0</v>
          </cell>
          <cell r="H430">
            <v>0</v>
          </cell>
          <cell r="I430" t="str">
            <v>平</v>
          </cell>
          <cell r="J430">
            <v>0</v>
          </cell>
        </row>
        <row r="431">
          <cell r="A431" t="str">
            <v>3110</v>
          </cell>
          <cell r="B431" t="str">
            <v>重庆正宇装饰工程有</v>
          </cell>
          <cell r="C431" t="str">
            <v>01</v>
          </cell>
          <cell r="D431" t="str">
            <v>云栖谷</v>
          </cell>
          <cell r="E431" t="str">
            <v>平</v>
          </cell>
          <cell r="F431">
            <v>0</v>
          </cell>
          <cell r="G431">
            <v>0</v>
          </cell>
          <cell r="H431">
            <v>0</v>
          </cell>
          <cell r="I431" t="str">
            <v>平</v>
          </cell>
          <cell r="J431">
            <v>0</v>
          </cell>
        </row>
        <row r="432">
          <cell r="A432" t="str">
            <v>小计：</v>
          </cell>
          <cell r="E432" t="str">
            <v>平</v>
          </cell>
          <cell r="F432">
            <v>0</v>
          </cell>
          <cell r="G432">
            <v>0</v>
          </cell>
          <cell r="H432">
            <v>0</v>
          </cell>
          <cell r="I432" t="str">
            <v>平</v>
          </cell>
          <cell r="J432">
            <v>0</v>
          </cell>
        </row>
        <row r="433">
          <cell r="A433" t="str">
            <v>3111</v>
          </cell>
          <cell r="B433" t="str">
            <v>重庆川东南地质矿产</v>
          </cell>
          <cell r="C433" t="str">
            <v>01</v>
          </cell>
          <cell r="D433" t="str">
            <v>云栖谷</v>
          </cell>
          <cell r="E433" t="str">
            <v>平</v>
          </cell>
          <cell r="F433">
            <v>0</v>
          </cell>
          <cell r="G433">
            <v>0</v>
          </cell>
          <cell r="H433">
            <v>0</v>
          </cell>
          <cell r="I433" t="str">
            <v>平</v>
          </cell>
          <cell r="J433">
            <v>0</v>
          </cell>
        </row>
        <row r="434">
          <cell r="A434" t="str">
            <v>3111</v>
          </cell>
          <cell r="B434" t="str">
            <v>重庆川东南地质矿产</v>
          </cell>
          <cell r="C434" t="str">
            <v>02</v>
          </cell>
          <cell r="D434" t="str">
            <v>阿卡迪亚</v>
          </cell>
          <cell r="E434" t="str">
            <v>平</v>
          </cell>
          <cell r="F434">
            <v>0</v>
          </cell>
          <cell r="G434">
            <v>22000</v>
          </cell>
          <cell r="H434">
            <v>22000</v>
          </cell>
          <cell r="I434" t="str">
            <v>平</v>
          </cell>
          <cell r="J434">
            <v>0</v>
          </cell>
        </row>
        <row r="435">
          <cell r="A435" t="str">
            <v>小计：</v>
          </cell>
          <cell r="E435" t="str">
            <v>平</v>
          </cell>
          <cell r="F435">
            <v>0</v>
          </cell>
          <cell r="G435">
            <v>22000</v>
          </cell>
          <cell r="H435">
            <v>22000</v>
          </cell>
          <cell r="I435" t="str">
            <v>平</v>
          </cell>
          <cell r="J435">
            <v>0</v>
          </cell>
        </row>
        <row r="436">
          <cell r="A436" t="str">
            <v>3114</v>
          </cell>
          <cell r="B436" t="str">
            <v>阿珞室内设计有限公</v>
          </cell>
          <cell r="C436" t="str">
            <v>01</v>
          </cell>
          <cell r="D436" t="str">
            <v>云栖谷</v>
          </cell>
          <cell r="E436" t="str">
            <v>平</v>
          </cell>
          <cell r="F436">
            <v>0</v>
          </cell>
          <cell r="G436">
            <v>0</v>
          </cell>
          <cell r="H436">
            <v>0</v>
          </cell>
          <cell r="I436" t="str">
            <v>平</v>
          </cell>
          <cell r="J436">
            <v>0</v>
          </cell>
        </row>
        <row r="437">
          <cell r="A437" t="str">
            <v>3114</v>
          </cell>
          <cell r="B437" t="str">
            <v>阿珞室内设计有限公</v>
          </cell>
          <cell r="C437" t="str">
            <v>02</v>
          </cell>
          <cell r="D437" t="str">
            <v>阿卡迪亚</v>
          </cell>
          <cell r="E437" t="str">
            <v>平</v>
          </cell>
          <cell r="F437">
            <v>0</v>
          </cell>
          <cell r="G437">
            <v>0</v>
          </cell>
          <cell r="H437">
            <v>0</v>
          </cell>
          <cell r="I437" t="str">
            <v>平</v>
          </cell>
          <cell r="J437">
            <v>0</v>
          </cell>
        </row>
        <row r="438">
          <cell r="A438" t="str">
            <v>小计：</v>
          </cell>
          <cell r="E438" t="str">
            <v>平</v>
          </cell>
          <cell r="F438">
            <v>0</v>
          </cell>
          <cell r="G438">
            <v>0</v>
          </cell>
          <cell r="H438">
            <v>0</v>
          </cell>
          <cell r="I438" t="str">
            <v>平</v>
          </cell>
          <cell r="J438">
            <v>0</v>
          </cell>
        </row>
        <row r="439">
          <cell r="A439" t="str">
            <v>3115</v>
          </cell>
          <cell r="B439" t="str">
            <v>上海米丈建筑设计有</v>
          </cell>
          <cell r="C439" t="str">
            <v>02</v>
          </cell>
          <cell r="D439" t="str">
            <v>阿卡迪亚</v>
          </cell>
          <cell r="E439" t="str">
            <v>平</v>
          </cell>
          <cell r="F439">
            <v>0</v>
          </cell>
          <cell r="G439">
            <v>0</v>
          </cell>
          <cell r="H439">
            <v>151122</v>
          </cell>
          <cell r="I439" t="str">
            <v>贷</v>
          </cell>
          <cell r="J439">
            <v>151122</v>
          </cell>
        </row>
        <row r="440">
          <cell r="A440" t="str">
            <v>小计：</v>
          </cell>
          <cell r="E440" t="str">
            <v>平</v>
          </cell>
          <cell r="F440">
            <v>0</v>
          </cell>
          <cell r="G440">
            <v>0</v>
          </cell>
          <cell r="H440">
            <v>151122</v>
          </cell>
          <cell r="I440" t="str">
            <v>贷</v>
          </cell>
          <cell r="J440">
            <v>151122</v>
          </cell>
        </row>
        <row r="441">
          <cell r="A441" t="str">
            <v>3119</v>
          </cell>
          <cell r="B441" t="str">
            <v>重庆康华工程造价咨</v>
          </cell>
          <cell r="C441" t="str">
            <v>01</v>
          </cell>
          <cell r="D441" t="str">
            <v>云栖谷</v>
          </cell>
          <cell r="E441" t="str">
            <v>平</v>
          </cell>
          <cell r="F441">
            <v>0</v>
          </cell>
          <cell r="G441">
            <v>0</v>
          </cell>
          <cell r="H441">
            <v>0</v>
          </cell>
          <cell r="I441" t="str">
            <v>平</v>
          </cell>
          <cell r="J441">
            <v>0</v>
          </cell>
        </row>
        <row r="442">
          <cell r="A442" t="str">
            <v>小计：</v>
          </cell>
          <cell r="E442" t="str">
            <v>平</v>
          </cell>
          <cell r="F442">
            <v>0</v>
          </cell>
          <cell r="G442">
            <v>0</v>
          </cell>
          <cell r="H442">
            <v>0</v>
          </cell>
          <cell r="I442" t="str">
            <v>平</v>
          </cell>
          <cell r="J442">
            <v>0</v>
          </cell>
        </row>
        <row r="443">
          <cell r="A443" t="str">
            <v>3121</v>
          </cell>
          <cell r="B443" t="str">
            <v>重庆兴弛电力有限责</v>
          </cell>
          <cell r="C443" t="str">
            <v>02</v>
          </cell>
          <cell r="D443" t="str">
            <v>阿卡迪亚</v>
          </cell>
          <cell r="E443" t="str">
            <v>平</v>
          </cell>
          <cell r="F443">
            <v>0</v>
          </cell>
          <cell r="G443">
            <v>0</v>
          </cell>
          <cell r="H443">
            <v>0</v>
          </cell>
          <cell r="I443" t="str">
            <v>平</v>
          </cell>
          <cell r="J443">
            <v>0</v>
          </cell>
        </row>
        <row r="444">
          <cell r="A444" t="str">
            <v>小计：</v>
          </cell>
          <cell r="E444" t="str">
            <v>平</v>
          </cell>
          <cell r="F444">
            <v>0</v>
          </cell>
          <cell r="G444">
            <v>0</v>
          </cell>
          <cell r="H444">
            <v>0</v>
          </cell>
          <cell r="I444" t="str">
            <v>平</v>
          </cell>
          <cell r="J444">
            <v>0</v>
          </cell>
        </row>
        <row r="445">
          <cell r="A445" t="str">
            <v>3127</v>
          </cell>
          <cell r="B445" t="str">
            <v>重庆七星装饰设计工</v>
          </cell>
          <cell r="C445" t="str">
            <v>01</v>
          </cell>
          <cell r="D445" t="str">
            <v>云栖谷</v>
          </cell>
          <cell r="E445" t="str">
            <v>平</v>
          </cell>
          <cell r="F445">
            <v>0</v>
          </cell>
          <cell r="G445">
            <v>40150</v>
          </cell>
          <cell r="H445">
            <v>47000</v>
          </cell>
          <cell r="I445" t="str">
            <v>贷</v>
          </cell>
          <cell r="J445">
            <v>6850</v>
          </cell>
        </row>
        <row r="446">
          <cell r="A446" t="str">
            <v>小计：</v>
          </cell>
          <cell r="E446" t="str">
            <v>平</v>
          </cell>
          <cell r="F446">
            <v>0</v>
          </cell>
          <cell r="G446">
            <v>40150</v>
          </cell>
          <cell r="H446">
            <v>47000</v>
          </cell>
          <cell r="I446" t="str">
            <v>贷</v>
          </cell>
          <cell r="J446">
            <v>6850</v>
          </cell>
        </row>
        <row r="447">
          <cell r="A447" t="str">
            <v>3128</v>
          </cell>
          <cell r="B447" t="str">
            <v>重庆市建筑科学研究</v>
          </cell>
          <cell r="C447" t="str">
            <v>02</v>
          </cell>
          <cell r="D447" t="str">
            <v>阿卡迪亚</v>
          </cell>
          <cell r="E447" t="str">
            <v>平</v>
          </cell>
          <cell r="F447">
            <v>0</v>
          </cell>
          <cell r="G447">
            <v>0</v>
          </cell>
          <cell r="H447">
            <v>0</v>
          </cell>
          <cell r="I447" t="str">
            <v>平</v>
          </cell>
          <cell r="J447">
            <v>0</v>
          </cell>
        </row>
        <row r="448">
          <cell r="A448" t="str">
            <v>小计：</v>
          </cell>
          <cell r="E448" t="str">
            <v>平</v>
          </cell>
          <cell r="F448">
            <v>0</v>
          </cell>
          <cell r="G448">
            <v>0</v>
          </cell>
          <cell r="H448">
            <v>0</v>
          </cell>
          <cell r="I448" t="str">
            <v>平</v>
          </cell>
          <cell r="J448">
            <v>0</v>
          </cell>
        </row>
        <row r="449">
          <cell r="A449" t="str">
            <v>3129</v>
          </cell>
          <cell r="B449" t="str">
            <v>重庆轩烽建材有限公</v>
          </cell>
          <cell r="C449" t="str">
            <v>01</v>
          </cell>
          <cell r="D449" t="str">
            <v>云栖谷</v>
          </cell>
          <cell r="E449" t="str">
            <v>借</v>
          </cell>
          <cell r="F449">
            <v>486431.86</v>
          </cell>
          <cell r="G449">
            <v>1137693.54</v>
          </cell>
          <cell r="H449">
            <v>355000</v>
          </cell>
          <cell r="I449" t="str">
            <v>借</v>
          </cell>
          <cell r="J449">
            <v>1269125.3999999999</v>
          </cell>
        </row>
        <row r="450">
          <cell r="A450" t="str">
            <v>3129</v>
          </cell>
          <cell r="B450" t="str">
            <v>重庆轩烽建材有限公</v>
          </cell>
          <cell r="C450" t="str">
            <v>02</v>
          </cell>
          <cell r="D450" t="str">
            <v>阿卡迪亚</v>
          </cell>
          <cell r="E450" t="str">
            <v>平</v>
          </cell>
          <cell r="F450">
            <v>0</v>
          </cell>
          <cell r="G450">
            <v>0</v>
          </cell>
          <cell r="H450">
            <v>0</v>
          </cell>
          <cell r="I450" t="str">
            <v>平</v>
          </cell>
          <cell r="J450">
            <v>0</v>
          </cell>
        </row>
        <row r="451">
          <cell r="A451" t="str">
            <v>小计：</v>
          </cell>
          <cell r="E451" t="str">
            <v>借</v>
          </cell>
          <cell r="F451">
            <v>486431.86</v>
          </cell>
          <cell r="G451">
            <v>1137693.54</v>
          </cell>
          <cell r="H451">
            <v>355000</v>
          </cell>
          <cell r="I451" t="str">
            <v>借</v>
          </cell>
          <cell r="J451">
            <v>1269125.3999999999</v>
          </cell>
        </row>
        <row r="452">
          <cell r="A452" t="str">
            <v>3131</v>
          </cell>
          <cell r="B452" t="str">
            <v>重庆吉盛园林景观有</v>
          </cell>
          <cell r="C452" t="str">
            <v>02</v>
          </cell>
          <cell r="D452" t="str">
            <v>阿卡迪亚</v>
          </cell>
          <cell r="E452" t="str">
            <v>平</v>
          </cell>
          <cell r="F452">
            <v>0</v>
          </cell>
          <cell r="G452">
            <v>0</v>
          </cell>
          <cell r="H452">
            <v>0</v>
          </cell>
          <cell r="I452" t="str">
            <v>平</v>
          </cell>
          <cell r="J452">
            <v>0</v>
          </cell>
        </row>
        <row r="453">
          <cell r="A453" t="str">
            <v>小计：</v>
          </cell>
          <cell r="E453" t="str">
            <v>平</v>
          </cell>
          <cell r="F453">
            <v>0</v>
          </cell>
          <cell r="G453">
            <v>0</v>
          </cell>
          <cell r="H453">
            <v>0</v>
          </cell>
          <cell r="I453" t="str">
            <v>平</v>
          </cell>
          <cell r="J453">
            <v>0</v>
          </cell>
        </row>
        <row r="454">
          <cell r="A454" t="str">
            <v>3135</v>
          </cell>
          <cell r="B454" t="str">
            <v>重庆原野艺轩园林景</v>
          </cell>
          <cell r="C454" t="str">
            <v>01</v>
          </cell>
          <cell r="D454" t="str">
            <v>云栖谷</v>
          </cell>
          <cell r="E454" t="str">
            <v>平</v>
          </cell>
          <cell r="F454">
            <v>0</v>
          </cell>
          <cell r="G454">
            <v>0</v>
          </cell>
          <cell r="H454">
            <v>53490</v>
          </cell>
          <cell r="I454" t="str">
            <v>贷</v>
          </cell>
          <cell r="J454">
            <v>53490</v>
          </cell>
        </row>
        <row r="455">
          <cell r="A455" t="str">
            <v>3135</v>
          </cell>
          <cell r="B455" t="str">
            <v>重庆原野艺轩园林景</v>
          </cell>
          <cell r="C455" t="str">
            <v>02</v>
          </cell>
          <cell r="D455" t="str">
            <v>阿卡迪亚</v>
          </cell>
          <cell r="E455" t="str">
            <v>贷</v>
          </cell>
          <cell r="F455">
            <v>3646</v>
          </cell>
          <cell r="G455">
            <v>0</v>
          </cell>
          <cell r="H455">
            <v>32000</v>
          </cell>
          <cell r="I455" t="str">
            <v>贷</v>
          </cell>
          <cell r="J455">
            <v>35646</v>
          </cell>
        </row>
        <row r="456">
          <cell r="A456" t="str">
            <v>小计：</v>
          </cell>
          <cell r="E456" t="str">
            <v>贷</v>
          </cell>
          <cell r="F456">
            <v>3646</v>
          </cell>
          <cell r="G456">
            <v>0</v>
          </cell>
          <cell r="H456">
            <v>85490</v>
          </cell>
          <cell r="I456" t="str">
            <v>贷</v>
          </cell>
          <cell r="J456">
            <v>89136</v>
          </cell>
        </row>
        <row r="457">
          <cell r="A457" t="str">
            <v>3138</v>
          </cell>
          <cell r="B457" t="str">
            <v>重庆恒旺装饰工程有</v>
          </cell>
          <cell r="C457" t="str">
            <v>01</v>
          </cell>
          <cell r="D457" t="str">
            <v>云栖谷</v>
          </cell>
          <cell r="E457" t="str">
            <v>借</v>
          </cell>
          <cell r="F457">
            <v>56800</v>
          </cell>
          <cell r="G457">
            <v>100000</v>
          </cell>
          <cell r="H457">
            <v>202852.48000000001</v>
          </cell>
          <cell r="I457" t="str">
            <v>贷</v>
          </cell>
          <cell r="J457">
            <v>46052.480000000003</v>
          </cell>
        </row>
        <row r="458">
          <cell r="A458" t="str">
            <v>3138</v>
          </cell>
          <cell r="B458" t="str">
            <v>重庆恒旺装饰工程有</v>
          </cell>
          <cell r="C458" t="str">
            <v>02</v>
          </cell>
          <cell r="D458" t="str">
            <v>阿卡迪亚</v>
          </cell>
          <cell r="E458" t="str">
            <v>贷</v>
          </cell>
          <cell r="F458">
            <v>15023.31</v>
          </cell>
          <cell r="G458">
            <v>0</v>
          </cell>
          <cell r="H458">
            <v>0</v>
          </cell>
          <cell r="I458" t="str">
            <v>贷</v>
          </cell>
          <cell r="J458">
            <v>15023.31</v>
          </cell>
        </row>
        <row r="459">
          <cell r="A459" t="str">
            <v>小计：</v>
          </cell>
          <cell r="E459" t="str">
            <v>借</v>
          </cell>
          <cell r="F459">
            <v>41776.69</v>
          </cell>
          <cell r="G459">
            <v>100000</v>
          </cell>
          <cell r="H459">
            <v>202852.48000000001</v>
          </cell>
          <cell r="I459" t="str">
            <v>贷</v>
          </cell>
          <cell r="J459">
            <v>61075.79</v>
          </cell>
        </row>
        <row r="460">
          <cell r="A460" t="str">
            <v>3141</v>
          </cell>
          <cell r="B460" t="str">
            <v>重庆盛业科技发展有</v>
          </cell>
          <cell r="C460" t="str">
            <v>01</v>
          </cell>
          <cell r="D460" t="str">
            <v>云栖谷</v>
          </cell>
          <cell r="E460" t="str">
            <v>平</v>
          </cell>
          <cell r="F460">
            <v>0</v>
          </cell>
          <cell r="G460">
            <v>334491.88</v>
          </cell>
          <cell r="H460">
            <v>334491.88</v>
          </cell>
          <cell r="I460" t="str">
            <v>平</v>
          </cell>
          <cell r="J460">
            <v>0</v>
          </cell>
        </row>
        <row r="461">
          <cell r="A461" t="str">
            <v>3141</v>
          </cell>
          <cell r="B461" t="str">
            <v>重庆盛业科技发展有</v>
          </cell>
          <cell r="C461" t="str">
            <v>02</v>
          </cell>
          <cell r="D461" t="str">
            <v>阿卡迪亚</v>
          </cell>
          <cell r="E461" t="str">
            <v>平</v>
          </cell>
          <cell r="F461">
            <v>0</v>
          </cell>
          <cell r="G461">
            <v>0</v>
          </cell>
          <cell r="H461">
            <v>0</v>
          </cell>
          <cell r="I461" t="str">
            <v>平</v>
          </cell>
          <cell r="J461">
            <v>0</v>
          </cell>
        </row>
        <row r="462">
          <cell r="A462" t="str">
            <v>小计：</v>
          </cell>
          <cell r="E462" t="str">
            <v>平</v>
          </cell>
          <cell r="F462">
            <v>0</v>
          </cell>
          <cell r="G462">
            <v>334491.88</v>
          </cell>
          <cell r="H462">
            <v>334491.88</v>
          </cell>
          <cell r="I462" t="str">
            <v>平</v>
          </cell>
          <cell r="J462">
            <v>0</v>
          </cell>
        </row>
        <row r="463">
          <cell r="A463" t="str">
            <v>3143</v>
          </cell>
          <cell r="B463" t="str">
            <v>重庆建工市政交通工</v>
          </cell>
          <cell r="C463" t="str">
            <v>02</v>
          </cell>
          <cell r="D463" t="str">
            <v>阿卡迪亚</v>
          </cell>
          <cell r="E463" t="str">
            <v>贷</v>
          </cell>
          <cell r="F463">
            <v>510753.71</v>
          </cell>
          <cell r="G463">
            <v>0</v>
          </cell>
          <cell r="H463">
            <v>0</v>
          </cell>
          <cell r="I463" t="str">
            <v>贷</v>
          </cell>
          <cell r="J463">
            <v>510753.71</v>
          </cell>
        </row>
        <row r="464">
          <cell r="A464" t="str">
            <v>小计：</v>
          </cell>
          <cell r="E464" t="str">
            <v>贷</v>
          </cell>
          <cell r="F464">
            <v>510753.71</v>
          </cell>
          <cell r="G464">
            <v>0</v>
          </cell>
          <cell r="H464">
            <v>0</v>
          </cell>
          <cell r="I464" t="str">
            <v>贷</v>
          </cell>
          <cell r="J464">
            <v>510753.71</v>
          </cell>
        </row>
        <row r="465">
          <cell r="A465" t="str">
            <v>3145</v>
          </cell>
          <cell r="B465" t="str">
            <v>重庆金宇装饰工程有</v>
          </cell>
          <cell r="C465" t="str">
            <v>01</v>
          </cell>
          <cell r="D465" t="str">
            <v>云栖谷</v>
          </cell>
          <cell r="E465" t="str">
            <v>平</v>
          </cell>
          <cell r="F465">
            <v>0</v>
          </cell>
          <cell r="G465">
            <v>0</v>
          </cell>
          <cell r="H465">
            <v>0</v>
          </cell>
          <cell r="I465" t="str">
            <v>平</v>
          </cell>
          <cell r="J465">
            <v>0</v>
          </cell>
        </row>
        <row r="466">
          <cell r="A466" t="str">
            <v>小计：</v>
          </cell>
          <cell r="E466" t="str">
            <v>平</v>
          </cell>
          <cell r="F466">
            <v>0</v>
          </cell>
          <cell r="G466">
            <v>0</v>
          </cell>
          <cell r="H466">
            <v>0</v>
          </cell>
          <cell r="I466" t="str">
            <v>平</v>
          </cell>
          <cell r="J466">
            <v>0</v>
          </cell>
        </row>
        <row r="467">
          <cell r="A467" t="str">
            <v>3148</v>
          </cell>
          <cell r="B467" t="str">
            <v>重庆林欧监理咨询有</v>
          </cell>
          <cell r="C467" t="str">
            <v>01</v>
          </cell>
          <cell r="D467" t="str">
            <v>云栖谷</v>
          </cell>
          <cell r="E467" t="str">
            <v>平</v>
          </cell>
          <cell r="F467">
            <v>0</v>
          </cell>
          <cell r="G467">
            <v>0</v>
          </cell>
          <cell r="H467">
            <v>0</v>
          </cell>
          <cell r="I467" t="str">
            <v>平</v>
          </cell>
          <cell r="J467">
            <v>0</v>
          </cell>
        </row>
        <row r="468">
          <cell r="A468" t="str">
            <v>小计：</v>
          </cell>
          <cell r="E468" t="str">
            <v>平</v>
          </cell>
          <cell r="F468">
            <v>0</v>
          </cell>
          <cell r="G468">
            <v>0</v>
          </cell>
          <cell r="H468">
            <v>0</v>
          </cell>
          <cell r="I468" t="str">
            <v>平</v>
          </cell>
          <cell r="J468">
            <v>0</v>
          </cell>
        </row>
        <row r="469">
          <cell r="A469" t="str">
            <v>3149</v>
          </cell>
          <cell r="B469" t="str">
            <v>重庆市商业建筑设计</v>
          </cell>
          <cell r="C469" t="str">
            <v>01</v>
          </cell>
          <cell r="D469" t="str">
            <v>云栖谷</v>
          </cell>
          <cell r="E469" t="str">
            <v>平</v>
          </cell>
          <cell r="F469">
            <v>0</v>
          </cell>
          <cell r="G469">
            <v>0</v>
          </cell>
          <cell r="H469">
            <v>0</v>
          </cell>
          <cell r="I469" t="str">
            <v>平</v>
          </cell>
          <cell r="J469">
            <v>0</v>
          </cell>
        </row>
        <row r="470">
          <cell r="A470" t="str">
            <v>小计：</v>
          </cell>
          <cell r="E470" t="str">
            <v>平</v>
          </cell>
          <cell r="F470">
            <v>0</v>
          </cell>
          <cell r="G470">
            <v>0</v>
          </cell>
          <cell r="H470">
            <v>0</v>
          </cell>
          <cell r="I470" t="str">
            <v>平</v>
          </cell>
          <cell r="J470">
            <v>0</v>
          </cell>
        </row>
        <row r="471">
          <cell r="A471" t="str">
            <v>3150</v>
          </cell>
          <cell r="B471" t="str">
            <v>中国人民解放军后勤</v>
          </cell>
          <cell r="C471" t="str">
            <v>02</v>
          </cell>
          <cell r="D471" t="str">
            <v>阿卡迪亚</v>
          </cell>
          <cell r="E471" t="str">
            <v>平</v>
          </cell>
          <cell r="F471">
            <v>0</v>
          </cell>
          <cell r="G471">
            <v>0</v>
          </cell>
          <cell r="H471">
            <v>15000</v>
          </cell>
          <cell r="I471" t="str">
            <v>贷</v>
          </cell>
          <cell r="J471">
            <v>15000</v>
          </cell>
        </row>
        <row r="472">
          <cell r="A472" t="str">
            <v>小计：</v>
          </cell>
          <cell r="E472" t="str">
            <v>平</v>
          </cell>
          <cell r="F472">
            <v>0</v>
          </cell>
          <cell r="G472">
            <v>0</v>
          </cell>
          <cell r="H472">
            <v>15000</v>
          </cell>
          <cell r="I472" t="str">
            <v>贷</v>
          </cell>
          <cell r="J472">
            <v>15000</v>
          </cell>
        </row>
        <row r="473">
          <cell r="A473" t="str">
            <v>3151</v>
          </cell>
          <cell r="B473" t="str">
            <v>重庆绿华园艺工程有</v>
          </cell>
          <cell r="C473" t="str">
            <v>01</v>
          </cell>
          <cell r="D473" t="str">
            <v>云栖谷</v>
          </cell>
          <cell r="E473" t="str">
            <v>平</v>
          </cell>
          <cell r="F473">
            <v>0</v>
          </cell>
          <cell r="G473">
            <v>0</v>
          </cell>
          <cell r="H473">
            <v>0</v>
          </cell>
          <cell r="I473" t="str">
            <v>平</v>
          </cell>
          <cell r="J473">
            <v>0</v>
          </cell>
        </row>
        <row r="474">
          <cell r="A474" t="str">
            <v>小计：</v>
          </cell>
          <cell r="E474" t="str">
            <v>平</v>
          </cell>
          <cell r="F474">
            <v>0</v>
          </cell>
          <cell r="G474">
            <v>0</v>
          </cell>
          <cell r="H474">
            <v>0</v>
          </cell>
          <cell r="I474" t="str">
            <v>平</v>
          </cell>
          <cell r="J474">
            <v>0</v>
          </cell>
        </row>
        <row r="475">
          <cell r="A475" t="str">
            <v>3152</v>
          </cell>
          <cell r="B475" t="str">
            <v>重庆渝高建设咨询有</v>
          </cell>
          <cell r="C475" t="str">
            <v>02</v>
          </cell>
          <cell r="D475" t="str">
            <v>阿卡迪亚</v>
          </cell>
          <cell r="E475" t="str">
            <v>平</v>
          </cell>
          <cell r="F475">
            <v>0</v>
          </cell>
          <cell r="G475">
            <v>0</v>
          </cell>
          <cell r="H475">
            <v>0</v>
          </cell>
          <cell r="I475" t="str">
            <v>平</v>
          </cell>
          <cell r="J475">
            <v>0</v>
          </cell>
        </row>
        <row r="476">
          <cell r="A476" t="str">
            <v>小计：</v>
          </cell>
          <cell r="E476" t="str">
            <v>平</v>
          </cell>
          <cell r="F476">
            <v>0</v>
          </cell>
          <cell r="G476">
            <v>0</v>
          </cell>
          <cell r="H476">
            <v>0</v>
          </cell>
          <cell r="I476" t="str">
            <v>平</v>
          </cell>
          <cell r="J476">
            <v>0</v>
          </cell>
        </row>
        <row r="477">
          <cell r="A477" t="str">
            <v>3153</v>
          </cell>
          <cell r="B477" t="str">
            <v>重庆市环渝清洁有限</v>
          </cell>
          <cell r="C477" t="str">
            <v>02</v>
          </cell>
          <cell r="D477" t="str">
            <v>阿卡迪亚</v>
          </cell>
          <cell r="E477" t="str">
            <v>平</v>
          </cell>
          <cell r="F477">
            <v>0</v>
          </cell>
          <cell r="G477">
            <v>0</v>
          </cell>
          <cell r="H477">
            <v>0</v>
          </cell>
          <cell r="I477" t="str">
            <v>平</v>
          </cell>
          <cell r="J477">
            <v>0</v>
          </cell>
        </row>
        <row r="478">
          <cell r="A478" t="str">
            <v>小计：</v>
          </cell>
          <cell r="E478" t="str">
            <v>平</v>
          </cell>
          <cell r="F478">
            <v>0</v>
          </cell>
          <cell r="G478">
            <v>0</v>
          </cell>
          <cell r="H478">
            <v>0</v>
          </cell>
          <cell r="I478" t="str">
            <v>平</v>
          </cell>
          <cell r="J478">
            <v>0</v>
          </cell>
        </row>
        <row r="479">
          <cell r="A479" t="str">
            <v>3154</v>
          </cell>
          <cell r="B479" t="str">
            <v>重庆家俊建筑装饰工</v>
          </cell>
          <cell r="C479" t="str">
            <v>02</v>
          </cell>
          <cell r="D479" t="str">
            <v>阿卡迪亚</v>
          </cell>
          <cell r="E479" t="str">
            <v>贷</v>
          </cell>
          <cell r="F479">
            <v>1440.5</v>
          </cell>
          <cell r="G479">
            <v>0</v>
          </cell>
          <cell r="H479">
            <v>0</v>
          </cell>
          <cell r="I479" t="str">
            <v>贷</v>
          </cell>
          <cell r="J479">
            <v>1440.5</v>
          </cell>
        </row>
        <row r="480">
          <cell r="A480" t="str">
            <v>小计：</v>
          </cell>
          <cell r="E480" t="str">
            <v>贷</v>
          </cell>
          <cell r="F480">
            <v>1440.5</v>
          </cell>
          <cell r="G480">
            <v>0</v>
          </cell>
          <cell r="H480">
            <v>0</v>
          </cell>
          <cell r="I480" t="str">
            <v>贷</v>
          </cell>
          <cell r="J480">
            <v>1440.5</v>
          </cell>
        </row>
        <row r="481">
          <cell r="A481" t="str">
            <v>3155</v>
          </cell>
          <cell r="B481" t="str">
            <v>重庆市利人环保工程</v>
          </cell>
          <cell r="C481" t="str">
            <v>01</v>
          </cell>
          <cell r="D481" t="str">
            <v>云栖谷</v>
          </cell>
          <cell r="E481" t="str">
            <v>贷</v>
          </cell>
          <cell r="F481">
            <v>45595.16</v>
          </cell>
          <cell r="G481">
            <v>0</v>
          </cell>
          <cell r="H481">
            <v>0</v>
          </cell>
          <cell r="I481" t="str">
            <v>贷</v>
          </cell>
          <cell r="J481">
            <v>45595.16</v>
          </cell>
        </row>
        <row r="482">
          <cell r="A482" t="str">
            <v>3155</v>
          </cell>
          <cell r="B482" t="str">
            <v>重庆市利人环保工程</v>
          </cell>
          <cell r="C482" t="str">
            <v>02</v>
          </cell>
          <cell r="D482" t="str">
            <v>阿卡迪亚</v>
          </cell>
          <cell r="E482" t="str">
            <v>平</v>
          </cell>
          <cell r="F482">
            <v>0</v>
          </cell>
          <cell r="G482">
            <v>0</v>
          </cell>
          <cell r="H482">
            <v>0</v>
          </cell>
          <cell r="I482" t="str">
            <v>平</v>
          </cell>
          <cell r="J482">
            <v>0</v>
          </cell>
        </row>
        <row r="483">
          <cell r="A483" t="str">
            <v>小计：</v>
          </cell>
          <cell r="E483" t="str">
            <v>贷</v>
          </cell>
          <cell r="F483">
            <v>45595.16</v>
          </cell>
          <cell r="G483">
            <v>0</v>
          </cell>
          <cell r="H483">
            <v>0</v>
          </cell>
          <cell r="I483" t="str">
            <v>贷</v>
          </cell>
          <cell r="J483">
            <v>45595.16</v>
          </cell>
        </row>
        <row r="484">
          <cell r="A484" t="str">
            <v>3156</v>
          </cell>
          <cell r="B484" t="str">
            <v>重庆市渝北区元斌不</v>
          </cell>
          <cell r="C484" t="str">
            <v>02</v>
          </cell>
          <cell r="D484" t="str">
            <v>阿卡迪亚</v>
          </cell>
          <cell r="E484" t="str">
            <v>平</v>
          </cell>
          <cell r="F484">
            <v>0</v>
          </cell>
          <cell r="G484">
            <v>0</v>
          </cell>
          <cell r="H484">
            <v>0</v>
          </cell>
          <cell r="I484" t="str">
            <v>平</v>
          </cell>
          <cell r="J484">
            <v>0</v>
          </cell>
        </row>
        <row r="485">
          <cell r="A485" t="str">
            <v>小计：</v>
          </cell>
          <cell r="E485" t="str">
            <v>平</v>
          </cell>
          <cell r="F485">
            <v>0</v>
          </cell>
          <cell r="G485">
            <v>0</v>
          </cell>
          <cell r="H485">
            <v>0</v>
          </cell>
          <cell r="I485" t="str">
            <v>平</v>
          </cell>
          <cell r="J485">
            <v>0</v>
          </cell>
        </row>
        <row r="486">
          <cell r="A486" t="str">
            <v>3157</v>
          </cell>
          <cell r="B486" t="str">
            <v>重庆申鄂工贸发展有</v>
          </cell>
          <cell r="C486" t="str">
            <v>01</v>
          </cell>
          <cell r="D486" t="str">
            <v>云栖谷</v>
          </cell>
          <cell r="E486" t="str">
            <v>贷</v>
          </cell>
          <cell r="F486">
            <v>2244</v>
          </cell>
          <cell r="G486">
            <v>0</v>
          </cell>
          <cell r="H486">
            <v>0</v>
          </cell>
          <cell r="I486" t="str">
            <v>贷</v>
          </cell>
          <cell r="J486">
            <v>2244</v>
          </cell>
        </row>
        <row r="487">
          <cell r="A487" t="str">
            <v>小计：</v>
          </cell>
          <cell r="E487" t="str">
            <v>贷</v>
          </cell>
          <cell r="F487">
            <v>2244</v>
          </cell>
          <cell r="G487">
            <v>0</v>
          </cell>
          <cell r="H487">
            <v>0</v>
          </cell>
          <cell r="I487" t="str">
            <v>贷</v>
          </cell>
          <cell r="J487">
            <v>2244</v>
          </cell>
        </row>
        <row r="488">
          <cell r="A488" t="str">
            <v>3158</v>
          </cell>
          <cell r="B488" t="str">
            <v>重庆市九龙坡区龙灏</v>
          </cell>
          <cell r="C488" t="str">
            <v>01</v>
          </cell>
          <cell r="D488" t="str">
            <v>云栖谷</v>
          </cell>
          <cell r="E488" t="str">
            <v>平</v>
          </cell>
          <cell r="F488">
            <v>0</v>
          </cell>
          <cell r="G488">
            <v>0</v>
          </cell>
          <cell r="H488">
            <v>0</v>
          </cell>
          <cell r="I488" t="str">
            <v>平</v>
          </cell>
          <cell r="J488">
            <v>0</v>
          </cell>
        </row>
        <row r="489">
          <cell r="A489" t="str">
            <v>小计：</v>
          </cell>
          <cell r="E489" t="str">
            <v>平</v>
          </cell>
          <cell r="F489">
            <v>0</v>
          </cell>
          <cell r="G489">
            <v>0</v>
          </cell>
          <cell r="H489">
            <v>0</v>
          </cell>
          <cell r="I489" t="str">
            <v>平</v>
          </cell>
          <cell r="J489">
            <v>0</v>
          </cell>
        </row>
        <row r="490">
          <cell r="A490" t="str">
            <v>3159</v>
          </cell>
          <cell r="B490" t="str">
            <v>重庆山城清洗技术服</v>
          </cell>
          <cell r="C490" t="str">
            <v>02</v>
          </cell>
          <cell r="D490" t="str">
            <v>阿卡迪亚</v>
          </cell>
          <cell r="E490" t="str">
            <v>平</v>
          </cell>
          <cell r="F490">
            <v>0</v>
          </cell>
          <cell r="G490">
            <v>0</v>
          </cell>
          <cell r="H490">
            <v>0</v>
          </cell>
          <cell r="I490" t="str">
            <v>平</v>
          </cell>
          <cell r="J490">
            <v>0</v>
          </cell>
        </row>
        <row r="491">
          <cell r="A491" t="str">
            <v>小计：</v>
          </cell>
          <cell r="E491" t="str">
            <v>平</v>
          </cell>
          <cell r="F491">
            <v>0</v>
          </cell>
          <cell r="G491">
            <v>0</v>
          </cell>
          <cell r="H491">
            <v>0</v>
          </cell>
          <cell r="I491" t="str">
            <v>平</v>
          </cell>
          <cell r="J491">
            <v>0</v>
          </cell>
        </row>
        <row r="492">
          <cell r="A492" t="str">
            <v>3160</v>
          </cell>
          <cell r="B492" t="str">
            <v>重庆鹏程清洁有限公</v>
          </cell>
          <cell r="C492" t="str">
            <v>02</v>
          </cell>
          <cell r="D492" t="str">
            <v>阿卡迪亚</v>
          </cell>
          <cell r="E492" t="str">
            <v>平</v>
          </cell>
          <cell r="F492">
            <v>0</v>
          </cell>
          <cell r="G492">
            <v>0</v>
          </cell>
          <cell r="H492">
            <v>0</v>
          </cell>
          <cell r="I492" t="str">
            <v>平</v>
          </cell>
          <cell r="J492">
            <v>0</v>
          </cell>
        </row>
        <row r="493">
          <cell r="A493" t="str">
            <v>小计：</v>
          </cell>
          <cell r="E493" t="str">
            <v>平</v>
          </cell>
          <cell r="F493">
            <v>0</v>
          </cell>
          <cell r="G493">
            <v>0</v>
          </cell>
          <cell r="H493">
            <v>0</v>
          </cell>
          <cell r="I493" t="str">
            <v>平</v>
          </cell>
          <cell r="J493">
            <v>0</v>
          </cell>
        </row>
        <row r="494">
          <cell r="A494" t="str">
            <v>3161</v>
          </cell>
          <cell r="B494" t="str">
            <v>重庆市沙坪坝区平复</v>
          </cell>
          <cell r="C494" t="str">
            <v>02</v>
          </cell>
          <cell r="D494" t="str">
            <v>阿卡迪亚</v>
          </cell>
          <cell r="E494" t="str">
            <v>平</v>
          </cell>
          <cell r="F494">
            <v>0</v>
          </cell>
          <cell r="G494">
            <v>0</v>
          </cell>
          <cell r="H494">
            <v>0</v>
          </cell>
          <cell r="I494" t="str">
            <v>平</v>
          </cell>
          <cell r="J494">
            <v>0</v>
          </cell>
        </row>
        <row r="495">
          <cell r="A495" t="str">
            <v>小计：</v>
          </cell>
          <cell r="E495" t="str">
            <v>平</v>
          </cell>
          <cell r="F495">
            <v>0</v>
          </cell>
          <cell r="G495">
            <v>0</v>
          </cell>
          <cell r="H495">
            <v>0</v>
          </cell>
          <cell r="I495" t="str">
            <v>平</v>
          </cell>
          <cell r="J495">
            <v>0</v>
          </cell>
        </row>
        <row r="496">
          <cell r="A496" t="str">
            <v>3162</v>
          </cell>
          <cell r="B496" t="str">
            <v>重庆市渝中区成城图</v>
          </cell>
          <cell r="C496" t="str">
            <v>02</v>
          </cell>
          <cell r="D496" t="str">
            <v>阿卡迪亚</v>
          </cell>
          <cell r="E496" t="str">
            <v>平</v>
          </cell>
          <cell r="F496">
            <v>0</v>
          </cell>
          <cell r="G496">
            <v>0</v>
          </cell>
          <cell r="H496">
            <v>0</v>
          </cell>
          <cell r="I496" t="str">
            <v>平</v>
          </cell>
          <cell r="J496">
            <v>0</v>
          </cell>
        </row>
        <row r="497">
          <cell r="A497" t="str">
            <v>小计：</v>
          </cell>
          <cell r="E497" t="str">
            <v>平</v>
          </cell>
          <cell r="F497">
            <v>0</v>
          </cell>
          <cell r="G497">
            <v>0</v>
          </cell>
          <cell r="H497">
            <v>0</v>
          </cell>
          <cell r="I497" t="str">
            <v>平</v>
          </cell>
          <cell r="J497">
            <v>0</v>
          </cell>
        </row>
        <row r="498">
          <cell r="A498" t="str">
            <v>3163</v>
          </cell>
          <cell r="B498" t="str">
            <v>重庆皇城装饰工程公</v>
          </cell>
          <cell r="C498" t="str">
            <v>01</v>
          </cell>
          <cell r="D498" t="str">
            <v>云栖谷</v>
          </cell>
          <cell r="E498" t="str">
            <v>平</v>
          </cell>
          <cell r="F498">
            <v>0</v>
          </cell>
          <cell r="G498">
            <v>0</v>
          </cell>
          <cell r="H498">
            <v>0</v>
          </cell>
          <cell r="I498" t="str">
            <v>平</v>
          </cell>
          <cell r="J498">
            <v>0</v>
          </cell>
        </row>
        <row r="499">
          <cell r="A499" t="str">
            <v>小计：</v>
          </cell>
          <cell r="E499" t="str">
            <v>平</v>
          </cell>
          <cell r="F499">
            <v>0</v>
          </cell>
          <cell r="G499">
            <v>0</v>
          </cell>
          <cell r="H499">
            <v>0</v>
          </cell>
          <cell r="I499" t="str">
            <v>平</v>
          </cell>
          <cell r="J499">
            <v>0</v>
          </cell>
        </row>
        <row r="500">
          <cell r="A500" t="str">
            <v>3164</v>
          </cell>
          <cell r="B500" t="str">
            <v>重庆福兴白蚁防治有</v>
          </cell>
          <cell r="C500" t="str">
            <v>01</v>
          </cell>
          <cell r="D500" t="str">
            <v>云栖谷</v>
          </cell>
          <cell r="E500" t="str">
            <v>平</v>
          </cell>
          <cell r="F500">
            <v>0</v>
          </cell>
          <cell r="G500">
            <v>0</v>
          </cell>
          <cell r="H500">
            <v>0</v>
          </cell>
          <cell r="I500" t="str">
            <v>平</v>
          </cell>
          <cell r="J500">
            <v>0</v>
          </cell>
        </row>
        <row r="501">
          <cell r="A501" t="str">
            <v>3164</v>
          </cell>
          <cell r="B501" t="str">
            <v>重庆福兴白蚁防治有</v>
          </cell>
          <cell r="C501" t="str">
            <v>02</v>
          </cell>
          <cell r="D501" t="str">
            <v>阿卡迪亚</v>
          </cell>
          <cell r="E501" t="str">
            <v>平</v>
          </cell>
          <cell r="F501">
            <v>0</v>
          </cell>
          <cell r="G501">
            <v>0</v>
          </cell>
          <cell r="H501">
            <v>0</v>
          </cell>
          <cell r="I501" t="str">
            <v>平</v>
          </cell>
          <cell r="J501">
            <v>0</v>
          </cell>
        </row>
        <row r="502">
          <cell r="A502" t="str">
            <v>小计：</v>
          </cell>
          <cell r="E502" t="str">
            <v>平</v>
          </cell>
          <cell r="F502">
            <v>0</v>
          </cell>
          <cell r="G502">
            <v>0</v>
          </cell>
          <cell r="H502">
            <v>0</v>
          </cell>
          <cell r="I502" t="str">
            <v>平</v>
          </cell>
          <cell r="J502">
            <v>0</v>
          </cell>
        </row>
        <row r="503">
          <cell r="A503" t="str">
            <v>3165</v>
          </cell>
          <cell r="B503" t="str">
            <v>重庆市拓源建筑工程</v>
          </cell>
          <cell r="C503" t="str">
            <v>02</v>
          </cell>
          <cell r="D503" t="str">
            <v>阿卡迪亚</v>
          </cell>
          <cell r="E503" t="str">
            <v>平</v>
          </cell>
          <cell r="F503">
            <v>0</v>
          </cell>
          <cell r="G503">
            <v>0</v>
          </cell>
          <cell r="H503">
            <v>0</v>
          </cell>
          <cell r="I503" t="str">
            <v>平</v>
          </cell>
          <cell r="J503">
            <v>0</v>
          </cell>
        </row>
        <row r="504">
          <cell r="A504" t="str">
            <v>小计：</v>
          </cell>
          <cell r="E504" t="str">
            <v>平</v>
          </cell>
          <cell r="F504">
            <v>0</v>
          </cell>
          <cell r="G504">
            <v>0</v>
          </cell>
          <cell r="H504">
            <v>0</v>
          </cell>
          <cell r="I504" t="str">
            <v>平</v>
          </cell>
          <cell r="J504">
            <v>0</v>
          </cell>
        </row>
        <row r="505">
          <cell r="A505" t="str">
            <v>3166</v>
          </cell>
          <cell r="B505" t="str">
            <v>重庆欣曜照明工程有</v>
          </cell>
          <cell r="C505" t="str">
            <v>02</v>
          </cell>
          <cell r="D505" t="str">
            <v>阿卡迪亚</v>
          </cell>
          <cell r="E505" t="str">
            <v>平</v>
          </cell>
          <cell r="F505">
            <v>0</v>
          </cell>
          <cell r="G505">
            <v>0</v>
          </cell>
          <cell r="H505">
            <v>0</v>
          </cell>
          <cell r="I505" t="str">
            <v>平</v>
          </cell>
          <cell r="J505">
            <v>0</v>
          </cell>
        </row>
        <row r="506">
          <cell r="A506" t="str">
            <v>小计：</v>
          </cell>
          <cell r="E506" t="str">
            <v>平</v>
          </cell>
          <cell r="F506">
            <v>0</v>
          </cell>
          <cell r="G506">
            <v>0</v>
          </cell>
          <cell r="H506">
            <v>0</v>
          </cell>
          <cell r="I506" t="str">
            <v>平</v>
          </cell>
          <cell r="J506">
            <v>0</v>
          </cell>
        </row>
        <row r="507">
          <cell r="A507" t="str">
            <v>3167</v>
          </cell>
          <cell r="B507" t="str">
            <v>中国人民解放军后勤</v>
          </cell>
          <cell r="C507" t="str">
            <v>02</v>
          </cell>
          <cell r="D507" t="str">
            <v>阿卡迪亚</v>
          </cell>
          <cell r="E507" t="str">
            <v>平</v>
          </cell>
          <cell r="F507">
            <v>0</v>
          </cell>
          <cell r="G507">
            <v>0</v>
          </cell>
          <cell r="H507">
            <v>0</v>
          </cell>
          <cell r="I507" t="str">
            <v>平</v>
          </cell>
          <cell r="J507">
            <v>0</v>
          </cell>
        </row>
        <row r="508">
          <cell r="A508" t="str">
            <v>小计：</v>
          </cell>
          <cell r="E508" t="str">
            <v>平</v>
          </cell>
          <cell r="F508">
            <v>0</v>
          </cell>
          <cell r="G508">
            <v>0</v>
          </cell>
          <cell r="H508">
            <v>0</v>
          </cell>
          <cell r="I508" t="str">
            <v>平</v>
          </cell>
          <cell r="J508">
            <v>0</v>
          </cell>
        </row>
        <row r="509">
          <cell r="A509" t="str">
            <v>3168</v>
          </cell>
          <cell r="B509" t="str">
            <v>重庆事达清洁服务有</v>
          </cell>
          <cell r="C509" t="str">
            <v>02</v>
          </cell>
          <cell r="D509" t="str">
            <v>阿卡迪亚</v>
          </cell>
          <cell r="E509" t="str">
            <v>平</v>
          </cell>
          <cell r="F509">
            <v>0</v>
          </cell>
          <cell r="G509">
            <v>0</v>
          </cell>
          <cell r="H509">
            <v>0</v>
          </cell>
          <cell r="I509" t="str">
            <v>平</v>
          </cell>
          <cell r="J509">
            <v>0</v>
          </cell>
        </row>
        <row r="510">
          <cell r="A510" t="str">
            <v>小计：</v>
          </cell>
          <cell r="E510" t="str">
            <v>平</v>
          </cell>
          <cell r="F510">
            <v>0</v>
          </cell>
          <cell r="G510">
            <v>0</v>
          </cell>
          <cell r="H510">
            <v>0</v>
          </cell>
          <cell r="I510" t="str">
            <v>平</v>
          </cell>
          <cell r="J510">
            <v>0</v>
          </cell>
        </row>
        <row r="511">
          <cell r="A511" t="str">
            <v>3169</v>
          </cell>
          <cell r="B511" t="str">
            <v>重庆七星设计工程有</v>
          </cell>
          <cell r="C511" t="str">
            <v>01</v>
          </cell>
          <cell r="D511" t="str">
            <v>云栖谷</v>
          </cell>
          <cell r="E511" t="str">
            <v>贷</v>
          </cell>
          <cell r="F511">
            <v>1282.43</v>
          </cell>
          <cell r="G511">
            <v>0</v>
          </cell>
          <cell r="H511">
            <v>0</v>
          </cell>
          <cell r="I511" t="str">
            <v>贷</v>
          </cell>
          <cell r="J511">
            <v>1282.43</v>
          </cell>
        </row>
        <row r="512">
          <cell r="A512" t="str">
            <v>3169</v>
          </cell>
          <cell r="B512" t="str">
            <v>重庆七星设计工程有</v>
          </cell>
          <cell r="C512" t="str">
            <v>02</v>
          </cell>
          <cell r="D512" t="str">
            <v>阿卡迪亚</v>
          </cell>
          <cell r="E512" t="str">
            <v>贷</v>
          </cell>
          <cell r="F512">
            <v>1571.25</v>
          </cell>
          <cell r="G512">
            <v>0</v>
          </cell>
          <cell r="H512">
            <v>0</v>
          </cell>
          <cell r="I512" t="str">
            <v>贷</v>
          </cell>
          <cell r="J512">
            <v>1571.25</v>
          </cell>
        </row>
        <row r="513">
          <cell r="A513" t="str">
            <v>小计：</v>
          </cell>
          <cell r="E513" t="str">
            <v>贷</v>
          </cell>
          <cell r="F513">
            <v>2853.68</v>
          </cell>
          <cell r="G513">
            <v>0</v>
          </cell>
          <cell r="H513">
            <v>0</v>
          </cell>
          <cell r="I513" t="str">
            <v>贷</v>
          </cell>
          <cell r="J513">
            <v>2853.68</v>
          </cell>
        </row>
        <row r="514">
          <cell r="A514" t="str">
            <v>3170</v>
          </cell>
          <cell r="B514" t="str">
            <v>重庆第八建筑工程公</v>
          </cell>
          <cell r="C514" t="str">
            <v>02</v>
          </cell>
          <cell r="D514" t="str">
            <v>阿卡迪亚</v>
          </cell>
          <cell r="E514" t="str">
            <v>贷</v>
          </cell>
          <cell r="F514">
            <v>500002.03</v>
          </cell>
          <cell r="G514">
            <v>1030530.2</v>
          </cell>
          <cell r="H514">
            <v>500000</v>
          </cell>
          <cell r="I514" t="str">
            <v>借</v>
          </cell>
          <cell r="J514">
            <v>30528.17</v>
          </cell>
        </row>
        <row r="515">
          <cell r="A515" t="str">
            <v>小计：</v>
          </cell>
          <cell r="E515" t="str">
            <v>贷</v>
          </cell>
          <cell r="F515">
            <v>500002.03</v>
          </cell>
          <cell r="G515">
            <v>1030530.2</v>
          </cell>
          <cell r="H515">
            <v>500000</v>
          </cell>
          <cell r="I515" t="str">
            <v>借</v>
          </cell>
          <cell r="J515">
            <v>30528.17</v>
          </cell>
        </row>
        <row r="516">
          <cell r="A516" t="str">
            <v>3171</v>
          </cell>
          <cell r="B516" t="str">
            <v>重庆市九龙坡区渝州</v>
          </cell>
          <cell r="C516" t="str">
            <v>01</v>
          </cell>
          <cell r="D516" t="str">
            <v>云栖谷</v>
          </cell>
          <cell r="E516" t="str">
            <v>平</v>
          </cell>
          <cell r="F516">
            <v>0</v>
          </cell>
          <cell r="G516">
            <v>0</v>
          </cell>
          <cell r="H516">
            <v>0</v>
          </cell>
          <cell r="I516" t="str">
            <v>平</v>
          </cell>
          <cell r="J516">
            <v>0</v>
          </cell>
        </row>
        <row r="517">
          <cell r="A517" t="str">
            <v>小计：</v>
          </cell>
          <cell r="E517" t="str">
            <v>平</v>
          </cell>
          <cell r="F517">
            <v>0</v>
          </cell>
          <cell r="G517">
            <v>0</v>
          </cell>
          <cell r="H517">
            <v>0</v>
          </cell>
          <cell r="I517" t="str">
            <v>平</v>
          </cell>
          <cell r="J517">
            <v>0</v>
          </cell>
        </row>
        <row r="518">
          <cell r="A518" t="str">
            <v>3172</v>
          </cell>
          <cell r="B518" t="str">
            <v>北京建友工程造价咨</v>
          </cell>
          <cell r="C518" t="str">
            <v>02</v>
          </cell>
          <cell r="D518" t="str">
            <v>阿卡迪亚</v>
          </cell>
          <cell r="E518" t="str">
            <v>平</v>
          </cell>
          <cell r="F518">
            <v>0</v>
          </cell>
          <cell r="G518">
            <v>0</v>
          </cell>
          <cell r="H518">
            <v>0</v>
          </cell>
          <cell r="I518" t="str">
            <v>平</v>
          </cell>
          <cell r="J518">
            <v>0</v>
          </cell>
        </row>
        <row r="519">
          <cell r="A519" t="str">
            <v>小计：</v>
          </cell>
          <cell r="E519" t="str">
            <v>平</v>
          </cell>
          <cell r="F519">
            <v>0</v>
          </cell>
          <cell r="G519">
            <v>0</v>
          </cell>
          <cell r="H519">
            <v>0</v>
          </cell>
          <cell r="I519" t="str">
            <v>平</v>
          </cell>
          <cell r="J519">
            <v>0</v>
          </cell>
        </row>
        <row r="520">
          <cell r="A520" t="str">
            <v>3173</v>
          </cell>
          <cell r="B520" t="str">
            <v>重庆凯尔辛基园林有</v>
          </cell>
          <cell r="C520" t="str">
            <v>01</v>
          </cell>
          <cell r="D520" t="str">
            <v>云栖谷</v>
          </cell>
          <cell r="E520" t="str">
            <v>平</v>
          </cell>
          <cell r="F520">
            <v>0</v>
          </cell>
          <cell r="G520">
            <v>426400</v>
          </cell>
          <cell r="H520">
            <v>800000</v>
          </cell>
          <cell r="I520" t="str">
            <v>贷</v>
          </cell>
          <cell r="J520">
            <v>373600</v>
          </cell>
        </row>
        <row r="521">
          <cell r="A521" t="str">
            <v>3173</v>
          </cell>
          <cell r="B521" t="str">
            <v>重庆凯尔辛基园林有</v>
          </cell>
          <cell r="C521" t="str">
            <v>02</v>
          </cell>
          <cell r="D521" t="str">
            <v>阿卡迪亚</v>
          </cell>
          <cell r="E521" t="str">
            <v>借</v>
          </cell>
          <cell r="F521">
            <v>30000</v>
          </cell>
          <cell r="G521">
            <v>0</v>
          </cell>
          <cell r="H521">
            <v>0</v>
          </cell>
          <cell r="I521" t="str">
            <v>借</v>
          </cell>
          <cell r="J521">
            <v>30000</v>
          </cell>
        </row>
        <row r="522">
          <cell r="A522" t="str">
            <v>小计：</v>
          </cell>
          <cell r="E522" t="str">
            <v>借</v>
          </cell>
          <cell r="F522">
            <v>30000</v>
          </cell>
          <cell r="G522">
            <v>426400</v>
          </cell>
          <cell r="H522">
            <v>800000</v>
          </cell>
          <cell r="I522" t="str">
            <v>贷</v>
          </cell>
          <cell r="J522">
            <v>343600</v>
          </cell>
        </row>
        <row r="523">
          <cell r="A523" t="str">
            <v>3175</v>
          </cell>
          <cell r="B523" t="str">
            <v>重庆华广节能建材有</v>
          </cell>
          <cell r="C523" t="str">
            <v>01</v>
          </cell>
          <cell r="D523" t="str">
            <v>云栖谷</v>
          </cell>
          <cell r="E523" t="str">
            <v>借</v>
          </cell>
          <cell r="F523">
            <v>0.01</v>
          </cell>
          <cell r="G523">
            <v>577354.31999999995</v>
          </cell>
          <cell r="H523">
            <v>725896</v>
          </cell>
          <cell r="I523" t="str">
            <v>贷</v>
          </cell>
          <cell r="J523">
            <v>148541.67000000001</v>
          </cell>
        </row>
        <row r="524">
          <cell r="A524" t="str">
            <v>小计：</v>
          </cell>
          <cell r="E524" t="str">
            <v>借</v>
          </cell>
          <cell r="F524">
            <v>0.01</v>
          </cell>
          <cell r="G524">
            <v>577354.31999999995</v>
          </cell>
          <cell r="H524">
            <v>725896</v>
          </cell>
          <cell r="I524" t="str">
            <v>贷</v>
          </cell>
          <cell r="J524">
            <v>148541.67000000001</v>
          </cell>
        </row>
        <row r="525">
          <cell r="A525" t="str">
            <v>3176</v>
          </cell>
          <cell r="B525" t="str">
            <v>重庆绿泰环保工程有</v>
          </cell>
          <cell r="C525" t="str">
            <v>01</v>
          </cell>
          <cell r="D525" t="str">
            <v>云栖谷</v>
          </cell>
          <cell r="E525" t="str">
            <v>贷</v>
          </cell>
          <cell r="F525">
            <v>19557.939999999999</v>
          </cell>
          <cell r="G525">
            <v>452610.51</v>
          </cell>
          <cell r="H525">
            <v>426158.46</v>
          </cell>
          <cell r="I525" t="str">
            <v>借</v>
          </cell>
          <cell r="J525">
            <v>6894.11</v>
          </cell>
        </row>
        <row r="526">
          <cell r="A526" t="str">
            <v>3176</v>
          </cell>
          <cell r="B526" t="str">
            <v>重庆绿泰环保工程有</v>
          </cell>
          <cell r="C526" t="str">
            <v>02</v>
          </cell>
          <cell r="D526" t="str">
            <v>阿卡迪亚</v>
          </cell>
          <cell r="E526" t="str">
            <v>平</v>
          </cell>
          <cell r="F526">
            <v>0</v>
          </cell>
          <cell r="G526">
            <v>17913.75</v>
          </cell>
          <cell r="H526">
            <v>0</v>
          </cell>
          <cell r="I526" t="str">
            <v>借</v>
          </cell>
          <cell r="J526">
            <v>17913.75</v>
          </cell>
        </row>
        <row r="527">
          <cell r="A527" t="str">
            <v>小计：</v>
          </cell>
          <cell r="E527" t="str">
            <v>贷</v>
          </cell>
          <cell r="F527">
            <v>19557.939999999999</v>
          </cell>
          <cell r="G527">
            <v>470524.26</v>
          </cell>
          <cell r="H527">
            <v>426158.46</v>
          </cell>
          <cell r="I527" t="str">
            <v>借</v>
          </cell>
          <cell r="J527">
            <v>24807.86</v>
          </cell>
        </row>
        <row r="528">
          <cell r="A528" t="str">
            <v>3177</v>
          </cell>
          <cell r="B528" t="str">
            <v>重庆阆品装饰工程有</v>
          </cell>
          <cell r="C528" t="str">
            <v>02</v>
          </cell>
          <cell r="D528" t="str">
            <v>阿卡迪亚</v>
          </cell>
          <cell r="E528" t="str">
            <v>平</v>
          </cell>
          <cell r="F528">
            <v>0</v>
          </cell>
          <cell r="G528">
            <v>187564.1</v>
          </cell>
          <cell r="H528">
            <v>195000</v>
          </cell>
          <cell r="I528" t="str">
            <v>贷</v>
          </cell>
          <cell r="J528">
            <v>7435.9</v>
          </cell>
        </row>
        <row r="529">
          <cell r="A529" t="str">
            <v>小计：</v>
          </cell>
          <cell r="E529" t="str">
            <v>平</v>
          </cell>
          <cell r="F529">
            <v>0</v>
          </cell>
          <cell r="G529">
            <v>187564.1</v>
          </cell>
          <cell r="H529">
            <v>195000</v>
          </cell>
          <cell r="I529" t="str">
            <v>贷</v>
          </cell>
          <cell r="J529">
            <v>7435.9</v>
          </cell>
        </row>
        <row r="530">
          <cell r="A530" t="str">
            <v>3178</v>
          </cell>
          <cell r="B530" t="str">
            <v>重庆西里标识设计制</v>
          </cell>
          <cell r="C530" t="str">
            <v>01</v>
          </cell>
          <cell r="D530" t="str">
            <v>云栖谷</v>
          </cell>
          <cell r="E530" t="str">
            <v>平</v>
          </cell>
          <cell r="F530">
            <v>0</v>
          </cell>
          <cell r="G530">
            <v>0</v>
          </cell>
          <cell r="H530">
            <v>0</v>
          </cell>
          <cell r="I530" t="str">
            <v>平</v>
          </cell>
          <cell r="J530">
            <v>0</v>
          </cell>
        </row>
        <row r="531">
          <cell r="A531" t="str">
            <v>3178</v>
          </cell>
          <cell r="B531" t="str">
            <v>重庆西里标识设计制</v>
          </cell>
          <cell r="C531" t="str">
            <v>02</v>
          </cell>
          <cell r="D531" t="str">
            <v>阿卡迪亚</v>
          </cell>
          <cell r="E531" t="str">
            <v>平</v>
          </cell>
          <cell r="F531">
            <v>0</v>
          </cell>
          <cell r="G531">
            <v>24549</v>
          </cell>
          <cell r="H531">
            <v>24549</v>
          </cell>
          <cell r="I531" t="str">
            <v>平</v>
          </cell>
          <cell r="J531">
            <v>0</v>
          </cell>
        </row>
        <row r="532">
          <cell r="A532" t="str">
            <v>小计：</v>
          </cell>
          <cell r="E532" t="str">
            <v>平</v>
          </cell>
          <cell r="F532">
            <v>0</v>
          </cell>
          <cell r="G532">
            <v>24549</v>
          </cell>
          <cell r="H532">
            <v>24549</v>
          </cell>
          <cell r="I532" t="str">
            <v>平</v>
          </cell>
          <cell r="J532">
            <v>0</v>
          </cell>
        </row>
        <row r="533">
          <cell r="A533" t="str">
            <v>3179</v>
          </cell>
          <cell r="B533" t="str">
            <v>重庆金凤建筑(集团</v>
          </cell>
          <cell r="C533" t="str">
            <v>02</v>
          </cell>
          <cell r="D533" t="str">
            <v>阿卡迪亚</v>
          </cell>
          <cell r="E533" t="str">
            <v>贷</v>
          </cell>
          <cell r="F533">
            <v>130000</v>
          </cell>
          <cell r="G533">
            <v>0</v>
          </cell>
          <cell r="H533">
            <v>0</v>
          </cell>
          <cell r="I533" t="str">
            <v>贷</v>
          </cell>
          <cell r="J533">
            <v>130000</v>
          </cell>
        </row>
        <row r="534">
          <cell r="A534" t="str">
            <v>小计：</v>
          </cell>
          <cell r="E534" t="str">
            <v>贷</v>
          </cell>
          <cell r="F534">
            <v>130000</v>
          </cell>
          <cell r="G534">
            <v>0</v>
          </cell>
          <cell r="H534">
            <v>0</v>
          </cell>
          <cell r="I534" t="str">
            <v>贷</v>
          </cell>
          <cell r="J534">
            <v>130000</v>
          </cell>
        </row>
        <row r="535">
          <cell r="A535" t="str">
            <v>3180</v>
          </cell>
          <cell r="B535" t="str">
            <v>重庆品辰装饰工程设</v>
          </cell>
          <cell r="C535" t="str">
            <v>01</v>
          </cell>
          <cell r="D535" t="str">
            <v>云栖谷</v>
          </cell>
          <cell r="E535" t="str">
            <v>平</v>
          </cell>
          <cell r="F535">
            <v>0</v>
          </cell>
          <cell r="G535">
            <v>0</v>
          </cell>
          <cell r="H535">
            <v>43950</v>
          </cell>
          <cell r="I535" t="str">
            <v>贷</v>
          </cell>
          <cell r="J535">
            <v>43950</v>
          </cell>
        </row>
        <row r="536">
          <cell r="A536" t="str">
            <v>3180</v>
          </cell>
          <cell r="B536" t="str">
            <v>重庆品辰装饰工程设</v>
          </cell>
          <cell r="C536" t="str">
            <v>02</v>
          </cell>
          <cell r="D536" t="str">
            <v>阿卡迪亚</v>
          </cell>
          <cell r="E536" t="str">
            <v>平</v>
          </cell>
          <cell r="F536">
            <v>0</v>
          </cell>
          <cell r="G536">
            <v>0</v>
          </cell>
          <cell r="H536">
            <v>0</v>
          </cell>
          <cell r="I536" t="str">
            <v>平</v>
          </cell>
          <cell r="J536">
            <v>0</v>
          </cell>
        </row>
        <row r="537">
          <cell r="A537" t="str">
            <v>小计：</v>
          </cell>
          <cell r="E537" t="str">
            <v>平</v>
          </cell>
          <cell r="F537">
            <v>0</v>
          </cell>
          <cell r="G537">
            <v>0</v>
          </cell>
          <cell r="H537">
            <v>43950</v>
          </cell>
          <cell r="I537" t="str">
            <v>贷</v>
          </cell>
          <cell r="J537">
            <v>43950</v>
          </cell>
        </row>
        <row r="538">
          <cell r="A538" t="str">
            <v>3181</v>
          </cell>
          <cell r="B538" t="str">
            <v>重庆天远道路发展有</v>
          </cell>
          <cell r="C538" t="str">
            <v>01</v>
          </cell>
          <cell r="D538" t="str">
            <v>云栖谷</v>
          </cell>
          <cell r="E538" t="str">
            <v>平</v>
          </cell>
          <cell r="F538">
            <v>0</v>
          </cell>
          <cell r="G538">
            <v>0</v>
          </cell>
          <cell r="H538">
            <v>0</v>
          </cell>
          <cell r="I538" t="str">
            <v>平</v>
          </cell>
          <cell r="J538">
            <v>0</v>
          </cell>
        </row>
        <row r="539">
          <cell r="A539" t="str">
            <v>小计：</v>
          </cell>
          <cell r="E539" t="str">
            <v>平</v>
          </cell>
          <cell r="F539">
            <v>0</v>
          </cell>
          <cell r="G539">
            <v>0</v>
          </cell>
          <cell r="H539">
            <v>0</v>
          </cell>
          <cell r="I539" t="str">
            <v>平</v>
          </cell>
          <cell r="J539">
            <v>0</v>
          </cell>
        </row>
        <row r="540">
          <cell r="A540" t="str">
            <v>3182</v>
          </cell>
          <cell r="B540" t="str">
            <v>重庆红岩路桥工程有</v>
          </cell>
          <cell r="C540" t="str">
            <v>02</v>
          </cell>
          <cell r="D540" t="str">
            <v>阿卡迪亚</v>
          </cell>
          <cell r="E540" t="str">
            <v>借</v>
          </cell>
          <cell r="F540">
            <v>800</v>
          </cell>
          <cell r="G540">
            <v>0</v>
          </cell>
          <cell r="H540">
            <v>0</v>
          </cell>
          <cell r="I540" t="str">
            <v>借</v>
          </cell>
          <cell r="J540">
            <v>800</v>
          </cell>
        </row>
        <row r="541">
          <cell r="A541" t="str">
            <v>小计：</v>
          </cell>
          <cell r="E541" t="str">
            <v>借</v>
          </cell>
          <cell r="F541">
            <v>800</v>
          </cell>
          <cell r="G541">
            <v>0</v>
          </cell>
          <cell r="H541">
            <v>0</v>
          </cell>
          <cell r="I541" t="str">
            <v>借</v>
          </cell>
          <cell r="J541">
            <v>800</v>
          </cell>
        </row>
        <row r="542">
          <cell r="A542" t="str">
            <v>3183</v>
          </cell>
          <cell r="B542" t="str">
            <v>重庆第七建筑工程有</v>
          </cell>
          <cell r="C542" t="str">
            <v>01</v>
          </cell>
          <cell r="D542" t="str">
            <v>云栖谷</v>
          </cell>
          <cell r="E542" t="str">
            <v>平</v>
          </cell>
          <cell r="F542">
            <v>0</v>
          </cell>
          <cell r="G542">
            <v>0</v>
          </cell>
          <cell r="H542">
            <v>0</v>
          </cell>
          <cell r="I542" t="str">
            <v>平</v>
          </cell>
          <cell r="J542">
            <v>0</v>
          </cell>
        </row>
        <row r="543">
          <cell r="A543" t="str">
            <v>小计：</v>
          </cell>
          <cell r="E543" t="str">
            <v>平</v>
          </cell>
          <cell r="F543">
            <v>0</v>
          </cell>
          <cell r="G543">
            <v>0</v>
          </cell>
          <cell r="H543">
            <v>0</v>
          </cell>
          <cell r="I543" t="str">
            <v>平</v>
          </cell>
          <cell r="J543">
            <v>0</v>
          </cell>
        </row>
        <row r="544">
          <cell r="A544" t="str">
            <v>3184</v>
          </cell>
          <cell r="B544" t="str">
            <v>重庆神野装饰工程有</v>
          </cell>
          <cell r="C544" t="str">
            <v>01</v>
          </cell>
          <cell r="D544" t="str">
            <v>云栖谷</v>
          </cell>
          <cell r="E544" t="str">
            <v>贷</v>
          </cell>
          <cell r="F544">
            <v>1531.83</v>
          </cell>
          <cell r="G544">
            <v>0</v>
          </cell>
          <cell r="H544">
            <v>0</v>
          </cell>
          <cell r="I544" t="str">
            <v>贷</v>
          </cell>
          <cell r="J544">
            <v>1531.83</v>
          </cell>
        </row>
        <row r="545">
          <cell r="A545" t="str">
            <v>小计：</v>
          </cell>
          <cell r="E545" t="str">
            <v>贷</v>
          </cell>
          <cell r="F545">
            <v>1531.83</v>
          </cell>
          <cell r="G545">
            <v>0</v>
          </cell>
          <cell r="H545">
            <v>0</v>
          </cell>
          <cell r="I545" t="str">
            <v>贷</v>
          </cell>
          <cell r="J545">
            <v>1531.83</v>
          </cell>
        </row>
        <row r="546">
          <cell r="A546" t="str">
            <v>3185</v>
          </cell>
          <cell r="B546" t="str">
            <v>（二次供水）重庆鸿</v>
          </cell>
          <cell r="C546" t="str">
            <v>01</v>
          </cell>
          <cell r="D546" t="str">
            <v>云栖谷</v>
          </cell>
          <cell r="E546" t="str">
            <v>平</v>
          </cell>
          <cell r="F546">
            <v>0</v>
          </cell>
          <cell r="G546">
            <v>0</v>
          </cell>
          <cell r="H546">
            <v>0</v>
          </cell>
          <cell r="I546" t="str">
            <v>平</v>
          </cell>
          <cell r="J546">
            <v>0</v>
          </cell>
        </row>
        <row r="547">
          <cell r="A547" t="str">
            <v>小计：</v>
          </cell>
          <cell r="E547" t="str">
            <v>平</v>
          </cell>
          <cell r="F547">
            <v>0</v>
          </cell>
          <cell r="G547">
            <v>0</v>
          </cell>
          <cell r="H547">
            <v>0</v>
          </cell>
          <cell r="I547" t="str">
            <v>平</v>
          </cell>
          <cell r="J547">
            <v>0</v>
          </cell>
        </row>
        <row r="548">
          <cell r="A548" t="str">
            <v>3186</v>
          </cell>
          <cell r="B548" t="str">
            <v>重庆渝安电力科技开</v>
          </cell>
          <cell r="C548" t="str">
            <v>01</v>
          </cell>
          <cell r="D548" t="str">
            <v>云栖谷</v>
          </cell>
          <cell r="E548" t="str">
            <v>平</v>
          </cell>
          <cell r="F548">
            <v>0</v>
          </cell>
          <cell r="G548">
            <v>4900000</v>
          </cell>
          <cell r="H548">
            <v>4900000</v>
          </cell>
          <cell r="I548" t="str">
            <v>平</v>
          </cell>
          <cell r="J548">
            <v>0</v>
          </cell>
        </row>
        <row r="549">
          <cell r="A549" t="str">
            <v>小计：</v>
          </cell>
          <cell r="E549" t="str">
            <v>平</v>
          </cell>
          <cell r="F549">
            <v>0</v>
          </cell>
          <cell r="G549">
            <v>4900000</v>
          </cell>
          <cell r="H549">
            <v>4900000</v>
          </cell>
          <cell r="I549" t="str">
            <v>平</v>
          </cell>
          <cell r="J549">
            <v>0</v>
          </cell>
        </row>
        <row r="550">
          <cell r="A550" t="str">
            <v>3187</v>
          </cell>
          <cell r="B550" t="str">
            <v>重庆云天图文设计有</v>
          </cell>
          <cell r="C550" t="str">
            <v>02</v>
          </cell>
          <cell r="D550" t="str">
            <v>阿卡迪亚</v>
          </cell>
          <cell r="E550" t="str">
            <v>平</v>
          </cell>
          <cell r="F550">
            <v>0</v>
          </cell>
          <cell r="G550">
            <v>0</v>
          </cell>
          <cell r="H550">
            <v>0</v>
          </cell>
          <cell r="I550" t="str">
            <v>平</v>
          </cell>
          <cell r="J550">
            <v>0</v>
          </cell>
        </row>
        <row r="551">
          <cell r="A551" t="str">
            <v>小计：</v>
          </cell>
          <cell r="E551" t="str">
            <v>平</v>
          </cell>
          <cell r="F551">
            <v>0</v>
          </cell>
          <cell r="G551">
            <v>0</v>
          </cell>
          <cell r="H551">
            <v>0</v>
          </cell>
          <cell r="I551" t="str">
            <v>平</v>
          </cell>
          <cell r="J551">
            <v>0</v>
          </cell>
        </row>
        <row r="552">
          <cell r="A552" t="str">
            <v>3188</v>
          </cell>
          <cell r="B552" t="str">
            <v>李杨秋</v>
          </cell>
          <cell r="C552" t="str">
            <v>02</v>
          </cell>
          <cell r="D552" t="str">
            <v>阿卡迪亚</v>
          </cell>
          <cell r="E552" t="str">
            <v>平</v>
          </cell>
          <cell r="F552">
            <v>0</v>
          </cell>
          <cell r="G552">
            <v>0</v>
          </cell>
          <cell r="H552">
            <v>0</v>
          </cell>
          <cell r="I552" t="str">
            <v>平</v>
          </cell>
          <cell r="J552">
            <v>0</v>
          </cell>
        </row>
        <row r="553">
          <cell r="A553" t="str">
            <v>小计：</v>
          </cell>
          <cell r="E553" t="str">
            <v>平</v>
          </cell>
          <cell r="F553">
            <v>0</v>
          </cell>
          <cell r="G553">
            <v>0</v>
          </cell>
          <cell r="H553">
            <v>0</v>
          </cell>
          <cell r="I553" t="str">
            <v>平</v>
          </cell>
          <cell r="J553">
            <v>0</v>
          </cell>
        </row>
        <row r="554">
          <cell r="A554" t="str">
            <v>3189</v>
          </cell>
          <cell r="B554" t="str">
            <v>四川新能保温材料有</v>
          </cell>
          <cell r="C554" t="str">
            <v>01</v>
          </cell>
          <cell r="D554" t="str">
            <v>云栖谷</v>
          </cell>
          <cell r="E554" t="str">
            <v>贷</v>
          </cell>
          <cell r="F554">
            <v>1678.05</v>
          </cell>
          <cell r="G554">
            <v>0</v>
          </cell>
          <cell r="H554">
            <v>0</v>
          </cell>
          <cell r="I554" t="str">
            <v>贷</v>
          </cell>
          <cell r="J554">
            <v>1678.05</v>
          </cell>
        </row>
        <row r="555">
          <cell r="A555" t="str">
            <v>小计：</v>
          </cell>
          <cell r="E555" t="str">
            <v>贷</v>
          </cell>
          <cell r="F555">
            <v>1678.05</v>
          </cell>
          <cell r="G555">
            <v>0</v>
          </cell>
          <cell r="H555">
            <v>0</v>
          </cell>
          <cell r="I555" t="str">
            <v>贷</v>
          </cell>
          <cell r="J555">
            <v>1678.05</v>
          </cell>
        </row>
        <row r="556">
          <cell r="A556" t="str">
            <v>3190</v>
          </cell>
          <cell r="B556" t="str">
            <v>重庆博景园林工程有</v>
          </cell>
          <cell r="C556" t="str">
            <v>02</v>
          </cell>
          <cell r="D556" t="str">
            <v>阿卡迪亚</v>
          </cell>
          <cell r="E556" t="str">
            <v>平</v>
          </cell>
          <cell r="F556">
            <v>0</v>
          </cell>
          <cell r="G556">
            <v>10000</v>
          </cell>
          <cell r="H556">
            <v>50000</v>
          </cell>
          <cell r="I556" t="str">
            <v>贷</v>
          </cell>
          <cell r="J556">
            <v>40000</v>
          </cell>
        </row>
        <row r="557">
          <cell r="A557" t="str">
            <v>小计：</v>
          </cell>
          <cell r="E557" t="str">
            <v>平</v>
          </cell>
          <cell r="F557">
            <v>0</v>
          </cell>
          <cell r="G557">
            <v>10000</v>
          </cell>
          <cell r="H557">
            <v>50000</v>
          </cell>
          <cell r="I557" t="str">
            <v>贷</v>
          </cell>
          <cell r="J557">
            <v>40000</v>
          </cell>
        </row>
        <row r="558">
          <cell r="A558" t="str">
            <v>3191</v>
          </cell>
          <cell r="B558" t="str">
            <v>重庆市戈韵建筑设计</v>
          </cell>
          <cell r="C558" t="str">
            <v>01</v>
          </cell>
          <cell r="D558" t="str">
            <v>云栖谷</v>
          </cell>
          <cell r="E558" t="str">
            <v>平</v>
          </cell>
          <cell r="F558">
            <v>0</v>
          </cell>
          <cell r="G558">
            <v>90000</v>
          </cell>
          <cell r="H558">
            <v>90000</v>
          </cell>
          <cell r="I558" t="str">
            <v>平</v>
          </cell>
          <cell r="J558">
            <v>0</v>
          </cell>
        </row>
        <row r="559">
          <cell r="A559" t="str">
            <v>小计：</v>
          </cell>
          <cell r="E559" t="str">
            <v>平</v>
          </cell>
          <cell r="F559">
            <v>0</v>
          </cell>
          <cell r="G559">
            <v>90000</v>
          </cell>
          <cell r="H559">
            <v>90000</v>
          </cell>
          <cell r="I559" t="str">
            <v>平</v>
          </cell>
          <cell r="J559">
            <v>0</v>
          </cell>
        </row>
        <row r="560">
          <cell r="A560" t="str">
            <v>3192</v>
          </cell>
          <cell r="B560" t="str">
            <v>重庆新干线信息产业</v>
          </cell>
          <cell r="C560" t="str">
            <v>01</v>
          </cell>
          <cell r="D560" t="str">
            <v>云栖谷</v>
          </cell>
          <cell r="E560" t="str">
            <v>平</v>
          </cell>
          <cell r="F560">
            <v>0</v>
          </cell>
          <cell r="G560">
            <v>614250</v>
          </cell>
          <cell r="H560">
            <v>614250</v>
          </cell>
          <cell r="I560" t="str">
            <v>平</v>
          </cell>
          <cell r="J560">
            <v>0</v>
          </cell>
        </row>
        <row r="561">
          <cell r="A561" t="str">
            <v>小计：</v>
          </cell>
          <cell r="E561" t="str">
            <v>平</v>
          </cell>
          <cell r="F561">
            <v>0</v>
          </cell>
          <cell r="G561">
            <v>614250</v>
          </cell>
          <cell r="H561">
            <v>614250</v>
          </cell>
          <cell r="I561" t="str">
            <v>平</v>
          </cell>
          <cell r="J561">
            <v>0</v>
          </cell>
        </row>
        <row r="562">
          <cell r="A562" t="str">
            <v>3193</v>
          </cell>
          <cell r="B562" t="str">
            <v>重庆亚美地科技发展</v>
          </cell>
          <cell r="C562" t="str">
            <v>02</v>
          </cell>
          <cell r="D562" t="str">
            <v>阿卡迪亚</v>
          </cell>
          <cell r="E562" t="str">
            <v>平</v>
          </cell>
          <cell r="F562">
            <v>0</v>
          </cell>
          <cell r="G562">
            <v>9500</v>
          </cell>
          <cell r="H562">
            <v>10000</v>
          </cell>
          <cell r="I562" t="str">
            <v>贷</v>
          </cell>
          <cell r="J562">
            <v>500</v>
          </cell>
        </row>
        <row r="563">
          <cell r="A563" t="str">
            <v>小计：</v>
          </cell>
          <cell r="E563" t="str">
            <v>平</v>
          </cell>
          <cell r="F563">
            <v>0</v>
          </cell>
          <cell r="G563">
            <v>9500</v>
          </cell>
          <cell r="H563">
            <v>10000</v>
          </cell>
          <cell r="I563" t="str">
            <v>贷</v>
          </cell>
          <cell r="J563">
            <v>500</v>
          </cell>
        </row>
        <row r="564">
          <cell r="A564" t="str">
            <v>3194</v>
          </cell>
          <cell r="B564" t="str">
            <v>重庆三好园林绿化工</v>
          </cell>
          <cell r="C564" t="str">
            <v>01</v>
          </cell>
          <cell r="D564" t="str">
            <v>云栖谷</v>
          </cell>
          <cell r="E564" t="str">
            <v>平</v>
          </cell>
          <cell r="F564">
            <v>0</v>
          </cell>
          <cell r="G564">
            <v>70000</v>
          </cell>
          <cell r="H564">
            <v>70000</v>
          </cell>
          <cell r="I564" t="str">
            <v>平</v>
          </cell>
          <cell r="J564">
            <v>0</v>
          </cell>
        </row>
        <row r="565">
          <cell r="A565" t="str">
            <v>小计：</v>
          </cell>
          <cell r="E565" t="str">
            <v>平</v>
          </cell>
          <cell r="F565">
            <v>0</v>
          </cell>
          <cell r="G565">
            <v>70000</v>
          </cell>
          <cell r="H565">
            <v>70000</v>
          </cell>
          <cell r="I565" t="str">
            <v>平</v>
          </cell>
          <cell r="J565">
            <v>0</v>
          </cell>
        </row>
        <row r="566">
          <cell r="A566" t="str">
            <v>3195</v>
          </cell>
          <cell r="B566" t="str">
            <v>代宗林</v>
          </cell>
          <cell r="C566" t="str">
            <v>02</v>
          </cell>
          <cell r="D566" t="str">
            <v>阿卡迪亚</v>
          </cell>
          <cell r="E566" t="str">
            <v>平</v>
          </cell>
          <cell r="F566">
            <v>0</v>
          </cell>
          <cell r="G566">
            <v>12500</v>
          </cell>
          <cell r="H566">
            <v>12500</v>
          </cell>
          <cell r="I566" t="str">
            <v>平</v>
          </cell>
          <cell r="J566">
            <v>0</v>
          </cell>
        </row>
        <row r="567">
          <cell r="A567" t="str">
            <v>小计：</v>
          </cell>
          <cell r="E567" t="str">
            <v>平</v>
          </cell>
          <cell r="F567">
            <v>0</v>
          </cell>
          <cell r="G567">
            <v>12500</v>
          </cell>
          <cell r="H567">
            <v>12500</v>
          </cell>
          <cell r="I567" t="str">
            <v>平</v>
          </cell>
          <cell r="J567">
            <v>0</v>
          </cell>
        </row>
        <row r="568">
          <cell r="A568" t="str">
            <v>3196</v>
          </cell>
          <cell r="B568" t="str">
            <v>重庆工业设备安装集</v>
          </cell>
          <cell r="C568" t="str">
            <v>02</v>
          </cell>
          <cell r="D568" t="str">
            <v>阿卡迪亚</v>
          </cell>
          <cell r="E568" t="str">
            <v>平</v>
          </cell>
          <cell r="F568">
            <v>0</v>
          </cell>
          <cell r="G568">
            <v>8440</v>
          </cell>
          <cell r="H568">
            <v>8440</v>
          </cell>
          <cell r="I568" t="str">
            <v>平</v>
          </cell>
          <cell r="J568">
            <v>0</v>
          </cell>
        </row>
        <row r="569">
          <cell r="A569" t="str">
            <v>小计：</v>
          </cell>
          <cell r="E569" t="str">
            <v>平</v>
          </cell>
          <cell r="F569">
            <v>0</v>
          </cell>
          <cell r="G569">
            <v>8440</v>
          </cell>
          <cell r="H569">
            <v>8440</v>
          </cell>
          <cell r="I569" t="str">
            <v>平</v>
          </cell>
          <cell r="J569">
            <v>0</v>
          </cell>
        </row>
        <row r="570">
          <cell r="A570" t="str">
            <v>3197</v>
          </cell>
          <cell r="B570" t="str">
            <v>重庆浪欣建材有限公</v>
          </cell>
          <cell r="C570" t="str">
            <v>02</v>
          </cell>
          <cell r="D570" t="str">
            <v>阿卡迪亚</v>
          </cell>
          <cell r="E570" t="str">
            <v>平</v>
          </cell>
          <cell r="F570">
            <v>0</v>
          </cell>
          <cell r="G570">
            <v>101592.49</v>
          </cell>
          <cell r="H570">
            <v>101592.49</v>
          </cell>
          <cell r="I570" t="str">
            <v>平</v>
          </cell>
          <cell r="J570">
            <v>0</v>
          </cell>
        </row>
        <row r="571">
          <cell r="A571" t="str">
            <v>小计：</v>
          </cell>
          <cell r="E571" t="str">
            <v>平</v>
          </cell>
          <cell r="F571">
            <v>0</v>
          </cell>
          <cell r="G571">
            <v>101592.49</v>
          </cell>
          <cell r="H571">
            <v>101592.49</v>
          </cell>
          <cell r="I571" t="str">
            <v>平</v>
          </cell>
          <cell r="J571">
            <v>0</v>
          </cell>
        </row>
        <row r="572">
          <cell r="A572" t="str">
            <v>3198</v>
          </cell>
          <cell r="B572" t="str">
            <v>上海聚实环境艺术工</v>
          </cell>
          <cell r="C572" t="str">
            <v>01</v>
          </cell>
          <cell r="D572" t="str">
            <v>云栖谷</v>
          </cell>
          <cell r="E572" t="str">
            <v>平</v>
          </cell>
          <cell r="F572">
            <v>0</v>
          </cell>
          <cell r="G572">
            <v>0</v>
          </cell>
          <cell r="H572">
            <v>42000</v>
          </cell>
          <cell r="I572" t="str">
            <v>贷</v>
          </cell>
          <cell r="J572">
            <v>42000</v>
          </cell>
        </row>
        <row r="573">
          <cell r="A573" t="str">
            <v>小计：</v>
          </cell>
          <cell r="E573" t="str">
            <v>平</v>
          </cell>
          <cell r="F573">
            <v>0</v>
          </cell>
          <cell r="G573">
            <v>0</v>
          </cell>
          <cell r="H573">
            <v>42000</v>
          </cell>
          <cell r="I573" t="str">
            <v>贷</v>
          </cell>
          <cell r="J573">
            <v>42000</v>
          </cell>
        </row>
        <row r="574">
          <cell r="A574" t="str">
            <v>3199</v>
          </cell>
          <cell r="B574" t="str">
            <v>华优建筑设计院重庆</v>
          </cell>
          <cell r="C574" t="str">
            <v>02</v>
          </cell>
          <cell r="D574" t="str">
            <v>阿卡迪亚</v>
          </cell>
          <cell r="E574" t="str">
            <v>平</v>
          </cell>
          <cell r="F574">
            <v>0</v>
          </cell>
          <cell r="G574">
            <v>0</v>
          </cell>
          <cell r="H574">
            <v>65000</v>
          </cell>
          <cell r="I574" t="str">
            <v>贷</v>
          </cell>
          <cell r="J574">
            <v>65000</v>
          </cell>
        </row>
        <row r="575">
          <cell r="A575" t="str">
            <v>小计：</v>
          </cell>
          <cell r="E575" t="str">
            <v>平</v>
          </cell>
          <cell r="F575">
            <v>0</v>
          </cell>
          <cell r="G575">
            <v>0</v>
          </cell>
          <cell r="H575">
            <v>65000</v>
          </cell>
          <cell r="I575" t="str">
            <v>贷</v>
          </cell>
          <cell r="J575">
            <v>65000</v>
          </cell>
        </row>
        <row r="576">
          <cell r="A576" t="str">
            <v>4059</v>
          </cell>
          <cell r="B576" t="str">
            <v>邓庆华</v>
          </cell>
          <cell r="C576" t="str">
            <v>02</v>
          </cell>
          <cell r="D576" t="str">
            <v>阿卡迪亚</v>
          </cell>
          <cell r="E576" t="str">
            <v>平</v>
          </cell>
          <cell r="F576">
            <v>0</v>
          </cell>
          <cell r="G576">
            <v>539</v>
          </cell>
          <cell r="H576">
            <v>539</v>
          </cell>
          <cell r="I576" t="str">
            <v>平</v>
          </cell>
          <cell r="J576">
            <v>0</v>
          </cell>
        </row>
        <row r="577">
          <cell r="A577" t="str">
            <v>小计：</v>
          </cell>
          <cell r="E577" t="str">
            <v>平</v>
          </cell>
          <cell r="F577">
            <v>0</v>
          </cell>
          <cell r="G577">
            <v>539</v>
          </cell>
          <cell r="H577">
            <v>539</v>
          </cell>
          <cell r="I577" t="str">
            <v>平</v>
          </cell>
          <cell r="J577">
            <v>0</v>
          </cell>
        </row>
        <row r="578">
          <cell r="A578" t="str">
            <v>4061</v>
          </cell>
          <cell r="B578" t="str">
            <v>重庆市博马展示制作</v>
          </cell>
          <cell r="C578" t="str">
            <v>02</v>
          </cell>
          <cell r="D578" t="str">
            <v>阿卡迪亚</v>
          </cell>
          <cell r="E578" t="str">
            <v>平</v>
          </cell>
          <cell r="F578">
            <v>0</v>
          </cell>
          <cell r="G578">
            <v>28634.400000000001</v>
          </cell>
          <cell r="H578">
            <v>29520</v>
          </cell>
          <cell r="I578" t="str">
            <v>贷</v>
          </cell>
          <cell r="J578">
            <v>885.6</v>
          </cell>
        </row>
        <row r="579">
          <cell r="A579" t="str">
            <v>小计：</v>
          </cell>
          <cell r="E579" t="str">
            <v>平</v>
          </cell>
          <cell r="F579">
            <v>0</v>
          </cell>
          <cell r="G579">
            <v>28634.400000000001</v>
          </cell>
          <cell r="H579">
            <v>29520</v>
          </cell>
          <cell r="I579" t="str">
            <v>贷</v>
          </cell>
          <cell r="J579">
            <v>885.6</v>
          </cell>
        </row>
        <row r="580">
          <cell r="A580" t="str">
            <v>4069</v>
          </cell>
          <cell r="B580" t="str">
            <v>重庆康正图文制作有</v>
          </cell>
          <cell r="C580" t="str">
            <v>01</v>
          </cell>
          <cell r="D580" t="str">
            <v>云栖谷</v>
          </cell>
          <cell r="E580" t="str">
            <v>平</v>
          </cell>
          <cell r="F580">
            <v>0</v>
          </cell>
          <cell r="G580">
            <v>0</v>
          </cell>
          <cell r="H580">
            <v>0</v>
          </cell>
          <cell r="I580" t="str">
            <v>平</v>
          </cell>
          <cell r="J580">
            <v>0</v>
          </cell>
        </row>
        <row r="581">
          <cell r="A581" t="str">
            <v>小计：</v>
          </cell>
          <cell r="E581" t="str">
            <v>平</v>
          </cell>
          <cell r="F581">
            <v>0</v>
          </cell>
          <cell r="G581">
            <v>0</v>
          </cell>
          <cell r="H581">
            <v>0</v>
          </cell>
          <cell r="I581" t="str">
            <v>平</v>
          </cell>
          <cell r="J581">
            <v>0</v>
          </cell>
        </row>
        <row r="582">
          <cell r="A582" t="str">
            <v>4085</v>
          </cell>
          <cell r="B582" t="str">
            <v>重庆西利标识设计制</v>
          </cell>
          <cell r="C582" t="str">
            <v>01</v>
          </cell>
          <cell r="D582" t="str">
            <v>云栖谷</v>
          </cell>
          <cell r="E582" t="str">
            <v>平</v>
          </cell>
          <cell r="F582">
            <v>0</v>
          </cell>
          <cell r="G582">
            <v>0</v>
          </cell>
          <cell r="H582">
            <v>0</v>
          </cell>
          <cell r="I582" t="str">
            <v>平</v>
          </cell>
          <cell r="J582">
            <v>0</v>
          </cell>
        </row>
        <row r="583">
          <cell r="A583" t="str">
            <v>小计：</v>
          </cell>
          <cell r="E583" t="str">
            <v>平</v>
          </cell>
          <cell r="F583">
            <v>0</v>
          </cell>
          <cell r="G583">
            <v>0</v>
          </cell>
          <cell r="H583">
            <v>0</v>
          </cell>
          <cell r="I583" t="str">
            <v>平</v>
          </cell>
          <cell r="J583">
            <v>0</v>
          </cell>
        </row>
        <row r="584">
          <cell r="A584" t="str">
            <v>4090</v>
          </cell>
          <cell r="B584" t="str">
            <v>北京欧品家居装饰有</v>
          </cell>
          <cell r="C584" t="str">
            <v>01</v>
          </cell>
          <cell r="D584" t="str">
            <v>云栖谷</v>
          </cell>
          <cell r="E584" t="str">
            <v>平</v>
          </cell>
          <cell r="F584">
            <v>0</v>
          </cell>
          <cell r="G584">
            <v>0</v>
          </cell>
          <cell r="H584">
            <v>0</v>
          </cell>
          <cell r="I584" t="str">
            <v>平</v>
          </cell>
          <cell r="J584">
            <v>0</v>
          </cell>
        </row>
        <row r="585">
          <cell r="A585" t="str">
            <v>小计：</v>
          </cell>
          <cell r="E585" t="str">
            <v>平</v>
          </cell>
          <cell r="F585">
            <v>0</v>
          </cell>
          <cell r="G585">
            <v>0</v>
          </cell>
          <cell r="H585">
            <v>0</v>
          </cell>
          <cell r="I585" t="str">
            <v>平</v>
          </cell>
          <cell r="J585">
            <v>0</v>
          </cell>
        </row>
        <row r="586">
          <cell r="A586" t="str">
            <v>4118</v>
          </cell>
          <cell r="B586" t="str">
            <v>重庆市光影电脑设计</v>
          </cell>
          <cell r="C586" t="str">
            <v>02</v>
          </cell>
          <cell r="D586" t="str">
            <v>阿卡迪亚</v>
          </cell>
          <cell r="E586" t="str">
            <v>平</v>
          </cell>
          <cell r="F586">
            <v>0</v>
          </cell>
          <cell r="G586">
            <v>0</v>
          </cell>
          <cell r="H586">
            <v>0</v>
          </cell>
          <cell r="I586" t="str">
            <v>平</v>
          </cell>
          <cell r="J586">
            <v>0</v>
          </cell>
        </row>
        <row r="587">
          <cell r="A587" t="str">
            <v>小计：</v>
          </cell>
          <cell r="E587" t="str">
            <v>平</v>
          </cell>
          <cell r="F587">
            <v>0</v>
          </cell>
          <cell r="G587">
            <v>0</v>
          </cell>
          <cell r="H587">
            <v>0</v>
          </cell>
          <cell r="I587" t="str">
            <v>平</v>
          </cell>
          <cell r="J587">
            <v>0</v>
          </cell>
        </row>
        <row r="588">
          <cell r="A588" t="str">
            <v>9003</v>
          </cell>
          <cell r="B588" t="str">
            <v>重庆长陵汽车配件厂</v>
          </cell>
          <cell r="C588" t="str">
            <v>01</v>
          </cell>
          <cell r="D588" t="str">
            <v>云栖谷</v>
          </cell>
          <cell r="E588" t="str">
            <v>借</v>
          </cell>
          <cell r="F588">
            <v>4200000</v>
          </cell>
          <cell r="G588">
            <v>0</v>
          </cell>
          <cell r="H588">
            <v>4200000</v>
          </cell>
          <cell r="I588" t="str">
            <v>平</v>
          </cell>
          <cell r="J588">
            <v>0</v>
          </cell>
        </row>
        <row r="589">
          <cell r="A589" t="str">
            <v>小计：</v>
          </cell>
          <cell r="E589" t="str">
            <v>借</v>
          </cell>
          <cell r="F589">
            <v>4200000</v>
          </cell>
          <cell r="G589">
            <v>0</v>
          </cell>
          <cell r="H589">
            <v>4200000</v>
          </cell>
          <cell r="I589" t="str">
            <v>平</v>
          </cell>
          <cell r="J589">
            <v>0</v>
          </cell>
        </row>
        <row r="590">
          <cell r="A590" t="str">
            <v>9005</v>
          </cell>
          <cell r="B590" t="str">
            <v>重庆市自来水公司九</v>
          </cell>
          <cell r="C590" t="str">
            <v>01</v>
          </cell>
          <cell r="D590" t="str">
            <v>云栖谷</v>
          </cell>
          <cell r="E590" t="str">
            <v>平</v>
          </cell>
          <cell r="F590">
            <v>0</v>
          </cell>
          <cell r="G590">
            <v>20986.82</v>
          </cell>
          <cell r="H590">
            <v>20986.82</v>
          </cell>
          <cell r="I590" t="str">
            <v>平</v>
          </cell>
          <cell r="J590">
            <v>0</v>
          </cell>
        </row>
        <row r="591">
          <cell r="A591" t="str">
            <v>9005</v>
          </cell>
          <cell r="B591" t="str">
            <v>重庆市自来水公司九</v>
          </cell>
          <cell r="C591" t="str">
            <v>02</v>
          </cell>
          <cell r="D591" t="str">
            <v>阿卡迪亚</v>
          </cell>
          <cell r="E591" t="str">
            <v>平</v>
          </cell>
          <cell r="F591">
            <v>0</v>
          </cell>
          <cell r="G591">
            <v>32552.6</v>
          </cell>
          <cell r="H591">
            <v>32552.6</v>
          </cell>
          <cell r="I591" t="str">
            <v>平</v>
          </cell>
          <cell r="J591">
            <v>0</v>
          </cell>
        </row>
        <row r="592">
          <cell r="A592" t="str">
            <v>小计：</v>
          </cell>
          <cell r="E592" t="str">
            <v>平</v>
          </cell>
          <cell r="F592">
            <v>0</v>
          </cell>
          <cell r="G592">
            <v>53539.42</v>
          </cell>
          <cell r="H592">
            <v>53539.42</v>
          </cell>
          <cell r="I592" t="str">
            <v>平</v>
          </cell>
          <cell r="J592">
            <v>0</v>
          </cell>
        </row>
        <row r="593">
          <cell r="A593" t="str">
            <v>9006</v>
          </cell>
          <cell r="B593" t="str">
            <v>重庆市规划局</v>
          </cell>
          <cell r="C593" t="str">
            <v>01</v>
          </cell>
          <cell r="D593" t="str">
            <v>云栖谷</v>
          </cell>
          <cell r="E593" t="str">
            <v>平</v>
          </cell>
          <cell r="F593">
            <v>0</v>
          </cell>
          <cell r="G593">
            <v>107485.08</v>
          </cell>
          <cell r="H593">
            <v>107485.08</v>
          </cell>
          <cell r="I593" t="str">
            <v>平</v>
          </cell>
          <cell r="J593">
            <v>0</v>
          </cell>
        </row>
        <row r="594">
          <cell r="A594" t="str">
            <v>9006</v>
          </cell>
          <cell r="B594" t="str">
            <v>重庆市规划局</v>
          </cell>
          <cell r="C594" t="str">
            <v>02</v>
          </cell>
          <cell r="D594" t="str">
            <v>阿卡迪亚</v>
          </cell>
          <cell r="E594" t="str">
            <v>平</v>
          </cell>
          <cell r="F594">
            <v>0</v>
          </cell>
          <cell r="G594">
            <v>0</v>
          </cell>
          <cell r="H594">
            <v>0</v>
          </cell>
          <cell r="I594" t="str">
            <v>平</v>
          </cell>
          <cell r="J594">
            <v>0</v>
          </cell>
        </row>
        <row r="595">
          <cell r="A595" t="str">
            <v>小计：</v>
          </cell>
          <cell r="E595" t="str">
            <v>平</v>
          </cell>
          <cell r="F595">
            <v>0</v>
          </cell>
          <cell r="G595">
            <v>107485.08</v>
          </cell>
          <cell r="H595">
            <v>107485.08</v>
          </cell>
          <cell r="I595" t="str">
            <v>平</v>
          </cell>
          <cell r="J595">
            <v>0</v>
          </cell>
        </row>
        <row r="596">
          <cell r="A596" t="str">
            <v>9007</v>
          </cell>
          <cell r="B596" t="str">
            <v>重庆市沙坪坝供电局</v>
          </cell>
          <cell r="C596" t="str">
            <v>01</v>
          </cell>
          <cell r="D596" t="str">
            <v>云栖谷</v>
          </cell>
          <cell r="E596" t="str">
            <v>平</v>
          </cell>
          <cell r="F596">
            <v>0</v>
          </cell>
          <cell r="G596">
            <v>0</v>
          </cell>
          <cell r="H596">
            <v>0</v>
          </cell>
          <cell r="I596" t="str">
            <v>平</v>
          </cell>
          <cell r="J596">
            <v>0</v>
          </cell>
        </row>
        <row r="597">
          <cell r="A597" t="str">
            <v>9007</v>
          </cell>
          <cell r="B597" t="str">
            <v>重庆市沙坪坝供电局</v>
          </cell>
          <cell r="C597" t="str">
            <v>02</v>
          </cell>
          <cell r="D597" t="str">
            <v>阿卡迪亚</v>
          </cell>
          <cell r="E597" t="str">
            <v>平</v>
          </cell>
          <cell r="F597">
            <v>0</v>
          </cell>
          <cell r="G597">
            <v>154425</v>
          </cell>
          <cell r="H597">
            <v>154425</v>
          </cell>
          <cell r="I597" t="str">
            <v>平</v>
          </cell>
          <cell r="J597">
            <v>0</v>
          </cell>
        </row>
        <row r="598">
          <cell r="A598" t="str">
            <v>小计：</v>
          </cell>
          <cell r="E598" t="str">
            <v>平</v>
          </cell>
          <cell r="F598">
            <v>0</v>
          </cell>
          <cell r="G598">
            <v>154425</v>
          </cell>
          <cell r="H598">
            <v>154425</v>
          </cell>
          <cell r="I598" t="str">
            <v>平</v>
          </cell>
          <cell r="J598">
            <v>0</v>
          </cell>
        </row>
        <row r="599">
          <cell r="A599" t="str">
            <v>9010</v>
          </cell>
          <cell r="B599" t="str">
            <v>重庆大学建筑设计研</v>
          </cell>
          <cell r="C599" t="str">
            <v>01</v>
          </cell>
          <cell r="D599" t="str">
            <v>云栖谷</v>
          </cell>
          <cell r="E599" t="str">
            <v>贷</v>
          </cell>
          <cell r="F599">
            <v>100000</v>
          </cell>
          <cell r="G599">
            <v>143</v>
          </cell>
          <cell r="H599">
            <v>143</v>
          </cell>
          <cell r="I599" t="str">
            <v>贷</v>
          </cell>
          <cell r="J599">
            <v>100000</v>
          </cell>
        </row>
        <row r="600">
          <cell r="A600" t="str">
            <v>小计：</v>
          </cell>
          <cell r="E600" t="str">
            <v>贷</v>
          </cell>
          <cell r="F600">
            <v>100000</v>
          </cell>
          <cell r="G600">
            <v>143</v>
          </cell>
          <cell r="H600">
            <v>143</v>
          </cell>
          <cell r="I600" t="str">
            <v>贷</v>
          </cell>
          <cell r="J600">
            <v>100000</v>
          </cell>
        </row>
        <row r="601">
          <cell r="A601" t="str">
            <v>9014</v>
          </cell>
          <cell r="B601" t="str">
            <v>重庆市渝中区土地管</v>
          </cell>
          <cell r="C601" t="str">
            <v>01</v>
          </cell>
          <cell r="D601" t="str">
            <v>云栖谷</v>
          </cell>
          <cell r="E601" t="str">
            <v>平</v>
          </cell>
          <cell r="F601">
            <v>0</v>
          </cell>
          <cell r="G601">
            <v>0</v>
          </cell>
          <cell r="H601">
            <v>0</v>
          </cell>
          <cell r="I601" t="str">
            <v>平</v>
          </cell>
          <cell r="J601">
            <v>0</v>
          </cell>
        </row>
        <row r="602">
          <cell r="A602" t="str">
            <v>9014</v>
          </cell>
          <cell r="B602" t="str">
            <v>重庆市渝中区土地管</v>
          </cell>
          <cell r="C602" t="str">
            <v>02</v>
          </cell>
          <cell r="D602" t="str">
            <v>阿卡迪亚</v>
          </cell>
          <cell r="E602" t="str">
            <v>平</v>
          </cell>
          <cell r="F602">
            <v>0</v>
          </cell>
          <cell r="G602">
            <v>0</v>
          </cell>
          <cell r="H602">
            <v>0</v>
          </cell>
          <cell r="I602" t="str">
            <v>平</v>
          </cell>
          <cell r="J602">
            <v>0</v>
          </cell>
        </row>
        <row r="603">
          <cell r="A603" t="str">
            <v>小计：</v>
          </cell>
          <cell r="E603" t="str">
            <v>平</v>
          </cell>
          <cell r="F603">
            <v>0</v>
          </cell>
          <cell r="G603">
            <v>0</v>
          </cell>
          <cell r="H603">
            <v>0</v>
          </cell>
          <cell r="I603" t="str">
            <v>平</v>
          </cell>
          <cell r="J603">
            <v>0</v>
          </cell>
        </row>
        <row r="604">
          <cell r="A604" t="str">
            <v>9015</v>
          </cell>
          <cell r="B604" t="str">
            <v>重庆市城市建设配套</v>
          </cell>
          <cell r="C604" t="str">
            <v>01</v>
          </cell>
          <cell r="D604" t="str">
            <v>云栖谷</v>
          </cell>
          <cell r="E604" t="str">
            <v>平</v>
          </cell>
          <cell r="F604">
            <v>0</v>
          </cell>
          <cell r="G604">
            <v>195423</v>
          </cell>
          <cell r="H604">
            <v>195423</v>
          </cell>
          <cell r="I604" t="str">
            <v>平</v>
          </cell>
          <cell r="J604">
            <v>0</v>
          </cell>
        </row>
        <row r="605">
          <cell r="A605" t="str">
            <v>9015</v>
          </cell>
          <cell r="B605" t="str">
            <v>重庆市城市建设配套</v>
          </cell>
          <cell r="C605" t="str">
            <v>02</v>
          </cell>
          <cell r="D605" t="str">
            <v>阿卡迪亚</v>
          </cell>
          <cell r="E605" t="str">
            <v>平</v>
          </cell>
          <cell r="F605">
            <v>0</v>
          </cell>
          <cell r="G605">
            <v>0</v>
          </cell>
          <cell r="H605">
            <v>0</v>
          </cell>
          <cell r="I605" t="str">
            <v>平</v>
          </cell>
          <cell r="J605">
            <v>0</v>
          </cell>
        </row>
        <row r="606">
          <cell r="A606" t="str">
            <v>小计：</v>
          </cell>
          <cell r="E606" t="str">
            <v>平</v>
          </cell>
          <cell r="F606">
            <v>0</v>
          </cell>
          <cell r="G606">
            <v>195423</v>
          </cell>
          <cell r="H606">
            <v>195423</v>
          </cell>
          <cell r="I606" t="str">
            <v>平</v>
          </cell>
          <cell r="J606">
            <v>0</v>
          </cell>
        </row>
        <row r="607">
          <cell r="A607" t="str">
            <v>9016</v>
          </cell>
          <cell r="B607" t="str">
            <v>重庆市城市建设综合</v>
          </cell>
          <cell r="C607" t="str">
            <v>01</v>
          </cell>
          <cell r="D607" t="str">
            <v>云栖谷</v>
          </cell>
          <cell r="E607" t="str">
            <v>平</v>
          </cell>
          <cell r="F607">
            <v>0</v>
          </cell>
          <cell r="G607">
            <v>5500</v>
          </cell>
          <cell r="H607">
            <v>5500</v>
          </cell>
          <cell r="I607" t="str">
            <v>平</v>
          </cell>
          <cell r="J607">
            <v>0</v>
          </cell>
        </row>
        <row r="608">
          <cell r="A608" t="str">
            <v>小计：</v>
          </cell>
          <cell r="E608" t="str">
            <v>平</v>
          </cell>
          <cell r="F608">
            <v>0</v>
          </cell>
          <cell r="G608">
            <v>5500</v>
          </cell>
          <cell r="H608">
            <v>5500</v>
          </cell>
          <cell r="I608" t="str">
            <v>平</v>
          </cell>
          <cell r="J608">
            <v>0</v>
          </cell>
        </row>
        <row r="609">
          <cell r="A609" t="str">
            <v>9017</v>
          </cell>
          <cell r="B609" t="str">
            <v>重庆市自来水公司</v>
          </cell>
          <cell r="C609" t="str">
            <v>02</v>
          </cell>
          <cell r="D609" t="str">
            <v>阿卡迪亚</v>
          </cell>
          <cell r="E609" t="str">
            <v>贷</v>
          </cell>
          <cell r="F609">
            <v>0.35</v>
          </cell>
          <cell r="G609">
            <v>0</v>
          </cell>
          <cell r="H609">
            <v>0</v>
          </cell>
          <cell r="I609" t="str">
            <v>贷</v>
          </cell>
          <cell r="J609">
            <v>0.35</v>
          </cell>
        </row>
        <row r="610">
          <cell r="A610" t="str">
            <v>小计：</v>
          </cell>
          <cell r="E610" t="str">
            <v>贷</v>
          </cell>
          <cell r="F610">
            <v>0.35</v>
          </cell>
          <cell r="G610">
            <v>0</v>
          </cell>
          <cell r="H610">
            <v>0</v>
          </cell>
          <cell r="I610" t="str">
            <v>贷</v>
          </cell>
          <cell r="J610">
            <v>0.35</v>
          </cell>
        </row>
        <row r="611">
          <cell r="A611" t="str">
            <v>9029</v>
          </cell>
          <cell r="B611" t="str">
            <v>重庆市散装水泥办公</v>
          </cell>
          <cell r="C611" t="str">
            <v>01</v>
          </cell>
          <cell r="D611" t="str">
            <v>云栖谷</v>
          </cell>
          <cell r="E611" t="str">
            <v>平</v>
          </cell>
          <cell r="F611">
            <v>0</v>
          </cell>
          <cell r="G611">
            <v>0</v>
          </cell>
          <cell r="H611">
            <v>0</v>
          </cell>
          <cell r="I611" t="str">
            <v>平</v>
          </cell>
          <cell r="J611">
            <v>0</v>
          </cell>
        </row>
        <row r="612">
          <cell r="A612" t="str">
            <v>小计：</v>
          </cell>
          <cell r="E612" t="str">
            <v>平</v>
          </cell>
          <cell r="F612">
            <v>0</v>
          </cell>
          <cell r="G612">
            <v>0</v>
          </cell>
          <cell r="H612">
            <v>0</v>
          </cell>
          <cell r="I612" t="str">
            <v>平</v>
          </cell>
          <cell r="J612">
            <v>0</v>
          </cell>
        </row>
        <row r="613">
          <cell r="A613" t="str">
            <v>9030</v>
          </cell>
          <cell r="B613" t="str">
            <v>重庆市渝中区环境保</v>
          </cell>
          <cell r="C613" t="str">
            <v>02</v>
          </cell>
          <cell r="D613" t="str">
            <v>阿卡迪亚</v>
          </cell>
          <cell r="E613" t="str">
            <v>平</v>
          </cell>
          <cell r="F613">
            <v>0</v>
          </cell>
          <cell r="G613">
            <v>0</v>
          </cell>
          <cell r="H613">
            <v>0</v>
          </cell>
          <cell r="I613" t="str">
            <v>平</v>
          </cell>
          <cell r="J613">
            <v>0</v>
          </cell>
        </row>
        <row r="614">
          <cell r="A614" t="str">
            <v>小计：</v>
          </cell>
          <cell r="E614" t="str">
            <v>平</v>
          </cell>
          <cell r="F614">
            <v>0</v>
          </cell>
          <cell r="G614">
            <v>0</v>
          </cell>
          <cell r="H614">
            <v>0</v>
          </cell>
          <cell r="I614" t="str">
            <v>平</v>
          </cell>
          <cell r="J614">
            <v>0</v>
          </cell>
        </row>
        <row r="615">
          <cell r="A615" t="str">
            <v>9037</v>
          </cell>
          <cell r="B615" t="str">
            <v>重庆市建设工程招标</v>
          </cell>
          <cell r="C615" t="str">
            <v>01</v>
          </cell>
          <cell r="D615" t="str">
            <v>云栖谷</v>
          </cell>
          <cell r="E615" t="str">
            <v>平</v>
          </cell>
          <cell r="F615">
            <v>0</v>
          </cell>
          <cell r="G615">
            <v>916</v>
          </cell>
          <cell r="H615">
            <v>916</v>
          </cell>
          <cell r="I615" t="str">
            <v>平</v>
          </cell>
          <cell r="J615">
            <v>0</v>
          </cell>
        </row>
        <row r="616">
          <cell r="A616" t="str">
            <v>小计：</v>
          </cell>
          <cell r="E616" t="str">
            <v>平</v>
          </cell>
          <cell r="F616">
            <v>0</v>
          </cell>
          <cell r="G616">
            <v>916</v>
          </cell>
          <cell r="H616">
            <v>916</v>
          </cell>
          <cell r="I616" t="str">
            <v>平</v>
          </cell>
          <cell r="J616">
            <v>0</v>
          </cell>
        </row>
        <row r="617">
          <cell r="A617" t="str">
            <v>9041</v>
          </cell>
          <cell r="B617" t="str">
            <v>重庆市财政局</v>
          </cell>
          <cell r="C617" t="str">
            <v>02</v>
          </cell>
          <cell r="D617" t="str">
            <v>阿卡迪亚</v>
          </cell>
          <cell r="E617" t="str">
            <v>平</v>
          </cell>
          <cell r="F617">
            <v>0</v>
          </cell>
          <cell r="G617">
            <v>0</v>
          </cell>
          <cell r="H617">
            <v>0</v>
          </cell>
          <cell r="I617" t="str">
            <v>平</v>
          </cell>
          <cell r="J617">
            <v>0</v>
          </cell>
        </row>
        <row r="618">
          <cell r="A618" t="str">
            <v>小计：</v>
          </cell>
          <cell r="E618" t="str">
            <v>平</v>
          </cell>
          <cell r="F618">
            <v>0</v>
          </cell>
          <cell r="G618">
            <v>0</v>
          </cell>
          <cell r="H618">
            <v>0</v>
          </cell>
          <cell r="I618" t="str">
            <v>平</v>
          </cell>
          <cell r="J618">
            <v>0</v>
          </cell>
        </row>
        <row r="619">
          <cell r="A619" t="str">
            <v>9043</v>
          </cell>
          <cell r="B619" t="str">
            <v>重庆市渝中区建设工</v>
          </cell>
          <cell r="C619" t="str">
            <v>02</v>
          </cell>
          <cell r="D619" t="str">
            <v>阿卡迪亚</v>
          </cell>
          <cell r="E619" t="str">
            <v>平</v>
          </cell>
          <cell r="F619">
            <v>0</v>
          </cell>
          <cell r="G619">
            <v>0</v>
          </cell>
          <cell r="H619">
            <v>0</v>
          </cell>
          <cell r="I619" t="str">
            <v>平</v>
          </cell>
          <cell r="J619">
            <v>0</v>
          </cell>
        </row>
        <row r="620">
          <cell r="A620" t="str">
            <v>小计：</v>
          </cell>
          <cell r="E620" t="str">
            <v>平</v>
          </cell>
          <cell r="F620">
            <v>0</v>
          </cell>
          <cell r="G620">
            <v>0</v>
          </cell>
          <cell r="H620">
            <v>0</v>
          </cell>
          <cell r="I620" t="str">
            <v>平</v>
          </cell>
          <cell r="J620">
            <v>0</v>
          </cell>
        </row>
        <row r="621">
          <cell r="A621" t="str">
            <v>9045</v>
          </cell>
          <cell r="B621" t="str">
            <v>重庆市市政设施管理</v>
          </cell>
          <cell r="C621" t="str">
            <v>01</v>
          </cell>
          <cell r="D621" t="str">
            <v>云栖谷</v>
          </cell>
          <cell r="E621" t="str">
            <v>平</v>
          </cell>
          <cell r="F621">
            <v>0</v>
          </cell>
          <cell r="G621">
            <v>0</v>
          </cell>
          <cell r="H621">
            <v>0</v>
          </cell>
          <cell r="I621" t="str">
            <v>平</v>
          </cell>
          <cell r="J621">
            <v>0</v>
          </cell>
        </row>
        <row r="622">
          <cell r="A622" t="str">
            <v>小计：</v>
          </cell>
          <cell r="E622" t="str">
            <v>平</v>
          </cell>
          <cell r="F622">
            <v>0</v>
          </cell>
          <cell r="G622">
            <v>0</v>
          </cell>
          <cell r="H622">
            <v>0</v>
          </cell>
          <cell r="I622" t="str">
            <v>平</v>
          </cell>
          <cell r="J622">
            <v>0</v>
          </cell>
        </row>
        <row r="623">
          <cell r="A623" t="str">
            <v>9046</v>
          </cell>
          <cell r="B623" t="str">
            <v>重庆市高新技术产业</v>
          </cell>
          <cell r="C623" t="str">
            <v>01</v>
          </cell>
          <cell r="D623" t="str">
            <v>云栖谷</v>
          </cell>
          <cell r="E623" t="str">
            <v>平</v>
          </cell>
          <cell r="F623">
            <v>0</v>
          </cell>
          <cell r="G623">
            <v>0</v>
          </cell>
          <cell r="H623">
            <v>0</v>
          </cell>
          <cell r="I623" t="str">
            <v>平</v>
          </cell>
          <cell r="J623">
            <v>0</v>
          </cell>
        </row>
        <row r="624">
          <cell r="A624" t="str">
            <v>小计：</v>
          </cell>
          <cell r="E624" t="str">
            <v>平</v>
          </cell>
          <cell r="F624">
            <v>0</v>
          </cell>
          <cell r="G624">
            <v>0</v>
          </cell>
          <cell r="H624">
            <v>0</v>
          </cell>
          <cell r="I624" t="str">
            <v>平</v>
          </cell>
          <cell r="J624">
            <v>0</v>
          </cell>
        </row>
        <row r="625">
          <cell r="A625" t="str">
            <v>9047</v>
          </cell>
          <cell r="B625" t="str">
            <v>重庆卡福汽车制动转</v>
          </cell>
          <cell r="C625" t="str">
            <v>02</v>
          </cell>
          <cell r="D625" t="str">
            <v>阿卡迪亚</v>
          </cell>
          <cell r="E625" t="str">
            <v>平</v>
          </cell>
          <cell r="F625">
            <v>0</v>
          </cell>
          <cell r="G625">
            <v>0</v>
          </cell>
          <cell r="H625">
            <v>0</v>
          </cell>
          <cell r="I625" t="str">
            <v>平</v>
          </cell>
          <cell r="J625">
            <v>0</v>
          </cell>
        </row>
        <row r="626">
          <cell r="A626" t="str">
            <v>小计：</v>
          </cell>
          <cell r="E626" t="str">
            <v>平</v>
          </cell>
          <cell r="F626">
            <v>0</v>
          </cell>
          <cell r="G626">
            <v>0</v>
          </cell>
          <cell r="H626">
            <v>0</v>
          </cell>
          <cell r="I626" t="str">
            <v>平</v>
          </cell>
          <cell r="J626">
            <v>0</v>
          </cell>
        </row>
        <row r="627">
          <cell r="A627" t="str">
            <v>9048</v>
          </cell>
          <cell r="B627" t="str">
            <v>重庆城市建设综合开</v>
          </cell>
          <cell r="C627" t="str">
            <v>01</v>
          </cell>
          <cell r="D627" t="str">
            <v>云栖谷</v>
          </cell>
          <cell r="E627" t="str">
            <v>平</v>
          </cell>
          <cell r="F627">
            <v>0</v>
          </cell>
          <cell r="G627">
            <v>0</v>
          </cell>
          <cell r="H627">
            <v>0</v>
          </cell>
          <cell r="I627" t="str">
            <v>平</v>
          </cell>
          <cell r="J627">
            <v>0</v>
          </cell>
        </row>
        <row r="628">
          <cell r="A628" t="str">
            <v>小计：</v>
          </cell>
          <cell r="E628" t="str">
            <v>平</v>
          </cell>
          <cell r="F628">
            <v>0</v>
          </cell>
          <cell r="G628">
            <v>0</v>
          </cell>
          <cell r="H628">
            <v>0</v>
          </cell>
          <cell r="I628" t="str">
            <v>平</v>
          </cell>
          <cell r="J628">
            <v>0</v>
          </cell>
        </row>
        <row r="629">
          <cell r="A629" t="str">
            <v>9049</v>
          </cell>
          <cell r="B629" t="str">
            <v>重庆同创置业（集团</v>
          </cell>
          <cell r="C629" t="str">
            <v>01</v>
          </cell>
          <cell r="D629" t="str">
            <v>云栖谷</v>
          </cell>
          <cell r="E629" t="str">
            <v>借</v>
          </cell>
          <cell r="F629">
            <v>200000</v>
          </cell>
          <cell r="G629">
            <v>0</v>
          </cell>
          <cell r="H629">
            <v>0</v>
          </cell>
          <cell r="I629" t="str">
            <v>借</v>
          </cell>
          <cell r="J629">
            <v>200000</v>
          </cell>
        </row>
        <row r="630">
          <cell r="A630" t="str">
            <v>小计：</v>
          </cell>
          <cell r="E630" t="str">
            <v>借</v>
          </cell>
          <cell r="F630">
            <v>200000</v>
          </cell>
          <cell r="G630">
            <v>0</v>
          </cell>
          <cell r="H630">
            <v>0</v>
          </cell>
          <cell r="I630" t="str">
            <v>借</v>
          </cell>
          <cell r="J630">
            <v>200000</v>
          </cell>
        </row>
        <row r="631">
          <cell r="A631" t="str">
            <v>9050</v>
          </cell>
          <cell r="B631" t="str">
            <v>张明渝</v>
          </cell>
          <cell r="C631" t="str">
            <v>01</v>
          </cell>
          <cell r="D631" t="str">
            <v>云栖谷</v>
          </cell>
          <cell r="E631" t="str">
            <v>借</v>
          </cell>
          <cell r="F631">
            <v>6200000</v>
          </cell>
          <cell r="G631">
            <v>0</v>
          </cell>
          <cell r="H631">
            <v>0</v>
          </cell>
          <cell r="I631" t="str">
            <v>借</v>
          </cell>
          <cell r="J631">
            <v>6200000</v>
          </cell>
        </row>
        <row r="632">
          <cell r="A632" t="str">
            <v>小计：</v>
          </cell>
          <cell r="E632" t="str">
            <v>借</v>
          </cell>
          <cell r="F632">
            <v>6200000</v>
          </cell>
          <cell r="G632">
            <v>0</v>
          </cell>
          <cell r="H632">
            <v>0</v>
          </cell>
          <cell r="I632" t="str">
            <v>借</v>
          </cell>
          <cell r="J632">
            <v>6200000</v>
          </cell>
        </row>
        <row r="633">
          <cell r="A633" t="str">
            <v>9051</v>
          </cell>
          <cell r="B633" t="str">
            <v>重庆市公安局渝中区</v>
          </cell>
          <cell r="C633" t="str">
            <v>01</v>
          </cell>
          <cell r="D633" t="str">
            <v>云栖谷</v>
          </cell>
          <cell r="E633" t="str">
            <v>平</v>
          </cell>
          <cell r="F633">
            <v>0</v>
          </cell>
          <cell r="G633">
            <v>6438</v>
          </cell>
          <cell r="H633">
            <v>6438</v>
          </cell>
          <cell r="I633" t="str">
            <v>平</v>
          </cell>
          <cell r="J633">
            <v>0</v>
          </cell>
        </row>
        <row r="634">
          <cell r="A634" t="str">
            <v>9051</v>
          </cell>
          <cell r="B634" t="str">
            <v>重庆市公安局渝中区</v>
          </cell>
          <cell r="C634" t="str">
            <v>02</v>
          </cell>
          <cell r="D634" t="str">
            <v>阿卡迪亚</v>
          </cell>
          <cell r="E634" t="str">
            <v>平</v>
          </cell>
          <cell r="F634">
            <v>0</v>
          </cell>
          <cell r="G634">
            <v>0</v>
          </cell>
          <cell r="H634">
            <v>0</v>
          </cell>
          <cell r="I634" t="str">
            <v>平</v>
          </cell>
          <cell r="J634">
            <v>0</v>
          </cell>
        </row>
        <row r="635">
          <cell r="A635" t="str">
            <v>小计：</v>
          </cell>
          <cell r="E635" t="str">
            <v>平</v>
          </cell>
          <cell r="F635">
            <v>0</v>
          </cell>
          <cell r="G635">
            <v>6438</v>
          </cell>
          <cell r="H635">
            <v>6438</v>
          </cell>
          <cell r="I635" t="str">
            <v>平</v>
          </cell>
          <cell r="J635">
            <v>0</v>
          </cell>
        </row>
        <row r="636">
          <cell r="A636" t="str">
            <v>9052</v>
          </cell>
          <cell r="B636" t="str">
            <v>重庆市特种设备质量</v>
          </cell>
          <cell r="C636" t="str">
            <v>01</v>
          </cell>
          <cell r="D636" t="str">
            <v>云栖谷</v>
          </cell>
          <cell r="E636" t="str">
            <v>平</v>
          </cell>
          <cell r="F636">
            <v>0</v>
          </cell>
          <cell r="G636">
            <v>0</v>
          </cell>
          <cell r="H636">
            <v>0</v>
          </cell>
          <cell r="I636" t="str">
            <v>平</v>
          </cell>
          <cell r="J636">
            <v>0</v>
          </cell>
        </row>
        <row r="637">
          <cell r="A637" t="str">
            <v>9052</v>
          </cell>
          <cell r="B637" t="str">
            <v>重庆市特种设备质量</v>
          </cell>
          <cell r="C637" t="str">
            <v>02</v>
          </cell>
          <cell r="D637" t="str">
            <v>阿卡迪亚</v>
          </cell>
          <cell r="E637" t="str">
            <v>平</v>
          </cell>
          <cell r="F637">
            <v>0</v>
          </cell>
          <cell r="G637">
            <v>0</v>
          </cell>
          <cell r="H637">
            <v>0</v>
          </cell>
          <cell r="I637" t="str">
            <v>平</v>
          </cell>
          <cell r="J637">
            <v>0</v>
          </cell>
        </row>
        <row r="638">
          <cell r="A638" t="str">
            <v>小计：</v>
          </cell>
          <cell r="E638" t="str">
            <v>平</v>
          </cell>
          <cell r="F638">
            <v>0</v>
          </cell>
          <cell r="G638">
            <v>0</v>
          </cell>
          <cell r="H638">
            <v>0</v>
          </cell>
          <cell r="I638" t="str">
            <v>平</v>
          </cell>
          <cell r="J638">
            <v>0</v>
          </cell>
        </row>
        <row r="639">
          <cell r="A639" t="str">
            <v>9053</v>
          </cell>
          <cell r="B639" t="str">
            <v>周兴江</v>
          </cell>
          <cell r="C639" t="str">
            <v>01</v>
          </cell>
          <cell r="D639" t="str">
            <v>云栖谷</v>
          </cell>
          <cell r="E639" t="str">
            <v>平</v>
          </cell>
          <cell r="F639">
            <v>0</v>
          </cell>
          <cell r="G639">
            <v>100000</v>
          </cell>
          <cell r="H639">
            <v>100000</v>
          </cell>
          <cell r="I639" t="str">
            <v>平</v>
          </cell>
          <cell r="J639">
            <v>0</v>
          </cell>
        </row>
        <row r="640">
          <cell r="A640" t="str">
            <v>小计：</v>
          </cell>
          <cell r="E640" t="str">
            <v>平</v>
          </cell>
          <cell r="F640">
            <v>0</v>
          </cell>
          <cell r="G640">
            <v>100000</v>
          </cell>
          <cell r="H640">
            <v>100000</v>
          </cell>
          <cell r="I640" t="str">
            <v>平</v>
          </cell>
          <cell r="J640">
            <v>0</v>
          </cell>
        </row>
        <row r="641">
          <cell r="A641" t="str">
            <v>9054</v>
          </cell>
          <cell r="B641" t="str">
            <v>张巧荣</v>
          </cell>
          <cell r="C641" t="str">
            <v>02</v>
          </cell>
          <cell r="D641" t="str">
            <v>阿卡迪亚</v>
          </cell>
          <cell r="E641" t="str">
            <v>平</v>
          </cell>
          <cell r="F641">
            <v>0</v>
          </cell>
          <cell r="G641">
            <v>0</v>
          </cell>
          <cell r="H641">
            <v>0</v>
          </cell>
          <cell r="I641" t="str">
            <v>平</v>
          </cell>
          <cell r="J641">
            <v>0</v>
          </cell>
        </row>
        <row r="642">
          <cell r="A642" t="str">
            <v>小计：</v>
          </cell>
          <cell r="E642" t="str">
            <v>平</v>
          </cell>
          <cell r="F642">
            <v>0</v>
          </cell>
          <cell r="G642">
            <v>0</v>
          </cell>
          <cell r="H642">
            <v>0</v>
          </cell>
          <cell r="I642" t="str">
            <v>平</v>
          </cell>
          <cell r="J642">
            <v>0</v>
          </cell>
        </row>
        <row r="643">
          <cell r="A643" t="str">
            <v>9055</v>
          </cell>
          <cell r="B643" t="str">
            <v>中国建设银行股份有</v>
          </cell>
          <cell r="C643" t="str">
            <v>02</v>
          </cell>
          <cell r="D643" t="str">
            <v>阿卡迪亚</v>
          </cell>
          <cell r="E643" t="str">
            <v>平</v>
          </cell>
          <cell r="F643">
            <v>0</v>
          </cell>
          <cell r="G643">
            <v>0</v>
          </cell>
          <cell r="H643">
            <v>0</v>
          </cell>
          <cell r="I643" t="str">
            <v>平</v>
          </cell>
          <cell r="J643">
            <v>0</v>
          </cell>
        </row>
        <row r="644">
          <cell r="A644" t="str">
            <v>小计：</v>
          </cell>
          <cell r="E644" t="str">
            <v>平</v>
          </cell>
          <cell r="F644">
            <v>0</v>
          </cell>
          <cell r="G644">
            <v>0</v>
          </cell>
          <cell r="H644">
            <v>0</v>
          </cell>
          <cell r="I644" t="str">
            <v>平</v>
          </cell>
          <cell r="J644">
            <v>0</v>
          </cell>
        </row>
        <row r="645">
          <cell r="A645" t="str">
            <v>9056</v>
          </cell>
          <cell r="B645" t="str">
            <v>重庆市渝中区海林化</v>
          </cell>
          <cell r="C645" t="str">
            <v>02</v>
          </cell>
          <cell r="D645" t="str">
            <v>阿卡迪亚</v>
          </cell>
          <cell r="E645" t="str">
            <v>平</v>
          </cell>
          <cell r="F645">
            <v>0</v>
          </cell>
          <cell r="G645">
            <v>0</v>
          </cell>
          <cell r="H645">
            <v>0</v>
          </cell>
          <cell r="I645" t="str">
            <v>平</v>
          </cell>
          <cell r="J645">
            <v>0</v>
          </cell>
        </row>
        <row r="646">
          <cell r="A646" t="str">
            <v>小计：</v>
          </cell>
          <cell r="E646" t="str">
            <v>平</v>
          </cell>
          <cell r="F646">
            <v>0</v>
          </cell>
          <cell r="G646">
            <v>0</v>
          </cell>
          <cell r="H646">
            <v>0</v>
          </cell>
          <cell r="I646" t="str">
            <v>平</v>
          </cell>
          <cell r="J646">
            <v>0</v>
          </cell>
        </row>
        <row r="647">
          <cell r="A647" t="str">
            <v>9057</v>
          </cell>
          <cell r="B647" t="str">
            <v>成都百德金属电器设</v>
          </cell>
          <cell r="C647" t="str">
            <v>02</v>
          </cell>
          <cell r="D647" t="str">
            <v>阿卡迪亚</v>
          </cell>
          <cell r="E647" t="str">
            <v>贷</v>
          </cell>
          <cell r="F647">
            <v>38295</v>
          </cell>
          <cell r="G647">
            <v>0</v>
          </cell>
          <cell r="H647">
            <v>7800</v>
          </cell>
          <cell r="I647" t="str">
            <v>贷</v>
          </cell>
          <cell r="J647">
            <v>46095</v>
          </cell>
        </row>
        <row r="648">
          <cell r="A648" t="str">
            <v>小计：</v>
          </cell>
          <cell r="E648" t="str">
            <v>贷</v>
          </cell>
          <cell r="F648">
            <v>38295</v>
          </cell>
          <cell r="G648">
            <v>0</v>
          </cell>
          <cell r="H648">
            <v>7800</v>
          </cell>
          <cell r="I648" t="str">
            <v>贷</v>
          </cell>
          <cell r="J648">
            <v>46095</v>
          </cell>
        </row>
        <row r="649">
          <cell r="A649" t="str">
            <v>9058</v>
          </cell>
          <cell r="B649" t="str">
            <v>重庆振坤达交通设施</v>
          </cell>
          <cell r="C649" t="str">
            <v>02</v>
          </cell>
          <cell r="D649" t="str">
            <v>阿卡迪亚</v>
          </cell>
          <cell r="E649" t="str">
            <v>贷</v>
          </cell>
          <cell r="F649">
            <v>13910</v>
          </cell>
          <cell r="G649">
            <v>0</v>
          </cell>
          <cell r="H649">
            <v>0</v>
          </cell>
          <cell r="I649" t="str">
            <v>贷</v>
          </cell>
          <cell r="J649">
            <v>13910</v>
          </cell>
        </row>
        <row r="650">
          <cell r="A650" t="str">
            <v>小计：</v>
          </cell>
          <cell r="E650" t="str">
            <v>贷</v>
          </cell>
          <cell r="F650">
            <v>13910</v>
          </cell>
          <cell r="G650">
            <v>0</v>
          </cell>
          <cell r="H650">
            <v>0</v>
          </cell>
          <cell r="I650" t="str">
            <v>贷</v>
          </cell>
          <cell r="J650">
            <v>13910</v>
          </cell>
        </row>
        <row r="651">
          <cell r="A651" t="str">
            <v>9059</v>
          </cell>
          <cell r="B651" t="str">
            <v>重庆市沙坪坝区西开</v>
          </cell>
          <cell r="C651" t="str">
            <v>01</v>
          </cell>
          <cell r="D651" t="str">
            <v>云栖谷</v>
          </cell>
          <cell r="E651" t="str">
            <v>平</v>
          </cell>
          <cell r="F651">
            <v>0</v>
          </cell>
          <cell r="G651">
            <v>665</v>
          </cell>
          <cell r="H651">
            <v>665</v>
          </cell>
          <cell r="I651" t="str">
            <v>平</v>
          </cell>
          <cell r="J651">
            <v>0</v>
          </cell>
        </row>
        <row r="652">
          <cell r="A652" t="str">
            <v>小计：</v>
          </cell>
          <cell r="E652" t="str">
            <v>平</v>
          </cell>
          <cell r="F652">
            <v>0</v>
          </cell>
          <cell r="G652">
            <v>665</v>
          </cell>
          <cell r="H652">
            <v>665</v>
          </cell>
          <cell r="I652" t="str">
            <v>平</v>
          </cell>
          <cell r="J652">
            <v>0</v>
          </cell>
        </row>
        <row r="653">
          <cell r="A653" t="str">
            <v>9060</v>
          </cell>
          <cell r="B653" t="str">
            <v>重庆市江北区世霸地</v>
          </cell>
          <cell r="C653" t="str">
            <v>02</v>
          </cell>
          <cell r="D653" t="str">
            <v>阿卡迪亚</v>
          </cell>
          <cell r="E653" t="str">
            <v>平</v>
          </cell>
          <cell r="F653">
            <v>0</v>
          </cell>
          <cell r="G653">
            <v>1056</v>
          </cell>
          <cell r="H653">
            <v>1056</v>
          </cell>
          <cell r="I653" t="str">
            <v>平</v>
          </cell>
          <cell r="J653">
            <v>0</v>
          </cell>
        </row>
        <row r="654">
          <cell r="A654" t="str">
            <v>小计：</v>
          </cell>
          <cell r="E654" t="str">
            <v>平</v>
          </cell>
          <cell r="F654">
            <v>0</v>
          </cell>
          <cell r="G654">
            <v>1056</v>
          </cell>
          <cell r="H654">
            <v>1056</v>
          </cell>
          <cell r="I654" t="str">
            <v>平</v>
          </cell>
          <cell r="J654">
            <v>0</v>
          </cell>
        </row>
        <row r="655">
          <cell r="A655" t="str">
            <v>9063</v>
          </cell>
          <cell r="B655" t="str">
            <v>重庆科达办公设备公</v>
          </cell>
          <cell r="C655" t="str">
            <v>01</v>
          </cell>
          <cell r="D655" t="str">
            <v>云栖谷</v>
          </cell>
          <cell r="E655" t="str">
            <v>平</v>
          </cell>
          <cell r="F655">
            <v>0</v>
          </cell>
          <cell r="G655">
            <v>600</v>
          </cell>
          <cell r="H655">
            <v>600</v>
          </cell>
          <cell r="I655" t="str">
            <v>平</v>
          </cell>
          <cell r="J655">
            <v>0</v>
          </cell>
        </row>
        <row r="656">
          <cell r="A656" t="str">
            <v>小计：</v>
          </cell>
          <cell r="E656" t="str">
            <v>平</v>
          </cell>
          <cell r="F656">
            <v>0</v>
          </cell>
          <cell r="G656">
            <v>600</v>
          </cell>
          <cell r="H656">
            <v>600</v>
          </cell>
          <cell r="I656" t="str">
            <v>平</v>
          </cell>
          <cell r="J656">
            <v>0</v>
          </cell>
        </row>
        <row r="657">
          <cell r="A657" t="str">
            <v>9064</v>
          </cell>
          <cell r="B657" t="str">
            <v>重庆市渝中区人民防</v>
          </cell>
          <cell r="C657" t="str">
            <v>01</v>
          </cell>
          <cell r="D657" t="str">
            <v>云栖谷</v>
          </cell>
          <cell r="E657" t="str">
            <v>平</v>
          </cell>
          <cell r="F657">
            <v>0</v>
          </cell>
          <cell r="G657">
            <v>54000</v>
          </cell>
          <cell r="H657">
            <v>54000</v>
          </cell>
          <cell r="I657" t="str">
            <v>平</v>
          </cell>
          <cell r="J657">
            <v>0</v>
          </cell>
        </row>
        <row r="658">
          <cell r="A658" t="str">
            <v>小计：</v>
          </cell>
          <cell r="E658" t="str">
            <v>平</v>
          </cell>
          <cell r="F658">
            <v>0</v>
          </cell>
          <cell r="G658">
            <v>54000</v>
          </cell>
          <cell r="H658">
            <v>54000</v>
          </cell>
          <cell r="I658" t="str">
            <v>平</v>
          </cell>
          <cell r="J658">
            <v>0</v>
          </cell>
        </row>
        <row r="659">
          <cell r="A659" t="str">
            <v>9065</v>
          </cell>
          <cell r="B659" t="str">
            <v>重庆亚华世家居室艺</v>
          </cell>
          <cell r="C659" t="str">
            <v>02</v>
          </cell>
          <cell r="D659" t="str">
            <v>阿卡迪亚</v>
          </cell>
          <cell r="E659" t="str">
            <v>平</v>
          </cell>
          <cell r="F659">
            <v>0</v>
          </cell>
          <cell r="G659">
            <v>0</v>
          </cell>
          <cell r="H659">
            <v>2399.84</v>
          </cell>
          <cell r="I659" t="str">
            <v>贷</v>
          </cell>
          <cell r="J659">
            <v>2399.84</v>
          </cell>
        </row>
        <row r="660">
          <cell r="A660" t="str">
            <v>小计：</v>
          </cell>
          <cell r="E660" t="str">
            <v>平</v>
          </cell>
          <cell r="F660">
            <v>0</v>
          </cell>
          <cell r="G660">
            <v>0</v>
          </cell>
          <cell r="H660">
            <v>2399.84</v>
          </cell>
          <cell r="I660" t="str">
            <v>贷</v>
          </cell>
          <cell r="J660">
            <v>2399.84</v>
          </cell>
        </row>
        <row r="661">
          <cell r="A661" t="str">
            <v>9068</v>
          </cell>
          <cell r="B661" t="str">
            <v>重庆银丰建材五交化</v>
          </cell>
          <cell r="C661" t="str">
            <v>02</v>
          </cell>
          <cell r="D661" t="str">
            <v>阿卡迪亚</v>
          </cell>
          <cell r="E661" t="str">
            <v>平</v>
          </cell>
          <cell r="F661">
            <v>0</v>
          </cell>
          <cell r="G661">
            <v>1000</v>
          </cell>
          <cell r="H661">
            <v>1000</v>
          </cell>
          <cell r="I661" t="str">
            <v>平</v>
          </cell>
          <cell r="J661">
            <v>0</v>
          </cell>
        </row>
        <row r="662">
          <cell r="A662" t="str">
            <v>小计：</v>
          </cell>
          <cell r="E662" t="str">
            <v>平</v>
          </cell>
          <cell r="F662">
            <v>0</v>
          </cell>
          <cell r="G662">
            <v>1000</v>
          </cell>
          <cell r="H662">
            <v>1000</v>
          </cell>
          <cell r="I662" t="str">
            <v>平</v>
          </cell>
          <cell r="J662">
            <v>0</v>
          </cell>
        </row>
        <row r="663">
          <cell r="A663" t="str">
            <v>9069</v>
          </cell>
          <cell r="B663" t="str">
            <v>陈彬</v>
          </cell>
          <cell r="C663" t="str">
            <v>02</v>
          </cell>
          <cell r="D663" t="str">
            <v>阿卡迪亚</v>
          </cell>
          <cell r="E663" t="str">
            <v>平</v>
          </cell>
          <cell r="F663">
            <v>0</v>
          </cell>
          <cell r="G663">
            <v>380</v>
          </cell>
          <cell r="H663">
            <v>380</v>
          </cell>
          <cell r="I663" t="str">
            <v>平</v>
          </cell>
          <cell r="J663">
            <v>0</v>
          </cell>
        </row>
        <row r="664">
          <cell r="A664" t="str">
            <v>小计：</v>
          </cell>
          <cell r="E664" t="str">
            <v>平</v>
          </cell>
          <cell r="F664">
            <v>0</v>
          </cell>
          <cell r="G664">
            <v>380</v>
          </cell>
          <cell r="H664">
            <v>380</v>
          </cell>
          <cell r="I664" t="str">
            <v>平</v>
          </cell>
          <cell r="J664">
            <v>0</v>
          </cell>
        </row>
        <row r="665">
          <cell r="A665" t="str">
            <v>9998</v>
          </cell>
          <cell r="B665" t="str">
            <v>黄荆社项目部</v>
          </cell>
          <cell r="C665" t="str">
            <v>01</v>
          </cell>
          <cell r="D665" t="str">
            <v>云栖谷</v>
          </cell>
          <cell r="E665" t="str">
            <v>平</v>
          </cell>
          <cell r="F665">
            <v>0</v>
          </cell>
          <cell r="G665">
            <v>0</v>
          </cell>
          <cell r="H665">
            <v>0</v>
          </cell>
          <cell r="I665" t="str">
            <v>平</v>
          </cell>
          <cell r="J665">
            <v>0</v>
          </cell>
        </row>
        <row r="666">
          <cell r="A666" t="str">
            <v>9998</v>
          </cell>
          <cell r="B666" t="str">
            <v>黄荆社项目部</v>
          </cell>
          <cell r="C666" t="str">
            <v>02</v>
          </cell>
          <cell r="D666" t="str">
            <v>阿卡迪亚</v>
          </cell>
          <cell r="E666" t="str">
            <v>借</v>
          </cell>
          <cell r="F666">
            <v>1442080.23</v>
          </cell>
          <cell r="G666">
            <v>0</v>
          </cell>
          <cell r="H666">
            <v>0</v>
          </cell>
          <cell r="I666" t="str">
            <v>借</v>
          </cell>
          <cell r="J666">
            <v>1442080.23</v>
          </cell>
        </row>
        <row r="667">
          <cell r="A667" t="str">
            <v>小计：</v>
          </cell>
          <cell r="E667" t="str">
            <v>借</v>
          </cell>
          <cell r="F667">
            <v>1442080.23</v>
          </cell>
          <cell r="G667">
            <v>0</v>
          </cell>
          <cell r="H667">
            <v>0</v>
          </cell>
          <cell r="I667" t="str">
            <v>借</v>
          </cell>
          <cell r="J667">
            <v>1442080.23</v>
          </cell>
        </row>
        <row r="668">
          <cell r="A668" t="str">
            <v>9999</v>
          </cell>
          <cell r="B668" t="str">
            <v>其他供应商</v>
          </cell>
          <cell r="C668" t="str">
            <v>01</v>
          </cell>
          <cell r="D668" t="str">
            <v>云栖谷</v>
          </cell>
          <cell r="E668" t="str">
            <v>平</v>
          </cell>
          <cell r="F668">
            <v>0</v>
          </cell>
          <cell r="G668">
            <v>80838.7</v>
          </cell>
          <cell r="H668">
            <v>80838.7</v>
          </cell>
          <cell r="I668" t="str">
            <v>平</v>
          </cell>
          <cell r="J668">
            <v>0</v>
          </cell>
        </row>
        <row r="669">
          <cell r="A669" t="str">
            <v>9999</v>
          </cell>
          <cell r="B669" t="str">
            <v>其他供应商</v>
          </cell>
          <cell r="C669" t="str">
            <v>02</v>
          </cell>
          <cell r="D669" t="str">
            <v>阿卡迪亚</v>
          </cell>
          <cell r="E669" t="str">
            <v>借</v>
          </cell>
          <cell r="F669">
            <v>5000</v>
          </cell>
          <cell r="G669">
            <v>200</v>
          </cell>
          <cell r="H669">
            <v>200</v>
          </cell>
          <cell r="I669" t="str">
            <v>借</v>
          </cell>
          <cell r="J669">
            <v>5000</v>
          </cell>
        </row>
        <row r="670">
          <cell r="A670" t="str">
            <v>小计：</v>
          </cell>
          <cell r="E670" t="str">
            <v>借</v>
          </cell>
          <cell r="F670">
            <v>5000</v>
          </cell>
          <cell r="G670">
            <v>81038.7</v>
          </cell>
          <cell r="H670">
            <v>81038.7</v>
          </cell>
          <cell r="I670" t="str">
            <v>借</v>
          </cell>
          <cell r="J670">
            <v>5000</v>
          </cell>
        </row>
        <row r="671">
          <cell r="A671" t="str">
            <v>合计：</v>
          </cell>
          <cell r="E671" t="str">
            <v>借</v>
          </cell>
          <cell r="F671">
            <v>1115215.6399999999</v>
          </cell>
          <cell r="G671">
            <v>26710436.5</v>
          </cell>
          <cell r="H671">
            <v>31411499.420000002</v>
          </cell>
          <cell r="I671" t="str">
            <v>贷</v>
          </cell>
          <cell r="J671">
            <v>3585847.28</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ow r="2">
          <cell r="A2">
            <v>1</v>
          </cell>
        </row>
      </sheetData>
      <sheetData sheetId="18">
        <row r="2">
          <cell r="A2">
            <v>1</v>
          </cell>
        </row>
      </sheetData>
      <sheetData sheetId="19"/>
      <sheetData sheetId="20">
        <row r="2">
          <cell r="A2">
            <v>1</v>
          </cell>
        </row>
      </sheetData>
      <sheetData sheetId="21"/>
      <sheetData sheetId="22">
        <row r="2">
          <cell r="B2" t="str">
            <v>SPP IPR</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ow r="4">
          <cell r="B4" t="str">
            <v>4公司</v>
          </cell>
        </row>
      </sheetData>
      <sheetData sheetId="50"/>
      <sheetData sheetId="51"/>
      <sheetData sheetId="52"/>
      <sheetData sheetId="53"/>
      <sheetData sheetId="54"/>
      <sheetData sheetId="55"/>
      <sheetData sheetId="56">
        <row r="5">
          <cell r="AN5">
            <v>0</v>
          </cell>
        </row>
      </sheetData>
      <sheetData sheetId="57">
        <row r="5">
          <cell r="AN5">
            <v>0</v>
          </cell>
        </row>
      </sheetData>
      <sheetData sheetId="58">
        <row r="6">
          <cell r="AN6">
            <v>0</v>
          </cell>
        </row>
      </sheetData>
      <sheetData sheetId="59">
        <row r="5">
          <cell r="AN5">
            <v>0</v>
          </cell>
        </row>
      </sheetData>
      <sheetData sheetId="60"/>
      <sheetData sheetId="61">
        <row r="5">
          <cell r="AN5">
            <v>0</v>
          </cell>
        </row>
      </sheetData>
      <sheetData sheetId="62">
        <row r="5">
          <cell r="AN5">
            <v>0</v>
          </cell>
        </row>
      </sheetData>
      <sheetData sheetId="63">
        <row r="6">
          <cell r="AN6">
            <v>0</v>
          </cell>
        </row>
      </sheetData>
      <sheetData sheetId="64">
        <row r="5">
          <cell r="AN5">
            <v>0</v>
          </cell>
        </row>
      </sheetData>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ow r="3">
          <cell r="A3" t="str">
            <v>货币资金</v>
          </cell>
        </row>
      </sheetData>
      <sheetData sheetId="80">
        <row r="3">
          <cell r="A3" t="str">
            <v>交易性金融资产</v>
          </cell>
        </row>
      </sheetData>
      <sheetData sheetId="81">
        <row r="3">
          <cell r="A3" t="str">
            <v>衍生金融资产</v>
          </cell>
        </row>
      </sheetData>
      <sheetData sheetId="82">
        <row r="3">
          <cell r="A3" t="str">
            <v>应收票据</v>
          </cell>
        </row>
      </sheetData>
      <sheetData sheetId="83">
        <row r="3">
          <cell r="A3" t="str">
            <v>应收账款</v>
          </cell>
        </row>
      </sheetData>
      <sheetData sheetId="84">
        <row r="3">
          <cell r="A3" t="str">
            <v>应收款项融资</v>
          </cell>
        </row>
      </sheetData>
      <sheetData sheetId="85">
        <row r="3">
          <cell r="A3" t="str">
            <v>预付款项</v>
          </cell>
        </row>
      </sheetData>
      <sheetData sheetId="86">
        <row r="3">
          <cell r="A3" t="str">
            <v>应收资金集中管理款</v>
          </cell>
        </row>
      </sheetData>
      <sheetData sheetId="87">
        <row r="3">
          <cell r="A3" t="str">
            <v>其他应收款</v>
          </cell>
        </row>
      </sheetData>
      <sheetData sheetId="88">
        <row r="3">
          <cell r="A3" t="str">
            <v>存货</v>
          </cell>
        </row>
      </sheetData>
      <sheetData sheetId="89">
        <row r="3">
          <cell r="A3" t="str">
            <v>合同资产</v>
          </cell>
        </row>
      </sheetData>
      <sheetData sheetId="90"/>
      <sheetData sheetId="91">
        <row r="3">
          <cell r="A3" t="str">
            <v>一年内到期的非流动资产</v>
          </cell>
        </row>
      </sheetData>
      <sheetData sheetId="92">
        <row r="3">
          <cell r="A3" t="str">
            <v>其他流动资产</v>
          </cell>
        </row>
      </sheetData>
      <sheetData sheetId="93"/>
      <sheetData sheetId="94"/>
      <sheetData sheetId="95">
        <row r="3">
          <cell r="A3" t="str">
            <v>长期应收款</v>
          </cell>
        </row>
      </sheetData>
      <sheetData sheetId="96"/>
      <sheetData sheetId="97">
        <row r="3">
          <cell r="A3" t="str">
            <v>其他权益工具投资</v>
          </cell>
        </row>
      </sheetData>
      <sheetData sheetId="98">
        <row r="3">
          <cell r="A3" t="str">
            <v>其他非流动金融资产</v>
          </cell>
        </row>
      </sheetData>
      <sheetData sheetId="99">
        <row r="3">
          <cell r="A3" t="str">
            <v>投资性房地产</v>
          </cell>
        </row>
      </sheetData>
      <sheetData sheetId="100">
        <row r="3">
          <cell r="A3" t="str">
            <v>固定资产</v>
          </cell>
        </row>
      </sheetData>
      <sheetData sheetId="101">
        <row r="3">
          <cell r="A3" t="str">
            <v>在建工程</v>
          </cell>
        </row>
      </sheetData>
      <sheetData sheetId="102"/>
      <sheetData sheetId="103">
        <row r="3">
          <cell r="A3" t="str">
            <v>油气资产</v>
          </cell>
        </row>
      </sheetData>
      <sheetData sheetId="104">
        <row r="3">
          <cell r="A3" t="str">
            <v>使用权资产</v>
          </cell>
        </row>
      </sheetData>
      <sheetData sheetId="105">
        <row r="3">
          <cell r="A3" t="str">
            <v>无形资产</v>
          </cell>
        </row>
      </sheetData>
      <sheetData sheetId="106">
        <row r="3">
          <cell r="A3" t="str">
            <v>开发支出</v>
          </cell>
        </row>
      </sheetData>
      <sheetData sheetId="107"/>
      <sheetData sheetId="108"/>
      <sheetData sheetId="109">
        <row r="3">
          <cell r="A3" t="str">
            <v>递延所得税资产和递延所得税负债</v>
          </cell>
        </row>
      </sheetData>
      <sheetData sheetId="110">
        <row r="3">
          <cell r="A3" t="str">
            <v>其他非流动资产</v>
          </cell>
        </row>
      </sheetData>
      <sheetData sheetId="111">
        <row r="3">
          <cell r="A3" t="str">
            <v>短期借款</v>
          </cell>
        </row>
      </sheetData>
      <sheetData sheetId="112">
        <row r="3">
          <cell r="A3" t="str">
            <v>交易性金融负债</v>
          </cell>
        </row>
      </sheetData>
      <sheetData sheetId="113">
        <row r="3">
          <cell r="A3" t="str">
            <v>衍生金融负债</v>
          </cell>
        </row>
      </sheetData>
      <sheetData sheetId="114">
        <row r="3">
          <cell r="A3" t="str">
            <v>应付票据</v>
          </cell>
        </row>
      </sheetData>
      <sheetData sheetId="115">
        <row r="3">
          <cell r="A3" t="str">
            <v>应付账款</v>
          </cell>
        </row>
      </sheetData>
      <sheetData sheetId="116">
        <row r="3">
          <cell r="A3" t="str">
            <v>预收款项</v>
          </cell>
        </row>
      </sheetData>
      <sheetData sheetId="117">
        <row r="3">
          <cell r="A3" t="str">
            <v>合同负债情况</v>
          </cell>
        </row>
      </sheetData>
      <sheetData sheetId="118">
        <row r="3">
          <cell r="A3" t="str">
            <v>应付职工薪酬</v>
          </cell>
        </row>
      </sheetData>
      <sheetData sheetId="119">
        <row r="3">
          <cell r="A3" t="str">
            <v>应交税费</v>
          </cell>
        </row>
      </sheetData>
      <sheetData sheetId="120">
        <row r="3">
          <cell r="A3" t="str">
            <v>其他应付款</v>
          </cell>
        </row>
      </sheetData>
      <sheetData sheetId="121">
        <row r="3">
          <cell r="A3" t="str">
            <v>持有待售负债</v>
          </cell>
        </row>
      </sheetData>
      <sheetData sheetId="122">
        <row r="3">
          <cell r="A3" t="str">
            <v>一年内到期的非流动负债</v>
          </cell>
        </row>
      </sheetData>
      <sheetData sheetId="123">
        <row r="3">
          <cell r="A3" t="str">
            <v>其他流动负债</v>
          </cell>
        </row>
      </sheetData>
      <sheetData sheetId="124">
        <row r="3">
          <cell r="A3" t="str">
            <v>长期借款</v>
          </cell>
        </row>
      </sheetData>
      <sheetData sheetId="125">
        <row r="3">
          <cell r="A3" t="str">
            <v>应付债券</v>
          </cell>
        </row>
      </sheetData>
      <sheetData sheetId="126"/>
      <sheetData sheetId="127">
        <row r="3">
          <cell r="A3" t="str">
            <v>租赁负债</v>
          </cell>
        </row>
      </sheetData>
      <sheetData sheetId="128">
        <row r="3">
          <cell r="A3" t="str">
            <v>长期应付款</v>
          </cell>
        </row>
      </sheetData>
      <sheetData sheetId="129">
        <row r="3">
          <cell r="A3" t="str">
            <v>长期应付职工薪酬</v>
          </cell>
        </row>
      </sheetData>
      <sheetData sheetId="130">
        <row r="3">
          <cell r="A3" t="str">
            <v>预计负债</v>
          </cell>
        </row>
      </sheetData>
      <sheetData sheetId="131">
        <row r="3">
          <cell r="A3" t="str">
            <v>递延收益</v>
          </cell>
        </row>
      </sheetData>
      <sheetData sheetId="132">
        <row r="3">
          <cell r="A3" t="str">
            <v>其他非流动负债</v>
          </cell>
        </row>
      </sheetData>
      <sheetData sheetId="133"/>
      <sheetData sheetId="134"/>
      <sheetData sheetId="135">
        <row r="3">
          <cell r="A3" t="str">
            <v>资本公积</v>
          </cell>
        </row>
      </sheetData>
      <sheetData sheetId="136">
        <row r="3">
          <cell r="A3" t="str">
            <v>专项储备</v>
          </cell>
        </row>
      </sheetData>
      <sheetData sheetId="137"/>
      <sheetData sheetId="138"/>
      <sheetData sheetId="139">
        <row r="3">
          <cell r="A3" t="str">
            <v>营业收入和营业成本</v>
          </cell>
        </row>
      </sheetData>
      <sheetData sheetId="140">
        <row r="3">
          <cell r="A3" t="str">
            <v>销售费用、管理费用、研发费用、财务费用</v>
          </cell>
        </row>
      </sheetData>
      <sheetData sheetId="141">
        <row r="3">
          <cell r="A3" t="str">
            <v>其他收益</v>
          </cell>
        </row>
      </sheetData>
      <sheetData sheetId="142">
        <row r="3">
          <cell r="A3" t="str">
            <v>投资收益</v>
          </cell>
        </row>
      </sheetData>
      <sheetData sheetId="143">
        <row r="3">
          <cell r="A3" t="str">
            <v>净敞口套期收益</v>
          </cell>
        </row>
      </sheetData>
      <sheetData sheetId="144">
        <row r="3">
          <cell r="A3" t="str">
            <v>公允价值变动收益</v>
          </cell>
        </row>
      </sheetData>
      <sheetData sheetId="145">
        <row r="3">
          <cell r="A3" t="str">
            <v>信用减值损失</v>
          </cell>
        </row>
      </sheetData>
      <sheetData sheetId="146">
        <row r="3">
          <cell r="A3" t="str">
            <v>资产减值损失</v>
          </cell>
        </row>
      </sheetData>
      <sheetData sheetId="147">
        <row r="3">
          <cell r="A3" t="str">
            <v>资产处置收益</v>
          </cell>
        </row>
      </sheetData>
      <sheetData sheetId="148">
        <row r="3">
          <cell r="A3" t="str">
            <v>营业外收入</v>
          </cell>
        </row>
      </sheetData>
      <sheetData sheetId="149">
        <row r="3">
          <cell r="A3" t="str">
            <v>营业外支出</v>
          </cell>
        </row>
      </sheetData>
      <sheetData sheetId="150">
        <row r="3">
          <cell r="A3" t="str">
            <v>所得税费用</v>
          </cell>
        </row>
      </sheetData>
      <sheetData sheetId="151"/>
      <sheetData sheetId="152"/>
      <sheetData sheetId="153"/>
      <sheetData sheetId="154">
        <row r="3">
          <cell r="A3" t="str">
            <v>股份支付</v>
          </cell>
        </row>
      </sheetData>
      <sheetData sheetId="155"/>
      <sheetData sheetId="156">
        <row r="3">
          <cell r="A3" t="str">
            <v>借款费用</v>
          </cell>
        </row>
      </sheetData>
      <sheetData sheetId="157">
        <row r="3">
          <cell r="A3" t="str">
            <v>租赁</v>
          </cell>
        </row>
      </sheetData>
      <sheetData sheetId="158">
        <row r="3">
          <cell r="A3" t="str">
            <v>终止经营</v>
          </cell>
        </row>
      </sheetData>
      <sheetData sheetId="159"/>
      <sheetData sheetId="160"/>
      <sheetData sheetId="161"/>
      <sheetData sheetId="162">
        <row r="3">
          <cell r="A3" t="str">
            <v>所有权和使用权受到限制的资产</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row r="12">
          <cell r="G12">
            <v>0</v>
          </cell>
        </row>
      </sheetData>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sheetData sheetId="194" refreshError="1"/>
      <sheetData sheetId="195" refreshError="1"/>
      <sheetData sheetId="196" refreshError="1"/>
      <sheetData sheetId="197" refreshError="1"/>
      <sheetData sheetId="198" refreshError="1"/>
      <sheetData sheetId="199" refreshError="1"/>
      <sheetData sheetId="200"/>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sheetData sheetId="271"/>
      <sheetData sheetId="272" refreshError="1"/>
      <sheetData sheetId="273"/>
      <sheetData sheetId="274"/>
      <sheetData sheetId="275"/>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sheetData sheetId="289" refreshError="1"/>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refreshError="1"/>
      <sheetData sheetId="312"/>
      <sheetData sheetId="313"/>
      <sheetData sheetId="314"/>
      <sheetData sheetId="315"/>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ow r="5">
          <cell r="C5" t="str">
            <v>11010011</v>
          </cell>
        </row>
      </sheetData>
      <sheetData sheetId="361" refreshError="1"/>
      <sheetData sheetId="362"/>
      <sheetData sheetId="363"/>
      <sheetData sheetId="364"/>
      <sheetData sheetId="365"/>
      <sheetData sheetId="366"/>
      <sheetData sheetId="367"/>
      <sheetData sheetId="368">
        <row r="50">
          <cell r="B50">
            <v>28599142.420000002</v>
          </cell>
        </row>
      </sheetData>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refreshError="1"/>
      <sheetData sheetId="434"/>
      <sheetData sheetId="435">
        <row r="9">
          <cell r="E9">
            <v>7500</v>
          </cell>
        </row>
      </sheetData>
      <sheetData sheetId="436">
        <row r="5">
          <cell r="D5">
            <v>0.45359237000000002</v>
          </cell>
        </row>
      </sheetData>
      <sheetData sheetId="437"/>
      <sheetData sheetId="438"/>
      <sheetData sheetId="439">
        <row r="2">
          <cell r="A2">
            <v>1</v>
          </cell>
        </row>
      </sheetData>
      <sheetData sheetId="440"/>
      <sheetData sheetId="441"/>
      <sheetData sheetId="442">
        <row r="2">
          <cell r="A2">
            <v>1</v>
          </cell>
        </row>
      </sheetData>
      <sheetData sheetId="443"/>
      <sheetData sheetId="444"/>
      <sheetData sheetId="445"/>
      <sheetData sheetId="446">
        <row r="26">
          <cell r="D26">
            <v>0.88600000000000001</v>
          </cell>
        </row>
      </sheetData>
      <sheetData sheetId="447"/>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ow r="21">
          <cell r="I21">
            <v>-345987</v>
          </cell>
        </row>
      </sheetData>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sheetData sheetId="558"/>
      <sheetData sheetId="559"/>
      <sheetData sheetId="560"/>
      <sheetData sheetId="561"/>
      <sheetData sheetId="562">
        <row r="7">
          <cell r="B7">
            <v>29.111999999999998</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row r="1">
          <cell r="A1" t="str">
            <v>11 October 2004</v>
          </cell>
        </row>
      </sheetData>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sheetData sheetId="593">
        <row r="4">
          <cell r="C4" t="str">
            <v>厦门外代国际货运有限公司</v>
          </cell>
        </row>
      </sheetData>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refreshError="1"/>
      <sheetData sheetId="620" refreshError="1"/>
      <sheetData sheetId="621" refreshError="1"/>
      <sheetData sheetId="622" refreshError="1"/>
      <sheetData sheetId="62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附注2"/>
      <sheetName val="H1 (3)"/>
      <sheetName val="H1"/>
      <sheetName val="附注"/>
      <sheetName val="H1.1"/>
      <sheetName val="H1.2"/>
      <sheetName val="H1.3"/>
      <sheetName val="H1.4"/>
      <sheetName val="H1.5"/>
      <sheetName val="H1.6"/>
      <sheetName val="H1.7"/>
      <sheetName val="H1.8"/>
      <sheetName val="HK GAAP"/>
      <sheetName val="钢研所1"/>
      <sheetName val="财会处1"/>
      <sheetName val="动力厂1"/>
      <sheetName val="高线厂1"/>
      <sheetName val="销售分公司1"/>
      <sheetName val="销结科1"/>
      <sheetName val="运输部1"/>
      <sheetName val="焦化厂1"/>
      <sheetName val="烧结厂1"/>
      <sheetName val="装备处1"/>
      <sheetName val="炼钢厂1"/>
      <sheetName val="原材料处1"/>
      <sheetName val="型钢厂1"/>
      <sheetName val="中板厂1"/>
      <sheetName val="质管处1"/>
      <sheetName val="炼铁厂1"/>
      <sheetName val="冷轧厂1"/>
      <sheetName val="热能厂1"/>
      <sheetName val="Last"/>
      <sheetName val="H1 (2)"/>
      <sheetName val="销结科"/>
      <sheetName val="钢研所"/>
      <sheetName val="钢铁所2"/>
      <sheetName val="财会处"/>
      <sheetName val="财会处2"/>
      <sheetName val="动力厂"/>
      <sheetName val="动力厂2"/>
      <sheetName val="高线厂"/>
      <sheetName val="高线厂2"/>
      <sheetName val="销售分公司"/>
      <sheetName val="销结科2"/>
      <sheetName val="销售分公司2"/>
      <sheetName val="运输部"/>
      <sheetName val="运输部2"/>
      <sheetName val="装备处"/>
      <sheetName val="装备处2"/>
      <sheetName val="焦化厂"/>
      <sheetName val="焦化厂2"/>
      <sheetName val="烧结厂"/>
      <sheetName val="烧结厂2"/>
      <sheetName val="炼钢厂"/>
      <sheetName val="炼钢厂2"/>
      <sheetName val="型钢厂"/>
      <sheetName val="型钢厂2"/>
      <sheetName val="原材料处"/>
      <sheetName val="原材料处2"/>
      <sheetName val="中板厂"/>
      <sheetName val="中板厂2"/>
      <sheetName val="报表-冷轧厂"/>
      <sheetName val="冷轧厂2"/>
      <sheetName val="质管处"/>
      <sheetName val="质管处2"/>
      <sheetName val="热能厂"/>
      <sheetName val="热能厂2"/>
      <sheetName val="炼铁厂"/>
      <sheetName val="炼铁厂2"/>
      <sheetName val="Sheet2"/>
      <sheetName val="Sheet3"/>
      <sheetName val="A37-2汇总表"/>
      <sheetName val="审计标识"/>
      <sheetName val="L2-2-2"/>
      <sheetName val="Trading_comps"/>
      <sheetName val="LT_prices"/>
      <sheetName val="Resources"/>
      <sheetName val="Bloomberg"/>
      <sheetName val="Bloomberg_values"/>
      <sheetName val="Multiples"/>
      <sheetName val="&gt;"/>
      <sheetName val="Transactions"/>
      <sheetName val="Transactions final"/>
      <sheetName val="&gt;&gt;"/>
      <sheetName val="DCF"/>
      <sheetName val="DCF_output"/>
      <sheetName val="&gt;&gt;&gt;"/>
      <sheetName val="Valuation"/>
      <sheetName val="RB_res"/>
      <sheetName val="Fooball_field"/>
      <sheetName val="Menu"/>
      <sheetName val="Notes"/>
      <sheetName val="ImportHistory"/>
      <sheetName val="Data"/>
      <sheetName val="Contents"/>
      <sheetName val="MW"/>
      <sheetName val="MW1"/>
      <sheetName val="MW2"/>
      <sheetName val="Graphs"/>
      <sheetName val="Americas Exec"/>
      <sheetName val="Consulting Services"/>
      <sheetName val="Corp OH"/>
      <sheetName val="Corp Funding"/>
      <sheetName val="SCEM"/>
      <sheetName val="SPS"/>
      <sheetName val="NA"/>
      <sheetName val="LA"/>
      <sheetName val="AMERICAS"/>
      <sheetName val="EUROPE"/>
      <sheetName val="Asia"/>
      <sheetName val="TOTAL SEI"/>
      <sheetName val="ROE"/>
      <sheetName val="dpdata(bud)"/>
      <sheetName val="dpdata(act)"/>
      <sheetName val="Summary - Drivers"/>
      <sheetName val="Regions Fin Stmts THE GOAL HC"/>
      <sheetName val="基本情况表"/>
      <sheetName val="资产"/>
      <sheetName val="负债"/>
      <sheetName val="利润"/>
      <sheetName val="现流"/>
      <sheetName val="权益（本）"/>
      <sheetName val="权益（上）"/>
      <sheetName val="资23"/>
      <sheetName val="负23"/>
      <sheetName val="利23"/>
      <sheetName val="现23"/>
      <sheetName val="调23"/>
      <sheetName val="资22"/>
      <sheetName val="负22"/>
      <sheetName val="利22"/>
      <sheetName val="现22"/>
      <sheetName val="调22"/>
      <sheetName val="调整科目"/>
      <sheetName val="目录"/>
      <sheetName val="修订记录"/>
      <sheetName val="封面"/>
      <sheetName val="资合并"/>
      <sheetName val="资"/>
      <sheetName val="利合并"/>
      <sheetName val="利"/>
      <sheetName val="现合并"/>
      <sheetName val="现"/>
      <sheetName val="所合并"/>
      <sheetName val="所"/>
      <sheetName val="企业合并及合并财务报表"/>
      <sheetName val="货币资金"/>
      <sheetName val="交易性金融资产"/>
      <sheetName val="衍生金融资产"/>
      <sheetName val="应收票据"/>
      <sheetName val="应收账款"/>
      <sheetName val="应收款项融资"/>
      <sheetName val="预付款项"/>
      <sheetName val="应收资金集中管理款"/>
      <sheetName val="其他应收款"/>
      <sheetName val="存货"/>
      <sheetName val="合同资产"/>
      <sheetName val="持有待售资产"/>
      <sheetName val="一年内到期的非流动资产"/>
      <sheetName val="其他流动资产"/>
      <sheetName val="债权投资"/>
      <sheetName val="其他债权投资"/>
      <sheetName val="长期应收款"/>
      <sheetName val="长期股权投资"/>
      <sheetName val="其他权益工具投资"/>
      <sheetName val="其他非流动金融资产"/>
      <sheetName val="投资性房地产"/>
      <sheetName val="固定资产"/>
      <sheetName val="在建工程"/>
      <sheetName val="生产性生物资产"/>
      <sheetName val="油气资产"/>
      <sheetName val="使用权资产"/>
      <sheetName val="无形资产"/>
      <sheetName val="开发支出"/>
      <sheetName val="商誉"/>
      <sheetName val="长期待摊费用"/>
      <sheetName val="递延所得税资产和递延所得税负债"/>
      <sheetName val="其他非流动资产"/>
      <sheetName val="短期借款"/>
      <sheetName val="交易性金融负债"/>
      <sheetName val="衍生金融负债"/>
      <sheetName val="应付票据"/>
      <sheetName val="应付账款"/>
      <sheetName val="预收款项"/>
      <sheetName val="合同负债"/>
      <sheetName val="应付职工薪酬"/>
      <sheetName val="应交税费"/>
      <sheetName val="其他应付款"/>
      <sheetName val="持有待售负债"/>
      <sheetName val="一年内到期的非流动负债"/>
      <sheetName val="其他流动负债"/>
      <sheetName val="长期借款"/>
      <sheetName val="应付债券"/>
      <sheetName val="优先股永续债"/>
      <sheetName val="租赁负债"/>
      <sheetName val="长期应付款"/>
      <sheetName val="长期应付职工薪酬"/>
      <sheetName val="预计负债"/>
      <sheetName val="递延收益"/>
      <sheetName val="其他非流动负债"/>
      <sheetName val="实收资本"/>
      <sheetName val="其他权益工具"/>
      <sheetName val="资本公积"/>
      <sheetName val="专项储备"/>
      <sheetName val="盈余公积"/>
      <sheetName val="未分配利润"/>
      <sheetName val="营业收入和营业成本"/>
      <sheetName val="销售费用、管理费用、研发费用、财务费用"/>
      <sheetName val="其他收益"/>
      <sheetName val="投资收益"/>
      <sheetName val="净敞口套期收益"/>
      <sheetName val="公允价值变动收益"/>
      <sheetName val="信用减值损失"/>
      <sheetName val="资产减值损失"/>
      <sheetName val="资产处置收益"/>
      <sheetName val="营业外收入"/>
      <sheetName val="营业外支出"/>
      <sheetName val="所得税费用"/>
      <sheetName val="其他综合收益"/>
      <sheetName val="每股收益"/>
      <sheetName val="非货币性资产交换"/>
      <sheetName val="股份支付"/>
      <sheetName val="债务重组"/>
      <sheetName val="借款费用"/>
      <sheetName val="租赁"/>
      <sheetName val="终止经营"/>
      <sheetName val="分部信息"/>
      <sheetName val="现金流量表补充资料"/>
      <sheetName val="外币货币性项目"/>
      <sheetName val="所有权或使用权受到限制的资产"/>
      <sheetName val="或有事项"/>
      <sheetName val="资产负债表日后事项"/>
      <sheetName val="关联方关系及其交易"/>
      <sheetName val="母公司应收账款"/>
      <sheetName val="母公司应收资金集中管理款"/>
      <sheetName val="母公司其他应收款"/>
      <sheetName val="母公司长期股权投资"/>
      <sheetName val="母公司营业收入和营业成本"/>
      <sheetName val="母公司投资收益"/>
      <sheetName val="母公司现金流量表补充资料"/>
      <sheetName val="利润表补充资料"/>
      <sheetName val="Cover"/>
      <sheetName val="PL compare"/>
      <sheetName val="Output&gt;&gt;"/>
      <sheetName val="3. PF-10M22"/>
      <sheetName val="3. PF-1H21"/>
      <sheetName val="4. WCF"/>
      <sheetName val="5. Sensitivity"/>
      <sheetName val="6. Breakeven"/>
      <sheetName val="Buildup&gt;&gt;"/>
      <sheetName val="P&amp;L buildup"/>
      <sheetName val="P&amp;L PRS"/>
      <sheetName val="P&amp;L buildup (2)"/>
      <sheetName val="Co Input&gt;&gt;"/>
      <sheetName val="单店增长举例"/>
      <sheetName val="Cost"/>
      <sheetName val="集团底表"/>
      <sheetName val="PBM底表"/>
      <sheetName val="PRS底表"/>
      <sheetName val="P&amp;L PBM"/>
      <sheetName val="P&amp;L PPS"/>
      <sheetName val="PPN底稿"/>
      <sheetName val="P&amp;L Group"/>
      <sheetName val="PPS底表"/>
      <sheetName val="PBM预测-&gt;"/>
      <sheetName val="PBM门店收入预测"/>
      <sheetName val="新店收入预测"/>
      <sheetName val="开店计划"/>
      <sheetName val="PBM自建门店收入预测（1&amp;2级）"/>
      <sheetName val="PBM自建门店收入预测（3级）"/>
      <sheetName val="PRS预测-&gt;"/>
      <sheetName val="SMO收入23分拆到月"/>
      <sheetName val="SMO收入测算1"/>
      <sheetName val="SMO收入测算2"/>
      <sheetName val="PPS预测-&gt;"/>
      <sheetName val="健康保指标及人头"/>
      <sheetName val="健康保指标及人头-old"/>
      <sheetName val="优先股"/>
      <sheetName val="取数表-&gt;"/>
      <sheetName val="管理费用&amp;销售费用V2"/>
      <sheetName val="研发费用"/>
      <sheetName val="7月报表"/>
      <sheetName val="8月报表"/>
      <sheetName val="DEAL"/>
      <sheetName val="New_Control"/>
      <sheetName val="LBO_Schedule"/>
      <sheetName val="Outputs"/>
      <sheetName val="Consol_Fin"/>
      <sheetName val="RemainCo_PF"/>
      <sheetName val="RemainderCo_DCF"/>
      <sheetName val="DCF_Control"/>
      <sheetName val="General_DCF"/>
      <sheetName val="Phil_DCF"/>
      <sheetName val="NOL"/>
      <sheetName val="Capacity_Expansion"/>
      <sheetName val="Options"/>
      <sheetName val="For Discussion"/>
      <sheetName val="Co-Model---&gt;"/>
      <sheetName val="MAPL_Fin"/>
      <sheetName val="SualPag_Fin"/>
      <sheetName val="Mirant_Consol_IS"/>
      <sheetName val="Mirant_Consol_CF"/>
      <sheetName val="Canal_IS"/>
      <sheetName val="Canal_CF"/>
      <sheetName val="California_IS"/>
      <sheetName val="California_CF"/>
      <sheetName val="Delta_IS"/>
      <sheetName val="Delta_CF"/>
      <sheetName val="Kendall_CF"/>
      <sheetName val="Kendall_IS"/>
      <sheetName val="Potrero_IS"/>
      <sheetName val="Potrero_CF"/>
      <sheetName val="MIRMA_IS"/>
      <sheetName val="MIRMA_CF"/>
      <sheetName val="Florida_IS"/>
      <sheetName val="Florida_CF"/>
      <sheetName val="Indiana_IS"/>
      <sheetName val="Indiana_CF"/>
      <sheetName val="Nevada_IS"/>
      <sheetName val="Nevada_CF"/>
      <sheetName val="Georgia_IS"/>
      <sheetName val="Georgia_CF"/>
      <sheetName val="Texas_IS"/>
      <sheetName val="Texas_CF"/>
      <sheetName val="Zeeland_IS"/>
      <sheetName val="Zeeland_CF"/>
      <sheetName val="Philippines_IS"/>
      <sheetName val="Philippines_CF"/>
      <sheetName val="Caribbean_IS"/>
      <sheetName val="Caribbean_CF"/>
      <sheetName val="NY_IS"/>
      <sheetName val="NY_CF"/>
      <sheetName val="Tritel Consolidated"/>
      <sheetName val="DCF_NetCo"/>
      <sheetName val="DCF_RetailCo_NetCo"/>
      <sheetName val="DCF_SQ"/>
      <sheetName val="GP_Company_Info"/>
      <sheetName val="DCF_RetailCo_TowerCo"/>
      <sheetName val="DCF_TowerCo"/>
      <sheetName val="Model &gt;&gt;"/>
      <sheetName val="Synergy DCF"/>
      <sheetName val="TeleCorp Holdco Summary"/>
      <sheetName val="Financials"/>
      <sheetName val="Share Price"/>
      <sheetName val="Descrip. &amp; Ownership"/>
      <sheetName val="KIS_Annual"/>
      <sheetName val="Control"/>
      <sheetName val="Summary Local"/>
      <sheetName val="Research Est."/>
      <sheetName val="Summary USD"/>
      <sheetName val="Share Stats"/>
      <sheetName val="DT"/>
      <sheetName val="Title Page"/>
      <sheetName val="Sources_Uses"/>
      <sheetName val="SOURCE"/>
      <sheetName val="BF2003"/>
      <sheetName val="REPORTED_ERRORS_WARNINGS"/>
      <sheetName val="Shr info"/>
      <sheetName val="Summary"/>
      <sheetName val="Financial tables"/>
      <sheetName val="Results"/>
      <sheetName val="P&amp;L"/>
      <sheetName val="BS"/>
      <sheetName val="CF"/>
      <sheetName val="RESEARCHWISE"/>
      <sheetName val="Charts"/>
      <sheetName val="Update"/>
      <sheetName val="Segmental Performance"/>
      <sheetName val="Total_Non Trading"/>
      <sheetName val="Total_Trading"/>
      <sheetName val="DBU_Trdg"/>
      <sheetName val="DBU_Non Trdg"/>
      <sheetName val="Rate"/>
      <sheetName val="Ndf"/>
      <sheetName val="50078015_2004"/>
      <sheetName val="Murex PL_2004 "/>
      <sheetName val="ACU_MIS_Trdg"/>
      <sheetName val="ACU_MIS_Non Trdg"/>
      <sheetName val="基本资料(不打印)"/>
      <sheetName val="程序表不打印"/>
      <sheetName val="计划程序"/>
      <sheetName val="A1-1审定表"/>
      <sheetName val="A1-2货币汇总"/>
      <sheetName val="A1-2-1现金"/>
      <sheetName val="A1-2-2银行存款"/>
      <sheetName val="A1-3-1存款调节汇总"/>
      <sheetName val="A1-6xj现金抽样"/>
      <sheetName val="A1-6ck存款抽样"/>
      <sheetName val="A1-3-2定期存单检查"/>
      <sheetName val="A1-3-3存款调节表检查"/>
      <sheetName val="A1-3-3存款调节表检查 (2)"/>
      <sheetName val="A1-3-3存款调节表检查 (3)"/>
      <sheetName val="A1-3-3存款调节表检查 (4)"/>
      <sheetName val="A1-3-3存款调节表检查 (5)"/>
      <sheetName val="A1-3-3存款调节表检查 (6)"/>
      <sheetName val="A1-3-3存款调节表检查 (7)"/>
      <sheetName val="A1-3-3存款调节表检查 (8)"/>
      <sheetName val="A1-3-3存款调节表检查 (9)"/>
      <sheetName val="A1-3-3存款调节表检查 (10)"/>
      <sheetName val="A1-3-4其他调节汇总"/>
      <sheetName val="A1-3-5其他调节表检查"/>
      <sheetName val="A1-3-5其他调节表检查 (2)"/>
      <sheetName val="A1-4函证控制"/>
      <sheetName val="A1-4-1银行询证函"/>
      <sheetName val="A1-5现金盘点"/>
      <sheetName val="A1-6qt其他货币抽样"/>
      <sheetName val="A1-8截止日测试"/>
      <sheetName val="220.4.02.0030-ICA比率計算"/>
      <sheetName val="User's Guide"/>
      <sheetName val="Parameters"/>
      <sheetName val="(i)"/>
      <sheetName val="Benchmark"/>
      <sheetName val="(ii)"/>
      <sheetName val="TARGET"/>
      <sheetName val="COMP1"/>
      <sheetName val="COMP2"/>
      <sheetName val="COMP3"/>
      <sheetName val="(iii)"/>
      <sheetName val="Graph I"/>
      <sheetName val="Graph II"/>
      <sheetName val="Beta"/>
      <sheetName val="Reg"/>
      <sheetName val="Profile"/>
      <sheetName val="Check"/>
      <sheetName val="Brokers"/>
      <sheetName val="APEX"/>
      <sheetName val="Sugar Creek"/>
      <sheetName val="CC8"/>
      <sheetName val="Perryville"/>
      <sheetName val="Bosque Exp"/>
      <sheetName val="Dahlberg"/>
      <sheetName val="Leases"/>
      <sheetName val="Pepco"/>
      <sheetName val="Independence"/>
      <sheetName val="Wrightsville"/>
      <sheetName val="Zeeland"/>
      <sheetName val="Americas Growth THE GOAL HC"/>
      <sheetName val="GAS RECEIPTS DATA"/>
      <sheetName val="Instructions"/>
      <sheetName val="CUSTDATA"/>
      <sheetName val="Index"/>
      <sheetName val="Board Capital"/>
      <sheetName val=" GAS RECEIPTS (2)"/>
      <sheetName val="CapData"/>
      <sheetName val="Actual DATA"/>
      <sheetName val="2000 BUDGET DATA"/>
      <sheetName val="Summary of Summaries"/>
      <sheetName val="DATA_2001_Budget"/>
      <sheetName val="Forecast DATA"/>
      <sheetName val="NSW Hyperion"/>
      <sheetName val="Measurement data"/>
      <sheetName val="2001_Budget"/>
      <sheetName val="GN Hyperion"/>
      <sheetName val="ACT Hyperion"/>
      <sheetName val="INDICATOR DATA"/>
      <sheetName val="LTIFR"/>
      <sheetName val="CAPITAL"/>
      <sheetName val="INDICATORS"/>
      <sheetName val="3. PF-Post-Hearing"/>
      <sheetName val="#BusinessQuery#"/>
      <sheetName val="Ship option by site"/>
      <sheetName val="ship option over time"/>
      <sheetName val="Chart shipOpn by SellerCtn"/>
      <sheetName val="Chart ship option by site"/>
      <sheetName val="Chart ship option over time"/>
      <sheetName val="Q2 charts"/>
      <sheetName val="query results - Q2'03"/>
      <sheetName val="query results"/>
      <sheetName val="Sheet1"/>
      <sheetName val="Safari09"/>
      <sheetName val="geog"/>
      <sheetName val="Ownership"/>
      <sheetName val="Overview"/>
      <sheetName val="Ratings &amp; Targets"/>
      <sheetName val="Prices"/>
      <sheetName val="SZ distribution"/>
      <sheetName val="SH distribution"/>
      <sheetName val="EBT Suzhou"/>
      <sheetName val="会计分录"/>
      <sheetName val="Cheap_Stock"/>
      <sheetName val="bal"/>
      <sheetName val="General Inputs"/>
      <sheetName val="INFO"/>
      <sheetName val="Bk"/>
      <sheetName val="Balance"/>
      <sheetName val="Sources"/>
      <sheetName val="操作表"/>
      <sheetName val="调查分析表"/>
      <sheetName val="土地一般因素"/>
      <sheetName val="成本逼近"/>
      <sheetName val="土地调查评价表-工业用地"/>
      <sheetName val="土地调查评价表-商业用地"/>
      <sheetName val="居住用地"/>
      <sheetName val="工业"/>
      <sheetName val="住宅"/>
      <sheetName val="商业"/>
      <sheetName val="土地租赁"/>
      <sheetName val="房地出租"/>
      <sheetName val="生产企业不动产"/>
      <sheetName val="XL4Poppy"/>
      <sheetName val="毕马威联系人"/>
      <sheetName val="资产负债表项目与会计科目对照表"/>
      <sheetName val="1.0 现金"/>
      <sheetName val="1.1 运送中现金"/>
      <sheetName val="1.2 银行存款"/>
      <sheetName val="2.0 贵金属"/>
      <sheetName val="3.0 存放中央银行款项"/>
      <sheetName val="4.0 存放拆放同业和金融性公司款项"/>
      <sheetName val="5.0 贷款分析(按性质)"/>
      <sheetName val="5.1 按客户性质分类"/>
      <sheetName val="5.2 非应计贷款与后三类贷款调节表"/>
      <sheetName val="5.3-贷款分析(按原发放日期分析)"/>
      <sheetName val="5.4- 贷款分析(按逾期日分析)"/>
      <sheetName val="6.0 贴现分析(按汇票性质,风险分析)"/>
      <sheetName val="6.1 再贴现资金"/>
      <sheetName val="7.0 呆账准备金"/>
      <sheetName val="8.0 投资分类表"/>
      <sheetName val="8.1 增减变动情况"/>
      <sheetName val="8.2 短期债券投资明细表"/>
      <sheetName val="8.3 长期债券投资明细表"/>
      <sheetName val="8.4 股权投资明细表"/>
      <sheetName val="8.5 短期债券投资销售"/>
      <sheetName val="8.6 长期债券投资销售"/>
      <sheetName val="8.7 股权投资销售"/>
      <sheetName val="9.0 代理证券"/>
      <sheetName val="10.0 买入返售证券款"/>
      <sheetName val="10.1 买入返售证券款明细表"/>
      <sheetName val="11.0 应收账款增减变动情况和帐龄分析"/>
      <sheetName val="12.0 其它应收款帐龄分析"/>
      <sheetName val="12.1 其它应收款明细表"/>
      <sheetName val="13.0 待处理流动资产损益明细表"/>
      <sheetName val="14.0 固定资产和在建工程"/>
      <sheetName val="14.1 固定资产内部转入"/>
      <sheetName val="14.2 固定资产内部转出"/>
      <sheetName val="14.3 由第三方保管的固定资产"/>
      <sheetName val="14.4 持有作经营租赁用途的固定资产"/>
      <sheetName val="14.5 闲置的固定资产"/>
      <sheetName val="14.6 以银行以外名义持有的固定资产"/>
      <sheetName val="14.7 作抵押用途的固定资产"/>
      <sheetName val="14.8 其他所有权,使用权带有限制的固定资产"/>
      <sheetName val="14.9 以重估值记帐的固定资产"/>
      <sheetName val="14.10 在建工程"/>
      <sheetName val="14.11 融资租入固定资产"/>
      <sheetName val="14.12 帐外资产"/>
      <sheetName val="14.13 资本承担"/>
      <sheetName val="14.14 土地"/>
      <sheetName val="14.15 提足折旧的固定资产"/>
      <sheetName val="15.0 固定资产清理明细表"/>
      <sheetName val="16.0 待处理固定资产损益明细表"/>
      <sheetName val="17.0 无形资产"/>
      <sheetName val="17.1 土地使用权"/>
      <sheetName val="17.2 其它无形资产"/>
      <sheetName val="18.0 长期待摊费用增减变动情况"/>
      <sheetName val="18.1 长期待摊费用明细表"/>
      <sheetName val="19.0 系统内往来"/>
      <sheetName val="20.0 待处理抵贷资产"/>
      <sheetName val="21.0 待处理资产明细表"/>
      <sheetName val="22.0 向中央银行借款明细表"/>
      <sheetName val="23.0 同业存放拆入和金融性公司拆入款项"/>
      <sheetName val="24.0 应解汇款"/>
      <sheetName val="25.0 汇出汇款"/>
      <sheetName val="26.0 应付帐款增减变动情况和帐龄分析"/>
      <sheetName val="27.0 其他应付款帐龄分析"/>
      <sheetName val="27.1 其他应付款明细表"/>
      <sheetName val="27.2 应付工资"/>
      <sheetName val="27.3 应付福利费"/>
      <sheetName val="27.4 预提费用增减变动情况"/>
      <sheetName val="28.0 应交税金"/>
      <sheetName val="29.0 保证金明细表"/>
      <sheetName val="30.0 发行长期债券"/>
      <sheetName val="31.0 长期借款"/>
      <sheetName val="32.0 员工之房改情况调查表"/>
      <sheetName val="33.0 委托贷款,委托贷款基金"/>
      <sheetName val="34.0 股权投资收益分类表"/>
      <sheetName val="35.0 专项其它收入"/>
      <sheetName val="36.0 专项其它支出"/>
      <sheetName val="37.0 以前年度损益调整"/>
      <sheetName val="38.0 - 开出保函"/>
      <sheetName val="38.1-开出信用证"/>
      <sheetName val="38.2 应收各项托收款项"/>
      <sheetName val="38.3 表外未履约期权合同"/>
      <sheetName val="38.4 表外未履约掉期合同"/>
      <sheetName val="38.5 表外未履约外汇合同"/>
      <sheetName val="38.6 或有负债明细表"/>
      <sheetName val="38.6.1 未决诉讼"/>
      <sheetName val="38.7 经营性租赁支出及承诺"/>
      <sheetName val="39.0 资产流动性情况"/>
      <sheetName val="39.1分币种列示资产负债"/>
      <sheetName val="39.2 收益率差异"/>
      <sheetName val="40.0 利息收支变动原因"/>
      <sheetName val="40.1 按业务类型披露"/>
      <sheetName val="40.2 贷款结构分析"/>
      <sheetName val="40.2.1 业务与相关会计科目对照表"/>
      <sheetName val="40.3 专项拨备变动"/>
      <sheetName val="41.0 对外实体投资"/>
      <sheetName val="会计帐与传输总数调节表"/>
      <sheetName val="20.0 待处理抵债资产"/>
      <sheetName val="27.5 应付利润增减变动情况"/>
      <sheetName val="38.6.2 已决未记帐诉讼"/>
      <sheetName val="40.2.2 业务与相关会计科目对照表 (外币)"/>
      <sheetName val="40.3 核销和年內回收款项分类"/>
      <sheetName val="41.1 自办经济实体"/>
      <sheetName val="42.0-关联方交易"/>
      <sheetName val="汇总"/>
      <sheetName val="置"/>
      <sheetName val="赤"/>
      <sheetName val="大"/>
      <sheetName val="红"/>
      <sheetName val="开"/>
      <sheetName val="湄"/>
      <sheetName val="仁"/>
      <sheetName val="绥"/>
      <sheetName val="桐"/>
      <sheetName val="营"/>
      <sheetName val="余"/>
      <sheetName val="正"/>
      <sheetName val="县"/>
      <sheetName val="5.0 贷款分析(按性质) "/>
      <sheetName val="5.3-贷款分析(按原发放日期分析)2003-6-30"/>
      <sheetName val="39。0 资产流动性情况"/>
      <sheetName val="表1"/>
      <sheetName val="表2"/>
      <sheetName val="表3流动资产汇总表"/>
      <sheetName val="表3-1-1库存现金"/>
      <sheetName val="表3-1-2运送中现金"/>
      <sheetName val="表3-1-3银行存款"/>
      <sheetName val="表3-2贵金属"/>
      <sheetName val="表3-3存放中央银行款项"/>
      <sheetName val="表3-4存放同业款项"/>
      <sheetName val="表3-5拆放同业款项"/>
      <sheetName val="表3-6拆放金融性公司"/>
      <sheetName val="表3-7短期贷款汇总表"/>
      <sheetName val="表3-7-1短期贷款（对公）"/>
      <sheetName val="表3-7-2短期贷款（对私）"/>
      <sheetName val="表3-8应收进出口押汇"/>
      <sheetName val="表3-9应收账款"/>
      <sheetName val="表3-10其他应收款"/>
      <sheetName val="表3-11贴现"/>
      <sheetName val="表3-12短期投资"/>
      <sheetName val="表3-13代理证券"/>
      <sheetName val="表3-14买入返售证券"/>
      <sheetName val="表3-15待处理流动资产净损失"/>
      <sheetName val="表3-16一年内到期长期投资"/>
      <sheetName val="表4-1-1中长期贷款（对公）"/>
      <sheetName val="表4-1-2中长期贷款（对私）"/>
      <sheetName val="表4-2不良贷款（含对公、私）"/>
      <sheetName val="表5长期投资汇总表"/>
      <sheetName val="表5-1长期股权投资"/>
      <sheetName val="表5-2长期非剥离债转股"/>
      <sheetName val="表5-3长期债券投资"/>
      <sheetName val="表6固定资产汇总表"/>
      <sheetName val="表6-1-1建筑物"/>
      <sheetName val="表6-1-2构筑物"/>
      <sheetName val="表6-2-1机器设备"/>
      <sheetName val="表6-2-2车辆"/>
      <sheetName val="表6-3-1土建在建工程"/>
      <sheetName val="表6-3-2设备在建工程"/>
      <sheetName val="表6-4固定资产清理"/>
      <sheetName val="表6-5待处理固定资产净损失"/>
      <sheetName val="表7-1土地使用权"/>
      <sheetName val="表7-2无形资产-其他无形资产"/>
      <sheetName val="表8-1长期待摊费用"/>
      <sheetName val="表9其他资产"/>
      <sheetName val="表9-1待处理抵债房屋"/>
      <sheetName val="表9-2待处理抵债土地"/>
      <sheetName val="表9-3待处理抵债交通工具"/>
      <sheetName val="表9-4待处理抵债机器设备"/>
      <sheetName val="表9-5待处理抵债权利凭证"/>
      <sheetName val="表9-6待处理其他抵债资产"/>
      <sheetName val="表9-7抵债资产待处理损溢"/>
      <sheetName val="表9-8待处理资产"/>
      <sheetName val="表10流动负债汇总表"/>
      <sheetName val="表10-1短期存款"/>
      <sheetName val="表10-2短期储蓄存款"/>
      <sheetName val="表10-3财政性存款"/>
      <sheetName val="表10-4向央行借款"/>
      <sheetName val="表10-5同业存放款"/>
      <sheetName val="表10-6同业拆入"/>
      <sheetName val="表10-7金融性公司拆入"/>
      <sheetName val="表10-8应解汇款"/>
      <sheetName val="表10-9汇出汇款"/>
      <sheetName val="表10-10应付代理证券款项"/>
      <sheetName val="表10-11应付账款"/>
      <sheetName val="表10-12其它应付款"/>
      <sheetName val="表10-13应付工资"/>
      <sheetName val="表10-14应付福利费"/>
      <sheetName val="表10-15应交税金"/>
      <sheetName val="表10-16应付利润"/>
      <sheetName val="表10-17预提费用"/>
      <sheetName val="表10-18发行短期债券"/>
      <sheetName val="表10-19一年内到期的长期负债"/>
      <sheetName val="表11长期负债汇总"/>
      <sheetName val="表11-1长期存款"/>
      <sheetName val="表11-2长期储蓄存款"/>
      <sheetName val="表11-3保证金"/>
      <sheetName val="表11-4发行长期债券"/>
      <sheetName val="表11-5长期借款"/>
      <sheetName val="表11-6长期应付款"/>
      <sheetName val="表12其他负债"/>
      <sheetName val="表12-1委托贷款"/>
      <sheetName val="表12-2委托贷款基金"/>
      <sheetName val="12.1 其宁应收款明细表"/>
      <sheetName val="20.0 附表"/>
      <sheetName val="29.0 附表"/>
      <sheetName val="33.0 附表（1）"/>
      <sheetName val="33.0 附表（2）"/>
      <sheetName val="33.0 附表（3）"/>
      <sheetName val="33.0 附表（4）"/>
      <sheetName val="33.0 附表（5）"/>
      <sheetName val="40－短期借款变动表 "/>
      <sheetName val="41－拆入资金"/>
      <sheetName val="42－应付手续费 "/>
      <sheetName val="43－应付佣金 "/>
      <sheetName val="44－应付分保账款 "/>
      <sheetName val="45－预收保费 "/>
      <sheetName val="46-预收分保赔款（中华）"/>
      <sheetName val="47-存入分保准备金（中华）"/>
      <sheetName val="48－存入保证金 "/>
      <sheetName val="49－存入准备金清查评估表（中华）"/>
      <sheetName val="50-内部往来"/>
      <sheetName val="50－1-内部往来清查评估表（中华）"/>
      <sheetName val="50－2－系统往来清查评估表（中华）"/>
      <sheetName val="51-1-应付工资及应付福利费变动表"/>
      <sheetName val="51-2-职工人数统计表"/>
      <sheetName val="51-3-福利费计算表"/>
      <sheetName val="52－应付保户利差"/>
      <sheetName val="52-1应付保户利差（中华）"/>
      <sheetName val="53－应付利润"/>
      <sheetName val="54－应交税金"/>
      <sheetName val="55－卖出回购证券"/>
      <sheetName val="56－其他应付款"/>
      <sheetName val="57－预提费用"/>
      <sheetName val="57-1-预提费用清查表（中华）"/>
      <sheetName val="58－未决赔款准备金"/>
      <sheetName val="60－未到期责任准备金"/>
      <sheetName val="61－保户储金"/>
      <sheetName val="62－其他流动负债"/>
      <sheetName val="63－长期责任准备金"/>
      <sheetName val="64－长期健康险责任准备金"/>
      <sheetName val="65－寿险责任准备金"/>
      <sheetName val="66－保险保障基金"/>
      <sheetName val="67－长期借款"/>
      <sheetName val="67-1-一年内到期长期负债清查表（中华）"/>
      <sheetName val="68-长期应付款"/>
      <sheetName val="69-住房周转金"/>
      <sheetName val="70-其他长期负债"/>
      <sheetName val="71-少数股东权益"/>
      <sheetName val="72-所有者权益"/>
      <sheetName val="72-1-接受捐赠资产"/>
      <sheetName val="总审定表"/>
      <sheetName val="表5固定资产汇总表 "/>
      <sheetName val="表5-1-1建筑物"/>
      <sheetName val="表5-1-2构筑物"/>
      <sheetName val="表5-2-1营业器具"/>
      <sheetName val="表5-2-2交通工具"/>
      <sheetName val="表5-2-4租赁器具及设备"/>
      <sheetName val="表5-3-1土建在建工程"/>
      <sheetName val="表5-3-2设备在建工程"/>
      <sheetName val="表5-4固定资产清理"/>
      <sheetName val="表5-5待处理固定资产净损失"/>
      <sheetName val="表6-1无形资产－土地"/>
      <sheetName val="表6-2无形资产-其他无形资产"/>
      <sheetName val="表8-1抵债房屋"/>
      <sheetName val="表8-2抵债土地"/>
      <sheetName val="表3-6买汇及贴现"/>
      <sheetName val="表3-7短期贷款汇总"/>
      <sheetName val="表3-7-2短期贷款(对私)"/>
      <sheetName val="表3-8贸易融资"/>
      <sheetName val="表3-9应收利息"/>
      <sheetName val="表3-10应收股利"/>
      <sheetName val="表3-11其他应收款"/>
      <sheetName val="表3-13买入返售款项"/>
      <sheetName val="表3-14待摊费用"/>
      <sheetName val="表3-15一年内到期的长期资产"/>
      <sheetName val="表3-16其他流动资产"/>
      <sheetName val="表4-1中长期贷款汇总"/>
      <sheetName val="表4-1-2中长期贷款 (对私)"/>
      <sheetName val="表4-3长期投资汇总表"/>
      <sheetName val="表4-3-1长期股权投资"/>
      <sheetName val="表4-3-2长期信托债转股"/>
      <sheetName val="表4-3-3长期债权投资"/>
      <sheetName val="房地产评估调查表"/>
      <sheetName val="B11车辆状况调查表"/>
      <sheetName val="表5-2-3电子设备"/>
      <sheetName val="设备附表1"/>
      <sheetName val="设备附表2"/>
      <sheetName val="表7长期待摊费用"/>
      <sheetName val="表8抵债资产汇总表"/>
      <sheetName val="表8-3抵债交通工具"/>
      <sheetName val="表8-4抵债机器设备"/>
      <sheetName val="表8-5抵债权利凭证"/>
      <sheetName val="表8-6其他抵债资产"/>
      <sheetName val="表8-7抵债资产待处理损溢"/>
      <sheetName val="表9其他长期资产"/>
      <sheetName val="表10-3向央行借款"/>
      <sheetName val="表10-4票据融资"/>
      <sheetName val="表10-7卖出回购款项"/>
      <sheetName val="表10-10存入保证金 "/>
      <sheetName val="表10-11应付利息"/>
      <sheetName val="表10-18递延收益"/>
      <sheetName val="表10-19预计负债"/>
      <sheetName val="表10-20一年内到期的长期负债"/>
      <sheetName val="表10－21其他流动负债"/>
      <sheetName val="表11-3转贷款资金"/>
      <sheetName val="表11-5长期应付款"/>
      <sheetName val="表11－6其他长期负债"/>
      <sheetName val="房地产评估调查表（1）"/>
      <sheetName val="房地产评估调查表（2）"/>
      <sheetName val="房地产评估调查表（3）"/>
      <sheetName val="房地产调查评估表（4）"/>
      <sheetName val="房地产评估调查表（5）"/>
      <sheetName val="房地产评估调查表（6）"/>
      <sheetName val="房地产评估调查表(7)"/>
      <sheetName val="房地产评估调查表（8）"/>
      <sheetName val="房地产评估调查表（9）"/>
      <sheetName val="房地产评估调查表 (10)"/>
      <sheetName val="房地产评估调查表 (11)"/>
      <sheetName val="房地产评估调查表 (12)"/>
      <sheetName val=""/>
      <sheetName val="表1-汇总表"/>
      <sheetName val="表2-房地产"/>
      <sheetName val="四川省"/>
      <sheetName val="附表一"/>
      <sheetName val="附表二"/>
      <sheetName val="附表三"/>
      <sheetName val="附表四"/>
      <sheetName val="附表五"/>
      <sheetName val="附表六"/>
      <sheetName val="附表七"/>
      <sheetName val="附表八"/>
      <sheetName val="附表九"/>
      <sheetName val="附表十"/>
      <sheetName val="附表十一"/>
      <sheetName val="附表十二"/>
      <sheetName val="附表十三"/>
      <sheetName val="房地产"/>
      <sheetName val="关联交易-存款"/>
      <sheetName val="#REF"/>
      <sheetName val="eqpmad2"/>
      <sheetName val="房"/>
      <sheetName val="W"/>
      <sheetName val="Financ. Overview"/>
      <sheetName val="Earnings Model"/>
      <sheetName val="Interim"/>
      <sheetName val="PL Summary"/>
      <sheetName val="Financial ratios"/>
      <sheetName val="Gen info"/>
      <sheetName val="Murex_01"/>
      <sheetName val="Murex PL_2002"/>
      <sheetName val="ACU_Treasury_Trdg"/>
      <sheetName val="ACU_Treasury_Non Trdg"/>
      <sheetName val="M101"/>
      <sheetName val="M201"/>
      <sheetName val="MM101"/>
      <sheetName val="S201"/>
      <sheetName val="CRA-Detail"/>
      <sheetName val="TABLES"/>
      <sheetName val="FOREX"/>
      <sheetName val="JobDetails"/>
      <sheetName val="JHTI"/>
      <sheetName val="BYBU96"/>
      <sheetName val="Cost centre expenditure"/>
      <sheetName val="BS control"/>
      <sheetName val="R&amp;P"/>
      <sheetName val="financial statements"/>
      <sheetName val="provisions"/>
      <sheetName val="HP"/>
      <sheetName val="FA1"/>
      <sheetName val="SCHE-F"/>
      <sheetName val="TB 0108"/>
      <sheetName val="K101"/>
      <sheetName val="0000"/>
      <sheetName val="U1101"/>
      <sheetName val="Deferred Sales Jul 04"/>
      <sheetName val="N201"/>
      <sheetName val="MV"/>
      <sheetName val="Freezers"/>
      <sheetName val="2M302"/>
      <sheetName val="CTbe tong"/>
      <sheetName val="CTDZ 0.4+cto"/>
      <sheetName val="Nleave2"/>
      <sheetName val="FF-50"/>
      <sheetName val="GIT as at 30 Nov03"/>
      <sheetName val="Company Info"/>
      <sheetName val="CA Comp"/>
      <sheetName val="N3. accrued - others"/>
      <sheetName val="InvoiceList"/>
      <sheetName val="U110"/>
      <sheetName val="Comp equip"/>
      <sheetName val="Mach &amp; equip"/>
      <sheetName val="Dep"/>
      <sheetName val="HP Int rea"/>
      <sheetName val="Deferred Revenue Nov 04"/>
      <sheetName val="Balance sheet"/>
      <sheetName val="TB Links"/>
      <sheetName val="FE-1771$.P1"/>
      <sheetName val="esxa"/>
      <sheetName val="Travel"/>
      <sheetName val="M101 Creditors lead"/>
      <sheetName val="sch6-rm"/>
      <sheetName val="A"/>
      <sheetName val="Change on 30 Aug"/>
      <sheetName val="U1.6"/>
      <sheetName val="U301"/>
      <sheetName val="M-14"/>
      <sheetName val="M-92"/>
      <sheetName val="M-19"/>
      <sheetName val="M-49"/>
      <sheetName val="M-12"/>
      <sheetName val="M-30"/>
      <sheetName val="蘆竹"/>
      <sheetName val="BPR"/>
      <sheetName val="Breadown"/>
      <sheetName val="809"/>
      <sheetName val="J3.4"/>
      <sheetName val="J1"/>
      <sheetName val="By Ctry"/>
      <sheetName val="C CRA-Detail"/>
      <sheetName val="Master"/>
      <sheetName val="EX-TGS"/>
      <sheetName val="B-4"/>
      <sheetName val="G-35-3"/>
      <sheetName val="STATPARA"/>
      <sheetName val="Lead"/>
      <sheetName val="Checks"/>
      <sheetName val="未审报表"/>
      <sheetName val="preBS"/>
      <sheetName val="preIS"/>
      <sheetName val="CF主表"/>
      <sheetName val="CF附表"/>
      <sheetName val="preCF"/>
      <sheetName val="preCE"/>
      <sheetName val="TB"/>
      <sheetName val="AJE"/>
      <sheetName val="CFJE"/>
      <sheetName val="UJE"/>
      <sheetName val="AJE1"/>
      <sheetName val="IS"/>
      <sheetName val="CE"/>
      <sheetName val="BalanceSheet"/>
      <sheetName val="IncomeStatement"/>
      <sheetName val="CashFlow"/>
      <sheetName val="OwnersEquity"/>
      <sheetName val="noteChecks"/>
      <sheetName val="所得税计算表&amp;递延"/>
      <sheetName val="坏账准备及减值表"/>
      <sheetName val="CFWP1"/>
      <sheetName val="CFWP2"/>
      <sheetName val="STATDATA"/>
      <sheetName val="TBSPIVOT"/>
      <sheetName val="NOTEPIVO2"/>
      <sheetName val="NOTEPIVO"/>
      <sheetName val="未审报表分析"/>
      <sheetName val="未审财务指标分析"/>
      <sheetName val="已审报表分析"/>
      <sheetName val="已审财务指标分析"/>
      <sheetName val="非财务信息"/>
      <sheetName val="ICTSI"/>
      <sheetName val="Mortgaged Loan"/>
      <sheetName val="WHBank"/>
      <sheetName val="S073m02A_loan"/>
    </sheetNames>
    <sheetDataSet>
      <sheetData sheetId="0"/>
      <sheetData sheetId="1"/>
      <sheetData sheetId="2"/>
      <sheetData sheetId="3"/>
      <sheetData sheetId="4"/>
      <sheetData sheetId="5"/>
      <sheetData sheetId="6">
        <row r="50">
          <cell r="B50">
            <v>28599142.420000002</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sheetData sheetId="75">
        <row r="9">
          <cell r="E9">
            <v>7500</v>
          </cell>
        </row>
      </sheetData>
      <sheetData sheetId="76">
        <row r="5">
          <cell r="D5">
            <v>0.45359237000000002</v>
          </cell>
        </row>
      </sheetData>
      <sheetData sheetId="77"/>
      <sheetData sheetId="78"/>
      <sheetData sheetId="79">
        <row r="2">
          <cell r="A2">
            <v>1</v>
          </cell>
        </row>
      </sheetData>
      <sheetData sheetId="80"/>
      <sheetData sheetId="81"/>
      <sheetData sheetId="82">
        <row r="2">
          <cell r="A2">
            <v>1</v>
          </cell>
        </row>
      </sheetData>
      <sheetData sheetId="83"/>
      <sheetData sheetId="84"/>
      <sheetData sheetId="85"/>
      <sheetData sheetId="86"/>
      <sheetData sheetId="87"/>
      <sheetData sheetId="88">
        <row r="26">
          <cell r="D26">
            <v>0.88600000000000001</v>
          </cell>
        </row>
      </sheetData>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ow r="4">
          <cell r="B4" t="str">
            <v>5公司</v>
          </cell>
        </row>
      </sheetData>
      <sheetData sheetId="117"/>
      <sheetData sheetId="118"/>
      <sheetData sheetId="119"/>
      <sheetData sheetId="120"/>
      <sheetData sheetId="121"/>
      <sheetData sheetId="122"/>
      <sheetData sheetId="123">
        <row r="5">
          <cell r="AN5">
            <v>0</v>
          </cell>
        </row>
      </sheetData>
      <sheetData sheetId="124">
        <row r="5">
          <cell r="AN5">
            <v>0</v>
          </cell>
        </row>
      </sheetData>
      <sheetData sheetId="125">
        <row r="6">
          <cell r="AN6">
            <v>0</v>
          </cell>
        </row>
      </sheetData>
      <sheetData sheetId="126">
        <row r="5">
          <cell r="AN5">
            <v>0</v>
          </cell>
        </row>
      </sheetData>
      <sheetData sheetId="127"/>
      <sheetData sheetId="128">
        <row r="5">
          <cell r="AN5">
            <v>0</v>
          </cell>
        </row>
      </sheetData>
      <sheetData sheetId="129">
        <row r="5">
          <cell r="AN5">
            <v>0</v>
          </cell>
        </row>
      </sheetData>
      <sheetData sheetId="130">
        <row r="6">
          <cell r="AN6">
            <v>0</v>
          </cell>
        </row>
      </sheetData>
      <sheetData sheetId="131">
        <row r="5">
          <cell r="AN5">
            <v>0</v>
          </cell>
        </row>
      </sheetData>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row r="3">
          <cell r="A3" t="str">
            <v>货币资金</v>
          </cell>
        </row>
      </sheetData>
      <sheetData sheetId="147">
        <row r="3">
          <cell r="A3" t="str">
            <v>交易性金融资产</v>
          </cell>
        </row>
      </sheetData>
      <sheetData sheetId="148">
        <row r="3">
          <cell r="A3" t="str">
            <v>衍生金融资产</v>
          </cell>
        </row>
      </sheetData>
      <sheetData sheetId="149">
        <row r="3">
          <cell r="A3" t="str">
            <v>应收票据</v>
          </cell>
        </row>
      </sheetData>
      <sheetData sheetId="150">
        <row r="3">
          <cell r="A3" t="str">
            <v>应收账款</v>
          </cell>
        </row>
      </sheetData>
      <sheetData sheetId="151">
        <row r="3">
          <cell r="A3" t="str">
            <v>应收款项融资</v>
          </cell>
        </row>
      </sheetData>
      <sheetData sheetId="152">
        <row r="3">
          <cell r="A3" t="str">
            <v>预付款项</v>
          </cell>
        </row>
      </sheetData>
      <sheetData sheetId="153">
        <row r="3">
          <cell r="A3" t="str">
            <v>应收资金集中管理款</v>
          </cell>
        </row>
      </sheetData>
      <sheetData sheetId="154">
        <row r="3">
          <cell r="A3" t="str">
            <v>其他应收款</v>
          </cell>
        </row>
      </sheetData>
      <sheetData sheetId="155">
        <row r="3">
          <cell r="A3" t="str">
            <v>存货</v>
          </cell>
        </row>
      </sheetData>
      <sheetData sheetId="156">
        <row r="3">
          <cell r="A3" t="str">
            <v>合同资产</v>
          </cell>
        </row>
      </sheetData>
      <sheetData sheetId="157"/>
      <sheetData sheetId="158">
        <row r="3">
          <cell r="A3" t="str">
            <v>一年内到期的非流动资产</v>
          </cell>
        </row>
      </sheetData>
      <sheetData sheetId="159">
        <row r="3">
          <cell r="A3" t="str">
            <v>其他流动资产</v>
          </cell>
        </row>
      </sheetData>
      <sheetData sheetId="160"/>
      <sheetData sheetId="161"/>
      <sheetData sheetId="162">
        <row r="3">
          <cell r="A3" t="str">
            <v>长期应收款</v>
          </cell>
        </row>
      </sheetData>
      <sheetData sheetId="163"/>
      <sheetData sheetId="164">
        <row r="3">
          <cell r="A3" t="str">
            <v>其他权益工具投资</v>
          </cell>
        </row>
      </sheetData>
      <sheetData sheetId="165">
        <row r="3">
          <cell r="A3" t="str">
            <v>其他非流动金融资产</v>
          </cell>
        </row>
      </sheetData>
      <sheetData sheetId="166">
        <row r="3">
          <cell r="A3" t="str">
            <v>投资性房地产</v>
          </cell>
        </row>
      </sheetData>
      <sheetData sheetId="167">
        <row r="3">
          <cell r="A3" t="str">
            <v>固定资产</v>
          </cell>
        </row>
      </sheetData>
      <sheetData sheetId="168">
        <row r="3">
          <cell r="A3" t="str">
            <v>在建工程</v>
          </cell>
        </row>
      </sheetData>
      <sheetData sheetId="169"/>
      <sheetData sheetId="170">
        <row r="3">
          <cell r="A3" t="str">
            <v>油气资产</v>
          </cell>
        </row>
      </sheetData>
      <sheetData sheetId="171">
        <row r="3">
          <cell r="A3" t="str">
            <v>使用权资产</v>
          </cell>
        </row>
      </sheetData>
      <sheetData sheetId="172">
        <row r="3">
          <cell r="A3" t="str">
            <v>无形资产</v>
          </cell>
        </row>
      </sheetData>
      <sheetData sheetId="173">
        <row r="3">
          <cell r="A3" t="str">
            <v>开发支出</v>
          </cell>
        </row>
      </sheetData>
      <sheetData sheetId="174"/>
      <sheetData sheetId="175"/>
      <sheetData sheetId="176">
        <row r="3">
          <cell r="A3" t="str">
            <v>递延所得税资产和递延所得税负债</v>
          </cell>
        </row>
      </sheetData>
      <sheetData sheetId="177">
        <row r="3">
          <cell r="A3" t="str">
            <v>其他非流动资产</v>
          </cell>
        </row>
      </sheetData>
      <sheetData sheetId="178">
        <row r="3">
          <cell r="A3" t="str">
            <v>短期借款</v>
          </cell>
        </row>
      </sheetData>
      <sheetData sheetId="179">
        <row r="3">
          <cell r="A3" t="str">
            <v>交易性金融负债</v>
          </cell>
        </row>
      </sheetData>
      <sheetData sheetId="180">
        <row r="3">
          <cell r="A3" t="str">
            <v>衍生金融负债</v>
          </cell>
        </row>
      </sheetData>
      <sheetData sheetId="181">
        <row r="3">
          <cell r="A3" t="str">
            <v>应付票据</v>
          </cell>
        </row>
      </sheetData>
      <sheetData sheetId="182">
        <row r="3">
          <cell r="A3" t="str">
            <v>应付账款</v>
          </cell>
        </row>
      </sheetData>
      <sheetData sheetId="183">
        <row r="3">
          <cell r="A3" t="str">
            <v>预收款项</v>
          </cell>
        </row>
      </sheetData>
      <sheetData sheetId="184">
        <row r="3">
          <cell r="A3" t="str">
            <v>合同负债情况</v>
          </cell>
        </row>
      </sheetData>
      <sheetData sheetId="185">
        <row r="3">
          <cell r="A3" t="str">
            <v>应付职工薪酬</v>
          </cell>
        </row>
      </sheetData>
      <sheetData sheetId="186">
        <row r="3">
          <cell r="A3" t="str">
            <v>应交税费</v>
          </cell>
        </row>
      </sheetData>
      <sheetData sheetId="187">
        <row r="3">
          <cell r="A3" t="str">
            <v>其他应付款</v>
          </cell>
        </row>
      </sheetData>
      <sheetData sheetId="188">
        <row r="3">
          <cell r="A3" t="str">
            <v>持有待售负债</v>
          </cell>
        </row>
      </sheetData>
      <sheetData sheetId="189">
        <row r="3">
          <cell r="A3" t="str">
            <v>一年内到期的非流动负债</v>
          </cell>
        </row>
      </sheetData>
      <sheetData sheetId="190">
        <row r="3">
          <cell r="A3" t="str">
            <v>其他流动负债</v>
          </cell>
        </row>
      </sheetData>
      <sheetData sheetId="191">
        <row r="3">
          <cell r="A3" t="str">
            <v>长期借款</v>
          </cell>
        </row>
      </sheetData>
      <sheetData sheetId="192">
        <row r="3">
          <cell r="A3" t="str">
            <v>应付债券</v>
          </cell>
        </row>
      </sheetData>
      <sheetData sheetId="193"/>
      <sheetData sheetId="194">
        <row r="3">
          <cell r="A3" t="str">
            <v>租赁负债</v>
          </cell>
        </row>
      </sheetData>
      <sheetData sheetId="195">
        <row r="3">
          <cell r="A3" t="str">
            <v>长期应付款</v>
          </cell>
        </row>
      </sheetData>
      <sheetData sheetId="196">
        <row r="3">
          <cell r="A3" t="str">
            <v>长期应付职工薪酬</v>
          </cell>
        </row>
      </sheetData>
      <sheetData sheetId="197">
        <row r="3">
          <cell r="A3" t="str">
            <v>预计负债</v>
          </cell>
        </row>
      </sheetData>
      <sheetData sheetId="198">
        <row r="3">
          <cell r="A3" t="str">
            <v>递延收益</v>
          </cell>
        </row>
      </sheetData>
      <sheetData sheetId="199">
        <row r="3">
          <cell r="A3" t="str">
            <v>其他非流动负债</v>
          </cell>
        </row>
      </sheetData>
      <sheetData sheetId="200"/>
      <sheetData sheetId="201"/>
      <sheetData sheetId="202">
        <row r="3">
          <cell r="A3" t="str">
            <v>资本公积</v>
          </cell>
        </row>
      </sheetData>
      <sheetData sheetId="203">
        <row r="3">
          <cell r="A3" t="str">
            <v>专项储备</v>
          </cell>
        </row>
      </sheetData>
      <sheetData sheetId="204"/>
      <sheetData sheetId="205"/>
      <sheetData sheetId="206">
        <row r="3">
          <cell r="A3" t="str">
            <v>营业收入和营业成本</v>
          </cell>
        </row>
      </sheetData>
      <sheetData sheetId="207">
        <row r="3">
          <cell r="A3" t="str">
            <v>销售费用、管理费用、研发费用、财务费用</v>
          </cell>
        </row>
      </sheetData>
      <sheetData sheetId="208">
        <row r="3">
          <cell r="A3" t="str">
            <v>其他收益</v>
          </cell>
        </row>
      </sheetData>
      <sheetData sheetId="209">
        <row r="3">
          <cell r="A3" t="str">
            <v>投资收益</v>
          </cell>
        </row>
      </sheetData>
      <sheetData sheetId="210">
        <row r="3">
          <cell r="A3" t="str">
            <v>净敞口套期收益</v>
          </cell>
        </row>
      </sheetData>
      <sheetData sheetId="211">
        <row r="3">
          <cell r="A3" t="str">
            <v>公允价值变动收益</v>
          </cell>
        </row>
      </sheetData>
      <sheetData sheetId="212">
        <row r="3">
          <cell r="A3" t="str">
            <v>信用减值损失</v>
          </cell>
        </row>
      </sheetData>
      <sheetData sheetId="213">
        <row r="3">
          <cell r="A3" t="str">
            <v>资产减值损失</v>
          </cell>
        </row>
      </sheetData>
      <sheetData sheetId="214">
        <row r="3">
          <cell r="A3" t="str">
            <v>资产处置收益</v>
          </cell>
        </row>
      </sheetData>
      <sheetData sheetId="215">
        <row r="3">
          <cell r="A3" t="str">
            <v>营业外收入</v>
          </cell>
        </row>
      </sheetData>
      <sheetData sheetId="216">
        <row r="3">
          <cell r="A3" t="str">
            <v>营业外支出</v>
          </cell>
        </row>
      </sheetData>
      <sheetData sheetId="217">
        <row r="3">
          <cell r="A3" t="str">
            <v>所得税费用</v>
          </cell>
        </row>
      </sheetData>
      <sheetData sheetId="218"/>
      <sheetData sheetId="219"/>
      <sheetData sheetId="220"/>
      <sheetData sheetId="221">
        <row r="3">
          <cell r="A3" t="str">
            <v>股份支付</v>
          </cell>
        </row>
      </sheetData>
      <sheetData sheetId="222"/>
      <sheetData sheetId="223">
        <row r="3">
          <cell r="A3" t="str">
            <v>借款费用</v>
          </cell>
        </row>
      </sheetData>
      <sheetData sheetId="224">
        <row r="3">
          <cell r="A3" t="str">
            <v>租赁</v>
          </cell>
        </row>
      </sheetData>
      <sheetData sheetId="225">
        <row r="3">
          <cell r="A3" t="str">
            <v>终止经营</v>
          </cell>
        </row>
      </sheetData>
      <sheetData sheetId="226"/>
      <sheetData sheetId="227"/>
      <sheetData sheetId="228"/>
      <sheetData sheetId="229">
        <row r="3">
          <cell r="A3" t="str">
            <v>所有权和使用权受到限制的资产</v>
          </cell>
        </row>
      </sheetData>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ow r="21">
          <cell r="I21">
            <v>-345987</v>
          </cell>
        </row>
      </sheetData>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sheetData sheetId="358" refreshError="1"/>
      <sheetData sheetId="359"/>
      <sheetData sheetId="360"/>
      <sheetData sheetId="361" refreshError="1"/>
      <sheetData sheetId="362">
        <row r="7">
          <cell r="B7">
            <v>29.111999999999998</v>
          </cell>
        </row>
      </sheetData>
      <sheetData sheetId="363">
        <row r="49">
          <cell r="C49" t="str">
            <v>现金流量表补充资料</v>
          </cell>
        </row>
      </sheetData>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row r="1">
          <cell r="A1" t="str">
            <v>11 October 2004</v>
          </cell>
        </row>
      </sheetData>
      <sheetData sheetId="378"/>
      <sheetData sheetId="379"/>
      <sheetData sheetId="380"/>
      <sheetData sheetId="381"/>
      <sheetData sheetId="382" refreshError="1"/>
      <sheetData sheetId="383" refreshError="1"/>
      <sheetData sheetId="384" refreshError="1"/>
      <sheetData sheetId="385" refreshError="1"/>
      <sheetData sheetId="386"/>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sheetData sheetId="406">
        <row r="995">
          <cell r="B995" t="str">
            <v>√</v>
          </cell>
        </row>
      </sheetData>
      <sheetData sheetId="407" refreshError="1"/>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row r="2">
          <cell r="C2" t="str">
            <v>Profile</v>
          </cell>
        </row>
      </sheetData>
      <sheetData sheetId="423"/>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refreshError="1"/>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refreshError="1"/>
      <sheetData sheetId="819"/>
      <sheetData sheetId="820"/>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ow r="8">
          <cell r="A8" t="str">
            <v>Turnover</v>
          </cell>
        </row>
      </sheetData>
      <sheetData sheetId="843"/>
      <sheetData sheetId="844"/>
      <sheetData sheetId="845"/>
      <sheetData sheetId="846"/>
      <sheetData sheetId="847" refreshError="1"/>
      <sheetData sheetId="848" refreshError="1"/>
      <sheetData sheetId="849" refreshError="1"/>
      <sheetData sheetId="850" refreshError="1"/>
      <sheetData sheetId="851" refreshError="1"/>
      <sheetData sheetId="852"/>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ow r="1">
          <cell r="B1" t="str">
            <v>itemID</v>
          </cell>
        </row>
      </sheetData>
      <sheetData sheetId="923">
        <row r="5">
          <cell r="F5">
            <v>45291</v>
          </cell>
        </row>
      </sheetData>
      <sheetData sheetId="924" refreshError="1"/>
      <sheetData sheetId="925" refreshError="1"/>
      <sheetData sheetId="926">
        <row r="8">
          <cell r="C8" t="str">
            <v>ItemId1</v>
          </cell>
        </row>
      </sheetData>
      <sheetData sheetId="927">
        <row r="8">
          <cell r="B8" t="str">
            <v>项目编号</v>
          </cell>
        </row>
      </sheetData>
      <sheetData sheetId="928" refreshError="1"/>
      <sheetData sheetId="929" refreshError="1"/>
      <sheetData sheetId="930">
        <row r="8">
          <cell r="B8" t="str">
            <v>项目编号</v>
          </cell>
        </row>
      </sheetData>
      <sheetData sheetId="931">
        <row r="2">
          <cell r="D2" t="str">
            <v>81</v>
          </cell>
        </row>
      </sheetData>
      <sheetData sheetId="932">
        <row r="6">
          <cell r="F6" t="str">
            <v>本期</v>
          </cell>
        </row>
      </sheetData>
      <sheetData sheetId="933" refreshError="1"/>
      <sheetData sheetId="934" refreshError="1"/>
      <sheetData sheetId="935" refreshError="1"/>
      <sheetData sheetId="936" refreshError="1"/>
      <sheetData sheetId="937">
        <row r="7">
          <cell r="E7">
            <v>35.75</v>
          </cell>
        </row>
      </sheetData>
      <sheetData sheetId="938" refreshError="1"/>
      <sheetData sheetId="939" refreshError="1"/>
      <sheetData sheetId="940" refreshError="1"/>
      <sheetData sheetId="941" refreshError="1"/>
      <sheetData sheetId="942" refreshError="1"/>
      <sheetData sheetId="943" refreshError="1"/>
      <sheetData sheetId="944"/>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sheetData sheetId="96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审计标识"/>
      <sheetName val="基本资料(不打印)"/>
      <sheetName val="程序表不打印"/>
      <sheetName val="计划程序"/>
      <sheetName val="A1-1审定表"/>
      <sheetName val="A1-2货币汇总"/>
      <sheetName val="A1-2-1现金"/>
      <sheetName val="A1-2-2银行存款"/>
      <sheetName val="A1-3-1存款调节汇总"/>
      <sheetName val="A1-6xj现金抽样"/>
      <sheetName val="A1-6ck存款抽样"/>
      <sheetName val="A1-3-2定期存单检查"/>
      <sheetName val="A1-3-3存款调节表检查"/>
      <sheetName val="A1-3-3存款调节表检查 (2)"/>
      <sheetName val="A1-3-3存款调节表检查 (3)"/>
      <sheetName val="A1-3-3存款调节表检查 (4)"/>
      <sheetName val="A1-3-3存款调节表检查 (5)"/>
      <sheetName val="A1-3-3存款调节表检查 (6)"/>
      <sheetName val="A1-3-3存款调节表检查 (7)"/>
      <sheetName val="A1-3-3存款调节表检查 (8)"/>
      <sheetName val="A1-3-3存款调节表检查 (9)"/>
      <sheetName val="A1-3-3存款调节表检查 (10)"/>
      <sheetName val="A1-3-4其他调节汇总"/>
      <sheetName val="A1-3-5其他调节表检查"/>
      <sheetName val="A1-3-5其他调节表检查 (2)"/>
      <sheetName val="A1-4函证控制"/>
      <sheetName val="A1-4-1银行询证函"/>
      <sheetName val="A1-5现金盘点"/>
      <sheetName val="A1-6qt其他货币抽样"/>
      <sheetName val="A1-8截止日测试"/>
      <sheetName val="L2-2-2"/>
      <sheetName val="A37-2汇总表"/>
      <sheetName val="H1.3"/>
      <sheetName val="220.4.02.0030-ICA比率計算"/>
      <sheetName val="Cover"/>
      <sheetName val="User's Guide"/>
      <sheetName val="Parameters"/>
      <sheetName val="(i)"/>
      <sheetName val="Benchmark"/>
      <sheetName val="Multiples"/>
      <sheetName val="(ii)"/>
      <sheetName val="TARGET"/>
      <sheetName val="COMP1"/>
      <sheetName val="COMP2"/>
      <sheetName val="COMP3"/>
      <sheetName val="(iii)"/>
      <sheetName val="Graph I"/>
      <sheetName val="Graph II"/>
      <sheetName val="Beta"/>
      <sheetName val="Reg"/>
      <sheetName val="Profile"/>
      <sheetName val="Check"/>
      <sheetName val="Brokers"/>
      <sheetName val="Menu"/>
      <sheetName val="Notes"/>
      <sheetName val="ImportHistory"/>
      <sheetName val="Data"/>
      <sheetName val="Contents"/>
      <sheetName val="APEX"/>
      <sheetName val="Sugar Creek"/>
      <sheetName val="CC8"/>
      <sheetName val="Perryville"/>
      <sheetName val="Bosque Exp"/>
      <sheetName val="Dahlberg"/>
      <sheetName val="Leases"/>
      <sheetName val="Pepco"/>
      <sheetName val="Independence"/>
      <sheetName val="Wrightsville"/>
      <sheetName val="Zeeland"/>
      <sheetName val="Americas Growth THE GOAL HC"/>
      <sheetName val="GAS RECEIPTS DATA"/>
      <sheetName val="Instructions"/>
      <sheetName val="CUSTDATA"/>
      <sheetName val="Index"/>
      <sheetName val="Board Capital"/>
      <sheetName val=" GAS RECEIPTS (2)"/>
      <sheetName val="CapData"/>
      <sheetName val="Actual DATA"/>
      <sheetName val="2000 BUDGET DATA"/>
      <sheetName val="Summary of Summaries"/>
      <sheetName val="DATA_2001_Budget"/>
      <sheetName val="Forecast DATA"/>
      <sheetName val="NSW Hyperion"/>
      <sheetName val="Measurement data"/>
      <sheetName val="2001_Budget"/>
      <sheetName val="GN Hyperion"/>
      <sheetName val="ACT Hyperion"/>
      <sheetName val="INDICATOR DATA"/>
      <sheetName val="LTIFR"/>
      <sheetName val="CAPITAL"/>
      <sheetName val="INDICATORS"/>
      <sheetName val="基本情况表"/>
      <sheetName val="资产"/>
      <sheetName val="负债"/>
      <sheetName val="利润"/>
      <sheetName val="现流"/>
      <sheetName val="权益（本）"/>
      <sheetName val="权益（上）"/>
      <sheetName val="资23"/>
      <sheetName val="负23"/>
      <sheetName val="利23"/>
      <sheetName val="现23"/>
      <sheetName val="调23"/>
      <sheetName val="资22"/>
      <sheetName val="负22"/>
      <sheetName val="利22"/>
      <sheetName val="现22"/>
      <sheetName val="调22"/>
      <sheetName val="调整科目"/>
      <sheetName val="目录"/>
      <sheetName val="修订记录"/>
      <sheetName val="封面"/>
      <sheetName val="资合并"/>
      <sheetName val="资"/>
      <sheetName val="利合并"/>
      <sheetName val="利"/>
      <sheetName val="现合并"/>
      <sheetName val="现"/>
      <sheetName val="所合并"/>
      <sheetName val="所"/>
      <sheetName val="企业合并及合并财务报表"/>
      <sheetName val="货币资金"/>
      <sheetName val="交易性金融资产"/>
      <sheetName val="衍生金融资产"/>
      <sheetName val="应收票据"/>
      <sheetName val="应收账款"/>
      <sheetName val="应收款项融资"/>
      <sheetName val="预付款项"/>
      <sheetName val="应收资金集中管理款"/>
      <sheetName val="其他应收款"/>
      <sheetName val="存货"/>
      <sheetName val="合同资产"/>
      <sheetName val="持有待售资产"/>
      <sheetName val="一年内到期的非流动资产"/>
      <sheetName val="其他流动资产"/>
      <sheetName val="债权投资"/>
      <sheetName val="其他债权投资"/>
      <sheetName val="长期应收款"/>
      <sheetName val="长期股权投资"/>
      <sheetName val="其他权益工具投资"/>
      <sheetName val="其他非流动金融资产"/>
      <sheetName val="投资性房地产"/>
      <sheetName val="固定资产"/>
      <sheetName val="在建工程"/>
      <sheetName val="生产性生物资产"/>
      <sheetName val="油气资产"/>
      <sheetName val="使用权资产"/>
      <sheetName val="无形资产"/>
      <sheetName val="开发支出"/>
      <sheetName val="商誉"/>
      <sheetName val="长期待摊费用"/>
      <sheetName val="递延所得税资产和递延所得税负债"/>
      <sheetName val="其他非流动资产"/>
      <sheetName val="短期借款"/>
      <sheetName val="交易性金融负债"/>
      <sheetName val="衍生金融负债"/>
      <sheetName val="应付票据"/>
      <sheetName val="应付账款"/>
      <sheetName val="预收款项"/>
      <sheetName val="合同负债"/>
      <sheetName val="应付职工薪酬"/>
      <sheetName val="应交税费"/>
      <sheetName val="其他应付款"/>
      <sheetName val="持有待售负债"/>
      <sheetName val="一年内到期的非流动负债"/>
      <sheetName val="其他流动负债"/>
      <sheetName val="长期借款"/>
      <sheetName val="应付债券"/>
      <sheetName val="优先股永续债"/>
      <sheetName val="租赁负债"/>
      <sheetName val="长期应付款"/>
      <sheetName val="长期应付职工薪酬"/>
      <sheetName val="预计负债"/>
      <sheetName val="递延收益"/>
      <sheetName val="其他非流动负债"/>
      <sheetName val="实收资本"/>
      <sheetName val="其他权益工具"/>
      <sheetName val="资本公积"/>
      <sheetName val="专项储备"/>
      <sheetName val="盈余公积"/>
      <sheetName val="未分配利润"/>
      <sheetName val="营业收入和营业成本"/>
      <sheetName val="销售费用、管理费用、研发费用、财务费用"/>
      <sheetName val="其他收益"/>
      <sheetName val="投资收益"/>
      <sheetName val="净敞口套期收益"/>
      <sheetName val="公允价值变动收益"/>
      <sheetName val="信用减值损失"/>
      <sheetName val="资产减值损失"/>
      <sheetName val="资产处置收益"/>
      <sheetName val="营业外收入"/>
      <sheetName val="营业外支出"/>
      <sheetName val="所得税费用"/>
      <sheetName val="其他综合收益"/>
      <sheetName val="每股收益"/>
      <sheetName val="非货币性资产交换"/>
      <sheetName val="股份支付"/>
      <sheetName val="债务重组"/>
      <sheetName val="借款费用"/>
      <sheetName val="租赁"/>
      <sheetName val="终止经营"/>
      <sheetName val="分部信息"/>
      <sheetName val="现金流量表补充资料"/>
      <sheetName val="外币货币性项目"/>
      <sheetName val="所有权或使用权受到限制的资产"/>
      <sheetName val="或有事项"/>
      <sheetName val="资产负债表日后事项"/>
      <sheetName val="关联方关系及其交易"/>
      <sheetName val="母公司应收账款"/>
      <sheetName val="母公司应收资金集中管理款"/>
      <sheetName val="母公司其他应收款"/>
      <sheetName val="母公司长期股权投资"/>
      <sheetName val="母公司营业收入和营业成本"/>
      <sheetName val="母公司投资收益"/>
      <sheetName val="母公司现金流量表补充资料"/>
      <sheetName val="利润表补充资料"/>
      <sheetName val="PL compare"/>
      <sheetName val="Output&gt;&gt;"/>
      <sheetName val="3. PF-Post-Hearing"/>
      <sheetName val="3. PF-1H21"/>
      <sheetName val="4. WCF"/>
      <sheetName val="5. Sensitivity"/>
      <sheetName val="6. Breakeven"/>
      <sheetName val="Buildup&gt;&gt;"/>
      <sheetName val="P&amp;L buildup"/>
      <sheetName val="P&amp;L PRS"/>
      <sheetName val="P&amp;L buildup (2)"/>
      <sheetName val="Co Input&gt;&gt;"/>
      <sheetName val="单店增长举例"/>
      <sheetName val="Cost"/>
      <sheetName val="集团底表"/>
      <sheetName val="PBM底表"/>
      <sheetName val="PRS底表"/>
      <sheetName val="P&amp;L PBM"/>
      <sheetName val="P&amp;L PPS"/>
      <sheetName val="PPN底稿"/>
      <sheetName val="P&amp;L Group"/>
      <sheetName val="PPS底表"/>
      <sheetName val="PBM预测-&gt;"/>
      <sheetName val="PBM门店收入预测"/>
      <sheetName val="新店收入预测"/>
      <sheetName val="开店计划"/>
      <sheetName val="PBM自建门店收入预测（1&amp;2级）"/>
      <sheetName val="PBM自建门店收入预测（3级）"/>
      <sheetName val="PRS预测-&gt;"/>
      <sheetName val="SMO收入23分拆到月"/>
      <sheetName val="SMO收入测算1"/>
      <sheetName val="SMO收入测算2"/>
      <sheetName val="PPS预测-&gt;"/>
      <sheetName val="健康保指标及人头"/>
      <sheetName val="健康保指标及人头-old"/>
      <sheetName val="优先股"/>
      <sheetName val="取数表-&gt;"/>
      <sheetName val="管理费用&amp;销售费用V2"/>
      <sheetName val="研发费用"/>
      <sheetName val="7月报表"/>
      <sheetName val="8月报表"/>
      <sheetName val="#BusinessQuery#"/>
      <sheetName val="Ship option by site"/>
      <sheetName val="ship option over time"/>
      <sheetName val="Chart shipOpn by SellerCtn"/>
      <sheetName val="Chart ship option by site"/>
      <sheetName val="Chart ship option over time"/>
      <sheetName val="Q2 charts"/>
      <sheetName val="query results - Q2'03"/>
      <sheetName val="query results"/>
      <sheetName val="Sheet1"/>
      <sheetName val="Safari09"/>
      <sheetName val="geog"/>
      <sheetName val="Summary"/>
      <sheetName val="Ownership"/>
      <sheetName val="Overview"/>
      <sheetName val="Ratings &amp; Targets"/>
      <sheetName val="Prices"/>
      <sheetName val="Financials"/>
      <sheetName val="Share Price"/>
      <sheetName val="Descrip. &amp; Ownership"/>
      <sheetName val="KIS_Annual"/>
      <sheetName val="Control"/>
      <sheetName val="Summary Local"/>
      <sheetName val="Research Est."/>
      <sheetName val="Summary USD"/>
      <sheetName val="Share Stats"/>
      <sheetName val="SZ distribution"/>
      <sheetName val="SH distribution"/>
      <sheetName val="EBT Suzhou"/>
      <sheetName val="会计分录"/>
      <sheetName val="Cheap_Stock"/>
      <sheetName val="bal"/>
      <sheetName val="General Inputs"/>
      <sheetName val="INFO"/>
      <sheetName val="Bk"/>
      <sheetName val="Balance"/>
      <sheetName val="Sources"/>
      <sheetName val="操作表"/>
      <sheetName val="调查分析表"/>
      <sheetName val="土地一般因素"/>
      <sheetName val="成本逼近"/>
      <sheetName val="土地调查评价表-工业用地"/>
      <sheetName val="土地调查评价表-商业用地"/>
      <sheetName val="居住用地"/>
      <sheetName val="工业"/>
      <sheetName val="住宅"/>
      <sheetName val="商业"/>
      <sheetName val="土地租赁"/>
      <sheetName val="房地出租"/>
      <sheetName val="生产企业不动产"/>
      <sheetName val="XL4Poppy"/>
      <sheetName val="毕马威联系人"/>
      <sheetName val="资产负债表项目与会计科目对照表"/>
      <sheetName val="1.0 现金"/>
      <sheetName val="1.1 运送中现金"/>
      <sheetName val="1.2 银行存款"/>
      <sheetName val="2.0 贵金属"/>
      <sheetName val="3.0 存放中央银行款项"/>
      <sheetName val="4.0 存放拆放同业和金融性公司款项"/>
      <sheetName val="5.0 贷款分析(按性质)"/>
      <sheetName val="5.1 按客户性质分类"/>
      <sheetName val="5.2 非应计贷款与后三类贷款调节表"/>
      <sheetName val="5.3-贷款分析(按原发放日期分析)"/>
      <sheetName val="5.4- 贷款分析(按逾期日分析)"/>
      <sheetName val="6.0 贴现分析(按汇票性质,风险分析)"/>
      <sheetName val="6.1 再贴现资金"/>
      <sheetName val="7.0 呆账准备金"/>
      <sheetName val="8.0 投资分类表"/>
      <sheetName val="8.1 增减变动情况"/>
      <sheetName val="8.2 短期债券投资明细表"/>
      <sheetName val="8.3 长期债券投资明细表"/>
      <sheetName val="8.4 股权投资明细表"/>
      <sheetName val="8.5 短期债券投资销售"/>
      <sheetName val="8.6 长期债券投资销售"/>
      <sheetName val="8.7 股权投资销售"/>
      <sheetName val="9.0 代理证券"/>
      <sheetName val="10.0 买入返售证券款"/>
      <sheetName val="10.1 买入返售证券款明细表"/>
      <sheetName val="11.0 应收账款增减变动情况和帐龄分析"/>
      <sheetName val="12.0 其它应收款帐龄分析"/>
      <sheetName val="12.1 其它应收款明细表"/>
      <sheetName val="13.0 待处理流动资产损益明细表"/>
      <sheetName val="14.0 固定资产和在建工程"/>
      <sheetName val="14.1 固定资产内部转入"/>
      <sheetName val="14.2 固定资产内部转出"/>
      <sheetName val="14.3 由第三方保管的固定资产"/>
      <sheetName val="14.4 持有作经营租赁用途的固定资产"/>
      <sheetName val="14.5 闲置的固定资产"/>
      <sheetName val="14.6 以银行以外名义持有的固定资产"/>
      <sheetName val="14.7 作抵押用途的固定资产"/>
      <sheetName val="14.8 其他所有权,使用权带有限制的固定资产"/>
      <sheetName val="14.9 以重估值记帐的固定资产"/>
      <sheetName val="14.10 在建工程"/>
      <sheetName val="14.11 融资租入固定资产"/>
      <sheetName val="14.12 帐外资产"/>
      <sheetName val="14.13 资本承担"/>
      <sheetName val="14.14 土地"/>
      <sheetName val="14.15 提足折旧的固定资产"/>
      <sheetName val="15.0 固定资产清理明细表"/>
      <sheetName val="16.0 待处理固定资产损益明细表"/>
      <sheetName val="17.0 无形资产"/>
      <sheetName val="17.1 土地使用权"/>
      <sheetName val="17.2 其它无形资产"/>
      <sheetName val="18.0 长期待摊费用增减变动情况"/>
      <sheetName val="18.1 长期待摊费用明细表"/>
      <sheetName val="19.0 系统内往来"/>
      <sheetName val="20.0 待处理抵贷资产"/>
      <sheetName val="21.0 待处理资产明细表"/>
      <sheetName val="22.0 向中央银行借款明细表"/>
      <sheetName val="23.0 同业存放拆入和金融性公司拆入款项"/>
      <sheetName val="24.0 应解汇款"/>
      <sheetName val="25.0 汇出汇款"/>
      <sheetName val="26.0 应付帐款增减变动情况和帐龄分析"/>
      <sheetName val="27.0 其他应付款帐龄分析"/>
      <sheetName val="27.1 其他应付款明细表"/>
      <sheetName val="27.2 应付工资"/>
      <sheetName val="27.3 应付福利费"/>
      <sheetName val="27.4 预提费用增减变动情况"/>
      <sheetName val="28.0 应交税金"/>
      <sheetName val="29.0 保证金明细表"/>
      <sheetName val="30.0 发行长期债券"/>
      <sheetName val="31.0 长期借款"/>
      <sheetName val="32.0 员工之房改情况调查表"/>
      <sheetName val="33.0 委托贷款,委托贷款基金"/>
      <sheetName val="34.0 股权投资收益分类表"/>
      <sheetName val="35.0 专项其它收入"/>
      <sheetName val="36.0 专项其它支出"/>
      <sheetName val="37.0 以前年度损益调整"/>
      <sheetName val="38.0 - 开出保函"/>
      <sheetName val="38.1-开出信用证"/>
      <sheetName val="38.2 应收各项托收款项"/>
      <sheetName val="38.3 表外未履约期权合同"/>
      <sheetName val="38.4 表外未履约掉期合同"/>
      <sheetName val="38.5 表外未履约外汇合同"/>
      <sheetName val="38.6 或有负债明细表"/>
      <sheetName val="38.6.1 未决诉讼"/>
      <sheetName val="38.7 经营性租赁支出及承诺"/>
      <sheetName val="39.0 资产流动性情况"/>
      <sheetName val="39.1分币种列示资产负债"/>
      <sheetName val="39.2 收益率差异"/>
      <sheetName val="40.0 利息收支变动原因"/>
      <sheetName val="40.1 按业务类型披露"/>
      <sheetName val="40.2 贷款结构分析"/>
      <sheetName val="40.2.1 业务与相关会计科目对照表"/>
      <sheetName val="40.3 专项拨备变动"/>
      <sheetName val="41.0 对外实体投资"/>
      <sheetName val="会计帐与传输总数调节表"/>
      <sheetName val="20.0 待处理抵债资产"/>
      <sheetName val="27.5 应付利润增减变动情况"/>
      <sheetName val="38.6.2 已决未记帐诉讼"/>
      <sheetName val="40.2.2 业务与相关会计科目对照表 (外币)"/>
      <sheetName val="40.3 核销和年內回收款项分类"/>
      <sheetName val="41.1 自办经济实体"/>
      <sheetName val="42.0-关联方交易"/>
      <sheetName val="汇总"/>
      <sheetName val="置"/>
      <sheetName val="赤"/>
      <sheetName val="大"/>
      <sheetName val="红"/>
      <sheetName val="开"/>
      <sheetName val="湄"/>
      <sheetName val="仁"/>
      <sheetName val="绥"/>
      <sheetName val="桐"/>
      <sheetName val="营"/>
      <sheetName val="余"/>
      <sheetName val="正"/>
      <sheetName val="县"/>
      <sheetName val="5.0 贷款分析(按性质) "/>
      <sheetName val="5.3-贷款分析(按原发放日期分析)2003-6-30"/>
      <sheetName val="39。0 资产流动性情况"/>
      <sheetName val="Sheet2"/>
      <sheetName val="Sheet3"/>
      <sheetName val="表1"/>
      <sheetName val="表2"/>
      <sheetName val="表3流动资产汇总表"/>
      <sheetName val="表3-1-1库存现金"/>
      <sheetName val="表3-1-2运送中现金"/>
      <sheetName val="表3-1-3银行存款"/>
      <sheetName val="表3-2贵金属"/>
      <sheetName val="表3-3存放中央银行款项"/>
      <sheetName val="表3-4存放同业款项"/>
      <sheetName val="表3-5拆放同业款项"/>
      <sheetName val="表3-6拆放金融性公司"/>
      <sheetName val="表3-7短期贷款汇总表"/>
      <sheetName val="表3-7-1短期贷款（对公）"/>
      <sheetName val="表3-7-2短期贷款（对私）"/>
      <sheetName val="表3-8应收进出口押汇"/>
      <sheetName val="表3-9应收账款"/>
      <sheetName val="表3-10其他应收款"/>
      <sheetName val="表3-11贴现"/>
      <sheetName val="表3-12短期投资"/>
      <sheetName val="表3-13代理证券"/>
      <sheetName val="表3-14买入返售证券"/>
      <sheetName val="表3-15待处理流动资产净损失"/>
      <sheetName val="表3-16一年内到期长期投资"/>
      <sheetName val="表4-1-1中长期贷款（对公）"/>
      <sheetName val="表4-1-2中长期贷款（对私）"/>
      <sheetName val="表4-2不良贷款（含对公、私）"/>
      <sheetName val="表5长期投资汇总表"/>
      <sheetName val="表5-1长期股权投资"/>
      <sheetName val="表5-2长期非剥离债转股"/>
      <sheetName val="表5-3长期债券投资"/>
      <sheetName val="表6固定资产汇总表"/>
      <sheetName val="表6-1-1建筑物"/>
      <sheetName val="表6-1-2构筑物"/>
      <sheetName val="表6-2-1机器设备"/>
      <sheetName val="表6-2-2车辆"/>
      <sheetName val="表6-3-1土建在建工程"/>
      <sheetName val="表6-3-2设备在建工程"/>
      <sheetName val="表6-4固定资产清理"/>
      <sheetName val="表6-5待处理固定资产净损失"/>
      <sheetName val="表7-1土地使用权"/>
      <sheetName val="表7-2无形资产-其他无形资产"/>
      <sheetName val="表8-1长期待摊费用"/>
      <sheetName val="表9其他资产"/>
      <sheetName val="表9-1待处理抵债房屋"/>
      <sheetName val="表9-2待处理抵债土地"/>
      <sheetName val="表9-3待处理抵债交通工具"/>
      <sheetName val="表9-4待处理抵债机器设备"/>
      <sheetName val="表9-5待处理抵债权利凭证"/>
      <sheetName val="表9-6待处理其他抵债资产"/>
      <sheetName val="表9-7抵债资产待处理损溢"/>
      <sheetName val="表9-8待处理资产"/>
      <sheetName val="表10流动负债汇总表"/>
      <sheetName val="表10-1短期存款"/>
      <sheetName val="表10-2短期储蓄存款"/>
      <sheetName val="表10-3财政性存款"/>
      <sheetName val="表10-4向央行借款"/>
      <sheetName val="表10-5同业存放款"/>
      <sheetName val="表10-6同业拆入"/>
      <sheetName val="表10-7金融性公司拆入"/>
      <sheetName val="表10-8应解汇款"/>
      <sheetName val="表10-9汇出汇款"/>
      <sheetName val="表10-10应付代理证券款项"/>
      <sheetName val="表10-11应付账款"/>
      <sheetName val="表10-12其它应付款"/>
      <sheetName val="表10-13应付工资"/>
      <sheetName val="表10-14应付福利费"/>
      <sheetName val="表10-15应交税金"/>
      <sheetName val="表10-16应付利润"/>
      <sheetName val="表10-17预提费用"/>
      <sheetName val="表10-18发行短期债券"/>
      <sheetName val="表10-19一年内到期的长期负债"/>
      <sheetName val="表11长期负债汇总"/>
      <sheetName val="表11-1长期存款"/>
      <sheetName val="表11-2长期储蓄存款"/>
      <sheetName val="表11-3保证金"/>
      <sheetName val="表11-4发行长期债券"/>
      <sheetName val="表11-5长期借款"/>
      <sheetName val="表11-6长期应付款"/>
      <sheetName val="表12其他负债"/>
      <sheetName val="表12-1委托贷款"/>
      <sheetName val="表12-2委托贷款基金"/>
      <sheetName val="12.1 其宁应收款明细表"/>
      <sheetName val="20.0 附表"/>
      <sheetName val="29.0 附表"/>
      <sheetName val="33.0 附表（1）"/>
      <sheetName val="33.0 附表（2）"/>
      <sheetName val="33.0 附表（3）"/>
      <sheetName val="33.0 附表（4）"/>
      <sheetName val="33.0 附表（5）"/>
      <sheetName val="40－短期借款变动表 "/>
      <sheetName val="41－拆入资金"/>
      <sheetName val="42－应付手续费 "/>
      <sheetName val="43－应付佣金 "/>
      <sheetName val="44－应付分保账款 "/>
      <sheetName val="45－预收保费 "/>
      <sheetName val="46-预收分保赔款（中华）"/>
      <sheetName val="47-存入分保准备金（中华）"/>
      <sheetName val="48－存入保证金 "/>
      <sheetName val="49－存入准备金清查评估表（中华）"/>
      <sheetName val="50-内部往来"/>
      <sheetName val="50－1-内部往来清查评估表（中华）"/>
      <sheetName val="50－2－系统往来清查评估表（中华）"/>
      <sheetName val="51-1-应付工资及应付福利费变动表"/>
      <sheetName val="51-2-职工人数统计表"/>
      <sheetName val="51-3-福利费计算表"/>
      <sheetName val="52－应付保户利差"/>
      <sheetName val="52-1应付保户利差（中华）"/>
      <sheetName val="53－应付利润"/>
      <sheetName val="54－应交税金"/>
      <sheetName val="55－卖出回购证券"/>
      <sheetName val="56－其他应付款"/>
      <sheetName val="57－预提费用"/>
      <sheetName val="57-1-预提费用清查表（中华）"/>
      <sheetName val="58－未决赔款准备金"/>
      <sheetName val="60－未到期责任准备金"/>
      <sheetName val="61－保户储金"/>
      <sheetName val="62－其他流动负债"/>
      <sheetName val="63－长期责任准备金"/>
      <sheetName val="64－长期健康险责任准备金"/>
      <sheetName val="65－寿险责任准备金"/>
      <sheetName val="66－保险保障基金"/>
      <sheetName val="67－长期借款"/>
      <sheetName val="67-1-一年内到期长期负债清查表（中华）"/>
      <sheetName val="68-长期应付款"/>
      <sheetName val="69-住房周转金"/>
      <sheetName val="70-其他长期负债"/>
      <sheetName val="71-少数股东权益"/>
      <sheetName val="72-所有者权益"/>
      <sheetName val="72-1-接受捐赠资产"/>
      <sheetName val="总审定表"/>
      <sheetName val="表5固定资产汇总表 "/>
      <sheetName val="表5-1-1建筑物"/>
      <sheetName val="表5-1-2构筑物"/>
      <sheetName val="表5-2-1营业器具"/>
      <sheetName val="表5-2-2交通工具"/>
      <sheetName val="表5-2-4租赁器具及设备"/>
      <sheetName val="表5-3-1土建在建工程"/>
      <sheetName val="表5-3-2设备在建工程"/>
      <sheetName val="表5-4固定资产清理"/>
      <sheetName val="表5-5待处理固定资产净损失"/>
      <sheetName val="表6-1无形资产－土地"/>
      <sheetName val="表6-2无形资产-其他无形资产"/>
      <sheetName val="表8-1抵债房屋"/>
      <sheetName val="表8-2抵债土地"/>
      <sheetName val="表3-6买汇及贴现"/>
      <sheetName val="表3-7短期贷款汇总"/>
      <sheetName val="表3-7-2短期贷款(对私)"/>
      <sheetName val="表3-8贸易融资"/>
      <sheetName val="表3-9应收利息"/>
      <sheetName val="表3-10应收股利"/>
      <sheetName val="表3-11其他应收款"/>
      <sheetName val="表3-13买入返售款项"/>
      <sheetName val="表3-14待摊费用"/>
      <sheetName val="表3-15一年内到期的长期资产"/>
      <sheetName val="表3-16其他流动资产"/>
      <sheetName val="表4-1中长期贷款汇总"/>
      <sheetName val="表4-1-2中长期贷款 (对私)"/>
      <sheetName val="表4-3长期投资汇总表"/>
      <sheetName val="表4-3-1长期股权投资"/>
      <sheetName val="表4-3-2长期信托债转股"/>
      <sheetName val="表4-3-3长期债权投资"/>
      <sheetName val="房地产评估调查表"/>
      <sheetName val="B11车辆状况调查表"/>
      <sheetName val="表5-2-3电子设备"/>
      <sheetName val="设备附表1"/>
      <sheetName val="设备附表2"/>
      <sheetName val="表7长期待摊费用"/>
      <sheetName val="表8抵债资产汇总表"/>
      <sheetName val="表8-3抵债交通工具"/>
      <sheetName val="表8-4抵债机器设备"/>
      <sheetName val="表8-5抵债权利凭证"/>
      <sheetName val="表8-6其他抵债资产"/>
      <sheetName val="表8-7抵债资产待处理损溢"/>
      <sheetName val="表9其他长期资产"/>
      <sheetName val="表10-3向央行借款"/>
      <sheetName val="表10-4票据融资"/>
      <sheetName val="表10-7卖出回购款项"/>
      <sheetName val="表10-10存入保证金 "/>
      <sheetName val="表10-11应付利息"/>
      <sheetName val="表10-18递延收益"/>
      <sheetName val="表10-19预计负债"/>
      <sheetName val="表10-20一年内到期的长期负债"/>
      <sheetName val="表10－21其他流动负债"/>
      <sheetName val="表11-3转贷款资金"/>
      <sheetName val="表11-5长期应付款"/>
      <sheetName val="表11－6其他长期负债"/>
      <sheetName val="房地产评估调查表（1）"/>
      <sheetName val="房地产评估调查表（2）"/>
      <sheetName val="房地产评估调查表（3）"/>
      <sheetName val="房地产调查评估表（4）"/>
      <sheetName val="房地产评估调查表（5）"/>
      <sheetName val="房地产评估调查表（6）"/>
      <sheetName val="房地产评估调查表(7)"/>
      <sheetName val="房地产评估调查表（8）"/>
      <sheetName val="房地产评估调查表（9）"/>
      <sheetName val="房地产评估调查表 (10)"/>
      <sheetName val="房地产评估调查表 (11)"/>
      <sheetName val="房地产评估调查表 (12)"/>
      <sheetName val=""/>
      <sheetName val="表1-汇总表"/>
      <sheetName val="表2-房地产"/>
      <sheetName val="四川省"/>
      <sheetName val="附表一"/>
      <sheetName val="附表二"/>
      <sheetName val="附表三"/>
      <sheetName val="附表四"/>
      <sheetName val="附表五"/>
      <sheetName val="附表六"/>
      <sheetName val="附表七"/>
      <sheetName val="附表八"/>
      <sheetName val="附表九"/>
      <sheetName val="附表十"/>
      <sheetName val="附表十一"/>
      <sheetName val="附表十二"/>
      <sheetName val="附表十三"/>
      <sheetName val="房地产"/>
      <sheetName val="关联交易-存款"/>
      <sheetName val="#REF"/>
      <sheetName val="eqpmad2"/>
      <sheetName val="房"/>
      <sheetName val="W"/>
      <sheetName val="Financ. Overview"/>
      <sheetName val="Earnings Model"/>
      <sheetName val="BS"/>
      <sheetName val="CF"/>
      <sheetName val="Interim"/>
      <sheetName val="PL Summary"/>
      <sheetName val="Financial ratios"/>
      <sheetName val="Gen info"/>
      <sheetName val="Total_Non Trading"/>
      <sheetName val="Total_Trading"/>
      <sheetName val="DBU_Trdg"/>
      <sheetName val="DBU_Non Trdg"/>
      <sheetName val="Murex_01"/>
      <sheetName val="Rate"/>
      <sheetName val="NDF"/>
      <sheetName val="Murex PL_2002"/>
      <sheetName val="ACU_Treasury_Trdg"/>
      <sheetName val="ACU_Treasury_Non Trdg"/>
      <sheetName val="模板"/>
      <sheetName val="报表"/>
      <sheetName val="旧报表&gt;&gt;76"/>
      <sheetName val="旧报表&gt;&gt;72"/>
      <sheetName val="旧报表&gt;&gt;66"/>
      <sheetName val="旧报表&gt;&gt;57"/>
      <sheetName val="旧报表&gt;&gt;56"/>
      <sheetName val="表"/>
      <sheetName val="旧报表&gt;&gt;49"/>
      <sheetName val="旧报表&gt;&gt;48"/>
      <sheetName val="旧报表&gt;&gt;46"/>
      <sheetName val="旧报表&gt;&gt;45"/>
      <sheetName val="旧报表&gt;&gt;31"/>
      <sheetName val="旧报表&gt;&gt;30"/>
      <sheetName val="旧报表&gt;&gt;12"/>
      <sheetName val="旧报表&gt;&gt;11"/>
      <sheetName val="旧报表&gt;&gt;3"/>
      <sheetName val="旧报表&gt;&gt;2"/>
      <sheetName val="基本资料"/>
      <sheetName val="Cap table from Co"/>
      <sheetName val="Cap table"/>
      <sheetName val="Cap table-OS15%"/>
      <sheetName val="Cap table-OS10%"/>
      <sheetName val="Cap table-OS5%"/>
      <sheetName val="Offering Analysis"/>
      <sheetName val="Offering Analysis (OS 15%)"/>
      <sheetName val="Offering Analysis (OS 10%)"/>
      <sheetName val="Offering Analysis (OS 5%)"/>
      <sheetName val="Use of Proceeds"/>
      <sheetName val="Clawback"/>
      <sheetName val="Listing Exp (Pre-shoe)"/>
      <sheetName val="Listing Exp (Post Shoe)"/>
      <sheetName val="Listing Exp from EY"/>
      <sheetName val="Form A1"/>
      <sheetName val="Valuation Matrix (share price)"/>
      <sheetName val="Valuation Matrix (pre-money V)"/>
      <sheetName val="shareholder calculation"/>
      <sheetName val="a"/>
      <sheetName val="b"/>
      <sheetName val="c"/>
      <sheetName val="d"/>
      <sheetName val="E"/>
      <sheetName val="F"/>
      <sheetName val="G"/>
      <sheetName val="H"/>
      <sheetName val="I"/>
      <sheetName val="J"/>
      <sheetName val="SUMM"/>
      <sheetName val="L"/>
      <sheetName val="K"/>
      <sheetName val="LinkData"/>
      <sheetName val="A3_20151231"/>
      <sheetName val="TB"/>
      <sheetName val="TB Link"/>
      <sheetName val="SCTB"/>
      <sheetName val="A3_20131231"/>
      <sheetName val="A3_长电科技"/>
      <sheetName val="A3_星科金朋"/>
      <sheetName val="A3_20161231"/>
      <sheetName val="A3_20141231"/>
      <sheetName val="A3"/>
      <sheetName val="Consol A3_20161231"/>
      <sheetName val="A3_20171231"/>
      <sheetName val="A3_20180930"/>
      <sheetName val="信达合并汇总"/>
      <sheetName val="212101"/>
      <sheetName val="办事处经费"/>
      <sheetName val="办事处市场部经费"/>
      <sheetName val="营销人员借款"/>
      <sheetName val="离职营销人员借款"/>
      <sheetName val="公司备用金"/>
      <sheetName val="律师"/>
      <sheetName val="P&amp;L_Energisa"/>
      <sheetName val="P&amp;L_Eneel"/>
      <sheetName val="P&amp;L_Cemig"/>
      <sheetName val="Budget_Spin"/>
      <sheetName val="资产负债表"/>
      <sheetName val="9609추"/>
      <sheetName val="重要性水平新"/>
      <sheetName val="UFPrn20190411153015"/>
      <sheetName val="Lead"/>
      <sheetName val="Equity Movement"/>
      <sheetName val="Economic Interest in CRIC"/>
      <sheetName val="Tickmarks"/>
      <sheetName val="Ã«ÀûÂÊ·ÖÎö±í"/>
      <sheetName val="A5"/>
      <sheetName val="Audited PL"/>
      <sheetName val="MC-BIL"/>
      <sheetName val="To tied 2001 opening RE"/>
      <sheetName val="U102"/>
      <sheetName val="Nvar"/>
      <sheetName val="Incometl"/>
      <sheetName val="Leadsheet"/>
      <sheetName val="XREF"/>
      <sheetName val="By Customer"/>
      <sheetName val="Provision "/>
      <sheetName val="费用_工时"/>
      <sheetName val="__FDSCACHE__"/>
      <sheetName val="README"/>
      <sheetName val="SQ=&gt;"/>
      <sheetName val="Skipjack Street"/>
      <sheetName val="RMT - CI (2)"/>
      <sheetName val="RMT - UNH (2)"/>
      <sheetName val="RMT Outputs"/>
      <sheetName val="RMT - CI"/>
      <sheetName val="RMT - UNH"/>
      <sheetName val="Catamaran Street"/>
      <sheetName val="C_DCF"/>
      <sheetName val="Dilution"/>
      <sheetName val="Illust. Acq."/>
      <sheetName val="Pro forma=&gt;"/>
      <sheetName val="Convert"/>
      <sheetName val="NewCo"/>
      <sheetName val="Assumptions &amp; Drivers"/>
      <sheetName val="Outputs"/>
      <sheetName val="ValueCreation"/>
      <sheetName val="ValueCreation by price"/>
      <sheetName val="ValueCreation_blended"/>
      <sheetName val="Outputs=&gt;"/>
      <sheetName val="FF output"/>
      <sheetName val="Valuation overview"/>
      <sheetName val="AccDil"/>
      <sheetName val="ANR"/>
      <sheetName val="CSAS"/>
      <sheetName val="Backups=&gt;"/>
      <sheetName val="Skipjack"/>
      <sheetName val="ISnew"/>
      <sheetName val="BSnew"/>
      <sheetName val="CFSnew"/>
      <sheetName val="KeyMetrics"/>
      <sheetName val="Skipjack Mgmt (NOT LINKED)"/>
      <sheetName val="RESEARCHWISE"/>
      <sheetName val="Shr info"/>
      <sheetName val="Results"/>
      <sheetName val="Financial tables"/>
      <sheetName val="P&amp;L"/>
      <sheetName val="Biz"/>
      <sheetName val="JVs"/>
      <sheetName val="DCF"/>
      <sheetName val="Comparison"/>
      <sheetName val="Blended Val "/>
      <sheetName val="final"/>
      <sheetName val="cav49"/>
      <sheetName val="text-f"/>
      <sheetName val="bk-form"/>
      <sheetName val="master"/>
      <sheetName val="Hidden"/>
      <sheetName val="BOX SUM"/>
      <sheetName val="FIN GOOD"/>
      <sheetName val="CA2000"/>
      <sheetName val="CLA"/>
      <sheetName val="BPR summary"/>
      <sheetName val="FSL"/>
      <sheetName val="F-4"/>
      <sheetName val="F-3"/>
      <sheetName val="F-2"/>
      <sheetName val="F-1"/>
      <sheetName val="BB"/>
      <sheetName val="CC"/>
      <sheetName val="N "/>
      <sheetName val="U30"/>
      <sheetName val="U70"/>
      <sheetName val="A3-1"/>
      <sheetName val="C-1 Ing"/>
      <sheetName val="B-5"/>
      <sheetName val="B-2"/>
      <sheetName val="c20-98"/>
      <sheetName val="U (2)"/>
      <sheetName val="KMC"/>
      <sheetName val="kak"/>
      <sheetName val="PDA"/>
      <sheetName val="canon"/>
      <sheetName val="WIP-MY2020"/>
      <sheetName val="salaries-MY2020"/>
      <sheetName val="OSM"/>
      <sheetName val="osm list"/>
      <sheetName val="U"/>
      <sheetName val="U - 1"/>
      <sheetName val="cfs"/>
      <sheetName val="U1.2"/>
      <sheetName val="U-2"/>
      <sheetName val="K-13"/>
      <sheetName val="Discussion _Pts"/>
      <sheetName val="OS"/>
      <sheetName val="Sheet5"/>
      <sheetName val="Sheet4"/>
      <sheetName val="A3-2"/>
      <sheetName val="A3-3"/>
      <sheetName val="B-1"/>
      <sheetName val="F-5"/>
      <sheetName val="Outstanding"/>
      <sheetName val="M3"/>
      <sheetName val="Prelim Exp"/>
      <sheetName val="T"/>
      <sheetName val="M2"/>
      <sheetName val="U60"/>
      <sheetName val="U50"/>
      <sheetName val="U40-1"/>
      <sheetName val="U40"/>
      <sheetName val="U20"/>
      <sheetName val="U16"/>
      <sheetName val="U10"/>
      <sheetName val="A2"/>
      <sheetName val="Tax prov"/>
      <sheetName val="E1f"/>
      <sheetName val="A2-3 SAD (3)"/>
      <sheetName val="A2-3 SAD (2)"/>
      <sheetName val="A2-3 SAD"/>
      <sheetName val="&lt;U-opening(detail)&gt;"/>
      <sheetName val="A3|1 (2004)"/>
      <sheetName val="&lt;U3|1&gt;"/>
      <sheetName val="F-4 EY"/>
      <sheetName val="KP"/>
      <sheetName val="IOI"/>
      <sheetName val="BLS"/>
      <sheetName val="is"/>
      <sheetName val="Afa-ct1"/>
      <sheetName val="SAFA-CT"/>
      <sheetName val="TRANSLATION"/>
      <sheetName val="PIONEER"/>
      <sheetName val="NON-PIONEER"/>
      <sheetName val="B1-2"/>
      <sheetName val="D4"/>
      <sheetName val="dpla(new)"/>
      <sheetName val="N1 -1ss"/>
      <sheetName val="FA sighting"/>
      <sheetName val="L1-1"/>
      <sheetName val="L1-2"/>
      <sheetName val="L3"/>
      <sheetName val="Reclassifications"/>
      <sheetName val="raw mat val"/>
      <sheetName val="TOCS"/>
      <sheetName val="H1.1"/>
      <sheetName val="B2"/>
      <sheetName val="Disp - 04"/>
      <sheetName val="Freight '00"/>
      <sheetName val="A2-2"/>
      <sheetName val="A2-1"/>
      <sheetName val="A8-1"/>
      <sheetName val="Ff"/>
      <sheetName val="Kf"/>
      <sheetName val="Kf-1"/>
      <sheetName val="Kf-3"/>
      <sheetName val="Kf-4"/>
      <sheetName val="K Disc(X)"/>
      <sheetName val="Mf"/>
      <sheetName val="Mf-1"/>
      <sheetName val="M-2 Memo"/>
      <sheetName val="A2-5"/>
      <sheetName val="A2-6"/>
      <sheetName val="A2-2-1"/>
      <sheetName val="A2-2-2"/>
      <sheetName val="A2-2-1 (2)"/>
      <sheetName val="A2-2-2 (2)"/>
      <sheetName val="A2-6 (2)"/>
      <sheetName val="O-1 "/>
      <sheetName val="Loans &amp; Advances-Finisar Corp"/>
      <sheetName val="Loans &amp; Advances-S'pore"/>
      <sheetName val="U30 "/>
      <sheetName val="CF Statement"/>
      <sheetName val="balance sheet"/>
      <sheetName val="profit forecast"/>
      <sheetName val="Prod."/>
      <sheetName val="Cashflow"/>
      <sheetName val="U-30-1"/>
      <sheetName val="U-30 "/>
      <sheetName val="A8"/>
      <sheetName val="U-10 "/>
      <sheetName val="M-1"/>
      <sheetName val="J1"/>
      <sheetName val="E-10 (2)"/>
      <sheetName val="E4"/>
      <sheetName val="M4"/>
      <sheetName val="F-10"/>
      <sheetName val="E5"/>
      <sheetName val="E5-1"/>
      <sheetName val="13"/>
      <sheetName val="U-11"/>
      <sheetName val="A2-rje"/>
      <sheetName val="A2-cje"/>
      <sheetName val="A3-4"/>
      <sheetName val="A3-4-1"/>
      <sheetName val="C-1"/>
      <sheetName val="C-30 "/>
      <sheetName val="C-40"/>
      <sheetName val="E1"/>
      <sheetName val="E11"/>
      <sheetName val="E20"/>
      <sheetName val="E40"/>
      <sheetName val="F1-1"/>
      <sheetName val="F-20"/>
      <sheetName val="F-30"/>
      <sheetName val="F-40"/>
      <sheetName val="F-50"/>
      <sheetName val="G-1"/>
      <sheetName val="G-10"/>
      <sheetName val="G-20"/>
      <sheetName val="G-40"/>
      <sheetName val="H-1"/>
      <sheetName val="K1"/>
      <sheetName val="K1-1"/>
      <sheetName val="K40"/>
      <sheetName val="K50"/>
      <sheetName val="K60"/>
      <sheetName val="L-1"/>
      <sheetName val="L-10"/>
      <sheetName val="L-20"/>
      <sheetName val="M"/>
      <sheetName val="M-2"/>
      <sheetName val="M-2-1"/>
      <sheetName val="M-3"/>
      <sheetName val="M-4"/>
      <sheetName val="N"/>
      <sheetName val="N-1"/>
      <sheetName val="N-3"/>
      <sheetName val="O-1"/>
      <sheetName val="P1"/>
      <sheetName val="P10"/>
      <sheetName val="P-20"/>
      <sheetName val="Q1 "/>
      <sheetName val="Q10"/>
      <sheetName val="Q11"/>
      <sheetName val="Q20"/>
      <sheetName val="S"/>
      <sheetName val="S-1"/>
      <sheetName val="U11"/>
      <sheetName val="U11-2"/>
      <sheetName val="U11-3"/>
      <sheetName val="U13"/>
      <sheetName val="U21"/>
      <sheetName val="U-25 rawmat consumption"/>
      <sheetName val="E-4"/>
      <sheetName val="M-11"/>
      <sheetName val="M-30"/>
      <sheetName val="F5"/>
      <sheetName val="salary"/>
      <sheetName val="office expenses"/>
      <sheetName val="travelling"/>
      <sheetName val="B-20"/>
      <sheetName val="U2 "/>
      <sheetName val="Provn (3)"/>
      <sheetName val="F(done)"/>
      <sheetName val="YEM2004 TURNOVER"/>
      <sheetName val="U1.1"/>
      <sheetName val="K2 Depn reas"/>
      <sheetName val="C7"/>
      <sheetName val="C4"/>
      <sheetName val="TBCS-PL "/>
      <sheetName val="C1-2"/>
      <sheetName val="Addition"/>
      <sheetName val="FA Test"/>
      <sheetName val="M1 "/>
      <sheetName val="M2.1"/>
      <sheetName val="Receipts"/>
      <sheetName val="Sales"/>
      <sheetName val="N1-2"/>
      <sheetName val="P2"/>
      <sheetName val="P2-1"/>
      <sheetName val="B4"/>
      <sheetName val="D1"/>
      <sheetName val="D1(a)"/>
      <sheetName val="D1-1"/>
      <sheetName val="D1-2"/>
      <sheetName val="E3"/>
      <sheetName val="B5"/>
      <sheetName val="B6"/>
      <sheetName val="share capital"/>
      <sheetName val="TOC-Pr"/>
      <sheetName val="E6-1"/>
      <sheetName val="Due to H "/>
      <sheetName val="Payroll-analysis"/>
      <sheetName val="E-RawMaterials-V"/>
      <sheetName val="L1"/>
      <sheetName val="H1"/>
      <sheetName val="G1"/>
      <sheetName val="D1 (2)"/>
      <sheetName val="BURGER ACC"/>
      <sheetName val="JV"/>
      <sheetName val=" NBV 2004"/>
      <sheetName val="Gp-Notes"/>
      <sheetName val="current adj "/>
      <sheetName val="Bal Sheet"/>
      <sheetName val="Payroll"/>
      <sheetName val="P4"/>
      <sheetName val="int income"/>
      <sheetName val="C1"/>
      <sheetName val="DPLA"/>
      <sheetName val="C3"/>
      <sheetName val="M6-insurance"/>
      <sheetName val="J6"/>
      <sheetName val="B3"/>
      <sheetName val="SIBU"/>
      <sheetName val="MIRI"/>
      <sheetName val="B2-3"/>
      <sheetName val="cover "/>
      <sheetName val="Logsaleby co"/>
      <sheetName val="Logsale Summary"/>
      <sheetName val="DEC'07-new format"/>
      <sheetName val="F1.1"/>
      <sheetName val="FASS"/>
      <sheetName val="II-notes"/>
      <sheetName val="Analysis of TD aging-final (2)"/>
      <sheetName val="PBSE"/>
      <sheetName val="schII"/>
      <sheetName val="CA_IE"/>
      <sheetName val="Sch I_IE"/>
      <sheetName val="Sch IIa_IE"/>
      <sheetName val="Sch IIb_IE"/>
      <sheetName val="Sch III_IE"/>
      <sheetName val="CA_IEP"/>
      <sheetName val="Sch I_IEP"/>
      <sheetName val="Sch IIa_IEP"/>
      <sheetName val="Sch IIb_IEP"/>
      <sheetName val="Sch III_IEP"/>
      <sheetName val="CA_IEKL"/>
      <sheetName val="Sch I_IEKL"/>
      <sheetName val="Sch IIa_IEKL"/>
      <sheetName val="Sch IIb_IEKL"/>
      <sheetName val="Sch III_IEKL"/>
      <sheetName val="Recon"/>
      <sheetName val="25 samples"/>
      <sheetName val="C1. Cash at bank"/>
      <sheetName val="RP"/>
      <sheetName val="discussion"/>
      <sheetName val="AA"/>
      <sheetName val="L-2"/>
      <sheetName val="L-3"/>
      <sheetName val="Accrual-Others (3)"/>
      <sheetName val="0110"/>
      <sheetName val="sch1"/>
      <sheetName val="A3-1-2"/>
      <sheetName val="A2 - 6"/>
      <sheetName val="A2 - 5"/>
      <sheetName val="A3-1-1"/>
      <sheetName val="A3-1-3"/>
      <sheetName val="A3-1-4"/>
      <sheetName val="FF-3"/>
      <sheetName val="Sch I"/>
      <sheetName val="Term Loan Acc"/>
      <sheetName val="MBB Term Loan"/>
      <sheetName val="HP Tranx "/>
      <sheetName val="HP Interest "/>
      <sheetName val="HP &lt;&gt;12mths"/>
      <sheetName val="HP (1-5 Yr)"/>
      <sheetName val="HP-SOD "/>
      <sheetName val="ProfitC"/>
      <sheetName val="off equip"/>
      <sheetName val="CREDITORS 2005"/>
      <sheetName val="&lt;E10&gt;"/>
      <sheetName val="&lt;M2&gt;"/>
      <sheetName val="O1"/>
      <sheetName val="O"/>
      <sheetName val="B|S"/>
      <sheetName val="P|L"/>
      <sheetName val="Adj"/>
      <sheetName val="mnm opex"/>
      <sheetName val="VOLUME"/>
      <sheetName val="VOLUME AMOUNT  (2)"/>
      <sheetName val="Sheet2 (3)"/>
      <sheetName val="MEPS"/>
      <sheetName val="SALES DETAIL"/>
      <sheetName val="summary to payroll"/>
      <sheetName val="CF(JUNE)"/>
      <sheetName val="TOC"/>
      <sheetName val="SCOE"/>
      <sheetName val="MANU"/>
      <sheetName val="CA"/>
      <sheetName val="DA"/>
      <sheetName val="FS"/>
      <sheetName val="FAS"/>
      <sheetName val="QTR-IS"/>
      <sheetName val="KLSE"/>
      <sheetName val="ISMASB"/>
      <sheetName val="4CAST-IS"/>
      <sheetName val="4CAST-MANU"/>
      <sheetName val="4CAST-BS"/>
      <sheetName val="DETAIL M'RING"/>
      <sheetName val="CF(AUG-MRM)"/>
      <sheetName val="sum"/>
      <sheetName val="MFG SUM"/>
      <sheetName val="P&amp;L SUM"/>
      <sheetName val="sales var"/>
      <sheetName val="vol"/>
      <sheetName val="NEW-FORM-MC"/>
      <sheetName val="Cash flow"/>
      <sheetName val="U3"/>
      <sheetName val="MOL"/>
      <sheetName val="CC (2)"/>
      <sheetName val="R "/>
      <sheetName val="DETAIL P&amp;L-PHOLDINGS  (2)"/>
      <sheetName val="DETAIL P&amp;L-PHOLDINGS "/>
      <sheetName val="K-1"/>
      <sheetName val="K-10"/>
      <sheetName val="K-11"/>
      <sheetName val="K-20"/>
      <sheetName val="K-30"/>
      <sheetName val="K-40"/>
      <sheetName val="K-50"/>
      <sheetName val="K-51"/>
      <sheetName val="K-52"/>
      <sheetName val="K-53"/>
      <sheetName val="K-60"/>
      <sheetName val="I101"/>
      <sheetName val="U103"/>
      <sheetName val="U300 (2)"/>
      <sheetName val="U400 (2)"/>
      <sheetName val="AJE"/>
      <sheetName val="E9_10% PPR"/>
      <sheetName val="Oct-02-J  "/>
      <sheetName val="Oct-02-V  "/>
      <sheetName val="PL-Case 8"/>
      <sheetName val="Main orig"/>
      <sheetName val="Leasehold improvement"/>
      <sheetName val="Working"/>
      <sheetName val="FF-2 (1)"/>
      <sheetName val="FSA"/>
      <sheetName val="REV"/>
      <sheetName val="OT"/>
      <sheetName val="allocation"/>
      <sheetName val="1611-MC NO"/>
      <sheetName val="AM-1611"/>
      <sheetName val="Audit"/>
      <sheetName val="RJE"/>
      <sheetName val="OBM Aging-Dec07 by Customer"/>
      <sheetName val="Intangible assets"/>
      <sheetName val="Tangible fixed assets"/>
      <sheetName val="Leadsheet PL1"/>
      <sheetName val="23~28"/>
      <sheetName val="111100 (2)"/>
      <sheetName val="BDMTK"/>
      <sheetName val="SOKT"/>
      <sheetName val="111100"/>
      <sheetName val="112100"/>
      <sheetName val="112200"/>
      <sheetName val="112300"/>
      <sheetName val="LEDGE(VND)"/>
      <sheetName val="BCDPS(VND)"/>
      <sheetName val="CTGHISO"/>
      <sheetName val="BCDPS(USD)"/>
      <sheetName val="FF-1"/>
      <sheetName val="tax-ss"/>
      <sheetName val="CONDUIT"/>
      <sheetName val="CABLE TRAY"/>
      <sheetName val="F-7"/>
      <sheetName val="F4"/>
      <sheetName val="March (2)"/>
      <sheetName val="sep.2 (5)"/>
      <sheetName val="14"/>
      <sheetName val="1-31Aug "/>
      <sheetName val="Rec Oct"/>
      <sheetName val="2"/>
      <sheetName val="3"/>
      <sheetName val="1"/>
      <sheetName val="5"/>
      <sheetName val="8"/>
      <sheetName val="9"/>
      <sheetName val="10"/>
      <sheetName val="11"/>
      <sheetName val="Nus"/>
      <sheetName val="Jun (2)"/>
      <sheetName val="FJun"/>
      <sheetName val="Jun"/>
      <sheetName val="SJun "/>
      <sheetName val="7"/>
      <sheetName val="1,2"/>
      <sheetName val="현황"/>
      <sheetName val="4.TO 및 현재원"/>
      <sheetName val="DETAIL(3)"/>
      <sheetName val="print용(더블) (2)"/>
      <sheetName val="見積書"/>
      <sheetName val="계획처리"/>
      <sheetName val="COVER (2)"/>
      <sheetName val="▣현대수출"/>
      <sheetName val="▣차종실적"/>
      <sheetName val="▣판매실적 (3)"/>
      <sheetName val="XX경쟁판매 (2)"/>
      <sheetName val="▣익월계획"/>
      <sheetName val="▣익월계획 (3)"/>
      <sheetName val="▣익월계획 (추가)"/>
      <sheetName val="BACKUP 판매실적 (2)"/>
      <sheetName val="▣경쟁판매"/>
      <sheetName val="▣3사수출"/>
      <sheetName val="Sheet1 (2)"/>
      <sheetName val="면담일지"/>
      <sheetName val="PRO(삭제)"/>
      <sheetName val="가동비조사"/>
      <sheetName val="재료POSITION"/>
      <sheetName val="업체별금액"/>
      <sheetName val="원부자재단가LIST"/>
      <sheetName val="과거차종"/>
      <sheetName val="2_BOM관리업무분장"/>
      <sheetName val="76410"/>
      <sheetName val="77410"/>
      <sheetName val="76410 CHECK"/>
      <sheetName val="77410 CHECK"/>
      <sheetName val="WIPER PIVOT 반대조립"/>
      <sheetName val="見積書(日本向)"/>
      <sheetName val="見積書(北美向)"/>
      <sheetName val="(N2-1)"/>
      <sheetName val="O 100"/>
      <sheetName val="O 110"/>
      <sheetName val="O 111"/>
      <sheetName val="O 112"/>
      <sheetName val="O 120"/>
      <sheetName val="FAX"/>
      <sheetName val="Checklist"/>
      <sheetName val="Highlight"/>
      <sheetName val="A2-3"/>
      <sheetName val="A2-4"/>
      <sheetName val="A-8"/>
      <sheetName val="SAD"/>
      <sheetName val="A5-1 CPL"/>
      <sheetName val="A5-2 CBS"/>
      <sheetName val="A5-3 Inter bal"/>
      <sheetName val="A5-4 Inter trans"/>
      <sheetName val="A5-5 RPT"/>
      <sheetName val="A5-6 Notes"/>
      <sheetName val="A5-7 FC &amp; sale prop"/>
      <sheetName val="C-10"/>
      <sheetName val="I-10"/>
      <sheetName val="K-8"/>
      <sheetName val="K-9"/>
      <sheetName val="N-20"/>
      <sheetName val="P"/>
      <sheetName val="U-22"/>
      <sheetName val="U31"/>
      <sheetName val="A2.1 (2)"/>
      <sheetName val="A510"/>
      <sheetName val="R900"/>
      <sheetName val="R301"/>
      <sheetName val="F130"/>
      <sheetName val="Escada Anja3"/>
      <sheetName val="Notes 36 -42 (2)"/>
      <sheetName val="auditor"/>
      <sheetName val="statement"/>
      <sheetName val="dr"/>
      <sheetName val="Notes 36 -42"/>
      <sheetName val="acs"/>
      <sheetName val="  กราฟAE LP 962003"/>
      <sheetName val="AF  (2)"/>
      <sheetName val="AE (2)"/>
      <sheetName val="0120"/>
      <sheetName val="P12.4"/>
      <sheetName val="details"/>
      <sheetName val="G1-f"/>
      <sheetName val="G1-f (1)"/>
      <sheetName val="G1-f (2)"/>
      <sheetName val="G1-f(r)"/>
      <sheetName val="ASSLIST2.XLS"/>
      <sheetName val="IBACOMP.XLS"/>
      <sheetName val="R1"/>
      <sheetName val="R2"/>
      <sheetName val="R3"/>
      <sheetName val="workings - 2004 (2)"/>
      <sheetName val="O3_2004"/>
      <sheetName val="O4"/>
      <sheetName val="chitiet-bh"/>
      <sheetName val="Sheet2 (2)"/>
      <sheetName val="price"/>
      <sheetName val="A-1"/>
      <sheetName val="CA Sheet"/>
      <sheetName val="ACT"/>
      <sheetName val="JUNE EOH-MASTER (2)"/>
      <sheetName val="stock1020v1.3"/>
      <sheetName val="cashflowcomp"/>
      <sheetName val="GL"/>
      <sheetName val="FF-2"/>
      <sheetName val="1999"/>
      <sheetName val="MFA"/>
      <sheetName val="ctrl"/>
      <sheetName val="10-20"/>
      <sheetName val="U10|20"/>
      <sheetName val="U10&amp;20"/>
      <sheetName val="KA"/>
      <sheetName val="K -1"/>
      <sheetName val="K-2"/>
      <sheetName val="K-3"/>
      <sheetName val="Land&amp;Buildingss (2)"/>
      <sheetName val="Renovation"/>
      <sheetName val="buses"/>
      <sheetName val="f &amp; f (2)"/>
      <sheetName val="computer"/>
      <sheetName val="WIP"/>
      <sheetName val="KAss"/>
      <sheetName val="K -1ss"/>
      <sheetName val="K-2ss"/>
      <sheetName val="K-3ss"/>
      <sheetName val="Land&amp;Buildingss"/>
      <sheetName val="Renovationss"/>
      <sheetName val="busesss"/>
      <sheetName val="f &amp; f"/>
      <sheetName val="computerss"/>
      <sheetName val="mbb-bl-5"/>
      <sheetName val="O|1"/>
      <sheetName val="O|2"/>
      <sheetName val="O|3"/>
      <sheetName val="Q"/>
      <sheetName val="Q1"/>
      <sheetName val="U1"/>
      <sheetName val="U2"/>
      <sheetName val="afternoon"/>
      <sheetName val="FF-5"/>
      <sheetName val="MMIP(JU)"/>
      <sheetName val="F-1&amp;F-2"/>
      <sheetName val="MCMD95"/>
      <sheetName val="Cost centre expenditure"/>
      <sheetName val="Entity Data"/>
      <sheetName val="Sch40"/>
      <sheetName val="6balancesheet2000"/>
      <sheetName val="BPCOR DETAILS"/>
      <sheetName val="BPMKT DETAILS"/>
      <sheetName val="Sch A to __"/>
      <sheetName val="M_CT_OUT"/>
      <sheetName val="Input Table"/>
      <sheetName val="ADD"/>
      <sheetName val="BPR"/>
      <sheetName val="Company Info"/>
      <sheetName val="CA Comp"/>
      <sheetName val="LOOSECHKLIST"/>
      <sheetName val="CRA-Detail"/>
      <sheetName val="FF-21(a)"/>
      <sheetName val="detailed"/>
      <sheetName val="Electrical "/>
      <sheetName val="indicator"/>
      <sheetName val="BPR-Bloom"/>
      <sheetName val="U-13-2(disc)"/>
      <sheetName val="addl cost"/>
      <sheetName val="accumdeprn"/>
      <sheetName val="Backend"/>
      <sheetName val="FE-1770-I"/>
      <sheetName val="FE-1770.P1"/>
      <sheetName val="FE-1770-II"/>
      <sheetName val="f&amp;f"/>
      <sheetName val="OEquip"/>
      <sheetName val="SPG구성 (2)"/>
      <sheetName val="9월일정표"/>
      <sheetName val="가단가(台分)"/>
      <sheetName val="금형LIST"/>
      <sheetName val="실적(차종별)"/>
      <sheetName val="PAD중량"/>
      <sheetName val="단가합의서"/>
      <sheetName val="JUMP"/>
      <sheetName val="9.지원계획"/>
      <sheetName val="화일 라벨"/>
      <sheetName val="품의서"/>
      <sheetName val="구매품의서"/>
      <sheetName val="출고전표"/>
      <sheetName val="협조전"/>
      <sheetName val="BOX적재량"/>
      <sheetName val="회의록"/>
      <sheetName val="업체연락망"/>
      <sheetName val="xd year 1"/>
      <sheetName val="물량계획"/>
      <sheetName val="추진 일정"/>
      <sheetName val="지원"/>
      <sheetName val="출장경로"/>
      <sheetName val="Workings"/>
      <sheetName val="KLHT"/>
      <sheetName val="THKP"/>
      <sheetName val="KL XL2000"/>
      <sheetName val="KLXL2001"/>
      <sheetName val="THKP2001"/>
      <sheetName val="KLphanbo"/>
      <sheetName val="Chiet tinh"/>
      <sheetName val="Van chuyen"/>
      <sheetName val="THKP (2)"/>
      <sheetName val="T.Bi"/>
      <sheetName val="Thiet ke"/>
      <sheetName val="CT"/>
      <sheetName val="K.luong"/>
      <sheetName val="TT L2"/>
      <sheetName val="TT L1"/>
      <sheetName val="Thue Ngoai"/>
      <sheetName val="KH"/>
      <sheetName val="DM"/>
      <sheetName val="DD&amp;TV"/>
      <sheetName val="CDSL"/>
      <sheetName val="PTSL"/>
      <sheetName val="THCP"/>
      <sheetName val="VT"/>
      <sheetName val="NL"/>
      <sheetName val="SoSanh"/>
      <sheetName val="QTVT"/>
      <sheetName val="QTNC"/>
      <sheetName val="Tong cong ty"/>
      <sheetName val="Chinh phu va Dvi #"/>
      <sheetName val="Chart1"/>
      <sheetName val="bao cao"/>
      <sheetName val="HDKT"/>
      <sheetName val="F Lead"/>
      <sheetName val="original MCSB report"/>
      <sheetName val="D2 "/>
      <sheetName val="E12"/>
      <sheetName val="N2l2"/>
      <sheetName val="Rates"/>
      <sheetName val="EXIT"/>
      <sheetName val="수정사항집계"/>
      <sheetName val="정산표"/>
      <sheetName val="대차대조표"/>
      <sheetName val="손익계산서"/>
      <sheetName val="판관비"/>
      <sheetName val="G (2)"/>
      <sheetName val="국민연금전환금"/>
      <sheetName val="재무제표(최종 )"/>
      <sheetName val="F123"/>
      <sheetName val="paje"/>
      <sheetName val="prje"/>
      <sheetName val="Caje"/>
      <sheetName val="증감분석-금융"/>
      <sheetName val="퇴직급여충당금-기중증감"/>
      <sheetName val="가1수탁수수료"/>
      <sheetName val="가21인수수수료(기금)"/>
      <sheetName val="가22인수수수료(채영)"/>
      <sheetName val="가23인수수수료(금상)"/>
      <sheetName val="가4수익증권취급수수료"/>
      <sheetName val="가10기타수수료"/>
      <sheetName val="사장(K400)"/>
      <sheetName val="상무(K401)"/>
      <sheetName val="99안"/>
      <sheetName val="99안 (2)"/>
      <sheetName val="Sheet6"/>
      <sheetName val="리스료미수수익"/>
      <sheetName val="25.사채할인발행차금"/>
      <sheetName val="퇴충"/>
      <sheetName val="퇴지보험"/>
      <sheetName val="주식매입선택권 (03"/>
      <sheetName val="SPA SP"/>
      <sheetName val="CRD SP"/>
      <sheetName val="정산"/>
      <sheetName val="품의"/>
      <sheetName val="Sheet8"/>
      <sheetName val="TEST"/>
      <sheetName val="■첨부#2.원가구성 (GK)(가죽내수) (합의) (2)"/>
      <sheetName val="■첨부#3.수출입비용 (XD)내수"/>
      <sheetName val="Sheet1 (3)"/>
      <sheetName val="2.손익추이"/>
      <sheetName val="토지면적+건물면적 (2)"/>
      <sheetName val="12월 판관비실적(배부후)"/>
      <sheetName val="Sheet7"/>
      <sheetName val="공정별LAY (4)"/>
      <sheetName val="97323-47000"/>
      <sheetName val="EFFLIFT"/>
      <sheetName val="LONG SLIDE"/>
      <sheetName val="비교표"/>
      <sheetName val="GK (04)"/>
      <sheetName val="수량산출서 (2)"/>
      <sheetName val="설계표"/>
      <sheetName val="원가계산"/>
      <sheetName val="총괄내역서"/>
      <sheetName val="내역서"/>
      <sheetName val="마운딩산출"/>
      <sheetName val="소형고압면적"/>
      <sheetName val="지주목산출"/>
      <sheetName val="수량산출서"/>
      <sheetName val="식재일위"/>
      <sheetName val="수목운반,상하차비"/>
      <sheetName val="이식자재산출"/>
      <sheetName val=" 단가"/>
      <sheetName val="시설물일위"/>
      <sheetName val="노임단가2000년"/>
      <sheetName val="기계경비목록"/>
      <sheetName val="기계경비"/>
      <sheetName val="시멘트철근"/>
      <sheetName val="골재집계표"/>
      <sheetName val="W.J.C. 출장 (2)"/>
      <sheetName val="기안"/>
      <sheetName val="이자수익 (2)"/>
      <sheetName val="이자비용 (2)"/>
      <sheetName val="5월"/>
      <sheetName val="간접비분개"/>
      <sheetName val="전체실행예산(본사양식) (2)"/>
      <sheetName val="적용"/>
      <sheetName val="예정공정표-SK (2)"/>
      <sheetName val="수량명세서-구"/>
      <sheetName val="평면도"/>
      <sheetName val="딱지"/>
      <sheetName val="사진대지"/>
      <sheetName val="사진대지 (2)"/>
      <sheetName val="쏠레땅쉬-1월"/>
      <sheetName val="설계변경 제출(10.5극동)"/>
      <sheetName val="사업소보고"/>
      <sheetName val="설계변경 제출(4차이후미적용)"/>
      <sheetName val="감사지적"/>
      <sheetName val="방침사항5"/>
      <sheetName val="설계변경 제출(근거서류)-참고"/>
      <sheetName val="내역비교 (2)"/>
      <sheetName val="내역비교 (3)"/>
      <sheetName val="단가산출(적용20)단가적정성"/>
      <sheetName val="단가산출(적용25)단가적정성"/>
      <sheetName val="타공종이기수량집계"/>
      <sheetName val="Sheet9"/>
      <sheetName val="Sheet10"/>
      <sheetName val="범양"/>
      <sheetName val="감독실현황"/>
      <sheetName val="쏠레땅쉬원가(02)"/>
      <sheetName val="VXXXXX"/>
      <sheetName val="JUP2000"/>
      <sheetName val="laroux"/>
      <sheetName val="metal31july"/>
      <sheetName val="2000장비이동현황"/>
      <sheetName val="3-5.인원 수급 계획"/>
      <sheetName val="표지"/>
      <sheetName val="JUP2001"/>
      <sheetName val="그림"/>
      <sheetName val="2001매출현황"/>
      <sheetName val="2001기성현황"/>
      <sheetName val="2001JUP vs 기성"/>
      <sheetName val="2001년도TO비교"/>
      <sheetName val="B2000-114"/>
      <sheetName val="지역별종합1"/>
      <sheetName val="지역별종합2"/>
      <sheetName val="보고"/>
      <sheetName val="A50-01"/>
      <sheetName val="A90-BS"/>
      <sheetName val="A90-PL"/>
      <sheetName val="ETB (2)"/>
      <sheetName val="总计配送"/>
      <sheetName val="ARP"/>
      <sheetName val="Detail Loan Move. &amp; Listing"/>
      <sheetName val="J&amp;Q"/>
      <sheetName val="AFEMAI"/>
      <sheetName val="KEY"/>
      <sheetName val="总公司2002.12.31"/>
      <sheetName val="附表6"/>
      <sheetName val="17应付票据明细表"/>
      <sheetName val="页面"/>
      <sheetName val="1.目录"/>
      <sheetName val="Book2"/>
      <sheetName val="企业表一"/>
      <sheetName val="M-5A"/>
      <sheetName val="M-5C"/>
      <sheetName val="S100-租赁承诺"/>
      <sheetName val="S200-资本承诺--已签订合同"/>
      <sheetName val="S210-资本承诺--已批准但未签订合同"/>
      <sheetName val="S300-或有负债"/>
      <sheetName val="S500-索赔支出明细"/>
      <sheetName val="S600-供应商赔偿收入明细"/>
      <sheetName val="S400-质保金"/>
      <sheetName val="G102"/>
      <sheetName val="COA"/>
      <sheetName val="CA_new"/>
      <sheetName val="2171_FYbk"/>
      <sheetName val="2171-BK"/>
      <sheetName val="调整分录02.1231"/>
      <sheetName val="调整分录02.1031"/>
      <sheetName val="00.3.31 (2)"/>
      <sheetName val="正式报告zc对比 (2)"/>
      <sheetName val="资料"/>
      <sheetName val="产成品盘点表 (2)"/>
      <sheetName val="ADJUST"/>
      <sheetName val="B.S. (2)"/>
      <sheetName val="P&amp;L (2)"/>
      <sheetName val="利润表"/>
      <sheetName val="损益总体分析"/>
      <sheetName val="损益总体分析(1)"/>
      <sheetName val="P0销售收入、成本、税金"/>
      <sheetName val="P1销售收入"/>
      <sheetName val="P1-1销售合理性测试 "/>
      <sheetName val="P1-2毛利率分析"/>
      <sheetName val="P2销售成本"/>
      <sheetName val="1-6"/>
      <sheetName val="7-12"/>
      <sheetName val="cash1"/>
      <sheetName val="cash 2"/>
      <sheetName val="应交税金"/>
      <sheetName val="应交税金-增值税"/>
      <sheetName val="其他应交款"/>
      <sheetName val="销售税金"/>
      <sheetName val="P3"/>
      <sheetName val="E2"/>
      <sheetName val="#REF!"/>
      <sheetName val="其他应收款明细表(报表)"/>
      <sheetName val="年底挂帐费用"/>
      <sheetName val="02年审计调整跟踪表"/>
      <sheetName val="无形资产凭证抽查"/>
      <sheetName val="增加固定资产"/>
      <sheetName val="营业税金及附加"/>
      <sheetName val="未交税金"/>
      <sheetName val="其他未交款"/>
      <sheetName val="主营业务收入审核表"/>
      <sheetName val="P1-1"/>
      <sheetName val="营业费用"/>
      <sheetName val="P5-1"/>
      <sheetName val="实收"/>
      <sheetName val="管理费用分析表"/>
      <sheetName val="管理费用明细表"/>
      <sheetName val="销售费用明细表"/>
      <sheetName val="销售费用分析表"/>
      <sheetName val="财务费用明细表"/>
      <sheetName val="财务费用分析表"/>
      <sheetName val="收入截止测试"/>
      <sheetName val="存货审定表3"/>
      <sheetName val="03.7-9总3"/>
      <sheetName val="03.7-9总3 (2)"/>
      <sheetName val="产成品库差异1 "/>
      <sheetName val="发出计价测试"/>
      <sheetName val="成本差异分析"/>
      <sheetName val="K库3"/>
      <sheetName val="F库3"/>
      <sheetName val="应付票据审定表3"/>
      <sheetName val="应付票据明细表3"/>
      <sheetName val="应付票据清单3"/>
      <sheetName val="应付账款审定表3"/>
      <sheetName val="应付账款-正式 3"/>
      <sheetName val="暂估入库 3"/>
      <sheetName val="应付账款-正式 3 (2)"/>
      <sheetName val="应付票据审定"/>
      <sheetName val="应付工资审定表"/>
      <sheetName val="应付福利费审定"/>
      <sheetName val="应交税金审定表"/>
      <sheetName val="其他应交款审定"/>
      <sheetName val="其他应付款审定表"/>
      <sheetName val="预提费用审定表"/>
      <sheetName val="会计事项调整表 (3)"/>
      <sheetName val="资产负债试算"/>
      <sheetName val="利试算平衡表"/>
      <sheetName val="预提费用"/>
      <sheetName val="管理费用"/>
      <sheetName val="应付工资"/>
      <sheetName val="应付福利费"/>
      <sheetName val="帐龄分析(应收帐款)"/>
      <sheetName val="帐龄分析（其他应收款）"/>
      <sheetName val="帐龄分析（其他应收款） (2)"/>
      <sheetName val="帐龄分析（其他应付款）"/>
      <sheetName val="坏帐准备"/>
      <sheetName val="坏帐准备 (期初)"/>
      <sheetName val="其他应收款调整分录"/>
      <sheetName val="其他应收款调整分录 (2)"/>
      <sheetName val="现申报 (正式)"/>
      <sheetName val="现金流量表底稿-经营活动 "/>
      <sheetName val="财务费用导引表"/>
      <sheetName val="F7.1 TP"/>
      <sheetName val="F8.1OS"/>
      <sheetName val="F610"/>
      <sheetName val="F620"/>
      <sheetName val="F630"/>
      <sheetName val="F610s"/>
      <sheetName val="U1-2"/>
      <sheetName val="T400-盈余公积复核 (审定)"/>
      <sheetName val="U100-损益"/>
      <sheetName val="U900-所得税"/>
      <sheetName val="U611"/>
      <sheetName val="U533"/>
      <sheetName val="U532"/>
      <sheetName val="S201"/>
      <sheetName val="O501 (2)"/>
      <sheetName val="A251"/>
      <sheetName val="A200 (2)"/>
      <sheetName val="P130"/>
      <sheetName val="연락망"/>
      <sheetName val="외출중外"/>
      <sheetName val="기준서(갑)"/>
      <sheetName val="기준서(을)"/>
      <sheetName val="발표회"/>
      <sheetName val="종합"/>
      <sheetName val="개요"/>
      <sheetName val="Calculation"/>
      <sheetName val="for retest"/>
      <sheetName val="base"/>
      <sheetName val="K210-from HQ"/>
      <sheetName val="25.固定资产清单"/>
      <sheetName val="&lt;K400&gt; - List of fixed assets"/>
      <sheetName val="1-13"/>
      <sheetName val="ZJ销售"/>
      <sheetName val="PJ销售"/>
      <sheetName val="case 3"/>
      <sheetName val="F1"/>
      <sheetName val="1-11"/>
      <sheetName val="SFS(BUDGET)"/>
      <sheetName val="OTHER(FLASH)"/>
      <sheetName val="B-4_2"/>
      <sheetName val="P310"/>
      <sheetName val="BalSheetBUD"/>
      <sheetName val="Parameter"/>
      <sheetName val="CA working"/>
      <sheetName val="AFA"/>
      <sheetName val="\\Aud-misk792\YuCheng 0308\Docu"/>
      <sheetName val="低易品在库及低易品在用"/>
      <sheetName val="8月回款"/>
      <sheetName val="8月销售"/>
      <sheetName val="4月回款"/>
      <sheetName val="4月销售"/>
      <sheetName val="中山低值"/>
      <sheetName val="Source"/>
      <sheetName val="10月回款"/>
      <sheetName val="10月销售"/>
      <sheetName val="E1020"/>
      <sheetName val="设备部房屋"/>
      <sheetName val="K600"/>
      <sheetName val="P300"/>
      <sheetName val="P400"/>
      <sheetName val="Sch18-34"/>
      <sheetName val="AR NON-TRADE"/>
      <sheetName val="AR TRADE"/>
      <sheetName val="INTER CO BAL"/>
      <sheetName val="LEASING "/>
      <sheetName val="WITHHOLDING"/>
      <sheetName val="BUILDING "/>
      <sheetName val="VEHICLES"/>
      <sheetName val="LEASING"/>
      <sheetName val="DEPOSIT"/>
      <sheetName val="CAR LOAN"/>
      <sheetName val="PREPAID EXP"/>
      <sheetName val="F120"/>
      <sheetName val="明细号"/>
      <sheetName val="A.R 01"/>
      <sheetName val="SALBYL"/>
      <sheetName val="99SALECC"/>
      <sheetName val="saletypoct (3)"/>
      <sheetName val="saletypoct (5)"/>
      <sheetName val="Change on 30 Aug"/>
      <sheetName val="Reimbursements"/>
      <sheetName val="K101"/>
      <sheetName val="TTL"/>
      <sheetName val="HAWAII REGION"/>
      <sheetName val="ADP"/>
      <sheetName val="WAIFAC"/>
      <sheetName val="KAHULUI"/>
      <sheetName val="WDF(EXCLUDINGHERMES)"/>
      <sheetName val="WhseGP"/>
      <sheetName val="TOTAL WAIKOLOA"/>
      <sheetName val="HIA FAC"/>
      <sheetName val="WAIKIKI GALLERIA"/>
      <sheetName val="TOTAL HHV"/>
      <sheetName val="HERMES"/>
      <sheetName val="TOTAL HIA"/>
      <sheetName val="KONA"/>
      <sheetName val="PRADA"/>
      <sheetName val="TOTAL WHALERS"/>
      <sheetName val="WDP"/>
      <sheetName val="ADF"/>
      <sheetName val="InvoiceList"/>
      <sheetName val="Sheet1 (4)"/>
      <sheetName val="00판매심사"/>
      <sheetName val="업체별매출"/>
      <sheetName val="1.2"/>
      <sheetName val="산출"/>
      <sheetName val="계획금액"/>
      <sheetName val="계획수량"/>
      <sheetName val="출하실적"/>
      <sheetName val="1-II"/>
      <sheetName val="전체"/>
      <sheetName val="2001매출계획"/>
      <sheetName val="삼성80% "/>
      <sheetName val="삼성80%금액"/>
      <sheetName val="금형"/>
      <sheetName val="99판매심사"/>
      <sheetName val="출하진도"/>
      <sheetName val="입,출고현황"/>
      <sheetName val="출하지시"/>
      <sheetName val="입력검산"/>
      <sheetName val="기술개발"/>
      <sheetName val="두원공조"/>
      <sheetName val="두원냉기"/>
      <sheetName val="보쉬기전"/>
      <sheetName val="DW"/>
      <sheetName val="대성정기"/>
      <sheetName val="DAC15"/>
      <sheetName val="DAC30"/>
      <sheetName val="DWPM"/>
      <sheetName val="만도"/>
      <sheetName val="WABCO"/>
      <sheetName val="KPW"/>
      <sheetName val="동원PRT"/>
      <sheetName val="SMI15"/>
      <sheetName val="SMI30"/>
      <sheetName val="AS부품"/>
      <sheetName val="KITA"/>
      <sheetName val="전표"/>
      <sheetName val="전표 (2)"/>
      <sheetName val="Chart2"/>
      <sheetName val="평산공업"/>
      <sheetName val="한국보쉬기전"/>
      <sheetName val="두원중공업"/>
      <sheetName val="창원기화기"/>
      <sheetName val="한국델파이15"/>
      <sheetName val="한국델파이30"/>
      <sheetName val="대우자동차"/>
      <sheetName val="와브코"/>
      <sheetName val="VXXX"/>
      <sheetName val="Chart3"/>
      <sheetName val="카스코"/>
      <sheetName val="동원플라트"/>
      <sheetName val="삼성15"/>
      <sheetName val="삼성30"/>
      <sheetName val="전표(3)"/>
      <sheetName val="KMA"/>
      <sheetName val="KCI"/>
      <sheetName val="KMD"/>
      <sheetName val="KMP"/>
      <sheetName val="서유럽"/>
      <sheetName val="동유럽"/>
      <sheetName val="중남미"/>
      <sheetName val="중동"/>
      <sheetName val="아태"/>
      <sheetName val="아프리카"/>
      <sheetName val="중국"/>
      <sheetName val="작업장"/>
      <sheetName val="차종별"/>
      <sheetName val="Macro1"/>
      <sheetName val="계열사현황종합"/>
      <sheetName val="일괄인쇄"/>
      <sheetName val="CALENDAR"/>
      <sheetName val="예산계획"/>
      <sheetName val="간이연락"/>
      <sheetName val="B-III"/>
      <sheetName val="가격표"/>
      <sheetName val="기안지"/>
      <sheetName val="화살표 스타일 10화살표 스타일 113차원 스타일 13차"/>
      <sheetName val="제시안2"/>
      <sheetName val="품의서22"/>
      <sheetName val="집계2"/>
      <sheetName val="CV (hhi)"/>
      <sheetName val="사명서"/>
      <sheetName val="3월 사전"/>
      <sheetName val="2월 실적"/>
      <sheetName val="RD"/>
      <sheetName val="CPU그림"/>
      <sheetName val="CPU"/>
      <sheetName val="엔진현황"/>
      <sheetName val="교육-이명훈"/>
      <sheetName val=" 3.제조공정흐름도"/>
      <sheetName val="양식1"/>
      <sheetName val="시험장비현황"/>
      <sheetName val="MONTHLY (P.TRAIN)"/>
      <sheetName val="MONTHLY (SEAT)"/>
      <sheetName val="견적서"/>
      <sheetName val="88310(410)-2K200(050)"/>
      <sheetName val="88310(410)-2K000(010)"/>
      <sheetName val="88927(937) - 2K010"/>
      <sheetName val="88927(937)-2K010 (2)"/>
      <sheetName val="88927(937)-2K010 (3)"/>
      <sheetName val="88927(937)-2K010 (4)"/>
      <sheetName val="88927(937)-2K010 (5)"/>
      <sheetName val="검사성적서(갑)"/>
      <sheetName val="검사성적서(을지) (8)"/>
      <sheetName val="검사성적서(을지) (9)"/>
      <sheetName val="제조공정도 (2)"/>
      <sheetName val="기준서(병)"/>
      <sheetName val="접"/>
      <sheetName val="Pnl-10"/>
      <sheetName val="20"/>
      <sheetName val="30"/>
      <sheetName val="70"/>
      <sheetName val="AP110"/>
      <sheetName val="B-10"/>
      <sheetName val="BB-1"/>
      <sheetName val="C-5"/>
      <sheetName val="C-6"/>
      <sheetName val="C-6a"/>
      <sheetName val="F-1l2"/>
      <sheetName val="F-21"/>
      <sheetName val="F-9c"/>
      <sheetName val="F-8(FSA)"/>
      <sheetName val="M MM"/>
      <sheetName val="30a"/>
      <sheetName val="30-Note"/>
      <sheetName val="Trial_Balance-1"/>
      <sheetName val="GCF"/>
      <sheetName val="5 Analysis"/>
      <sheetName val="FF-6"/>
      <sheetName val="F-4l5"/>
      <sheetName val="O1-1"/>
      <sheetName val="Collateral"/>
      <sheetName val="N100"/>
      <sheetName val="Mapping-gernaral (2)"/>
      <sheetName val="U1000 MFG OH -SUB"/>
      <sheetName val="cover sheet"/>
      <sheetName val="cover notes"/>
      <sheetName val="Mapping-gernaral"/>
      <sheetName val="Mapping notes"/>
      <sheetName val="Mapping-财务公司"/>
      <sheetName val="A100-Checklist"/>
      <sheetName val="A300-BS-PRC"/>
      <sheetName val="A310-PL-PRC"/>
      <sheetName val="A320-BS-IAS"/>
      <sheetName val="A330-PL-IAS"/>
      <sheetName val="A500-PRC Adj"/>
      <sheetName val="A510-IAS Adj"/>
      <sheetName val="mapping-general"/>
      <sheetName val="C100-cash and bank"/>
      <sheetName val="C110-cash and bank-PRC"/>
      <sheetName val="D-ST invest"/>
      <sheetName val="E100-note rec"/>
      <sheetName val="E110-details"/>
      <sheetName val="E200-AR aging"/>
      <sheetName val="E210-AR "/>
      <sheetName val="E220-AR subseq sett"/>
      <sheetName val="E300-divd receivable"/>
      <sheetName val="F100-inventory"/>
      <sheetName val="F200-sub usage"/>
      <sheetName val="G100-OR"/>
      <sheetName val="G110-OR 明细表"/>
      <sheetName val="G111-OR-其他"/>
      <sheetName val="G112-OR-Top 5"/>
      <sheetName val="G120-OR 关联方"/>
      <sheetName val="G130-OR-subseq sett"/>
      <sheetName val="G200-prepay"/>
      <sheetName val="G210-prepay breakdown"/>
      <sheetName val="G220-prepay-subseq sett"/>
      <sheetName val="G300-ST deferred assets"/>
      <sheetName val="G400-subsidy rec"/>
      <sheetName val="H100-LT investment-PRC"/>
      <sheetName val="H200-associate move-PRC"/>
      <sheetName val="H210-JCE mov-PRC"/>
      <sheetName val="H220-unconcol move-PRC"/>
      <sheetName val="H230-sub move-PRC"/>
      <sheetName val="H240-子公司合并价差"/>
      <sheetName val="H300-goodwill-PRC"/>
      <sheetName val="H400-other stocks-PRC"/>
      <sheetName val="H410-others invest-PRC"/>
      <sheetName val="H500-bond invest-PRC"/>
      <sheetName val="H510-other debt invest-PRC"/>
      <sheetName val="H600-provision-PRC"/>
      <sheetName val="H700-pur of sub-PRC"/>
      <sheetName val="H710-sale of sub-PRC"/>
      <sheetName val="H720-FS of unconsol sub"/>
      <sheetName val="H800-basic info-PRC"/>
      <sheetName val="H1000-LT investment-IAS"/>
      <sheetName val="H1100-associate move-IAS"/>
      <sheetName val="H1110- inv in asso-summary-IAS"/>
      <sheetName val="H1200-JCE-IAS"/>
      <sheetName val="H1300-sub move-IAS"/>
      <sheetName val="H1400-Goodwill-IAS"/>
      <sheetName val="H1500-unconsol move-IAS"/>
      <sheetName val="H1510-unconsol-IAS"/>
      <sheetName val="H1600-other stocks-IAS"/>
      <sheetName val="H1610-others invest-IAS"/>
      <sheetName val="H1700-bond invest-IAS"/>
      <sheetName val="H1710-other debt invest-IAS"/>
      <sheetName val="I100-inter-co "/>
      <sheetName val="I110- Breakdown"/>
      <sheetName val="J100-CIP"/>
      <sheetName val="J200-CIP project"/>
      <sheetName val="K100-fixed assets-PRC"/>
      <sheetName val="K110-fixed assets-IAS"/>
      <sheetName val="L100-intangible-PRC"/>
      <sheetName val="L110-intangible-IAS"/>
      <sheetName val="L200-LT deferred assets "/>
      <sheetName val="L300-Other LT assets"/>
      <sheetName val="L400-land use right IAS"/>
      <sheetName val="M-ST loan"/>
      <sheetName val="N100-note pay"/>
      <sheetName val="N200-AP"/>
      <sheetName val="N210-AP subseq sett"/>
      <sheetName val="O100-tax pay-IAS"/>
      <sheetName val="O200-deferred tax-PRC"/>
      <sheetName val="O210-deferred tax-IAS"/>
      <sheetName val="P100-receipt in advance"/>
      <sheetName val="P110-aging"/>
      <sheetName val="P200-应付工资"/>
      <sheetName val="P300应付福利费"/>
      <sheetName val="P400-dividend pay"/>
      <sheetName val="P500-other levies pay"/>
      <sheetName val="P600-OP"/>
      <sheetName val="P610-OP-其他"/>
      <sheetName val="P620-aging"/>
      <sheetName val="P700-accrual-provision"/>
      <sheetName val="P710-预提费用明细-其他"/>
      <sheetName val="P800-预计负债"/>
      <sheetName val="P810-预计负债明细-其他"/>
      <sheetName val="P900-LT liab due &lt;1 year"/>
      <sheetName val="P1000其他流动负债"/>
      <sheetName val="Q100-LT loan"/>
      <sheetName val="Q200-LT pay "/>
      <sheetName val="Q300-专项应付款"/>
      <sheetName val="Q400-其他长期负债"/>
      <sheetName val="Q500-非流动计息借款"/>
      <sheetName val="Q600非流动不计息借款"/>
      <sheetName val="S100-lease commitment"/>
      <sheetName val="S200-capital commitment-contrac"/>
      <sheetName val="S210-capital commitment-appro"/>
      <sheetName val="S300-contingency"/>
      <sheetName val="T100-share capital"/>
      <sheetName val="T200-capital reserve"/>
      <sheetName val="T300-reserve"/>
      <sheetName val="T400-profit appro"/>
      <sheetName val="U100-revenue"/>
      <sheetName val="U110-revenue-其他"/>
      <sheetName val="U120-COS-其他"/>
      <sheetName val="U200-surtax PRC"/>
      <sheetName val="U210-surtax-其他 PRC"/>
      <sheetName val="U300-other revenue PRC"/>
      <sheetName val="U310-其他业务收入-其他 PRC"/>
      <sheetName val="U320-其他业务支出-其他 PRC"/>
      <sheetName val="U330-其他收入-IAS"/>
      <sheetName val="U340-其他营运费用-IAS"/>
      <sheetName val="U400-selling exp"/>
      <sheetName val="U410-selling exp-其他"/>
      <sheetName val="U500-admin exp"/>
      <sheetName val="U510-admin exp-其他"/>
      <sheetName val="U600-finance exp"/>
      <sheetName val="U610-finance exp-其他"/>
      <sheetName val="U700-invest income"/>
      <sheetName val="U710-income from associate"/>
      <sheetName val="U800-subsidy income"/>
      <sheetName val="U900-non-op income exp"/>
      <sheetName val="U910-non-op income-其他"/>
      <sheetName val="U920-non-op exp-其他"/>
      <sheetName val="U1000 MFG OH "/>
      <sheetName val="U1100-Profits fm operating act"/>
      <sheetName val="W100-R&amp;D by nature"/>
      <sheetName val="W110-R&amp;D by project"/>
      <sheetName val="W200-top 10 customers"/>
      <sheetName val="W210-top 10 suppliers"/>
      <sheetName val="W220-top 5 AR"/>
      <sheetName val="W230-top 5 AP"/>
      <sheetName val="W300-related parties bal"/>
      <sheetName val="W400-RPT "/>
      <sheetName val="W401-breakdown"/>
      <sheetName val="W401a-breakdown"/>
      <sheetName val="W402-RPT Profit"/>
      <sheetName val="W403-RPT Profit breakdown"/>
      <sheetName val="W410-related parties trans"/>
      <sheetName val="W500-财务公司往来"/>
      <sheetName val="W510-与财务公司贷款情况"/>
      <sheetName val="W600-cashflow info"/>
      <sheetName val="W610-cashflow"/>
      <sheetName val="W611-breakdown"/>
      <sheetName val="H100"/>
      <sheetName val="SUAD"/>
      <sheetName val="Detail_Loan_Move__&amp;_Listing"/>
      <sheetName val="BALANCE_SHEET"/>
      <sheetName val="总公司2002_12_31"/>
      <sheetName val="1_目录"/>
      <sheetName val="BPR_summary"/>
      <sheetName val="N_"/>
      <sheetName val="C-1_Ing"/>
      <sheetName val="U_(2)"/>
      <sheetName val="osm_list"/>
      <sheetName val="U_-_1"/>
      <sheetName val="U1_2"/>
      <sheetName val="Discussion__Pts"/>
      <sheetName val="Prelim_Exp"/>
      <sheetName val="Tax_prov"/>
      <sheetName val="A2-3_SAD_(3)"/>
      <sheetName val="A2-3_SAD_(2)"/>
      <sheetName val="A2-3_SAD"/>
      <sheetName val="A3|1_(2004)"/>
      <sheetName val="F-4_EY"/>
      <sheetName val="N1_-1ss"/>
      <sheetName val="FA_sighting"/>
      <sheetName val="raw_mat_val"/>
      <sheetName val="H1_1"/>
      <sheetName val="Disp_-_04"/>
      <sheetName val="Freight_'00"/>
      <sheetName val="K_Disc(X)"/>
      <sheetName val="M-2_Memo"/>
      <sheetName val="A2-2-1_(2)"/>
      <sheetName val="A2-2-2_(2)"/>
      <sheetName val="A2-6_(2)"/>
      <sheetName val="O-1_"/>
      <sheetName val="Loans_&amp;_Advances-Finisar_Corp"/>
      <sheetName val="Loans_&amp;_Advances-S'pore"/>
      <sheetName val="U30_"/>
      <sheetName val="CF_Statement"/>
      <sheetName val="profit_forecast"/>
      <sheetName val="Prod_"/>
      <sheetName val="U-30_"/>
      <sheetName val="U-10_"/>
      <sheetName val="E-10_(2)"/>
      <sheetName val="C-30_"/>
      <sheetName val="Q1_"/>
      <sheetName val="U-25_rawmat_consumption"/>
      <sheetName val="office_expenses"/>
      <sheetName val="U2_"/>
      <sheetName val="Provn_(3)"/>
      <sheetName val="YEM2004_TURNOVER"/>
      <sheetName val="U1_1"/>
      <sheetName val="K2_Depn_reas"/>
      <sheetName val="TBCS-PL_"/>
      <sheetName val="FA_Test"/>
      <sheetName val="M1_"/>
      <sheetName val="M2_1"/>
      <sheetName val="share_capital"/>
      <sheetName val="Due_to_H_"/>
      <sheetName val="D1_(2)"/>
      <sheetName val="BURGER_ACC"/>
      <sheetName val="_NBV_2004"/>
      <sheetName val="current_adj_"/>
      <sheetName val="Bal_Sheet"/>
      <sheetName val="int_income"/>
      <sheetName val="cover_"/>
      <sheetName val="Logsaleby_co"/>
      <sheetName val="Logsale_Summary"/>
      <sheetName val="DEC'07-new_format"/>
      <sheetName val="F1_1"/>
      <sheetName val="Analysis_of_TD_aging-final_(2)"/>
      <sheetName val="Sch_I_IE"/>
      <sheetName val="Sch_IIa_IE"/>
      <sheetName val="Sch_IIb_IE"/>
      <sheetName val="Sch_III_IE"/>
      <sheetName val="Sch_I_IEP"/>
      <sheetName val="Sch_IIa_IEP"/>
      <sheetName val="Sch_IIb_IEP"/>
      <sheetName val="Sch_III_IEP"/>
      <sheetName val="Sch_I_IEKL"/>
      <sheetName val="Sch_IIa_IEKL"/>
      <sheetName val="Sch_IIb_IEKL"/>
      <sheetName val="Sch_III_IEKL"/>
      <sheetName val="25_samples"/>
      <sheetName val="C1__Cash_at_bank"/>
      <sheetName val="Accrual-Others_(3)"/>
      <sheetName val="A2_-_6"/>
      <sheetName val="A2_-_5"/>
      <sheetName val="Sch_I"/>
      <sheetName val="Term_Loan_Acc"/>
      <sheetName val="MBB_Term_Loan"/>
      <sheetName val="HP_Tranx_"/>
      <sheetName val="HP_Interest_"/>
      <sheetName val="HP_&lt;&gt;12mths"/>
      <sheetName val="HP_(1-5_Yr)"/>
      <sheetName val="HP-SOD_"/>
      <sheetName val="off_equip"/>
      <sheetName val="CREDITORS_2005"/>
      <sheetName val="mnm_opex"/>
      <sheetName val="VOLUME_AMOUNT__(2)"/>
      <sheetName val="Sheet2_(3)"/>
      <sheetName val="SALES_DETAIL"/>
      <sheetName val="summary_to_payroll"/>
      <sheetName val="DETAIL_M'RING"/>
      <sheetName val="MFG_SUM"/>
      <sheetName val="P&amp;L_SUM"/>
      <sheetName val="sales_var"/>
      <sheetName val="Cash_flow"/>
      <sheetName val="CC_(2)"/>
      <sheetName val="R_"/>
      <sheetName val="DETAIL_P&amp;L-PHOLDINGS__(2)"/>
      <sheetName val="DETAIL_P&amp;L-PHOLDINGS_"/>
      <sheetName val="U300_(2)"/>
      <sheetName val="U400_(2)"/>
      <sheetName val="E9_10%_PPR"/>
      <sheetName val="Oct-02-J__"/>
      <sheetName val="Oct-02-V__"/>
      <sheetName val="PL-Case_8"/>
      <sheetName val="Main_orig"/>
      <sheetName val="Leasehold_improvement"/>
      <sheetName val="FF-2_(1)"/>
      <sheetName val="1611-MC_NO"/>
      <sheetName val="OBM_Aging-Dec07_by_Customer"/>
      <sheetName val="Intangible_assets"/>
      <sheetName val="Tangible_fixed_assets"/>
      <sheetName val="Leadsheet_PL1"/>
      <sheetName val="111100_(2)"/>
      <sheetName val="CABLE_TRAY"/>
      <sheetName val="March_(2)"/>
      <sheetName val="sep_2_(5)"/>
      <sheetName val="1-31Aug_"/>
      <sheetName val="Rec_Oct"/>
      <sheetName val="Jun_(2)"/>
      <sheetName val="SJun_"/>
      <sheetName val="4_TO_및_현재원"/>
      <sheetName val="print용(더블)_(2)"/>
      <sheetName val="COVER_(2)"/>
      <sheetName val="▣판매실적_(3)"/>
      <sheetName val="XX경쟁판매_(2)"/>
      <sheetName val="▣익월계획_(3)"/>
      <sheetName val="▣익월계획_(추가)"/>
      <sheetName val="BACKUP_판매실적_(2)"/>
      <sheetName val="Sheet1_(2)"/>
      <sheetName val="76410_CHECK"/>
      <sheetName val="77410_CHECK"/>
      <sheetName val="WIPER_PIVOT_반대조립"/>
      <sheetName val="O_100"/>
      <sheetName val="O_110"/>
      <sheetName val="O_111"/>
      <sheetName val="O_112"/>
      <sheetName val="O_120"/>
      <sheetName val="A5-1_CPL"/>
      <sheetName val="A5-2_CBS"/>
      <sheetName val="A5-3_Inter_bal"/>
      <sheetName val="A5-4_Inter_trans"/>
      <sheetName val="A5-5_RPT"/>
      <sheetName val="A5-6_Notes"/>
      <sheetName val="A5-7_FC_&amp;_sale_prop"/>
      <sheetName val="A2_1_(2)"/>
      <sheetName val="Escada_Anja3"/>
      <sheetName val="Notes_36_-42_(2)"/>
      <sheetName val="Notes_36_-42"/>
      <sheetName val="__กราฟAE_LP_962003"/>
      <sheetName val="AF__(2)"/>
      <sheetName val="AE_(2)"/>
      <sheetName val="P12_4"/>
      <sheetName val="G1-f_(1)"/>
      <sheetName val="G1-f_(2)"/>
      <sheetName val="ASSLIST2_XLS"/>
      <sheetName val="IBACOMP_XLS"/>
      <sheetName val="workings_-_2004_(2)"/>
      <sheetName val="Sheet2_(2)"/>
      <sheetName val="CA_Sheet"/>
      <sheetName val="JUNE_EOH-MASTER_(2)"/>
      <sheetName val="stock1020v1_3"/>
      <sheetName val="K_-1"/>
      <sheetName val="Land&amp;Buildingss_(2)"/>
      <sheetName val="f_&amp;_f_(2)"/>
      <sheetName val="K_-1ss"/>
      <sheetName val="f_&amp;_f"/>
      <sheetName val="Cost_centre_expenditure"/>
      <sheetName val="Entity_Data"/>
      <sheetName val="BPCOR_DETAILS"/>
      <sheetName val="BPMKT_DETAILS"/>
      <sheetName val="Sch_A_to___"/>
      <sheetName val="Input_Table"/>
      <sheetName val="Company_Info"/>
      <sheetName val="CA_Comp"/>
      <sheetName val="Electrical_"/>
      <sheetName val="addl_cost"/>
      <sheetName val="FE-1770_P1"/>
      <sheetName val="SPG구성_(2)"/>
      <sheetName val="9_지원계획"/>
      <sheetName val="화일_라벨"/>
      <sheetName val="xd_year_1"/>
      <sheetName val="추진_일정"/>
      <sheetName val="KL_XL2000"/>
      <sheetName val="Chiet_tinh"/>
      <sheetName val="Van_chuyen"/>
      <sheetName val="THKP_(2)"/>
      <sheetName val="T_Bi"/>
      <sheetName val="Thiet_ke"/>
      <sheetName val="K_luong"/>
      <sheetName val="TT_L2"/>
      <sheetName val="TT_L1"/>
      <sheetName val="Thue_Ngoai"/>
      <sheetName val="Tong_cong_ty"/>
      <sheetName val="Chinh_phu_va_Dvi_#"/>
      <sheetName val="bao_cao"/>
      <sheetName val="F_Lead"/>
      <sheetName val="original_MCSB_report"/>
      <sheetName val="D2_"/>
      <sheetName val="G_(2)"/>
      <sheetName val="재무제표(최종_)"/>
      <sheetName val="99안_(2)"/>
      <sheetName val="25_사채할인발행차금"/>
      <sheetName val="주식매입선택권_(03"/>
      <sheetName val="SPA_SP"/>
      <sheetName val="CRD_SP"/>
      <sheetName val="■첨부#2_원가구성_(GK)(가죽내수)_(합의)_(2)"/>
      <sheetName val="■첨부#3_수출입비용_(XD)내수"/>
      <sheetName val="Sheet1_(3)"/>
      <sheetName val="2_손익추이"/>
      <sheetName val="토지면적+건물면적_(2)"/>
      <sheetName val="12월_판관비실적(배부후)"/>
      <sheetName val="공정별LAY_(4)"/>
      <sheetName val="LONG_SLIDE"/>
      <sheetName val="GK_(04)"/>
      <sheetName val="수량산출서_(2)"/>
      <sheetName val="_단가"/>
      <sheetName val="W_J_C__출장_(2)"/>
      <sheetName val="이자수익_(2)"/>
      <sheetName val="이자비용_(2)"/>
      <sheetName val="전체실행예산(본사양식)_(2)"/>
      <sheetName val="예정공정표-SK_(2)"/>
      <sheetName val="사진대지_(2)"/>
      <sheetName val="설계변경_제출(10_5극동)"/>
      <sheetName val="설계변경_제출(4차이후미적용)"/>
      <sheetName val="설계변경_제출(근거서류)-참고"/>
      <sheetName val="내역비교_(2)"/>
      <sheetName val="내역비교_(3)"/>
      <sheetName val="3-5_인원_수급_계획"/>
      <sheetName val="2001JUP_vs_기성"/>
      <sheetName val="ETB_(2)"/>
      <sheetName val="调整分录02_1231"/>
      <sheetName val="调整分录02_1031"/>
      <sheetName val="00_3_31_(2)"/>
      <sheetName val="正式报告zc对比_(2)"/>
      <sheetName val="产成品盘点表_(2)"/>
      <sheetName val="B_S__(2)"/>
      <sheetName val="P&amp;L_(2)"/>
      <sheetName val="P1-1销售合理性测试_"/>
      <sheetName val="cash_2"/>
      <sheetName val="03_7-9总3"/>
      <sheetName val="03_7-9总3_(2)"/>
      <sheetName val="产成品库差异1_"/>
      <sheetName val="应付账款-正式_3"/>
      <sheetName val="暂估入库_3"/>
      <sheetName val="应付账款-正式_3_(2)"/>
      <sheetName val="会计事项调整表_(3)"/>
      <sheetName val="帐龄分析（其他应收款）_(2)"/>
      <sheetName val="坏帐准备_(期初)"/>
      <sheetName val="其他应收款调整分录_(2)"/>
      <sheetName val="现申报_(正式)"/>
      <sheetName val="现金流量表底稿-经营活动_"/>
      <sheetName val="F7_1_TP"/>
      <sheetName val="F8_1OS"/>
      <sheetName val="T400-盈余公积复核_(审定)"/>
      <sheetName val="O501_(2)"/>
      <sheetName val="A200_(2)"/>
      <sheetName val="for_retest"/>
      <sheetName val="Comp equip"/>
      <sheetName val="US 2000"/>
      <sheetName val="FF-13"/>
      <sheetName val="F302"/>
      <sheetName val="F303"/>
      <sheetName val="F304"/>
      <sheetName val="F305"/>
      <sheetName val="F306"/>
      <sheetName val="个人欠款账龄分析表"/>
      <sheetName val="G10-Sum. of transferred out"/>
      <sheetName val="P111"/>
      <sheetName val="U100"/>
      <sheetName val="G320"/>
      <sheetName val="E210-1"/>
      <sheetName val="P500-预提费用明细表"/>
      <sheetName val="Sheet15"/>
      <sheetName val="ranges"/>
      <sheetName val="财务费用&lt;U200&gt;"/>
      <sheetName val="F100"/>
      <sheetName val="P110"/>
      <sheetName val="Sheet11"/>
      <sheetName val="Sheet12"/>
      <sheetName val="Sheet13"/>
      <sheetName val="Sheet14"/>
      <sheetName val="Sheet16"/>
      <sheetName val="Movement"/>
      <sheetName val="累计产销存"/>
      <sheetName val="6汇总(6.7)"/>
      <sheetName val="7汇总(6.7)"/>
      <sheetName val="北和"/>
      <sheetName val="GR3.3-interest"/>
      <sheetName val="Obsol 2004"/>
      <sheetName val="esxa"/>
      <sheetName val="DEPOSIT-PPYMT"/>
      <sheetName val="98-FS"/>
      <sheetName val="YTD Sales 04"/>
      <sheetName val="recvtype"/>
      <sheetName val="Reason codes"/>
      <sheetName val="HBOSubRev"/>
      <sheetName val="other revenue"/>
      <sheetName val="EE1f"/>
      <sheetName val="MV"/>
      <sheetName val="Mach &amp; equip"/>
      <sheetName val="DEPN 2001"/>
      <sheetName val="P.Hire P"/>
      <sheetName val="P1.HP sub"/>
      <sheetName val="725000"/>
      <sheetName val="725001"/>
      <sheetName val="725030"/>
      <sheetName val="725230"/>
      <sheetName val="725032"/>
      <sheetName val="725255"/>
      <sheetName val="725270"/>
      <sheetName val="725250"/>
      <sheetName val="Factory Req"/>
      <sheetName val="repair"/>
      <sheetName val="Insurance"/>
      <sheetName val="Licence"/>
      <sheetName val="General Exp"/>
      <sheetName val="Legal &amp; Prof"/>
      <sheetName val="Mthly AR1"/>
      <sheetName val="F7-1"/>
      <sheetName val="U1-Lead"/>
      <sheetName val="U2-COS"/>
      <sheetName val="U3- Other op income"/>
      <sheetName val="U4-Admin exp."/>
      <sheetName val="U5-Sel &amp; Dist"/>
      <sheetName val="U6-Other op exp"/>
      <sheetName val="U7-Fin cost"/>
      <sheetName val="FF-4"/>
      <sheetName val="U-101"/>
      <sheetName val="DFA"/>
      <sheetName val="VOL&amp;SALES"/>
      <sheetName val="CA-PRE(P)"/>
      <sheetName val="Top Trial - BS"/>
      <sheetName val="Top trial - PL"/>
      <sheetName val="FFE"/>
      <sheetName val="PROOF"/>
      <sheetName val="Business Unit"/>
      <sheetName val="Part_Datum"/>
      <sheetName val="U110"/>
      <sheetName val="Cust"/>
      <sheetName val="unpaid"/>
      <sheetName val="Currency deposit-MYR"/>
      <sheetName val="103"/>
      <sheetName val="PAY"/>
      <sheetName val="C101"/>
      <sheetName val="PG02"/>
      <sheetName val="PG05"/>
      <sheetName val="PG06"/>
      <sheetName val="PG07"/>
      <sheetName val="PG08"/>
      <sheetName val="PG09"/>
      <sheetName val="PG10"/>
      <sheetName val="PG11"/>
      <sheetName val="PG12"/>
      <sheetName val="PG13"/>
      <sheetName val="PG14"/>
      <sheetName val="PG15"/>
      <sheetName val="PG16"/>
      <sheetName val="PG17"/>
      <sheetName val="PG03"/>
      <sheetName val="回路部品ﾘｽﾄ"/>
      <sheetName val="機構部品ﾘｽﾄ"/>
      <sheetName val="provisions"/>
      <sheetName val="financial statements"/>
      <sheetName val="List_30"/>
      <sheetName val="SCH B"/>
      <sheetName val="SCH D"/>
      <sheetName val="SCH 22"/>
      <sheetName val="O-11"/>
      <sheetName val="Hp"/>
      <sheetName val="Prod"/>
      <sheetName val="外币帐户期末汇率调整"/>
      <sheetName val="WIRE"/>
      <sheetName val="FE-1771"/>
      <sheetName val="PL"/>
      <sheetName val="A3-100"/>
      <sheetName val="P&amp;L Consol"/>
      <sheetName val="FDREPORT"/>
      <sheetName val="E100"/>
      <sheetName val="GDH"/>
      <sheetName val="科目余额表"/>
      <sheetName val="PL(HKD)"/>
      <sheetName val="综合损益分析表 (季度)"/>
      <sheetName val="IP"/>
      <sheetName val="目錄"/>
      <sheetName val="1-BS"/>
      <sheetName val="K100"/>
      <sheetName val="經營業績表 數據"/>
      <sheetName val="生皮,盐"/>
      <sheetName val="A14_g132"/>
      <sheetName val="A14_g134"/>
      <sheetName val="B5 SUAD"/>
      <sheetName val="资产负债表底稿"/>
      <sheetName val="利润表底稿"/>
      <sheetName val="利润表底稿 201508"/>
      <sheetName val="成本费用表"/>
      <sheetName val="现金流量表底稿"/>
      <sheetName val="总分类账"/>
      <sheetName val="FIXASSET"/>
      <sheetName val="永顺泰 (附件4)(与年初比)"/>
      <sheetName val="表3_1_2货币资金—银行存款"/>
      <sheetName val="K(GDH)"/>
      <sheetName val="A14_g280"/>
      <sheetName val="A14_g279"/>
      <sheetName val="无形资产及递延所得税负债摊销"/>
      <sheetName val="状况表06"/>
      <sheetName val="accode"/>
      <sheetName val="Accrual"/>
      <sheetName val="benefits"/>
      <sheetName val="管理"/>
      <sheetName val="收入"/>
      <sheetName val="支出"/>
      <sheetName val="纳税调整"/>
      <sheetName val="审计调整分录"/>
      <sheetName val="DLDB (3)"/>
      <sheetName val="fdl"/>
      <sheetName val="JN Table"/>
      <sheetName val="Table"/>
      <sheetName val="兌換率"/>
      <sheetName val="original"/>
      <sheetName val="305Raw"/>
      <sheetName val="317Raw"/>
      <sheetName val="Variablen"/>
      <sheetName val="#511BkRec"/>
      <sheetName val="#511-DEC97"/>
      <sheetName val="2000 salary Adjustment"/>
      <sheetName val="Data sheet"/>
      <sheetName val="TAB.Daten"/>
      <sheetName val="IR_Deckblatt"/>
      <sheetName val="CBUGL"/>
      <sheetName val="R4100-04Q3"/>
      <sheetName val="R4101-04Q3 (2)"/>
      <sheetName val="4-货币资金-现金"/>
      <sheetName val="00 FG breakdown"/>
      <sheetName val="01 FG breakdown"/>
      <sheetName val="99 FG breakdown"/>
      <sheetName val="财务费用主表"/>
      <sheetName val="长期借款主表"/>
      <sheetName val="长借明细表"/>
      <sheetName val="长期借款明细表"/>
      <sheetName val="借款情况及利息测算表"/>
      <sheetName val="0506合并附注"/>
      <sheetName val="2动力设备"/>
      <sheetName val="2002Intra Tran"/>
      <sheetName val="Initial"/>
      <sheetName val="自定义"/>
      <sheetName val="2005-12"/>
      <sheetName val="T.B."/>
      <sheetName val="Additions to FA"/>
      <sheetName val="J1-4002"/>
      <sheetName val="Income Statement"/>
      <sheetName val="HK0203"/>
      <sheetName val="Reserves"/>
      <sheetName val="M_1_1"/>
      <sheetName val="Confirmation"/>
      <sheetName val="Eingabe"/>
      <sheetName val="2008收发存"/>
      <sheetName val="应收票据(关联方)(5)"/>
      <sheetName val="10-2121"/>
      <sheetName val="PriceList"/>
      <sheetName val="ARP-P101"/>
      <sheetName val="translate"/>
      <sheetName val="GuV"/>
      <sheetName val="ARP-U501"/>
      <sheetName val="11-1"/>
      <sheetName val="TB_June2003"/>
      <sheetName val="OG Trade Receivables Values"/>
      <sheetName val="YTD OG Sales Analysis"/>
      <sheetName val="P100"/>
      <sheetName val="RECONCILIATION"/>
      <sheetName val="AGENT"/>
      <sheetName val="INVDAYS"/>
      <sheetName val="RecoveredExternalLink8"/>
      <sheetName val="Inputs"/>
      <sheetName val="Output"/>
      <sheetName val="Bloomberg Inputs"/>
      <sheetName val="Global mkt"/>
      <sheetName val="Markets"/>
      <sheetName val="TB表"/>
      <sheetName val="调整分录"/>
      <sheetName val="附注 "/>
      <sheetName val="未调整不符事项"/>
      <sheetName val="审前资产负债表"/>
      <sheetName val="审前利润表 "/>
      <sheetName val="xbase"/>
      <sheetName val="分析分录"/>
      <sheetName val="分析分录(综合分析)"/>
      <sheetName val="补充分录"/>
      <sheetName val="现金流量表"/>
      <sheetName val="补充资料"/>
      <sheetName val="所有者权益变动表"/>
      <sheetName val="所得税调整表"/>
    </sheetNames>
    <sheetDataSet>
      <sheetData sheetId="0" refreshError="1">
        <row r="23">
          <cell r="A23" t="str">
            <v>Y</v>
          </cell>
        </row>
      </sheetData>
      <sheetData sheetId="1"/>
      <sheetData sheetId="2"/>
      <sheetData sheetId="3"/>
      <sheetData sheetId="4"/>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ow r="995">
          <cell r="B995" t="str">
            <v>√</v>
          </cell>
          <cell r="C995" t="str">
            <v>是</v>
          </cell>
        </row>
        <row r="996">
          <cell r="B996" t="str">
            <v>?</v>
          </cell>
          <cell r="C996" t="str">
            <v>否</v>
          </cell>
        </row>
        <row r="997">
          <cell r="B997" t="str">
            <v>×</v>
          </cell>
        </row>
      </sheetData>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2">
          <cell r="C2" t="str">
            <v>Profile</v>
          </cell>
        </row>
      </sheetData>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ow r="4">
          <cell r="B4" t="str">
            <v>6公司</v>
          </cell>
        </row>
      </sheetData>
      <sheetData sheetId="92"/>
      <sheetData sheetId="93"/>
      <sheetData sheetId="94" refreshError="1"/>
      <sheetData sheetId="95"/>
      <sheetData sheetId="96"/>
      <sheetData sheetId="97"/>
      <sheetData sheetId="98">
        <row r="5">
          <cell r="AN5">
            <v>0</v>
          </cell>
        </row>
      </sheetData>
      <sheetData sheetId="99">
        <row r="5">
          <cell r="AN5">
            <v>0</v>
          </cell>
        </row>
      </sheetData>
      <sheetData sheetId="100">
        <row r="6">
          <cell r="AN6">
            <v>0</v>
          </cell>
        </row>
      </sheetData>
      <sheetData sheetId="101">
        <row r="5">
          <cell r="AN5">
            <v>0</v>
          </cell>
        </row>
      </sheetData>
      <sheetData sheetId="102"/>
      <sheetData sheetId="103">
        <row r="5">
          <cell r="AN5">
            <v>0</v>
          </cell>
        </row>
      </sheetData>
      <sheetData sheetId="104">
        <row r="5">
          <cell r="AN5">
            <v>0</v>
          </cell>
        </row>
      </sheetData>
      <sheetData sheetId="105">
        <row r="6">
          <cell r="AN6">
            <v>0</v>
          </cell>
        </row>
      </sheetData>
      <sheetData sheetId="106">
        <row r="5">
          <cell r="AN5">
            <v>0</v>
          </cell>
        </row>
      </sheetData>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ow r="3">
          <cell r="A3" t="str">
            <v>货币资金</v>
          </cell>
        </row>
      </sheetData>
      <sheetData sheetId="122">
        <row r="3">
          <cell r="A3" t="str">
            <v>交易性金融资产</v>
          </cell>
        </row>
      </sheetData>
      <sheetData sheetId="123">
        <row r="3">
          <cell r="A3" t="str">
            <v>衍生金融资产</v>
          </cell>
        </row>
      </sheetData>
      <sheetData sheetId="124">
        <row r="3">
          <cell r="A3" t="str">
            <v>应收票据</v>
          </cell>
        </row>
      </sheetData>
      <sheetData sheetId="125" refreshError="1"/>
      <sheetData sheetId="126">
        <row r="3">
          <cell r="A3" t="str">
            <v>应收款项融资</v>
          </cell>
        </row>
      </sheetData>
      <sheetData sheetId="127">
        <row r="3">
          <cell r="A3" t="str">
            <v>预付款项</v>
          </cell>
        </row>
      </sheetData>
      <sheetData sheetId="128">
        <row r="3">
          <cell r="A3" t="str">
            <v>应收资金集中管理款</v>
          </cell>
        </row>
      </sheetData>
      <sheetData sheetId="129" refreshError="1"/>
      <sheetData sheetId="130">
        <row r="3">
          <cell r="A3" t="str">
            <v>存货</v>
          </cell>
        </row>
      </sheetData>
      <sheetData sheetId="131">
        <row r="3">
          <cell r="A3" t="str">
            <v>合同资产</v>
          </cell>
        </row>
      </sheetData>
      <sheetData sheetId="132"/>
      <sheetData sheetId="133">
        <row r="3">
          <cell r="A3" t="str">
            <v>一年内到期的非流动资产</v>
          </cell>
        </row>
      </sheetData>
      <sheetData sheetId="134">
        <row r="3">
          <cell r="A3" t="str">
            <v>其他流动资产</v>
          </cell>
        </row>
      </sheetData>
      <sheetData sheetId="135"/>
      <sheetData sheetId="136"/>
      <sheetData sheetId="137">
        <row r="3">
          <cell r="A3" t="str">
            <v>长期应收款</v>
          </cell>
        </row>
      </sheetData>
      <sheetData sheetId="138"/>
      <sheetData sheetId="139">
        <row r="3">
          <cell r="A3" t="str">
            <v>其他权益工具投资</v>
          </cell>
        </row>
      </sheetData>
      <sheetData sheetId="140">
        <row r="3">
          <cell r="A3" t="str">
            <v>其他非流动金融资产</v>
          </cell>
        </row>
      </sheetData>
      <sheetData sheetId="141">
        <row r="3">
          <cell r="A3" t="str">
            <v>投资性房地产</v>
          </cell>
        </row>
      </sheetData>
      <sheetData sheetId="142" refreshError="1"/>
      <sheetData sheetId="143">
        <row r="3">
          <cell r="A3" t="str">
            <v>在建工程</v>
          </cell>
        </row>
      </sheetData>
      <sheetData sheetId="144"/>
      <sheetData sheetId="145">
        <row r="3">
          <cell r="A3" t="str">
            <v>油气资产</v>
          </cell>
        </row>
      </sheetData>
      <sheetData sheetId="146">
        <row r="3">
          <cell r="A3" t="str">
            <v>使用权资产</v>
          </cell>
        </row>
      </sheetData>
      <sheetData sheetId="147">
        <row r="3">
          <cell r="A3" t="str">
            <v>无形资产</v>
          </cell>
        </row>
      </sheetData>
      <sheetData sheetId="148">
        <row r="3">
          <cell r="A3" t="str">
            <v>开发支出</v>
          </cell>
        </row>
      </sheetData>
      <sheetData sheetId="149"/>
      <sheetData sheetId="150"/>
      <sheetData sheetId="151">
        <row r="3">
          <cell r="A3" t="str">
            <v>递延所得税资产和递延所得税负债</v>
          </cell>
        </row>
      </sheetData>
      <sheetData sheetId="152">
        <row r="3">
          <cell r="A3" t="str">
            <v>其他非流动资产</v>
          </cell>
        </row>
      </sheetData>
      <sheetData sheetId="153">
        <row r="3">
          <cell r="A3" t="str">
            <v>短期借款</v>
          </cell>
        </row>
      </sheetData>
      <sheetData sheetId="154">
        <row r="3">
          <cell r="A3" t="str">
            <v>交易性金融负债</v>
          </cell>
        </row>
      </sheetData>
      <sheetData sheetId="155">
        <row r="3">
          <cell r="A3" t="str">
            <v>衍生金融负债</v>
          </cell>
        </row>
      </sheetData>
      <sheetData sheetId="156">
        <row r="3">
          <cell r="A3" t="str">
            <v>应付票据</v>
          </cell>
        </row>
      </sheetData>
      <sheetData sheetId="157">
        <row r="3">
          <cell r="A3" t="str">
            <v>应付账款</v>
          </cell>
        </row>
      </sheetData>
      <sheetData sheetId="158">
        <row r="3">
          <cell r="A3" t="str">
            <v>预收款项</v>
          </cell>
        </row>
      </sheetData>
      <sheetData sheetId="159">
        <row r="3">
          <cell r="A3" t="str">
            <v>合同负债情况</v>
          </cell>
        </row>
      </sheetData>
      <sheetData sheetId="160">
        <row r="3">
          <cell r="A3" t="str">
            <v>应付职工薪酬</v>
          </cell>
        </row>
      </sheetData>
      <sheetData sheetId="161">
        <row r="3">
          <cell r="A3" t="str">
            <v>应交税费</v>
          </cell>
        </row>
      </sheetData>
      <sheetData sheetId="162">
        <row r="3">
          <cell r="A3" t="str">
            <v>其他应付款</v>
          </cell>
        </row>
      </sheetData>
      <sheetData sheetId="163">
        <row r="3">
          <cell r="A3" t="str">
            <v>持有待售负债</v>
          </cell>
        </row>
      </sheetData>
      <sheetData sheetId="164">
        <row r="3">
          <cell r="A3" t="str">
            <v>一年内到期的非流动负债</v>
          </cell>
        </row>
      </sheetData>
      <sheetData sheetId="165">
        <row r="3">
          <cell r="A3" t="str">
            <v>其他流动负债</v>
          </cell>
        </row>
      </sheetData>
      <sheetData sheetId="166">
        <row r="3">
          <cell r="A3" t="str">
            <v>长期借款</v>
          </cell>
        </row>
      </sheetData>
      <sheetData sheetId="167">
        <row r="3">
          <cell r="A3" t="str">
            <v>应付债券</v>
          </cell>
        </row>
      </sheetData>
      <sheetData sheetId="168"/>
      <sheetData sheetId="169">
        <row r="3">
          <cell r="A3" t="str">
            <v>租赁负债</v>
          </cell>
        </row>
      </sheetData>
      <sheetData sheetId="170">
        <row r="3">
          <cell r="A3" t="str">
            <v>长期应付款</v>
          </cell>
        </row>
      </sheetData>
      <sheetData sheetId="171">
        <row r="3">
          <cell r="A3" t="str">
            <v>长期应付职工薪酬</v>
          </cell>
        </row>
      </sheetData>
      <sheetData sheetId="172">
        <row r="3">
          <cell r="A3" t="str">
            <v>预计负债</v>
          </cell>
        </row>
      </sheetData>
      <sheetData sheetId="173">
        <row r="3">
          <cell r="A3" t="str">
            <v>递延收益</v>
          </cell>
        </row>
      </sheetData>
      <sheetData sheetId="174">
        <row r="3">
          <cell r="A3" t="str">
            <v>其他非流动负债</v>
          </cell>
        </row>
      </sheetData>
      <sheetData sheetId="175" refreshError="1"/>
      <sheetData sheetId="176"/>
      <sheetData sheetId="177" refreshError="1"/>
      <sheetData sheetId="178">
        <row r="3">
          <cell r="A3" t="str">
            <v>专项储备</v>
          </cell>
        </row>
      </sheetData>
      <sheetData sheetId="179"/>
      <sheetData sheetId="180"/>
      <sheetData sheetId="181">
        <row r="3">
          <cell r="A3" t="str">
            <v>营业收入和营业成本</v>
          </cell>
        </row>
      </sheetData>
      <sheetData sheetId="182">
        <row r="3">
          <cell r="A3" t="str">
            <v>销售费用、管理费用、研发费用、财务费用</v>
          </cell>
        </row>
      </sheetData>
      <sheetData sheetId="183">
        <row r="3">
          <cell r="A3" t="str">
            <v>其他收益</v>
          </cell>
        </row>
      </sheetData>
      <sheetData sheetId="184">
        <row r="3">
          <cell r="A3" t="str">
            <v>投资收益</v>
          </cell>
        </row>
      </sheetData>
      <sheetData sheetId="185">
        <row r="3">
          <cell r="A3" t="str">
            <v>净敞口套期收益</v>
          </cell>
        </row>
      </sheetData>
      <sheetData sheetId="186">
        <row r="3">
          <cell r="A3" t="str">
            <v>公允价值变动收益</v>
          </cell>
        </row>
      </sheetData>
      <sheetData sheetId="187">
        <row r="3">
          <cell r="A3" t="str">
            <v>信用减值损失</v>
          </cell>
        </row>
      </sheetData>
      <sheetData sheetId="188">
        <row r="3">
          <cell r="A3" t="str">
            <v>资产减值损失</v>
          </cell>
        </row>
      </sheetData>
      <sheetData sheetId="189">
        <row r="3">
          <cell r="A3" t="str">
            <v>资产处置收益</v>
          </cell>
        </row>
      </sheetData>
      <sheetData sheetId="190">
        <row r="3">
          <cell r="A3" t="str">
            <v>营业外收入</v>
          </cell>
        </row>
      </sheetData>
      <sheetData sheetId="191">
        <row r="3">
          <cell r="A3" t="str">
            <v>营业外支出</v>
          </cell>
        </row>
      </sheetData>
      <sheetData sheetId="192">
        <row r="3">
          <cell r="A3" t="str">
            <v>所得税费用</v>
          </cell>
        </row>
      </sheetData>
      <sheetData sheetId="193"/>
      <sheetData sheetId="194"/>
      <sheetData sheetId="195"/>
      <sheetData sheetId="196">
        <row r="3">
          <cell r="A3" t="str">
            <v>股份支付</v>
          </cell>
        </row>
      </sheetData>
      <sheetData sheetId="197"/>
      <sheetData sheetId="198">
        <row r="3">
          <cell r="A3" t="str">
            <v>借款费用</v>
          </cell>
        </row>
      </sheetData>
      <sheetData sheetId="199">
        <row r="3">
          <cell r="A3" t="str">
            <v>租赁</v>
          </cell>
        </row>
      </sheetData>
      <sheetData sheetId="200">
        <row r="3">
          <cell r="A3" t="str">
            <v>终止经营</v>
          </cell>
        </row>
      </sheetData>
      <sheetData sheetId="201"/>
      <sheetData sheetId="202"/>
      <sheetData sheetId="203"/>
      <sheetData sheetId="204">
        <row r="3">
          <cell r="A3" t="str">
            <v>所有权和使用权受到限制的资产</v>
          </cell>
        </row>
      </sheetData>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row r="21">
          <cell r="I21">
            <v>-345987</v>
          </cell>
        </row>
      </sheetData>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refreshError="1"/>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refreshError="1"/>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refreshError="1"/>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sheetData sheetId="628" refreshError="1"/>
      <sheetData sheetId="629"/>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ow r="8">
          <cell r="A8" t="str">
            <v>Turnover</v>
          </cell>
        </row>
      </sheetData>
      <sheetData sheetId="653" refreshError="1"/>
      <sheetData sheetId="654"/>
      <sheetData sheetId="655"/>
      <sheetData sheetId="656"/>
      <sheetData sheetId="657"/>
      <sheetData sheetId="658"/>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refreshError="1"/>
      <sheetData sheetId="688"/>
      <sheetData sheetId="689"/>
      <sheetData sheetId="690"/>
      <sheetData sheetId="691"/>
      <sheetData sheetId="692"/>
      <sheetData sheetId="693">
        <row r="6">
          <cell r="D6">
            <v>7.7812786751130432</v>
          </cell>
        </row>
      </sheetData>
      <sheetData sheetId="694"/>
      <sheetData sheetId="695"/>
      <sheetData sheetId="696"/>
      <sheetData sheetId="697"/>
      <sheetData sheetId="698"/>
      <sheetData sheetId="699">
        <row r="5">
          <cell r="L5">
            <v>0</v>
          </cell>
        </row>
      </sheetData>
      <sheetData sheetId="700"/>
      <sheetData sheetId="701"/>
      <sheetData sheetId="702"/>
      <sheetData sheetId="703"/>
      <sheetData sheetId="704"/>
      <sheetData sheetId="705"/>
      <sheetData sheetId="706" refreshError="1"/>
      <sheetData sheetId="707" refreshError="1"/>
      <sheetData sheetId="708"/>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sheetData sheetId="742"/>
      <sheetData sheetId="743"/>
      <sheetData sheetId="744"/>
      <sheetData sheetId="745"/>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sheetData sheetId="801"/>
      <sheetData sheetId="802"/>
      <sheetData sheetId="803"/>
      <sheetData sheetId="804" refreshError="1"/>
      <sheetData sheetId="805"/>
      <sheetData sheetId="806"/>
      <sheetData sheetId="807"/>
      <sheetData sheetId="808"/>
      <sheetData sheetId="809"/>
      <sheetData sheetId="810" refreshError="1"/>
      <sheetData sheetId="811"/>
      <sheetData sheetId="812"/>
      <sheetData sheetId="813" refreshError="1"/>
      <sheetData sheetId="814" refreshError="1"/>
      <sheetData sheetId="815" refreshError="1"/>
      <sheetData sheetId="816" refreshError="1"/>
      <sheetData sheetId="817" refreshError="1"/>
      <sheetData sheetId="818" refreshError="1"/>
      <sheetData sheetId="819"/>
      <sheetData sheetId="820" refreshError="1"/>
      <sheetData sheetId="821" refreshError="1"/>
      <sheetData sheetId="822" refreshError="1"/>
      <sheetData sheetId="823"/>
      <sheetData sheetId="824" refreshError="1"/>
      <sheetData sheetId="825" refreshError="1"/>
      <sheetData sheetId="826" refreshError="1"/>
      <sheetData sheetId="827"/>
      <sheetData sheetId="828" refreshError="1"/>
      <sheetData sheetId="829" refreshError="1"/>
      <sheetData sheetId="830" refreshError="1"/>
      <sheetData sheetId="831" refreshError="1"/>
      <sheetData sheetId="832" refreshError="1"/>
      <sheetData sheetId="833"/>
      <sheetData sheetId="834"/>
      <sheetData sheetId="835"/>
      <sheetData sheetId="836"/>
      <sheetData sheetId="837"/>
      <sheetData sheetId="838"/>
      <sheetData sheetId="839"/>
      <sheetData sheetId="840" refreshError="1"/>
      <sheetData sheetId="841" refreshError="1"/>
      <sheetData sheetId="842" refreshError="1"/>
      <sheetData sheetId="843"/>
      <sheetData sheetId="844"/>
      <sheetData sheetId="845"/>
      <sheetData sheetId="846"/>
      <sheetData sheetId="847"/>
      <sheetData sheetId="848"/>
      <sheetData sheetId="849" refreshError="1"/>
      <sheetData sheetId="850" refreshError="1"/>
      <sheetData sheetId="851"/>
      <sheetData sheetId="852"/>
      <sheetData sheetId="853" refreshError="1"/>
      <sheetData sheetId="854"/>
      <sheetData sheetId="855" refreshError="1"/>
      <sheetData sheetId="856"/>
      <sheetData sheetId="857" refreshError="1"/>
      <sheetData sheetId="858" refreshError="1"/>
      <sheetData sheetId="859" refreshError="1"/>
      <sheetData sheetId="860"/>
      <sheetData sheetId="861" refreshError="1"/>
      <sheetData sheetId="862"/>
      <sheetData sheetId="863" refreshError="1"/>
      <sheetData sheetId="864"/>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sheetData sheetId="876" refreshError="1"/>
      <sheetData sheetId="877"/>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sheetData sheetId="975"/>
      <sheetData sheetId="976"/>
      <sheetData sheetId="977"/>
      <sheetData sheetId="978" refreshError="1"/>
      <sheetData sheetId="979"/>
      <sheetData sheetId="980" refreshError="1"/>
      <sheetData sheetId="981"/>
      <sheetData sheetId="982"/>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sheetData sheetId="1004"/>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sheetData sheetId="1034"/>
      <sheetData sheetId="1035" refreshError="1"/>
      <sheetData sheetId="1036"/>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refreshError="1"/>
      <sheetData sheetId="1063"/>
      <sheetData sheetId="1064" refreshError="1"/>
      <sheetData sheetId="1065" refreshError="1"/>
      <sheetData sheetId="1066" refreshError="1"/>
      <sheetData sheetId="1067" refreshError="1"/>
      <sheetData sheetId="1068" refreshError="1"/>
      <sheetData sheetId="1069" refreshError="1"/>
      <sheetData sheetId="1070"/>
      <sheetData sheetId="1071"/>
      <sheetData sheetId="1072"/>
      <sheetData sheetId="1073"/>
      <sheetData sheetId="1074" refreshError="1"/>
      <sheetData sheetId="1075" refreshError="1"/>
      <sheetData sheetId="1076" refreshError="1"/>
      <sheetData sheetId="1077" refreshError="1"/>
      <sheetData sheetId="1078"/>
      <sheetData sheetId="1079"/>
      <sheetData sheetId="1080"/>
      <sheetData sheetId="1081"/>
      <sheetData sheetId="1082"/>
      <sheetData sheetId="1083"/>
      <sheetData sheetId="1084"/>
      <sheetData sheetId="1085"/>
      <sheetData sheetId="1086"/>
      <sheetData sheetId="1087" refreshError="1"/>
      <sheetData sheetId="1088"/>
      <sheetData sheetId="1089" refreshError="1"/>
      <sheetData sheetId="1090" refreshError="1"/>
      <sheetData sheetId="1091" refreshError="1"/>
      <sheetData sheetId="1092" refreshError="1"/>
      <sheetData sheetId="1093" refreshError="1"/>
      <sheetData sheetId="1094" refreshError="1"/>
      <sheetData sheetId="1095"/>
      <sheetData sheetId="1096"/>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sheetData sheetId="1144"/>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sheetData sheetId="1156" refreshError="1"/>
      <sheetData sheetId="1157"/>
      <sheetData sheetId="1158"/>
      <sheetData sheetId="1159"/>
      <sheetData sheetId="1160"/>
      <sheetData sheetId="1161"/>
      <sheetData sheetId="1162"/>
      <sheetData sheetId="1163" refreshError="1"/>
      <sheetData sheetId="1164" refreshError="1"/>
      <sheetData sheetId="1165" refreshError="1"/>
      <sheetData sheetId="1166" refreshError="1"/>
      <sheetData sheetId="1167" refreshError="1"/>
      <sheetData sheetId="1168" refreshError="1"/>
      <sheetData sheetId="1169"/>
      <sheetData sheetId="1170"/>
      <sheetData sheetId="1171"/>
      <sheetData sheetId="1172"/>
      <sheetData sheetId="1173"/>
      <sheetData sheetId="1174"/>
      <sheetData sheetId="1175"/>
      <sheetData sheetId="1176"/>
      <sheetData sheetId="1177"/>
      <sheetData sheetId="1178" refreshError="1"/>
      <sheetData sheetId="1179" refreshError="1"/>
      <sheetData sheetId="1180" refreshError="1"/>
      <sheetData sheetId="1181" refreshError="1"/>
      <sheetData sheetId="1182" refreshError="1"/>
      <sheetData sheetId="1183"/>
      <sheetData sheetId="1184" refreshError="1"/>
      <sheetData sheetId="1185"/>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sheetData sheetId="1206" refreshError="1"/>
      <sheetData sheetId="1207" refreshError="1"/>
      <sheetData sheetId="1208"/>
      <sheetData sheetId="1209" refreshError="1"/>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sheetData sheetId="1235" refreshError="1"/>
      <sheetData sheetId="1236" refreshError="1"/>
      <sheetData sheetId="1237" refreshError="1"/>
      <sheetData sheetId="1238"/>
      <sheetData sheetId="1239"/>
      <sheetData sheetId="1240"/>
      <sheetData sheetId="1241"/>
      <sheetData sheetId="1242"/>
      <sheetData sheetId="1243" refreshError="1"/>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refreshError="1"/>
      <sheetData sheetId="1267" refreshError="1"/>
      <sheetData sheetId="1268" refreshError="1"/>
      <sheetData sheetId="1269" refreshError="1"/>
      <sheetData sheetId="1270" refreshError="1"/>
      <sheetData sheetId="1271" refreshError="1"/>
      <sheetData sheetId="1272"/>
      <sheetData sheetId="1273"/>
      <sheetData sheetId="1274"/>
      <sheetData sheetId="1275"/>
      <sheetData sheetId="1276"/>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sheetData sheetId="1290"/>
      <sheetData sheetId="1291"/>
      <sheetData sheetId="1292"/>
      <sheetData sheetId="1293"/>
      <sheetData sheetId="1294"/>
      <sheetData sheetId="1295" refreshError="1"/>
      <sheetData sheetId="1296" refreshError="1"/>
      <sheetData sheetId="1297"/>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sheetData sheetId="1313"/>
      <sheetData sheetId="1314"/>
      <sheetData sheetId="1315"/>
      <sheetData sheetId="1316"/>
      <sheetData sheetId="1317"/>
      <sheetData sheetId="1318" refreshError="1"/>
      <sheetData sheetId="1319"/>
      <sheetData sheetId="1320" refreshError="1"/>
      <sheetData sheetId="1321" refreshError="1"/>
      <sheetData sheetId="1322"/>
      <sheetData sheetId="1323"/>
      <sheetData sheetId="1324"/>
      <sheetData sheetId="1325"/>
      <sheetData sheetId="1326"/>
      <sheetData sheetId="1327"/>
      <sheetData sheetId="1328"/>
      <sheetData sheetId="1329"/>
      <sheetData sheetId="1330"/>
      <sheetData sheetId="1331" refreshError="1"/>
      <sheetData sheetId="1332"/>
      <sheetData sheetId="1333"/>
      <sheetData sheetId="1334"/>
      <sheetData sheetId="1335"/>
      <sheetData sheetId="1336"/>
      <sheetData sheetId="1337"/>
      <sheetData sheetId="1338"/>
      <sheetData sheetId="1339"/>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refreshError="1"/>
      <sheetData sheetId="1375" refreshError="1"/>
      <sheetData sheetId="1376" refreshError="1"/>
      <sheetData sheetId="1377" refreshError="1"/>
      <sheetData sheetId="1378" refreshError="1"/>
      <sheetData sheetId="1379"/>
      <sheetData sheetId="1380" refreshError="1"/>
      <sheetData sheetId="1381" refreshError="1"/>
      <sheetData sheetId="1382"/>
      <sheetData sheetId="1383"/>
      <sheetData sheetId="1384"/>
      <sheetData sheetId="1385"/>
      <sheetData sheetId="1386"/>
      <sheetData sheetId="1387"/>
      <sheetData sheetId="1388"/>
      <sheetData sheetId="1389"/>
      <sheetData sheetId="1390" refreshError="1"/>
      <sheetData sheetId="1391" refreshError="1"/>
      <sheetData sheetId="1392"/>
      <sheetData sheetId="1393"/>
      <sheetData sheetId="1394" refreshError="1"/>
      <sheetData sheetId="1395" refreshError="1"/>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refreshError="1"/>
      <sheetData sheetId="1427"/>
      <sheetData sheetId="1428"/>
      <sheetData sheetId="1429"/>
      <sheetData sheetId="1430" refreshError="1"/>
      <sheetData sheetId="1431" refreshError="1"/>
      <sheetData sheetId="1432" refreshError="1"/>
      <sheetData sheetId="1433"/>
      <sheetData sheetId="1434"/>
      <sheetData sheetId="1435"/>
      <sheetData sheetId="1436"/>
      <sheetData sheetId="1437"/>
      <sheetData sheetId="1438"/>
      <sheetData sheetId="1439" refreshError="1"/>
      <sheetData sheetId="1440"/>
      <sheetData sheetId="1441"/>
      <sheetData sheetId="1442"/>
      <sheetData sheetId="1443"/>
      <sheetData sheetId="1444"/>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sheetData sheetId="1472" refreshError="1"/>
      <sheetData sheetId="1473" refreshError="1"/>
      <sheetData sheetId="1474" refreshError="1"/>
      <sheetData sheetId="1475" refreshError="1"/>
      <sheetData sheetId="1476" refreshError="1"/>
      <sheetData sheetId="1477"/>
      <sheetData sheetId="1478"/>
      <sheetData sheetId="1479" refreshError="1"/>
      <sheetData sheetId="1480" refreshError="1"/>
      <sheetData sheetId="1481" refreshError="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sheetData sheetId="1510"/>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sheetData sheetId="1533"/>
      <sheetData sheetId="1534" refreshError="1"/>
      <sheetData sheetId="1535"/>
      <sheetData sheetId="1536"/>
      <sheetData sheetId="1537"/>
      <sheetData sheetId="1538"/>
      <sheetData sheetId="1539"/>
      <sheetData sheetId="1540"/>
      <sheetData sheetId="1541"/>
      <sheetData sheetId="1542"/>
      <sheetData sheetId="1543"/>
      <sheetData sheetId="1544" refreshError="1"/>
      <sheetData sheetId="1545" refreshError="1"/>
      <sheetData sheetId="1546" refreshError="1"/>
      <sheetData sheetId="1547"/>
      <sheetData sheetId="1548"/>
      <sheetData sheetId="1549"/>
      <sheetData sheetId="1550"/>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sheetData sheetId="1594"/>
      <sheetData sheetId="1595" refreshError="1"/>
      <sheetData sheetId="1596" refreshError="1"/>
      <sheetData sheetId="1597" refreshError="1"/>
      <sheetData sheetId="1598"/>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sheetData sheetId="1635"/>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sheetData sheetId="1729" refreshError="1"/>
      <sheetData sheetId="1730"/>
      <sheetData sheetId="173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sheetData sheetId="1759" refreshError="1"/>
      <sheetData sheetId="1760" refreshError="1"/>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refreshError="1"/>
      <sheetData sheetId="1774" refreshError="1"/>
      <sheetData sheetId="1775"/>
      <sheetData sheetId="1776"/>
      <sheetData sheetId="1777"/>
      <sheetData sheetId="1778"/>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refreshError="1"/>
      <sheetData sheetId="1907"/>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sheetData sheetId="1934"/>
      <sheetData sheetId="1935" refreshError="1"/>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refreshError="1"/>
      <sheetData sheetId="2089" refreshError="1"/>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refreshError="1"/>
      <sheetData sheetId="2358" refreshError="1"/>
      <sheetData sheetId="2359" refreshError="1"/>
      <sheetData sheetId="2360"/>
      <sheetData sheetId="2361"/>
      <sheetData sheetId="2362"/>
      <sheetData sheetId="2363" refreshError="1"/>
      <sheetData sheetId="2364"/>
      <sheetData sheetId="2365" refreshError="1"/>
      <sheetData sheetId="2366" refreshError="1"/>
      <sheetData sheetId="2367" refreshError="1"/>
      <sheetData sheetId="2368" refreshError="1"/>
      <sheetData sheetId="2369" refreshError="1"/>
      <sheetData sheetId="2370" refreshError="1"/>
      <sheetData sheetId="2371" refreshError="1"/>
      <sheetData sheetId="2372"/>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sheetData sheetId="2384"/>
      <sheetData sheetId="2385"/>
      <sheetData sheetId="2386" refreshError="1"/>
      <sheetData sheetId="2387"/>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sheetData sheetId="2514"/>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sheetData sheetId="2525" refreshError="1"/>
      <sheetData sheetId="2526" refreshError="1"/>
      <sheetData sheetId="2527" refreshError="1"/>
      <sheetData sheetId="2528" refreshError="1"/>
      <sheetData sheetId="2529"/>
      <sheetData sheetId="2530"/>
      <sheetData sheetId="2531" refreshError="1"/>
      <sheetData sheetId="2532" refreshError="1"/>
      <sheetData sheetId="2533" refreshError="1"/>
      <sheetData sheetId="2534" refreshError="1"/>
      <sheetData sheetId="2535" refreshError="1"/>
      <sheetData sheetId="2536" refreshError="1"/>
      <sheetData sheetId="2537" refreshError="1"/>
      <sheetData sheetId="2538"/>
      <sheetData sheetId="2539"/>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模板"/>
      <sheetName val="报表"/>
      <sheetName val="旧报表&gt;&gt;76"/>
      <sheetName val="旧报表&gt;&gt;72"/>
      <sheetName val="旧报表&gt;&gt;66"/>
      <sheetName val="旧报表&gt;&gt;57"/>
      <sheetName val="旧报表&gt;&gt;56"/>
      <sheetName val="表"/>
      <sheetName val="旧报表&gt;&gt;49"/>
      <sheetName val="旧报表&gt;&gt;48"/>
      <sheetName val="旧报表&gt;&gt;46"/>
      <sheetName val="旧报表&gt;&gt;45"/>
      <sheetName val="旧报表&gt;&gt;31"/>
      <sheetName val="旧报表&gt;&gt;30"/>
      <sheetName val="旧报表&gt;&gt;12"/>
      <sheetName val="旧报表&gt;&gt;11"/>
      <sheetName val="旧报表&gt;&gt;3"/>
      <sheetName val="旧报表&gt;&gt;2"/>
      <sheetName val="L2-2-2"/>
      <sheetName val="基本资料"/>
      <sheetName val="审计标识"/>
      <sheetName val="H1.3"/>
      <sheetName val="A1-8截止日测试"/>
      <sheetName val="BS"/>
      <sheetName val="Menu"/>
      <sheetName val="Notes"/>
      <sheetName val="ImportHistory"/>
      <sheetName val="Data"/>
      <sheetName val="Contents"/>
      <sheetName val="APEX"/>
      <sheetName val="Sugar Creek"/>
      <sheetName val="CC8"/>
      <sheetName val="Perryville"/>
      <sheetName val="Bosque Exp"/>
      <sheetName val="Dahlberg"/>
      <sheetName val="Leases"/>
      <sheetName val="Pepco"/>
      <sheetName val="Independence"/>
      <sheetName val="Wrightsville"/>
      <sheetName val="Zeeland"/>
      <sheetName val="Americas Growth THE GOAL HC"/>
      <sheetName val="GAS RECEIPTS DATA"/>
      <sheetName val="Instructions"/>
      <sheetName val="CUSTDATA"/>
      <sheetName val="Index"/>
      <sheetName val="Board Capital"/>
      <sheetName val=" GAS RECEIPTS (2)"/>
      <sheetName val="CapData"/>
      <sheetName val="Actual DATA"/>
      <sheetName val="2000 BUDGET DATA"/>
      <sheetName val="Summary of Summaries"/>
      <sheetName val="DATA_2001_Budget"/>
      <sheetName val="Forecast DATA"/>
      <sheetName val="NSW Hyperion"/>
      <sheetName val="Measurement data"/>
      <sheetName val="2001_Budget"/>
      <sheetName val="GN Hyperion"/>
      <sheetName val="ACT Hyperion"/>
      <sheetName val="INDICATOR DATA"/>
      <sheetName val="LTIFR"/>
      <sheetName val="CAPITAL"/>
      <sheetName val="INDICATORS"/>
      <sheetName val="基本情况表"/>
      <sheetName val="资产"/>
      <sheetName val="负债"/>
      <sheetName val="利润"/>
      <sheetName val="现流"/>
      <sheetName val="权益（本）"/>
      <sheetName val="权益（上）"/>
      <sheetName val="资23"/>
      <sheetName val="负23"/>
      <sheetName val="利23"/>
      <sheetName val="现23"/>
      <sheetName val="调23"/>
      <sheetName val="资22"/>
      <sheetName val="负22"/>
      <sheetName val="利22"/>
      <sheetName val="现22"/>
      <sheetName val="调22"/>
      <sheetName val="调整科目"/>
      <sheetName val="目录"/>
      <sheetName val="修订记录"/>
      <sheetName val="封面"/>
      <sheetName val="资合并"/>
      <sheetName val="资"/>
      <sheetName val="利合并"/>
      <sheetName val="利"/>
      <sheetName val="现合并"/>
      <sheetName val="现"/>
      <sheetName val="所合并"/>
      <sheetName val="所"/>
      <sheetName val="企业合并及合并财务报表"/>
      <sheetName val="货币资金"/>
      <sheetName val="交易性金融资产"/>
      <sheetName val="衍生金融资产"/>
      <sheetName val="应收票据"/>
      <sheetName val="应收账款"/>
      <sheetName val="应收款项融资"/>
      <sheetName val="预付款项"/>
      <sheetName val="应收资金集中管理款"/>
      <sheetName val="其他应收款"/>
      <sheetName val="存货"/>
      <sheetName val="合同资产"/>
      <sheetName val="持有待售资产"/>
      <sheetName val="一年内到期的非流动资产"/>
      <sheetName val="其他流动资产"/>
      <sheetName val="债权投资"/>
      <sheetName val="其他债权投资"/>
      <sheetName val="长期应收款"/>
      <sheetName val="长期股权投资"/>
      <sheetName val="其他权益工具投资"/>
      <sheetName val="其他非流动金融资产"/>
      <sheetName val="投资性房地产"/>
      <sheetName val="固定资产"/>
      <sheetName val="在建工程"/>
      <sheetName val="生产性生物资产"/>
      <sheetName val="油气资产"/>
      <sheetName val="使用权资产"/>
      <sheetName val="无形资产"/>
      <sheetName val="开发支出"/>
      <sheetName val="商誉"/>
      <sheetName val="长期待摊费用"/>
      <sheetName val="递延所得税资产和递延所得税负债"/>
      <sheetName val="其他非流动资产"/>
      <sheetName val="短期借款"/>
      <sheetName val="交易性金融负债"/>
      <sheetName val="衍生金融负债"/>
      <sheetName val="应付票据"/>
      <sheetName val="应付账款"/>
      <sheetName val="预收款项"/>
      <sheetName val="合同负债"/>
      <sheetName val="应付职工薪酬"/>
      <sheetName val="应交税费"/>
      <sheetName val="其他应付款"/>
      <sheetName val="持有待售负债"/>
      <sheetName val="一年内到期的非流动负债"/>
      <sheetName val="其他流动负债"/>
      <sheetName val="长期借款"/>
      <sheetName val="应付债券"/>
      <sheetName val="优先股永续债"/>
      <sheetName val="租赁负债"/>
      <sheetName val="长期应付款"/>
      <sheetName val="长期应付职工薪酬"/>
      <sheetName val="预计负债"/>
      <sheetName val="递延收益"/>
      <sheetName val="其他非流动负债"/>
      <sheetName val="实收资本"/>
      <sheetName val="其他权益工具"/>
      <sheetName val="资本公积"/>
      <sheetName val="专项储备"/>
      <sheetName val="盈余公积"/>
      <sheetName val="未分配利润"/>
      <sheetName val="营业收入和营业成本"/>
      <sheetName val="销售费用、管理费用、研发费用、财务费用"/>
      <sheetName val="其他收益"/>
      <sheetName val="投资收益"/>
      <sheetName val="净敞口套期收益"/>
      <sheetName val="公允价值变动收益"/>
      <sheetName val="信用减值损失"/>
      <sheetName val="资产减值损失"/>
      <sheetName val="资产处置收益"/>
      <sheetName val="营业外收入"/>
      <sheetName val="营业外支出"/>
      <sheetName val="所得税费用"/>
      <sheetName val="其他综合收益"/>
      <sheetName val="每股收益"/>
      <sheetName val="非货币性资产交换"/>
      <sheetName val="股份支付"/>
      <sheetName val="债务重组"/>
      <sheetName val="借款费用"/>
      <sheetName val="租赁"/>
      <sheetName val="终止经营"/>
      <sheetName val="分部信息"/>
      <sheetName val="现金流量表补充资料"/>
      <sheetName val="外币货币性项目"/>
      <sheetName val="所有权或使用权受到限制的资产"/>
      <sheetName val="或有事项"/>
      <sheetName val="资产负债表日后事项"/>
      <sheetName val="关联方关系及其交易"/>
      <sheetName val="母公司应收账款"/>
      <sheetName val="母公司应收资金集中管理款"/>
      <sheetName val="母公司其他应收款"/>
      <sheetName val="母公司长期股权投资"/>
      <sheetName val="母公司营业收入和营业成本"/>
      <sheetName val="母公司投资收益"/>
      <sheetName val="母公司现金流量表补充资料"/>
      <sheetName val="利润表补充资料"/>
      <sheetName val="Cap table from Co"/>
      <sheetName val="Cap table"/>
      <sheetName val="Cap table-OS15%"/>
      <sheetName val="Cap table-OS10%"/>
      <sheetName val="Cap table-OS5%"/>
      <sheetName val="Offering Analysis"/>
      <sheetName val="Offering Analysis (OS 15%)"/>
      <sheetName val="Offering Analysis (OS 10%)"/>
      <sheetName val="Offering Analysis (OS 5%)"/>
      <sheetName val="Use of Proceeds"/>
      <sheetName val="Clawback"/>
      <sheetName val="Listing Exp (Pre-shoe)"/>
      <sheetName val="Listing Exp (Post Shoe)"/>
      <sheetName val="Listing Exp from EY"/>
      <sheetName val="Form A1"/>
      <sheetName val="Valuation Matrix (share price)"/>
      <sheetName val="Valuation Matrix (pre-money V)"/>
      <sheetName val="shareholder calculation"/>
      <sheetName val="a"/>
      <sheetName val="b"/>
      <sheetName val="c"/>
      <sheetName val="d"/>
      <sheetName val="E"/>
      <sheetName val="F"/>
      <sheetName val="G"/>
      <sheetName val="H"/>
      <sheetName val="I"/>
      <sheetName val="J"/>
      <sheetName val="SUMM"/>
      <sheetName val="L"/>
      <sheetName val="Sheet1"/>
      <sheetName val="K"/>
      <sheetName val="LinkData"/>
      <sheetName val="A3_20151231"/>
      <sheetName val="TB"/>
      <sheetName val="TB Link"/>
      <sheetName val="SCTB"/>
      <sheetName val="A3_20131231"/>
      <sheetName val="A3_长电科技"/>
      <sheetName val="A3_星科金朋"/>
      <sheetName val="A3_20161231"/>
      <sheetName val="A3_20141231"/>
      <sheetName val="A3"/>
      <sheetName val="Consol A3_20161231"/>
      <sheetName val="A3_20171231"/>
      <sheetName val="A3_20180930"/>
      <sheetName val="信达合并汇总"/>
      <sheetName val="212101"/>
      <sheetName val="办事处经费"/>
      <sheetName val="办事处市场部经费"/>
      <sheetName val="营销人员借款"/>
      <sheetName val="离职营销人员借款"/>
      <sheetName val="公司备用金"/>
      <sheetName val="律师"/>
      <sheetName val="P&amp;L_Energisa"/>
      <sheetName val="P&amp;L_Eneel"/>
      <sheetName val="P&amp;L_Cemig"/>
      <sheetName val="Budget_Spin"/>
      <sheetName val="资产负债表"/>
      <sheetName val="9609추"/>
      <sheetName val="重要性水平新"/>
      <sheetName val="UFPrn20190411153015"/>
      <sheetName val="Lead"/>
      <sheetName val="Equity Movement"/>
      <sheetName val="Economic Interest in CRIC"/>
      <sheetName val="Tickmarks"/>
      <sheetName val="Ã«ÀûÂÊ·ÖÎö±í"/>
      <sheetName val="A5"/>
      <sheetName val="Audited PL"/>
      <sheetName val="MC-BIL"/>
      <sheetName val="关联交易-存款"/>
      <sheetName val="To tied 2001 opening RE"/>
      <sheetName val="U102"/>
      <sheetName val="Nvar"/>
      <sheetName val="Incometl"/>
      <sheetName val="Leadsheet"/>
      <sheetName val="XREF"/>
      <sheetName val="By Customer"/>
      <sheetName val="Provision "/>
      <sheetName val="费用_工时"/>
      <sheetName val="__FDSCACHE__"/>
      <sheetName val="Cover"/>
      <sheetName val="README"/>
      <sheetName val="SQ=&gt;"/>
      <sheetName val="Skipjack Street"/>
      <sheetName val="RMT - CI (2)"/>
      <sheetName val="RMT - UNH (2)"/>
      <sheetName val="RMT Outputs"/>
      <sheetName val="RMT - CI"/>
      <sheetName val="RMT - UNH"/>
      <sheetName val="Catamaran Street"/>
      <sheetName val="C_DCF"/>
      <sheetName val="Dilution"/>
      <sheetName val="Illust. Acq."/>
      <sheetName val="Pro forma=&gt;"/>
      <sheetName val="Convert"/>
      <sheetName val="NewCo"/>
      <sheetName val="Assumptions &amp; Drivers"/>
      <sheetName val="Outputs"/>
      <sheetName val="ValueCreation"/>
      <sheetName val="ValueCreation by price"/>
      <sheetName val="ValueCreation_blended"/>
      <sheetName val="Outputs=&gt;"/>
      <sheetName val="FF output"/>
      <sheetName val="Valuation overview"/>
      <sheetName val="AccDil"/>
      <sheetName val="ANR"/>
      <sheetName val="CSAS"/>
      <sheetName val="Backups=&gt;"/>
      <sheetName val="Skipjack"/>
      <sheetName val="ISnew"/>
      <sheetName val="BSnew"/>
      <sheetName val="CFSnew"/>
      <sheetName val="KeyMetrics"/>
      <sheetName val="Skipjack Mgmt (NOT LINKED)"/>
      <sheetName val="RESEARCHWISE"/>
      <sheetName val="Shr info"/>
      <sheetName val="Results"/>
      <sheetName val="Summary"/>
      <sheetName val="Financial tables"/>
      <sheetName val="P&amp;L"/>
      <sheetName val="Biz"/>
      <sheetName val="JVs"/>
      <sheetName val="CF"/>
      <sheetName val="DCF"/>
      <sheetName val="Comparison"/>
      <sheetName val="Blended Val "/>
      <sheetName val="final"/>
      <sheetName val="cav49"/>
      <sheetName val="text-f"/>
      <sheetName val="bk-form"/>
      <sheetName val="master"/>
      <sheetName val="Hidden"/>
      <sheetName val="Cost"/>
      <sheetName val="Cost-nature"/>
      <sheetName val="更新2019年成本"/>
      <sheetName val="eqpmad2"/>
      <sheetName val="UFPrn20020708110604"/>
      <sheetName val="XL4Poppy"/>
      <sheetName val="管比表（2）"/>
      <sheetName val="科余"/>
      <sheetName val="制比表（2）"/>
      <sheetName val="损表"/>
      <sheetName val="固折（2）"/>
      <sheetName val="预提表"/>
      <sheetName val="资负表"/>
      <sheetName val="毛利表"/>
      <sheetName val="应税表"/>
      <sheetName val="管比表"/>
      <sheetName val="预算底稿"/>
      <sheetName val="管理费用预算"/>
      <sheetName val="固定生产成本预算"/>
      <sheetName val="本期发生"/>
      <sheetName val="11度华丹"/>
      <sheetName val="13度高浓"/>
      <sheetName val="13度分配表"/>
      <sheetName val="13.65度雪花"/>
      <sheetName val="13.6雪花分配表"/>
      <sheetName val="13.65度沈阳"/>
      <sheetName val="13.65沈阳分配表"/>
      <sheetName val="11度干啤"/>
      <sheetName val="酵造过滤分配"/>
      <sheetName val="新水分配表"/>
      <sheetName val="酿造煤水电"/>
      <sheetName val="酿造麦芽"/>
      <sheetName val="汇总表"/>
      <sheetName val="煤水电备份 "/>
      <sheetName val="10.5度成本表"/>
      <sheetName val="11度雪成本表"/>
      <sheetName val="11度亚特成本表"/>
      <sheetName val="雪花干成本表"/>
      <sheetName val="华丹成本表"/>
      <sheetName val="11度沈阳鲜成本表"/>
      <sheetName val="制品辅料"/>
      <sheetName val="制品煤水电"/>
      <sheetName val="制品瓶盖商标"/>
      <sheetName val="雪花分配表"/>
      <sheetName val="雪花干分配表"/>
      <sheetName val="沈阳鲜分配表"/>
      <sheetName val="华丹分配"/>
      <sheetName val="桶酒15L"/>
      <sheetName val="桶酒20L"/>
      <sheetName val="桶酒30L"/>
      <sheetName val="桶酒10L"/>
      <sheetName val="桶酒5L"/>
      <sheetName val="桶酒20L (雪) "/>
      <sheetName val="桶酒30L (雪)  "/>
      <sheetName val="桶酒15L(华）"/>
      <sheetName val="桶酒20L（华）"/>
      <sheetName val="桶酒30L（华）"/>
      <sheetName val="桶酒20L(雪花干）"/>
      <sheetName val="说明"/>
      <sheetName val="销量"/>
      <sheetName val="共享"/>
      <sheetName val="促销活动"/>
      <sheetName val="活动"/>
      <sheetName val="总表"/>
      <sheetName val="趋势图"/>
      <sheetName val="POWER ASSUMPTIONS"/>
      <sheetName val="¹Ü±È±í£¨2£©"/>
      <sheetName val="¿ÆÓà"/>
      <sheetName val="ÖÆ±È±í£¨2£©"/>
      <sheetName val="Ëð±í"/>
      <sheetName val="¹ÌÕÛ£¨2£©"/>
      <sheetName val="Ô¤Ìá±í"/>
      <sheetName val="×Ê¸º±í"/>
      <sheetName val="Ã«Àû±í"/>
      <sheetName val="Ó¦Ë°±í"/>
      <sheetName val="¹Ü±È±í"/>
      <sheetName val="Ô¤Ëãµ×¸å"/>
      <sheetName val="¹ÜÀí·ÑÓÃÔ¤Ëã"/>
      <sheetName val="¹Ì¶¨Éú²ú³É±¾Ô¤Ëã"/>
      <sheetName val="±¾ÆÚ·¢Éú"/>
      <sheetName val="11¶È»ªµ¤"/>
      <sheetName val="13¶È¸ßÅ¨"/>
      <sheetName val="13¶È·ÖÅä±í"/>
      <sheetName val="13.65¶ÈÑ©»¨"/>
      <sheetName val="13.6Ñ©»¨·ÖÅä±í"/>
      <sheetName val="13.65¶ÈÉòÑô"/>
      <sheetName val="13.65ÉòÑô·ÖÅä±í"/>
      <sheetName val="11¶È¸ÉÆ¡"/>
      <sheetName val="½ÍÔì¹ýÂË·ÖÅä"/>
      <sheetName val="ÐÂË®·ÖÅä±í"/>
      <sheetName val="ÄðÔìÃºË®µç"/>
      <sheetName val="ÄðÔìÂóÑ¿"/>
      <sheetName val="»ã×Ü±í"/>
      <sheetName val="ÃºË®µç±¸·Ý "/>
      <sheetName val="10.5¶È³É±¾±í"/>
      <sheetName val="11¶ÈÑ©³É±¾±í"/>
      <sheetName val="11¶ÈÑÇÌØ³É±¾±í"/>
      <sheetName val="Ñ©»¨¸É³É±¾±í"/>
      <sheetName val="»ªµ¤³É±¾±í"/>
      <sheetName val="11¶ÈÉòÑôÏÊ³É±¾±í"/>
      <sheetName val="ÖÆÆ·¸¨ÁÏ"/>
      <sheetName val="ÖÆÆ·ÃºË®µç"/>
      <sheetName val="ÖÆÆ·Æ¿¸ÇÉÌ±ê"/>
      <sheetName val="Ñ©»¨·ÖÅä±í"/>
      <sheetName val="Ñ©»¨¸É·ÖÅä±í"/>
      <sheetName val="ÉòÑôÏÊ·ÖÅä±í"/>
      <sheetName val="»ªµ¤·ÖÅä"/>
      <sheetName val="Í°¾Æ15L"/>
      <sheetName val="Í°¾Æ20L"/>
      <sheetName val="Í°¾Æ30L"/>
      <sheetName val="Í°¾Æ10L"/>
      <sheetName val="Í°¾Æ5L"/>
      <sheetName val="Í°¾Æ20L (Ñ©) "/>
      <sheetName val="Í°¾Æ30L (Ñ©)  "/>
      <sheetName val="Í°¾Æ15L(»ª£©"/>
      <sheetName val="Í°¾Æ20L£¨»ª£©"/>
      <sheetName val="Í°¾Æ30L£¨»ª£©"/>
      <sheetName val="Í°¾Æ20L(Ñ©»¨¸É£©"/>
      <sheetName val="ËµÃ÷"/>
      <sheetName val="ÏúÁ¿"/>
      <sheetName val="¹²Ïí"/>
      <sheetName val="´ÙÏú»î¶¯"/>
      <sheetName val="»î¶¯"/>
      <sheetName val="×Ü±í"/>
      <sheetName val="折旧测试"/>
      <sheetName val="应收账款及预收账款明细表"/>
      <sheetName val="81180截止测试"/>
      <sheetName val="营业收入"/>
      <sheetName val="81130主营月份"/>
      <sheetName val="存货明细表 "/>
      <sheetName val="54131"/>
      <sheetName val="存货成本重算"/>
      <sheetName val="占地面积统计表"/>
      <sheetName val="M-5A"/>
      <sheetName val="应付－武汉运盛钢铁贸易有限公司"/>
      <sheetName val="襄樊鼎益机电有限公司"/>
      <sheetName val="企业表一"/>
      <sheetName val="M-5C"/>
      <sheetName val="应收账款明细表"/>
      <sheetName val="SMCTSSP2"/>
      <sheetName val="Market share"/>
      <sheetName val="fs(for Consol)"/>
      <sheetName val="平均年限法(基于入账原值和入账预计使用期间)"/>
      <sheetName val="资产分类信息"/>
      <sheetName val="13_65度雪花"/>
      <sheetName val="13_6雪花分配表"/>
      <sheetName val="13_65度沈阳"/>
      <sheetName val="13_65沈阳分配表"/>
      <sheetName val="煤水电备份_"/>
      <sheetName val="10_5度成本表"/>
      <sheetName val="桶酒20L_(雪)_"/>
      <sheetName val="桶酒30L_(雪)__"/>
      <sheetName val="POWER_ASSUMPTIONS"/>
      <sheetName val="13_65¶ÈÑ©»¨"/>
      <sheetName val="13_6Ñ©»¨·ÖÅä±í"/>
      <sheetName val="13_65¶ÈÉòÑô"/>
      <sheetName val="13_65ÉòÑô·ÖÅä±í"/>
      <sheetName val="ÃºË®µç±¸·Ý_"/>
      <sheetName val="10_5¶È³É±¾±í"/>
      <sheetName val="Í°¾Æ20L_(Ñ©)_"/>
      <sheetName val="Í°¾Æ30L_(Ñ©)__"/>
      <sheetName val="存货明细表_"/>
      <sheetName val="会计科目"/>
      <sheetName val="#REF!"/>
      <sheetName val="Main"/>
      <sheetName val="Financ__Overview"/>
      <sheetName val="Toolbox"/>
      <sheetName val="_x0000__x0000__x0000__x0000__x0000__x0000__x0000__x0000_"/>
      <sheetName val="盈余公积 （合并)"/>
      <sheetName val="固定资产明细表"/>
      <sheetName val="固及累及减值"/>
      <sheetName val="56261盘点"/>
      <sheetName val="包增减变动"/>
      <sheetName val="其他应收明细表"/>
      <sheetName val="在建工程审计说明"/>
      <sheetName val="124301 查询"/>
      <sheetName val="经贸库存商品"/>
      <sheetName val="总分类账"/>
      <sheetName val="inf"/>
      <sheetName val="户名"/>
      <sheetName val="表4-12"/>
      <sheetName val="Third party"/>
      <sheetName val="核算项目余额表"/>
      <sheetName val="82130其他"/>
      <sheetName val="G.1R-Shou COP Gf"/>
      <sheetName val="管比表（2缉"/>
      <sheetName val="祑余"/>
      <sheetName val="预捐表"/>
      <sheetName val="13.6ᛪ花分配ࡨ"/>
      <sheetName val="13.65沈ᘳ分配表"/>
      <sheetName val="攰水分配表"/>
      <sheetName val="酿造鸦銵"/>
      <sheetName val="汇总ࡨ"/>
      <sheetName val="10.5带成本表"/>
      <sheetName val="11度陪成本表"/>
      <sheetName val="桶ᅒ20L"/>
      <sheetName val="桶酒15L(华缉"/>
      <sheetName val="桶酒30L缈华）"/>
      <sheetName val="桶酒20L(陪舱干）"/>
      <sheetName val="销酏"/>
      <sheetName val="¹Ü±@±í£¨2£©"/>
      <sheetName val="ÖÆ±È±í£¨2£)"/>
      <sheetName val="Kð1í"/>
      <sheetName val="¹ÌÕ_£¨2£©"/>
      <sheetName val="Ô$Ìá±m"/>
      <sheetName val="WÊ¸º1m"/>
      <sheetName val="Ã«À{±í"/>
      <sheetName val="Ó¦K°1í"/>
      <sheetName val="¹ÌÕ[£¨2£©"/>
      <sheetName val="????????"/>
      <sheetName val="_701"/>
      <sheetName val="_702"/>
      <sheetName val="_703"/>
      <sheetName val="_704"/>
      <sheetName val="_705"/>
      <sheetName val="_712"/>
      <sheetName val="新产品贡献率"/>
      <sheetName val="________"/>
      <sheetName val="KKKKKKKK"/>
      <sheetName val="4.3.1物料损耗率"/>
      <sheetName val="设定"/>
      <sheetName val="福华整理6月负债表"/>
      <sheetName val="YS02-02"/>
      <sheetName val="_x005f_x0000__x005f_x0000__x005f_x0000__x005f_x0000__x0"/>
      <sheetName val="_04009"/>
      <sheetName val="_0401"/>
      <sheetName val="UFPrn20040930171821"/>
      <sheetName val="4-货币资金-现金"/>
      <sheetName val="物业类型"/>
      <sheetName val="以前年度损益调整"/>
      <sheetName val="改账前余额表"/>
      <sheetName val="灰铁明细账"/>
      <sheetName val="国产化斜楔明细账"/>
      <sheetName val="600104(部门）"/>
      <sheetName val="帐务资料"/>
      <sheetName val="长期股权投资Cx"/>
      <sheetName val="长期股权投资Dy"/>
      <sheetName val="实收资本Cx"/>
      <sheetName val="资产减值损失Cx"/>
      <sheetName val="库存商品Cx"/>
      <sheetName val="订单"/>
      <sheetName val="其他货币资金.dbf"/>
      <sheetName val="银行存款.dbf"/>
      <sheetName val="#REF"/>
      <sheetName val="选项表"/>
      <sheetName val="_x005f_x005f_x005f_x0000__x005f_x005f_x005f_x0000__x005"/>
      <sheetName val="表格索引"/>
      <sheetName val="应收电费情况一览表"/>
      <sheetName val="_x005f_x005f_x005f_x005f_x005f_x005f_x005f_x0000__x005f"/>
      <sheetName val="_x005f_x005f_x005f_x005f_x005f_x005f_x005f_x005f_x005f_x005f_"/>
      <sheetName val="资产表横向"/>
      <sheetName val="期初调整"/>
      <sheetName val="10-2.固定资产处置表"/>
      <sheetName val="分产品销售收入、成本分析表"/>
      <sheetName val="其他凭证抽查"/>
      <sheetName val="K3代码"/>
      <sheetName val="公司管理费用"/>
      <sheetName val="资产负债表及损益表"/>
      <sheetName val="重要内部交易"/>
      <sheetName val="财务费用"/>
      <sheetName val="管理费用"/>
      <sheetName val="营业费用"/>
      <sheetName val="制造费用"/>
      <sheetName val="Open"/>
      <sheetName val="56271-2"/>
      <sheetName val="所得税凭证抽查"/>
      <sheetName val="应交税费审定表"/>
      <sheetName val="Sheet9"/>
      <sheetName val="预付清单"/>
      <sheetName val="在建工程设备"/>
      <sheetName val="调整分录汇总"/>
      <sheetName val="关联方及集团内清单"/>
      <sheetName val="主营成本"/>
      <sheetName val="summary "/>
      <sheetName val="凭证号"/>
      <sheetName val="64151支付情况"/>
      <sheetName val="表头"/>
      <sheetName val="清单12.31"/>
      <sheetName val="Quantity"/>
      <sheetName val="营业成本"/>
      <sheetName val="销售费用"/>
      <sheetName val="母子利润汇总"/>
      <sheetName val="2006"/>
      <sheetName val="折旧测试2007"/>
      <sheetName val="审定IN"/>
      <sheetName val="UFPrn20030305081341"/>
      <sheetName val="64130"/>
      <sheetName val="在役资产"/>
      <sheetName val="已减少资产"/>
      <sheetName val="役龄资产统计表"/>
      <sheetName val="房屋及建筑物"/>
      <sheetName val="其他应收款程序表"/>
      <sheetName val="memo"/>
      <sheetName val="应付职工薪酬审定表"/>
      <sheetName val="审计说明64190"/>
      <sheetName val="64170计提及分配"/>
      <sheetName val="64151支付情况-应付工资"/>
      <sheetName val="Sheet1 (11)"/>
      <sheetName val="detail"/>
      <sheetName val="dxnsjtempsheet"/>
      <sheetName val="短期投资股票投资.dbf"/>
      <sheetName val="短期投资国债投资.dbf"/>
      <sheetName val="股票投资收益.dbf"/>
      <sheetName val="其他货币海通.dbf"/>
      <sheetName val="其他货币零领路.dbf"/>
      <sheetName val="投资收益债券.dbf"/>
      <sheetName val="首页"/>
      <sheetName val="成品计价测试"/>
      <sheetName val="基本信息"/>
      <sheetName val="3、工程在施情况明细表 "/>
      <sheetName val="营业收入程序表"/>
      <sheetName val="资产负债表调整过程表"/>
      <sheetName val="递延所得税资产"/>
      <sheetName val="递延所得税说明08"/>
      <sheetName val="OR Breakdown"/>
      <sheetName val="应交税费程序表"/>
      <sheetName val="应交税费明细表"/>
      <sheetName val="for disclosure"/>
      <sheetName val="三家其他应付公司"/>
      <sheetName val="资过表20011-本部"/>
      <sheetName val="利过表2011-本部"/>
      <sheetName val="审计调整"/>
      <sheetName val="利过表2010.10"/>
      <sheetName val="科目余额表"/>
      <sheetName val="预收款项程序表"/>
      <sheetName val="应付账款程序表"/>
      <sheetName val="审定表"/>
      <sheetName val="预付账款04"/>
      <sheetName val="固定资产04"/>
      <sheetName val="累计折旧04"/>
      <sheetName val="固定资产清理04"/>
      <sheetName val="在建工程-杏花镇"/>
      <sheetName val="在建工程-新厂区"/>
      <sheetName val="应付票据04"/>
      <sheetName val="巢湖新奥2"/>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管理费用程序表"/>
      <sheetName val="固定资产2001年折旧"/>
      <sheetName val="营业成本11"/>
      <sheetName val="营业成本程序表"/>
      <sheetName val="_x005f_x0000__x005f_x0000__x005"/>
      <sheetName val="SW-TEO"/>
      <sheetName val="_x005f_x005f_x005f_x0000__x005f"/>
      <sheetName val="_x005f_x0000__x005f"/>
      <sheetName val="_x005f_x005f_x005f_x005f_"/>
      <sheetName val="_x005f_x005f_x005f_x005f_x005f_x005f_x005f_x005f_"/>
      <sheetName val="_x005f_x005f_"/>
      <sheetName val="基础值集"/>
      <sheetName val="计算稿封面"/>
      <sheetName val="门窗表"/>
      <sheetName val="计算稿"/>
      <sheetName val="4"/>
      <sheetName val="5"/>
      <sheetName val="6"/>
      <sheetName val="7"/>
      <sheetName val="8"/>
      <sheetName val="9"/>
      <sheetName val="10"/>
      <sheetName val="11"/>
      <sheetName val="12"/>
      <sheetName val="材料采购－原材料（购价）"/>
      <sheetName val="收入明细－按客户"/>
      <sheetName val="�ܱȱ�2��"/>
      <sheetName val="�Ʊȱ�2��"/>
      <sheetName val="���ۣ�2��"/>
      <sheetName val="�ʸ���"/>
      <sheetName val="ë��"/>
      <sheetName val="�ܱȱ�"/>
      <sheetName val="�̶����ɱ�Ԥ��"/>
      <sheetName val="���ڷ���"/>
      <sheetName val="11�Ȼ���"/>
      <sheetName val="13�ȸ�Ũ"/>
      <sheetName val="13�ȷ����"/>
      <sheetName val="13.65��ѩ��"/>
      <sheetName val="13.6ѩ�������"/>
      <sheetName val="13.65����"/>
      <sheetName val="11�ȸ�ơ"/>
      <sheetName val="����úˮ��"/>
      <sheetName val="úˮ�籸�� "/>
      <sheetName val="10.5�ȳɱ���"/>
      <sheetName val="11��ѩ�ɱ���"/>
      <sheetName val="11�����سɱ���"/>
      <sheetName val="ѩ���ɳɱ���"/>
      <sheetName val="�����ɱ���"/>
      <sheetName val="11�������ʳɱ���"/>
      <sheetName val="��Ʒ����"/>
      <sheetName val="��Ʒúˮ��"/>
      <sheetName val="��Ʒƿ���̱�"/>
      <sheetName val="ѩ�������"/>
      <sheetName val="ѩ���ɷ����"/>
      <sheetName val="�����ʷ����"/>
      <sheetName val="Ͱ��15L"/>
      <sheetName val="Ͱ��20L"/>
      <sheetName val="Ͱ��30L"/>
      <sheetName val="Ͱ��10L"/>
      <sheetName val="Ͱ��5L"/>
      <sheetName val="Ͱ��20L (ѩ) "/>
      <sheetName val="Ͱ��30L (ѩ)  "/>
      <sheetName val="Ͱ��15L(����"/>
      <sheetName val="Ͱ��20L(ѩ���ɣ�"/>
      <sheetName val="����"/>
      <sheetName val="13_65��ѩ��"/>
      <sheetName val="13_6ѩ�������"/>
      <sheetName val="13_65����"/>
      <sheetName val="úˮ�籸��_"/>
      <sheetName val="10_5�ȳɱ���"/>
      <sheetName val="Ͱ��20L_(ѩ)_"/>
      <sheetName val="Ͱ��30L_(ѩ)__"/>
      <sheetName val="�ܱ@��2��"/>
      <sheetName val="�Ʊȱ�2�)"/>
      <sheetName val="���_��2��"/>
      <sheetName val="�$��m"/>
      <sheetName val="Wʸ�1m"/>
      <sheetName val="ë�{��"/>
      <sheetName val="ӦK�1�"/>
      <sheetName val="Ӧ˰��"/>
      <sheetName val="_x0000__x0000__x0000__x0000__x0"/>
      <sheetName val="_x0000__x0000__x005"/>
      <sheetName val="_x0000__x005f"/>
      <sheetName val="���[��2��"/>
      <sheetName val="������˷���"/>
      <sheetName val="��ˮ�����"/>
      <sheetName val="���ܱ�"/>
      <sheetName val="˵��"/>
      <sheetName val="_"/>
      <sheetName val="Sheet3"/>
      <sheetName val="C4_"/>
      <sheetName val="삅ོ䚋栠Ѫ"/>
      <sheetName val="삅ོ"/>
      <sheetName val="삅ོ䚋"/>
      <sheetName val="삅ོ䚋栠"/>
      <sheetName val="삅ོ䚋栠Ѫ_x0000_ࡪ㋨ﯾ_xffff_ﱅ잃蔐緀薼糀謋⁎橓"/>
      <sheetName val="삅ོ䚋栠Ѫ_x0000_ࡪ㋨"/>
      <sheetName val="삅ོ䚋栠Ѫ_x0000_ࡪ㋨ﯾ_xffff_ﱅ잃蔐緀薼糀謋"/>
      <sheetName val="삅ོ䚋栠Ѫ_x0000_ࡪ㋨ﯾ_xffff_ﱅ잃"/>
      <sheetName val="삅ོ䚋栠Ѫ_x0000_ࡪ㋨ﯾ_xffff_ﱅ잃蔐緀薼糀"/>
      <sheetName val="삅ོ䚋栠Ѫ_x0000_ࡪ㋨ﯾ_xffff_ﱅ잃蔐緀"/>
      <sheetName val="삅ོ䚋栠Ѫ_x0000_ࡪ㋨ﯾ_xffff_ﱅ잃蔐緀薼"/>
      <sheetName val="삅ོ䚋栠Ѫ_x0000_ࡪ㋨ﯾ_xffff_ﱅ잃蔐"/>
      <sheetName val="삅ོ䚋栠Ѫ_x0000_ࡪ㋨ﯾ_xffff_ﱅ잃蔐緀薼糀謋⁎橓晴￻"/>
      <sheetName val="삅ོ䚋栠Ѫ_x0000_ࡪ㋨ﯾ"/>
      <sheetName val="삅ོ䚋栠Ѫ_x0000_ࡪ㋨ﯾ_xffff_ﱅ"/>
      <sheetName val="삅"/>
      <sheetName val="调整后报表"/>
      <sheetName val="B5"/>
      <sheetName val="现金流量表"/>
      <sheetName val="报表附注"/>
      <sheetName val="非流动资产汇总"/>
      <sheetName val="基础数据配置"/>
      <sheetName val="收入"/>
      <sheetName val="总人口"/>
      <sheetName val="雪花干成本詨"/>
      <sheetName val="存货差异分析表"/>
      <sheetName val="一般预算收入"/>
      <sheetName val="行政区划"/>
      <sheetName val="C01-1"/>
      <sheetName val="尬尀一吀"/>
      <sheetName val="07年产量预测"/>
      <sheetName val="萧山厂"/>
      <sheetName val="余杭厂"/>
      <sheetName val="嘉兴厂"/>
      <sheetName val="台州厂"/>
      <sheetName val="宁波厂"/>
      <sheetName val="温州厂"/>
      <sheetName val="西湖厂"/>
      <sheetName val="德清厂"/>
      <sheetName val="营销中心"/>
      <sheetName val="产能分析"/>
      <sheetName val="出厂前质量反馈 "/>
      <sheetName val="ADDITION"/>
      <sheetName val="BPR"/>
      <sheetName val="_200209"/>
      <sheetName val="单位库"/>
      <sheetName val="电视监控"/>
      <sheetName val="Financ. Overview"/>
      <sheetName val="经济指标"/>
      <sheetName val="钢筋计算表"/>
      <sheetName val="销售财务日报表②"/>
      <sheetName val="参照表"/>
      <sheetName val="46亩(新)"/>
      <sheetName val="基础数据命名表"/>
      <sheetName val="技术指标"/>
      <sheetName val="税金预测"/>
      <sheetName val="主要规划指标"/>
      <sheetName val="税金缴纳情况"/>
      <sheetName val="土地款预测"/>
      <sheetName val="销售回款预测"/>
      <sheetName val="08.01"/>
      <sheetName val="政府性收费预测"/>
      <sheetName val="参数表"/>
      <sheetName val="1-4栋结算清单汇总表"/>
      <sheetName val="设计指标"/>
      <sheetName val="墙面工程"/>
      <sheetName val="改加胶玻璃、室外栏杆"/>
      <sheetName val="廊桥水乡"/>
      <sheetName val="中央公园城"/>
      <sheetName val="11年计划"/>
      <sheetName val="字段"/>
      <sheetName val="1.投标总价封面"/>
      <sheetName val="折线图2数据"/>
      <sheetName val="合计"/>
      <sheetName val="P1012001"/>
      <sheetName val="变更部分 (3) "/>
      <sheetName val="D栋计算式明细"/>
      <sheetName val="内围地梁钢筋说明"/>
      <sheetName val="经济指标分析表"/>
      <sheetName val="基本信息输入表"/>
      <sheetName val="合并利"/>
      <sheetName val="E1020"/>
      <sheetName val="参数"/>
      <sheetName val="ZH封面"/>
      <sheetName val="ZH-1明细表"/>
      <sheetName val="预收账款明细表"/>
      <sheetName val="利润调整过程表"/>
      <sheetName val="基本调整分录"/>
      <sheetName val="月度毛利率分析表"/>
      <sheetName val="12月-调整"/>
      <sheetName val="其他应付单位"/>
      <sheetName val="其他应付款程序表"/>
      <sheetName val="应付款项、应交税金申报表"/>
      <sheetName val="新建工作表 "/>
      <sheetName val="明细分类账"/>
      <sheetName val="应收账款程序表"/>
      <sheetName val="应收账款明细表(2011)"/>
      <sheetName val="余良卿9月"/>
      <sheetName val="FA Breakdown"/>
      <sheetName val="PER SALES ORG"/>
      <sheetName val="索引"/>
      <sheetName val="_x005f_x0000_"/>
      <sheetName val="_x005f_x005f_x005f_x0000_"/>
      <sheetName val="提足折旧"/>
      <sheetName val="科目"/>
      <sheetName val="替代测试表"/>
      <sheetName val="无形资产明细表"/>
      <sheetName val="利过表"/>
      <sheetName val="完"/>
      <sheetName val="科目表"/>
      <sheetName val="现金"/>
      <sheetName val="银行存款"/>
      <sheetName val="固定资产—房屋建筑物"/>
      <sheetName val="固定资产—机器设备"/>
      <sheetName val="固定资产—车辆"/>
      <sheetName val="_x005f_x005f_x005f_x005f_x005f_x005f_x005f_x0000_"/>
      <sheetName val="客户编码"/>
      <sheetName val="物料编码"/>
      <sheetName val="费用程序表"/>
      <sheetName val="财费用程序表"/>
      <sheetName val="财务费用程序表"/>
      <sheetName val="其他液氨采购"/>
      <sheetName val="无形资产2012.3.31"/>
      <sheetName val="应交增值税明细表"/>
      <sheetName val="2006内陆运输"/>
      <sheetName val="Register"/>
      <sheetName val="Var % Summary-TBR制造差异率汇总-全钢"/>
      <sheetName val="Var % Summary-PCR制造差异率汇总-半钢"/>
      <sheetName val="Var % Summary-BIAS制造差异率汇总-斜交"/>
      <sheetName val="þ"/>
      <sheetName val="6月"/>
      <sheetName val="费用分析"/>
      <sheetName val="_______"/>
      <sheetName val="资产负债表(本部原报)"/>
      <sheetName val="基础资料"/>
      <sheetName val="2011预算"/>
      <sheetName val="基础数据"/>
      <sheetName val="数据"/>
      <sheetName val="岗位工资"/>
      <sheetName val="Palist"/>
      <sheetName val="销售部"/>
      <sheetName val="行政部"/>
      <sheetName val="PaDB"/>
      <sheetName val="PaDBFinance"/>
      <sheetName val="Pa"/>
      <sheetName val="DBFact"/>
      <sheetName val="9月芜湖亚凯新车成本考核表"/>
      <sheetName val="组织结构"/>
      <sheetName val="学历"/>
      <sheetName val="风险评估及计划类工作底稿"/>
      <sheetName val="生产设备"/>
      <sheetName val="生产设备(旧）"/>
      <sheetName val="主营业务收入成本审定明细表"/>
      <sheetName val="工程施工审定表"/>
      <sheetName val="营业成本审定表"/>
      <sheetName val="盘存还原"/>
      <sheetName val="风险评价表"/>
      <sheetName val="盈余公积_（合并)"/>
      <sheetName val="124301_查询"/>
      <sheetName val="Third_party"/>
      <sheetName val="G_1R-Shou_COP_Gf"/>
      <sheetName val="Market_share"/>
      <sheetName val="fs(for_Consol)"/>
      <sheetName val="10-2_固定资产处置表"/>
      <sheetName val="Parameters"/>
      <sheetName val="Accr05"/>
      <sheetName val="Budg.Accr05"/>
      <sheetName val="HRD"/>
      <sheetName val="Depo05"/>
      <sheetName val="Prep05"/>
      <sheetName val="OD-STAFF05"/>
      <sheetName val="od-staff-apv"/>
      <sheetName val="provPL&amp;STax"/>
      <sheetName val="hpint&amp;cr12"/>
      <sheetName val="hpcr12"/>
      <sheetName val="HP96 (2)"/>
      <sheetName val="changwang-adv"/>
      <sheetName val="EXPEN98"/>
      <sheetName val="Chart2"/>
      <sheetName val="SHARE"/>
      <sheetName val="Sheet2"/>
      <sheetName val="HP96"/>
      <sheetName val="a       "/>
      <sheetName val="pcQueryData"/>
      <sheetName val="Sheet1 (2)"/>
      <sheetName val="Data validation"/>
      <sheetName val="price"/>
      <sheetName val="Ref Cust"/>
      <sheetName val="TFR2PRMS"/>
      <sheetName val="ドロップダウンリスト"/>
      <sheetName val="Lookup"/>
      <sheetName val="Lists"/>
      <sheetName val="五金"/>
      <sheetName val="S1单价表"/>
      <sheetName val="RiskSign"/>
      <sheetName val="FSA"/>
      <sheetName val="FF-2 (1)"/>
      <sheetName val="HP"/>
      <sheetName val="DFA"/>
      <sheetName val="合并范围"/>
      <sheetName val="应付融资租赁款"/>
      <sheetName val="专项应付款"/>
      <sheetName val="少数股东权益"/>
      <sheetName val="营业收入及成本"/>
      <sheetName val="营业收入成本分类"/>
      <sheetName val="发出商品"/>
      <sheetName val="德清_x0001_"/>
      <sheetName val="综合成本分析01.01-0205"/>
      <sheetName val="FY02"/>
      <sheetName val="关联方一览表"/>
      <sheetName val="T02"/>
      <sheetName val="T04"/>
      <sheetName val="113"/>
      <sheetName val="119"/>
      <sheetName val="221"/>
      <sheetName val="218"/>
      <sheetName val="12月份产成品入库"/>
      <sheetName val="QT07"/>
      <sheetName val="QT全年收发存"/>
      <sheetName val="208"/>
      <sheetName val="12月份原材料出库"/>
      <sheetName val="11月产成品入库"/>
      <sheetName val="QT01"/>
      <sheetName val="QT02"/>
      <sheetName val="209"/>
      <sheetName val="206"/>
      <sheetName val="207"/>
      <sheetName val="203"/>
      <sheetName val="212"/>
      <sheetName val="211"/>
      <sheetName val="210"/>
      <sheetName val="204"/>
      <sheetName val="205"/>
      <sheetName val="201"/>
      <sheetName val="_x0010_"/>
      <sheetName val="工程量计算"/>
      <sheetName val="价格"/>
      <sheetName val="基本内容"/>
      <sheetName val="固定资产折旧"/>
      <sheetName val="摊销"/>
      <sheetName val="15-2固定资产投资"/>
      <sheetName val="15-3无形资产投资"/>
      <sheetName val="利润表"/>
      <sheetName val="非经营性资产及负债"/>
      <sheetName val="Dic"/>
      <sheetName val="原材料收发"/>
      <sheetName val="固及累及减值审定表"/>
      <sheetName val="4-6-1房屋建筑物 (股东及关联方财产抵押)"/>
      <sheetName val="程序表"/>
      <sheetName val="审前利润表趋势及结构分析表"/>
      <sheetName val="审定利润表"/>
      <sheetName val="TB IN&amp;CF&amp;SE"/>
      <sheetName val="审定BS"/>
      <sheetName val="_x0002__x0008__x0005_풀ֆ"/>
      <sheetName val="财务指标"/>
      <sheetName val="销项税金测算表"/>
      <sheetName val="合并资产表"/>
      <sheetName val="资过程-侨社运输"/>
      <sheetName val="预付账款明细表"/>
      <sheetName val="Contacts"/>
      <sheetName val="账项明细表"/>
      <sheetName val="Mp-team 1"/>
      <sheetName val="dm"/>
      <sheetName val="_x005f_x0002__x005f_x0008__x005f_x0005_풀ֆ"/>
      <sheetName val="_x005f_x005f_x005f_x0002__x005f_x005f_x005f_x0008__x005"/>
      <sheetName val="_x005f_x005f_x005f_x005f_x005f_x005f_x005f_x0002__x005f"/>
      <sheetName val="eqpmad2_x005f_x0000_䅡턐ぶ_x005f_x0011__x005f_x0000_"/>
      <sheetName val="短期投资股票投资_dbf"/>
      <sheetName val="短期投资国债投资_dbf"/>
      <sheetName val="股票投资收益_dbf"/>
      <sheetName val="其他货币海通_dbf"/>
      <sheetName val="其他货币零领路_dbf"/>
      <sheetName val="投资收益债券_dbf"/>
      <sheetName val="清单12_31"/>
      <sheetName val="summary_"/>
      <sheetName val="OR_Breakdown"/>
      <sheetName val="for_disclosure"/>
      <sheetName val="Sheet1_(11)"/>
      <sheetName val="利过表2010_10"/>
      <sheetName val="新建工作表_"/>
      <sheetName val="eqpmad2_x0000_䅡턐ぶ_x0011__x0000__x000f_SAPBEXundefined_x0000_。"/>
      <sheetName val="PER_SALES_ORG"/>
      <sheetName val="FA_Breakdown"/>
      <sheetName val="TB_IN&amp;CF&amp;SE"/>
      <sheetName val="无形资产2012_3_31"/>
      <sheetName val="Mp-team_1"/>
      <sheetName val="풀ֆ"/>
      <sheetName val="eqpmad2_x0000_䅡턐ぶ_x0011__x0000_"/>
      <sheetName val="_x005f_x0002__x005f_x0008__x005"/>
      <sheetName val="_x005f_x005f_x005f_x0002__x005f"/>
      <sheetName val="eqpmad2_x005f_x005f_x005f_x0000_䅡턐ぶ_x005f_x005f_x"/>
      <sheetName val="_x0002__x0008__x005"/>
      <sheetName val="_x005f_x0002__x005f"/>
      <sheetName val="eqpmad2_x005f_x005f_x005f_x005f_x005f_x005f_x0000"/>
      <sheetName val="eqpmad2_x005f_x0000_䅡턐ぶ_x"/>
      <sheetName val="_x0002__x005f"/>
      <sheetName val="eqpmad2_x005f_x005f_x0000"/>
      <sheetName val="eqpmad2_x0000_䅡턐ぶ_x"/>
      <sheetName val="库存商品审定表"/>
      <sheetName val="原材料明细表"/>
      <sheetName val="库存商品跌价"/>
      <sheetName val="库存商品明细表"/>
      <sheetName val="原料核对表"/>
      <sheetName val="54180生产成本明细"/>
      <sheetName val="库存商品核对-2"/>
      <sheetName val="库存商品核对-1"/>
      <sheetName val="生产成本-双氧水测试"/>
      <sheetName val="eqpmad2_x0000"/>
      <sheetName val="大连"/>
      <sheetName val="应付帐款余额表"/>
      <sheetName val="关联方交易"/>
      <sheetName val="11度华丹_x0000__x0000_͂_x0001__x0013_[SMCTSSP2.XLS]13度高浓_x0000__x0000_"/>
      <sheetName val="param"/>
      <sheetName val="Disclaimer"/>
      <sheetName val="Transaction_summary"/>
      <sheetName val="UPC API_financials"/>
      <sheetName val="IM_output"/>
      <sheetName val="Assumptions (Australia) &gt;&gt;&gt;"/>
      <sheetName val="Operating_Australia"/>
      <sheetName val="Opex_Australia"/>
      <sheetName val="Pricing_Australia"/>
      <sheetName val="Production_Australia"/>
      <sheetName val="Capex_Australia"/>
      <sheetName val="Tax_Australia"/>
      <sheetName val="FX_Australia"/>
      <sheetName val="Shareholder_loan_Australia"/>
      <sheetName val="AU RIJP 1"/>
      <sheetName val="AU RIJP 2"/>
      <sheetName val="AU NETas"/>
      <sheetName val="AU VofW"/>
      <sheetName val="AU NESFS 1"/>
      <sheetName val="AU NESFS 2"/>
      <sheetName val="AU Victoria"/>
      <sheetName val="AU Stubbo"/>
      <sheetName val="Assumptions (ID+VN) &gt;&gt;&gt;"/>
      <sheetName val="Operating_IDVN"/>
      <sheetName val="Pricing_IDVN"/>
      <sheetName val="Maintenance_IDVN"/>
      <sheetName val="Production_IDVN"/>
      <sheetName val="Tax_IDVN"/>
      <sheetName val="Opex_IDVN"/>
      <sheetName val="FX_IDVN"/>
      <sheetName val="Inflation_IDVN"/>
      <sheetName val="ID Wind &gt;&gt;&gt;"/>
      <sheetName val="ID Sidrap 1"/>
      <sheetName val="ID Sidrap 2"/>
      <sheetName val="ID Sukabumi"/>
      <sheetName val="ID Ambon"/>
      <sheetName val="ID Jeneponto"/>
      <sheetName val="ID Bantaeng"/>
      <sheetName val="ID Lombok"/>
      <sheetName val="VN Wind &gt;&gt;"/>
      <sheetName val="VN Bac Lieu 1"/>
      <sheetName val="VN Bac Lieu 3"/>
      <sheetName val="VN Soc Trang 1"/>
      <sheetName val="VN Soc Trang 3"/>
      <sheetName val="VN Ben Tre"/>
      <sheetName val="Assumptions (Solar) &gt;&gt;&gt;"/>
      <sheetName val="Operating_Solar"/>
      <sheetName val="FX_Solar"/>
      <sheetName val="Pricing_Solar"/>
      <sheetName val="Tax_Solar"/>
      <sheetName val="TW Solar &gt;&gt;&gt;"/>
      <sheetName val="TW-Ping Tung 1-30"/>
      <sheetName val="TW-Ping Tung 2-30"/>
      <sheetName val="TW-Tai Chung 25"/>
      <sheetName val="TW-Tai Tung-60"/>
      <sheetName val="KR Solar &gt;&gt;&gt;"/>
      <sheetName val="KR-Jumoonjin 18"/>
      <sheetName val="KR-SDFL-Season I-50"/>
      <sheetName val="KR-SDFL-Jukseo-70"/>
      <sheetName val="IN Solar &gt;&gt;&gt;"/>
      <sheetName val="IN-HR-C&amp;I60"/>
      <sheetName val="IN-Rj-Utility100"/>
      <sheetName val="IN-GJ-Utility 50"/>
      <sheetName val="Output&gt;&gt;"/>
      <sheetName val="3. PF"/>
      <sheetName val="4. WCF"/>
      <sheetName val="5. Sensitivity"/>
      <sheetName val="Buildup&gt;&gt;"/>
      <sheetName val="P&amp;L buildup"/>
      <sheetName val="Company inputs on P&amp;L"/>
      <sheetName val="CFS buildup"/>
      <sheetName val="Company inputs on CFS"/>
      <sheetName val="BF2003"/>
      <sheetName val="Stock Chart"/>
      <sheetName val="PE bands"/>
      <sheetName val="PER"/>
      <sheetName val="Trdg_&amp;_Non_Trdg_ID1 &amp; IDR"/>
      <sheetName val="Total_Non Trading"/>
      <sheetName val="Total_Trading"/>
      <sheetName val="DBU_Trdg"/>
      <sheetName val="DBU_Non Trdg"/>
      <sheetName val="SGD_RATE"/>
      <sheetName val="USD_RATE"/>
      <sheetName val="NDF"/>
      <sheetName val="Murex_PL_2007"/>
      <sheetName val="ACU_MIS_Trdg"/>
      <sheetName val="ACU_MIS_Non Trdg"/>
      <sheetName val="K�"/>
      <sheetName val="A100"/>
      <sheetName val="A301"/>
      <sheetName val="A401"/>
      <sheetName val="B101"/>
      <sheetName val="C101"/>
      <sheetName val="C102"/>
      <sheetName val="C103"/>
      <sheetName val="C104"/>
      <sheetName val="C105"/>
      <sheetName val="F101"/>
      <sheetName val="G101"/>
      <sheetName val="H101"/>
      <sheetName val="H201"/>
      <sheetName val="I101"/>
      <sheetName val="J101"/>
      <sheetName val="J201"/>
      <sheetName val="K101"/>
      <sheetName val="L101"/>
      <sheetName val="A301old"/>
      <sheetName val="Prov for tax"/>
      <sheetName val="Company Information"/>
      <sheetName val="A_TS AMT in (6HK)"/>
      <sheetName val="153541"/>
      <sheetName val="ARP"/>
      <sheetName val="Chinalink Consolidation Notes 2"/>
      <sheetName val="K1 Tax computation"/>
      <sheetName val="F-1B"/>
      <sheetName val="E100"/>
      <sheetName val="N100"/>
      <sheetName val="c1"/>
      <sheetName val="JUly97"/>
      <sheetName val="Curr"/>
      <sheetName val="Permanent info"/>
      <sheetName val="sch6-rm"/>
      <sheetName val="TTL"/>
      <sheetName val="bank"/>
      <sheetName val="TOTALSHOPS"/>
      <sheetName val="sapactivexlhiddensheet"/>
      <sheetName val="jobhist"/>
      <sheetName val="M3-COS"/>
      <sheetName val="M4-Adm"/>
      <sheetName val="BOJUNGGM"/>
      <sheetName val="MAT-DET"/>
      <sheetName val="Prov_for_tax"/>
      <sheetName val="Company_Information"/>
      <sheetName val="A_TS_AMT_in_(6HK)"/>
      <sheetName val="Chinalink_Consolidation_Notes_2"/>
      <sheetName val="K1_Tax_computation"/>
      <sheetName val="Permanent_info"/>
      <sheetName val="Sal &amp; Wage Info"/>
      <sheetName val="22861"/>
      <sheetName val="试算平衡表"/>
      <sheetName val="Input-Act-Adj"/>
      <sheetName val="Input-Bud"/>
      <sheetName val="Input-Act"/>
      <sheetName val="Input-PY"/>
      <sheetName val="P&amp;L Report-S"/>
      <sheetName val="P&amp;L Report-M"/>
      <sheetName val="BOX SUM"/>
      <sheetName val="FIN GOOD"/>
      <sheetName val="ARP-U501"/>
      <sheetName val="aged"/>
      <sheetName val="E101"/>
      <sheetName val="ARP-U201"/>
      <sheetName val="敏感性"/>
      <sheetName val="Air Conditional"/>
      <sheetName val="Computer"/>
      <sheetName val="Equipment"/>
      <sheetName val="Motor Vehicle"/>
      <sheetName val="Renovation"/>
      <sheetName val="PROCESS"/>
      <sheetName val="Calculation"/>
      <sheetName val="电子库龄"/>
      <sheetName val="総合B"/>
      <sheetName val="Sales Model Yr"/>
      <sheetName val="CUSTOMER (DETAIL)"/>
      <sheetName val="1002-1031170406 Capital Account"/>
      <sheetName val="価格"/>
      <sheetName val="U3"/>
      <sheetName val="Detail - CSM Mthly 07 Oct"/>
      <sheetName val="Detail - CSM CY07-10 Oct"/>
      <sheetName val="Fcst"/>
      <sheetName val="Exh B-5"/>
      <sheetName val="Exh B-2"/>
      <sheetName val="Exh B-6"/>
      <sheetName val="Exh B-8"/>
      <sheetName val="Exh B-4"/>
      <sheetName val="Exh B-3"/>
      <sheetName val="Exh B-7"/>
      <sheetName val="Exh B-1"/>
      <sheetName val="Rate"/>
      <sheetName val="Jan"/>
      <sheetName val="Margins"/>
      <sheetName val="货币资金Cx"/>
      <sheetName val="货币资金Mx"/>
      <sheetName val="分录"/>
      <sheetName val="标本-资产"/>
      <sheetName val="Summary IS Analysis"/>
      <sheetName val="판매46"/>
      <sheetName val="Working"/>
      <sheetName val="预付账款Dy"/>
      <sheetName val="预付账款Mx"/>
      <sheetName val="Breakdown"/>
      <sheetName val="STATPARA"/>
      <sheetName val="preBS"/>
      <sheetName val="preCF"/>
      <sheetName val="preIS"/>
      <sheetName val="preCE"/>
      <sheetName val="关联方"/>
      <sheetName val="FS"/>
      <sheetName val="gl"/>
      <sheetName val="Adm"/>
      <sheetName val="sell"/>
      <sheetName val="Fin"/>
      <sheetName val="存货Cx"/>
      <sheetName val="Control"/>
      <sheetName val="Valuation"/>
      <sheetName val="Assumptions"/>
      <sheetName val="Plan and Actual"/>
      <sheetName val="Steel Comp."/>
      <sheetName val="BUS PLAN INPUT"/>
      <sheetName val="DATABASE"/>
      <sheetName val="CPC BUSINESS PLAN"/>
      <sheetName val="ACCT RESPONSIBILITY"/>
      <sheetName val="基本资料(不打印)"/>
      <sheetName val="程序表不打印"/>
      <sheetName val="计划程序"/>
      <sheetName val="A1-1审定表"/>
      <sheetName val="A1-2货币汇总"/>
      <sheetName val="A1-2-1现金"/>
      <sheetName val="A1-2-2银行存款"/>
      <sheetName val="A1-3-1存款调节汇总"/>
      <sheetName val="A1-6xj现金抽样"/>
      <sheetName val="A1-6ck存款抽样"/>
      <sheetName val="A1-3-2定期存单检查"/>
      <sheetName val="A1-3-3存款调节表检查"/>
      <sheetName val="A1-3-3存款调节表检查 (2)"/>
      <sheetName val="A1-3-3存款调节表检查 (3)"/>
      <sheetName val="A1-3-3存款调节表检查 (4)"/>
      <sheetName val="A1-3-3存款调节表检查 (5)"/>
      <sheetName val="A1-3-3存款调节表检查 (6)"/>
      <sheetName val="A1-3-3存款调节表检查 (7)"/>
      <sheetName val="A1-3-3存款调节表检查 (8)"/>
      <sheetName val="A1-3-3存款调节表检查 (9)"/>
      <sheetName val="A1-3-3存款调节表检查 (10)"/>
      <sheetName val="A1-3-4其他调节汇总"/>
      <sheetName val="A1-3-5其他调节表检查"/>
      <sheetName val="A1-3-5其他调节表检查 (2)"/>
      <sheetName val="A1-4函证控制"/>
      <sheetName val="A1-4-1银行询证函"/>
      <sheetName val="A1-5现金盘点"/>
      <sheetName val="A1-6qt其他货币抽样"/>
      <sheetName val="A37-2汇总表"/>
      <sheetName val="220.4.02.0030-ICA比率計算"/>
      <sheetName val="User's Guide"/>
      <sheetName val="(i)"/>
      <sheetName val="Benchmark"/>
      <sheetName val="Multiples"/>
      <sheetName val="(ii)"/>
      <sheetName val="TARGET"/>
      <sheetName val="COMP1"/>
      <sheetName val="COMP2"/>
      <sheetName val="COMP3"/>
      <sheetName val="(iii)"/>
      <sheetName val="Graph I"/>
      <sheetName val="Graph II"/>
      <sheetName val="Beta"/>
      <sheetName val="Reg"/>
      <sheetName val="Profile"/>
      <sheetName val="Check"/>
      <sheetName val="Brokers"/>
      <sheetName val="PL compare"/>
      <sheetName val="3. PF-Post-Hearing"/>
      <sheetName val="3. PF-1H21"/>
      <sheetName val="6. Breakeven"/>
      <sheetName val="P&amp;L PRS"/>
      <sheetName val="P&amp;L buildup (2)"/>
      <sheetName val="Co Input&gt;&gt;"/>
      <sheetName val="单店增长举例"/>
      <sheetName val="集团底表"/>
      <sheetName val="PBM底表"/>
      <sheetName val="PRS底表"/>
      <sheetName val="P&amp;L PBM"/>
      <sheetName val="P&amp;L PPS"/>
      <sheetName val="PPN底稿"/>
      <sheetName val="P&amp;L Group"/>
      <sheetName val="PPS底表"/>
      <sheetName val="PBM预测-&gt;"/>
      <sheetName val="PBM门店收入预测"/>
      <sheetName val="新店收入预测"/>
      <sheetName val="开店计划"/>
      <sheetName val="PBM自建门店收入预测（1&amp;2级）"/>
      <sheetName val="PBM自建门店收入预测（3级）"/>
      <sheetName val="PRS预测-&gt;"/>
      <sheetName val="SMO收入23分拆到月"/>
      <sheetName val="SMO收入测算1"/>
      <sheetName val="SMO收入测算2"/>
      <sheetName val="PPS预测-&gt;"/>
      <sheetName val="健康保指标及人头"/>
      <sheetName val="健康保指标及人头-old"/>
      <sheetName val="优先股"/>
      <sheetName val="取数表-&gt;"/>
      <sheetName val="管理费用&amp;销售费用V2"/>
      <sheetName val="研发费用"/>
      <sheetName val="7月报表"/>
      <sheetName val="8月报表"/>
      <sheetName val="#BusinessQuery#"/>
      <sheetName val="Ship option by site"/>
      <sheetName val="ship option over time"/>
      <sheetName val="Chart shipOpn by SellerCtn"/>
      <sheetName val="Chart ship option by site"/>
      <sheetName val="Chart ship option over time"/>
      <sheetName val="Q2 charts"/>
      <sheetName val="query results - Q2'03"/>
      <sheetName val="query results"/>
      <sheetName val="Safari09"/>
      <sheetName val="geog"/>
      <sheetName val="Ownership"/>
      <sheetName val="Overview"/>
      <sheetName val="Ratings &amp; Targets"/>
      <sheetName val="Prices"/>
      <sheetName val="Financials"/>
      <sheetName val="Share Price"/>
      <sheetName val="Descrip. &amp; Ownership"/>
      <sheetName val="KIS_Annual"/>
      <sheetName val="Summary Local"/>
      <sheetName val="Research Est."/>
      <sheetName val="Summary USD"/>
      <sheetName val="Share Stats"/>
      <sheetName val="SZ distribution"/>
      <sheetName val="SH distribution"/>
      <sheetName val="EBT Suzhou"/>
      <sheetName val="会计分录"/>
      <sheetName val="Cheap_Stock"/>
      <sheetName val="bal"/>
      <sheetName val="General Inputs"/>
      <sheetName val="INFO"/>
      <sheetName val="Bk"/>
      <sheetName val="Balance"/>
      <sheetName val="Sources"/>
      <sheetName val="操作表"/>
      <sheetName val="调查分析表"/>
      <sheetName val="土地一般因素"/>
      <sheetName val="成本逼近"/>
      <sheetName val="土地调查评价表-工业用地"/>
      <sheetName val="土地调查评价表-商业用地"/>
      <sheetName val="居住用地"/>
      <sheetName val="工业"/>
      <sheetName val="住宅"/>
      <sheetName val="商业"/>
      <sheetName val="土地租赁"/>
      <sheetName val="房地出租"/>
      <sheetName val="生产企业不动产"/>
      <sheetName val="毕马威联系人"/>
      <sheetName val="资产负债表项目与会计科目对照表"/>
      <sheetName val="1.0 现金"/>
      <sheetName val="1.1 运送中现金"/>
      <sheetName val="1.2 银行存款"/>
      <sheetName val="2.0 贵金属"/>
      <sheetName val="3.0 存放中央银行款项"/>
      <sheetName val="4.0 存放拆放同业和金融性公司款项"/>
      <sheetName val="5.0 贷款分析(按性质)"/>
      <sheetName val="5.1 按客户性质分类"/>
      <sheetName val="5.2 非应计贷款与后三类贷款调节表"/>
      <sheetName val="5.3-贷款分析(按原发放日期分析)"/>
      <sheetName val="5.4- 贷款分析(按逾期日分析)"/>
      <sheetName val="6.0 贴现分析(按汇票性质,风险分析)"/>
      <sheetName val="6.1 再贴现资金"/>
      <sheetName val="7.0 呆账准备金"/>
      <sheetName val="8.0 投资分类表"/>
      <sheetName val="8.1 增减变动情况"/>
      <sheetName val="8.2 短期债券投资明细表"/>
      <sheetName val="8.3 长期债券投资明细表"/>
      <sheetName val="8.4 股权投资明细表"/>
      <sheetName val="8.5 短期债券投资销售"/>
      <sheetName val="8.6 长期债券投资销售"/>
      <sheetName val="8.7 股权投资销售"/>
      <sheetName val="9.0 代理证券"/>
      <sheetName val="10.0 买入返售证券款"/>
      <sheetName val="10.1 买入返售证券款明细表"/>
      <sheetName val="11.0 应收账款增减变动情况和帐龄分析"/>
      <sheetName val="12.0 其它应收款帐龄分析"/>
      <sheetName val="12.1 其它应收款明细表"/>
      <sheetName val="13.0 待处理流动资产损益明细表"/>
      <sheetName val="14.0 固定资产和在建工程"/>
      <sheetName val="14.1 固定资产内部转入"/>
      <sheetName val="14.2 固定资产内部转出"/>
      <sheetName val="14.3 由第三方保管的固定资产"/>
      <sheetName val="14.4 持有作经营租赁用途的固定资产"/>
      <sheetName val="14.5 闲置的固定资产"/>
      <sheetName val="14.6 以银行以外名义持有的固定资产"/>
      <sheetName val="14.7 作抵押用途的固定资产"/>
      <sheetName val="14.8 其他所有权,使用权带有限制的固定资产"/>
      <sheetName val="14.9 以重估值记帐的固定资产"/>
      <sheetName val="14.10 在建工程"/>
      <sheetName val="14.11 融资租入固定资产"/>
      <sheetName val="14.12 帐外资产"/>
      <sheetName val="14.13 资本承担"/>
      <sheetName val="14.14 土地"/>
      <sheetName val="14.15 提足折旧的固定资产"/>
      <sheetName val="15.0 固定资产清理明细表"/>
      <sheetName val="16.0 待处理固定资产损益明细表"/>
      <sheetName val="17.0 无形资产"/>
      <sheetName val="17.1 土地使用权"/>
      <sheetName val="17.2 其它无形资产"/>
      <sheetName val="18.0 长期待摊费用增减变动情况"/>
      <sheetName val="18.1 长期待摊费用明细表"/>
      <sheetName val="19.0 系统内往来"/>
      <sheetName val="20.0 待处理抵贷资产"/>
      <sheetName val="21.0 待处理资产明细表"/>
      <sheetName val="22.0 向中央银行借款明细表"/>
      <sheetName val="23.0 同业存放拆入和金融性公司拆入款项"/>
      <sheetName val="24.0 应解汇款"/>
      <sheetName val="25.0 汇出汇款"/>
      <sheetName val="26.0 应付帐款增减变动情况和帐龄分析"/>
      <sheetName val="27.0 其他应付款帐龄分析"/>
      <sheetName val="27.1 其他应付款明细表"/>
      <sheetName val="27.2 应付工资"/>
      <sheetName val="27.3 应付福利费"/>
      <sheetName val="27.4 预提费用增减变动情况"/>
      <sheetName val="28.0 应交税金"/>
      <sheetName val="29.0 保证金明细表"/>
      <sheetName val="30.0 发行长期债券"/>
      <sheetName val="31.0 长期借款"/>
      <sheetName val="32.0 员工之房改情况调查表"/>
      <sheetName val="33.0 委托贷款,委托贷款基金"/>
      <sheetName val="34.0 股权投资收益分类表"/>
      <sheetName val="35.0 专项其它收入"/>
      <sheetName val="36.0 专项其它支出"/>
      <sheetName val="37.0 以前年度损益调整"/>
      <sheetName val="38.0 - 开出保函"/>
      <sheetName val="38.1-开出信用证"/>
      <sheetName val="38.2 应收各项托收款项"/>
      <sheetName val="38.3 表外未履约期权合同"/>
      <sheetName val="38.4 表外未履约掉期合同"/>
      <sheetName val="38.5 表外未履约外汇合同"/>
      <sheetName val="38.6 或有负债明细表"/>
      <sheetName val="38.6.1 未决诉讼"/>
      <sheetName val="38.7 经营性租赁支出及承诺"/>
      <sheetName val="39.0 资产流动性情况"/>
      <sheetName val="39.1分币种列示资产负债"/>
      <sheetName val="39.2 收益率差异"/>
      <sheetName val="40.0 利息收支变动原因"/>
      <sheetName val="40.1 按业务类型披露"/>
      <sheetName val="40.2 贷款结构分析"/>
      <sheetName val="40.2.1 业务与相关会计科目对照表"/>
      <sheetName val="40.3 专项拨备变动"/>
      <sheetName val="41.0 对外实体投资"/>
      <sheetName val="会计帐与传输总数调节表"/>
      <sheetName val="20.0 待处理抵债资产"/>
      <sheetName val="27.5 应付利润增减变动情况"/>
      <sheetName val="38.6.2 已决未记帐诉讼"/>
      <sheetName val="40.2.2 业务与相关会计科目对照表 (外币)"/>
      <sheetName val="40.3 核销和年內回收款项分类"/>
      <sheetName val="41.1 自办经济实体"/>
      <sheetName val="42.0-关联方交易"/>
      <sheetName val="置"/>
      <sheetName val="赤"/>
      <sheetName val="大"/>
      <sheetName val="红"/>
      <sheetName val="开"/>
      <sheetName val="湄"/>
      <sheetName val="仁"/>
      <sheetName val="绥"/>
      <sheetName val="桐"/>
      <sheetName val="营"/>
      <sheetName val="余"/>
      <sheetName val="正"/>
      <sheetName val="县"/>
      <sheetName val="5.0 贷款分析(按性质) "/>
      <sheetName val="5.3-贷款分析(按原发放日期分析)2003-6-30"/>
      <sheetName val="39。0 资产流动性情况"/>
      <sheetName val="表1"/>
      <sheetName val="表2"/>
      <sheetName val="表3流动资产汇总表"/>
      <sheetName val="表3-1-1库存现金"/>
      <sheetName val="表3-1-2运送中现金"/>
      <sheetName val="表3-1-3银行存款"/>
      <sheetName val="表3-2贵金属"/>
      <sheetName val="表3-3存放中央银行款项"/>
      <sheetName val="表3-4存放同业款项"/>
      <sheetName val="表3-5拆放同业款项"/>
      <sheetName val="表3-6拆放金融性公司"/>
      <sheetName val="表3-7短期贷款汇总表"/>
      <sheetName val="表3-7-1短期贷款（对公）"/>
      <sheetName val="表3-7-2短期贷款（对私）"/>
      <sheetName val="表3-8应收进出口押汇"/>
      <sheetName val="表3-9应收账款"/>
      <sheetName val="表3-10其他应收款"/>
      <sheetName val="表3-11贴现"/>
      <sheetName val="表3-12短期投资"/>
      <sheetName val="表3-13代理证券"/>
      <sheetName val="表3-14买入返售证券"/>
      <sheetName val="表3-15待处理流动资产净损失"/>
      <sheetName val="表3-16一年内到期长期投资"/>
      <sheetName val="表4-1-1中长期贷款（对公）"/>
      <sheetName val="表4-1-2中长期贷款（对私）"/>
      <sheetName val="表4-2不良贷款（含对公、私）"/>
      <sheetName val="表5长期投资汇总表"/>
      <sheetName val="表5-1长期股权投资"/>
      <sheetName val="表5-2长期非剥离债转股"/>
      <sheetName val="表5-3长期债券投资"/>
      <sheetName val="表6固定资产汇总表"/>
      <sheetName val="表6-1-1建筑物"/>
      <sheetName val="表6-1-2构筑物"/>
      <sheetName val="表6-2-1机器设备"/>
      <sheetName val="表6-2-2车辆"/>
      <sheetName val="表6-3-1土建在建工程"/>
      <sheetName val="表6-3-2设备在建工程"/>
      <sheetName val="表6-4固定资产清理"/>
      <sheetName val="表6-5待处理固定资产净损失"/>
      <sheetName val="表7-1土地使用权"/>
      <sheetName val="表7-2无形资产-其他无形资产"/>
      <sheetName val="表8-1长期待摊费用"/>
      <sheetName val="表9其他资产"/>
      <sheetName val="表9-1待处理抵债房屋"/>
      <sheetName val="表9-2待处理抵债土地"/>
      <sheetName val="表9-3待处理抵债交通工具"/>
      <sheetName val="表9-4待处理抵债机器设备"/>
      <sheetName val="表9-5待处理抵债权利凭证"/>
      <sheetName val="表9-6待处理其他抵债资产"/>
      <sheetName val="表9-7抵债资产待处理损溢"/>
      <sheetName val="表9-8待处理资产"/>
      <sheetName val="表10流动负债汇总表"/>
      <sheetName val="表10-1短期存款"/>
      <sheetName val="表10-2短期储蓄存款"/>
      <sheetName val="表10-3财政性存款"/>
      <sheetName val="表10-4向央行借款"/>
      <sheetName val="表10-5同业存放款"/>
      <sheetName val="表10-6同业拆入"/>
      <sheetName val="表10-7金融性公司拆入"/>
      <sheetName val="表10-8应解汇款"/>
      <sheetName val="表10-9汇出汇款"/>
      <sheetName val="表10-10应付代理证券款项"/>
      <sheetName val="表10-11应付账款"/>
      <sheetName val="表10-12其它应付款"/>
      <sheetName val="表10-13应付工资"/>
      <sheetName val="表10-14应付福利费"/>
      <sheetName val="表10-15应交税金"/>
      <sheetName val="表10-16应付利润"/>
      <sheetName val="表10-17预提费用"/>
      <sheetName val="表10-18发行短期债券"/>
      <sheetName val="表10-19一年内到期的长期负债"/>
      <sheetName val="表11长期负债汇总"/>
      <sheetName val="表11-1长期存款"/>
      <sheetName val="表11-2长期储蓄存款"/>
      <sheetName val="表11-3保证金"/>
      <sheetName val="表11-4发行长期债券"/>
      <sheetName val="表11-5长期借款"/>
      <sheetName val="表11-6长期应付款"/>
      <sheetName val="表12其他负债"/>
      <sheetName val="表12-1委托贷款"/>
      <sheetName val="表12-2委托贷款基金"/>
      <sheetName val="12.1 其宁应收款明细表"/>
      <sheetName val="20.0 附表"/>
      <sheetName val="29.0 附表"/>
      <sheetName val="33.0 附表（1）"/>
      <sheetName val="33.0 附表（2）"/>
      <sheetName val="33.0 附表（3）"/>
      <sheetName val="33.0 附表（4）"/>
      <sheetName val="33.0 附表（5）"/>
      <sheetName val="40－短期借款变动表 "/>
      <sheetName val="41－拆入资金"/>
      <sheetName val="42－应付手续费 "/>
      <sheetName val="43－应付佣金 "/>
      <sheetName val="44－应付分保账款 "/>
      <sheetName val="45－预收保费 "/>
      <sheetName val="46-预收分保赔款（中华）"/>
      <sheetName val="47-存入分保准备金（中华）"/>
      <sheetName val="48－存入保证金 "/>
      <sheetName val="49－存入准备金清查评估表（中华）"/>
      <sheetName val="50-内部往来"/>
      <sheetName val="50－1-内部往来清查评估表（中华）"/>
      <sheetName val="50－2－系统往来清查评估表（中华）"/>
      <sheetName val="51-1-应付工资及应付福利费变动表"/>
      <sheetName val="51-2-职工人数统计表"/>
      <sheetName val="51-3-福利费计算表"/>
      <sheetName val="52－应付保户利差"/>
      <sheetName val="52-1应付保户利差（中华）"/>
      <sheetName val="53－应付利润"/>
      <sheetName val="54－应交税金"/>
      <sheetName val="55－卖出回购证券"/>
      <sheetName val="56－其他应付款"/>
      <sheetName val="57－预提费用"/>
      <sheetName val="57-1-预提费用清查表（中华）"/>
      <sheetName val="58－未决赔款准备金"/>
      <sheetName val="60－未到期责任准备金"/>
      <sheetName val="61－保户储金"/>
      <sheetName val="62－其他流动负债"/>
      <sheetName val="63－长期责任准备金"/>
      <sheetName val="64－长期健康险责任准备金"/>
      <sheetName val="65－寿险责任准备金"/>
      <sheetName val="66－保险保障基金"/>
      <sheetName val="67－长期借款"/>
      <sheetName val="67-1-一年内到期长期负债清查表（中华）"/>
      <sheetName val="68-长期应付款"/>
      <sheetName val="69-住房周转金"/>
      <sheetName val="70-其他长期负债"/>
      <sheetName val="71-少数股东权益"/>
      <sheetName val="72-所有者权益"/>
      <sheetName val="72-1-接受捐赠资产"/>
      <sheetName val="总审定表"/>
      <sheetName val="表5固定资产汇总表 "/>
      <sheetName val="表5-1-1建筑物"/>
      <sheetName val="表5-1-2构筑物"/>
      <sheetName val="表5-2-1营业器具"/>
      <sheetName val="表5-2-2交通工具"/>
      <sheetName val="表5-2-4租赁器具及设备"/>
      <sheetName val="表5-3-1土建在建工程"/>
      <sheetName val="表5-3-2设备在建工程"/>
      <sheetName val="表5-4固定资产清理"/>
      <sheetName val="表5-5待处理固定资产净损失"/>
      <sheetName val="表6-1无形资产－土地"/>
      <sheetName val="表6-2无形资产-其他无形资产"/>
      <sheetName val="表8-1抵债房屋"/>
      <sheetName val="表8-2抵债土地"/>
      <sheetName val="表3-6买汇及贴现"/>
      <sheetName val="表3-7短期贷款汇总"/>
      <sheetName val="表3-7-2短期贷款(对私)"/>
      <sheetName val="表3-8贸易融资"/>
      <sheetName val="表3-9应收利息"/>
      <sheetName val="表3-10应收股利"/>
      <sheetName val="表3-11其他应收款"/>
      <sheetName val="表3-13买入返售款项"/>
      <sheetName val="表3-14待摊费用"/>
      <sheetName val="表3-15一年内到期的长期资产"/>
      <sheetName val="表3-16其他流动资产"/>
      <sheetName val="表4-1中长期贷款汇总"/>
      <sheetName val="表4-1-2中长期贷款 (对私)"/>
      <sheetName val="表4-3长期投资汇总表"/>
      <sheetName val="表4-3-1长期股权投资"/>
      <sheetName val="表4-3-2长期信托债转股"/>
      <sheetName val="表4-3-3长期债权投资"/>
      <sheetName val="房地产评估调查表"/>
      <sheetName val="B11车辆状况调查表"/>
      <sheetName val="表5-2-3电子设备"/>
      <sheetName val="设备附表1"/>
      <sheetName val="设备附表2"/>
      <sheetName val="表7长期待摊费用"/>
      <sheetName val="表8抵债资产汇总表"/>
      <sheetName val="表8-3抵债交通工具"/>
      <sheetName val="表8-4抵债机器设备"/>
      <sheetName val="表8-5抵债权利凭证"/>
      <sheetName val="表8-6其他抵债资产"/>
      <sheetName val="表8-7抵债资产待处理损溢"/>
      <sheetName val="表9其他长期资产"/>
      <sheetName val="表10-3向央行借款"/>
      <sheetName val="表10-4票据融资"/>
      <sheetName val="表10-7卖出回购款项"/>
      <sheetName val="表10-10存入保证金 "/>
      <sheetName val="表10-11应付利息"/>
      <sheetName val="表10-18递延收益"/>
      <sheetName val="表10-19预计负债"/>
      <sheetName val="表10-20一年内到期的长期负债"/>
      <sheetName val="表10－21其他流动负债"/>
      <sheetName val="表11-3转贷款资金"/>
      <sheetName val="表11-5长期应付款"/>
      <sheetName val="表11－6其他长期负债"/>
      <sheetName val="房地产评估调查表（1）"/>
      <sheetName val="房地产评估调查表（2）"/>
      <sheetName val="房地产评估调查表（3）"/>
      <sheetName val="房地产调查评估表（4）"/>
      <sheetName val="房地产评估调查表（5）"/>
      <sheetName val="房地产评估调查表（6）"/>
      <sheetName val="房地产评估调查表(7)"/>
      <sheetName val="房地产评估调查表（8）"/>
      <sheetName val="房地产评估调查表（9）"/>
      <sheetName val="房地产评估调查表 (10)"/>
      <sheetName val="房地产评估调查表 (11)"/>
      <sheetName val="房地产评估调查表 (12)"/>
      <sheetName val="表1-汇总表"/>
      <sheetName val="表2-房地产"/>
      <sheetName val="四川省"/>
      <sheetName val="附表一"/>
      <sheetName val="附表二"/>
      <sheetName val="附表三"/>
      <sheetName val="附表四"/>
      <sheetName val="附表五"/>
      <sheetName val="附表六"/>
      <sheetName val="附表七"/>
      <sheetName val="附表八"/>
      <sheetName val="附表九"/>
      <sheetName val="附表十"/>
      <sheetName val="附表十一"/>
      <sheetName val="附表十二"/>
      <sheetName val="附表十三"/>
      <sheetName val="房地产"/>
      <sheetName val="房"/>
      <sheetName val="Earnings Model"/>
      <sheetName val="Interim"/>
      <sheetName val="PL Summary"/>
      <sheetName val="Financial ratios"/>
      <sheetName val="Gen info"/>
      <sheetName val="Murex_01"/>
      <sheetName val="Murex PL_2002"/>
      <sheetName val="ACU_Treasury_Trdg"/>
      <sheetName val="ACU_Treasury_Non Trdg"/>
      <sheetName val="CA2000"/>
      <sheetName val="CLA"/>
      <sheetName val="BPR summary"/>
      <sheetName val="FSL"/>
      <sheetName val="F-4"/>
      <sheetName val="F-3"/>
      <sheetName val="F-2"/>
      <sheetName val="F-1"/>
      <sheetName val="BB"/>
      <sheetName val="CC"/>
      <sheetName val="N "/>
      <sheetName val="U30"/>
      <sheetName val="U70"/>
      <sheetName val="A3-1"/>
      <sheetName val="C-1 Ing"/>
      <sheetName val="B-5"/>
      <sheetName val="B-2"/>
      <sheetName val="c20-98"/>
      <sheetName val="U (2)"/>
      <sheetName val="KMC"/>
      <sheetName val="kak"/>
      <sheetName val="PDA"/>
      <sheetName val="canon"/>
      <sheetName val="WIP-MY2020"/>
      <sheetName val="salaries-MY2020"/>
      <sheetName val="OSM"/>
      <sheetName val="osm list"/>
      <sheetName val="U"/>
      <sheetName val="U - 1"/>
      <sheetName val="cfs"/>
      <sheetName val="U1.2"/>
      <sheetName val="U-2"/>
      <sheetName val="K-13"/>
      <sheetName val="Discussion _Pts"/>
      <sheetName val="OS"/>
      <sheetName val="Sheet5"/>
      <sheetName val="Sheet4"/>
      <sheetName val="A3-2"/>
      <sheetName val="A3-3"/>
      <sheetName val="B-1"/>
      <sheetName val="F-5"/>
      <sheetName val="Outstanding"/>
      <sheetName val="M3"/>
      <sheetName val="Prelim Exp"/>
      <sheetName val="T"/>
      <sheetName val="M2"/>
      <sheetName val="U60"/>
      <sheetName val="U50"/>
      <sheetName val="U40-1"/>
      <sheetName val="U40"/>
      <sheetName val="U20"/>
      <sheetName val="U16"/>
      <sheetName val="U10"/>
      <sheetName val="A2"/>
      <sheetName val="Tax prov"/>
      <sheetName val="E1f"/>
      <sheetName val="A2-3 SAD (3)"/>
      <sheetName val="A2-3 SAD (2)"/>
      <sheetName val="A2-3 SAD"/>
      <sheetName val="&lt;U-opening(detail)&gt;"/>
      <sheetName val="A3|1 (2004)"/>
      <sheetName val="&lt;U3|1&gt;"/>
      <sheetName val="F-4 EY"/>
      <sheetName val="KP"/>
      <sheetName val="IOI"/>
      <sheetName val="BLS"/>
      <sheetName val="is"/>
      <sheetName val="Afa-ct1"/>
      <sheetName val="SAFA-CT"/>
      <sheetName val="TRANSLATION"/>
      <sheetName val="PIONEER"/>
      <sheetName val="NON-PIONEER"/>
      <sheetName val="B1-2"/>
      <sheetName val="D4"/>
      <sheetName val="dpla(new)"/>
      <sheetName val="N1 -1ss"/>
      <sheetName val="FA sighting"/>
      <sheetName val="L1-1"/>
      <sheetName val="L1-2"/>
      <sheetName val="L3"/>
      <sheetName val="Reclassifications"/>
      <sheetName val="raw mat val"/>
      <sheetName val="TOCS"/>
      <sheetName val="H1.1"/>
      <sheetName val="B2"/>
      <sheetName val="Disp - 04"/>
      <sheetName val="Freight '00"/>
      <sheetName val="A2-2"/>
      <sheetName val="A2-1"/>
      <sheetName val="A8-1"/>
      <sheetName val="Ff"/>
      <sheetName val="Kf"/>
      <sheetName val="Kf-1"/>
      <sheetName val="Kf-3"/>
      <sheetName val="Kf-4"/>
      <sheetName val="K Disc(X)"/>
      <sheetName val="Mf"/>
      <sheetName val="Mf-1"/>
      <sheetName val="M-2 Memo"/>
      <sheetName val="A2-5"/>
      <sheetName val="A2-6"/>
      <sheetName val="A2-2-1"/>
      <sheetName val="A2-2-2"/>
      <sheetName val="A2-2-1 (2)"/>
      <sheetName val="A2-2-2 (2)"/>
      <sheetName val="A2-6 (2)"/>
      <sheetName val="O-1 "/>
      <sheetName val="Loans &amp; Advances-Finisar Corp"/>
      <sheetName val="Loans &amp; Advances-S'pore"/>
      <sheetName val="U30 "/>
      <sheetName val="CF Statement"/>
      <sheetName val="balance sheet"/>
      <sheetName val="profit forecast"/>
      <sheetName val="Prod."/>
      <sheetName val="Cashflow"/>
      <sheetName val="U-30-1"/>
      <sheetName val="U-30 "/>
      <sheetName val="A8"/>
      <sheetName val="U-10 "/>
      <sheetName val="M-1"/>
      <sheetName val="J1"/>
      <sheetName val="E-10 (2)"/>
      <sheetName val="E4"/>
      <sheetName val="M4"/>
      <sheetName val="F-10"/>
      <sheetName val="E5"/>
      <sheetName val="E5-1"/>
      <sheetName val="13"/>
      <sheetName val="U-11"/>
      <sheetName val="A2-rje"/>
      <sheetName val="A2-cje"/>
      <sheetName val="A3-4"/>
      <sheetName val="A3-4-1"/>
      <sheetName val="C-1"/>
      <sheetName val="C-30 "/>
      <sheetName val="C-40"/>
      <sheetName val="E1"/>
      <sheetName val="E11"/>
      <sheetName val="E20"/>
      <sheetName val="E40"/>
      <sheetName val="F1-1"/>
      <sheetName val="F-20"/>
      <sheetName val="F-30"/>
      <sheetName val="F-40"/>
      <sheetName val="F-50"/>
      <sheetName val="G-1"/>
      <sheetName val="G-10"/>
      <sheetName val="G-20"/>
      <sheetName val="G-40"/>
      <sheetName val="H-1"/>
      <sheetName val="K1"/>
      <sheetName val="K1-1"/>
      <sheetName val="K40"/>
      <sheetName val="K50"/>
      <sheetName val="K60"/>
      <sheetName val="L-1"/>
      <sheetName val="L-10"/>
      <sheetName val="L-20"/>
      <sheetName val="M"/>
      <sheetName val="M-2"/>
      <sheetName val="M-2-1"/>
      <sheetName val="M-3"/>
      <sheetName val="M-4"/>
      <sheetName val="N"/>
      <sheetName val="N-1"/>
      <sheetName val="N-3"/>
      <sheetName val="O-1"/>
      <sheetName val="P1"/>
      <sheetName val="P10"/>
      <sheetName val="P-20"/>
      <sheetName val="Q1 "/>
      <sheetName val="Q10"/>
      <sheetName val="Q11"/>
      <sheetName val="Q20"/>
      <sheetName val="S"/>
      <sheetName val="S-1"/>
      <sheetName val="U11"/>
      <sheetName val="U11-2"/>
      <sheetName val="U11-3"/>
      <sheetName val="U13"/>
      <sheetName val="U21"/>
      <sheetName val="U-25 rawmat consumption"/>
      <sheetName val="E-4"/>
      <sheetName val="M-11"/>
      <sheetName val="M-30"/>
      <sheetName val="F5"/>
      <sheetName val="salary"/>
      <sheetName val="office expenses"/>
      <sheetName val="travelling"/>
      <sheetName val="B-20"/>
      <sheetName val="U2 "/>
      <sheetName val="Provn (3)"/>
      <sheetName val="F(done)"/>
      <sheetName val="YEM2004 TURNOVER"/>
      <sheetName val="U1.1"/>
      <sheetName val="K2 Depn reas"/>
      <sheetName val="C7"/>
      <sheetName val="C4"/>
      <sheetName val="TBCS-PL "/>
      <sheetName val="C1-2"/>
      <sheetName val="FA Test"/>
      <sheetName val="M1 "/>
      <sheetName val="M2.1"/>
      <sheetName val="Receipts"/>
      <sheetName val="Sales"/>
      <sheetName val="N1-2"/>
      <sheetName val="P2"/>
      <sheetName val="P2-1"/>
      <sheetName val="B4"/>
      <sheetName val="D1"/>
      <sheetName val="D1(a)"/>
      <sheetName val="D1-1"/>
      <sheetName val="D1-2"/>
      <sheetName val="E3"/>
      <sheetName val="B6"/>
      <sheetName val="share capital"/>
      <sheetName val="TOC-Pr"/>
      <sheetName val="E6-1"/>
      <sheetName val="Due to H "/>
      <sheetName val="Payroll-analysis"/>
      <sheetName val="E-RawMaterials-V"/>
      <sheetName val="L1"/>
      <sheetName val="H1"/>
      <sheetName val="G1"/>
      <sheetName val="D1 (2)"/>
      <sheetName val="BURGER ACC"/>
      <sheetName val="JV"/>
      <sheetName val=" NBV 2004"/>
      <sheetName val="Gp-Notes"/>
      <sheetName val="current adj "/>
      <sheetName val="Bal Sheet"/>
      <sheetName val="Payroll"/>
      <sheetName val="P4"/>
      <sheetName val="int income"/>
      <sheetName val="DPLA"/>
      <sheetName val="C3"/>
      <sheetName val="M6-insurance"/>
      <sheetName val="J6"/>
      <sheetName val="B3"/>
      <sheetName val="SIBU"/>
      <sheetName val="MIRI"/>
      <sheetName val="B2-3"/>
      <sheetName val="cover "/>
      <sheetName val="Logsaleby co"/>
      <sheetName val="Logsale Summary"/>
      <sheetName val="DEC'07-new format"/>
      <sheetName val="F1.1"/>
      <sheetName val="FASS"/>
      <sheetName val="II-notes"/>
      <sheetName val="Analysis of TD aging-final (2)"/>
      <sheetName val="PBSE"/>
      <sheetName val="schII"/>
      <sheetName val="CA_IE"/>
      <sheetName val="Sch I_IE"/>
      <sheetName val="Sch IIa_IE"/>
      <sheetName val="Sch IIb_IE"/>
      <sheetName val="Sch III_IE"/>
      <sheetName val="CA_IEP"/>
      <sheetName val="Sch I_IEP"/>
      <sheetName val="Sch IIa_IEP"/>
      <sheetName val="Sch IIb_IEP"/>
      <sheetName val="Sch III_IEP"/>
      <sheetName val="CA_IEKL"/>
      <sheetName val="Sch I_IEKL"/>
      <sheetName val="Sch IIa_IEKL"/>
      <sheetName val="Sch IIb_IEKL"/>
      <sheetName val="Sch III_IEKL"/>
      <sheetName val="Recon"/>
      <sheetName val="25 samples"/>
      <sheetName val="C1. Cash at bank"/>
      <sheetName val="RP"/>
      <sheetName val="discussion"/>
      <sheetName val="AA"/>
      <sheetName val="L-2"/>
      <sheetName val="L-3"/>
      <sheetName val="Accrual-Others (3)"/>
      <sheetName val="0110"/>
      <sheetName val="sch1"/>
      <sheetName val="A3-1-2"/>
      <sheetName val="A2 - 6"/>
      <sheetName val="A2 - 5"/>
      <sheetName val="A3-1-1"/>
      <sheetName val="A3-1-3"/>
      <sheetName val="A3-1-4"/>
      <sheetName val="FF-3"/>
      <sheetName val="Sch I"/>
      <sheetName val="Term Loan Acc"/>
      <sheetName val="MBB Term Loan"/>
      <sheetName val="HP Tranx "/>
      <sheetName val="HP Interest "/>
      <sheetName val="HP &lt;&gt;12mths"/>
      <sheetName val="HP (1-5 Yr)"/>
      <sheetName val="HP-SOD "/>
      <sheetName val="ProfitC"/>
      <sheetName val="off equip"/>
      <sheetName val="CREDITORS 2005"/>
      <sheetName val="&lt;E10&gt;"/>
      <sheetName val="&lt;M2&gt;"/>
      <sheetName val="O1"/>
      <sheetName val="O"/>
      <sheetName val="B|S"/>
      <sheetName val="P|L"/>
      <sheetName val="Adj"/>
      <sheetName val="mnm opex"/>
      <sheetName val="VOLUME"/>
      <sheetName val="VOLUME AMOUNT  (2)"/>
      <sheetName val="Sheet2 (3)"/>
      <sheetName val="MEPS"/>
      <sheetName val="SALES DETAIL"/>
      <sheetName val="summary to payroll"/>
      <sheetName val="CF(JUNE)"/>
      <sheetName val="TOC"/>
      <sheetName val="SCOE"/>
      <sheetName val="MANU"/>
      <sheetName val="CA"/>
      <sheetName val="DA"/>
      <sheetName val="FAS"/>
      <sheetName val="QTR-IS"/>
      <sheetName val="KLSE"/>
      <sheetName val="ISMASB"/>
      <sheetName val="4CAST-IS"/>
      <sheetName val="4CAST-MANU"/>
      <sheetName val="4CAST-BS"/>
      <sheetName val="DETAIL M'RING"/>
      <sheetName val="CF(AUG-MRM)"/>
      <sheetName val="sum"/>
      <sheetName val="MFG SUM"/>
      <sheetName val="P&amp;L SUM"/>
      <sheetName val="sales var"/>
      <sheetName val="vol"/>
      <sheetName val="NEW-FORM-MC"/>
      <sheetName val="Cash flow"/>
      <sheetName val="MOL"/>
      <sheetName val="CC (2)"/>
      <sheetName val="R "/>
      <sheetName val="DETAIL P&amp;L-PHOLDINGS  (2)"/>
      <sheetName val="DETAIL P&amp;L-PHOLDINGS "/>
      <sheetName val="K-1"/>
      <sheetName val="K-10"/>
      <sheetName val="K-11"/>
      <sheetName val="K-20"/>
      <sheetName val="K-30"/>
      <sheetName val="K-40"/>
      <sheetName val="K-50"/>
      <sheetName val="K-51"/>
      <sheetName val="K-52"/>
      <sheetName val="K-53"/>
      <sheetName val="K-60"/>
      <sheetName val="U103"/>
      <sheetName val="U300 (2)"/>
      <sheetName val="U400 (2)"/>
      <sheetName val="AJE"/>
      <sheetName val="E9_10% PPR"/>
      <sheetName val="Oct-02-J  "/>
      <sheetName val="Oct-02-V  "/>
      <sheetName val="PL-Case 8"/>
      <sheetName val="Main orig"/>
      <sheetName val="Leasehold improvement"/>
      <sheetName val="REV"/>
      <sheetName val="OT"/>
      <sheetName val="allocation"/>
      <sheetName val="1611-MC NO"/>
      <sheetName val="AM-1611"/>
      <sheetName val="Audit"/>
      <sheetName val="RJE"/>
      <sheetName val="OBM Aging-Dec07 by Customer"/>
      <sheetName val="Intangible assets"/>
      <sheetName val="Tangible fixed assets"/>
      <sheetName val="Leadsheet PL1"/>
      <sheetName val="23~28"/>
      <sheetName val="111100 (2)"/>
      <sheetName val="BDMTK"/>
      <sheetName val="SOKT"/>
      <sheetName val="111100"/>
      <sheetName val="112100"/>
      <sheetName val="112200"/>
      <sheetName val="112300"/>
      <sheetName val="LEDGE(VND)"/>
      <sheetName val="BCDPS(VND)"/>
      <sheetName val="CTGHISO"/>
      <sheetName val="BCDPS(USD)"/>
      <sheetName val="FF-1"/>
      <sheetName val="tax-ss"/>
      <sheetName val="CONDUIT"/>
      <sheetName val="CABLE TRAY"/>
      <sheetName val="F-7"/>
      <sheetName val="F4"/>
      <sheetName val="March (2)"/>
      <sheetName val="sep.2 (5)"/>
      <sheetName val="14"/>
      <sheetName val="1-31Aug "/>
      <sheetName val="Rec Oct"/>
      <sheetName val="2"/>
      <sheetName val="3"/>
      <sheetName val="1"/>
      <sheetName val="Nus"/>
      <sheetName val="Jun (2)"/>
      <sheetName val="FJun"/>
      <sheetName val="Jun"/>
      <sheetName val="SJun "/>
      <sheetName val="1,2"/>
      <sheetName val="현황"/>
      <sheetName val="4.TO 및 현재원"/>
      <sheetName val="DETAIL(3)"/>
      <sheetName val="print용(더블) (2)"/>
      <sheetName val="見積書"/>
      <sheetName val="계획처리"/>
      <sheetName val="COVER (2)"/>
      <sheetName val="▣현대수출"/>
      <sheetName val="▣차종실적"/>
      <sheetName val="▣판매실적 (3)"/>
      <sheetName val="XX경쟁판매 (2)"/>
      <sheetName val="▣익월계획"/>
      <sheetName val="▣익월계획 (3)"/>
      <sheetName val="▣익월계획 (추가)"/>
      <sheetName val="BACKUP 판매실적 (2)"/>
      <sheetName val="▣경쟁판매"/>
      <sheetName val="▣3사수출"/>
      <sheetName val="면담일지"/>
      <sheetName val="PRO(삭제)"/>
      <sheetName val="가동비조사"/>
      <sheetName val="재료POSITION"/>
      <sheetName val="업체별금액"/>
      <sheetName val="원부자재단가LIST"/>
      <sheetName val="과거차종"/>
      <sheetName val="2_BOM관리업무분장"/>
      <sheetName val="76410"/>
      <sheetName val="77410"/>
      <sheetName val="76410 CHECK"/>
      <sheetName val="77410 CHECK"/>
      <sheetName val="WIPER PIVOT 반대조립"/>
      <sheetName val="見積書(日本向)"/>
      <sheetName val="見積書(北美向)"/>
      <sheetName val="(N2-1)"/>
      <sheetName val="O 100"/>
      <sheetName val="O 110"/>
      <sheetName val="O 111"/>
      <sheetName val="O 112"/>
      <sheetName val="O 120"/>
      <sheetName val="FAX"/>
      <sheetName val="Checklist"/>
      <sheetName val="Highlight"/>
      <sheetName val="A2-3"/>
      <sheetName val="A2-4"/>
      <sheetName val="A-8"/>
      <sheetName val="SAD"/>
      <sheetName val="A5-1 CPL"/>
      <sheetName val="A5-2 CBS"/>
      <sheetName val="A5-3 Inter bal"/>
      <sheetName val="A5-4 Inter trans"/>
      <sheetName val="A5-5 RPT"/>
      <sheetName val="A5-6 Notes"/>
      <sheetName val="A5-7 FC &amp; sale prop"/>
      <sheetName val="C-10"/>
      <sheetName val="I-10"/>
      <sheetName val="K-8"/>
      <sheetName val="K-9"/>
      <sheetName val="N-20"/>
      <sheetName val="P"/>
      <sheetName val="U-22"/>
      <sheetName val="U31"/>
      <sheetName val="A2.1 (2)"/>
      <sheetName val="A510"/>
      <sheetName val="R900"/>
      <sheetName val="R301"/>
      <sheetName val="F130"/>
      <sheetName val="Escada Anja3"/>
      <sheetName val="Notes 36 -42 (2)"/>
      <sheetName val="auditor"/>
      <sheetName val="statement"/>
      <sheetName val="dr"/>
      <sheetName val="Notes 36 -42"/>
      <sheetName val="acs"/>
      <sheetName val="  กราฟAE LP 962003"/>
      <sheetName val="AF  (2)"/>
      <sheetName val="AE (2)"/>
      <sheetName val="0120"/>
      <sheetName val="P12.4"/>
      <sheetName val="details"/>
      <sheetName val="G1-f"/>
      <sheetName val="G1-f (1)"/>
      <sheetName val="G1-f (2)"/>
      <sheetName val="G1-f(r)"/>
      <sheetName val="ASSLIST2.XLS"/>
      <sheetName val="IBACOMP.XLS"/>
      <sheetName val="R1"/>
      <sheetName val="R2"/>
      <sheetName val="R3"/>
      <sheetName val="workings - 2004 (2)"/>
      <sheetName val="O3_2004"/>
      <sheetName val="O4"/>
      <sheetName val="chitiet-bh"/>
      <sheetName val="Sheet2 (2)"/>
      <sheetName val="A-1"/>
      <sheetName val="CA Sheet"/>
      <sheetName val="ACT"/>
      <sheetName val="JUNE EOH-MASTER (2)"/>
      <sheetName val="stock1020v1.3"/>
      <sheetName val="cashflowcomp"/>
      <sheetName val="FF-2"/>
      <sheetName val="1999"/>
      <sheetName val="MFA"/>
      <sheetName val="ctrl"/>
      <sheetName val="10-20"/>
      <sheetName val="U10|20"/>
      <sheetName val="U10&amp;20"/>
      <sheetName val="KA"/>
      <sheetName val="K -1"/>
      <sheetName val="K-2"/>
      <sheetName val="K-3"/>
      <sheetName val="Land&amp;Buildingss (2)"/>
      <sheetName val="buses"/>
      <sheetName val="f &amp; f (2)"/>
      <sheetName val="WIP"/>
      <sheetName val="KAss"/>
      <sheetName val="K -1ss"/>
      <sheetName val="K-2ss"/>
      <sheetName val="K-3ss"/>
      <sheetName val="Land&amp;Buildingss"/>
      <sheetName val="Renovationss"/>
      <sheetName val="busesss"/>
      <sheetName val="f &amp; f"/>
      <sheetName val="computerss"/>
      <sheetName val="mbb-bl-5"/>
      <sheetName val="O|1"/>
      <sheetName val="O|2"/>
      <sheetName val="O|3"/>
      <sheetName val="Q"/>
      <sheetName val="Q1"/>
      <sheetName val="U1"/>
      <sheetName val="U2"/>
      <sheetName val="afternoon"/>
      <sheetName val="FF-5"/>
      <sheetName val="MMIP(JU)"/>
      <sheetName val="F-1&amp;F-2"/>
      <sheetName val="MCMD95"/>
      <sheetName val="Cost centre expenditure"/>
      <sheetName val="Entity Data"/>
      <sheetName val="Sch40"/>
      <sheetName val="6balancesheet2000"/>
      <sheetName val="BPCOR DETAILS"/>
      <sheetName val="BPMKT DETAILS"/>
      <sheetName val="Sch A to __"/>
      <sheetName val="M_CT_OUT"/>
      <sheetName val="Input Table"/>
      <sheetName val="ADD"/>
      <sheetName val="Company Info"/>
      <sheetName val="CA Comp"/>
      <sheetName val="LOOSECHKLIST"/>
      <sheetName val="CRA-Detail"/>
      <sheetName val="FF-21(a)"/>
      <sheetName val="detailed"/>
      <sheetName val="Electrical "/>
      <sheetName val="indicator"/>
      <sheetName val="BPR-Bloom"/>
      <sheetName val="U-13-2(disc)"/>
      <sheetName val="addl cost"/>
      <sheetName val="accumdeprn"/>
      <sheetName val="Backend"/>
      <sheetName val="FE-1770-I"/>
      <sheetName val="FE-1770.P1"/>
      <sheetName val="FE-1770-II"/>
      <sheetName val="f&amp;f"/>
      <sheetName val="OEquip"/>
      <sheetName val="SPG구성 (2)"/>
      <sheetName val="9월일정표"/>
      <sheetName val="가단가(台分)"/>
      <sheetName val="금형LIST"/>
      <sheetName val="실적(차종별)"/>
      <sheetName val="PAD중량"/>
      <sheetName val="단가합의서"/>
      <sheetName val="JUMP"/>
      <sheetName val="9.지원계획"/>
      <sheetName val="화일 라벨"/>
      <sheetName val="품의서"/>
      <sheetName val="구매품의서"/>
      <sheetName val="출고전표"/>
      <sheetName val="협조전"/>
      <sheetName val="BOX적재량"/>
      <sheetName val="회의록"/>
      <sheetName val="업체연락망"/>
      <sheetName val="xd year 1"/>
      <sheetName val="물량계획"/>
      <sheetName val="추진 일정"/>
      <sheetName val="지원"/>
      <sheetName val="출장경로"/>
      <sheetName val="Workings"/>
      <sheetName val="KLHT"/>
      <sheetName val="THKP"/>
      <sheetName val="KL XL2000"/>
      <sheetName val="KLXL2001"/>
      <sheetName val="THKP2001"/>
      <sheetName val="KLphanbo"/>
      <sheetName val="Chiet tinh"/>
      <sheetName val="Van chuyen"/>
      <sheetName val="THKP (2)"/>
      <sheetName val="T.Bi"/>
      <sheetName val="Thiet ke"/>
      <sheetName val="CT"/>
      <sheetName val="K.luong"/>
      <sheetName val="TT L2"/>
      <sheetName val="TT L1"/>
      <sheetName val="Thue Ngoai"/>
      <sheetName val="KH"/>
      <sheetName val="DD&amp;TV"/>
      <sheetName val="CDSL"/>
      <sheetName val="PTSL"/>
      <sheetName val="THCP"/>
      <sheetName val="VT"/>
      <sheetName val="NL"/>
      <sheetName val="SoSanh"/>
      <sheetName val="QTVT"/>
      <sheetName val="QTNC"/>
      <sheetName val="Tong cong ty"/>
      <sheetName val="Chinh phu va Dvi #"/>
      <sheetName val="Chart1"/>
      <sheetName val="bao cao"/>
      <sheetName val="HDKT"/>
      <sheetName val="F Lead"/>
      <sheetName val="original MCSB report"/>
      <sheetName val="D2 "/>
      <sheetName val="E12"/>
      <sheetName val="N2l2"/>
      <sheetName val="Rates"/>
      <sheetName val="EXIT"/>
      <sheetName val="수정사항집계"/>
      <sheetName val="정산표"/>
      <sheetName val="대차대조표"/>
      <sheetName val="손익계산서"/>
      <sheetName val="판관비"/>
      <sheetName val="G (2)"/>
      <sheetName val="국민연금전환금"/>
      <sheetName val="재무제표(최종 )"/>
      <sheetName val="F123"/>
      <sheetName val="paje"/>
      <sheetName val="prje"/>
      <sheetName val="Caje"/>
      <sheetName val="증감분석-금융"/>
      <sheetName val="퇴직급여충당금-기중증감"/>
      <sheetName val="가1수탁수수료"/>
      <sheetName val="가21인수수수료(기금)"/>
      <sheetName val="가22인수수수료(채영)"/>
      <sheetName val="가23인수수수료(금상)"/>
      <sheetName val="가4수익증권취급수수료"/>
      <sheetName val="가10기타수수료"/>
      <sheetName val="사장(K400)"/>
      <sheetName val="상무(K401)"/>
      <sheetName val="99안"/>
      <sheetName val="99안 (2)"/>
      <sheetName val="Sheet6"/>
      <sheetName val="리스료미수수익"/>
      <sheetName val="25.사채할인발행차금"/>
      <sheetName val="퇴충"/>
      <sheetName val="퇴지보험"/>
      <sheetName val="주식매입선택권 (03"/>
      <sheetName val="SPA SP"/>
      <sheetName val="CRD SP"/>
      <sheetName val="정산"/>
      <sheetName val="품의"/>
      <sheetName val="Sheet8"/>
      <sheetName val="TEST"/>
      <sheetName val="■첨부#2.원가구성 (GK)(가죽내수) (합의) (2)"/>
      <sheetName val="■첨부#3.수출입비용 (XD)내수"/>
      <sheetName val="Sheet1 (3)"/>
      <sheetName val="2.손익추이"/>
      <sheetName val="토지면적+건물면적 (2)"/>
      <sheetName val="12월 판관비실적(배부후)"/>
      <sheetName val="Sheet7"/>
      <sheetName val="공정별LAY (4)"/>
      <sheetName val="97323-47000"/>
      <sheetName val="EFFLIFT"/>
      <sheetName val="LONG SLIDE"/>
      <sheetName val="비교표"/>
      <sheetName val="GK (04)"/>
      <sheetName val="수량산출서 (2)"/>
      <sheetName val="설계표"/>
      <sheetName val="원가계산"/>
      <sheetName val="총괄내역서"/>
      <sheetName val="내역서"/>
      <sheetName val="마운딩산출"/>
      <sheetName val="소형고압면적"/>
      <sheetName val="지주목산출"/>
      <sheetName val="수량산출서"/>
      <sheetName val="식재일위"/>
      <sheetName val="수목운반,상하차비"/>
      <sheetName val="이식자재산출"/>
      <sheetName val=" 단가"/>
      <sheetName val="시설물일위"/>
      <sheetName val="노임단가2000년"/>
      <sheetName val="기계경비목록"/>
      <sheetName val="기계경비"/>
      <sheetName val="시멘트철근"/>
      <sheetName val="골재집계표"/>
      <sheetName val="W.J.C. 출장 (2)"/>
      <sheetName val="기안"/>
      <sheetName val="이자수익 (2)"/>
      <sheetName val="이자비용 (2)"/>
      <sheetName val="5월"/>
      <sheetName val="간접비분개"/>
      <sheetName val="전체실행예산(본사양식) (2)"/>
      <sheetName val="적용"/>
      <sheetName val="예정공정표-SK (2)"/>
      <sheetName val="수량명세서-구"/>
      <sheetName val="평면도"/>
      <sheetName val="딱지"/>
      <sheetName val="사진대지"/>
      <sheetName val="사진대지 (2)"/>
      <sheetName val="쏠레땅쉬-1월"/>
      <sheetName val="설계변경 제출(10.5극동)"/>
      <sheetName val="사업소보고"/>
      <sheetName val="설계변경 제출(4차이후미적용)"/>
      <sheetName val="감사지적"/>
      <sheetName val="방침사항5"/>
      <sheetName val="설계변경 제출(근거서류)-참고"/>
      <sheetName val="내역비교 (2)"/>
      <sheetName val="내역비교 (3)"/>
      <sheetName val="단가산출(적용20)단가적정성"/>
      <sheetName val="단가산출(적용25)단가적정성"/>
      <sheetName val="타공종이기수량집계"/>
      <sheetName val="Sheet10"/>
      <sheetName val="범양"/>
      <sheetName val="감독실현황"/>
      <sheetName val="쏠레땅쉬원가(02)"/>
      <sheetName val="VXXXXX"/>
      <sheetName val="JUP2000"/>
      <sheetName val="laroux"/>
      <sheetName val="metal31july"/>
      <sheetName val="2000장비이동현황"/>
      <sheetName val="3-5.인원 수급 계획"/>
      <sheetName val="표지"/>
      <sheetName val="JUP2001"/>
      <sheetName val="그림"/>
      <sheetName val="2001매출현황"/>
      <sheetName val="2001기성현황"/>
      <sheetName val="2001JUP vs 기성"/>
      <sheetName val="2001년도TO비교"/>
      <sheetName val="B2000-114"/>
      <sheetName val="지역별종합1"/>
      <sheetName val="지역별종합2"/>
      <sheetName val="보고"/>
      <sheetName val="A50-01"/>
      <sheetName val="A90-BS"/>
      <sheetName val="A90-PL"/>
      <sheetName val="ETB (2)"/>
      <sheetName val="总计配送"/>
      <sheetName val="Detail Loan Move. &amp; Listing"/>
      <sheetName val="J&amp;Q"/>
      <sheetName val="AFEMAI"/>
      <sheetName val="KEY"/>
      <sheetName val="总公司2002.12.31"/>
      <sheetName val="附表6"/>
      <sheetName val="17应付票据明细表"/>
      <sheetName val="页面"/>
      <sheetName val="1.目录"/>
      <sheetName val="Book2"/>
      <sheetName val="S100-租赁承诺"/>
      <sheetName val="S200-资本承诺--已签订合同"/>
      <sheetName val="S210-资本承诺--已批准但未签订合同"/>
      <sheetName val="S300-或有负债"/>
      <sheetName val="S500-索赔支出明细"/>
      <sheetName val="S600-供应商赔偿收入明细"/>
      <sheetName val="S400-质保金"/>
      <sheetName val="G102"/>
      <sheetName val="COA"/>
      <sheetName val="CA_new"/>
      <sheetName val="2171_FYbk"/>
      <sheetName val="2171-BK"/>
      <sheetName val="调整分录02.1231"/>
      <sheetName val="调整分录02.1031"/>
      <sheetName val="00.3.31 (2)"/>
      <sheetName val="正式报告zc对比 (2)"/>
      <sheetName val="资料"/>
      <sheetName val="产成品盘点表 (2)"/>
      <sheetName val="ADJUST"/>
      <sheetName val="B.S. (2)"/>
      <sheetName val="P&amp;L (2)"/>
      <sheetName val="损益总体分析"/>
      <sheetName val="损益总体分析(1)"/>
      <sheetName val="P0销售收入、成本、税金"/>
      <sheetName val="P1销售收入"/>
      <sheetName val="P1-1销售合理性测试 "/>
      <sheetName val="P1-2毛利率分析"/>
      <sheetName val="P2销售成本"/>
      <sheetName val="1-6"/>
      <sheetName val="7-12"/>
      <sheetName val="cash1"/>
      <sheetName val="cash 2"/>
      <sheetName val="应交税金"/>
      <sheetName val="应交税金-增值税"/>
      <sheetName val="其他应交款"/>
      <sheetName val="销售税金"/>
      <sheetName val="P3"/>
      <sheetName val="E2"/>
      <sheetName val="其他应收款明细表(报表)"/>
      <sheetName val="年底挂帐费用"/>
      <sheetName val="02年审计调整跟踪表"/>
      <sheetName val="无形资产凭证抽查"/>
      <sheetName val="增加固定资产"/>
      <sheetName val="营业税金及附加"/>
      <sheetName val="未交税金"/>
      <sheetName val="其他未交款"/>
      <sheetName val="主营业务收入审核表"/>
      <sheetName val="P1-1"/>
      <sheetName val="P5-1"/>
      <sheetName val="实收"/>
      <sheetName val="管理费用分析表"/>
      <sheetName val="管理费用明细表"/>
      <sheetName val="销售费用明细表"/>
      <sheetName val="销售费用分析表"/>
      <sheetName val="财务费用明细表"/>
      <sheetName val="财务费用分析表"/>
      <sheetName val="收入截止测试"/>
      <sheetName val="存货审定表3"/>
      <sheetName val="03.7-9总3"/>
      <sheetName val="03.7-9总3 (2)"/>
      <sheetName val="产成品库差异1 "/>
      <sheetName val="发出计价测试"/>
      <sheetName val="成本差异分析"/>
      <sheetName val="K库3"/>
      <sheetName val="F库3"/>
      <sheetName val="应付票据审定表3"/>
      <sheetName val="应付票据明细表3"/>
      <sheetName val="应付票据清单3"/>
      <sheetName val="应付账款审定表3"/>
      <sheetName val="应付账款-正式 3"/>
      <sheetName val="暂估入库 3"/>
      <sheetName val="应付账款-正式 3 (2)"/>
      <sheetName val="应付票据审定"/>
      <sheetName val="应付工资审定表"/>
      <sheetName val="应付福利费审定"/>
      <sheetName val="应交税金审定表"/>
      <sheetName val="其他应交款审定"/>
      <sheetName val="其他应付款审定表"/>
      <sheetName val="预提费用审定表"/>
      <sheetName val="会计事项调整表 (3)"/>
      <sheetName val="资产负债试算"/>
      <sheetName val="利试算平衡表"/>
      <sheetName val="预提费用"/>
      <sheetName val="应付工资"/>
      <sheetName val="应付福利费"/>
      <sheetName val="帐龄分析(应收帐款)"/>
      <sheetName val="帐龄分析（其他应收款）"/>
      <sheetName val="帐龄分析（其他应收款） (2)"/>
      <sheetName val="帐龄分析（其他应付款）"/>
      <sheetName val="坏帐准备"/>
      <sheetName val="坏帐准备 (期初)"/>
      <sheetName val="其他应收款调整分录"/>
      <sheetName val="其他应收款调整分录 (2)"/>
      <sheetName val="现申报 (正式)"/>
      <sheetName val="现金流量表底稿-经营活动 "/>
      <sheetName val="财务费用导引表"/>
      <sheetName val="F7.1 TP"/>
      <sheetName val="F8.1OS"/>
      <sheetName val="F610"/>
      <sheetName val="F620"/>
      <sheetName val="F630"/>
      <sheetName val="F610s"/>
      <sheetName val="U1-2"/>
      <sheetName val="T400-盈余公积复核 (审定)"/>
      <sheetName val="U100-损益"/>
      <sheetName val="U900-所得税"/>
      <sheetName val="U611"/>
      <sheetName val="U533"/>
      <sheetName val="U532"/>
      <sheetName val="S201"/>
      <sheetName val="O501 (2)"/>
      <sheetName val="A251"/>
      <sheetName val="A200 (2)"/>
      <sheetName val="P130"/>
      <sheetName val="연락망"/>
      <sheetName val="외출중外"/>
      <sheetName val="기준서(갑)"/>
      <sheetName val="기준서(을)"/>
      <sheetName val="발표회"/>
      <sheetName val="종합"/>
      <sheetName val="개요"/>
      <sheetName val="for retest"/>
      <sheetName val="base"/>
      <sheetName val="K210-from HQ"/>
      <sheetName val="25.固定资产清单"/>
      <sheetName val="&lt;K400&gt; - List of fixed assets"/>
      <sheetName val="1-13"/>
      <sheetName val="ZJ销售"/>
      <sheetName val="PJ销售"/>
      <sheetName val="case 3"/>
      <sheetName val="F1"/>
      <sheetName val="1-11"/>
      <sheetName val="SFS(BUDGET)"/>
      <sheetName val="OTHER(FLASH)"/>
      <sheetName val="B-4_2"/>
      <sheetName val="P310"/>
      <sheetName val="BalSheetBUD"/>
      <sheetName val="Parameter"/>
      <sheetName val="CA working"/>
      <sheetName val="AFA"/>
      <sheetName val="\\Aud-misk792\YuCheng 0308\Docu"/>
      <sheetName val="低易品在库及低易品在用"/>
      <sheetName val="8月回款"/>
      <sheetName val="8月销售"/>
      <sheetName val="4月回款"/>
      <sheetName val="4月销售"/>
      <sheetName val="中山低值"/>
      <sheetName val="Source"/>
      <sheetName val="10月回款"/>
      <sheetName val="10月销售"/>
      <sheetName val="设备部房屋"/>
      <sheetName val="K600"/>
      <sheetName val="P300"/>
      <sheetName val="P400"/>
      <sheetName val="Sch18-34"/>
      <sheetName val="AR NON-TRADE"/>
      <sheetName val="AR TRADE"/>
      <sheetName val="INTER CO BAL"/>
      <sheetName val="LEASING "/>
      <sheetName val="WITHHOLDING"/>
      <sheetName val="BUILDING "/>
      <sheetName val="VEHICLES"/>
      <sheetName val="LEASING"/>
      <sheetName val="DEPOSIT"/>
      <sheetName val="CAR LOAN"/>
      <sheetName val="PREPAID EXP"/>
      <sheetName val="F120"/>
      <sheetName val="明细号"/>
      <sheetName val="A.R 01"/>
      <sheetName val="SALBYL"/>
      <sheetName val="99SALECC"/>
      <sheetName val="saletypoct (3)"/>
      <sheetName val="saletypoct (5)"/>
      <sheetName val="Change on 30 Aug"/>
      <sheetName val="Reimbursements"/>
      <sheetName val="HAWAII REGION"/>
      <sheetName val="ADP"/>
      <sheetName val="WAIFAC"/>
      <sheetName val="KAHULUI"/>
      <sheetName val="WDF(EXCLUDINGHERMES)"/>
      <sheetName val="WhseGP"/>
      <sheetName val="TOTAL WAIKOLOA"/>
      <sheetName val="HIA FAC"/>
      <sheetName val="WAIKIKI GALLERIA"/>
      <sheetName val="TOTAL HHV"/>
      <sheetName val="HERMES"/>
      <sheetName val="TOTAL HIA"/>
      <sheetName val="KONA"/>
      <sheetName val="PRADA"/>
      <sheetName val="TOTAL WHALERS"/>
      <sheetName val="WDP"/>
      <sheetName val="ADF"/>
      <sheetName val="InvoiceList"/>
      <sheetName val="Sheet1 (4)"/>
      <sheetName val="00판매심사"/>
      <sheetName val="업체별매출"/>
      <sheetName val="1.2"/>
      <sheetName val="산출"/>
      <sheetName val="계획금액"/>
      <sheetName val="계획수량"/>
      <sheetName val="출하실적"/>
      <sheetName val="1-II"/>
      <sheetName val="전체"/>
      <sheetName val="2001매출계획"/>
      <sheetName val="삼성80% "/>
      <sheetName val="삼성80%금액"/>
      <sheetName val="금형"/>
      <sheetName val="99판매심사"/>
      <sheetName val="출하진도"/>
      <sheetName val="입,출고현황"/>
      <sheetName val="출하지시"/>
      <sheetName val="입력검산"/>
      <sheetName val="기술개발"/>
      <sheetName val="두원공조"/>
      <sheetName val="두원냉기"/>
      <sheetName val="보쉬기전"/>
      <sheetName val="DW"/>
      <sheetName val="대성정기"/>
      <sheetName val="DAC15"/>
      <sheetName val="DAC30"/>
      <sheetName val="DWPM"/>
      <sheetName val="만도"/>
      <sheetName val="WABCO"/>
      <sheetName val="KPW"/>
      <sheetName val="동원PRT"/>
      <sheetName val="SMI15"/>
      <sheetName val="SMI30"/>
      <sheetName val="AS부품"/>
      <sheetName val="KITA"/>
      <sheetName val="전표"/>
      <sheetName val="전표 (2)"/>
      <sheetName val="평산공업"/>
      <sheetName val="한국보쉬기전"/>
      <sheetName val="두원중공업"/>
      <sheetName val="창원기화기"/>
      <sheetName val="한국델파이15"/>
      <sheetName val="한국델파이30"/>
      <sheetName val="대우자동차"/>
      <sheetName val="와브코"/>
      <sheetName val="VXXX"/>
      <sheetName val="Chart3"/>
      <sheetName val="카스코"/>
      <sheetName val="동원플라트"/>
      <sheetName val="삼성15"/>
      <sheetName val="삼성30"/>
      <sheetName val="전표(3)"/>
      <sheetName val="KMA"/>
      <sheetName val="KCI"/>
      <sheetName val="KMD"/>
      <sheetName val="KMP"/>
      <sheetName val="서유럽"/>
      <sheetName val="동유럽"/>
      <sheetName val="중남미"/>
      <sheetName val="중동"/>
      <sheetName val="아태"/>
      <sheetName val="아프리카"/>
      <sheetName val="중국"/>
      <sheetName val="작업장"/>
      <sheetName val="차종별"/>
      <sheetName val="Macro1"/>
      <sheetName val="계열사현황종합"/>
      <sheetName val="일괄인쇄"/>
      <sheetName val="CALENDAR"/>
      <sheetName val="예산계획"/>
      <sheetName val="간이연락"/>
      <sheetName val="B-III"/>
      <sheetName val="가격표"/>
      <sheetName val="기안지"/>
      <sheetName val="화살표 스타일 10화살표 스타일 113차원 스타일 13차"/>
      <sheetName val="제시안2"/>
      <sheetName val="품의서22"/>
      <sheetName val="집계2"/>
      <sheetName val="CV (hhi)"/>
      <sheetName val="사명서"/>
      <sheetName val="3월 사전"/>
      <sheetName val="2월 실적"/>
      <sheetName val="RD"/>
      <sheetName val="CPU그림"/>
      <sheetName val="CPU"/>
      <sheetName val="엔진현황"/>
      <sheetName val="교육-이명훈"/>
      <sheetName val=" 3.제조공정흐름도"/>
      <sheetName val="양식1"/>
      <sheetName val="시험장비현황"/>
      <sheetName val="MONTHLY (P.TRAIN)"/>
      <sheetName val="MONTHLY (SEAT)"/>
      <sheetName val="견적서"/>
      <sheetName val="88310(410)-2K200(050)"/>
      <sheetName val="88310(410)-2K000(010)"/>
      <sheetName val="88927(937) - 2K010"/>
      <sheetName val="88927(937)-2K010 (2)"/>
      <sheetName val="88927(937)-2K010 (3)"/>
      <sheetName val="88927(937)-2K010 (4)"/>
      <sheetName val="88927(937)-2K010 (5)"/>
      <sheetName val="검사성적서(갑)"/>
      <sheetName val="검사성적서(을지) (8)"/>
      <sheetName val="검사성적서(을지) (9)"/>
      <sheetName val="제조공정도 (2)"/>
      <sheetName val="기준서(병)"/>
      <sheetName val="접"/>
      <sheetName val="Pnl-10"/>
      <sheetName val="20"/>
      <sheetName val="30"/>
      <sheetName val="70"/>
      <sheetName val="AP110"/>
      <sheetName val="B-10"/>
      <sheetName val="BB-1"/>
      <sheetName val="C-5"/>
      <sheetName val="C-6"/>
      <sheetName val="C-6a"/>
      <sheetName val="F-1l2"/>
      <sheetName val="F-21"/>
      <sheetName val="F-9c"/>
      <sheetName val="F-8(FSA)"/>
      <sheetName val="M MM"/>
      <sheetName val="30a"/>
      <sheetName val="30-Note"/>
      <sheetName val="Trial_Balance-1"/>
      <sheetName val="GCF"/>
      <sheetName val="5 Analysis"/>
      <sheetName val="FF-6"/>
      <sheetName val="F-4l5"/>
      <sheetName val="O1-1"/>
      <sheetName val="Collateral"/>
      <sheetName val="Mapping-gernaral (2)"/>
      <sheetName val="U1000 MFG OH -SUB"/>
      <sheetName val="cover sheet"/>
      <sheetName val="cover notes"/>
      <sheetName val="Mapping-gernaral"/>
      <sheetName val="Mapping notes"/>
      <sheetName val="Mapping-财务公司"/>
      <sheetName val="A100-Checklist"/>
      <sheetName val="A300-BS-PRC"/>
      <sheetName val="A310-PL-PRC"/>
      <sheetName val="A320-BS-IAS"/>
      <sheetName val="A330-PL-IAS"/>
      <sheetName val="A500-PRC Adj"/>
      <sheetName val="A510-IAS Adj"/>
      <sheetName val="mapping-general"/>
      <sheetName val="C100-cash and bank"/>
      <sheetName val="C110-cash and bank-PRC"/>
      <sheetName val="D-ST invest"/>
      <sheetName val="E100-note rec"/>
      <sheetName val="E110-details"/>
      <sheetName val="E200-AR aging"/>
      <sheetName val="E210-AR "/>
      <sheetName val="E220-AR subseq sett"/>
      <sheetName val="E300-divd receivable"/>
      <sheetName val="F100-inventory"/>
      <sheetName val="F200-sub usage"/>
      <sheetName val="G100-OR"/>
      <sheetName val="G110-OR 明细表"/>
      <sheetName val="G111-OR-其他"/>
      <sheetName val="G112-OR-Top 5"/>
      <sheetName val="G120-OR 关联方"/>
      <sheetName val="G130-OR-subseq sett"/>
      <sheetName val="G200-prepay"/>
      <sheetName val="G210-prepay breakdown"/>
      <sheetName val="G220-prepay-subseq sett"/>
      <sheetName val="G300-ST deferred assets"/>
      <sheetName val="G400-subsidy rec"/>
      <sheetName val="H100-LT investment-PRC"/>
      <sheetName val="H200-associate move-PRC"/>
      <sheetName val="H210-JCE mov-PRC"/>
      <sheetName val="H220-unconcol move-PRC"/>
      <sheetName val="H230-sub move-PRC"/>
      <sheetName val="H240-子公司合并价差"/>
      <sheetName val="H300-goodwill-PRC"/>
      <sheetName val="H400-other stocks-PRC"/>
      <sheetName val="H410-others invest-PRC"/>
      <sheetName val="H500-bond invest-PRC"/>
      <sheetName val="H510-other debt invest-PRC"/>
      <sheetName val="H600-provision-PRC"/>
      <sheetName val="H700-pur of sub-PRC"/>
      <sheetName val="H710-sale of sub-PRC"/>
      <sheetName val="H720-FS of unconsol sub"/>
      <sheetName val="H800-basic info-PRC"/>
      <sheetName val="H1000-LT investment-IAS"/>
      <sheetName val="H1100-associate move-IAS"/>
      <sheetName val="H1110- inv in asso-summary-IAS"/>
      <sheetName val="H1200-JCE-IAS"/>
      <sheetName val="H1300-sub move-IAS"/>
      <sheetName val="H1400-Goodwill-IAS"/>
      <sheetName val="H1500-unconsol move-IAS"/>
      <sheetName val="H1510-unconsol-IAS"/>
      <sheetName val="H1600-other stocks-IAS"/>
      <sheetName val="H1610-others invest-IAS"/>
      <sheetName val="H1700-bond invest-IAS"/>
      <sheetName val="H1710-other debt invest-IAS"/>
      <sheetName val="I100-inter-co "/>
      <sheetName val="I110- Breakdown"/>
      <sheetName val="J100-CIP"/>
      <sheetName val="J200-CIP project"/>
      <sheetName val="K100-fixed assets-PRC"/>
      <sheetName val="K110-fixed assets-IAS"/>
      <sheetName val="L100-intangible-PRC"/>
      <sheetName val="L110-intangible-IAS"/>
      <sheetName val="L200-LT deferred assets "/>
      <sheetName val="L300-Other LT assets"/>
      <sheetName val="L400-land use right IAS"/>
      <sheetName val="M-ST loan"/>
      <sheetName val="N100-note pay"/>
      <sheetName val="N200-AP"/>
      <sheetName val="N210-AP subseq sett"/>
      <sheetName val="O100-tax pay-IAS"/>
      <sheetName val="O200-deferred tax-PRC"/>
      <sheetName val="O210-deferred tax-IAS"/>
      <sheetName val="P100-receipt in advance"/>
      <sheetName val="P110-aging"/>
      <sheetName val="P200-应付工资"/>
      <sheetName val="P300应付福利费"/>
      <sheetName val="P400-dividend pay"/>
      <sheetName val="P500-other levies pay"/>
      <sheetName val="P600-OP"/>
      <sheetName val="P610-OP-其他"/>
      <sheetName val="P620-aging"/>
      <sheetName val="P700-accrual-provision"/>
      <sheetName val="P710-预提费用明细-其他"/>
      <sheetName val="P800-预计负债"/>
      <sheetName val="P810-预计负债明细-其他"/>
      <sheetName val="P900-LT liab due &lt;1 year"/>
      <sheetName val="P1000其他流动负债"/>
      <sheetName val="Q100-LT loan"/>
      <sheetName val="Q200-LT pay "/>
      <sheetName val="Q300-专项应付款"/>
      <sheetName val="Q400-其他长期负债"/>
      <sheetName val="Q500-非流动计息借款"/>
      <sheetName val="Q600非流动不计息借款"/>
      <sheetName val="S100-lease commitment"/>
      <sheetName val="S200-capital commitment-contrac"/>
      <sheetName val="S210-capital commitment-appro"/>
      <sheetName val="S300-contingency"/>
      <sheetName val="T100-share capital"/>
      <sheetName val="T200-capital reserve"/>
      <sheetName val="T300-reserve"/>
      <sheetName val="T400-profit appro"/>
      <sheetName val="U100-revenue"/>
      <sheetName val="U110-revenue-其他"/>
      <sheetName val="U120-COS-其他"/>
      <sheetName val="U200-surtax PRC"/>
      <sheetName val="U210-surtax-其他 PRC"/>
      <sheetName val="U300-other revenue PRC"/>
      <sheetName val="U310-其他业务收入-其他 PRC"/>
      <sheetName val="U320-其他业务支出-其他 PRC"/>
      <sheetName val="U330-其他收入-IAS"/>
      <sheetName val="U340-其他营运费用-IAS"/>
      <sheetName val="U400-selling exp"/>
      <sheetName val="U410-selling exp-其他"/>
      <sheetName val="U500-admin exp"/>
      <sheetName val="U510-admin exp-其他"/>
      <sheetName val="U600-finance exp"/>
      <sheetName val="U610-finance exp-其他"/>
      <sheetName val="U700-invest income"/>
      <sheetName val="U710-income from associate"/>
      <sheetName val="U800-subsidy income"/>
      <sheetName val="U900-non-op income exp"/>
      <sheetName val="U910-non-op income-其他"/>
      <sheetName val="U920-non-op exp-其他"/>
      <sheetName val="U1000 MFG OH "/>
      <sheetName val="U1100-Profits fm operating act"/>
      <sheetName val="W100-R&amp;D by nature"/>
      <sheetName val="W110-R&amp;D by project"/>
      <sheetName val="W200-top 10 customers"/>
      <sheetName val="W210-top 10 suppliers"/>
      <sheetName val="W220-top 5 AR"/>
      <sheetName val="W230-top 5 AP"/>
      <sheetName val="W300-related parties bal"/>
      <sheetName val="W400-RPT "/>
      <sheetName val="W401-breakdown"/>
      <sheetName val="W401a-breakdown"/>
      <sheetName val="W402-RPT Profit"/>
      <sheetName val="W403-RPT Profit breakdown"/>
      <sheetName val="W410-related parties trans"/>
      <sheetName val="W500-财务公司往来"/>
      <sheetName val="W510-与财务公司贷款情况"/>
      <sheetName val="W600-cashflow info"/>
      <sheetName val="W610-cashflow"/>
      <sheetName val="W611-breakdown"/>
      <sheetName val="H100"/>
      <sheetName val="SUAD"/>
      <sheetName val="Detail_Loan_Move__&amp;_Listing"/>
      <sheetName val="BALANCE_SHEET"/>
      <sheetName val="总公司2002_12_31"/>
      <sheetName val="1_目录"/>
      <sheetName val="BPR_summary"/>
      <sheetName val="N_"/>
      <sheetName val="C-1_Ing"/>
      <sheetName val="U_(2)"/>
      <sheetName val="osm_list"/>
      <sheetName val="U_-_1"/>
      <sheetName val="U1_2"/>
      <sheetName val="Discussion__Pts"/>
      <sheetName val="Prelim_Exp"/>
      <sheetName val="Tax_prov"/>
      <sheetName val="A2-3_SAD_(3)"/>
      <sheetName val="A2-3_SAD_(2)"/>
      <sheetName val="A2-3_SAD"/>
      <sheetName val="A3|1_(2004)"/>
      <sheetName val="F-4_EY"/>
      <sheetName val="N1_-1ss"/>
      <sheetName val="FA_sighting"/>
      <sheetName val="raw_mat_val"/>
      <sheetName val="H1_1"/>
      <sheetName val="Disp_-_04"/>
      <sheetName val="Freight_'00"/>
      <sheetName val="K_Disc(X)"/>
      <sheetName val="M-2_Memo"/>
      <sheetName val="A2-2-1_(2)"/>
      <sheetName val="A2-2-2_(2)"/>
      <sheetName val="A2-6_(2)"/>
      <sheetName val="O-1_"/>
      <sheetName val="Loans_&amp;_Advances-Finisar_Corp"/>
      <sheetName val="Loans_&amp;_Advances-S'pore"/>
      <sheetName val="U30_"/>
      <sheetName val="CF_Statement"/>
      <sheetName val="profit_forecast"/>
      <sheetName val="Prod_"/>
      <sheetName val="U-30_"/>
      <sheetName val="U-10_"/>
      <sheetName val="E-10_(2)"/>
      <sheetName val="C-30_"/>
      <sheetName val="Q1_"/>
      <sheetName val="U-25_rawmat_consumption"/>
      <sheetName val="office_expenses"/>
      <sheetName val="U2_"/>
      <sheetName val="Provn_(3)"/>
      <sheetName val="YEM2004_TURNOVER"/>
      <sheetName val="U1_1"/>
      <sheetName val="K2_Depn_reas"/>
      <sheetName val="TBCS-PL_"/>
      <sheetName val="FA_Test"/>
      <sheetName val="M1_"/>
      <sheetName val="M2_1"/>
      <sheetName val="share_capital"/>
      <sheetName val="Due_to_H_"/>
      <sheetName val="D1_(2)"/>
      <sheetName val="BURGER_ACC"/>
      <sheetName val="_NBV_2004"/>
      <sheetName val="current_adj_"/>
      <sheetName val="Bal_Sheet"/>
      <sheetName val="int_income"/>
      <sheetName val="cover_"/>
      <sheetName val="Logsaleby_co"/>
      <sheetName val="Logsale_Summary"/>
      <sheetName val="DEC'07-new_format"/>
      <sheetName val="F1_1"/>
      <sheetName val="Analysis_of_TD_aging-final_(2)"/>
      <sheetName val="Sch_I_IE"/>
      <sheetName val="Sch_IIa_IE"/>
      <sheetName val="Sch_IIb_IE"/>
      <sheetName val="Sch_III_IE"/>
      <sheetName val="Sch_I_IEP"/>
      <sheetName val="Sch_IIa_IEP"/>
      <sheetName val="Sch_IIb_IEP"/>
      <sheetName val="Sch_III_IEP"/>
      <sheetName val="Sch_I_IEKL"/>
      <sheetName val="Sch_IIa_IEKL"/>
      <sheetName val="Sch_IIb_IEKL"/>
      <sheetName val="Sch_III_IEKL"/>
      <sheetName val="25_samples"/>
      <sheetName val="C1__Cash_at_bank"/>
      <sheetName val="Accrual-Others_(3)"/>
      <sheetName val="A2_-_6"/>
      <sheetName val="A2_-_5"/>
      <sheetName val="Sch_I"/>
      <sheetName val="Term_Loan_Acc"/>
      <sheetName val="MBB_Term_Loan"/>
      <sheetName val="HP_Tranx_"/>
      <sheetName val="HP_Interest_"/>
      <sheetName val="HP_&lt;&gt;12mths"/>
      <sheetName val="HP_(1-5_Yr)"/>
      <sheetName val="HP-SOD_"/>
      <sheetName val="off_equip"/>
      <sheetName val="CREDITORS_2005"/>
      <sheetName val="mnm_opex"/>
      <sheetName val="VOLUME_AMOUNT__(2)"/>
      <sheetName val="Sheet2_(3)"/>
      <sheetName val="SALES_DETAIL"/>
      <sheetName val="summary_to_payroll"/>
      <sheetName val="DETAIL_M'RING"/>
      <sheetName val="MFG_SUM"/>
      <sheetName val="P&amp;L_SUM"/>
      <sheetName val="sales_var"/>
      <sheetName val="Cash_flow"/>
      <sheetName val="CC_(2)"/>
      <sheetName val="R_"/>
      <sheetName val="DETAIL_P&amp;L-PHOLDINGS__(2)"/>
      <sheetName val="DETAIL_P&amp;L-PHOLDINGS_"/>
      <sheetName val="U300_(2)"/>
      <sheetName val="U400_(2)"/>
      <sheetName val="E9_10%_PPR"/>
      <sheetName val="Oct-02-J__"/>
      <sheetName val="Oct-02-V__"/>
      <sheetName val="PL-Case_8"/>
      <sheetName val="Main_orig"/>
      <sheetName val="Leasehold_improvement"/>
      <sheetName val="FF-2_(1)"/>
      <sheetName val="1611-MC_NO"/>
      <sheetName val="OBM_Aging-Dec07_by_Customer"/>
      <sheetName val="Intangible_assets"/>
      <sheetName val="Tangible_fixed_assets"/>
      <sheetName val="Leadsheet_PL1"/>
      <sheetName val="111100_(2)"/>
      <sheetName val="CABLE_TRAY"/>
      <sheetName val="March_(2)"/>
      <sheetName val="sep_2_(5)"/>
      <sheetName val="1-31Aug_"/>
      <sheetName val="Rec_Oct"/>
      <sheetName val="Jun_(2)"/>
      <sheetName val="SJun_"/>
      <sheetName val="4_TO_및_현재원"/>
      <sheetName val="print용(더블)_(2)"/>
      <sheetName val="COVER_(2)"/>
      <sheetName val="▣판매실적_(3)"/>
      <sheetName val="XX경쟁판매_(2)"/>
      <sheetName val="▣익월계획_(3)"/>
      <sheetName val="▣익월계획_(추가)"/>
      <sheetName val="BACKUP_판매실적_(2)"/>
      <sheetName val="Sheet1_(2)"/>
      <sheetName val="76410_CHECK"/>
      <sheetName val="77410_CHECK"/>
      <sheetName val="WIPER_PIVOT_반대조립"/>
      <sheetName val="O_100"/>
      <sheetName val="O_110"/>
      <sheetName val="O_111"/>
      <sheetName val="O_112"/>
      <sheetName val="O_120"/>
      <sheetName val="A5-1_CPL"/>
      <sheetName val="A5-2_CBS"/>
      <sheetName val="A5-3_Inter_bal"/>
      <sheetName val="A5-4_Inter_trans"/>
      <sheetName val="A5-5_RPT"/>
      <sheetName val="A5-6_Notes"/>
      <sheetName val="A5-7_FC_&amp;_sale_prop"/>
      <sheetName val="A2_1_(2)"/>
      <sheetName val="Escada_Anja3"/>
      <sheetName val="Notes_36_-42_(2)"/>
      <sheetName val="Notes_36_-42"/>
      <sheetName val="__กราฟAE_LP_962003"/>
      <sheetName val="AF__(2)"/>
      <sheetName val="AE_(2)"/>
      <sheetName val="P12_4"/>
      <sheetName val="G1-f_(1)"/>
      <sheetName val="G1-f_(2)"/>
      <sheetName val="ASSLIST2_XLS"/>
      <sheetName val="IBACOMP_XLS"/>
      <sheetName val="workings_-_2004_(2)"/>
      <sheetName val="Sheet2_(2)"/>
      <sheetName val="CA_Sheet"/>
      <sheetName val="JUNE_EOH-MASTER_(2)"/>
      <sheetName val="stock1020v1_3"/>
      <sheetName val="K_-1"/>
      <sheetName val="Land&amp;Buildingss_(2)"/>
      <sheetName val="f_&amp;_f_(2)"/>
      <sheetName val="K_-1ss"/>
      <sheetName val="f_&amp;_f"/>
      <sheetName val="Cost_centre_expenditure"/>
      <sheetName val="Entity_Data"/>
      <sheetName val="BPCOR_DETAILS"/>
      <sheetName val="BPMKT_DETAILS"/>
      <sheetName val="Sch_A_to___"/>
      <sheetName val="Input_Table"/>
      <sheetName val="Company_Info"/>
      <sheetName val="CA_Comp"/>
      <sheetName val="Electrical_"/>
      <sheetName val="addl_cost"/>
      <sheetName val="FE-1770_P1"/>
      <sheetName val="SPG구성_(2)"/>
      <sheetName val="9_지원계획"/>
      <sheetName val="화일_라벨"/>
      <sheetName val="xd_year_1"/>
      <sheetName val="추진_일정"/>
      <sheetName val="KL_XL2000"/>
      <sheetName val="Chiet_tinh"/>
      <sheetName val="Van_chuyen"/>
      <sheetName val="THKP_(2)"/>
      <sheetName val="T_Bi"/>
      <sheetName val="Thiet_ke"/>
      <sheetName val="K_luong"/>
      <sheetName val="TT_L2"/>
      <sheetName val="TT_L1"/>
      <sheetName val="Thue_Ngoai"/>
      <sheetName val="Tong_cong_ty"/>
      <sheetName val="Chinh_phu_va_Dvi_#"/>
      <sheetName val="bao_cao"/>
      <sheetName val="F_Lead"/>
      <sheetName val="original_MCSB_report"/>
      <sheetName val="D2_"/>
      <sheetName val="G_(2)"/>
      <sheetName val="재무제표(최종_)"/>
      <sheetName val="99안_(2)"/>
      <sheetName val="25_사채할인발행차금"/>
      <sheetName val="주식매입선택권_(03"/>
      <sheetName val="SPA_SP"/>
      <sheetName val="CRD_SP"/>
      <sheetName val="■첨부#2_원가구성_(GK)(가죽내수)_(합의)_(2)"/>
      <sheetName val="■첨부#3_수출입비용_(XD)내수"/>
      <sheetName val="Sheet1_(3)"/>
      <sheetName val="2_손익추이"/>
      <sheetName val="토지면적+건물면적_(2)"/>
      <sheetName val="12월_판관비실적(배부후)"/>
      <sheetName val="공정별LAY_(4)"/>
      <sheetName val="LONG_SLIDE"/>
      <sheetName val="GK_(04)"/>
      <sheetName val="수량산출서_(2)"/>
      <sheetName val="_단가"/>
      <sheetName val="W_J_C__출장_(2)"/>
      <sheetName val="이자수익_(2)"/>
      <sheetName val="이자비용_(2)"/>
      <sheetName val="전체실행예산(본사양식)_(2)"/>
      <sheetName val="예정공정표-SK_(2)"/>
      <sheetName val="사진대지_(2)"/>
      <sheetName val="설계변경_제출(10_5극동)"/>
      <sheetName val="설계변경_제출(4차이후미적용)"/>
      <sheetName val="설계변경_제출(근거서류)-참고"/>
      <sheetName val="내역비교_(2)"/>
      <sheetName val="내역비교_(3)"/>
      <sheetName val="3-5_인원_수급_계획"/>
      <sheetName val="2001JUP_vs_기성"/>
      <sheetName val="ETB_(2)"/>
      <sheetName val="调整分录02_1231"/>
      <sheetName val="调整分录02_1031"/>
      <sheetName val="00_3_31_(2)"/>
      <sheetName val="正式报告zc对比_(2)"/>
      <sheetName val="产成品盘点表_(2)"/>
      <sheetName val="B_S__(2)"/>
      <sheetName val="P&amp;L_(2)"/>
      <sheetName val="P1-1销售合理性测试_"/>
      <sheetName val="cash_2"/>
      <sheetName val="03_7-9总3"/>
      <sheetName val="03_7-9总3_(2)"/>
      <sheetName val="产成品库差异1_"/>
      <sheetName val="应付账款-正式_3"/>
      <sheetName val="暂估入库_3"/>
      <sheetName val="应付账款-正式_3_(2)"/>
      <sheetName val="会计事项调整表_(3)"/>
      <sheetName val="帐龄分析（其他应收款）_(2)"/>
      <sheetName val="坏帐准备_(期初)"/>
      <sheetName val="其他应收款调整分录_(2)"/>
      <sheetName val="现申报_(正式)"/>
      <sheetName val="现金流量表底稿-经营活动_"/>
      <sheetName val="F7_1_TP"/>
      <sheetName val="F8_1OS"/>
      <sheetName val="T400-盈余公积复核_(审定)"/>
      <sheetName val="O501_(2)"/>
      <sheetName val="A200_(2)"/>
      <sheetName val="for_retest"/>
      <sheetName val="Comp equip"/>
      <sheetName val="US 2000"/>
      <sheetName val="FF-13"/>
      <sheetName val="F302"/>
      <sheetName val="F303"/>
      <sheetName val="F304"/>
      <sheetName val="F305"/>
      <sheetName val="F306"/>
      <sheetName val="个人欠款账龄分析表"/>
      <sheetName val="G10-Sum. of transferred out"/>
      <sheetName val="P111"/>
      <sheetName val="U100"/>
      <sheetName val="G320"/>
      <sheetName val="E210-1"/>
      <sheetName val="P500-预提费用明细表"/>
      <sheetName val="Sheet15"/>
      <sheetName val="ranges"/>
      <sheetName val="财务费用&lt;U200&gt;"/>
      <sheetName val="F100"/>
      <sheetName val="P110"/>
      <sheetName val="Sheet11"/>
      <sheetName val="Sheet12"/>
      <sheetName val="Sheet13"/>
      <sheetName val="Sheet14"/>
      <sheetName val="Sheet16"/>
      <sheetName val="Movement"/>
      <sheetName val="累计产销存"/>
      <sheetName val="6汇总(6.7)"/>
      <sheetName val="7汇总(6.7)"/>
      <sheetName val="北和"/>
      <sheetName val="GR3.3-interest"/>
      <sheetName val="Obsol 2004"/>
      <sheetName val="esxa"/>
      <sheetName val="DEPOSIT-PPYMT"/>
      <sheetName val="98-FS"/>
      <sheetName val="YTD Sales 04"/>
      <sheetName val="recvtype"/>
      <sheetName val="Reason codes"/>
      <sheetName val="HBOSubRev"/>
      <sheetName val="other revenue"/>
      <sheetName val="EE1f"/>
      <sheetName val="MV"/>
      <sheetName val="Mach &amp; equip"/>
      <sheetName val="DEPN 2001"/>
      <sheetName val="P.Hire P"/>
      <sheetName val="P1.HP sub"/>
      <sheetName val="725000"/>
      <sheetName val="725001"/>
      <sheetName val="725030"/>
      <sheetName val="725230"/>
      <sheetName val="725032"/>
      <sheetName val="725255"/>
      <sheetName val="725270"/>
      <sheetName val="725250"/>
      <sheetName val="Factory Req"/>
      <sheetName val="repair"/>
      <sheetName val="Insurance"/>
      <sheetName val="Licence"/>
      <sheetName val="General Exp"/>
      <sheetName val="Legal &amp; Prof"/>
      <sheetName val="Mthly AR1"/>
      <sheetName val="F7-1"/>
      <sheetName val="U1-Lead"/>
      <sheetName val="U2-COS"/>
      <sheetName val="U3- Other op income"/>
      <sheetName val="U4-Admin exp."/>
      <sheetName val="U5-Sel &amp; Dist"/>
      <sheetName val="U6-Other op exp"/>
      <sheetName val="U7-Fin cost"/>
      <sheetName val="FF-4"/>
      <sheetName val="U-101"/>
      <sheetName val="VOL&amp;SALES"/>
      <sheetName val="CA-PRE(P)"/>
      <sheetName val="Top Trial - BS"/>
      <sheetName val="Top trial - PL"/>
      <sheetName val="FFE"/>
      <sheetName val="PROOF"/>
      <sheetName val="Business Unit"/>
      <sheetName val="Part_Datum"/>
      <sheetName val="U110"/>
      <sheetName val="Cust"/>
      <sheetName val="unpaid"/>
      <sheetName val="Currency deposit-MYR"/>
      <sheetName val="103"/>
      <sheetName val="PAY"/>
      <sheetName val="PG02"/>
      <sheetName val="PG05"/>
      <sheetName val="PG06"/>
      <sheetName val="PG07"/>
      <sheetName val="PG08"/>
      <sheetName val="PG09"/>
      <sheetName val="PG10"/>
      <sheetName val="PG11"/>
      <sheetName val="PG12"/>
      <sheetName val="PG13"/>
      <sheetName val="PG14"/>
      <sheetName val="PG15"/>
      <sheetName val="PG16"/>
      <sheetName val="PG17"/>
      <sheetName val="PG03"/>
      <sheetName val="回路部品ﾘｽﾄ"/>
      <sheetName val="機構部品ﾘｽﾄ"/>
      <sheetName val="provisions"/>
      <sheetName val="financial statements"/>
      <sheetName val="List_30"/>
      <sheetName val="SCH B"/>
      <sheetName val="SCH D"/>
      <sheetName val="SCH 22"/>
      <sheetName val="O-11"/>
      <sheetName val="Prod"/>
      <sheetName val="外币帐户期末汇率调整"/>
      <sheetName val="WIRE"/>
      <sheetName val="FE-1771"/>
      <sheetName val="PL"/>
      <sheetName val="A3-100"/>
      <sheetName val="P&amp;L Consol"/>
      <sheetName val="FDREPORT"/>
      <sheetName val="GDH"/>
      <sheetName val="PL(HKD)"/>
      <sheetName val="综合损益分析表 (季度)"/>
      <sheetName val="IP"/>
      <sheetName val="目錄"/>
      <sheetName val="1-BS"/>
      <sheetName val="K100"/>
      <sheetName val="經營業績表 數據"/>
      <sheetName val="生皮,盐"/>
      <sheetName val="A14_g132"/>
      <sheetName val="A14_g134"/>
      <sheetName val="B5 SUAD"/>
      <sheetName val="资产负债表底稿"/>
      <sheetName val="利润表底稿"/>
      <sheetName val="利润表底稿 201508"/>
      <sheetName val="成本费用表"/>
      <sheetName val="现金流量表底稿"/>
      <sheetName val="FIXASSET"/>
      <sheetName val="永顺泰 (附件4)(与年初比)"/>
      <sheetName val="表3_1_2货币资金—银行存款"/>
      <sheetName val="K(GDH)"/>
      <sheetName val="A14_g280"/>
      <sheetName val="A14_g279"/>
      <sheetName val="无形资产及递延所得税负债摊销"/>
      <sheetName val="状况表06"/>
      <sheetName val="accode"/>
      <sheetName val="Accrual"/>
      <sheetName val="benefits"/>
      <sheetName val="管理"/>
      <sheetName val="支出"/>
      <sheetName val="纳税调整"/>
      <sheetName val="审计调整分录"/>
      <sheetName val="DLDB (3)"/>
      <sheetName val="fdl"/>
      <sheetName val="JN Table"/>
      <sheetName val="Table"/>
      <sheetName val="兌換率"/>
      <sheetName val="original"/>
      <sheetName val="305Raw"/>
      <sheetName val="317Raw"/>
      <sheetName val="Variablen"/>
      <sheetName val="#511BkRec"/>
      <sheetName val="#511-DEC97"/>
      <sheetName val="2000 salary Adjustment"/>
      <sheetName val="Data sheet"/>
      <sheetName val="TAB.Daten"/>
      <sheetName val="IR_Deckblatt"/>
      <sheetName val="CBUGL"/>
      <sheetName val="R4100-04Q3"/>
      <sheetName val="R4101-04Q3 (2)"/>
      <sheetName val="00 FG breakdown"/>
      <sheetName val="01 FG breakdown"/>
      <sheetName val="99 FG breakdown"/>
      <sheetName val="财务费用主表"/>
      <sheetName val="长期借款主表"/>
      <sheetName val="长借明细表"/>
      <sheetName val="长期借款明细表"/>
      <sheetName val="借款情况及利息测算表"/>
      <sheetName val="0506合并附注"/>
      <sheetName val="2动力设备"/>
      <sheetName val="2002Intra Tran"/>
      <sheetName val="Initial"/>
      <sheetName val="自定义"/>
      <sheetName val="2005-12"/>
      <sheetName val="T.B."/>
      <sheetName val="Additions to FA"/>
      <sheetName val="J1-4002"/>
      <sheetName val="Income Statement"/>
      <sheetName val="HK0203"/>
      <sheetName val="Reserves"/>
      <sheetName val="M_1_1"/>
      <sheetName val="Confirmation"/>
      <sheetName val="Eingabe"/>
      <sheetName val="2008收发存"/>
      <sheetName val="应收票据(关联方)(5)"/>
      <sheetName val="10-2121"/>
      <sheetName val="PriceList"/>
      <sheetName val="ARP-P101"/>
      <sheetName val="translate"/>
      <sheetName val="GuV"/>
      <sheetName val="11-1"/>
      <sheetName val="TB_June2003"/>
      <sheetName val="OG Trade Receivables Values"/>
      <sheetName val="YTD OG Sales Analysis"/>
      <sheetName val="P100"/>
      <sheetName val="RECONCILIATION"/>
      <sheetName val="AGENT"/>
      <sheetName val="INVDAYS"/>
      <sheetName val="RecoveredExternalLink8"/>
      <sheetName val="Inputs"/>
      <sheetName val="Output"/>
      <sheetName val="Bloomberg Inputs"/>
      <sheetName val="Global mkt"/>
      <sheetName val="Markets"/>
      <sheetName val=""/>
      <sheetName val="_x0"/>
      <sheetName val="_x005"/>
      <sheetName val="_x005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ow r="4">
          <cell r="B4" t="str">
            <v>7公司</v>
          </cell>
        </row>
      </sheetData>
      <sheetData sheetId="63"/>
      <sheetData sheetId="64"/>
      <sheetData sheetId="65"/>
      <sheetData sheetId="66"/>
      <sheetData sheetId="67"/>
      <sheetData sheetId="68"/>
      <sheetData sheetId="69">
        <row r="5">
          <cell r="AN5">
            <v>0</v>
          </cell>
        </row>
      </sheetData>
      <sheetData sheetId="70">
        <row r="5">
          <cell r="AN5">
            <v>0</v>
          </cell>
        </row>
      </sheetData>
      <sheetData sheetId="71">
        <row r="6">
          <cell r="AN6">
            <v>0</v>
          </cell>
        </row>
      </sheetData>
      <sheetData sheetId="72">
        <row r="5">
          <cell r="AN5">
            <v>0</v>
          </cell>
        </row>
      </sheetData>
      <sheetData sheetId="73"/>
      <sheetData sheetId="74">
        <row r="5">
          <cell r="AN5">
            <v>0</v>
          </cell>
        </row>
      </sheetData>
      <sheetData sheetId="75">
        <row r="5">
          <cell r="AN5">
            <v>0</v>
          </cell>
        </row>
      </sheetData>
      <sheetData sheetId="76">
        <row r="6">
          <cell r="AN6">
            <v>0</v>
          </cell>
        </row>
      </sheetData>
      <sheetData sheetId="77">
        <row r="5">
          <cell r="AN5">
            <v>0</v>
          </cell>
        </row>
      </sheetData>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ow r="3">
          <cell r="A3" t="str">
            <v>货币资金</v>
          </cell>
        </row>
      </sheetData>
      <sheetData sheetId="93">
        <row r="3">
          <cell r="A3" t="str">
            <v>交易性金融资产</v>
          </cell>
        </row>
      </sheetData>
      <sheetData sheetId="94">
        <row r="3">
          <cell r="A3" t="str">
            <v>衍生金融资产</v>
          </cell>
        </row>
      </sheetData>
      <sheetData sheetId="95">
        <row r="3">
          <cell r="A3" t="str">
            <v>应收票据</v>
          </cell>
        </row>
      </sheetData>
      <sheetData sheetId="96">
        <row r="3">
          <cell r="A3" t="str">
            <v>应收账款</v>
          </cell>
        </row>
      </sheetData>
      <sheetData sheetId="97">
        <row r="3">
          <cell r="A3" t="str">
            <v>应收款项融资</v>
          </cell>
        </row>
      </sheetData>
      <sheetData sheetId="98">
        <row r="3">
          <cell r="A3" t="str">
            <v>预付款项</v>
          </cell>
        </row>
      </sheetData>
      <sheetData sheetId="99">
        <row r="3">
          <cell r="A3" t="str">
            <v>应收资金集中管理款</v>
          </cell>
        </row>
      </sheetData>
      <sheetData sheetId="100">
        <row r="3">
          <cell r="A3" t="str">
            <v>其他应收款</v>
          </cell>
        </row>
      </sheetData>
      <sheetData sheetId="101">
        <row r="3">
          <cell r="A3" t="str">
            <v>存货</v>
          </cell>
        </row>
      </sheetData>
      <sheetData sheetId="102">
        <row r="3">
          <cell r="A3" t="str">
            <v>合同资产</v>
          </cell>
        </row>
      </sheetData>
      <sheetData sheetId="103"/>
      <sheetData sheetId="104">
        <row r="3">
          <cell r="A3" t="str">
            <v>一年内到期的非流动资产</v>
          </cell>
        </row>
      </sheetData>
      <sheetData sheetId="105">
        <row r="3">
          <cell r="A3" t="str">
            <v>其他流动资产</v>
          </cell>
        </row>
      </sheetData>
      <sheetData sheetId="106"/>
      <sheetData sheetId="107"/>
      <sheetData sheetId="108">
        <row r="3">
          <cell r="A3" t="str">
            <v>长期应收款</v>
          </cell>
        </row>
      </sheetData>
      <sheetData sheetId="109"/>
      <sheetData sheetId="110">
        <row r="3">
          <cell r="A3" t="str">
            <v>其他权益工具投资</v>
          </cell>
        </row>
      </sheetData>
      <sheetData sheetId="111">
        <row r="3">
          <cell r="A3" t="str">
            <v>其他非流动金融资产</v>
          </cell>
        </row>
      </sheetData>
      <sheetData sheetId="112">
        <row r="3">
          <cell r="A3" t="str">
            <v>投资性房地产</v>
          </cell>
        </row>
      </sheetData>
      <sheetData sheetId="113">
        <row r="3">
          <cell r="A3" t="str">
            <v>固定资产</v>
          </cell>
        </row>
      </sheetData>
      <sheetData sheetId="114">
        <row r="3">
          <cell r="A3" t="str">
            <v>在建工程</v>
          </cell>
        </row>
      </sheetData>
      <sheetData sheetId="115"/>
      <sheetData sheetId="116">
        <row r="3">
          <cell r="A3" t="str">
            <v>油气资产</v>
          </cell>
        </row>
      </sheetData>
      <sheetData sheetId="117">
        <row r="3">
          <cell r="A3" t="str">
            <v>使用权资产</v>
          </cell>
        </row>
      </sheetData>
      <sheetData sheetId="118">
        <row r="3">
          <cell r="A3" t="str">
            <v>无形资产</v>
          </cell>
        </row>
      </sheetData>
      <sheetData sheetId="119">
        <row r="3">
          <cell r="A3" t="str">
            <v>开发支出</v>
          </cell>
        </row>
      </sheetData>
      <sheetData sheetId="120"/>
      <sheetData sheetId="121"/>
      <sheetData sheetId="122">
        <row r="3">
          <cell r="A3" t="str">
            <v>递延所得税资产和递延所得税负债</v>
          </cell>
        </row>
      </sheetData>
      <sheetData sheetId="123">
        <row r="3">
          <cell r="A3" t="str">
            <v>其他非流动资产</v>
          </cell>
        </row>
      </sheetData>
      <sheetData sheetId="124">
        <row r="3">
          <cell r="A3" t="str">
            <v>短期借款</v>
          </cell>
        </row>
      </sheetData>
      <sheetData sheetId="125">
        <row r="3">
          <cell r="A3" t="str">
            <v>交易性金融负债</v>
          </cell>
        </row>
      </sheetData>
      <sheetData sheetId="126">
        <row r="3">
          <cell r="A3" t="str">
            <v>衍生金融负债</v>
          </cell>
        </row>
      </sheetData>
      <sheetData sheetId="127">
        <row r="3">
          <cell r="A3" t="str">
            <v>应付票据</v>
          </cell>
        </row>
      </sheetData>
      <sheetData sheetId="128">
        <row r="3">
          <cell r="A3" t="str">
            <v>应付账款</v>
          </cell>
        </row>
      </sheetData>
      <sheetData sheetId="129">
        <row r="3">
          <cell r="A3" t="str">
            <v>预收款项</v>
          </cell>
        </row>
      </sheetData>
      <sheetData sheetId="130">
        <row r="3">
          <cell r="A3" t="str">
            <v>合同负债情况</v>
          </cell>
        </row>
      </sheetData>
      <sheetData sheetId="131">
        <row r="3">
          <cell r="A3" t="str">
            <v>应付职工薪酬</v>
          </cell>
        </row>
      </sheetData>
      <sheetData sheetId="132">
        <row r="3">
          <cell r="A3" t="str">
            <v>应交税费</v>
          </cell>
        </row>
      </sheetData>
      <sheetData sheetId="133">
        <row r="3">
          <cell r="A3" t="str">
            <v>其他应付款</v>
          </cell>
        </row>
      </sheetData>
      <sheetData sheetId="134">
        <row r="3">
          <cell r="A3" t="str">
            <v>持有待售负债</v>
          </cell>
        </row>
      </sheetData>
      <sheetData sheetId="135">
        <row r="3">
          <cell r="A3" t="str">
            <v>一年内到期的非流动负债</v>
          </cell>
        </row>
      </sheetData>
      <sheetData sheetId="136">
        <row r="3">
          <cell r="A3" t="str">
            <v>其他流动负债</v>
          </cell>
        </row>
      </sheetData>
      <sheetData sheetId="137">
        <row r="3">
          <cell r="A3" t="str">
            <v>长期借款</v>
          </cell>
        </row>
      </sheetData>
      <sheetData sheetId="138">
        <row r="3">
          <cell r="A3" t="str">
            <v>应付债券</v>
          </cell>
        </row>
      </sheetData>
      <sheetData sheetId="139"/>
      <sheetData sheetId="140">
        <row r="3">
          <cell r="A3" t="str">
            <v>租赁负债</v>
          </cell>
        </row>
      </sheetData>
      <sheetData sheetId="141">
        <row r="3">
          <cell r="A3" t="str">
            <v>长期应付款</v>
          </cell>
        </row>
      </sheetData>
      <sheetData sheetId="142">
        <row r="3">
          <cell r="A3" t="str">
            <v>长期应付职工薪酬</v>
          </cell>
        </row>
      </sheetData>
      <sheetData sheetId="143">
        <row r="3">
          <cell r="A3" t="str">
            <v>预计负债</v>
          </cell>
        </row>
      </sheetData>
      <sheetData sheetId="144">
        <row r="3">
          <cell r="A3" t="str">
            <v>递延收益</v>
          </cell>
        </row>
      </sheetData>
      <sheetData sheetId="145">
        <row r="3">
          <cell r="A3" t="str">
            <v>其他非流动负债</v>
          </cell>
        </row>
      </sheetData>
      <sheetData sheetId="146"/>
      <sheetData sheetId="147"/>
      <sheetData sheetId="148">
        <row r="3">
          <cell r="A3" t="str">
            <v>资本公积</v>
          </cell>
        </row>
      </sheetData>
      <sheetData sheetId="149">
        <row r="3">
          <cell r="A3" t="str">
            <v>专项储备</v>
          </cell>
        </row>
      </sheetData>
      <sheetData sheetId="150"/>
      <sheetData sheetId="151"/>
      <sheetData sheetId="152">
        <row r="3">
          <cell r="A3" t="str">
            <v>营业收入和营业成本</v>
          </cell>
        </row>
      </sheetData>
      <sheetData sheetId="153">
        <row r="3">
          <cell r="A3" t="str">
            <v>销售费用、管理费用、研发费用、财务费用</v>
          </cell>
        </row>
      </sheetData>
      <sheetData sheetId="154">
        <row r="3">
          <cell r="A3" t="str">
            <v>其他收益</v>
          </cell>
        </row>
      </sheetData>
      <sheetData sheetId="155">
        <row r="3">
          <cell r="A3" t="str">
            <v>投资收益</v>
          </cell>
        </row>
      </sheetData>
      <sheetData sheetId="156">
        <row r="3">
          <cell r="A3" t="str">
            <v>净敞口套期收益</v>
          </cell>
        </row>
      </sheetData>
      <sheetData sheetId="157">
        <row r="3">
          <cell r="A3" t="str">
            <v>公允价值变动收益</v>
          </cell>
        </row>
      </sheetData>
      <sheetData sheetId="158">
        <row r="3">
          <cell r="A3" t="str">
            <v>信用减值损失</v>
          </cell>
        </row>
      </sheetData>
      <sheetData sheetId="159">
        <row r="3">
          <cell r="A3" t="str">
            <v>资产减值损失</v>
          </cell>
        </row>
      </sheetData>
      <sheetData sheetId="160">
        <row r="3">
          <cell r="A3" t="str">
            <v>资产处置收益</v>
          </cell>
        </row>
      </sheetData>
      <sheetData sheetId="161">
        <row r="3">
          <cell r="A3" t="str">
            <v>营业外收入</v>
          </cell>
        </row>
      </sheetData>
      <sheetData sheetId="162">
        <row r="3">
          <cell r="A3" t="str">
            <v>营业外支出</v>
          </cell>
        </row>
      </sheetData>
      <sheetData sheetId="163">
        <row r="3">
          <cell r="A3" t="str">
            <v>所得税费用</v>
          </cell>
        </row>
      </sheetData>
      <sheetData sheetId="164"/>
      <sheetData sheetId="165"/>
      <sheetData sheetId="166"/>
      <sheetData sheetId="167">
        <row r="3">
          <cell r="A3" t="str">
            <v>股份支付</v>
          </cell>
        </row>
      </sheetData>
      <sheetData sheetId="168"/>
      <sheetData sheetId="169">
        <row r="3">
          <cell r="A3" t="str">
            <v>借款费用</v>
          </cell>
        </row>
      </sheetData>
      <sheetData sheetId="170">
        <row r="3">
          <cell r="A3" t="str">
            <v>租赁</v>
          </cell>
        </row>
      </sheetData>
      <sheetData sheetId="171">
        <row r="3">
          <cell r="A3" t="str">
            <v>终止经营</v>
          </cell>
        </row>
      </sheetData>
      <sheetData sheetId="172"/>
      <sheetData sheetId="173"/>
      <sheetData sheetId="174"/>
      <sheetData sheetId="175">
        <row r="3">
          <cell r="A3" t="str">
            <v>所有权和使用权受到限制的资产</v>
          </cell>
        </row>
      </sheetData>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ow r="6">
          <cell r="D6">
            <v>7.7812786751130432</v>
          </cell>
        </row>
      </sheetData>
      <sheetData sheetId="193"/>
      <sheetData sheetId="194"/>
      <sheetData sheetId="195"/>
      <sheetData sheetId="196"/>
      <sheetData sheetId="197"/>
      <sheetData sheetId="198">
        <row r="5">
          <cell r="L5">
            <v>0</v>
          </cell>
        </row>
      </sheetData>
      <sheetData sheetId="199"/>
      <sheetData sheetId="200"/>
      <sheetData sheetId="201"/>
      <sheetData sheetId="202"/>
      <sheetData sheetId="203"/>
      <sheetData sheetId="204"/>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sheetData sheetId="304"/>
      <sheetData sheetId="305">
        <row r="30">
          <cell r="H30">
            <v>4.8</v>
          </cell>
        </row>
      </sheetData>
      <sheetData sheetId="306"/>
      <sheetData sheetId="307"/>
      <sheetData sheetId="308"/>
      <sheetData sheetId="309"/>
      <sheetData sheetId="310"/>
      <sheetData sheetId="311"/>
      <sheetData sheetId="312" refreshError="1"/>
      <sheetData sheetId="313"/>
      <sheetData sheetId="314" refreshError="1"/>
      <sheetData sheetId="315"/>
      <sheetData sheetId="316"/>
      <sheetData sheetId="317" refreshError="1"/>
      <sheetData sheetId="318" refreshError="1"/>
      <sheetData sheetId="319" refreshError="1"/>
      <sheetData sheetId="320">
        <row r="7">
          <cell r="B7">
            <v>598</v>
          </cell>
        </row>
      </sheetData>
      <sheetData sheetId="32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sheetData sheetId="485"/>
      <sheetData sheetId="486"/>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sheetData sheetId="680"/>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refreshError="1"/>
      <sheetData sheetId="938"/>
      <sheetData sheetId="939" refreshError="1"/>
      <sheetData sheetId="940"/>
      <sheetData sheetId="94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sheetData sheetId="1011"/>
      <sheetData sheetId="1012"/>
      <sheetData sheetId="1013"/>
      <sheetData sheetId="1014"/>
      <sheetData sheetId="1015"/>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refreshError="1"/>
      <sheetData sheetId="1040"/>
      <sheetData sheetId="1041"/>
      <sheetData sheetId="1042"/>
      <sheetData sheetId="1043"/>
      <sheetData sheetId="1044"/>
      <sheetData sheetId="1045"/>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ow r="11">
          <cell r="G11">
            <v>1</v>
          </cell>
        </row>
      </sheetData>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sheetData sheetId="1135"/>
      <sheetData sheetId="1136"/>
      <sheetData sheetId="1137"/>
      <sheetData sheetId="1138"/>
      <sheetData sheetId="1139"/>
      <sheetData sheetId="1140"/>
      <sheetData sheetId="1141"/>
      <sheetData sheetId="1142"/>
      <sheetData sheetId="1143" refreshError="1"/>
      <sheetData sheetId="1144" refreshError="1"/>
      <sheetData sheetId="1145" refreshError="1"/>
      <sheetData sheetId="1146">
        <row r="1">
          <cell r="C1" t="str">
            <v>PRICE</v>
          </cell>
        </row>
      </sheetData>
      <sheetData sheetId="1147" refreshError="1"/>
      <sheetData sheetId="1148" refreshError="1"/>
      <sheetData sheetId="1149"/>
      <sheetData sheetId="1150"/>
      <sheetData sheetId="1151"/>
      <sheetData sheetId="1152" refreshError="1"/>
      <sheetData sheetId="1153"/>
      <sheetData sheetId="1154" refreshError="1"/>
      <sheetData sheetId="1155" refreshError="1"/>
      <sheetData sheetId="1156"/>
      <sheetData sheetId="1157"/>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sheetData sheetId="1284"/>
      <sheetData sheetId="1285"/>
      <sheetData sheetId="1286"/>
      <sheetData sheetId="1287" refreshError="1"/>
      <sheetData sheetId="1288" refreshError="1"/>
      <sheetData sheetId="1289" refreshError="1"/>
      <sheetData sheetId="1290" refreshError="1"/>
      <sheetData sheetId="1291"/>
      <sheetData sheetId="1292"/>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sheetData sheetId="1311" refreshError="1"/>
      <sheetData sheetId="1312" refreshError="1"/>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refreshError="1"/>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sheetData sheetId="1729"/>
      <sheetData sheetId="1730"/>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sheetData sheetId="1748"/>
      <sheetData sheetId="1749"/>
      <sheetData sheetId="1750"/>
      <sheetData sheetId="1751"/>
      <sheetData sheetId="1752" refreshError="1"/>
      <sheetData sheetId="1753" refreshError="1"/>
      <sheetData sheetId="1754" refreshError="1"/>
      <sheetData sheetId="1755" refreshError="1"/>
      <sheetData sheetId="1756" refreshError="1"/>
      <sheetData sheetId="1757"/>
      <sheetData sheetId="1758" refreshError="1"/>
      <sheetData sheetId="1759" refreshError="1"/>
      <sheetData sheetId="1760" refreshError="1"/>
      <sheetData sheetId="1761"/>
      <sheetData sheetId="1762" refreshError="1"/>
      <sheetData sheetId="1763" refreshError="1"/>
      <sheetData sheetId="1764" refreshError="1"/>
      <sheetData sheetId="1765"/>
      <sheetData sheetId="1766" refreshError="1"/>
      <sheetData sheetId="1767" refreshError="1"/>
      <sheetData sheetId="1768" refreshError="1"/>
      <sheetData sheetId="1769" refreshError="1"/>
      <sheetData sheetId="1770" refreshError="1"/>
      <sheetData sheetId="1771"/>
      <sheetData sheetId="1772"/>
      <sheetData sheetId="1773"/>
      <sheetData sheetId="1774"/>
      <sheetData sheetId="1775"/>
      <sheetData sheetId="1776"/>
      <sheetData sheetId="1777"/>
      <sheetData sheetId="1778" refreshError="1"/>
      <sheetData sheetId="1779" refreshError="1"/>
      <sheetData sheetId="1780" refreshError="1"/>
      <sheetData sheetId="1781"/>
      <sheetData sheetId="1782"/>
      <sheetData sheetId="1783"/>
      <sheetData sheetId="1784"/>
      <sheetData sheetId="1785"/>
      <sheetData sheetId="1786"/>
      <sheetData sheetId="1787" refreshError="1"/>
      <sheetData sheetId="1788" refreshError="1"/>
      <sheetData sheetId="1789"/>
      <sheetData sheetId="1790"/>
      <sheetData sheetId="1791" refreshError="1"/>
      <sheetData sheetId="1792"/>
      <sheetData sheetId="1793" refreshError="1"/>
      <sheetData sheetId="1794"/>
      <sheetData sheetId="1795" refreshError="1"/>
      <sheetData sheetId="1796" refreshError="1"/>
      <sheetData sheetId="1797" refreshError="1"/>
      <sheetData sheetId="1798"/>
      <sheetData sheetId="1799" refreshError="1"/>
      <sheetData sheetId="1800"/>
      <sheetData sheetId="1801" refreshError="1"/>
      <sheetData sheetId="1802"/>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sheetData sheetId="1814" refreshError="1"/>
      <sheetData sheetId="1815"/>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sheetData sheetId="1846"/>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sheetData sheetId="1913"/>
      <sheetData sheetId="1914"/>
      <sheetData sheetId="1915"/>
      <sheetData sheetId="1916" refreshError="1"/>
      <sheetData sheetId="1917"/>
      <sheetData sheetId="1918" refreshError="1"/>
      <sheetData sheetId="1919"/>
      <sheetData sheetId="1920"/>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sheetData sheetId="1942"/>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sheetData sheetId="1971" refreshError="1"/>
      <sheetData sheetId="1972"/>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sheetData sheetId="1997" refreshError="1"/>
      <sheetData sheetId="1998"/>
      <sheetData sheetId="1999" refreshError="1"/>
      <sheetData sheetId="2000" refreshError="1"/>
      <sheetData sheetId="2001" refreshError="1"/>
      <sheetData sheetId="2002" refreshError="1"/>
      <sheetData sheetId="2003" refreshError="1"/>
      <sheetData sheetId="2004" refreshError="1"/>
      <sheetData sheetId="2005"/>
      <sheetData sheetId="2006"/>
      <sheetData sheetId="2007"/>
      <sheetData sheetId="2008"/>
      <sheetData sheetId="2009" refreshError="1"/>
      <sheetData sheetId="2010" refreshError="1"/>
      <sheetData sheetId="2011" refreshError="1"/>
      <sheetData sheetId="2012" refreshError="1"/>
      <sheetData sheetId="2013"/>
      <sheetData sheetId="2014"/>
      <sheetData sheetId="2015"/>
      <sheetData sheetId="2016"/>
      <sheetData sheetId="2017"/>
      <sheetData sheetId="2018"/>
      <sheetData sheetId="2019"/>
      <sheetData sheetId="2020"/>
      <sheetData sheetId="2021"/>
      <sheetData sheetId="2022" refreshError="1"/>
      <sheetData sheetId="2023"/>
      <sheetData sheetId="2024" refreshError="1"/>
      <sheetData sheetId="2025" refreshError="1"/>
      <sheetData sheetId="2026" refreshError="1"/>
      <sheetData sheetId="2027" refreshError="1"/>
      <sheetData sheetId="2028" refreshError="1"/>
      <sheetData sheetId="2029" refreshError="1"/>
      <sheetData sheetId="2030"/>
      <sheetData sheetId="203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sheetData sheetId="2075"/>
      <sheetData sheetId="2076"/>
      <sheetData sheetId="2077"/>
      <sheetData sheetId="2078"/>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sheetData sheetId="2089" refreshError="1"/>
      <sheetData sheetId="2090"/>
      <sheetData sheetId="2091"/>
      <sheetData sheetId="2092"/>
      <sheetData sheetId="2093"/>
      <sheetData sheetId="2094"/>
      <sheetData sheetId="2095"/>
      <sheetData sheetId="2096" refreshError="1"/>
      <sheetData sheetId="2097" refreshError="1"/>
      <sheetData sheetId="2098" refreshError="1"/>
      <sheetData sheetId="2099" refreshError="1"/>
      <sheetData sheetId="2100" refreshError="1"/>
      <sheetData sheetId="2101" refreshError="1"/>
      <sheetData sheetId="2102"/>
      <sheetData sheetId="2103"/>
      <sheetData sheetId="2104"/>
      <sheetData sheetId="2105"/>
      <sheetData sheetId="2106"/>
      <sheetData sheetId="2107"/>
      <sheetData sheetId="2108"/>
      <sheetData sheetId="2109"/>
      <sheetData sheetId="2110" refreshError="1"/>
      <sheetData sheetId="2111" refreshError="1"/>
      <sheetData sheetId="2112" refreshError="1"/>
      <sheetData sheetId="2113" refreshError="1"/>
      <sheetData sheetId="2114"/>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sheetData sheetId="2135" refreshError="1"/>
      <sheetData sheetId="2136" refreshError="1"/>
      <sheetData sheetId="2137"/>
      <sheetData sheetId="2138" refreshError="1"/>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refreshError="1"/>
      <sheetData sheetId="2152" refreshError="1"/>
      <sheetData sheetId="2153" refreshError="1"/>
      <sheetData sheetId="2154" refreshError="1"/>
      <sheetData sheetId="2155" refreshError="1"/>
      <sheetData sheetId="2156" refreshError="1"/>
      <sheetData sheetId="2157"/>
      <sheetData sheetId="2158" refreshError="1"/>
      <sheetData sheetId="2159" refreshError="1"/>
      <sheetData sheetId="2160" refreshError="1"/>
      <sheetData sheetId="2161"/>
      <sheetData sheetId="2162"/>
      <sheetData sheetId="2163"/>
      <sheetData sheetId="2164"/>
      <sheetData sheetId="2165"/>
      <sheetData sheetId="2166" refreshError="1"/>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refreshError="1"/>
      <sheetData sheetId="2189" refreshError="1"/>
      <sheetData sheetId="2190" refreshError="1"/>
      <sheetData sheetId="2191" refreshError="1"/>
      <sheetData sheetId="2192" refreshError="1"/>
      <sheetData sheetId="2193" refreshError="1"/>
      <sheetData sheetId="2194"/>
      <sheetData sheetId="2195"/>
      <sheetData sheetId="2196"/>
      <sheetData sheetId="2197"/>
      <sheetData sheetId="2198"/>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sheetData sheetId="2212"/>
      <sheetData sheetId="2213"/>
      <sheetData sheetId="2214"/>
      <sheetData sheetId="2215"/>
      <sheetData sheetId="2216"/>
      <sheetData sheetId="2217" refreshError="1"/>
      <sheetData sheetId="2218" refreshError="1"/>
      <sheetData sheetId="2219"/>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sheetData sheetId="2235"/>
      <sheetData sheetId="2236"/>
      <sheetData sheetId="2237"/>
      <sheetData sheetId="2238"/>
      <sheetData sheetId="2239"/>
      <sheetData sheetId="2240" refreshError="1"/>
      <sheetData sheetId="2241"/>
      <sheetData sheetId="2242" refreshError="1"/>
      <sheetData sheetId="2243" refreshError="1"/>
      <sheetData sheetId="2244"/>
      <sheetData sheetId="2245"/>
      <sheetData sheetId="2246"/>
      <sheetData sheetId="2247"/>
      <sheetData sheetId="2248"/>
      <sheetData sheetId="2249"/>
      <sheetData sheetId="2250"/>
      <sheetData sheetId="2251"/>
      <sheetData sheetId="2252" refreshError="1"/>
      <sheetData sheetId="2253"/>
      <sheetData sheetId="2254"/>
      <sheetData sheetId="2255"/>
      <sheetData sheetId="2256"/>
      <sheetData sheetId="2257"/>
      <sheetData sheetId="2258"/>
      <sheetData sheetId="2259"/>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sheetData sheetId="2292" refreshError="1"/>
      <sheetData sheetId="2293" refreshError="1"/>
      <sheetData sheetId="2294" refreshError="1"/>
      <sheetData sheetId="2295" refreshError="1"/>
      <sheetData sheetId="2296" refreshError="1"/>
      <sheetData sheetId="2297"/>
      <sheetData sheetId="2298" refreshError="1"/>
      <sheetData sheetId="2299" refreshError="1"/>
      <sheetData sheetId="2300"/>
      <sheetData sheetId="2301"/>
      <sheetData sheetId="2302"/>
      <sheetData sheetId="2303"/>
      <sheetData sheetId="2304"/>
      <sheetData sheetId="2305"/>
      <sheetData sheetId="2306"/>
      <sheetData sheetId="2307" refreshError="1"/>
      <sheetData sheetId="2308" refreshError="1"/>
      <sheetData sheetId="2309"/>
      <sheetData sheetId="2310"/>
      <sheetData sheetId="2311" refreshError="1"/>
      <sheetData sheetId="2312" refreshError="1"/>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refreshError="1"/>
      <sheetData sheetId="2344"/>
      <sheetData sheetId="2345"/>
      <sheetData sheetId="2346"/>
      <sheetData sheetId="2347" refreshError="1"/>
      <sheetData sheetId="2348" refreshError="1"/>
      <sheetData sheetId="2349" refreshError="1"/>
      <sheetData sheetId="2350"/>
      <sheetData sheetId="2351"/>
      <sheetData sheetId="2352"/>
      <sheetData sheetId="2353"/>
      <sheetData sheetId="2354"/>
      <sheetData sheetId="2355"/>
      <sheetData sheetId="2356" refreshError="1"/>
      <sheetData sheetId="2357"/>
      <sheetData sheetId="2358"/>
      <sheetData sheetId="2359"/>
      <sheetData sheetId="2360"/>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sheetData sheetId="2388" refreshError="1"/>
      <sheetData sheetId="2389" refreshError="1"/>
      <sheetData sheetId="2390" refreshError="1"/>
      <sheetData sheetId="2391" refreshError="1"/>
      <sheetData sheetId="2392" refreshError="1"/>
      <sheetData sheetId="2393"/>
      <sheetData sheetId="2394"/>
      <sheetData sheetId="2395" refreshError="1"/>
      <sheetData sheetId="2396" refreshError="1"/>
      <sheetData sheetId="2397" refreshError="1"/>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sheetData sheetId="2426"/>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sheetData sheetId="2449"/>
      <sheetData sheetId="2450" refreshError="1"/>
      <sheetData sheetId="2451"/>
      <sheetData sheetId="2452"/>
      <sheetData sheetId="2453"/>
      <sheetData sheetId="2454"/>
      <sheetData sheetId="2455"/>
      <sheetData sheetId="2456"/>
      <sheetData sheetId="2457"/>
      <sheetData sheetId="2458"/>
      <sheetData sheetId="2459"/>
      <sheetData sheetId="2460" refreshError="1"/>
      <sheetData sheetId="2461" refreshError="1"/>
      <sheetData sheetId="2462" refreshError="1"/>
      <sheetData sheetId="2463"/>
      <sheetData sheetId="2464"/>
      <sheetData sheetId="2465"/>
      <sheetData sheetId="2466"/>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sheetData sheetId="2508"/>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sheetData sheetId="2545"/>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sheetData sheetId="2635" refreshError="1"/>
      <sheetData sheetId="2636"/>
      <sheetData sheetId="2637"/>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sheetData sheetId="2664" refreshError="1"/>
      <sheetData sheetId="2665" refreshError="1"/>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refreshError="1"/>
      <sheetData sheetId="2679" refreshError="1"/>
      <sheetData sheetId="2680"/>
      <sheetData sheetId="2681"/>
      <sheetData sheetId="2682"/>
      <sheetData sheetId="2683"/>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refreshError="1"/>
      <sheetData sheetId="2809"/>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sheetData sheetId="2836" refreshError="1"/>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refreshError="1"/>
      <sheetData sheetId="2990" refreshError="1"/>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refreshError="1"/>
      <sheetData sheetId="3259" refreshError="1"/>
      <sheetData sheetId="3260" refreshError="1"/>
      <sheetData sheetId="3261"/>
      <sheetData sheetId="3262"/>
      <sheetData sheetId="3263"/>
      <sheetData sheetId="3264" refreshError="1"/>
      <sheetData sheetId="3265"/>
      <sheetData sheetId="3266" refreshError="1"/>
      <sheetData sheetId="3267" refreshError="1"/>
      <sheetData sheetId="3268" refreshError="1"/>
      <sheetData sheetId="3269" refreshError="1"/>
      <sheetData sheetId="3270" refreshError="1"/>
      <sheetData sheetId="3271" refreshError="1"/>
      <sheetData sheetId="3272" refreshError="1"/>
      <sheetData sheetId="3273"/>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sheetData sheetId="3285"/>
      <sheetData sheetId="3286"/>
      <sheetData sheetId="3287" refreshError="1"/>
      <sheetData sheetId="3288"/>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sheetData sheetId="3408"/>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sheetData sheetId="3419" refreshError="1"/>
      <sheetData sheetId="3420" refreshError="1"/>
      <sheetData sheetId="3421" refreshError="1"/>
      <sheetData sheetId="3422" refreshError="1"/>
      <sheetData sheetId="3423"/>
      <sheetData sheetId="3424"/>
      <sheetData sheetId="3425" refreshError="1"/>
      <sheetData sheetId="3426" refreshError="1"/>
      <sheetData sheetId="3427" refreshError="1"/>
      <sheetData sheetId="3428" refreshError="1"/>
      <sheetData sheetId="3429" refreshError="1"/>
      <sheetData sheetId="3430" refreshError="1"/>
      <sheetData sheetId="3431"/>
      <sheetData sheetId="3432"/>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2"/>
      <sheetName val="PL1"/>
    </sheetNames>
    <sheetDataSet>
      <sheetData sheetId="0"/>
      <sheetData sheetId="1">
        <row r="11">
          <cell r="D11">
            <v>-222813080.29981101</v>
          </cell>
          <cell r="F11">
            <v>-530805857.57528102</v>
          </cell>
          <cell r="H11">
            <v>-655437765.90999997</v>
          </cell>
          <cell r="J11">
            <v>-788818159.63</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Y22-25 IFRS（合并）"/>
      <sheetName val="PL&gt;&gt;"/>
      <sheetName val="收入拆分"/>
      <sheetName val="收入成本拆分"/>
      <sheetName val="PL1"/>
      <sheetName val="附 收入by客商"/>
      <sheetName val="contract liability"/>
      <sheetName val="PL2"/>
      <sheetName val="PL3"/>
      <sheetName val="PL4"/>
      <sheetName val="PL5"/>
      <sheetName val="三费&gt;&gt;&gt;"/>
      <sheetName val="PL6"/>
      <sheetName val="PL8"/>
      <sheetName val="PL9&amp;BS4"/>
      <sheetName val="PL7"/>
      <sheetName val="PL10"/>
      <sheetName val="PL11"/>
      <sheetName val="PL12回购权会计处理"/>
      <sheetName val="PL12.1回购权价值计算"/>
      <sheetName val="PL12.2JA-V2"/>
      <sheetName val="PL13"/>
      <sheetName val="PL13-ESOP测算V2"/>
      <sheetName val="ESOP"/>
      <sheetName val="BS&gt;&gt;"/>
      <sheetName val="BS1"/>
      <sheetName val="BS1-Full List"/>
      <sheetName val="BS1-新增&amp;处置"/>
      <sheetName val="BS2"/>
      <sheetName val="BS3"/>
      <sheetName val="BS4 合同资产明细"/>
      <sheetName val="BS7"/>
      <sheetName val="附 应收账款by客商"/>
      <sheetName val="Top 5 customers"/>
      <sheetName val="AR analysis"/>
      <sheetName val="BS6"/>
      <sheetName val="BS10 ECL"/>
      <sheetName val="ECL"/>
      <sheetName val="BS11"/>
      <sheetName val="BS12"/>
      <sheetName val="BS13"/>
      <sheetName val="BS14"/>
      <sheetName val="BS15"/>
      <sheetName val="BS16"/>
      <sheetName val="附 预收账款by客商"/>
      <sheetName val="BS17"/>
      <sheetName val="BS19"/>
    </sheetNames>
    <sheetDataSet>
      <sheetData sheetId="0"/>
      <sheetData sheetId="1"/>
      <sheetData sheetId="2"/>
      <sheetData sheetId="3"/>
      <sheetData sheetId="4"/>
      <sheetData sheetId="5"/>
      <sheetData sheetId="6">
        <row r="38">
          <cell r="I38">
            <v>50236540.189999998</v>
          </cell>
        </row>
        <row r="39">
          <cell r="I39">
            <v>-34452804.332452826</v>
          </cell>
        </row>
        <row r="40">
          <cell r="I40">
            <v>202770809.14999998</v>
          </cell>
        </row>
        <row r="41">
          <cell r="I41">
            <v>-142980278.26754719</v>
          </cell>
        </row>
        <row r="42">
          <cell r="I42">
            <v>0</v>
          </cell>
        </row>
        <row r="43">
          <cell r="I43">
            <v>75574266.739999995</v>
          </cell>
        </row>
        <row r="44">
          <cell r="I44"/>
        </row>
        <row r="45">
          <cell r="I45"/>
        </row>
        <row r="47">
          <cell r="I47">
            <v>2830487.46</v>
          </cell>
        </row>
        <row r="48">
          <cell r="I48">
            <v>19917016.5</v>
          </cell>
        </row>
        <row r="49">
          <cell r="I49">
            <v>27489036.23</v>
          </cell>
        </row>
        <row r="50">
          <cell r="I50"/>
        </row>
        <row r="51">
          <cell r="I51"/>
        </row>
        <row r="52">
          <cell r="I52">
            <v>-2830487.46</v>
          </cell>
        </row>
        <row r="53">
          <cell r="I53">
            <v>-4133280.6424528249</v>
          </cell>
        </row>
        <row r="54">
          <cell r="I54">
            <v>-27489036.23</v>
          </cell>
        </row>
        <row r="55">
          <cell r="I55"/>
        </row>
        <row r="56">
          <cell r="I56"/>
        </row>
        <row r="57">
          <cell r="I57">
            <v>64877086.200000003</v>
          </cell>
        </row>
        <row r="58">
          <cell r="I58">
            <v>8373593.3499999996</v>
          </cell>
        </row>
        <row r="59">
          <cell r="I59">
            <v>118250529.59999999</v>
          </cell>
        </row>
        <row r="60">
          <cell r="I60"/>
        </row>
        <row r="61">
          <cell r="I61">
            <v>11269600</v>
          </cell>
        </row>
        <row r="62">
          <cell r="I62">
            <v>-57390037.660000004</v>
          </cell>
        </row>
        <row r="63">
          <cell r="I63">
            <v>-7085201.9775471743</v>
          </cell>
        </row>
        <row r="64">
          <cell r="I64">
            <v>-71382231.079999983</v>
          </cell>
        </row>
        <row r="65">
          <cell r="I65"/>
        </row>
        <row r="66">
          <cell r="I66">
            <v>-7122807.5499999998</v>
          </cell>
        </row>
        <row r="67">
          <cell r="I67">
            <v>7487048.54</v>
          </cell>
        </row>
        <row r="68">
          <cell r="I68">
            <v>17072127.23</v>
          </cell>
        </row>
        <row r="69">
          <cell r="I69">
            <v>46868298.520000003</v>
          </cell>
        </row>
        <row r="70">
          <cell r="I70">
            <v>4146792.45</v>
          </cell>
        </row>
        <row r="71">
          <cell r="I71"/>
        </row>
        <row r="72">
          <cell r="I72">
            <v>75574266.739999995</v>
          </cell>
        </row>
        <row r="73">
          <cell r="I73">
            <v>-75574266.739999995</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Y22-25 IFRS（合并）"/>
      <sheetName val="PL&gt;&gt;"/>
      <sheetName val="收入拆分"/>
      <sheetName val="收入成本拆分"/>
      <sheetName val="PL1"/>
      <sheetName val="附 收入by客商"/>
      <sheetName val="contract liability"/>
      <sheetName val="PL2"/>
      <sheetName val="PL3"/>
      <sheetName val="PL4"/>
      <sheetName val="PL5"/>
      <sheetName val="三费&gt;&gt;&gt;"/>
      <sheetName val="PL6"/>
      <sheetName val="PL8"/>
      <sheetName val="PL9&amp;BS4"/>
      <sheetName val="PL7"/>
      <sheetName val="PL10"/>
      <sheetName val="PL11"/>
      <sheetName val="PL12回购权会计处理"/>
      <sheetName val="PL12.1回购权价值计算"/>
      <sheetName val="PL12.2JA-V2"/>
      <sheetName val="PL13"/>
      <sheetName val="PL13-ESOP测算V2"/>
      <sheetName val="ESOP"/>
      <sheetName val="BS&gt;&gt;"/>
      <sheetName val="BS1"/>
      <sheetName val="BS1-Full List"/>
      <sheetName val="BS1-新增&amp;处置"/>
      <sheetName val="BS2"/>
      <sheetName val="BS3"/>
      <sheetName val="BS4 合同资产明细"/>
      <sheetName val="BS7"/>
      <sheetName val="附 应收账款by客商"/>
      <sheetName val="Top 5 customers"/>
      <sheetName val="AR analysis"/>
      <sheetName val="BS6"/>
      <sheetName val="BS10 ECL"/>
      <sheetName val="ECL"/>
      <sheetName val="BS11"/>
      <sheetName val="BS12"/>
      <sheetName val="BS13"/>
      <sheetName val="BS14"/>
      <sheetName val="BS15"/>
      <sheetName val="BS16"/>
      <sheetName val="附 预收账款by客商"/>
      <sheetName val="BS17"/>
      <sheetName val="BS19"/>
    </sheetNames>
    <sheetDataSet>
      <sheetData sheetId="0"/>
      <sheetData sheetId="1"/>
      <sheetData sheetId="2"/>
      <sheetData sheetId="3"/>
      <sheetData sheetId="4"/>
      <sheetData sheetId="5"/>
      <sheetData sheetId="6">
        <row r="42">
          <cell r="C42">
            <v>0</v>
          </cell>
          <cell r="D42"/>
          <cell r="E42">
            <v>0</v>
          </cell>
          <cell r="F42"/>
          <cell r="G42">
            <v>27489036.23</v>
          </cell>
          <cell r="H42"/>
          <cell r="J42"/>
          <cell r="K42">
            <v>0</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persons/person.xml><?xml version="1.0" encoding="utf-8"?>
<personList xmlns="http://schemas.microsoft.com/office/spreadsheetml/2018/threadedcomments" xmlns:x="http://schemas.openxmlformats.org/spreadsheetml/2006/main">
  <person displayName="DBSAC" id="{9B2B8228-FC07-4D4A-8F55-4F6D29012D2E}" userId="DBSAC" providerId="None"/>
  <person displayName="DBS_Watson" id="{29FEBBAA-466D-4AE8-B4DB-A1C202C03326}" userId="DBS_Watson" providerId="None"/>
  <person displayName="Yang, Allie (SH/CP4)" id="{A8D6123F-37F0-43EB-9E8D-3ADCA150139E}" userId="S::allie.yang@kpmg.com::0ad537bf-b331-40fc-903e-adcbdd702c2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2" dT="2025-10-14T02:12:25.30" personId="{29FEBBAA-466D-4AE8-B4DB-A1C202C03326}" id="{1E140264-85CC-482F-B678-3B5871BD0D7A}">
    <text>不含税费及杂费</text>
  </threadedComment>
  <threadedComment ref="H13" dT="2025-10-14T02:14:35.74" personId="{29FEBBAA-466D-4AE8-B4DB-A1C202C03326}" id="{B8580443-778E-4DC5-B9FB-336C6443FC5D}">
    <text>包含撰写招股书的费用，但不包括垫付费用</text>
  </threadedComment>
  <threadedComment ref="H14" dT="2025-10-14T02:21:48.07" personId="{29FEBBAA-466D-4AE8-B4DB-A1C202C03326}" id="{75D95CFB-F629-42C4-AB77-0F892A97018F}">
    <text>不含税</text>
  </threadedComment>
  <threadedComment ref="H15" dT="2025-10-14T02:22:00.83" personId="{29FEBBAA-466D-4AE8-B4DB-A1C202C03326}" id="{49CB4852-7D08-4E25-9606-83768E0FB21D}">
    <text>不含税费</text>
  </threadedComment>
  <threadedComment ref="H16" dT="2025-10-14T02:22:15.25" personId="{29FEBBAA-466D-4AE8-B4DB-A1C202C03326}" id="{83A28613-069E-42B1-B8B7-0E6555CD2EA7}">
    <text>不含税，不含差旅及代垫费</text>
  </threadedComment>
  <threadedComment ref="H17" dT="2025-10-14T02:35:42.24" personId="{29FEBBAA-466D-4AE8-B4DB-A1C202C03326}" id="{BC79CDCB-FA10-43CE-B30D-DD407A2E7CD7}">
    <text>不含税，其中加期费用100万</text>
  </threadedComment>
  <threadedComment ref="H18" dT="2025-10-14T02:25:07.92" personId="{29FEBBAA-466D-4AE8-B4DB-A1C202C03326}" id="{7A708BDF-0FA0-44E2-9FC1-F14D814DE61C}">
    <text>不含税，不含差旅及代垫费</text>
  </threadedComment>
  <threadedComment ref="H20" dT="2025-10-14T02:23:42.50" personId="{29FEBBAA-466D-4AE8-B4DB-A1C202C03326}" id="{EE5BC8F1-EA61-484D-BF6C-E42BB70FCB57}">
    <text>不含税及代垫费</text>
  </threadedComment>
  <threadedComment ref="H21" dT="2025-10-14T02:22:53.47" personId="{29FEBBAA-466D-4AE8-B4DB-A1C202C03326}" id="{3D6C377C-5911-48D6-9AA8-E1158727C6B8}">
    <text>不含税费</text>
  </threadedComment>
  <threadedComment ref="H21" dT="2026-04-02T03:52:37.99" personId="{29FEBBAA-466D-4AE8-B4DB-A1C202C03326}" id="{413503B4-6F3C-432A-862A-F303D529E37C}" parentId="{3D6C377C-5911-48D6-9AA8-E1158727C6B8}">
    <text>2026Q1加期60000港元</text>
  </threadedComment>
  <threadedComment ref="H22" dT="2025-10-14T02:43:53.50" personId="{29FEBBAA-466D-4AE8-B4DB-A1C202C03326}" id="{96C9A568-04F7-4E50-B9FB-88DF94B694AD}">
    <text>不含税及代垫费</text>
  </threadedComment>
  <threadedComment ref="H23" dT="2025-10-14T02:43:40.40" personId="{29FEBBAA-466D-4AE8-B4DB-A1C202C03326}" id="{33D05569-28F2-4B3C-845C-0BB7E432AF46}">
    <text>不含税，不含差旅费等</text>
  </threadedComment>
  <threadedComment ref="H23" dT="2026-04-02T03:51:48.68" personId="{29FEBBAA-466D-4AE8-B4DB-A1C202C03326}" id="{975E31B1-1C1F-4798-BC89-0B28E7923DB5}" parentId="{33D05569-28F2-4B3C-845C-0BB7E432AF46}">
    <text>2026Q1加期70000人民币</text>
  </threadedComment>
  <threadedComment ref="H24" dT="2025-10-14T02:27:02.25" personId="{29FEBBAA-466D-4AE8-B4DB-A1C202C03326}" id="{2E2F08E1-D2B6-4B88-A313-E2B92697BE3B}">
    <text>不包括任何其他税金</text>
  </threadedComment>
  <threadedComment ref="H24" dT="2026-04-02T03:50:58.70" personId="{29FEBBAA-466D-4AE8-B4DB-A1C202C03326}" id="{B986F3E6-7F00-4773-A520-9539EF2B3ED7}" parentId="{2E2F08E1-D2B6-4B88-A313-E2B92697BE3B}">
    <text>2026Q1加期9000美金</text>
  </threadedComment>
  <threadedComment ref="L28" dT="2025-09-26T14:16:33.74" personId="{29FEBBAA-466D-4AE8-B4DB-A1C202C03326}" id="{A5EAB800-5716-4DA9-842B-DE92A778CA6E}">
    <text>Sponsor fee undeductable</text>
  </threadedComment>
  <threadedComment ref="H34" dT="2024-07-15T11:44:58.40" personId="{9B2B8228-FC07-4D4A-8F55-4F6D29012D2E}" id="{442F8DBC-AECF-4A70-8887-2E26410F61CB}">
    <text>Around 10% of listing expenses and rounding up to the nearest million</text>
  </threadedComment>
</ThreadedComments>
</file>

<file path=xl/threadedComments/threadedComment2.xml><?xml version="1.0" encoding="utf-8"?>
<ThreadedComments xmlns="http://schemas.microsoft.com/office/spreadsheetml/2018/threadedcomments" xmlns:x="http://schemas.openxmlformats.org/spreadsheetml/2006/main">
  <threadedComment ref="O68" dT="2026-04-02T06:11:39.98" personId="{29FEBBAA-466D-4AE8-B4DB-A1C202C03326}" id="{3583B29C-8DF9-4DB7-BDE5-1363EBC33E7F}">
    <text>2%全年预测，上半年占55%</text>
  </threadedComment>
  <threadedComment ref="O72" dT="2026-04-02T06:11:39.98" personId="{29FEBBAA-466D-4AE8-B4DB-A1C202C03326}" id="{9F1B0401-3E05-42F6-AE40-4FDDE66918E8}">
    <text>1%全年预测，上半年占60%</text>
  </threadedComment>
  <threadedComment ref="P111" dT="2026-03-09T08:42:57.12" personId="{29FEBBAA-466D-4AE8-B4DB-A1C202C03326}" id="{1A81500F-36A8-4A6E-9AB5-1223E8C7CDEE}">
    <text>仅供参考，后续公式用的max</text>
  </threadedComment>
  <threadedComment ref="N116" dT="2026-04-02T15:50:26.36" personId="{29FEBBAA-466D-4AE8-B4DB-A1C202C03326}" id="{55B6BEB6-26A0-4514-866A-797804D3C7C4}">
    <text>cap在2亿左右</text>
  </threadedComment>
</ThreadedComments>
</file>

<file path=xl/threadedComments/threadedComment3.xml><?xml version="1.0" encoding="utf-8"?>
<ThreadedComments xmlns="http://schemas.microsoft.com/office/spreadsheetml/2018/threadedcomments" xmlns:x="http://schemas.openxmlformats.org/spreadsheetml/2006/main">
  <threadedComment ref="B7" dT="2025-07-25T04:01:04.17" personId="{A8D6123F-37F0-43EB-9E8D-3ADCA150139E}" id="{B84B3A1B-EA20-4180-94D6-627C835F6652}">
    <text>这里预收款23年与24年的金额与母公司完全一致，说明，集团的预收都来着母公司，但是使用的时候，母公司却不等于集团的数字，就不对了。请查看金额合理性。</text>
  </threadedComment>
  <threadedComment ref="B22" dT="2025-07-25T04:01:04.17" personId="{A8D6123F-37F0-43EB-9E8D-3ADCA150139E}" id="{D6319E39-280E-464C-958E-01B4237BC4D7}">
    <text>这里预收款23年与24年的金额与母公司完全一致，说明，集团的预收都来着母公司，但是使用的时候，母公司却不等于集团的数字，就不对了。请查看金额合理性。</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9C247-ED4B-452E-8964-C6E5E5CC2E9C}">
  <dimension ref="B4:J28"/>
  <sheetViews>
    <sheetView workbookViewId="0">
      <selection activeCell="H18" sqref="H18"/>
    </sheetView>
  </sheetViews>
  <sheetFormatPr defaultColWidth="7.54296875" defaultRowHeight="12"/>
  <cols>
    <col min="1" max="1" width="2.453125" style="169" customWidth="1"/>
    <col min="2" max="7" width="14.453125" style="169" customWidth="1"/>
    <col min="8" max="16384" width="7.54296875" style="169"/>
  </cols>
  <sheetData>
    <row r="4" spans="2:10">
      <c r="C4" s="115"/>
    </row>
    <row r="8" spans="2:10">
      <c r="J8" s="115"/>
    </row>
    <row r="9" spans="2:10" ht="26">
      <c r="B9" s="172" t="s">
        <v>354</v>
      </c>
      <c r="C9" s="173"/>
      <c r="D9" s="173"/>
      <c r="E9" s="173"/>
      <c r="F9" s="173"/>
      <c r="G9" s="173"/>
    </row>
    <row r="11" spans="2:10">
      <c r="D11" s="174"/>
      <c r="E11" s="174"/>
      <c r="F11" s="174"/>
      <c r="G11" s="174"/>
    </row>
    <row r="12" spans="2:10" ht="19.5">
      <c r="B12" s="175">
        <f ca="1">TODAY()</f>
        <v>46162</v>
      </c>
      <c r="C12" s="174"/>
      <c r="D12" s="174"/>
      <c r="E12" s="174"/>
      <c r="F12" s="174"/>
      <c r="G12" s="174"/>
    </row>
    <row r="14" spans="2:10" ht="13">
      <c r="B14" s="176" t="s">
        <v>348</v>
      </c>
      <c r="C14" s="174"/>
      <c r="D14" s="174"/>
      <c r="E14" s="174"/>
      <c r="F14" s="174"/>
      <c r="G14" s="174"/>
    </row>
    <row r="24" spans="4:4" ht="13">
      <c r="D24" s="177" t="s">
        <v>349</v>
      </c>
    </row>
    <row r="25" spans="4:4" ht="12.5">
      <c r="D25" s="178" t="s">
        <v>350</v>
      </c>
    </row>
    <row r="26" spans="4:4" ht="12.5">
      <c r="D26" s="179" t="s">
        <v>351</v>
      </c>
    </row>
    <row r="27" spans="4:4" ht="12.5">
      <c r="D27" s="180" t="s">
        <v>352</v>
      </c>
    </row>
    <row r="28" spans="4:4" ht="12.5">
      <c r="D28" s="181" t="s">
        <v>353</v>
      </c>
    </row>
  </sheetData>
  <phoneticPr fontId="2" type="noConversion"/>
  <pageMargins left="0.7" right="0.7" top="0.75" bottom="0.75" header="0.3" footer="0.3"/>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17BD7-74DE-4CB2-84CE-9BEA8BE324E8}">
  <sheetPr>
    <pageSetUpPr autoPageBreaks="0"/>
  </sheetPr>
  <dimension ref="A2:V52"/>
  <sheetViews>
    <sheetView workbookViewId="0"/>
  </sheetViews>
  <sheetFormatPr defaultColWidth="7.54296875" defaultRowHeight="12"/>
  <cols>
    <col min="1" max="4" width="2.453125" style="169" customWidth="1"/>
    <col min="5" max="5" width="30" style="169" customWidth="1"/>
    <col min="6" max="6" width="8.1796875" style="169" customWidth="1"/>
    <col min="7" max="7" width="7.1796875" style="169" customWidth="1"/>
    <col min="8" max="8" width="11.453125" style="169" customWidth="1"/>
    <col min="9" max="9" width="11.54296875" style="169" customWidth="1"/>
    <col min="10" max="10" width="7.1796875" style="169" customWidth="1"/>
    <col min="11" max="11" width="19.54296875" style="169" customWidth="1"/>
    <col min="12" max="13" width="17.81640625" style="169" customWidth="1"/>
    <col min="14" max="14" width="7.54296875" style="169"/>
    <col min="15" max="15" width="11.81640625" style="169" bestFit="1" customWidth="1"/>
    <col min="16" max="17" width="11.1796875" style="169" bestFit="1" customWidth="1"/>
    <col min="18" max="19" width="7.54296875" style="169"/>
    <col min="20" max="20" width="11.81640625" style="169" bestFit="1" customWidth="1"/>
    <col min="21" max="22" width="11.1796875" style="169" bestFit="1" customWidth="1"/>
    <col min="23" max="16384" width="7.54296875" style="169"/>
  </cols>
  <sheetData>
    <row r="2" spans="1:17" ht="21">
      <c r="B2" s="182" t="s">
        <v>355</v>
      </c>
      <c r="C2" s="183"/>
      <c r="D2" s="183"/>
      <c r="E2" s="183"/>
      <c r="F2" s="183"/>
      <c r="G2" s="183"/>
      <c r="H2" s="183"/>
      <c r="I2" s="183"/>
      <c r="J2" s="183"/>
      <c r="K2" s="183"/>
      <c r="L2" s="183"/>
      <c r="M2" s="183"/>
    </row>
    <row r="3" spans="1:17">
      <c r="Q3" s="184"/>
    </row>
    <row r="4" spans="1:17">
      <c r="A4" s="169" t="s">
        <v>285</v>
      </c>
      <c r="B4" s="185" t="s">
        <v>356</v>
      </c>
      <c r="C4" s="186"/>
      <c r="D4" s="186"/>
      <c r="E4" s="186"/>
      <c r="F4" s="186"/>
      <c r="G4" s="186"/>
      <c r="H4" s="186"/>
      <c r="I4" s="186"/>
      <c r="J4" s="186"/>
      <c r="K4" s="186"/>
      <c r="L4" s="186"/>
      <c r="M4" s="186"/>
    </row>
    <row r="5" spans="1:17">
      <c r="B5" s="187"/>
      <c r="C5" s="168"/>
      <c r="D5" s="168"/>
      <c r="E5" s="168"/>
      <c r="F5" s="168"/>
      <c r="G5" s="168"/>
      <c r="H5" s="168"/>
      <c r="I5" s="168"/>
      <c r="J5" s="168"/>
      <c r="K5" s="168"/>
      <c r="L5" s="168"/>
      <c r="M5" s="168"/>
    </row>
    <row r="6" spans="1:17">
      <c r="B6" s="187"/>
      <c r="C6" s="169" t="s">
        <v>357</v>
      </c>
      <c r="E6" s="168"/>
      <c r="F6" s="168" t="s">
        <v>358</v>
      </c>
      <c r="G6" s="168"/>
      <c r="H6" s="203">
        <v>45838</v>
      </c>
      <c r="I6" s="168"/>
      <c r="J6" s="168"/>
      <c r="K6" s="168"/>
      <c r="L6" s="168"/>
      <c r="M6" s="168"/>
    </row>
    <row r="7" spans="1:17">
      <c r="B7" s="187"/>
      <c r="E7" s="168"/>
      <c r="F7" s="168"/>
      <c r="G7" s="168"/>
      <c r="H7" s="168"/>
      <c r="I7" s="168"/>
      <c r="J7" s="168"/>
      <c r="K7" s="168"/>
      <c r="L7" s="168"/>
      <c r="M7" s="168"/>
    </row>
    <row r="8" spans="1:17">
      <c r="B8" s="187"/>
      <c r="C8" s="169" t="s">
        <v>360</v>
      </c>
      <c r="E8" s="168"/>
      <c r="F8" s="168" t="s">
        <v>361</v>
      </c>
      <c r="G8" s="168"/>
      <c r="H8" s="204">
        <v>24</v>
      </c>
      <c r="I8" s="168"/>
      <c r="J8" s="168"/>
      <c r="K8" s="168"/>
      <c r="L8" s="168"/>
      <c r="M8" s="168"/>
    </row>
    <row r="9" spans="1:17">
      <c r="B9" s="187"/>
      <c r="C9" s="169" t="s">
        <v>362</v>
      </c>
      <c r="E9" s="168"/>
      <c r="F9" s="168" t="s">
        <v>359</v>
      </c>
      <c r="G9" s="168"/>
      <c r="H9" s="204">
        <v>12</v>
      </c>
      <c r="I9" s="168"/>
      <c r="J9" s="168"/>
      <c r="K9" s="168"/>
      <c r="L9" s="168"/>
      <c r="M9" s="168"/>
    </row>
    <row r="10" spans="1:17">
      <c r="C10" s="169" t="s">
        <v>363</v>
      </c>
      <c r="F10" s="169" t="s">
        <v>364</v>
      </c>
      <c r="H10" s="204">
        <v>365</v>
      </c>
      <c r="Q10" s="184"/>
    </row>
    <row r="11" spans="1:17" ht="14.5">
      <c r="C11" s="188"/>
      <c r="D11" s="188"/>
      <c r="Q11" s="184"/>
    </row>
    <row r="12" spans="1:17" ht="14.5">
      <c r="C12" s="169" t="s">
        <v>365</v>
      </c>
      <c r="D12" s="188"/>
      <c r="F12" s="169" t="s">
        <v>366</v>
      </c>
      <c r="H12" s="205">
        <v>0</v>
      </c>
      <c r="I12" s="169" t="s">
        <v>367</v>
      </c>
      <c r="Q12" s="184"/>
    </row>
    <row r="13" spans="1:17" ht="14.5">
      <c r="C13" s="169" t="s">
        <v>1088</v>
      </c>
      <c r="D13" s="188"/>
      <c r="F13" s="169" t="s">
        <v>366</v>
      </c>
      <c r="H13" s="205">
        <v>0</v>
      </c>
      <c r="I13" s="169" t="s">
        <v>367</v>
      </c>
      <c r="Q13" s="184"/>
    </row>
    <row r="14" spans="1:17" ht="14.5">
      <c r="D14" s="188"/>
      <c r="H14" s="1194"/>
      <c r="Q14" s="184"/>
    </row>
    <row r="15" spans="1:17">
      <c r="A15" s="169" t="s">
        <v>285</v>
      </c>
      <c r="B15" s="185" t="s">
        <v>368</v>
      </c>
      <c r="C15" s="186"/>
      <c r="D15" s="186"/>
      <c r="E15" s="186"/>
      <c r="F15" s="186"/>
      <c r="G15" s="186"/>
      <c r="H15" s="186"/>
      <c r="I15" s="186"/>
      <c r="J15" s="186"/>
      <c r="K15" s="186"/>
      <c r="L15" s="186"/>
      <c r="M15" s="186"/>
    </row>
    <row r="16" spans="1:17">
      <c r="B16" s="184"/>
    </row>
    <row r="17" spans="2:22">
      <c r="B17" s="184"/>
      <c r="C17" s="169" t="s">
        <v>369</v>
      </c>
      <c r="H17" s="206">
        <v>1</v>
      </c>
      <c r="I17" s="169" t="s">
        <v>370</v>
      </c>
    </row>
    <row r="18" spans="2:22">
      <c r="B18" s="184"/>
      <c r="C18" s="169" t="s">
        <v>371</v>
      </c>
      <c r="H18" s="201">
        <v>0</v>
      </c>
      <c r="I18" s="169" t="s">
        <v>372</v>
      </c>
    </row>
    <row r="19" spans="2:22">
      <c r="C19" s="169" t="s">
        <v>373</v>
      </c>
      <c r="H19" s="203" t="s">
        <v>797</v>
      </c>
      <c r="O19" s="1300"/>
      <c r="P19" s="1300"/>
      <c r="Q19" s="1300"/>
      <c r="T19" s="1300"/>
      <c r="U19" s="1300"/>
      <c r="V19" s="1300"/>
    </row>
    <row r="20" spans="2:22">
      <c r="C20" s="169" t="s">
        <v>374</v>
      </c>
      <c r="H20" s="206">
        <v>17084745</v>
      </c>
      <c r="O20" s="1300"/>
      <c r="P20" s="1300"/>
      <c r="Q20" s="1300"/>
      <c r="T20" s="1300"/>
      <c r="U20" s="1300"/>
      <c r="V20" s="1300"/>
    </row>
    <row r="21" spans="2:22" ht="11.15" customHeight="1">
      <c r="C21" s="169" t="s">
        <v>375</v>
      </c>
      <c r="H21" s="189">
        <f>H22/(H20+H22)</f>
        <v>0.25</v>
      </c>
      <c r="I21" s="169" t="s">
        <v>366</v>
      </c>
      <c r="O21" s="1300"/>
      <c r="P21" s="1300"/>
      <c r="Q21" s="1300"/>
      <c r="T21" s="1300"/>
      <c r="U21" s="1300"/>
      <c r="V21" s="1300"/>
    </row>
    <row r="22" spans="2:22">
      <c r="C22" s="169" t="s">
        <v>376</v>
      </c>
      <c r="H22" s="206">
        <v>5694915</v>
      </c>
      <c r="O22" s="1300"/>
      <c r="P22" s="1300"/>
      <c r="Q22" s="1300"/>
      <c r="T22" s="1300"/>
      <c r="U22" s="1300"/>
      <c r="V22" s="1300"/>
    </row>
    <row r="23" spans="2:22">
      <c r="C23" s="169" t="s">
        <v>377</v>
      </c>
      <c r="H23" s="206">
        <v>1</v>
      </c>
      <c r="I23" s="169" t="s">
        <v>250</v>
      </c>
      <c r="O23" s="1300"/>
      <c r="P23" s="1300"/>
      <c r="Q23" s="1300"/>
      <c r="T23" s="1300"/>
      <c r="U23" s="1300"/>
      <c r="V23" s="1300"/>
    </row>
    <row r="24" spans="2:22">
      <c r="H24" s="190"/>
      <c r="O24" s="1300"/>
      <c r="P24" s="1300"/>
      <c r="Q24" s="1300"/>
      <c r="T24" s="1300"/>
      <c r="U24" s="1300"/>
      <c r="V24" s="1300"/>
    </row>
    <row r="25" spans="2:22">
      <c r="C25" s="191" t="s">
        <v>378</v>
      </c>
      <c r="G25" s="192" t="s">
        <v>379</v>
      </c>
      <c r="H25" s="407">
        <f>1/'listing expense'!F5</f>
        <v>0.87407999999999986</v>
      </c>
      <c r="I25" s="169" t="s">
        <v>250</v>
      </c>
      <c r="O25" s="1300"/>
      <c r="P25" s="1300"/>
      <c r="Q25" s="1300"/>
      <c r="T25" s="1300"/>
      <c r="U25" s="1300"/>
      <c r="V25" s="1300"/>
    </row>
    <row r="26" spans="2:22">
      <c r="C26" s="169" t="s">
        <v>380</v>
      </c>
      <c r="H26" s="193">
        <f>'listing expense'!P51/1000</f>
        <v>117942.20233688965</v>
      </c>
      <c r="O26" s="1300"/>
      <c r="P26" s="1300"/>
      <c r="Q26" s="1300"/>
      <c r="R26" s="1303"/>
      <c r="S26" s="1303"/>
      <c r="T26" s="1303"/>
      <c r="U26" s="1300"/>
      <c r="V26" s="1300"/>
    </row>
    <row r="27" spans="2:22">
      <c r="C27" s="184" t="s">
        <v>381</v>
      </c>
      <c r="D27" s="184"/>
      <c r="E27" s="184"/>
      <c r="F27" s="184"/>
      <c r="G27" s="184"/>
      <c r="H27" s="194">
        <f>'listing expense'!P54/1000</f>
        <v>1320621.4370586923</v>
      </c>
      <c r="O27" s="1300"/>
      <c r="P27" s="1300"/>
      <c r="Q27" s="1300"/>
      <c r="R27" s="1303"/>
      <c r="S27" s="1303"/>
      <c r="T27" s="1303"/>
      <c r="U27" s="1300"/>
      <c r="V27" s="1300"/>
    </row>
    <row r="28" spans="2:22">
      <c r="C28" s="169" t="s">
        <v>382</v>
      </c>
      <c r="H28" s="193">
        <f>'listing expense'!P56/1000</f>
        <v>1279073.7166631103</v>
      </c>
      <c r="O28" s="1300"/>
      <c r="P28" s="1300"/>
      <c r="Q28" s="1300"/>
      <c r="R28" s="1303"/>
      <c r="S28" s="1303"/>
      <c r="T28" s="1303"/>
      <c r="U28" s="1300"/>
      <c r="V28" s="1300"/>
    </row>
    <row r="29" spans="2:22">
      <c r="C29" s="184" t="s">
        <v>383</v>
      </c>
      <c r="D29" s="184"/>
      <c r="E29" s="184"/>
      <c r="F29" s="184"/>
      <c r="G29" s="184"/>
      <c r="H29" s="196">
        <f>H27*H25</f>
        <v>1154328.7857042616</v>
      </c>
      <c r="J29" s="168"/>
      <c r="O29" s="1300"/>
      <c r="P29" s="1300"/>
      <c r="Q29" s="1300"/>
      <c r="R29" s="1303"/>
      <c r="S29" s="1303"/>
      <c r="T29" s="1303"/>
      <c r="U29" s="1300"/>
      <c r="V29" s="1300"/>
    </row>
    <row r="30" spans="2:22">
      <c r="C30" s="169" t="s">
        <v>426</v>
      </c>
      <c r="H30" s="195">
        <f>H28*$H$25</f>
        <v>1118012.7542608913</v>
      </c>
      <c r="J30" s="197"/>
      <c r="O30" s="1300"/>
      <c r="P30" s="1300"/>
      <c r="Q30" s="1300"/>
      <c r="R30" s="1303"/>
      <c r="S30" s="1303"/>
      <c r="T30" s="1303"/>
      <c r="U30" s="1300"/>
      <c r="V30" s="1300"/>
    </row>
    <row r="31" spans="2:22">
      <c r="H31" s="198"/>
      <c r="O31" s="1300"/>
      <c r="P31" s="1300"/>
      <c r="Q31" s="1300"/>
      <c r="R31" s="1303"/>
      <c r="S31" s="1303"/>
      <c r="T31" s="1303"/>
      <c r="U31" s="1300"/>
      <c r="V31" s="1300"/>
    </row>
    <row r="32" spans="2:22">
      <c r="C32" s="191" t="s">
        <v>384</v>
      </c>
      <c r="O32" s="1300"/>
      <c r="P32" s="1300"/>
      <c r="Q32" s="1300"/>
      <c r="T32" s="1300"/>
      <c r="U32" s="1300"/>
      <c r="V32" s="1300"/>
    </row>
    <row r="33" spans="5:22" ht="14">
      <c r="E33" s="184" t="s">
        <v>275</v>
      </c>
      <c r="H33" s="194">
        <f>UOP!K10</f>
        <v>559006.37713044556</v>
      </c>
      <c r="I33" s="169" t="s">
        <v>385</v>
      </c>
      <c r="K33" s="26"/>
      <c r="L33" s="1"/>
      <c r="M33" s="1"/>
      <c r="O33" s="1300"/>
      <c r="P33" s="1300"/>
      <c r="Q33" s="1300"/>
      <c r="T33" s="1300"/>
      <c r="U33" s="1300"/>
      <c r="V33" s="1300"/>
    </row>
    <row r="34" spans="5:22" ht="14">
      <c r="E34" s="199" t="s">
        <v>331</v>
      </c>
      <c r="H34" s="194">
        <f>UOP!K11</f>
        <v>156521.78559652477</v>
      </c>
      <c r="I34" s="169" t="s">
        <v>385</v>
      </c>
      <c r="K34" s="26"/>
      <c r="L34" s="1"/>
      <c r="M34" s="1"/>
      <c r="O34" s="1300"/>
      <c r="P34" s="1300"/>
      <c r="Q34" s="1300"/>
      <c r="T34" s="1300"/>
      <c r="U34" s="1300"/>
      <c r="V34" s="1300"/>
    </row>
    <row r="35" spans="5:22" ht="14">
      <c r="E35" s="199" t="s">
        <v>332</v>
      </c>
      <c r="H35" s="194">
        <f>UOP!K13</f>
        <v>111801.27542608914</v>
      </c>
      <c r="I35" s="169" t="s">
        <v>385</v>
      </c>
      <c r="K35" s="26"/>
      <c r="L35" s="1"/>
      <c r="M35" s="1"/>
      <c r="O35" s="1300"/>
      <c r="P35" s="1300"/>
      <c r="Q35" s="1300"/>
      <c r="T35" s="1300"/>
      <c r="U35" s="1300"/>
      <c r="V35" s="1300"/>
    </row>
    <row r="36" spans="5:22" ht="14">
      <c r="E36" s="199" t="s">
        <v>397</v>
      </c>
      <c r="H36" s="194">
        <f>UOP!K14</f>
        <v>55900.637713044569</v>
      </c>
      <c r="I36" s="169" t="s">
        <v>385</v>
      </c>
      <c r="K36" s="1"/>
      <c r="L36" s="1"/>
      <c r="M36" s="1"/>
      <c r="O36" s="1300"/>
      <c r="P36" s="1300"/>
      <c r="Q36" s="1300"/>
      <c r="T36" s="1300"/>
      <c r="U36" s="1300"/>
      <c r="V36" s="1300"/>
    </row>
    <row r="37" spans="5:22" ht="14">
      <c r="E37" s="184" t="s">
        <v>333</v>
      </c>
      <c r="H37" s="194">
        <f>UOP!K18</f>
        <v>279503.18856522284</v>
      </c>
      <c r="I37" s="169" t="s">
        <v>385</v>
      </c>
      <c r="J37" s="168"/>
      <c r="K37" s="1"/>
      <c r="L37" s="1"/>
      <c r="M37" s="1"/>
      <c r="O37" s="1300"/>
      <c r="P37" s="1300"/>
      <c r="Q37" s="1300"/>
      <c r="T37" s="1300"/>
      <c r="U37" s="1300"/>
      <c r="V37" s="1300"/>
    </row>
    <row r="38" spans="5:22">
      <c r="E38" s="199" t="s">
        <v>334</v>
      </c>
      <c r="H38" s="194">
        <f>UOP!K19</f>
        <v>223602.55085217828</v>
      </c>
      <c r="I38" s="169" t="s">
        <v>385</v>
      </c>
      <c r="J38" s="168"/>
      <c r="O38" s="1300"/>
      <c r="P38" s="1300"/>
      <c r="Q38" s="1300"/>
      <c r="T38" s="1300"/>
      <c r="U38" s="1300"/>
      <c r="V38" s="1300"/>
    </row>
    <row r="39" spans="5:22">
      <c r="E39" s="199" t="s">
        <v>335</v>
      </c>
      <c r="H39" s="194">
        <f>UOP!K20</f>
        <v>55900.637713044569</v>
      </c>
      <c r="I39" s="169" t="s">
        <v>385</v>
      </c>
      <c r="O39" s="1300"/>
      <c r="P39" s="1300"/>
      <c r="Q39" s="1300"/>
      <c r="T39" s="1300"/>
      <c r="U39" s="1300"/>
      <c r="V39" s="1300"/>
    </row>
    <row r="40" spans="5:22">
      <c r="E40" s="184" t="s">
        <v>336</v>
      </c>
      <c r="H40" s="194">
        <f>UOP!K24</f>
        <v>167701.91313913369</v>
      </c>
      <c r="I40" s="169" t="s">
        <v>385</v>
      </c>
      <c r="O40" s="1300"/>
      <c r="P40" s="1300"/>
      <c r="Q40" s="1300"/>
      <c r="T40" s="1300"/>
      <c r="U40" s="1300"/>
      <c r="V40" s="1300"/>
    </row>
    <row r="41" spans="5:22">
      <c r="E41" s="184" t="s">
        <v>337</v>
      </c>
      <c r="H41" s="194">
        <f>UOP!K26</f>
        <v>111801.27542608914</v>
      </c>
      <c r="I41" s="169" t="s">
        <v>385</v>
      </c>
      <c r="O41" s="1300"/>
      <c r="P41" s="1300"/>
      <c r="Q41" s="1300"/>
      <c r="T41" s="1300"/>
      <c r="U41" s="1300"/>
      <c r="V41" s="1300"/>
    </row>
    <row r="42" spans="5:22" ht="14.5">
      <c r="E42" s="200" t="s">
        <v>386</v>
      </c>
      <c r="H42"/>
      <c r="O42" s="1300"/>
      <c r="P42" s="1300"/>
      <c r="Q42" s="1300"/>
      <c r="T42" s="1300"/>
      <c r="U42" s="1300"/>
      <c r="V42" s="1300"/>
    </row>
    <row r="43" spans="5:22" ht="14.5">
      <c r="H43"/>
    </row>
    <row r="44" spans="5:22" ht="14.5">
      <c r="E44" s="200" t="s">
        <v>387</v>
      </c>
      <c r="H44"/>
    </row>
    <row r="45" spans="5:22" ht="14.5">
      <c r="E45" s="169" t="s">
        <v>388</v>
      </c>
      <c r="H45"/>
      <c r="O45" s="1299"/>
      <c r="P45" s="1299"/>
      <c r="Q45" s="1299"/>
    </row>
    <row r="46" spans="5:22" ht="14.5">
      <c r="E46" s="169" t="s">
        <v>389</v>
      </c>
      <c r="H46"/>
      <c r="O46" s="1299"/>
      <c r="P46" s="1299"/>
      <c r="Q46" s="1299"/>
    </row>
    <row r="47" spans="5:22" ht="14.5">
      <c r="E47" s="169" t="s">
        <v>390</v>
      </c>
      <c r="H47"/>
      <c r="O47" s="1299"/>
      <c r="P47" s="1299"/>
      <c r="Q47" s="1299"/>
    </row>
    <row r="48" spans="5:22" ht="14.5">
      <c r="E48" s="169" t="s">
        <v>391</v>
      </c>
      <c r="H48"/>
      <c r="O48" s="1299"/>
      <c r="P48" s="1299"/>
      <c r="Q48" s="1299"/>
    </row>
    <row r="49" spans="5:17" ht="14.5">
      <c r="E49" s="169" t="s">
        <v>392</v>
      </c>
      <c r="H49"/>
      <c r="O49" s="1299"/>
      <c r="P49" s="1299"/>
      <c r="Q49" s="1299"/>
    </row>
    <row r="50" spans="5:17" ht="14.5">
      <c r="E50" s="169" t="s">
        <v>392</v>
      </c>
      <c r="H50"/>
    </row>
    <row r="51" spans="5:17" ht="14.5">
      <c r="E51" s="169" t="s">
        <v>393</v>
      </c>
      <c r="H51"/>
    </row>
    <row r="52" spans="5:17" ht="14.5">
      <c r="E52" s="169" t="s">
        <v>394</v>
      </c>
      <c r="H52"/>
    </row>
  </sheetData>
  <phoneticPr fontId="2" type="noConversion"/>
  <pageMargins left="0.7" right="0.7" top="0.75" bottom="0.75" header="0.3" footer="0.3"/>
  <pageSetup paperSize="9" scale="73"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843ED-BF18-4F42-9B7A-50951EC1DD61}">
  <sheetPr>
    <tabColor theme="4" tint="0.39997558519241921"/>
  </sheetPr>
  <dimension ref="A1"/>
  <sheetViews>
    <sheetView workbookViewId="0"/>
  </sheetViews>
  <sheetFormatPr defaultRowHeight="14.5"/>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6303E-2CF5-433F-BBDD-76C327808FEA}">
  <sheetPr>
    <tabColor theme="4" tint="0.39997558519241921"/>
  </sheetPr>
  <dimension ref="A1:AV221"/>
  <sheetViews>
    <sheetView zoomScale="64" workbookViewId="0">
      <pane xSplit="9" ySplit="9" topLeftCell="J10" activePane="bottomRight" state="frozen"/>
      <selection pane="topRight" activeCell="J1" sqref="J1"/>
      <selection pane="bottomLeft" activeCell="A10" sqref="A10"/>
      <selection pane="bottomRight" activeCell="U17" sqref="U17"/>
    </sheetView>
  </sheetViews>
  <sheetFormatPr defaultColWidth="0" defaultRowHeight="14" zeroHeight="1"/>
  <cols>
    <col min="1" max="1" width="8.81640625" style="1" customWidth="1"/>
    <col min="2" max="2" width="3.81640625" style="1" customWidth="1"/>
    <col min="3" max="3" width="5" style="1" customWidth="1"/>
    <col min="4" max="4" width="3.453125" style="1" customWidth="1"/>
    <col min="5" max="8" width="8.81640625" style="1" customWidth="1"/>
    <col min="9" max="9" width="9.1796875" style="1" customWidth="1"/>
    <col min="10" max="10" width="8.81640625" style="1" customWidth="1"/>
    <col min="11" max="12" width="11.1796875" style="1" hidden="1" customWidth="1"/>
    <col min="13" max="13" width="11.1796875" style="1" customWidth="1"/>
    <col min="14" max="14" width="12.81640625" style="1" customWidth="1"/>
    <col min="15" max="16" width="12.81640625" style="523" customWidth="1"/>
    <col min="17" max="17" width="11.1796875" style="1" bestFit="1" customWidth="1"/>
    <col min="18" max="18" width="11.1796875" style="1" hidden="1" customWidth="1"/>
    <col min="19" max="20" width="12.54296875" style="1" bestFit="1" customWidth="1"/>
    <col min="21" max="22" width="8.81640625" style="1" customWidth="1"/>
    <col min="23" max="23" width="11.453125" style="1" hidden="1" customWidth="1"/>
    <col min="24" max="25" width="12.81640625" style="1" hidden="1" customWidth="1"/>
    <col min="26" max="26" width="12.1796875" style="1" hidden="1" customWidth="1"/>
    <col min="27" max="27" width="12.453125" style="1" hidden="1" customWidth="1"/>
    <col min="28" max="28" width="12.81640625" style="1" hidden="1" customWidth="1"/>
    <col min="29" max="29" width="12.1796875" style="1" hidden="1" customWidth="1"/>
    <col min="30" max="30" width="12.453125" style="1" hidden="1" customWidth="1"/>
    <col min="31" max="32" width="12.1796875" style="1" hidden="1" customWidth="1"/>
    <col min="33" max="33" width="12.81640625" style="1" hidden="1" customWidth="1"/>
    <col min="34" max="34" width="12.1796875" style="1" hidden="1" customWidth="1"/>
    <col min="35" max="35" width="11.453125" style="1" hidden="1" customWidth="1"/>
    <col min="36" max="37" width="12.81640625" style="1" hidden="1" customWidth="1"/>
    <col min="38" max="38" width="12.1796875" style="1" hidden="1" customWidth="1"/>
    <col min="39" max="39" width="12.453125" style="1" hidden="1" customWidth="1"/>
    <col min="40" max="40" width="12.81640625" style="1" hidden="1" customWidth="1"/>
    <col min="41" max="41" width="12.1796875" style="1" hidden="1" customWidth="1"/>
    <col min="42" max="42" width="12.453125" style="1" hidden="1" customWidth="1"/>
    <col min="43" max="46" width="10" style="1" hidden="1" customWidth="1"/>
    <col min="47" max="48" width="8.81640625" style="1" customWidth="1"/>
    <col min="49" max="16384" width="8.81640625" style="1" hidden="1"/>
  </cols>
  <sheetData>
    <row r="1" spans="1:47">
      <c r="A1" s="7" t="s">
        <v>23</v>
      </c>
      <c r="O1" s="1"/>
      <c r="P1" s="1"/>
      <c r="AU1" s="1" t="s">
        <v>19</v>
      </c>
    </row>
    <row r="2" spans="1:47">
      <c r="A2" s="1" t="s">
        <v>24</v>
      </c>
      <c r="O2" s="1"/>
      <c r="P2" s="1"/>
      <c r="AU2" s="1" t="s">
        <v>19</v>
      </c>
    </row>
    <row r="3" spans="1:47">
      <c r="A3" s="8" t="s">
        <v>25</v>
      </c>
      <c r="O3" s="1"/>
      <c r="P3" s="1"/>
      <c r="AU3" s="1" t="s">
        <v>19</v>
      </c>
    </row>
    <row r="4" spans="1:47">
      <c r="A4" s="9" t="s">
        <v>26</v>
      </c>
      <c r="O4" s="1"/>
      <c r="P4" s="1"/>
      <c r="AU4" s="1" t="s">
        <v>19</v>
      </c>
    </row>
    <row r="5" spans="1:47">
      <c r="M5" s="365"/>
      <c r="N5" s="365"/>
      <c r="O5" s="365"/>
      <c r="P5" s="365"/>
      <c r="Q5" s="365"/>
      <c r="R5" s="365"/>
      <c r="AU5" s="1" t="s">
        <v>19</v>
      </c>
    </row>
    <row r="6" spans="1:47" ht="14.5" customHeight="1">
      <c r="N6" s="390"/>
      <c r="O6" s="390"/>
      <c r="P6" s="390"/>
      <c r="W6" s="1325" t="s">
        <v>33</v>
      </c>
      <c r="X6" s="1325"/>
      <c r="Y6" s="1325"/>
      <c r="Z6" s="1325"/>
      <c r="AA6" s="1325"/>
      <c r="AB6" s="1325"/>
      <c r="AC6" s="1325"/>
      <c r="AD6" s="1325"/>
      <c r="AE6" s="1325"/>
      <c r="AF6" s="1325"/>
      <c r="AG6" s="1325"/>
      <c r="AH6" s="1325"/>
      <c r="AI6" s="41"/>
      <c r="AJ6" s="41"/>
      <c r="AK6" s="41"/>
      <c r="AL6" s="41"/>
      <c r="AM6" s="41"/>
      <c r="AN6" s="41"/>
      <c r="AO6" s="41"/>
      <c r="AP6" s="41"/>
      <c r="AQ6" s="41"/>
      <c r="AR6" s="41"/>
      <c r="AS6" s="41"/>
      <c r="AT6" s="41"/>
      <c r="AU6" s="1" t="s">
        <v>19</v>
      </c>
    </row>
    <row r="7" spans="1:47">
      <c r="K7" s="388">
        <v>2022</v>
      </c>
      <c r="L7" s="388">
        <v>2023</v>
      </c>
      <c r="M7" s="389">
        <v>2024</v>
      </c>
      <c r="N7" s="390" t="s">
        <v>632</v>
      </c>
      <c r="O7" s="390" t="s">
        <v>1121</v>
      </c>
      <c r="P7" s="390" t="s">
        <v>1040</v>
      </c>
      <c r="Q7" s="390" t="s">
        <v>924</v>
      </c>
      <c r="R7" s="390">
        <f>Q7+1</f>
        <v>2027</v>
      </c>
      <c r="W7" s="12">
        <v>45839</v>
      </c>
      <c r="X7" s="12">
        <f>EDATE(W7,1)</f>
        <v>45870</v>
      </c>
      <c r="Y7" s="12">
        <f t="shared" ref="Y7:AT7" si="0">EDATE(X7,1)</f>
        <v>45901</v>
      </c>
      <c r="Z7" s="12">
        <f t="shared" si="0"/>
        <v>45931</v>
      </c>
      <c r="AA7" s="12">
        <f t="shared" si="0"/>
        <v>45962</v>
      </c>
      <c r="AB7" s="12">
        <f t="shared" si="0"/>
        <v>45992</v>
      </c>
      <c r="AC7" s="12">
        <f t="shared" si="0"/>
        <v>46023</v>
      </c>
      <c r="AD7" s="12">
        <f t="shared" si="0"/>
        <v>46054</v>
      </c>
      <c r="AE7" s="12">
        <f t="shared" si="0"/>
        <v>46082</v>
      </c>
      <c r="AF7" s="12">
        <f t="shared" si="0"/>
        <v>46113</v>
      </c>
      <c r="AG7" s="12">
        <f t="shared" si="0"/>
        <v>46143</v>
      </c>
      <c r="AH7" s="12">
        <f t="shared" si="0"/>
        <v>46174</v>
      </c>
      <c r="AI7" s="12">
        <f t="shared" si="0"/>
        <v>46204</v>
      </c>
      <c r="AJ7" s="12">
        <f t="shared" si="0"/>
        <v>46235</v>
      </c>
      <c r="AK7" s="12">
        <f t="shared" si="0"/>
        <v>46266</v>
      </c>
      <c r="AL7" s="12">
        <f t="shared" si="0"/>
        <v>46296</v>
      </c>
      <c r="AM7" s="12">
        <f t="shared" si="0"/>
        <v>46327</v>
      </c>
      <c r="AN7" s="12">
        <f t="shared" si="0"/>
        <v>46357</v>
      </c>
      <c r="AO7" s="12">
        <f t="shared" si="0"/>
        <v>46388</v>
      </c>
      <c r="AP7" s="12">
        <f t="shared" si="0"/>
        <v>46419</v>
      </c>
      <c r="AQ7" s="12">
        <f t="shared" si="0"/>
        <v>46447</v>
      </c>
      <c r="AR7" s="12">
        <f t="shared" si="0"/>
        <v>46478</v>
      </c>
      <c r="AS7" s="12">
        <f t="shared" si="0"/>
        <v>46508</v>
      </c>
      <c r="AT7" s="12">
        <f t="shared" si="0"/>
        <v>46539</v>
      </c>
      <c r="AU7" s="1" t="s">
        <v>19</v>
      </c>
    </row>
    <row r="8" spans="1:47">
      <c r="K8" s="11" t="s">
        <v>630</v>
      </c>
      <c r="L8" s="11" t="s">
        <v>630</v>
      </c>
      <c r="M8" s="11" t="s">
        <v>630</v>
      </c>
      <c r="N8" s="11" t="s">
        <v>630</v>
      </c>
      <c r="O8" s="11" t="s">
        <v>1122</v>
      </c>
      <c r="P8" s="11" t="s">
        <v>1123</v>
      </c>
      <c r="Q8" s="11" t="s">
        <v>630</v>
      </c>
      <c r="R8" s="11" t="s">
        <v>631</v>
      </c>
      <c r="W8" s="12"/>
      <c r="X8" s="12"/>
      <c r="Y8" s="12"/>
      <c r="Z8" s="12"/>
      <c r="AA8" s="12"/>
      <c r="AB8" s="12"/>
      <c r="AC8" s="12"/>
      <c r="AD8" s="12"/>
      <c r="AE8" s="12"/>
      <c r="AF8" s="12"/>
      <c r="AG8" s="12"/>
      <c r="AH8" s="12"/>
      <c r="AI8" s="12"/>
      <c r="AJ8" s="12"/>
      <c r="AK8" s="12"/>
      <c r="AL8" s="12"/>
      <c r="AM8" s="12"/>
      <c r="AN8" s="12"/>
      <c r="AO8" s="12"/>
      <c r="AP8" s="12"/>
      <c r="AQ8" s="12"/>
      <c r="AR8" s="12"/>
      <c r="AS8" s="12"/>
      <c r="AT8" s="12"/>
      <c r="AU8" s="1" t="s">
        <v>19</v>
      </c>
    </row>
    <row r="9" spans="1:47" ht="14.5">
      <c r="K9" s="5" t="s">
        <v>629</v>
      </c>
      <c r="L9" s="5" t="s">
        <v>629</v>
      </c>
      <c r="M9" s="5" t="s">
        <v>629</v>
      </c>
      <c r="N9" s="5" t="s">
        <v>629</v>
      </c>
      <c r="O9" s="5"/>
      <c r="P9" s="5"/>
      <c r="Q9" s="5" t="s">
        <v>628</v>
      </c>
      <c r="R9" s="5" t="s">
        <v>628</v>
      </c>
      <c r="W9" s="5" t="s">
        <v>22</v>
      </c>
      <c r="X9" s="5" t="s">
        <v>22</v>
      </c>
      <c r="Y9" s="5" t="s">
        <v>22</v>
      </c>
      <c r="Z9" s="5" t="s">
        <v>22</v>
      </c>
      <c r="AA9" s="5" t="s">
        <v>22</v>
      </c>
      <c r="AB9" s="5" t="s">
        <v>22</v>
      </c>
      <c r="AC9" s="5" t="s">
        <v>22</v>
      </c>
      <c r="AD9" s="5" t="s">
        <v>22</v>
      </c>
      <c r="AE9" s="5" t="s">
        <v>22</v>
      </c>
      <c r="AF9" s="5" t="s">
        <v>22</v>
      </c>
      <c r="AG9" s="5" t="s">
        <v>22</v>
      </c>
      <c r="AH9" s="5" t="s">
        <v>22</v>
      </c>
      <c r="AI9" s="5" t="s">
        <v>22</v>
      </c>
      <c r="AJ9" s="5" t="s">
        <v>22</v>
      </c>
      <c r="AK9" s="5" t="s">
        <v>22</v>
      </c>
      <c r="AL9" s="5" t="s">
        <v>22</v>
      </c>
      <c r="AM9" s="5" t="s">
        <v>22</v>
      </c>
      <c r="AN9" s="5" t="s">
        <v>22</v>
      </c>
      <c r="AO9" s="5" t="s">
        <v>22</v>
      </c>
      <c r="AP9" s="5" t="s">
        <v>22</v>
      </c>
      <c r="AQ9" s="5" t="s">
        <v>22</v>
      </c>
      <c r="AR9" s="5" t="s">
        <v>22</v>
      </c>
      <c r="AS9" s="5" t="s">
        <v>22</v>
      </c>
      <c r="AT9" s="5" t="s">
        <v>22</v>
      </c>
      <c r="AU9" s="1" t="s">
        <v>19</v>
      </c>
    </row>
    <row r="10" spans="1:47">
      <c r="A10" s="207">
        <v>3</v>
      </c>
      <c r="C10" s="13" t="s">
        <v>455</v>
      </c>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1" t="s">
        <v>19</v>
      </c>
    </row>
    <row r="11" spans="1:47">
      <c r="B11" s="26"/>
      <c r="C11" s="26" t="s">
        <v>445</v>
      </c>
      <c r="AU11" s="1" t="s">
        <v>19</v>
      </c>
    </row>
    <row r="12" spans="1:47" ht="14.5">
      <c r="B12" s="991"/>
      <c r="C12" s="26" t="s">
        <v>0</v>
      </c>
      <c r="D12" s="27"/>
      <c r="E12" s="27"/>
      <c r="F12" s="27"/>
      <c r="G12" s="27"/>
      <c r="H12" s="27"/>
      <c r="I12" s="27"/>
      <c r="J12" s="27"/>
      <c r="K12" s="38">
        <f>'Consolidated Financials'!J10</f>
        <v>222813.080299811</v>
      </c>
      <c r="L12" s="38">
        <f>'Consolidated Financials'!K10</f>
        <v>530805.85757528094</v>
      </c>
      <c r="M12" s="22">
        <f>'Consolidated Financials'!L10</f>
        <v>655437.76590999984</v>
      </c>
      <c r="N12" s="22">
        <f>'Consolidated Financials'!M10</f>
        <v>788818.15963000013</v>
      </c>
      <c r="O12" s="662">
        <f>SUM('Consolidated Financials'!U10:X10)</f>
        <v>215686.730908064</v>
      </c>
      <c r="P12" s="662">
        <f>Q12-O12</f>
        <v>875633.24951981124</v>
      </c>
      <c r="Q12" s="22">
        <f>'Consolidated Financials'!N10</f>
        <v>1091319.9804278752</v>
      </c>
      <c r="R12" s="38">
        <f>'Consolidated Financials'!O10</f>
        <v>619476.69975418237</v>
      </c>
      <c r="T12" s="365"/>
      <c r="U12" s="365"/>
      <c r="AU12" s="1" t="s">
        <v>19</v>
      </c>
    </row>
    <row r="13" spans="1:47">
      <c r="B13" s="992"/>
      <c r="C13" s="1" t="s">
        <v>1</v>
      </c>
      <c r="K13" s="29">
        <f>'Consolidated Financials'!J18</f>
        <v>-137010</v>
      </c>
      <c r="L13" s="29">
        <f>'Consolidated Financials'!K18</f>
        <v>-287645.05142330768</v>
      </c>
      <c r="M13" s="145">
        <f>'Consolidated Financials'!L18</f>
        <v>-430359.22178934095</v>
      </c>
      <c r="N13" s="145">
        <f>'Consolidated Financials'!M18</f>
        <v>-516747.26449999999</v>
      </c>
      <c r="O13" s="664">
        <f>SUM('Consolidated Financials'!U18:X18)</f>
        <v>-139083.98272999999</v>
      </c>
      <c r="P13" s="664">
        <f>Q13-O13</f>
        <v>-563276.09362146305</v>
      </c>
      <c r="Q13" s="145">
        <f>'Consolidated Financials'!N18</f>
        <v>-702360.0763514631</v>
      </c>
      <c r="R13" s="29">
        <f>'Consolidated Financials'!O18</f>
        <v>-397437.85297439119</v>
      </c>
      <c r="T13" s="365"/>
      <c r="U13" s="365"/>
      <c r="AU13" s="1" t="s">
        <v>19</v>
      </c>
    </row>
    <row r="14" spans="1:47" ht="14.5">
      <c r="B14" s="992"/>
      <c r="C14" s="34"/>
      <c r="D14" s="27"/>
      <c r="E14" s="27"/>
      <c r="F14" s="27"/>
      <c r="G14" s="27"/>
      <c r="H14" s="27"/>
      <c r="I14" s="27"/>
      <c r="J14" s="27"/>
      <c r="K14" s="21"/>
      <c r="L14" s="21"/>
      <c r="M14" s="145"/>
      <c r="N14" s="145"/>
      <c r="O14" s="664"/>
      <c r="P14" s="664"/>
      <c r="Q14" s="145"/>
      <c r="R14" s="21"/>
      <c r="AU14" s="1" t="s">
        <v>19</v>
      </c>
    </row>
    <row r="15" spans="1:47">
      <c r="B15" s="991"/>
      <c r="C15" s="3" t="s">
        <v>3</v>
      </c>
      <c r="K15" s="23">
        <f>SUM(K12,K13)</f>
        <v>85803.080299811001</v>
      </c>
      <c r="L15" s="23">
        <f t="shared" ref="L15:R15" si="1">SUM(L12,L13)</f>
        <v>243160.80615197326</v>
      </c>
      <c r="M15" s="22">
        <f t="shared" si="1"/>
        <v>225078.54412065889</v>
      </c>
      <c r="N15" s="22">
        <f t="shared" si="1"/>
        <v>272070.89513000014</v>
      </c>
      <c r="O15" s="662">
        <f>SUM('Consolidated Financials'!U20:X20)</f>
        <v>76602.748178063994</v>
      </c>
      <c r="P15" s="662">
        <f>Q15-O15</f>
        <v>312357.15589834808</v>
      </c>
      <c r="Q15" s="22">
        <f t="shared" si="1"/>
        <v>388959.90407641209</v>
      </c>
      <c r="R15" s="23">
        <f t="shared" si="1"/>
        <v>222038.84677979117</v>
      </c>
      <c r="T15" s="365"/>
      <c r="U15" s="365"/>
      <c r="AU15" s="1" t="s">
        <v>19</v>
      </c>
    </row>
    <row r="16" spans="1:47">
      <c r="B16" s="991"/>
      <c r="C16" s="4"/>
      <c r="K16" s="21"/>
      <c r="L16" s="21"/>
      <c r="M16" s="399"/>
      <c r="N16" s="399"/>
      <c r="O16" s="1170"/>
      <c r="P16" s="1170"/>
      <c r="Q16" s="399"/>
      <c r="R16" s="365"/>
      <c r="AU16" s="1" t="s">
        <v>19</v>
      </c>
    </row>
    <row r="17" spans="2:47">
      <c r="B17" s="992"/>
      <c r="C17" s="4" t="s">
        <v>4</v>
      </c>
      <c r="K17" s="29">
        <f ca="1">'Consolidated Financials'!J23</f>
        <v>17972</v>
      </c>
      <c r="L17" s="29">
        <f>'Consolidated Financials'!K23</f>
        <v>15976</v>
      </c>
      <c r="M17" s="145">
        <f>'Consolidated Financials'!L23</f>
        <v>10846</v>
      </c>
      <c r="N17" s="145">
        <f>'Consolidated Financials'!M23</f>
        <v>2554</v>
      </c>
      <c r="O17" s="664">
        <f>SUM('Consolidated Financials'!U23:X23)</f>
        <v>155.88478999999998</v>
      </c>
      <c r="P17" s="664">
        <f t="shared" ref="P17:P22" ca="1" si="2">Q17-O17</f>
        <v>-29.47660000000019</v>
      </c>
      <c r="Q17" s="145">
        <f ca="1">'Consolidated Financials'!N23</f>
        <v>126.40818999999979</v>
      </c>
      <c r="R17" s="29">
        <f ca="1">'Consolidated Financials'!O23</f>
        <v>0</v>
      </c>
      <c r="AU17" s="1" t="s">
        <v>19</v>
      </c>
    </row>
    <row r="18" spans="2:47">
      <c r="B18" s="992"/>
      <c r="C18" s="4" t="s">
        <v>5</v>
      </c>
      <c r="K18" s="29">
        <f ca="1">'Consolidated Financials'!J24</f>
        <v>-125</v>
      </c>
      <c r="L18" s="29">
        <f>'Consolidated Financials'!K24</f>
        <v>38</v>
      </c>
      <c r="M18" s="145">
        <f>'Consolidated Financials'!L24</f>
        <v>-678</v>
      </c>
      <c r="N18" s="145">
        <f>'Consolidated Financials'!M24</f>
        <v>717</v>
      </c>
      <c r="O18" s="664">
        <f>SUM('Consolidated Financials'!U24:X24)</f>
        <v>-486.34860808400003</v>
      </c>
      <c r="P18" s="664">
        <f t="shared" si="2"/>
        <v>0</v>
      </c>
      <c r="Q18" s="145">
        <f>'Consolidated Financials'!N24</f>
        <v>-486.34860808400003</v>
      </c>
      <c r="R18" s="29">
        <f>'Consolidated Financials'!O24</f>
        <v>0</v>
      </c>
      <c r="AU18" s="1" t="s">
        <v>19</v>
      </c>
    </row>
    <row r="19" spans="2:47">
      <c r="B19" s="992"/>
      <c r="C19" s="4" t="s">
        <v>6</v>
      </c>
      <c r="K19" s="29">
        <f>'Consolidated Financials'!J25</f>
        <v>-38511.621178067675</v>
      </c>
      <c r="L19" s="29">
        <f>'Consolidated Financials'!K25</f>
        <v>-110263</v>
      </c>
      <c r="M19" s="145">
        <f>'Consolidated Financials'!L25</f>
        <v>-82570</v>
      </c>
      <c r="N19" s="145">
        <f>'Consolidated Financials'!M25</f>
        <v>-55235</v>
      </c>
      <c r="O19" s="664">
        <f>SUM('Consolidated Financials'!U25:X25)</f>
        <v>-14827.400000000001</v>
      </c>
      <c r="P19" s="664">
        <f t="shared" ca="1" si="2"/>
        <v>-65776.124824418977</v>
      </c>
      <c r="Q19" s="145">
        <f ca="1">'Consolidated Financials'!N25</f>
        <v>-80603.524824418972</v>
      </c>
      <c r="R19" s="29">
        <f ca="1">'Consolidated Financials'!O25</f>
        <v>-51440.422925685576</v>
      </c>
      <c r="AU19" s="1" t="s">
        <v>19</v>
      </c>
    </row>
    <row r="20" spans="2:47">
      <c r="B20" s="992"/>
      <c r="C20" s="4" t="s">
        <v>7</v>
      </c>
      <c r="K20" s="29">
        <f>'Consolidated Financials'!J26</f>
        <v>-47110.400320000001</v>
      </c>
      <c r="L20" s="29">
        <f>'Consolidated Financials'!K26</f>
        <v>-47966</v>
      </c>
      <c r="M20" s="145">
        <f>'Consolidated Financials'!L26</f>
        <v>-41211</v>
      </c>
      <c r="N20" s="145">
        <f>'Consolidated Financials'!M26</f>
        <v>-55634</v>
      </c>
      <c r="O20" s="664">
        <f>SUM('Consolidated Financials'!U26:X26)</f>
        <v>-14384</v>
      </c>
      <c r="P20" s="664">
        <f t="shared" si="2"/>
        <v>-47636.780328184417</v>
      </c>
      <c r="Q20" s="145">
        <f>'Consolidated Financials'!N26</f>
        <v>-62020.780328184417</v>
      </c>
      <c r="R20" s="29">
        <f>'Consolidated Financials'!O26</f>
        <v>-23058.414042599623</v>
      </c>
      <c r="AU20" s="1" t="s">
        <v>19</v>
      </c>
    </row>
    <row r="21" spans="2:47">
      <c r="B21" s="992"/>
      <c r="C21" s="4" t="s">
        <v>8</v>
      </c>
      <c r="K21" s="29">
        <f>'Consolidated Financials'!J27</f>
        <v>-75433</v>
      </c>
      <c r="L21" s="29">
        <f>'Consolidated Financials'!K27</f>
        <v>-129569</v>
      </c>
      <c r="M21" s="145">
        <f>'Consolidated Financials'!L27</f>
        <v>-150129</v>
      </c>
      <c r="N21" s="145">
        <f>'Consolidated Financials'!M27</f>
        <v>-163342</v>
      </c>
      <c r="O21" s="664">
        <f>SUM('Consolidated Financials'!U27:X27)</f>
        <v>-68939.854999999996</v>
      </c>
      <c r="P21" s="664">
        <f t="shared" si="2"/>
        <v>-161136.38060488191</v>
      </c>
      <c r="Q21" s="145">
        <f>'Consolidated Financials'!N27</f>
        <v>-230076.23560488189</v>
      </c>
      <c r="R21" s="29">
        <f>'Consolidated Financials'!O27</f>
        <v>-152790.74370824316</v>
      </c>
      <c r="AU21" s="1" t="s">
        <v>19</v>
      </c>
    </row>
    <row r="22" spans="2:47">
      <c r="B22" s="992"/>
      <c r="C22" s="4" t="s">
        <v>9</v>
      </c>
      <c r="I22" s="4"/>
      <c r="K22" s="29">
        <f>'Consolidated Financials'!J28</f>
        <v>-3553</v>
      </c>
      <c r="L22" s="29">
        <f>'Consolidated Financials'!K28</f>
        <v>-11750</v>
      </c>
      <c r="M22" s="145">
        <v>-21170</v>
      </c>
      <c r="N22" s="145">
        <f>'Consolidated Financials'!M28</f>
        <v>-27595</v>
      </c>
      <c r="O22" s="664">
        <f>SUM('Consolidated Financials'!U28:X28)</f>
        <v>-3427.7736517454805</v>
      </c>
      <c r="P22" s="664">
        <f t="shared" ca="1" si="2"/>
        <v>-23437.04733174558</v>
      </c>
      <c r="Q22" s="145">
        <f ca="1">'Consolidated Financials'!N28</f>
        <v>-26864.820983491059</v>
      </c>
      <c r="R22" s="29">
        <f ca="1">'Consolidated Financials'!O28</f>
        <v>-10970.471313177361</v>
      </c>
      <c r="AU22" s="1" t="s">
        <v>19</v>
      </c>
    </row>
    <row r="23" spans="2:47">
      <c r="B23" s="991"/>
      <c r="C23" s="3" t="s">
        <v>644</v>
      </c>
      <c r="K23" s="23">
        <f t="shared" ref="K23:R23" ca="1" si="3">SUM(K17:K22,K15)</f>
        <v>-60957.941198256682</v>
      </c>
      <c r="L23" s="23">
        <f t="shared" si="3"/>
        <v>-40373.193848026742</v>
      </c>
      <c r="M23" s="22">
        <f t="shared" si="3"/>
        <v>-59833.455879341112</v>
      </c>
      <c r="N23" s="22">
        <f t="shared" si="3"/>
        <v>-26464.104869999865</v>
      </c>
      <c r="O23" s="662">
        <f t="shared" si="3"/>
        <v>-25306.74429176547</v>
      </c>
      <c r="P23" s="662">
        <f t="shared" ca="1" si="3"/>
        <v>14341.346209117211</v>
      </c>
      <c r="Q23" s="22">
        <f t="shared" ca="1" si="3"/>
        <v>-10965.398082648288</v>
      </c>
      <c r="R23" s="23">
        <f t="shared" ca="1" si="3"/>
        <v>-16221.205209914537</v>
      </c>
      <c r="AU23" s="1" t="s">
        <v>19</v>
      </c>
    </row>
    <row r="24" spans="2:47">
      <c r="C24" s="4"/>
      <c r="K24" s="21"/>
      <c r="L24" s="21"/>
      <c r="M24" s="145"/>
      <c r="N24" s="145"/>
      <c r="O24" s="664"/>
      <c r="P24" s="664"/>
      <c r="Q24" s="145"/>
      <c r="R24" s="21"/>
      <c r="AU24" s="1" t="s">
        <v>19</v>
      </c>
    </row>
    <row r="25" spans="2:47">
      <c r="B25" s="992"/>
      <c r="C25" s="4" t="s">
        <v>11</v>
      </c>
      <c r="K25" s="29">
        <f ca="1">'Consolidated Financials'!J32</f>
        <v>9458</v>
      </c>
      <c r="L25" s="29">
        <f>'Consolidated Financials'!K32</f>
        <v>4606</v>
      </c>
      <c r="M25" s="145">
        <f>'Consolidated Financials'!L32</f>
        <v>2239</v>
      </c>
      <c r="N25" s="145">
        <f>'Consolidated Financials'!M32</f>
        <v>857</v>
      </c>
      <c r="O25" s="664">
        <f>SUM('Consolidated Financials'!U32:X32)</f>
        <v>151.26373468599999</v>
      </c>
      <c r="P25" s="664">
        <f>Q25-O25</f>
        <v>2568.5737917713741</v>
      </c>
      <c r="Q25" s="145">
        <f>'Consolidated Financials'!N32</f>
        <v>2719.8375264573742</v>
      </c>
      <c r="R25" s="29">
        <f>'Consolidated Financials'!O32</f>
        <v>1959.1037237153835</v>
      </c>
      <c r="AU25" s="1" t="s">
        <v>19</v>
      </c>
    </row>
    <row r="26" spans="2:47">
      <c r="B26" s="992"/>
      <c r="C26" s="4" t="s">
        <v>12</v>
      </c>
      <c r="K26" s="29">
        <f ca="1">'Consolidated Financials'!J33</f>
        <v>-759</v>
      </c>
      <c r="L26" s="29">
        <f>'Consolidated Financials'!K33</f>
        <v>-435</v>
      </c>
      <c r="M26" s="145">
        <f>'Consolidated Financials'!L33</f>
        <v>-240</v>
      </c>
      <c r="N26" s="145">
        <f>'Consolidated Financials'!M33</f>
        <v>-144</v>
      </c>
      <c r="O26" s="664">
        <f>SUM('Consolidated Financials'!U33:X33)</f>
        <v>-632.07286808399999</v>
      </c>
      <c r="P26" s="664">
        <f ca="1">Q26-O26</f>
        <v>432.59771709751197</v>
      </c>
      <c r="Q26" s="145">
        <f ca="1">'Consolidated Financials'!N33</f>
        <v>-199.47515098648802</v>
      </c>
      <c r="R26" s="29">
        <f ca="1">'Consolidated Financials'!O33</f>
        <v>-193.09420602810511</v>
      </c>
      <c r="AU26" s="1" t="s">
        <v>19</v>
      </c>
    </row>
    <row r="27" spans="2:47">
      <c r="B27" s="993"/>
      <c r="C27" s="4" t="s">
        <v>13</v>
      </c>
      <c r="K27" s="29">
        <f ca="1">'Consolidated Financials'!J34</f>
        <v>0</v>
      </c>
      <c r="L27" s="29">
        <f>'Consolidated Financials'!K34</f>
        <v>-1104</v>
      </c>
      <c r="M27" s="145">
        <f>'Consolidated Financials'!L34</f>
        <v>-27</v>
      </c>
      <c r="N27" s="145">
        <f>'Consolidated Financials'!M34</f>
        <v>-164</v>
      </c>
      <c r="O27" s="664">
        <f>SUM('Consolidated Financials'!U34:X34)</f>
        <v>0</v>
      </c>
      <c r="P27" s="664">
        <f>Q27-O27</f>
        <v>0</v>
      </c>
      <c r="Q27" s="145">
        <f>'Consolidated Financials'!N34</f>
        <v>0</v>
      </c>
      <c r="R27" s="29">
        <f>'Consolidated Financials'!O34</f>
        <v>0</v>
      </c>
      <c r="AU27" s="1" t="s">
        <v>19</v>
      </c>
    </row>
    <row r="28" spans="2:47">
      <c r="B28" s="992"/>
      <c r="C28" s="4" t="s">
        <v>21</v>
      </c>
      <c r="K28" s="29">
        <f ca="1">'Consolidated Financials'!J35</f>
        <v>-58660</v>
      </c>
      <c r="L28" s="29">
        <f>'Consolidated Financials'!K35</f>
        <v>-58660</v>
      </c>
      <c r="M28" s="145">
        <f>'Consolidated Financials'!L35</f>
        <v>-53838</v>
      </c>
      <c r="N28" s="145">
        <f>'Consolidated Financials'!M35</f>
        <v>0</v>
      </c>
      <c r="O28" s="664">
        <f>SUM('Consolidated Financials'!U35:X35)</f>
        <v>0</v>
      </c>
      <c r="P28" s="664">
        <f>Q28-O28</f>
        <v>0</v>
      </c>
      <c r="Q28" s="145">
        <f>'Consolidated Financials'!N35</f>
        <v>0</v>
      </c>
      <c r="R28" s="29">
        <f>'Consolidated Financials'!O35</f>
        <v>0</v>
      </c>
      <c r="AU28" s="1" t="s">
        <v>19</v>
      </c>
    </row>
    <row r="29" spans="2:47">
      <c r="B29" s="991"/>
      <c r="C29" s="3" t="s">
        <v>636</v>
      </c>
      <c r="K29" s="23">
        <f t="shared" ref="K29:R29" ca="1" si="4">SUM(K25:K28,K23)</f>
        <v>-110918.94119825668</v>
      </c>
      <c r="L29" s="23">
        <f t="shared" si="4"/>
        <v>-95966.193848026742</v>
      </c>
      <c r="M29" s="22">
        <f t="shared" si="4"/>
        <v>-111699.45587934111</v>
      </c>
      <c r="N29" s="22">
        <f t="shared" si="4"/>
        <v>-25915.104869999865</v>
      </c>
      <c r="O29" s="662">
        <f>SUM(O25:O28,O23)</f>
        <v>-25787.553425163471</v>
      </c>
      <c r="P29" s="662">
        <f t="shared" ca="1" si="4"/>
        <v>17342.517717986098</v>
      </c>
      <c r="Q29" s="22">
        <f t="shared" ca="1" si="4"/>
        <v>-8445.0357071774015</v>
      </c>
      <c r="R29" s="22">
        <f t="shared" ca="1" si="4"/>
        <v>-14455.195692227258</v>
      </c>
      <c r="AU29" s="1" t="s">
        <v>19</v>
      </c>
    </row>
    <row r="30" spans="2:47">
      <c r="C30" s="4"/>
      <c r="K30" s="21"/>
      <c r="L30" s="21"/>
      <c r="M30" s="145"/>
      <c r="N30" s="145"/>
      <c r="O30" s="664"/>
      <c r="P30" s="664"/>
      <c r="Q30" s="145"/>
      <c r="R30" s="21"/>
      <c r="AU30" s="1" t="s">
        <v>19</v>
      </c>
    </row>
    <row r="31" spans="2:47">
      <c r="B31" s="992"/>
      <c r="C31" s="4" t="s">
        <v>15</v>
      </c>
      <c r="K31" s="29">
        <f>'Consolidated Financials'!J39</f>
        <v>-134</v>
      </c>
      <c r="L31" s="29">
        <f>'Consolidated Financials'!K39</f>
        <v>60</v>
      </c>
      <c r="M31" s="145">
        <f>'Consolidated Financials'!L39</f>
        <v>0</v>
      </c>
      <c r="N31" s="145">
        <f>'Consolidated Financials'!M39</f>
        <v>0</v>
      </c>
      <c r="O31" s="664">
        <f>SUM('Consolidated Financials'!U39:X39)</f>
        <v>0</v>
      </c>
      <c r="P31" s="664">
        <f>Q31-O31</f>
        <v>0</v>
      </c>
      <c r="Q31" s="145">
        <f>'Consolidated Financials'!N39</f>
        <v>0</v>
      </c>
      <c r="R31" s="29">
        <f>'Consolidated Financials'!O39</f>
        <v>0</v>
      </c>
      <c r="AU31" s="1" t="s">
        <v>19</v>
      </c>
    </row>
    <row r="32" spans="2:47">
      <c r="B32" s="992"/>
      <c r="C32" s="4"/>
      <c r="K32" s="21"/>
      <c r="L32" s="21"/>
      <c r="M32" s="145"/>
      <c r="N32" s="145"/>
      <c r="O32" s="664"/>
      <c r="P32" s="664"/>
      <c r="Q32" s="145"/>
      <c r="R32" s="21"/>
      <c r="AU32" s="1" t="s">
        <v>19</v>
      </c>
    </row>
    <row r="33" spans="2:47">
      <c r="B33" s="991"/>
      <c r="C33" s="3" t="s">
        <v>637</v>
      </c>
      <c r="K33" s="23">
        <f ca="1">K29+K31</f>
        <v>-111052.94119825668</v>
      </c>
      <c r="L33" s="23">
        <f t="shared" ref="L33:R33" si="5">L29+L31</f>
        <v>-95906.193848026742</v>
      </c>
      <c r="M33" s="22">
        <f t="shared" si="5"/>
        <v>-111699.45587934111</v>
      </c>
      <c r="N33" s="22">
        <f t="shared" si="5"/>
        <v>-25915.104869999865</v>
      </c>
      <c r="O33" s="662">
        <f>O29+O31</f>
        <v>-25787.553425163471</v>
      </c>
      <c r="P33" s="662">
        <f t="shared" ca="1" si="5"/>
        <v>17342.517717986098</v>
      </c>
      <c r="Q33" s="22">
        <f t="shared" ca="1" si="5"/>
        <v>-8445.0357071774015</v>
      </c>
      <c r="R33" s="23">
        <f t="shared" ca="1" si="5"/>
        <v>-14455.195692227258</v>
      </c>
      <c r="AU33" s="1" t="s">
        <v>19</v>
      </c>
    </row>
    <row r="34" spans="2:47">
      <c r="B34" s="992"/>
      <c r="C34" s="3" t="s">
        <v>17</v>
      </c>
      <c r="K34" s="21"/>
      <c r="L34" s="386"/>
      <c r="M34" s="145"/>
      <c r="N34" s="145"/>
      <c r="O34" s="664"/>
      <c r="P34" s="664"/>
      <c r="Q34" s="1171"/>
      <c r="AU34" s="1" t="s">
        <v>19</v>
      </c>
    </row>
    <row r="35" spans="2:47">
      <c r="B35" s="992"/>
      <c r="C35" s="3"/>
      <c r="K35" s="21"/>
      <c r="L35" s="386"/>
      <c r="M35" s="145"/>
      <c r="N35" s="145"/>
      <c r="O35" s="664"/>
      <c r="P35" s="664"/>
      <c r="Q35" s="1171"/>
      <c r="AU35" s="1" t="s">
        <v>19</v>
      </c>
    </row>
    <row r="36" spans="2:47">
      <c r="B36" s="992"/>
      <c r="C36" s="4" t="s">
        <v>18</v>
      </c>
      <c r="K36" s="39">
        <f t="shared" ref="K36:R36" ca="1" si="6">K33</f>
        <v>-111052.94119825668</v>
      </c>
      <c r="L36" s="39">
        <f t="shared" si="6"/>
        <v>-95906.193848026742</v>
      </c>
      <c r="M36" s="145">
        <f t="shared" si="6"/>
        <v>-111699.45587934111</v>
      </c>
      <c r="N36" s="145">
        <f t="shared" si="6"/>
        <v>-25915.104869999865</v>
      </c>
      <c r="O36" s="664">
        <f>SUM('Consolidated Financials'!U45:X45)</f>
        <v>-25787.553425163489</v>
      </c>
      <c r="P36" s="664">
        <f ca="1">Q36-O36</f>
        <v>17342.517717986088</v>
      </c>
      <c r="Q36" s="145">
        <f t="shared" ca="1" si="6"/>
        <v>-8445.0357071774015</v>
      </c>
      <c r="R36" s="39">
        <f t="shared" ca="1" si="6"/>
        <v>-14455.195692227258</v>
      </c>
      <c r="AU36" s="1" t="s">
        <v>19</v>
      </c>
    </row>
    <row r="37" spans="2:47">
      <c r="B37" s="992"/>
      <c r="C37" s="3"/>
      <c r="K37" s="21"/>
      <c r="L37" s="387"/>
      <c r="M37" s="145"/>
      <c r="N37" s="145"/>
      <c r="O37" s="664"/>
      <c r="P37" s="664"/>
      <c r="Q37" s="1171"/>
      <c r="AU37" s="1" t="s">
        <v>19</v>
      </c>
    </row>
    <row r="38" spans="2:47">
      <c r="B38" s="992"/>
      <c r="C38" s="3" t="s">
        <v>827</v>
      </c>
      <c r="K38" s="21"/>
      <c r="L38" s="387"/>
      <c r="M38" s="145"/>
      <c r="N38" s="145"/>
      <c r="O38" s="664"/>
      <c r="P38" s="664"/>
      <c r="Q38" s="1171"/>
      <c r="AU38" s="1" t="s">
        <v>19</v>
      </c>
    </row>
    <row r="39" spans="2:47">
      <c r="B39" s="992"/>
      <c r="C39" s="3"/>
      <c r="K39" s="21"/>
      <c r="L39" s="387"/>
      <c r="M39" s="145"/>
      <c r="N39" s="145"/>
      <c r="O39" s="664"/>
      <c r="P39" s="664"/>
      <c r="Q39" s="1171"/>
      <c r="AU39" s="1" t="s">
        <v>19</v>
      </c>
    </row>
    <row r="40" spans="2:47">
      <c r="B40" s="992"/>
      <c r="C40" s="4" t="s">
        <v>829</v>
      </c>
      <c r="K40" s="29">
        <f>'Consolidated Financials'!J51</f>
        <v>0</v>
      </c>
      <c r="L40" s="29">
        <f>'Consolidated Financials'!K51</f>
        <v>0</v>
      </c>
      <c r="M40" s="145">
        <f>'Consolidated Financials'!L51</f>
        <v>0</v>
      </c>
      <c r="N40" s="145">
        <f>'Consolidated Financials'!M51</f>
        <v>-475</v>
      </c>
      <c r="O40" s="664">
        <f>SUM('Consolidated Financials'!U51:X51)</f>
        <v>73.038839999999993</v>
      </c>
      <c r="P40" s="664">
        <f>Q40-O40</f>
        <v>0</v>
      </c>
      <c r="Q40" s="145">
        <f>'Consolidated Financials'!N51</f>
        <v>73.038839999999993</v>
      </c>
      <c r="R40" s="29">
        <f>'Consolidated Financials'!O51</f>
        <v>0</v>
      </c>
      <c r="AU40" s="1" t="s">
        <v>19</v>
      </c>
    </row>
    <row r="41" spans="2:47">
      <c r="B41" s="992"/>
      <c r="C41" s="3"/>
      <c r="K41" s="21"/>
      <c r="L41" s="387"/>
      <c r="M41" s="145"/>
      <c r="N41" s="145"/>
      <c r="O41" s="664"/>
      <c r="P41" s="664"/>
      <c r="Q41" s="1171"/>
      <c r="AU41" s="1" t="s">
        <v>19</v>
      </c>
    </row>
    <row r="42" spans="2:47">
      <c r="B42" s="992"/>
      <c r="C42" s="3" t="s">
        <v>17</v>
      </c>
      <c r="K42" s="21"/>
      <c r="L42" s="387"/>
      <c r="M42" s="145"/>
      <c r="N42" s="145"/>
      <c r="O42" s="664"/>
      <c r="P42" s="664"/>
      <c r="Q42" s="1171"/>
      <c r="AU42" s="1" t="s">
        <v>19</v>
      </c>
    </row>
    <row r="43" spans="2:47">
      <c r="B43" s="992"/>
      <c r="C43" s="4" t="s">
        <v>18</v>
      </c>
      <c r="K43" s="21">
        <f ca="1">K36+K40</f>
        <v>-111052.94119825668</v>
      </c>
      <c r="L43" s="21">
        <f t="shared" ref="L43:R43" si="7">L36+L40</f>
        <v>-95906.193848026742</v>
      </c>
      <c r="M43" s="145">
        <f t="shared" si="7"/>
        <v>-111699.45587934111</v>
      </c>
      <c r="N43" s="145">
        <f t="shared" si="7"/>
        <v>-26390.104869999865</v>
      </c>
      <c r="O43" s="664">
        <f>O36+O40</f>
        <v>-25714.514585163488</v>
      </c>
      <c r="P43" s="664">
        <f t="shared" ca="1" si="7"/>
        <v>17342.517717986088</v>
      </c>
      <c r="Q43" s="145">
        <f t="shared" ca="1" si="7"/>
        <v>-8371.9968671774022</v>
      </c>
      <c r="R43" s="21">
        <f t="shared" ca="1" si="7"/>
        <v>-14455.195692227258</v>
      </c>
      <c r="AU43" s="1" t="s">
        <v>19</v>
      </c>
    </row>
    <row r="44" spans="2:47">
      <c r="B44" s="992"/>
      <c r="C44" s="3"/>
      <c r="K44" s="21"/>
      <c r="L44" s="387"/>
      <c r="M44" s="145"/>
      <c r="N44" s="145"/>
      <c r="O44" s="664"/>
      <c r="P44" s="664"/>
      <c r="Q44" s="1171"/>
      <c r="AU44" s="1" t="s">
        <v>19</v>
      </c>
    </row>
    <row r="45" spans="2:47" s="26" customFormat="1">
      <c r="B45" s="991"/>
      <c r="C45" s="3" t="s">
        <v>830</v>
      </c>
      <c r="K45" s="23">
        <f ca="1">K36+K40</f>
        <v>-111052.94119825668</v>
      </c>
      <c r="L45" s="23">
        <f t="shared" ref="L45:R45" si="8">L36+L40</f>
        <v>-95906.193848026742</v>
      </c>
      <c r="M45" s="22">
        <f t="shared" si="8"/>
        <v>-111699.45587934111</v>
      </c>
      <c r="N45" s="22">
        <f t="shared" si="8"/>
        <v>-26390.104869999865</v>
      </c>
      <c r="O45" s="662">
        <f>O36+O40</f>
        <v>-25714.514585163488</v>
      </c>
      <c r="P45" s="662">
        <f t="shared" ca="1" si="8"/>
        <v>17342.517717986088</v>
      </c>
      <c r="Q45" s="22">
        <f t="shared" ca="1" si="8"/>
        <v>-8371.9968671774022</v>
      </c>
      <c r="R45" s="23">
        <f t="shared" ca="1" si="8"/>
        <v>-14455.195692227258</v>
      </c>
      <c r="AU45" s="26" t="s">
        <v>19</v>
      </c>
    </row>
    <row r="46" spans="2:47">
      <c r="B46" s="992"/>
      <c r="C46" s="3"/>
      <c r="K46" s="21"/>
      <c r="L46" s="387"/>
      <c r="M46" s="145"/>
      <c r="N46" s="145"/>
      <c r="O46" s="664"/>
      <c r="P46" s="664"/>
      <c r="Q46" s="1171"/>
      <c r="AU46" s="1" t="s">
        <v>19</v>
      </c>
    </row>
    <row r="47" spans="2:47">
      <c r="B47" s="991"/>
      <c r="C47" s="3" t="s">
        <v>639</v>
      </c>
      <c r="K47" s="21"/>
      <c r="L47" s="386"/>
      <c r="M47" s="145"/>
      <c r="N47" s="145"/>
      <c r="O47" s="664"/>
      <c r="P47" s="664"/>
      <c r="Q47" s="1171"/>
      <c r="AU47" s="1" t="s">
        <v>19</v>
      </c>
    </row>
    <row r="48" spans="2:47">
      <c r="B48" s="992"/>
      <c r="C48" s="4" t="s">
        <v>640</v>
      </c>
      <c r="K48" s="29">
        <f>'Consolidated Financials'!J60</f>
        <v>0</v>
      </c>
      <c r="L48" s="29">
        <f>'Consolidated Financials'!K60</f>
        <v>0</v>
      </c>
      <c r="M48" s="145">
        <f>'Consolidated Financials'!L60</f>
        <v>1140</v>
      </c>
      <c r="N48" s="145">
        <f>'Consolidated Financials'!M60</f>
        <v>18328</v>
      </c>
      <c r="O48" s="664">
        <f>SUM('Consolidated Financials'!U60:X60)</f>
        <v>1752</v>
      </c>
      <c r="P48" s="664">
        <f>Q48-O48</f>
        <v>15095.89616337026</v>
      </c>
      <c r="Q48" s="145">
        <f>'Consolidated Financials'!N60</f>
        <v>16847.89616337026</v>
      </c>
      <c r="R48" s="29">
        <f>'Consolidated Financials'!O60</f>
        <v>0</v>
      </c>
      <c r="AU48" s="1" t="s">
        <v>19</v>
      </c>
    </row>
    <row r="49" spans="1:47">
      <c r="B49" s="992"/>
      <c r="C49" s="4" t="s">
        <v>641</v>
      </c>
      <c r="K49" s="29">
        <f ca="1">'Consolidated Financials'!J61</f>
        <v>6172</v>
      </c>
      <c r="L49" s="29">
        <f ca="1">'Consolidated Financials'!K61</f>
        <v>7835</v>
      </c>
      <c r="M49" s="145">
        <f ca="1">'Consolidated Financials'!L61</f>
        <v>21479</v>
      </c>
      <c r="N49" s="145">
        <f ca="1">'Consolidated Financials'!M61</f>
        <v>21437</v>
      </c>
      <c r="O49" s="664">
        <f>SUM('Consolidated Financials'!U61:X61)</f>
        <v>4570.0831939552745</v>
      </c>
      <c r="P49" s="664">
        <f>Q49-O49</f>
        <v>9140.1663879105472</v>
      </c>
      <c r="Q49" s="145">
        <f>'Consolidated Financials'!N61</f>
        <v>13710.249581865823</v>
      </c>
      <c r="R49" s="29">
        <f>'Consolidated Financials'!O61</f>
        <v>1228.7184254469357</v>
      </c>
      <c r="AU49" s="1" t="s">
        <v>19</v>
      </c>
    </row>
    <row r="50" spans="1:47">
      <c r="B50" s="992"/>
      <c r="C50" s="4" t="s">
        <v>642</v>
      </c>
      <c r="K50" s="29">
        <f ca="1">'Consolidated Financials'!J62</f>
        <v>58660</v>
      </c>
      <c r="L50" s="29">
        <f>'Consolidated Financials'!K62</f>
        <v>58660</v>
      </c>
      <c r="M50" s="145">
        <f>'Consolidated Financials'!L62</f>
        <v>53838</v>
      </c>
      <c r="N50" s="145">
        <f>'Consolidated Financials'!M62</f>
        <v>0</v>
      </c>
      <c r="O50" s="664">
        <f>SUM('Consolidated Financials'!U62:X62)</f>
        <v>0</v>
      </c>
      <c r="P50" s="664">
        <f>Q50-O50</f>
        <v>0</v>
      </c>
      <c r="Q50" s="145">
        <f>'Consolidated Financials'!N62</f>
        <v>0</v>
      </c>
      <c r="R50" s="29">
        <f>'Consolidated Financials'!O62</f>
        <v>0</v>
      </c>
      <c r="AU50" s="1" t="s">
        <v>19</v>
      </c>
    </row>
    <row r="51" spans="1:47" s="26" customFormat="1">
      <c r="C51" s="3" t="s">
        <v>643</v>
      </c>
      <c r="K51" s="23">
        <f ca="1">K45+SUM(K48:K50)</f>
        <v>-46220.941198256682</v>
      </c>
      <c r="L51" s="23">
        <f t="shared" ref="L51" ca="1" si="9">L45+SUM(L48:L50)</f>
        <v>-29411.193848026742</v>
      </c>
      <c r="M51" s="22">
        <f ca="1">M33+SUM(M48:M50)</f>
        <v>-35242.455879341112</v>
      </c>
      <c r="N51" s="22">
        <f ca="1">N33+SUM(N48:N50)</f>
        <v>13849.895130000135</v>
      </c>
      <c r="O51" s="662">
        <f>O33+SUM(O48:O50)</f>
        <v>-19465.470231208197</v>
      </c>
      <c r="P51" s="662">
        <f t="shared" ref="P51:R51" ca="1" si="10">P33+SUM(P48:P50)</f>
        <v>41578.580269266909</v>
      </c>
      <c r="Q51" s="22">
        <f t="shared" ca="1" si="10"/>
        <v>22113.110038058683</v>
      </c>
      <c r="R51" s="23">
        <f t="shared" ca="1" si="10"/>
        <v>-13226.477266780323</v>
      </c>
      <c r="AU51" s="26" t="s">
        <v>19</v>
      </c>
    </row>
    <row r="52" spans="1:47">
      <c r="C52" s="3"/>
      <c r="AU52" s="1" t="s">
        <v>19</v>
      </c>
    </row>
    <row r="53" spans="1:47">
      <c r="C53" s="3"/>
      <c r="AU53" s="1" t="s">
        <v>19</v>
      </c>
    </row>
    <row r="54" spans="1:47" hidden="1">
      <c r="A54" s="1">
        <v>3.1</v>
      </c>
      <c r="C54" s="13" t="s">
        <v>0</v>
      </c>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1" t="s">
        <v>19</v>
      </c>
    </row>
    <row r="55" spans="1:47" hidden="1">
      <c r="B55" s="26" t="s">
        <v>448</v>
      </c>
      <c r="C55" s="26" t="s">
        <v>459</v>
      </c>
      <c r="O55" s="1"/>
      <c r="P55" s="1"/>
      <c r="AU55" s="1" t="s">
        <v>19</v>
      </c>
    </row>
    <row r="56" spans="1:47" hidden="1">
      <c r="L56" s="4"/>
      <c r="O56" s="1"/>
      <c r="P56" s="1"/>
      <c r="AU56" s="1" t="s">
        <v>19</v>
      </c>
    </row>
    <row r="57" spans="1:47" hidden="1">
      <c r="C57" s="1" t="s">
        <v>449</v>
      </c>
      <c r="L57" s="4"/>
      <c r="O57" s="1"/>
      <c r="P57" s="1"/>
      <c r="AU57" s="1" t="s">
        <v>19</v>
      </c>
    </row>
    <row r="58" spans="1:47" hidden="1">
      <c r="C58" s="1" t="s">
        <v>450</v>
      </c>
      <c r="L58" s="4"/>
      <c r="O58" s="1"/>
      <c r="P58" s="1"/>
      <c r="AU58" s="1" t="s">
        <v>19</v>
      </c>
    </row>
    <row r="59" spans="1:47" hidden="1">
      <c r="C59" s="1" t="s">
        <v>451</v>
      </c>
      <c r="L59" s="4"/>
      <c r="O59" s="1"/>
      <c r="P59" s="1"/>
      <c r="AU59" s="1" t="s">
        <v>19</v>
      </c>
    </row>
    <row r="60" spans="1:47" hidden="1">
      <c r="C60" s="1" t="s">
        <v>452</v>
      </c>
      <c r="L60" s="4"/>
      <c r="O60" s="1"/>
      <c r="P60" s="1"/>
      <c r="AU60" s="1" t="s">
        <v>19</v>
      </c>
    </row>
    <row r="61" spans="1:47" hidden="1">
      <c r="C61" s="1" t="s">
        <v>454</v>
      </c>
      <c r="L61" s="3"/>
      <c r="O61" s="1"/>
      <c r="P61" s="1"/>
      <c r="AU61" s="1" t="s">
        <v>19</v>
      </c>
    </row>
    <row r="62" spans="1:47" hidden="1">
      <c r="C62" s="26" t="s">
        <v>453</v>
      </c>
      <c r="L62" s="3"/>
      <c r="O62" s="1"/>
      <c r="P62" s="1"/>
      <c r="AU62" s="1" t="s">
        <v>19</v>
      </c>
    </row>
    <row r="63" spans="1:47" hidden="1">
      <c r="O63" s="1"/>
      <c r="P63" s="1"/>
      <c r="AU63" s="1" t="s">
        <v>19</v>
      </c>
    </row>
    <row r="64" spans="1:47" hidden="1">
      <c r="B64" s="26"/>
      <c r="L64" s="4"/>
      <c r="O64" s="1"/>
      <c r="P64" s="1"/>
      <c r="AU64" s="1" t="s">
        <v>19</v>
      </c>
    </row>
    <row r="65" spans="1:47" hidden="1">
      <c r="A65" s="1">
        <v>3.2</v>
      </c>
      <c r="C65" s="13" t="s">
        <v>456</v>
      </c>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1" t="s">
        <v>19</v>
      </c>
    </row>
    <row r="66" spans="1:47" hidden="1">
      <c r="B66" s="26" t="s">
        <v>457</v>
      </c>
      <c r="C66" s="994" t="s">
        <v>458</v>
      </c>
      <c r="O66" s="1"/>
      <c r="P66" s="1"/>
      <c r="AU66" s="1" t="s">
        <v>19</v>
      </c>
    </row>
    <row r="67" spans="1:47" hidden="1">
      <c r="L67" s="3"/>
      <c r="O67" s="1"/>
      <c r="P67" s="1"/>
      <c r="AU67" s="1" t="s">
        <v>19</v>
      </c>
    </row>
    <row r="68" spans="1:47" hidden="1">
      <c r="C68" s="1" t="s">
        <v>460</v>
      </c>
      <c r="I68" s="26"/>
      <c r="L68" s="3"/>
      <c r="O68" s="1"/>
      <c r="P68" s="1"/>
      <c r="AU68" s="1" t="s">
        <v>19</v>
      </c>
    </row>
    <row r="69" spans="1:47" hidden="1">
      <c r="C69" s="1" t="s">
        <v>461</v>
      </c>
      <c r="M69" s="3"/>
      <c r="O69" s="1"/>
      <c r="P69" s="1"/>
      <c r="AU69" s="1" t="s">
        <v>19</v>
      </c>
    </row>
    <row r="70" spans="1:47" hidden="1">
      <c r="C70" s="1" t="s">
        <v>462</v>
      </c>
      <c r="O70" s="1"/>
      <c r="P70" s="1"/>
      <c r="AU70" s="1" t="s">
        <v>19</v>
      </c>
    </row>
    <row r="71" spans="1:47" hidden="1">
      <c r="C71" s="1" t="s">
        <v>463</v>
      </c>
      <c r="I71" s="26"/>
      <c r="O71" s="1"/>
      <c r="P71" s="1"/>
      <c r="AU71" s="1" t="s">
        <v>19</v>
      </c>
    </row>
    <row r="72" spans="1:47" hidden="1">
      <c r="C72" s="1" t="s">
        <v>464</v>
      </c>
      <c r="O72" s="1"/>
      <c r="P72" s="1"/>
      <c r="AU72" s="1" t="s">
        <v>19</v>
      </c>
    </row>
    <row r="73" spans="1:47" hidden="1">
      <c r="O73" s="1"/>
      <c r="P73" s="1"/>
      <c r="AU73" s="1" t="s">
        <v>19</v>
      </c>
    </row>
    <row r="74" spans="1:47" hidden="1">
      <c r="C74" s="166" t="s">
        <v>465</v>
      </c>
      <c r="I74" s="26"/>
      <c r="O74" s="1"/>
      <c r="P74" s="1"/>
      <c r="AU74" s="1" t="s">
        <v>19</v>
      </c>
    </row>
    <row r="75" spans="1:47" hidden="1">
      <c r="O75" s="1"/>
      <c r="P75" s="1"/>
      <c r="AU75" s="1" t="s">
        <v>19</v>
      </c>
    </row>
    <row r="76" spans="1:47" hidden="1">
      <c r="C76" s="1" t="s">
        <v>318</v>
      </c>
      <c r="O76" s="1"/>
      <c r="P76" s="1"/>
      <c r="AU76" s="1" t="s">
        <v>19</v>
      </c>
    </row>
    <row r="77" spans="1:47" hidden="1">
      <c r="C77" s="1" t="s">
        <v>319</v>
      </c>
      <c r="I77" s="26"/>
      <c r="O77" s="1"/>
      <c r="P77" s="1"/>
      <c r="AU77" s="1" t="s">
        <v>19</v>
      </c>
    </row>
    <row r="78" spans="1:47" hidden="1">
      <c r="C78" s="1" t="s">
        <v>320</v>
      </c>
      <c r="O78" s="1"/>
      <c r="P78" s="1"/>
      <c r="AU78" s="1" t="s">
        <v>19</v>
      </c>
    </row>
    <row r="79" spans="1:47" hidden="1">
      <c r="B79" s="26"/>
      <c r="C79" s="1" t="s">
        <v>27</v>
      </c>
      <c r="O79" s="1"/>
      <c r="P79" s="1"/>
      <c r="AU79" s="1" t="s">
        <v>19</v>
      </c>
    </row>
    <row r="80" spans="1:47" hidden="1">
      <c r="C80" s="1" t="s">
        <v>466</v>
      </c>
      <c r="O80" s="1"/>
      <c r="P80" s="1"/>
      <c r="AU80" s="1" t="s">
        <v>19</v>
      </c>
    </row>
    <row r="81" spans="1:47" hidden="1">
      <c r="C81" s="166" t="s">
        <v>467</v>
      </c>
      <c r="O81" s="1"/>
      <c r="P81" s="1"/>
      <c r="AU81" s="1" t="s">
        <v>19</v>
      </c>
    </row>
    <row r="82" spans="1:47" hidden="1">
      <c r="O82" s="1"/>
      <c r="P82" s="1"/>
      <c r="AU82" s="1" t="s">
        <v>19</v>
      </c>
    </row>
    <row r="83" spans="1:47">
      <c r="A83" s="1">
        <v>3.3</v>
      </c>
      <c r="C83" s="13" t="s">
        <v>468</v>
      </c>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1" t="s">
        <v>19</v>
      </c>
    </row>
    <row r="84" spans="1:47">
      <c r="C84" s="995" t="s">
        <v>469</v>
      </c>
      <c r="AU84" s="1" t="s">
        <v>19</v>
      </c>
    </row>
    <row r="85" spans="1:47">
      <c r="AU85" s="1" t="s">
        <v>19</v>
      </c>
    </row>
    <row r="86" spans="1:47">
      <c r="A86" s="1" t="s">
        <v>1074</v>
      </c>
      <c r="C86" s="996" t="s">
        <v>446</v>
      </c>
      <c r="M86" s="263">
        <f>M99</f>
        <v>82569.503399056601</v>
      </c>
      <c r="N86" s="263">
        <v>55235</v>
      </c>
      <c r="O86" s="1133">
        <f>O99</f>
        <v>14827.4</v>
      </c>
      <c r="P86" s="641">
        <f ca="1">P99</f>
        <v>65776.124824418977</v>
      </c>
      <c r="Q86" s="263">
        <f t="shared" ref="Q86:R86" ca="1" si="11">Q99</f>
        <v>80603.524824418972</v>
      </c>
      <c r="R86" s="263">
        <f t="shared" ca="1" si="11"/>
        <v>51440.422925685576</v>
      </c>
      <c r="AU86" s="1" t="s">
        <v>19</v>
      </c>
    </row>
    <row r="87" spans="1:47">
      <c r="C87" s="996" t="s">
        <v>470</v>
      </c>
      <c r="M87" s="263">
        <v>41211</v>
      </c>
      <c r="N87" s="263">
        <f t="shared" ref="N87:R87" si="12">N109</f>
        <v>55634</v>
      </c>
      <c r="O87" s="1133">
        <f>O109</f>
        <v>14384</v>
      </c>
      <c r="P87" s="1133">
        <f t="shared" si="12"/>
        <v>47636.780328184417</v>
      </c>
      <c r="Q87" s="263">
        <f t="shared" si="12"/>
        <v>62020.780328184424</v>
      </c>
      <c r="R87" s="263">
        <f t="shared" si="12"/>
        <v>23058.414042599623</v>
      </c>
      <c r="AU87" s="1" t="s">
        <v>19</v>
      </c>
    </row>
    <row r="88" spans="1:47">
      <c r="C88" s="996" t="s">
        <v>8</v>
      </c>
      <c r="M88" s="21">
        <f>M119</f>
        <v>150129</v>
      </c>
      <c r="N88" s="21">
        <f t="shared" ref="N88:R88" si="13">N119</f>
        <v>163342</v>
      </c>
      <c r="O88" s="641">
        <f>O119</f>
        <v>68939.854999999996</v>
      </c>
      <c r="P88" s="641">
        <f t="shared" si="13"/>
        <v>161136.38060488191</v>
      </c>
      <c r="Q88" s="21">
        <f t="shared" si="13"/>
        <v>230076.23560488189</v>
      </c>
      <c r="R88" s="21">
        <f t="shared" si="13"/>
        <v>152790.74370824316</v>
      </c>
      <c r="AU88" s="1" t="s">
        <v>19</v>
      </c>
    </row>
    <row r="89" spans="1:47" s="26" customFormat="1">
      <c r="C89" s="995" t="s">
        <v>266</v>
      </c>
      <c r="M89" s="587">
        <f>SUM(M86:M88)</f>
        <v>273909.50339905662</v>
      </c>
      <c r="N89" s="587">
        <f t="shared" ref="N89:R89" si="14">SUM(N86:N88)</f>
        <v>274211</v>
      </c>
      <c r="O89" s="1132">
        <f t="shared" si="14"/>
        <v>98151.255000000005</v>
      </c>
      <c r="P89" s="1132">
        <f t="shared" ca="1" si="14"/>
        <v>274549.28575748531</v>
      </c>
      <c r="Q89" s="587">
        <f t="shared" ca="1" si="14"/>
        <v>372700.54075748532</v>
      </c>
      <c r="R89" s="587">
        <f t="shared" ca="1" si="14"/>
        <v>227289.58067652836</v>
      </c>
      <c r="AU89" s="1" t="s">
        <v>19</v>
      </c>
    </row>
    <row r="90" spans="1:47">
      <c r="AU90" s="1" t="s">
        <v>19</v>
      </c>
    </row>
    <row r="91" spans="1:47">
      <c r="AU91" s="1" t="s">
        <v>19</v>
      </c>
    </row>
    <row r="92" spans="1:47">
      <c r="AU92" s="1" t="s">
        <v>19</v>
      </c>
    </row>
    <row r="93" spans="1:47">
      <c r="C93" s="996" t="s">
        <v>446</v>
      </c>
      <c r="AU93" s="1" t="s">
        <v>19</v>
      </c>
    </row>
    <row r="94" spans="1:47">
      <c r="D94" s="996" t="s">
        <v>650</v>
      </c>
      <c r="M94" s="1176">
        <f>'IS-Other Calculations'!L60</f>
        <v>30891.562700000002</v>
      </c>
      <c r="N94" s="1176">
        <f>'IS-Other Calculations'!M60</f>
        <v>18449</v>
      </c>
      <c r="O94" s="1177">
        <f>SUM('IS-Other Calculations'!W60:Z60)</f>
        <v>6587</v>
      </c>
      <c r="P94" s="1177">
        <f ca="1">Q94-O94</f>
        <v>13992.543412578714</v>
      </c>
      <c r="Q94" s="1176">
        <f ca="1">'IS-Other Calculations'!N60</f>
        <v>20579.543412578714</v>
      </c>
      <c r="R94" s="988">
        <f ca="1">'IS-Other Calculations'!O60</f>
        <v>7130.8500453036831</v>
      </c>
      <c r="T94" s="263"/>
      <c r="AU94" s="1" t="s">
        <v>19</v>
      </c>
    </row>
    <row r="95" spans="1:47">
      <c r="D95" s="996" t="s">
        <v>651</v>
      </c>
      <c r="M95" s="1176">
        <f>'IS-Other Calculations'!L68</f>
        <v>28201.959319056608</v>
      </c>
      <c r="N95" s="1176">
        <f>'IS-Other Calculations'!M68</f>
        <v>21325</v>
      </c>
      <c r="O95" s="1177">
        <f>SUM('IS-Other Calculations'!W68:Z68)</f>
        <v>3274</v>
      </c>
      <c r="P95" s="1177">
        <f>Q95-O95</f>
        <v>26268.99748559434</v>
      </c>
      <c r="Q95" s="1176">
        <f>'IS-Other Calculations'!N68</f>
        <v>29542.99748559434</v>
      </c>
      <c r="R95" s="988">
        <f>'IS-Other Calculations'!O68</f>
        <v>15005.22773616855</v>
      </c>
      <c r="T95" s="263"/>
      <c r="AU95" s="1" t="s">
        <v>19</v>
      </c>
    </row>
    <row r="96" spans="1:47">
      <c r="D96" s="996" t="s">
        <v>649</v>
      </c>
      <c r="M96" s="1176">
        <f>'IS-Other Calculations'!L72+'IS-Other Calculations'!L74</f>
        <v>17783.623640000002</v>
      </c>
      <c r="N96" s="1176">
        <f>'IS-Other Calculations'!M72+'IS-Other Calculations'!M74</f>
        <v>10940</v>
      </c>
      <c r="O96" s="1177">
        <f>SUM('IS-Other Calculations'!W71:Z71)</f>
        <v>4324</v>
      </c>
      <c r="P96" s="1177">
        <f>Q96-O96</f>
        <v>19936.460037807024</v>
      </c>
      <c r="Q96" s="1176">
        <f>'IS-Other Calculations'!N72+'IS-Other Calculations'!N74</f>
        <v>24260.460037807024</v>
      </c>
      <c r="R96" s="988">
        <f>'IS-Other Calculations'!O72+'IS-Other Calculations'!O74</f>
        <v>25773.327955614499</v>
      </c>
      <c r="T96" s="263"/>
      <c r="AU96" s="1" t="s">
        <v>19</v>
      </c>
    </row>
    <row r="97" spans="3:47">
      <c r="D97" s="996" t="s">
        <v>652</v>
      </c>
      <c r="M97" s="1176">
        <f>'IS-Other Calculations'!L76</f>
        <v>3238.068130000001</v>
      </c>
      <c r="N97" s="1176">
        <f>'IS-Other Calculations'!M76</f>
        <v>2398</v>
      </c>
      <c r="O97" s="1177">
        <f>SUM('IS-Other Calculations'!W76:Z76)</f>
        <v>487.31</v>
      </c>
      <c r="P97" s="1177">
        <f>Q97-O97</f>
        <v>2786.6499412836256</v>
      </c>
      <c r="Q97" s="1176">
        <f>'IS-Other Calculations'!N76</f>
        <v>3273.9599412836255</v>
      </c>
      <c r="R97" s="988">
        <f>'IS-Other Calculations'!O76</f>
        <v>1858.4300992625472</v>
      </c>
      <c r="T97" s="263"/>
      <c r="AU97" s="1" t="s">
        <v>19</v>
      </c>
    </row>
    <row r="98" spans="3:47">
      <c r="D98" s="996" t="s">
        <v>147</v>
      </c>
      <c r="M98" s="1176">
        <f>'IS-Other Calculations'!L79</f>
        <v>2454.2896099999994</v>
      </c>
      <c r="N98" s="1176">
        <v>2123</v>
      </c>
      <c r="O98" s="1177">
        <f>SUM('IS-Other Calculations'!W79:Z79)</f>
        <v>155.09</v>
      </c>
      <c r="P98" s="1177">
        <f>Q98-O98</f>
        <v>2791.473947155263</v>
      </c>
      <c r="Q98" s="1176">
        <f>'IS-Other Calculations'!N79</f>
        <v>2946.5639471552631</v>
      </c>
      <c r="R98" s="988">
        <f>'IS-Other Calculations'!O79</f>
        <v>1672.5870893362924</v>
      </c>
      <c r="T98" s="263"/>
      <c r="AU98" s="1" t="s">
        <v>19</v>
      </c>
    </row>
    <row r="99" spans="3:47">
      <c r="C99" s="995" t="s">
        <v>266</v>
      </c>
      <c r="E99" s="26"/>
      <c r="F99" s="26"/>
      <c r="G99" s="26"/>
      <c r="H99" s="26"/>
      <c r="I99" s="26"/>
      <c r="J99" s="26"/>
      <c r="K99" s="26"/>
      <c r="L99" s="26"/>
      <c r="M99" s="1178">
        <f t="shared" ref="M99:R99" si="15">SUM(M94:M98)</f>
        <v>82569.503399056601</v>
      </c>
      <c r="N99" s="1178">
        <f t="shared" si="15"/>
        <v>55235</v>
      </c>
      <c r="O99" s="1179">
        <f>SUM(O94:O98)</f>
        <v>14827.4</v>
      </c>
      <c r="P99" s="1179">
        <f t="shared" ca="1" si="15"/>
        <v>65776.124824418977</v>
      </c>
      <c r="Q99" s="1178">
        <f t="shared" ca="1" si="15"/>
        <v>80603.524824418972</v>
      </c>
      <c r="R99" s="587">
        <f t="shared" ca="1" si="15"/>
        <v>51440.422925685576</v>
      </c>
      <c r="T99" s="263"/>
      <c r="AU99" s="1" t="s">
        <v>19</v>
      </c>
    </row>
    <row r="100" spans="3:47">
      <c r="C100" s="26"/>
      <c r="H100" s="1" t="s">
        <v>700</v>
      </c>
      <c r="M100" s="1180">
        <f>M99+'IS-Other Calculations'!L81</f>
        <v>0</v>
      </c>
      <c r="N100" s="1180"/>
      <c r="O100" s="1181"/>
      <c r="P100" s="1181"/>
      <c r="Q100" s="1180">
        <f ca="1">Q99+'IS-Other Calculations'!N81</f>
        <v>0</v>
      </c>
      <c r="R100" s="263">
        <f ca="1">R99+'IS-Other Calculations'!O81</f>
        <v>0</v>
      </c>
      <c r="AU100" s="1" t="s">
        <v>19</v>
      </c>
    </row>
    <row r="101" spans="3:47">
      <c r="C101" s="26"/>
      <c r="M101" s="1171"/>
      <c r="N101" s="1171"/>
      <c r="O101" s="1182"/>
      <c r="P101" s="1182"/>
      <c r="Q101" s="399">
        <f ca="1">Q99/N99-1</f>
        <v>0.45928351270786583</v>
      </c>
      <c r="AU101" s="1" t="s">
        <v>19</v>
      </c>
    </row>
    <row r="102" spans="3:47">
      <c r="C102" s="996" t="s">
        <v>470</v>
      </c>
      <c r="M102" s="1171"/>
      <c r="N102" s="1171"/>
      <c r="O102" s="1182"/>
      <c r="P102" s="1182"/>
      <c r="Q102" s="1171"/>
      <c r="AU102" s="1" t="s">
        <v>19</v>
      </c>
    </row>
    <row r="103" spans="3:47">
      <c r="C103" s="996"/>
      <c r="D103" s="1" t="s">
        <v>650</v>
      </c>
      <c r="M103" s="1176">
        <f>'IS-Other Calculations'!L85</f>
        <v>23097.694620000002</v>
      </c>
      <c r="N103" s="1176">
        <f>'IS-Other Calculations'!M85</f>
        <v>22267</v>
      </c>
      <c r="O103" s="1177">
        <f>SUM('IS-Other Calculations'!W85:Z85)</f>
        <v>8024</v>
      </c>
      <c r="P103" s="1177">
        <f t="shared" ref="P103:P107" si="16">Q103-O103</f>
        <v>18521.700415172541</v>
      </c>
      <c r="Q103" s="1176">
        <f>'IS-Other Calculations'!N85</f>
        <v>26545.700415172541</v>
      </c>
      <c r="R103" s="988">
        <f>'IS-Other Calculations'!O85</f>
        <v>11081.761040275924</v>
      </c>
      <c r="T103" s="263"/>
      <c r="AU103" s="1" t="s">
        <v>19</v>
      </c>
    </row>
    <row r="104" spans="3:47">
      <c r="C104" s="996"/>
      <c r="D104" s="1" t="s">
        <v>657</v>
      </c>
      <c r="M104" s="1176">
        <f>'IS-Other Calculations'!L90</f>
        <v>4608.9542300000003</v>
      </c>
      <c r="N104" s="1176">
        <f>'IS-Other Calculations'!M90</f>
        <v>3204</v>
      </c>
      <c r="O104" s="1177">
        <f>SUM('IS-Other Calculations'!W90:Z90)</f>
        <v>1882</v>
      </c>
      <c r="P104" s="1177">
        <f t="shared" si="16"/>
        <v>1248.4400275657877</v>
      </c>
      <c r="Q104" s="1176">
        <f>'IS-Other Calculations'!N90</f>
        <v>3130.4400275657877</v>
      </c>
      <c r="R104" s="988">
        <f>'IS-Other Calculations'!O90</f>
        <v>3180.0838658143093</v>
      </c>
      <c r="T104" s="263"/>
      <c r="AU104" s="1" t="s">
        <v>19</v>
      </c>
    </row>
    <row r="105" spans="3:47">
      <c r="C105" s="996"/>
      <c r="D105" s="1" t="s">
        <v>658</v>
      </c>
      <c r="M105" s="1176">
        <f>'IS-Other Calculations'!L96</f>
        <v>4958.4991600000003</v>
      </c>
      <c r="N105" s="1176">
        <f>'IS-Other Calculations'!M96</f>
        <v>4781.8647199999978</v>
      </c>
      <c r="O105" s="1177">
        <f>SUM('IS-Other Calculations'!W96:Z96)</f>
        <v>465</v>
      </c>
      <c r="P105" s="1177">
        <f t="shared" si="16"/>
        <v>6082.9198825672511</v>
      </c>
      <c r="Q105" s="1176">
        <f>'IS-Other Calculations'!N96</f>
        <v>6547.9198825672511</v>
      </c>
      <c r="R105" s="988">
        <f>'IS-Other Calculations'!O96</f>
        <v>3716.8601985250943</v>
      </c>
      <c r="T105" s="263"/>
      <c r="AU105" s="1" t="s">
        <v>19</v>
      </c>
    </row>
    <row r="106" spans="3:47">
      <c r="C106" s="996"/>
      <c r="D106" s="1" t="s">
        <v>640</v>
      </c>
      <c r="M106" s="1176">
        <f>'IS-Other Calculations'!L95</f>
        <v>1140</v>
      </c>
      <c r="N106" s="1176">
        <f>'IS-Other Calculations'!M95</f>
        <v>18328.135280000002</v>
      </c>
      <c r="O106" s="1177">
        <f>SUM('IS-Other Calculations'!W95:Z95)</f>
        <v>1752</v>
      </c>
      <c r="P106" s="1177">
        <f t="shared" si="16"/>
        <v>15095.89616337026</v>
      </c>
      <c r="Q106" s="1176">
        <f>'IS-Other Calculations'!N95</f>
        <v>16847.89616337026</v>
      </c>
      <c r="R106" s="988">
        <f>'IS-Other Calculations'!O95</f>
        <v>0</v>
      </c>
      <c r="T106" s="263"/>
      <c r="AU106" s="1" t="s">
        <v>19</v>
      </c>
    </row>
    <row r="107" spans="3:47">
      <c r="C107" s="996"/>
      <c r="D107" s="1" t="s">
        <v>659</v>
      </c>
      <c r="M107" s="1176">
        <f>'IS-Other Calculations'!L99</f>
        <v>5619.5830700000006</v>
      </c>
      <c r="N107" s="1176">
        <f>'IS-Other Calculations'!M99</f>
        <v>5344</v>
      </c>
      <c r="O107" s="1177">
        <f>SUM('IS-Other Calculations'!W99:Z99)</f>
        <v>1558</v>
      </c>
      <c r="P107" s="1177">
        <f t="shared" si="16"/>
        <v>4989.9198825672511</v>
      </c>
      <c r="Q107" s="1176">
        <f>'IS-Other Calculations'!N99</f>
        <v>6547.9198825672511</v>
      </c>
      <c r="R107" s="988">
        <f>'IS-Other Calculations'!O99</f>
        <v>3716.8601985250943</v>
      </c>
      <c r="T107" s="263"/>
      <c r="AU107" s="1" t="s">
        <v>19</v>
      </c>
    </row>
    <row r="108" spans="3:47">
      <c r="C108" s="996"/>
      <c r="D108" s="1" t="s">
        <v>147</v>
      </c>
      <c r="M108" s="1176">
        <v>1786</v>
      </c>
      <c r="N108" s="1176">
        <f>'IS-Other Calculations'!M102</f>
        <v>1709</v>
      </c>
      <c r="O108" s="1177">
        <f>SUM('IS-Other Calculations'!W102:Z102)</f>
        <v>703</v>
      </c>
      <c r="P108" s="1177">
        <f>Q108-O108</f>
        <v>1697.9039569413258</v>
      </c>
      <c r="Q108" s="1176">
        <f>'IS-Other Calculations'!N102</f>
        <v>2400.9039569413258</v>
      </c>
      <c r="R108" s="988">
        <f>'IS-Other Calculations'!O102</f>
        <v>1362.8487394592014</v>
      </c>
      <c r="T108" s="263"/>
      <c r="AU108" s="1" t="s">
        <v>19</v>
      </c>
    </row>
    <row r="109" spans="3:47">
      <c r="C109" s="995" t="s">
        <v>266</v>
      </c>
      <c r="M109" s="1183">
        <f>SUM(M103:M108)</f>
        <v>41210.731080000005</v>
      </c>
      <c r="N109" s="1183">
        <f t="shared" ref="N109:R109" si="17">SUM(N103:N108)</f>
        <v>55634</v>
      </c>
      <c r="O109" s="1184">
        <f t="shared" si="17"/>
        <v>14384</v>
      </c>
      <c r="P109" s="1184">
        <f>SUM(P103:P108)</f>
        <v>47636.780328184417</v>
      </c>
      <c r="Q109" s="1183">
        <f t="shared" si="17"/>
        <v>62020.780328184424</v>
      </c>
      <c r="R109" s="426">
        <f t="shared" si="17"/>
        <v>23058.414042599623</v>
      </c>
      <c r="T109" s="263"/>
      <c r="U109" s="40"/>
      <c r="V109" s="40"/>
      <c r="AU109" s="1" t="s">
        <v>19</v>
      </c>
    </row>
    <row r="110" spans="3:47">
      <c r="C110" s="996"/>
      <c r="H110" s="1" t="s">
        <v>700</v>
      </c>
      <c r="M110" s="263">
        <f>M109+'IS-Other Calculations'!L104</f>
        <v>-1.0104900000005728</v>
      </c>
      <c r="N110" s="263">
        <f>N109+'IS-Other Calculations'!M104</f>
        <v>0</v>
      </c>
      <c r="O110" s="1133"/>
      <c r="P110" s="1133">
        <f>Q109-P109-O109</f>
        <v>0</v>
      </c>
      <c r="Q110" s="263">
        <f>Q109+'IS-Other Calculations'!N104</f>
        <v>0</v>
      </c>
      <c r="R110" s="263">
        <f>R109+'IS-Other Calculations'!O104</f>
        <v>0</v>
      </c>
      <c r="AU110" s="1" t="s">
        <v>19</v>
      </c>
    </row>
    <row r="111" spans="3:47">
      <c r="C111" s="996"/>
      <c r="Q111" s="365">
        <f>Q109/N109-1</f>
        <v>0.11479994838020668</v>
      </c>
      <c r="AU111" s="1" t="s">
        <v>19</v>
      </c>
    </row>
    <row r="112" spans="3:47">
      <c r="C112" s="996"/>
      <c r="AU112" s="1" t="s">
        <v>19</v>
      </c>
    </row>
    <row r="113" spans="1:47">
      <c r="C113" s="996" t="s">
        <v>447</v>
      </c>
      <c r="AU113" s="1" t="s">
        <v>19</v>
      </c>
    </row>
    <row r="114" spans="1:47">
      <c r="C114" s="996"/>
      <c r="D114" s="1" t="s">
        <v>650</v>
      </c>
      <c r="M114" s="1185">
        <f>'IS-Other Calculations'!L109</f>
        <v>32644</v>
      </c>
      <c r="N114" s="1185">
        <f>'IS-Other Calculations'!M109</f>
        <v>19281</v>
      </c>
      <c r="O114" s="1186">
        <f>SUM('IS-Other Calculations'!W109:Z109)</f>
        <v>6315</v>
      </c>
      <c r="P114" s="1186">
        <f>Q114-O114</f>
        <v>18218.501912350323</v>
      </c>
      <c r="Q114" s="1185">
        <f>'IS-Other Calculations'!N109</f>
        <v>24533.501912350323</v>
      </c>
      <c r="R114" s="989">
        <f>'IS-Other Calculations'!O109</f>
        <v>12441.250578190989</v>
      </c>
      <c r="T114" s="263"/>
      <c r="AU114" s="1" t="s">
        <v>19</v>
      </c>
    </row>
    <row r="115" spans="1:47">
      <c r="C115" s="996"/>
      <c r="D115" s="1" t="s">
        <v>661</v>
      </c>
      <c r="M115" s="1185">
        <f>'IS-Other Calculations'!L116</f>
        <v>108237</v>
      </c>
      <c r="N115" s="1185">
        <f>'IS-Other Calculations'!M116</f>
        <v>136886</v>
      </c>
      <c r="O115" s="1186">
        <f>SUM('IS-Other Calculations'!W116:Z116)</f>
        <v>61321</v>
      </c>
      <c r="P115" s="1186">
        <f>Q115-O115</f>
        <v>138679</v>
      </c>
      <c r="Q115" s="1185">
        <f>'IS-Other Calculations'!N116</f>
        <v>200000</v>
      </c>
      <c r="R115" s="989">
        <f>'IS-Other Calculations'!O116</f>
        <v>135488.29051995315</v>
      </c>
      <c r="T115" s="263"/>
      <c r="AU115" s="1" t="s">
        <v>19</v>
      </c>
    </row>
    <row r="116" spans="1:47">
      <c r="C116" s="996"/>
      <c r="D116" s="1" t="s">
        <v>657</v>
      </c>
      <c r="M116" s="1185">
        <f>'IS-Other Calculations'!L122</f>
        <v>8217</v>
      </c>
      <c r="N116" s="1185">
        <f>'IS-Other Calculations'!M122</f>
        <v>4806</v>
      </c>
      <c r="O116" s="1186">
        <f>SUM('IS-Other Calculations'!W122:Z122)</f>
        <v>1155</v>
      </c>
      <c r="P116" s="1186">
        <f>Q116-O116</f>
        <v>2671.0933670248519</v>
      </c>
      <c r="Q116" s="1185">
        <f>'IS-Other Calculations'!N122</f>
        <v>3826.0933670248519</v>
      </c>
      <c r="R116" s="989">
        <f>'IS-Other Calculations'!O122</f>
        <v>3886.7691693286001</v>
      </c>
      <c r="T116" s="263"/>
      <c r="AU116" s="1" t="s">
        <v>19</v>
      </c>
    </row>
    <row r="117" spans="1:47">
      <c r="C117" s="996"/>
      <c r="D117" s="1" t="s">
        <v>662</v>
      </c>
      <c r="M117" s="1185">
        <f>'IS-Other Calculations'!L125</f>
        <v>0</v>
      </c>
      <c r="N117" s="1185">
        <f>'IS-Other Calculations'!M125</f>
        <v>0</v>
      </c>
      <c r="O117" s="1186">
        <f>SUM('IS-Other Calculations'!W125:Z125)</f>
        <v>0</v>
      </c>
      <c r="P117" s="1186">
        <f>Q117-O117</f>
        <v>0</v>
      </c>
      <c r="Q117" s="1185">
        <f>'IS-Other Calculations'!N125</f>
        <v>0</v>
      </c>
      <c r="R117" s="989">
        <f>'IS-Other Calculations'!O125</f>
        <v>0</v>
      </c>
      <c r="T117" s="263"/>
      <c r="AU117" s="1" t="s">
        <v>19</v>
      </c>
    </row>
    <row r="118" spans="1:47">
      <c r="C118" s="996"/>
      <c r="D118" s="1" t="s">
        <v>147</v>
      </c>
      <c r="M118" s="1185">
        <f>'IS-Other Calculations'!L128</f>
        <v>1031</v>
      </c>
      <c r="N118" s="1185">
        <f>'IS-Other Calculations'!M128</f>
        <v>2369</v>
      </c>
      <c r="O118" s="1186">
        <f>SUM('IS-Other Calculations'!W128:Z128)</f>
        <v>148.85500000000002</v>
      </c>
      <c r="P118" s="1186">
        <f>Q118-O118</f>
        <v>1567.7853255067196</v>
      </c>
      <c r="Q118" s="1185">
        <f>'IS-Other Calculations'!N128</f>
        <v>1716.6403255067196</v>
      </c>
      <c r="R118" s="989">
        <f>'IS-Other Calculations'!O128</f>
        <v>974.43344077042559</v>
      </c>
      <c r="T118" s="263"/>
      <c r="AU118" s="1" t="s">
        <v>19</v>
      </c>
    </row>
    <row r="119" spans="1:47">
      <c r="C119" s="995" t="s">
        <v>266</v>
      </c>
      <c r="D119" s="26"/>
      <c r="E119" s="26"/>
      <c r="F119" s="26"/>
      <c r="G119" s="26"/>
      <c r="H119" s="26"/>
      <c r="I119" s="26"/>
      <c r="J119" s="26"/>
      <c r="K119" s="26"/>
      <c r="L119" s="26"/>
      <c r="M119" s="990">
        <f t="shared" ref="M119:R119" si="18">SUM(M114:M118)</f>
        <v>150129</v>
      </c>
      <c r="N119" s="990">
        <f t="shared" si="18"/>
        <v>163342</v>
      </c>
      <c r="O119" s="1134">
        <f>SUM(O114:O118)</f>
        <v>68939.854999999996</v>
      </c>
      <c r="P119" s="1134">
        <f t="shared" si="18"/>
        <v>161136.38060488191</v>
      </c>
      <c r="Q119" s="990">
        <f t="shared" si="18"/>
        <v>230076.23560488189</v>
      </c>
      <c r="R119" s="990">
        <f t="shared" si="18"/>
        <v>152790.74370824316</v>
      </c>
      <c r="T119" s="263"/>
      <c r="AU119" s="1" t="s">
        <v>19</v>
      </c>
    </row>
    <row r="120" spans="1:47">
      <c r="C120" s="996"/>
      <c r="H120" s="1" t="s">
        <v>700</v>
      </c>
      <c r="M120" s="425">
        <f>M119+'IS-Other Calculations'!L130</f>
        <v>0</v>
      </c>
      <c r="N120" s="425">
        <f>N119+'IS-Other Calculations'!M130</f>
        <v>0</v>
      </c>
      <c r="O120" s="1135"/>
      <c r="P120" s="1135">
        <f>Q119-P119-O119</f>
        <v>0</v>
      </c>
      <c r="Q120" s="425">
        <f>Q119+'IS-Other Calculations'!N130</f>
        <v>0</v>
      </c>
      <c r="R120" s="425">
        <f>R119+'IS-Other Calculations'!O130</f>
        <v>0</v>
      </c>
      <c r="AU120" s="1" t="s">
        <v>19</v>
      </c>
    </row>
    <row r="121" spans="1:47">
      <c r="C121" s="996"/>
      <c r="Q121" s="365">
        <f>Q119/N119-1</f>
        <v>0.40855527423982752</v>
      </c>
      <c r="AU121" s="1" t="s">
        <v>19</v>
      </c>
    </row>
    <row r="122" spans="1:47">
      <c r="C122" s="995" t="s">
        <v>266</v>
      </c>
      <c r="M122" s="587">
        <f>M119+M109+M99</f>
        <v>273909.23447905661</v>
      </c>
      <c r="N122" s="587">
        <f t="shared" ref="N122:R122" si="19">N119+N109+N99</f>
        <v>274211</v>
      </c>
      <c r="O122" s="1132">
        <f>O119+O109+O99</f>
        <v>98151.25499999999</v>
      </c>
      <c r="P122" s="1132">
        <f t="shared" ca="1" si="19"/>
        <v>274549.28575748531</v>
      </c>
      <c r="Q122" s="587">
        <f t="shared" ca="1" si="19"/>
        <v>372700.54075748532</v>
      </c>
      <c r="R122" s="587">
        <f t="shared" ca="1" si="19"/>
        <v>227289.58067652833</v>
      </c>
      <c r="AU122" s="1" t="s">
        <v>19</v>
      </c>
    </row>
    <row r="123" spans="1:47">
      <c r="T123" s="1307"/>
      <c r="AU123" s="1" t="s">
        <v>19</v>
      </c>
    </row>
    <row r="124" spans="1:47">
      <c r="A124" s="1">
        <v>3.1</v>
      </c>
      <c r="C124" s="13" t="s">
        <v>471</v>
      </c>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1" t="s">
        <v>19</v>
      </c>
    </row>
    <row r="125" spans="1:47">
      <c r="S125" s="1326" t="s">
        <v>1070</v>
      </c>
      <c r="T125" s="1326"/>
      <c r="AU125" s="1" t="s">
        <v>19</v>
      </c>
    </row>
    <row r="126" spans="1:47">
      <c r="C126" s="26" t="s">
        <v>459</v>
      </c>
      <c r="S126" s="1" t="s">
        <v>1071</v>
      </c>
      <c r="T126" s="1" t="s">
        <v>1072</v>
      </c>
      <c r="AU126" s="1" t="s">
        <v>19</v>
      </c>
    </row>
    <row r="127" spans="1:47">
      <c r="C127" s="979" t="s">
        <v>1047</v>
      </c>
      <c r="M127" s="145">
        <f>'Consolidated Financials'!L11</f>
        <v>612656.00275999994</v>
      </c>
      <c r="N127" s="145">
        <f>'Consolidated Financials'!M11</f>
        <v>722872.0099200001</v>
      </c>
      <c r="O127" s="664">
        <f>SUM('IS-Other Calculations'!W10:Z10)</f>
        <v>200323.73090806394</v>
      </c>
      <c r="P127" s="664">
        <f>Q127-O127</f>
        <v>627361.39393999998</v>
      </c>
      <c r="Q127" s="145">
        <f>'Consolidated Financials'!N11</f>
        <v>827685.12484806392</v>
      </c>
      <c r="R127" s="29">
        <f>'Consolidated Financials'!O11</f>
        <v>491467.30992999999</v>
      </c>
      <c r="S127" s="1256">
        <f>N127/M127-1</f>
        <v>0.1798986815822905</v>
      </c>
      <c r="T127" s="1256">
        <f>Q127/N127-1</f>
        <v>0.14499539820287621</v>
      </c>
      <c r="AU127" s="1" t="s">
        <v>19</v>
      </c>
    </row>
    <row r="128" spans="1:47">
      <c r="C128" s="979" t="s">
        <v>946</v>
      </c>
      <c r="M128" s="145">
        <f>'Consolidated Financials'!L16</f>
        <v>0</v>
      </c>
      <c r="N128" s="145">
        <f>'Consolidated Financials'!M16</f>
        <v>51387.720420000005</v>
      </c>
      <c r="O128" s="664">
        <f>SUM('IS-Other Calculations'!W25:Z25)</f>
        <v>11977</v>
      </c>
      <c r="P128" s="664">
        <f>Q128-O128</f>
        <v>240880.50314314463</v>
      </c>
      <c r="Q128" s="145">
        <f>'Consolidated Financials'!N16</f>
        <v>252857.50314314463</v>
      </c>
      <c r="R128" s="29">
        <f>'Consolidated Financials'!O16</f>
        <v>123899.37106918239</v>
      </c>
      <c r="S128" s="1256" t="s">
        <v>539</v>
      </c>
      <c r="T128" s="1256">
        <f t="shared" ref="T128:T130" si="20">Q128/N128-1</f>
        <v>3.9205822145154539</v>
      </c>
      <c r="AU128" s="1" t="s">
        <v>19</v>
      </c>
    </row>
    <row r="129" spans="3:47">
      <c r="C129" s="979" t="s">
        <v>1049</v>
      </c>
      <c r="M129" s="145">
        <f>'Consolidated Financials'!L15</f>
        <v>25993.256229999999</v>
      </c>
      <c r="N129" s="145">
        <f>'Consolidated Financials'!M15</f>
        <v>10583.47417</v>
      </c>
      <c r="O129" s="664">
        <f>SUM('IS-Other Calculations'!W22:Z22)</f>
        <v>1311</v>
      </c>
      <c r="P129" s="664">
        <f>Q129-O129</f>
        <v>5480.0250066666631</v>
      </c>
      <c r="Q129" s="145">
        <f>'Consolidated Financials'!N15</f>
        <v>6791.0250066666631</v>
      </c>
      <c r="R129" s="29">
        <f>'Consolidated Financials'!O15</f>
        <v>4110.0187549999982</v>
      </c>
      <c r="S129" s="1256">
        <f t="shared" ref="S129:S130" si="21">N129/M129-1</f>
        <v>-0.59283769311729673</v>
      </c>
      <c r="T129" s="1256">
        <f t="shared" si="20"/>
        <v>-0.35833688469552305</v>
      </c>
      <c r="AU129" s="1" t="s">
        <v>19</v>
      </c>
    </row>
    <row r="130" spans="3:47">
      <c r="C130" s="979" t="s">
        <v>1048</v>
      </c>
      <c r="M130" s="145">
        <f>'Consolidated Financials'!L14</f>
        <v>16788.506920000003</v>
      </c>
      <c r="N130" s="145">
        <f>'Consolidated Financials'!M14</f>
        <v>3974.9551200000001</v>
      </c>
      <c r="O130" s="664">
        <f>SUM('IS-Other Calculations'!W19:Z19)</f>
        <v>2075</v>
      </c>
      <c r="P130" s="664">
        <f>Q130-O130</f>
        <v>1911.3274299999998</v>
      </c>
      <c r="Q130" s="145">
        <f>'Consolidated Financials'!N14</f>
        <v>3986.3274299999998</v>
      </c>
      <c r="R130" s="29">
        <f>'Consolidated Financials'!O14</f>
        <v>0</v>
      </c>
      <c r="S130" s="1256">
        <f t="shared" si="21"/>
        <v>-0.76323355382695346</v>
      </c>
      <c r="T130" s="1256">
        <f t="shared" si="20"/>
        <v>2.8609907927714673E-3</v>
      </c>
      <c r="AU130" s="1" t="s">
        <v>19</v>
      </c>
    </row>
    <row r="131" spans="3:47" s="26" customFormat="1">
      <c r="C131" s="981" t="s">
        <v>945</v>
      </c>
      <c r="M131" s="23">
        <f t="shared" ref="M131:R131" si="22">SUM(M127:M130)</f>
        <v>655437.76590999996</v>
      </c>
      <c r="N131" s="23">
        <f t="shared" si="22"/>
        <v>788818.15963000013</v>
      </c>
      <c r="O131" s="640">
        <f>SUM(O127:O130)</f>
        <v>215686.73090806394</v>
      </c>
      <c r="P131" s="640">
        <f t="shared" si="22"/>
        <v>875633.24951981124</v>
      </c>
      <c r="Q131" s="23">
        <f>SUM(Q127:Q130)</f>
        <v>1091319.9804278752</v>
      </c>
      <c r="R131" s="23">
        <f t="shared" si="22"/>
        <v>619476.69975418237</v>
      </c>
      <c r="S131" s="1256">
        <f>N131/M131-1</f>
        <v>0.20349818191330016</v>
      </c>
      <c r="T131" s="1256">
        <f>Q131/N131-1</f>
        <v>0.38348739453433134</v>
      </c>
      <c r="AU131" s="26" t="s">
        <v>19</v>
      </c>
    </row>
    <row r="132" spans="3:47">
      <c r="H132" s="1" t="s">
        <v>700</v>
      </c>
      <c r="M132" s="21">
        <f>M131-'Consolidated Financials'!L10</f>
        <v>0</v>
      </c>
      <c r="N132" s="21">
        <f>N131-'Consolidated Financials'!M10</f>
        <v>0</v>
      </c>
      <c r="O132" s="641"/>
      <c r="P132" s="641">
        <f>Q131-P131-O131</f>
        <v>0</v>
      </c>
      <c r="Q132" s="21">
        <f>Q131-'Consolidated Financials'!N10</f>
        <v>0</v>
      </c>
      <c r="R132" s="21">
        <f>R131-'Consolidated Financials'!O10</f>
        <v>0</v>
      </c>
      <c r="AU132" s="26" t="s">
        <v>19</v>
      </c>
    </row>
    <row r="133" spans="3:47">
      <c r="M133" s="21"/>
      <c r="N133" s="21"/>
      <c r="O133" s="641"/>
      <c r="P133" s="641"/>
      <c r="Q133" s="21"/>
      <c r="R133" s="21"/>
      <c r="AU133" s="26" t="s">
        <v>19</v>
      </c>
    </row>
    <row r="134" spans="3:47">
      <c r="C134" s="26" t="s">
        <v>1045</v>
      </c>
      <c r="M134" s="21"/>
      <c r="N134" s="21"/>
      <c r="O134" s="641"/>
      <c r="P134" s="641"/>
      <c r="Q134" s="21"/>
      <c r="R134" s="21"/>
      <c r="AU134" s="26" t="s">
        <v>19</v>
      </c>
    </row>
    <row r="135" spans="3:47">
      <c r="C135" s="979" t="s">
        <v>1047</v>
      </c>
      <c r="M135" s="21"/>
      <c r="N135" s="365">
        <f>N127/M127-1</f>
        <v>0.1798986815822905</v>
      </c>
      <c r="O135" s="1136"/>
      <c r="P135" s="641"/>
      <c r="Q135" s="365">
        <f>Q127/N127-1</f>
        <v>0.14499539820287621</v>
      </c>
      <c r="R135" s="21"/>
      <c r="AU135" s="26" t="s">
        <v>19</v>
      </c>
    </row>
    <row r="136" spans="3:47">
      <c r="C136" s="979" t="s">
        <v>946</v>
      </c>
      <c r="M136" s="21"/>
      <c r="N136" s="365">
        <v>0</v>
      </c>
      <c r="O136" s="1136"/>
      <c r="P136" s="641"/>
      <c r="Q136" s="365">
        <f t="shared" ref="Q136:Q139" si="23">Q128/N128-1</f>
        <v>3.9205822145154539</v>
      </c>
      <c r="R136" s="21"/>
      <c r="AU136" s="26" t="s">
        <v>19</v>
      </c>
    </row>
    <row r="137" spans="3:47">
      <c r="C137" s="979" t="s">
        <v>1049</v>
      </c>
      <c r="M137" s="21"/>
      <c r="N137" s="365">
        <f>N129/M129-1</f>
        <v>-0.59283769311729673</v>
      </c>
      <c r="O137" s="1136"/>
      <c r="P137" s="641"/>
      <c r="Q137" s="365">
        <f t="shared" si="23"/>
        <v>-0.35833688469552305</v>
      </c>
      <c r="R137" s="21"/>
      <c r="AU137" s="26" t="s">
        <v>19</v>
      </c>
    </row>
    <row r="138" spans="3:47">
      <c r="C138" s="979" t="s">
        <v>1048</v>
      </c>
      <c r="M138" s="21"/>
      <c r="N138" s="365">
        <f>N130/M130-1</f>
        <v>-0.76323355382695346</v>
      </c>
      <c r="O138" s="1136"/>
      <c r="P138" s="641"/>
      <c r="Q138" s="365">
        <f t="shared" si="23"/>
        <v>2.8609907927714673E-3</v>
      </c>
      <c r="R138" s="21"/>
      <c r="AU138" s="26" t="s">
        <v>19</v>
      </c>
    </row>
    <row r="139" spans="3:47">
      <c r="C139" s="981" t="s">
        <v>945</v>
      </c>
      <c r="M139" s="21"/>
      <c r="N139" s="1112">
        <f t="shared" ref="N139" si="24">N131/M131-1</f>
        <v>0.20349818191330016</v>
      </c>
      <c r="O139" s="640"/>
      <c r="P139" s="640"/>
      <c r="Q139" s="1112">
        <f t="shared" si="23"/>
        <v>0.38348739453433134</v>
      </c>
      <c r="R139" s="21"/>
      <c r="AU139" s="26" t="s">
        <v>19</v>
      </c>
    </row>
    <row r="140" spans="3:47">
      <c r="M140" s="21"/>
      <c r="N140" s="21"/>
      <c r="O140" s="641"/>
      <c r="P140" s="641"/>
      <c r="Q140" s="21"/>
      <c r="R140" s="21"/>
      <c r="AU140" s="26" t="s">
        <v>19</v>
      </c>
    </row>
    <row r="141" spans="3:47">
      <c r="C141" s="26" t="s">
        <v>948</v>
      </c>
      <c r="AU141" s="26" t="s">
        <v>19</v>
      </c>
    </row>
    <row r="142" spans="3:47">
      <c r="C142" s="979" t="s">
        <v>1047</v>
      </c>
      <c r="M142" s="145">
        <f>'IS-Other Calculations'!L30</f>
        <v>411196.83382934099</v>
      </c>
      <c r="N142" s="145">
        <f>'IS-Other Calculations'!M30</f>
        <v>482225.47315999999</v>
      </c>
      <c r="O142" s="664">
        <f>SUM('IS-Other Calculations'!W30:Z30)</f>
        <v>131566.98273000016</v>
      </c>
      <c r="P142" s="664">
        <f>Q142-O142</f>
        <v>424936.07476630004</v>
      </c>
      <c r="Q142" s="145">
        <f>'IS-Other Calculations'!N30</f>
        <v>556503.0574963002</v>
      </c>
      <c r="R142" s="29">
        <f>'IS-Other Calculations'!O30</f>
        <v>332200.1524358</v>
      </c>
      <c r="AU142" s="26" t="s">
        <v>19</v>
      </c>
    </row>
    <row r="143" spans="3:47">
      <c r="C143" s="979" t="s">
        <v>946</v>
      </c>
      <c r="M143" s="145">
        <f>'IS-Other Calculations'!L52</f>
        <v>0</v>
      </c>
      <c r="N143" s="145">
        <f>'IS-Other Calculations'!M52</f>
        <v>23151.796469999997</v>
      </c>
      <c r="O143" s="664">
        <f>SUM('IS-Other Calculations'!W52:Z52)</f>
        <v>5548</v>
      </c>
      <c r="P143" s="664">
        <f>Q143-O143</f>
        <v>132484.27672872954</v>
      </c>
      <c r="Q143" s="145">
        <f>'IS-Other Calculations'!N52</f>
        <v>138032.27672872954</v>
      </c>
      <c r="R143" s="29">
        <f>'IS-Other Calculations'!O52</f>
        <v>61949.685534591197</v>
      </c>
      <c r="AU143" s="26" t="s">
        <v>19</v>
      </c>
    </row>
    <row r="144" spans="3:47">
      <c r="C144" s="979" t="s">
        <v>1049</v>
      </c>
      <c r="M144" s="145">
        <f>'IS-Other Calculations'!L48</f>
        <v>8563.8366600000008</v>
      </c>
      <c r="N144" s="145">
        <f>'IS-Other Calculations'!M48</f>
        <v>8139.8702499999999</v>
      </c>
      <c r="O144" s="664">
        <f>SUM('IS-Other Calculations'!W48:Z48)</f>
        <v>974</v>
      </c>
      <c r="P144" s="664">
        <f>Q144-O144</f>
        <v>4384.0200053333319</v>
      </c>
      <c r="Q144" s="145">
        <f>'IS-Other Calculations'!N48</f>
        <v>5358.0200053333319</v>
      </c>
      <c r="R144" s="29">
        <f>'IS-Other Calculations'!O48</f>
        <v>3288.0150039999985</v>
      </c>
      <c r="AU144" s="26" t="s">
        <v>19</v>
      </c>
    </row>
    <row r="145" spans="3:47">
      <c r="C145" s="979" t="s">
        <v>1048</v>
      </c>
      <c r="M145" s="145">
        <f>'IS-Other Calculations'!L44</f>
        <v>9888.2587700000004</v>
      </c>
      <c r="N145" s="145">
        <f>'IS-Other Calculations'!M44</f>
        <v>2951.9146700000001</v>
      </c>
      <c r="O145" s="664">
        <f>SUM('IS-Other Calculations'!W44:Z44)</f>
        <v>995</v>
      </c>
      <c r="P145" s="664">
        <f>Q145-O145</f>
        <v>1471.7221210999996</v>
      </c>
      <c r="Q145" s="145">
        <f>'IS-Other Calculations'!N44</f>
        <v>2466.7221210999996</v>
      </c>
      <c r="R145" s="29">
        <f>'IS-Other Calculations'!O44</f>
        <v>0</v>
      </c>
      <c r="AU145" s="26" t="s">
        <v>19</v>
      </c>
    </row>
    <row r="146" spans="3:47" s="26" customFormat="1">
      <c r="C146" s="981" t="s">
        <v>949</v>
      </c>
      <c r="M146" s="23">
        <f>SUM(M142:M145)</f>
        <v>429648.92925934104</v>
      </c>
      <c r="N146" s="23">
        <f t="shared" ref="N146:R146" si="25">SUM(N142:N145)</f>
        <v>516469.05455</v>
      </c>
      <c r="O146" s="640">
        <f t="shared" si="25"/>
        <v>139083.98273000016</v>
      </c>
      <c r="P146" s="640">
        <f>SUM(P142:P145)</f>
        <v>563276.09362146305</v>
      </c>
      <c r="Q146" s="23">
        <f t="shared" si="25"/>
        <v>702360.0763514631</v>
      </c>
      <c r="R146" s="23">
        <f t="shared" si="25"/>
        <v>397437.85297439119</v>
      </c>
      <c r="T146" s="1112"/>
      <c r="AU146" s="26" t="s">
        <v>19</v>
      </c>
    </row>
    <row r="147" spans="3:47">
      <c r="G147" s="1" t="s">
        <v>1114</v>
      </c>
      <c r="H147" s="1" t="s">
        <v>700</v>
      </c>
      <c r="M147" s="21">
        <f>M146+'IS-Other Calculations'!L56</f>
        <v>-710.29252999991877</v>
      </c>
      <c r="N147" s="21">
        <f>N146+'IS-Other Calculations'!M56</f>
        <v>-278.20994999998948</v>
      </c>
      <c r="O147" s="641"/>
      <c r="P147" s="641">
        <f>Q146-P146-O146</f>
        <v>0</v>
      </c>
      <c r="Q147" s="21">
        <f>Q146+'IS-Other Calculations'!N56</f>
        <v>0</v>
      </c>
      <c r="R147" s="21">
        <f>R146+'IS-Other Calculations'!O56</f>
        <v>0</v>
      </c>
      <c r="AU147" s="26" t="s">
        <v>19</v>
      </c>
    </row>
    <row r="148" spans="3:47">
      <c r="M148" s="21"/>
      <c r="N148" s="21"/>
      <c r="O148" s="641"/>
      <c r="P148" s="641"/>
      <c r="Q148" s="21"/>
      <c r="R148" s="21"/>
      <c r="AU148" s="26" t="s">
        <v>19</v>
      </c>
    </row>
    <row r="149" spans="3:47">
      <c r="C149" s="26" t="s">
        <v>1051</v>
      </c>
      <c r="M149" s="21"/>
      <c r="N149" s="21"/>
      <c r="O149" s="641"/>
      <c r="P149" s="641"/>
      <c r="Q149" s="21"/>
      <c r="R149" s="21"/>
      <c r="AU149" s="26" t="s">
        <v>19</v>
      </c>
    </row>
    <row r="150" spans="3:47">
      <c r="C150" s="979" t="s">
        <v>1047</v>
      </c>
      <c r="M150" s="21"/>
      <c r="N150" s="365">
        <f>N142/M142-1</f>
        <v>0.172736347868228</v>
      </c>
      <c r="O150" s="641"/>
      <c r="P150" s="641"/>
      <c r="Q150" s="365">
        <f>Q142/N142-1</f>
        <v>0.15403081850811984</v>
      </c>
      <c r="R150" s="21"/>
      <c r="AU150" s="26" t="s">
        <v>19</v>
      </c>
    </row>
    <row r="151" spans="3:47">
      <c r="C151" s="979" t="s">
        <v>946</v>
      </c>
      <c r="M151" s="21"/>
      <c r="N151" s="365" t="s">
        <v>539</v>
      </c>
      <c r="O151" s="641"/>
      <c r="P151" s="641"/>
      <c r="Q151" s="365">
        <f t="shared" ref="Q151:Q154" si="26">Q143/N143-1</f>
        <v>4.9620546901226952</v>
      </c>
      <c r="R151" s="21"/>
      <c r="AU151" s="26" t="s">
        <v>19</v>
      </c>
    </row>
    <row r="152" spans="3:47">
      <c r="C152" s="979" t="s">
        <v>1049</v>
      </c>
      <c r="M152" s="21"/>
      <c r="N152" s="365">
        <f>N144/M144-1</f>
        <v>-4.9506596964916993E-2</v>
      </c>
      <c r="O152" s="641"/>
      <c r="P152" s="641"/>
      <c r="Q152" s="365">
        <f t="shared" si="26"/>
        <v>-0.3417560918328727</v>
      </c>
      <c r="R152" s="21"/>
      <c r="AU152" s="26" t="s">
        <v>19</v>
      </c>
    </row>
    <row r="153" spans="3:47">
      <c r="C153" s="979" t="s">
        <v>1048</v>
      </c>
      <c r="M153" s="21"/>
      <c r="N153" s="365">
        <f>N145/M145-1</f>
        <v>-0.70147275282117239</v>
      </c>
      <c r="O153" s="641"/>
      <c r="P153" s="641"/>
      <c r="Q153" s="365">
        <f t="shared" si="26"/>
        <v>-0.16436537066296719</v>
      </c>
      <c r="R153" s="21"/>
      <c r="AU153" s="26" t="s">
        <v>19</v>
      </c>
    </row>
    <row r="154" spans="3:47">
      <c r="C154" s="981" t="s">
        <v>1111</v>
      </c>
      <c r="M154" s="21"/>
      <c r="N154" s="1112">
        <f>N146/M146-1</f>
        <v>0.20207224870855733</v>
      </c>
      <c r="O154" s="641"/>
      <c r="P154" s="641"/>
      <c r="Q154" s="1112">
        <f t="shared" si="26"/>
        <v>0.35992673745657444</v>
      </c>
      <c r="R154" s="21"/>
      <c r="AU154" s="26" t="s">
        <v>19</v>
      </c>
    </row>
    <row r="155" spans="3:47">
      <c r="AU155" s="26" t="s">
        <v>19</v>
      </c>
    </row>
    <row r="156" spans="3:47">
      <c r="C156" s="3" t="s">
        <v>3</v>
      </c>
      <c r="R156" s="23">
        <f t="shared" ref="R156" si="27">R131-R146</f>
        <v>222038.84677979117</v>
      </c>
      <c r="AU156" s="1" t="s">
        <v>19</v>
      </c>
    </row>
    <row r="157" spans="3:47">
      <c r="C157" s="979" t="s">
        <v>1047</v>
      </c>
      <c r="M157" s="21">
        <f>M127-M142</f>
        <v>201459.16893065895</v>
      </c>
      <c r="N157" s="21">
        <f>N127-N142</f>
        <v>240646.5367600001</v>
      </c>
      <c r="O157" s="641">
        <f>O127-O142</f>
        <v>68756.748178063775</v>
      </c>
      <c r="P157" s="641">
        <f t="shared" ref="M157:R160" si="28">P127-P142</f>
        <v>202425.31917369994</v>
      </c>
      <c r="Q157" s="21">
        <f t="shared" si="28"/>
        <v>271182.06735176372</v>
      </c>
      <c r="R157" s="21">
        <f t="shared" si="28"/>
        <v>159267.15749419999</v>
      </c>
      <c r="AU157" s="1" t="s">
        <v>19</v>
      </c>
    </row>
    <row r="158" spans="3:47">
      <c r="C158" s="979" t="s">
        <v>946</v>
      </c>
      <c r="M158" s="21">
        <f t="shared" si="28"/>
        <v>0</v>
      </c>
      <c r="N158" s="21">
        <f t="shared" ref="N158:O161" si="29">N128-N143</f>
        <v>28235.923950000008</v>
      </c>
      <c r="O158" s="641">
        <f t="shared" si="29"/>
        <v>6429</v>
      </c>
      <c r="P158" s="641">
        <f>P128-P143</f>
        <v>108396.22641441508</v>
      </c>
      <c r="Q158" s="21">
        <f t="shared" si="28"/>
        <v>114825.22641441508</v>
      </c>
      <c r="R158" s="21">
        <f t="shared" si="28"/>
        <v>61949.685534591197</v>
      </c>
      <c r="AU158" s="1" t="s">
        <v>19</v>
      </c>
    </row>
    <row r="159" spans="3:47">
      <c r="C159" s="979" t="s">
        <v>1049</v>
      </c>
      <c r="M159" s="21">
        <f t="shared" si="28"/>
        <v>17429.419569999998</v>
      </c>
      <c r="N159" s="21">
        <f t="shared" si="29"/>
        <v>2443.6039199999996</v>
      </c>
      <c r="O159" s="641">
        <f t="shared" si="29"/>
        <v>337</v>
      </c>
      <c r="P159" s="641">
        <f t="shared" si="28"/>
        <v>1096.0050013333312</v>
      </c>
      <c r="Q159" s="21">
        <f t="shared" si="28"/>
        <v>1433.0050013333312</v>
      </c>
      <c r="R159" s="21">
        <f t="shared" si="28"/>
        <v>822.00375099999974</v>
      </c>
      <c r="AU159" s="1" t="s">
        <v>19</v>
      </c>
    </row>
    <row r="160" spans="3:47">
      <c r="C160" s="979" t="s">
        <v>1048</v>
      </c>
      <c r="M160" s="21">
        <f>M130-M145</f>
        <v>6900.2481500000031</v>
      </c>
      <c r="N160" s="21">
        <f t="shared" si="29"/>
        <v>1023.04045</v>
      </c>
      <c r="O160" s="641">
        <f t="shared" si="29"/>
        <v>1080</v>
      </c>
      <c r="P160" s="641">
        <f t="shared" si="28"/>
        <v>439.60530890000018</v>
      </c>
      <c r="Q160" s="21">
        <f t="shared" si="28"/>
        <v>1519.6053089000002</v>
      </c>
      <c r="R160" s="21">
        <f t="shared" si="28"/>
        <v>0</v>
      </c>
      <c r="AU160" s="1" t="s">
        <v>19</v>
      </c>
    </row>
    <row r="161" spans="1:47">
      <c r="C161" s="979"/>
      <c r="M161" s="23">
        <f>M131-M146</f>
        <v>225788.83665065892</v>
      </c>
      <c r="N161" s="23">
        <f t="shared" si="29"/>
        <v>272349.10508000012</v>
      </c>
      <c r="O161" s="640">
        <f t="shared" si="29"/>
        <v>76602.748178063775</v>
      </c>
      <c r="P161" s="640">
        <f>P131-P146</f>
        <v>312357.1558983482</v>
      </c>
      <c r="Q161" s="23">
        <f>Q131-Q146</f>
        <v>388959.90407641209</v>
      </c>
      <c r="R161" s="21"/>
      <c r="AU161" s="1" t="s">
        <v>19</v>
      </c>
    </row>
    <row r="162" spans="1:47">
      <c r="C162" s="26" t="s">
        <v>1052</v>
      </c>
      <c r="M162" s="21"/>
      <c r="N162" s="1112">
        <f>N161/M161-1</f>
        <v>0.20621156085488579</v>
      </c>
      <c r="O162" s="641"/>
      <c r="P162" s="641"/>
      <c r="Q162" s="1112">
        <f>Q161/N161-1</f>
        <v>0.42816663180207093</v>
      </c>
      <c r="R162" s="21"/>
      <c r="AU162" s="1" t="s">
        <v>19</v>
      </c>
    </row>
    <row r="163" spans="1:47">
      <c r="C163" s="979"/>
      <c r="M163" s="21"/>
      <c r="N163" s="21"/>
      <c r="O163" s="641"/>
      <c r="P163" s="641"/>
      <c r="Q163" s="21"/>
      <c r="R163" s="21"/>
      <c r="AU163" s="1" t="s">
        <v>19</v>
      </c>
    </row>
    <row r="164" spans="1:47">
      <c r="C164" s="26" t="s">
        <v>472</v>
      </c>
      <c r="D164" s="26"/>
      <c r="E164" s="26"/>
      <c r="F164" s="26"/>
      <c r="G164" s="26"/>
      <c r="H164" s="26"/>
      <c r="I164" s="26"/>
      <c r="J164" s="26"/>
      <c r="K164" s="26"/>
      <c r="L164" s="26"/>
      <c r="N164" s="21"/>
      <c r="R164" s="1110">
        <f t="shared" ref="R164" si="30">R156/R131</f>
        <v>0.35842969859544277</v>
      </c>
      <c r="AU164" s="1" t="s">
        <v>19</v>
      </c>
    </row>
    <row r="165" spans="1:47">
      <c r="C165" s="979" t="s">
        <v>1047</v>
      </c>
      <c r="D165" s="26"/>
      <c r="E165" s="26"/>
      <c r="F165" s="26"/>
      <c r="G165" s="26"/>
      <c r="H165" s="26"/>
      <c r="I165" s="26"/>
      <c r="J165" s="26"/>
      <c r="K165" s="26"/>
      <c r="L165" s="26"/>
      <c r="M165" s="1174">
        <f>M157/M127</f>
        <v>0.32882917660659561</v>
      </c>
      <c r="N165" s="1174">
        <f>N157/N127</f>
        <v>0.33290338186788049</v>
      </c>
      <c r="O165" s="1175">
        <f t="shared" ref="O165:R165" si="31">O157/O127</f>
        <v>0.34322817304964642</v>
      </c>
      <c r="P165" s="1175">
        <f t="shared" si="31"/>
        <v>0.32266142151721189</v>
      </c>
      <c r="Q165" s="1174">
        <f t="shared" si="31"/>
        <v>0.32763917003044357</v>
      </c>
      <c r="R165" s="971">
        <f t="shared" si="31"/>
        <v>0.32406460058734021</v>
      </c>
      <c r="AU165" s="1" t="s">
        <v>19</v>
      </c>
    </row>
    <row r="166" spans="1:47">
      <c r="C166" s="979" t="s">
        <v>946</v>
      </c>
      <c r="M166" s="1256" t="s">
        <v>539</v>
      </c>
      <c r="N166" s="1174">
        <f t="shared" ref="N166:R167" si="32">N158/N128</f>
        <v>0.54946831109111893</v>
      </c>
      <c r="O166" s="1175">
        <f t="shared" si="32"/>
        <v>0.53677882608332639</v>
      </c>
      <c r="P166" s="1175">
        <f>P158/P128</f>
        <v>0.45</v>
      </c>
      <c r="Q166" s="1174">
        <f>Q158/Q128</f>
        <v>0.45411041787204398</v>
      </c>
      <c r="R166" s="971">
        <f t="shared" si="32"/>
        <v>0.5</v>
      </c>
      <c r="AU166" s="1" t="s">
        <v>19</v>
      </c>
    </row>
    <row r="167" spans="1:47">
      <c r="C167" s="979" t="s">
        <v>1049</v>
      </c>
      <c r="M167" s="1174">
        <f>M159/M129</f>
        <v>0.67053621199963065</v>
      </c>
      <c r="N167" s="1174">
        <f t="shared" si="32"/>
        <v>0.23088863644857363</v>
      </c>
      <c r="O167" s="1175">
        <f t="shared" si="32"/>
        <v>0.25705568268497331</v>
      </c>
      <c r="P167" s="1175">
        <f t="shared" si="32"/>
        <v>0.19999999999999973</v>
      </c>
      <c r="Q167" s="1174">
        <f t="shared" si="32"/>
        <v>0.21101453755899416</v>
      </c>
      <c r="R167" s="971">
        <f t="shared" si="32"/>
        <v>0.2</v>
      </c>
      <c r="AU167" s="1" t="s">
        <v>19</v>
      </c>
    </row>
    <row r="168" spans="1:47">
      <c r="C168" s="979" t="s">
        <v>1048</v>
      </c>
      <c r="D168" s="26"/>
      <c r="E168" s="26"/>
      <c r="F168" s="26"/>
      <c r="G168" s="26"/>
      <c r="H168" s="26"/>
      <c r="I168" s="26"/>
      <c r="J168" s="26"/>
      <c r="K168" s="26"/>
      <c r="L168" s="26"/>
      <c r="M168" s="1174">
        <f>M160/M130</f>
        <v>0.41101023354136379</v>
      </c>
      <c r="N168" s="1174">
        <f t="shared" ref="N168:Q169" si="33">N160/N130</f>
        <v>0.25737157253740262</v>
      </c>
      <c r="O168" s="1175">
        <f t="shared" si="33"/>
        <v>0.52048192771084334</v>
      </c>
      <c r="P168" s="1175">
        <f t="shared" si="33"/>
        <v>0.23000000000000012</v>
      </c>
      <c r="Q168" s="1174">
        <f t="shared" si="33"/>
        <v>0.3812043379738127</v>
      </c>
      <c r="R168" s="971">
        <v>0</v>
      </c>
      <c r="AU168" s="1" t="s">
        <v>19</v>
      </c>
    </row>
    <row r="169" spans="1:47">
      <c r="M169" s="1172">
        <f>M161/M131</f>
        <v>0.34448554598799641</v>
      </c>
      <c r="N169" s="1172">
        <f t="shared" si="33"/>
        <v>0.34526221506835886</v>
      </c>
      <c r="O169" s="1173">
        <f t="shared" si="33"/>
        <v>0.3551574445750933</v>
      </c>
      <c r="P169" s="1173">
        <f t="shared" si="33"/>
        <v>0.35672144253275195</v>
      </c>
      <c r="Q169" s="1172">
        <f t="shared" si="33"/>
        <v>0.35641233648440312</v>
      </c>
      <c r="AU169" s="1" t="s">
        <v>19</v>
      </c>
    </row>
    <row r="170" spans="1:47">
      <c r="A170" s="1">
        <v>3.4</v>
      </c>
      <c r="C170" s="13" t="s">
        <v>1075</v>
      </c>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1" t="s">
        <v>19</v>
      </c>
    </row>
    <row r="171" spans="1:47">
      <c r="AU171" s="1" t="s">
        <v>19</v>
      </c>
    </row>
    <row r="172" spans="1:47">
      <c r="C172" s="4" t="s">
        <v>9</v>
      </c>
      <c r="M172" s="21">
        <v>-21170</v>
      </c>
      <c r="N172" s="21">
        <f>'Consolidated Financials'!M28</f>
        <v>-27595</v>
      </c>
      <c r="O172" s="641">
        <f>SUM('Consolidated Financials'!U28:X28)</f>
        <v>-3427.7736517454805</v>
      </c>
      <c r="P172" s="664">
        <f ca="1">Q172-O172</f>
        <v>-23437.04733174558</v>
      </c>
      <c r="Q172" s="21">
        <f ca="1">'Consolidated Financials'!N28</f>
        <v>-26864.820983491059</v>
      </c>
      <c r="R172" s="21">
        <f ca="1">'Consolidated Financials'!O28</f>
        <v>-10970.471313177361</v>
      </c>
      <c r="AU172" s="1" t="s">
        <v>19</v>
      </c>
    </row>
    <row r="173" spans="1:47" s="26" customFormat="1">
      <c r="C173" s="26" t="s">
        <v>266</v>
      </c>
      <c r="M173" s="23">
        <f>SUM(M172)</f>
        <v>-21170</v>
      </c>
      <c r="N173" s="23">
        <f t="shared" ref="N173:R173" si="34">SUM(N172)</f>
        <v>-27595</v>
      </c>
      <c r="O173" s="640">
        <f t="shared" si="34"/>
        <v>-3427.7736517454805</v>
      </c>
      <c r="P173" s="640">
        <f t="shared" ca="1" si="34"/>
        <v>-23437.04733174558</v>
      </c>
      <c r="Q173" s="23">
        <f t="shared" ca="1" si="34"/>
        <v>-26864.820983491059</v>
      </c>
      <c r="R173" s="23">
        <f t="shared" ca="1" si="34"/>
        <v>-10970.471313177361</v>
      </c>
      <c r="AU173" s="26" t="s">
        <v>19</v>
      </c>
    </row>
    <row r="174" spans="1:47">
      <c r="AU174" s="1" t="s">
        <v>19</v>
      </c>
    </row>
    <row r="175" spans="1:47">
      <c r="Q175" s="971">
        <f ca="1">Q173/N173-1</f>
        <v>-2.6460555046528E-2</v>
      </c>
      <c r="AU175" s="1" t="s">
        <v>19</v>
      </c>
    </row>
    <row r="176" spans="1:47">
      <c r="AU176" s="1" t="s">
        <v>19</v>
      </c>
    </row>
    <row r="177" spans="1:47">
      <c r="A177" s="1">
        <v>3.4</v>
      </c>
      <c r="C177" s="13" t="s">
        <v>1080</v>
      </c>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1" t="s">
        <v>19</v>
      </c>
    </row>
    <row r="178" spans="1:47">
      <c r="AU178" s="1" t="s">
        <v>19</v>
      </c>
    </row>
    <row r="179" spans="1:47">
      <c r="AU179" s="1" t="s">
        <v>19</v>
      </c>
    </row>
    <row r="180" spans="1:47">
      <c r="C180" s="4" t="s">
        <v>11</v>
      </c>
      <c r="M180" s="21">
        <f>'Consolidated Financials'!L32</f>
        <v>2239</v>
      </c>
      <c r="N180" s="21">
        <f>'Consolidated Financials'!M32</f>
        <v>857</v>
      </c>
      <c r="O180" s="641">
        <f>SUM('Consolidated Financials'!U32:X32)</f>
        <v>151.26373468599999</v>
      </c>
      <c r="P180" s="664">
        <f>Q180-O180</f>
        <v>2568.5737917713741</v>
      </c>
      <c r="Q180" s="21">
        <f>'Consolidated Financials'!N32</f>
        <v>2719.8375264573742</v>
      </c>
      <c r="R180" s="21">
        <f>'Consolidated Financials'!O32</f>
        <v>1959.1037237153835</v>
      </c>
      <c r="AU180" s="1" t="s">
        <v>19</v>
      </c>
    </row>
    <row r="181" spans="1:47">
      <c r="C181" s="4" t="s">
        <v>12</v>
      </c>
      <c r="M181" s="21">
        <f>'Consolidated Financials'!L33</f>
        <v>-240</v>
      </c>
      <c r="N181" s="21">
        <f>'Consolidated Financials'!M33</f>
        <v>-144</v>
      </c>
      <c r="O181" s="641">
        <f>SUM('Consolidated Financials'!U33:X33)</f>
        <v>-632.07286808399999</v>
      </c>
      <c r="P181" s="664">
        <f ca="1">Q181-O181</f>
        <v>432.59771709751197</v>
      </c>
      <c r="Q181" s="21">
        <f ca="1">'Consolidated Financials'!N33</f>
        <v>-199.47515098648802</v>
      </c>
      <c r="R181" s="21">
        <f ca="1">'Consolidated Financials'!O33</f>
        <v>-193.09420602810511</v>
      </c>
      <c r="AU181" s="1" t="s">
        <v>19</v>
      </c>
    </row>
    <row r="182" spans="1:47" s="26" customFormat="1">
      <c r="C182" s="26" t="s">
        <v>266</v>
      </c>
      <c r="M182" s="23">
        <f>SUM(M180:M181)</f>
        <v>1999</v>
      </c>
      <c r="N182" s="23">
        <f>SUM(N180:N181)</f>
        <v>713</v>
      </c>
      <c r="O182" s="640">
        <f t="shared" ref="O182:P182" si="35">SUM(O180:O181)</f>
        <v>-480.80913339799997</v>
      </c>
      <c r="P182" s="640">
        <f t="shared" ca="1" si="35"/>
        <v>3001.1715088688861</v>
      </c>
      <c r="Q182" s="23">
        <f ca="1">SUM(Q180:Q181)</f>
        <v>2520.362375470886</v>
      </c>
      <c r="R182" s="23">
        <f ca="1">SUM(R180:R181)</f>
        <v>1766.0095176872783</v>
      </c>
      <c r="AU182" s="26" t="s">
        <v>19</v>
      </c>
    </row>
    <row r="183" spans="1:47">
      <c r="AU183" s="1" t="s">
        <v>19</v>
      </c>
    </row>
    <row r="184" spans="1:47">
      <c r="AU184" s="1" t="s">
        <v>19</v>
      </c>
    </row>
    <row r="185" spans="1:47">
      <c r="AU185" s="1" t="s">
        <v>19</v>
      </c>
    </row>
    <row r="186" spans="1:47">
      <c r="AU186" s="1" t="s">
        <v>19</v>
      </c>
    </row>
    <row r="187" spans="1:47">
      <c r="AU187" s="1" t="s">
        <v>19</v>
      </c>
    </row>
    <row r="188" spans="1:47">
      <c r="AU188" s="1" t="s">
        <v>19</v>
      </c>
    </row>
    <row r="189" spans="1:47">
      <c r="AU189" s="1" t="s">
        <v>19</v>
      </c>
    </row>
    <row r="190" spans="1:47">
      <c r="AU190" s="1" t="s">
        <v>19</v>
      </c>
    </row>
    <row r="191" spans="1:47">
      <c r="AU191" s="1" t="s">
        <v>19</v>
      </c>
    </row>
    <row r="192" spans="1:47">
      <c r="AU192" s="1" t="s">
        <v>19</v>
      </c>
    </row>
    <row r="193" spans="1:47">
      <c r="AU193" s="1" t="s">
        <v>19</v>
      </c>
    </row>
    <row r="194" spans="1:47">
      <c r="AU194" s="1" t="s">
        <v>19</v>
      </c>
    </row>
    <row r="195" spans="1:47">
      <c r="A195" s="207" t="s">
        <v>473</v>
      </c>
      <c r="AU195" s="1" t="s">
        <v>19</v>
      </c>
    </row>
    <row r="196" spans="1:47">
      <c r="AU196" s="1" t="s">
        <v>19</v>
      </c>
    </row>
    <row r="197" spans="1:47">
      <c r="AU197" s="1" t="s">
        <v>19</v>
      </c>
    </row>
    <row r="198" spans="1:47">
      <c r="AU198" s="1" t="s">
        <v>19</v>
      </c>
    </row>
    <row r="199" spans="1:47">
      <c r="AU199" s="1" t="s">
        <v>19</v>
      </c>
    </row>
    <row r="200" spans="1:47">
      <c r="AU200" s="1" t="s">
        <v>19</v>
      </c>
    </row>
    <row r="201" spans="1:47">
      <c r="AU201" s="1" t="s">
        <v>19</v>
      </c>
    </row>
    <row r="202" spans="1:47">
      <c r="AU202" s="1" t="s">
        <v>19</v>
      </c>
    </row>
    <row r="203" spans="1:47">
      <c r="AU203" s="1" t="s">
        <v>19</v>
      </c>
    </row>
    <row r="204" spans="1:47">
      <c r="AU204" s="1" t="s">
        <v>19</v>
      </c>
    </row>
    <row r="205" spans="1:47">
      <c r="AU205" s="1" t="s">
        <v>19</v>
      </c>
    </row>
    <row r="206" spans="1:47">
      <c r="AU206" s="1" t="s">
        <v>19</v>
      </c>
    </row>
    <row r="207" spans="1:47">
      <c r="AU207" s="1" t="s">
        <v>19</v>
      </c>
    </row>
    <row r="208" spans="1:47">
      <c r="AU208" s="1" t="s">
        <v>19</v>
      </c>
    </row>
    <row r="209" spans="47:47">
      <c r="AU209" s="1" t="s">
        <v>19</v>
      </c>
    </row>
    <row r="210" spans="47:47">
      <c r="AU210" s="1" t="s">
        <v>19</v>
      </c>
    </row>
    <row r="211" spans="47:47">
      <c r="AU211" s="1" t="s">
        <v>19</v>
      </c>
    </row>
    <row r="212" spans="47:47">
      <c r="AU212" s="1" t="s">
        <v>19</v>
      </c>
    </row>
    <row r="213" spans="47:47">
      <c r="AU213" s="1" t="s">
        <v>19</v>
      </c>
    </row>
    <row r="214" spans="47:47">
      <c r="AU214" s="1" t="s">
        <v>19</v>
      </c>
    </row>
    <row r="215" spans="47:47">
      <c r="AU215" s="1" t="s">
        <v>19</v>
      </c>
    </row>
    <row r="216" spans="47:47">
      <c r="AU216" s="1" t="s">
        <v>19</v>
      </c>
    </row>
    <row r="217" spans="47:47">
      <c r="AU217" s="1" t="s">
        <v>19</v>
      </c>
    </row>
    <row r="218" spans="47:47">
      <c r="AU218" s="1" t="s">
        <v>19</v>
      </c>
    </row>
    <row r="219" spans="47:47">
      <c r="AU219" s="1" t="s">
        <v>19</v>
      </c>
    </row>
    <row r="220" spans="47:47">
      <c r="AU220" s="1" t="s">
        <v>19</v>
      </c>
    </row>
    <row r="221" spans="47:47">
      <c r="AU221" s="1" t="s">
        <v>19</v>
      </c>
    </row>
  </sheetData>
  <mergeCells count="2">
    <mergeCell ref="W6:AH6"/>
    <mergeCell ref="S125:T125"/>
  </mergeCells>
  <phoneticPr fontId="2" type="noConversion"/>
  <pageMargins left="0.7" right="0.7" top="0.75" bottom="0.75" header="0.3" footer="0.3"/>
  <pageSetup scale="57"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D56A6-7217-45CB-8719-DE5E0EE4F698}">
  <sheetPr>
    <tabColor theme="4" tint="0.39997558519241921"/>
  </sheetPr>
  <dimension ref="A1:H80"/>
  <sheetViews>
    <sheetView topLeftCell="A7" workbookViewId="0">
      <selection activeCell="D50" sqref="D50"/>
    </sheetView>
  </sheetViews>
  <sheetFormatPr defaultColWidth="0" defaultRowHeight="14.5" zeroHeight="1" outlineLevelRow="1"/>
  <cols>
    <col min="1" max="2" width="8.81640625" customWidth="1"/>
    <col min="3" max="3" width="54.54296875" customWidth="1"/>
    <col min="4" max="4" width="13.1796875" style="33" customWidth="1"/>
    <col min="5" max="5" width="8.81640625" style="33" customWidth="1"/>
    <col min="6" max="6" width="11.54296875" customWidth="1"/>
    <col min="7" max="7" width="10.453125" customWidth="1"/>
    <col min="8" max="8" width="8.81640625" customWidth="1"/>
    <col min="9" max="16384" width="8.81640625" hidden="1"/>
  </cols>
  <sheetData>
    <row r="1" spans="1:5">
      <c r="A1" s="7" t="s">
        <v>798</v>
      </c>
    </row>
    <row r="2" spans="1:5">
      <c r="A2" s="1" t="s">
        <v>799</v>
      </c>
    </row>
    <row r="3" spans="1:5">
      <c r="A3" s="8" t="s">
        <v>800</v>
      </c>
    </row>
    <row r="4" spans="1:5">
      <c r="A4" s="9" t="s">
        <v>801</v>
      </c>
    </row>
    <row r="5" spans="1:5"/>
    <row r="6" spans="1:5" s="997" customFormat="1">
      <c r="A6"/>
      <c r="B6"/>
      <c r="C6" s="997" t="s">
        <v>802</v>
      </c>
      <c r="D6" s="998"/>
      <c r="E6" s="998"/>
    </row>
    <row r="7" spans="1:5">
      <c r="C7" s="513" t="s">
        <v>803</v>
      </c>
    </row>
    <row r="8" spans="1:5">
      <c r="C8" s="514" t="s">
        <v>804</v>
      </c>
      <c r="D8" s="1158">
        <v>1.1599999999999999</v>
      </c>
    </row>
    <row r="9" spans="1:5">
      <c r="D9" s="33" t="s">
        <v>1042</v>
      </c>
    </row>
    <row r="10" spans="1:5">
      <c r="C10" s="515" t="s">
        <v>1044</v>
      </c>
      <c r="D10" s="245">
        <f>'Consolidated Financials'!M135</f>
        <v>217756</v>
      </c>
    </row>
    <row r="11" spans="1:5">
      <c r="C11" s="516" t="s">
        <v>805</v>
      </c>
      <c r="D11" s="33">
        <f ca="1">$D$8*D31</f>
        <v>-11830.785866666665</v>
      </c>
    </row>
    <row r="12" spans="1:5">
      <c r="C12" s="516" t="s">
        <v>806</v>
      </c>
      <c r="D12" s="33">
        <f>$D$8*D32</f>
        <v>-13.049999999999999</v>
      </c>
    </row>
    <row r="13" spans="1:5">
      <c r="C13" s="516" t="s">
        <v>807</v>
      </c>
      <c r="D13" s="33">
        <f>$D$8*D33</f>
        <v>-241.52069999999995</v>
      </c>
    </row>
    <row r="14" spans="1:5">
      <c r="C14" s="516" t="s">
        <v>808</v>
      </c>
      <c r="D14" s="33">
        <f>$D$8*D34</f>
        <v>-13.919999999999998</v>
      </c>
    </row>
    <row r="15" spans="1:5">
      <c r="C15" s="516" t="s">
        <v>809</v>
      </c>
      <c r="D15" s="245">
        <f>Control!H30</f>
        <v>1118012.7542608913</v>
      </c>
    </row>
    <row r="16" spans="1:5">
      <c r="C16" s="517"/>
    </row>
    <row r="17" spans="3:6">
      <c r="C17" s="516"/>
    </row>
    <row r="18" spans="3:6">
      <c r="C18" s="515" t="s">
        <v>813</v>
      </c>
      <c r="D18" s="33">
        <f ca="1">SUM(D19:D22)</f>
        <v>-5375.1669966167392</v>
      </c>
      <c r="F18" s="1111">
        <f ca="1">D18/$D$48</f>
        <v>1.132584104215931</v>
      </c>
    </row>
    <row r="19" spans="3:6">
      <c r="C19" s="516" t="s">
        <v>805</v>
      </c>
      <c r="D19" s="245">
        <f ca="1">'Consolidated Financials'!K101/12</f>
        <v>-4234.0003299500722</v>
      </c>
      <c r="E19" s="245"/>
      <c r="F19" s="1111"/>
    </row>
    <row r="20" spans="3:6">
      <c r="C20" s="518" t="s">
        <v>810</v>
      </c>
      <c r="D20" s="245">
        <f>'Consolidated Financials'!K105/12</f>
        <v>-620.91666666666663</v>
      </c>
      <c r="E20" s="245"/>
      <c r="F20" s="1111"/>
    </row>
    <row r="21" spans="3:6">
      <c r="C21" s="518" t="s">
        <v>811</v>
      </c>
      <c r="D21" s="245">
        <f>'Consolidated Financials'!K120/12</f>
        <v>-484</v>
      </c>
      <c r="E21" s="245"/>
      <c r="F21" s="1111"/>
    </row>
    <row r="22" spans="3:6">
      <c r="C22" s="518" t="s">
        <v>812</v>
      </c>
      <c r="D22" s="245">
        <f>'Consolidated Financials'!K121/12</f>
        <v>-36.25</v>
      </c>
      <c r="E22" s="245"/>
      <c r="F22" s="1111"/>
    </row>
    <row r="23" spans="3:6">
      <c r="C23" s="516"/>
      <c r="F23" s="1111"/>
    </row>
    <row r="24" spans="3:6">
      <c r="C24" s="515" t="s">
        <v>814</v>
      </c>
      <c r="D24" s="33">
        <f ca="1">SUM(D25:D28)</f>
        <v>-7446.333333333333</v>
      </c>
      <c r="F24" s="1111">
        <f ca="1">D24/$D$48</f>
        <v>1.5689928840043246</v>
      </c>
    </row>
    <row r="25" spans="3:6">
      <c r="C25" s="516" t="s">
        <v>805</v>
      </c>
      <c r="D25" s="245">
        <f ca="1">'Consolidated Financials'!L101/12</f>
        <v>-6851.333333333333</v>
      </c>
      <c r="E25" s="245"/>
      <c r="F25" s="1111"/>
    </row>
    <row r="26" spans="3:6">
      <c r="C26" s="518" t="s">
        <v>810</v>
      </c>
      <c r="D26" s="245">
        <f>'Consolidated Financials'!L105/12</f>
        <v>-266.75</v>
      </c>
      <c r="E26" s="245"/>
      <c r="F26" s="1111"/>
    </row>
    <row r="27" spans="3:6">
      <c r="C27" s="518" t="s">
        <v>811</v>
      </c>
      <c r="D27" s="245">
        <f>'Consolidated Financials'!L120/12</f>
        <v>-308.25</v>
      </c>
      <c r="E27" s="245"/>
      <c r="F27" s="1111"/>
    </row>
    <row r="28" spans="3:6">
      <c r="C28" s="518" t="s">
        <v>812</v>
      </c>
      <c r="D28" s="245">
        <f>'Consolidated Financials'!L121/12</f>
        <v>-20</v>
      </c>
      <c r="E28" s="245"/>
      <c r="F28" s="1111"/>
    </row>
    <row r="29" spans="3:6">
      <c r="C29" s="516"/>
      <c r="F29" s="1111"/>
    </row>
    <row r="30" spans="3:6">
      <c r="C30" s="515" t="s">
        <v>950</v>
      </c>
      <c r="D30" s="33">
        <f ca="1">SUM(D31:D34)</f>
        <v>-10430.410833333333</v>
      </c>
      <c r="F30" s="1111">
        <f ca="1">D30/$D$48</f>
        <v>2.1977582310857628</v>
      </c>
    </row>
    <row r="31" spans="3:6">
      <c r="C31" s="516" t="s">
        <v>805</v>
      </c>
      <c r="D31" s="245">
        <f ca="1">'Consolidated Financials'!M101/12</f>
        <v>-10198.953333333333</v>
      </c>
      <c r="E31" s="245"/>
    </row>
    <row r="32" spans="3:6">
      <c r="C32" s="518" t="s">
        <v>810</v>
      </c>
      <c r="D32" s="245">
        <f>'Consolidated Financials'!M105/12</f>
        <v>-11.25</v>
      </c>
      <c r="E32" s="245"/>
    </row>
    <row r="33" spans="3:6">
      <c r="C33" s="518" t="s">
        <v>811</v>
      </c>
      <c r="D33" s="245">
        <f>'Consolidated Financials'!M120/12</f>
        <v>-208.20749999999998</v>
      </c>
      <c r="E33" s="245"/>
    </row>
    <row r="34" spans="3:6">
      <c r="C34" s="518" t="s">
        <v>812</v>
      </c>
      <c r="D34" s="245">
        <f>'Consolidated Financials'!M121/12</f>
        <v>-12</v>
      </c>
      <c r="E34" s="245"/>
    </row>
    <row r="35" spans="3:6">
      <c r="C35" s="516"/>
    </row>
    <row r="36" spans="3:6" hidden="1" outlineLevel="1">
      <c r="C36" s="519" t="s">
        <v>951</v>
      </c>
      <c r="D36" s="33">
        <f ca="1">SUM(D37:D40)</f>
        <v>-7029.408097026997</v>
      </c>
    </row>
    <row r="37" spans="3:6" hidden="1" outlineLevel="1">
      <c r="C37" s="518" t="s">
        <v>815</v>
      </c>
      <c r="D37" s="245">
        <f ca="1">SUM('Consolidated Financials'!W101:AL101)/16</f>
        <v>-5390.0159310899826</v>
      </c>
      <c r="E37" s="245"/>
    </row>
    <row r="38" spans="3:6" hidden="1" outlineLevel="1">
      <c r="C38" s="518" t="s">
        <v>810</v>
      </c>
      <c r="D38" s="245">
        <f>SUM('Consolidated Financials'!W105:AL105)/16</f>
        <v>-1238.8187196687736</v>
      </c>
      <c r="E38" s="245"/>
    </row>
    <row r="39" spans="3:6" hidden="1" outlineLevel="1">
      <c r="C39" s="518" t="s">
        <v>811</v>
      </c>
      <c r="D39" s="245">
        <f>SUM('Consolidated Financials'!W120:AL120)/16</f>
        <v>-397.42547596807935</v>
      </c>
      <c r="E39" s="245"/>
    </row>
    <row r="40" spans="3:6" hidden="1" outlineLevel="1">
      <c r="C40" s="518" t="s">
        <v>812</v>
      </c>
      <c r="D40" s="245">
        <f>SUM('Consolidated Financials'!W121:AL121)/16</f>
        <v>-3.1479703001620747</v>
      </c>
      <c r="E40" s="245"/>
    </row>
    <row r="41" spans="3:6" hidden="1" outlineLevel="1">
      <c r="C41" s="516"/>
    </row>
    <row r="42" spans="3:6" hidden="1" outlineLevel="1">
      <c r="C42" s="519" t="s">
        <v>1041</v>
      </c>
      <c r="D42" s="33">
        <f ca="1">SUM(D43:D46)</f>
        <v>-3573.060592557134</v>
      </c>
    </row>
    <row r="43" spans="3:6" hidden="1" outlineLevel="1">
      <c r="C43" s="518" t="s">
        <v>815</v>
      </c>
      <c r="D43" s="245">
        <f ca="1">SUM('Consolidated Financials'!W101:AF101)/10</f>
        <v>-2520.7367878492878</v>
      </c>
      <c r="E43" s="245"/>
    </row>
    <row r="44" spans="3:6" hidden="1" outlineLevel="1">
      <c r="C44" s="518" t="s">
        <v>810</v>
      </c>
      <c r="D44" s="245">
        <f>SUM('Consolidated Financials'!W105:AF105)/10</f>
        <v>-797.59470273487022</v>
      </c>
      <c r="E44" s="245"/>
    </row>
    <row r="45" spans="3:6" hidden="1" outlineLevel="1">
      <c r="C45" s="518" t="s">
        <v>811</v>
      </c>
      <c r="D45" s="245">
        <f>SUM('Consolidated Financials'!W120:AF120)/10</f>
        <v>-269.00177009552715</v>
      </c>
      <c r="E45" s="245"/>
    </row>
    <row r="46" spans="3:6" hidden="1" outlineLevel="1">
      <c r="C46" s="518" t="s">
        <v>812</v>
      </c>
      <c r="D46" s="245">
        <f>SUM('Consolidated Financials'!W121:AF121)/10</f>
        <v>14.272668122551192</v>
      </c>
      <c r="E46" s="245"/>
    </row>
    <row r="47" spans="3:6" hidden="1" outlineLevel="1">
      <c r="C47" s="518"/>
      <c r="D47" s="245"/>
      <c r="E47" s="245"/>
    </row>
    <row r="48" spans="3:6" collapsed="1">
      <c r="C48" s="519" t="s">
        <v>1043</v>
      </c>
      <c r="D48" s="33">
        <f ca="1">SUM(D49:D52)</f>
        <v>-4745.9318708502242</v>
      </c>
      <c r="E48" s="245"/>
      <c r="F48">
        <f ca="1">$D$48/D48</f>
        <v>1</v>
      </c>
    </row>
    <row r="49" spans="1:7">
      <c r="C49" s="518" t="s">
        <v>815</v>
      </c>
      <c r="D49" s="245">
        <f ca="1">SUM('Consolidated Financials'!U101:AF101)/12</f>
        <v>-3748.8110335936858</v>
      </c>
      <c r="E49" s="245"/>
    </row>
    <row r="50" spans="1:7">
      <c r="C50" s="518" t="s">
        <v>810</v>
      </c>
      <c r="D50" s="245">
        <f>SUM('Consolidated Financials'!U105:AF105)/12</f>
        <v>-664.66225227905852</v>
      </c>
      <c r="E50" s="245"/>
    </row>
    <row r="51" spans="1:7">
      <c r="C51" s="518" t="s">
        <v>811</v>
      </c>
      <c r="D51" s="245">
        <f>SUM('Consolidated Financials'!U120:AF120)/12</f>
        <v>-315.83565572860596</v>
      </c>
      <c r="E51" s="245"/>
    </row>
    <row r="52" spans="1:7">
      <c r="C52" s="518" t="s">
        <v>812</v>
      </c>
      <c r="D52" s="245">
        <f>SUM('Consolidated Financials'!U121:AF121)/12</f>
        <v>-16.622929248874009</v>
      </c>
      <c r="E52" s="245"/>
    </row>
    <row r="53" spans="1:7">
      <c r="C53" s="518"/>
    </row>
    <row r="54" spans="1:7">
      <c r="C54" s="515" t="s">
        <v>816</v>
      </c>
      <c r="D54" s="33">
        <f ca="1">(D10+D15)/-SUM(D11:D14)</f>
        <v>110.40071254680758</v>
      </c>
      <c r="F54" s="1109">
        <f ca="1">D54/12</f>
        <v>9.2000593789006313</v>
      </c>
      <c r="G54" s="1108" t="str">
        <f ca="1">IF(F54&gt;1,"years","year")</f>
        <v>years</v>
      </c>
    </row>
    <row r="55" spans="1:7">
      <c r="C55" s="515" t="s">
        <v>817</v>
      </c>
      <c r="D55" s="33">
        <f ca="1">(D10+D15/10)/-SUM(D11:D14)</f>
        <v>27.237766953275106</v>
      </c>
      <c r="F55" s="1109">
        <f ca="1">D55/12</f>
        <v>2.2698139127729253</v>
      </c>
      <c r="G55" s="1108" t="str">
        <f ca="1">IF(F55&gt;1,"years","year")</f>
        <v>years</v>
      </c>
    </row>
    <row r="56" spans="1:7">
      <c r="C56" s="515" t="s">
        <v>818</v>
      </c>
      <c r="D56" s="33">
        <f ca="1">(D10)/-SUM(D11:D14)</f>
        <v>17.997439665104832</v>
      </c>
      <c r="F56" s="1109">
        <f ca="1">D56/12</f>
        <v>1.499786638758736</v>
      </c>
      <c r="G56" s="1108" t="str">
        <f ca="1">IF(F56&gt;1,"years","year")</f>
        <v>years</v>
      </c>
    </row>
    <row r="57" spans="1:7"/>
    <row r="58" spans="1:7"/>
    <row r="59" spans="1:7"/>
    <row r="60" spans="1:7"/>
    <row r="61" spans="1:7" s="997" customFormat="1">
      <c r="A61"/>
      <c r="B61"/>
      <c r="C61" s="997" t="s">
        <v>1063</v>
      </c>
      <c r="D61" s="998"/>
      <c r="E61" s="998"/>
    </row>
    <row r="62" spans="1:7"/>
    <row r="63" spans="1:7">
      <c r="D63" s="1129">
        <v>2023</v>
      </c>
      <c r="E63" s="1129">
        <f>D63+1</f>
        <v>2024</v>
      </c>
      <c r="F63" s="1129">
        <f>E63+1</f>
        <v>2025</v>
      </c>
      <c r="G63" s="1130" t="s">
        <v>1066</v>
      </c>
    </row>
    <row r="64" spans="1:7">
      <c r="C64" t="s">
        <v>0</v>
      </c>
      <c r="D64" s="245">
        <f>'Consolidated Financials'!K10</f>
        <v>530805.85757528094</v>
      </c>
      <c r="E64" s="245">
        <f>'Consolidated Financials'!L10</f>
        <v>655437.76590999984</v>
      </c>
      <c r="F64" s="245">
        <f>'Consolidated Financials'!M10</f>
        <v>788818.15963000013</v>
      </c>
      <c r="G64" s="245">
        <f>'Consolidated Financials'!N10</f>
        <v>1091319.9804278752</v>
      </c>
    </row>
    <row r="65" spans="3:7">
      <c r="C65" t="s">
        <v>1</v>
      </c>
      <c r="D65" s="245">
        <f>-'Consolidated Financials'!K18</f>
        <v>287645.05142330768</v>
      </c>
      <c r="E65" s="245">
        <f>-'Consolidated Financials'!L18</f>
        <v>430359.22178934095</v>
      </c>
      <c r="F65" s="245">
        <f>-'Consolidated Financials'!M18</f>
        <v>516747.26449999999</v>
      </c>
      <c r="G65" s="245">
        <f>-'Consolidated Financials'!N18</f>
        <v>702360.0763514631</v>
      </c>
    </row>
    <row r="66" spans="3:7">
      <c r="C66" t="s">
        <v>78</v>
      </c>
      <c r="D66" s="245">
        <f>'Consolidated Financials'!K147</f>
        <v>14994</v>
      </c>
      <c r="E66" s="245">
        <f>'Consolidated Financials'!L147</f>
        <v>42368</v>
      </c>
      <c r="F66" s="245">
        <f>'Consolidated Financials'!M147</f>
        <v>79208</v>
      </c>
      <c r="G66" s="245">
        <f>'Consolidated Financials'!N147</f>
        <v>82431.031269925763</v>
      </c>
    </row>
    <row r="67" spans="3:7">
      <c r="C67" t="s">
        <v>1064</v>
      </c>
      <c r="D67" s="245">
        <f>'Consolidated Financials'!K148</f>
        <v>146717</v>
      </c>
      <c r="E67" s="245">
        <f>'Consolidated Financials'!L148</f>
        <v>232475</v>
      </c>
      <c r="F67" s="245">
        <f>'Consolidated Financials'!M148</f>
        <v>281637</v>
      </c>
      <c r="G67" s="245">
        <f>'Consolidated Financials'!N148</f>
        <v>383500.28273924079</v>
      </c>
    </row>
    <row r="68" spans="3:7">
      <c r="C68" t="s">
        <v>83</v>
      </c>
      <c r="D68" s="245">
        <f>'Consolidated Financials'!K159</f>
        <v>96413</v>
      </c>
      <c r="E68" s="245">
        <f>'Consolidated Financials'!L159</f>
        <v>115689</v>
      </c>
      <c r="F68" s="245">
        <f>'Consolidated Financials'!M159</f>
        <v>102487</v>
      </c>
      <c r="G68" s="245">
        <f>'Consolidated Financials'!N159</f>
        <v>193851.22399486386</v>
      </c>
    </row>
    <row r="69" spans="3:7">
      <c r="C69" s="1128" t="s">
        <v>1065</v>
      </c>
      <c r="D69" s="245">
        <f>'Consolidated Financials'!K161</f>
        <v>46497</v>
      </c>
      <c r="E69" s="245">
        <f>'Consolidated Financials'!L161</f>
        <v>50237</v>
      </c>
      <c r="F69" s="245">
        <f>'Consolidated Financials'!M161</f>
        <v>75574</v>
      </c>
      <c r="G69" s="245">
        <f>'Consolidated Financials'!N161</f>
        <v>81530.923540001619</v>
      </c>
    </row>
    <row r="70" spans="3:7"/>
    <row r="71" spans="3:7"/>
    <row r="72" spans="3:7">
      <c r="C72" s="49" t="s">
        <v>1067</v>
      </c>
      <c r="D72" s="1129">
        <v>2023</v>
      </c>
      <c r="E72" s="1129">
        <f>D72+1</f>
        <v>2024</v>
      </c>
      <c r="F72" s="1129">
        <f>E72+1</f>
        <v>2025</v>
      </c>
      <c r="G72" s="1130" t="s">
        <v>1066</v>
      </c>
    </row>
    <row r="73" spans="3:7">
      <c r="C73" t="s">
        <v>78</v>
      </c>
      <c r="E73" s="33">
        <f>AVERAGE(D66:E66)/E65*365</f>
        <v>24.325178757582933</v>
      </c>
      <c r="F73" s="33">
        <f t="shared" ref="F73:G73" si="0">AVERAGE(E66:F66)/F65*365</f>
        <v>42.937082640328136</v>
      </c>
      <c r="G73" s="33">
        <f t="shared" si="0"/>
        <v>42.000000000000007</v>
      </c>
    </row>
    <row r="74" spans="3:7">
      <c r="C74" t="s">
        <v>1064</v>
      </c>
      <c r="E74" s="33">
        <f>AVERAGE(D67:E67)/E64*365</f>
        <v>105.58216752115321</v>
      </c>
      <c r="F74" s="33">
        <f t="shared" ref="F74" si="1">AVERAGE(E67:F67)/F64*365</f>
        <v>118.94432050602053</v>
      </c>
      <c r="G74" s="33">
        <f>AVERAGE(F67:G67)/G64*365</f>
        <v>111.23002994256449</v>
      </c>
    </row>
    <row r="75" spans="3:7">
      <c r="C75" t="s">
        <v>83</v>
      </c>
      <c r="E75" s="33">
        <f>AVERAGE(D68:E68)/E65*365</f>
        <v>89.944894962533667</v>
      </c>
      <c r="F75" s="33">
        <f>AVERAGE(E68:F68)/F65*365</f>
        <v>77.053373545241087</v>
      </c>
      <c r="G75" s="33">
        <f>AVERAGE(F68:G68)/G65*365</f>
        <v>77</v>
      </c>
    </row>
    <row r="76" spans="3:7">
      <c r="C76" t="s">
        <v>1065</v>
      </c>
      <c r="E76" s="33">
        <f>AVERAGE(D69:E69)/E64*365</f>
        <v>26.934601449901987</v>
      </c>
      <c r="F76" s="33">
        <f t="shared" ref="F76:G76" si="2">AVERAGE(E69:F69)/F64*365</f>
        <v>29.107478345541338</v>
      </c>
      <c r="G76" s="33">
        <f t="shared" si="2"/>
        <v>26.27244901610705</v>
      </c>
    </row>
    <row r="77" spans="3:7">
      <c r="C77" s="1131" t="s">
        <v>1068</v>
      </c>
      <c r="E77" s="658">
        <f>E73+E74-E75</f>
        <v>39.96245131620249</v>
      </c>
      <c r="F77" s="658">
        <f>F73+F74-F75</f>
        <v>84.828029601107588</v>
      </c>
      <c r="G77" s="658">
        <f>G73+G74-G75</f>
        <v>76.230029942564499</v>
      </c>
    </row>
    <row r="78" spans="3:7">
      <c r="C78" s="1131" t="s">
        <v>1069</v>
      </c>
      <c r="E78" s="658">
        <f>E77-E76</f>
        <v>13.027849866300503</v>
      </c>
      <c r="F78" s="658">
        <f t="shared" ref="F78:G78" si="3">F77-F76</f>
        <v>55.720551255566249</v>
      </c>
      <c r="G78" s="658">
        <f t="shared" si="3"/>
        <v>49.957580926457453</v>
      </c>
    </row>
    <row r="79" spans="3:7"/>
    <row r="80" spans="3:7"/>
  </sheetData>
  <phoneticPr fontId="2" type="noConversion"/>
  <pageMargins left="0.7" right="0.7" top="0.75" bottom="0.75" header="0.3" footer="0.3"/>
  <pageSetup scale="31"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509C5-B1D6-45F6-BCB8-E4CA821F2D9C}">
  <sheetPr>
    <tabColor theme="4" tint="0.39997558519241921"/>
  </sheetPr>
  <dimension ref="A1:AW84"/>
  <sheetViews>
    <sheetView showGridLines="0" topLeftCell="A34" zoomScale="110" zoomScaleNormal="110" workbookViewId="0">
      <selection activeCell="P17" sqref="P17"/>
    </sheetView>
  </sheetViews>
  <sheetFormatPr defaultColWidth="0" defaultRowHeight="14"/>
  <cols>
    <col min="1" max="1" width="8.81640625" style="1258" customWidth="1"/>
    <col min="2" max="2" width="12.1796875" style="1258" bestFit="1" customWidth="1"/>
    <col min="3" max="3" width="63" style="1258" customWidth="1"/>
    <col min="4" max="4" width="8.81640625" style="1258" hidden="1" customWidth="1"/>
    <col min="5" max="10" width="12.54296875" style="1258" hidden="1" customWidth="1"/>
    <col min="11" max="13" width="4" style="1258" hidden="1" customWidth="1"/>
    <col min="14" max="14" width="8.81640625" style="1258" hidden="1" customWidth="1"/>
    <col min="15" max="15" width="12.1796875" style="1258" customWidth="1"/>
    <col min="16" max="16" width="12.54296875" style="1258" customWidth="1"/>
    <col min="17" max="18" width="12.453125" style="1258" customWidth="1"/>
    <col min="19" max="19" width="12.81640625" style="1258" customWidth="1"/>
    <col min="20" max="20" width="12.54296875" style="1258" customWidth="1"/>
    <col min="21" max="22" width="12.453125" style="1258" customWidth="1"/>
    <col min="23" max="26" width="13.1796875" style="1258" customWidth="1"/>
    <col min="27" max="27" width="12.453125" style="1272" customWidth="1"/>
    <col min="28" max="33" width="13.1796875" style="1258" customWidth="1"/>
    <col min="34" max="34" width="13.1796875" style="1273" customWidth="1"/>
    <col min="35" max="35" width="8.81640625" style="1258" customWidth="1"/>
    <col min="36" max="43" width="8.81640625" style="1258" hidden="1" customWidth="1"/>
    <col min="44" max="44" width="13.1796875" style="1258" hidden="1" customWidth="1"/>
    <col min="45" max="45" width="0" style="1258" hidden="1" customWidth="1"/>
    <col min="46" max="49" width="13.1796875" style="1258" hidden="1" customWidth="1"/>
    <col min="50" max="16384" width="8.81640625" style="1258" hidden="1"/>
  </cols>
  <sheetData>
    <row r="1" spans="1:34">
      <c r="A1" s="1257" t="s">
        <v>23</v>
      </c>
      <c r="AA1" s="1258"/>
      <c r="AH1" s="1258"/>
    </row>
    <row r="2" spans="1:34">
      <c r="A2" s="1258" t="s">
        <v>24</v>
      </c>
      <c r="AA2" s="1258"/>
      <c r="AH2" s="1258"/>
    </row>
    <row r="3" spans="1:34">
      <c r="A3" s="1259" t="s">
        <v>25</v>
      </c>
      <c r="AA3" s="1258"/>
      <c r="AH3" s="1258"/>
    </row>
    <row r="4" spans="1:34">
      <c r="A4" s="1260" t="s">
        <v>26</v>
      </c>
      <c r="AA4" s="1258"/>
      <c r="AH4" s="1258"/>
    </row>
    <row r="5" spans="1:34">
      <c r="AA5" s="1258"/>
      <c r="AH5" s="1258"/>
    </row>
    <row r="6" spans="1:34" ht="14.5" customHeight="1">
      <c r="AA6" s="1258"/>
      <c r="AH6" s="1258"/>
    </row>
    <row r="7" spans="1:34">
      <c r="E7" s="1261">
        <v>2022</v>
      </c>
      <c r="F7" s="1261">
        <f>E7+1</f>
        <v>2023</v>
      </c>
      <c r="G7" s="1261">
        <f>F7+1</f>
        <v>2024</v>
      </c>
      <c r="H7" s="1261">
        <f>G7+1</f>
        <v>2025</v>
      </c>
      <c r="I7" s="1261">
        <f>H7+1</f>
        <v>2026</v>
      </c>
      <c r="J7" s="1261" t="s">
        <v>925</v>
      </c>
      <c r="K7" s="1261"/>
      <c r="L7" s="1261"/>
      <c r="M7" s="1262"/>
      <c r="N7" s="1263"/>
      <c r="O7" s="1297">
        <v>46023</v>
      </c>
      <c r="P7" s="1297">
        <f>EDATE(O7,1)</f>
        <v>46054</v>
      </c>
      <c r="Q7" s="1297">
        <f t="shared" ref="Q7:AG7" si="0">EDATE(P7,1)</f>
        <v>46082</v>
      </c>
      <c r="R7" s="1297">
        <f t="shared" si="0"/>
        <v>46113</v>
      </c>
      <c r="S7" s="1297">
        <f t="shared" si="0"/>
        <v>46143</v>
      </c>
      <c r="T7" s="1297">
        <f t="shared" si="0"/>
        <v>46174</v>
      </c>
      <c r="U7" s="1297">
        <f>EDATE(T7,1)</f>
        <v>46204</v>
      </c>
      <c r="V7" s="1297">
        <f t="shared" si="0"/>
        <v>46235</v>
      </c>
      <c r="W7" s="1297">
        <f t="shared" si="0"/>
        <v>46266</v>
      </c>
      <c r="X7" s="1297">
        <f t="shared" si="0"/>
        <v>46296</v>
      </c>
      <c r="Y7" s="1297">
        <f t="shared" si="0"/>
        <v>46327</v>
      </c>
      <c r="Z7" s="1297">
        <f t="shared" si="0"/>
        <v>46357</v>
      </c>
      <c r="AA7" s="1264">
        <v>2026</v>
      </c>
      <c r="AB7" s="1297">
        <f>EDATE(Z7,1)</f>
        <v>46388</v>
      </c>
      <c r="AC7" s="1297">
        <f t="shared" si="0"/>
        <v>46419</v>
      </c>
      <c r="AD7" s="1297">
        <f t="shared" si="0"/>
        <v>46447</v>
      </c>
      <c r="AE7" s="1297">
        <f t="shared" si="0"/>
        <v>46478</v>
      </c>
      <c r="AF7" s="1297">
        <f t="shared" si="0"/>
        <v>46508</v>
      </c>
      <c r="AG7" s="1297">
        <f t="shared" si="0"/>
        <v>46539</v>
      </c>
      <c r="AH7" s="1264" t="s">
        <v>925</v>
      </c>
    </row>
    <row r="8" spans="1:34">
      <c r="E8" s="1265" t="s">
        <v>629</v>
      </c>
      <c r="F8" s="1265" t="s">
        <v>629</v>
      </c>
      <c r="G8" s="1265" t="s">
        <v>629</v>
      </c>
      <c r="H8" s="1265" t="s">
        <v>629</v>
      </c>
      <c r="I8" s="1265" t="s">
        <v>628</v>
      </c>
      <c r="J8" s="1265" t="s">
        <v>628</v>
      </c>
      <c r="K8" s="1265"/>
      <c r="L8" s="1265"/>
      <c r="M8" s="1266"/>
      <c r="N8" s="1263"/>
      <c r="O8" s="1265" t="s">
        <v>627</v>
      </c>
      <c r="P8" s="1265" t="s">
        <v>627</v>
      </c>
      <c r="Q8" s="1265" t="s">
        <v>627</v>
      </c>
      <c r="R8" s="1265" t="s">
        <v>627</v>
      </c>
      <c r="S8" s="1265" t="s">
        <v>628</v>
      </c>
      <c r="T8" s="1265" t="s">
        <v>628</v>
      </c>
      <c r="U8" s="1265" t="s">
        <v>628</v>
      </c>
      <c r="V8" s="1265" t="s">
        <v>628</v>
      </c>
      <c r="W8" s="1265" t="s">
        <v>628</v>
      </c>
      <c r="X8" s="1265" t="s">
        <v>628</v>
      </c>
      <c r="Y8" s="1265" t="s">
        <v>628</v>
      </c>
      <c r="Z8" s="1265" t="s">
        <v>628</v>
      </c>
      <c r="AA8" s="1267" t="s">
        <v>628</v>
      </c>
      <c r="AB8" s="1265" t="s">
        <v>628</v>
      </c>
      <c r="AC8" s="1265" t="s">
        <v>628</v>
      </c>
      <c r="AD8" s="1265" t="s">
        <v>628</v>
      </c>
      <c r="AE8" s="1265" t="s">
        <v>628</v>
      </c>
      <c r="AF8" s="1265" t="s">
        <v>628</v>
      </c>
      <c r="AG8" s="1265" t="s">
        <v>628</v>
      </c>
      <c r="AH8" s="1268" t="s">
        <v>628</v>
      </c>
    </row>
    <row r="9" spans="1:34" hidden="1">
      <c r="E9" s="1265" t="s">
        <v>629</v>
      </c>
      <c r="F9" s="1265" t="s">
        <v>629</v>
      </c>
      <c r="G9" s="1265" t="s">
        <v>629</v>
      </c>
      <c r="H9" s="1265"/>
      <c r="I9" s="1265"/>
      <c r="J9" s="1265"/>
      <c r="K9" s="1265"/>
      <c r="L9" s="1265"/>
      <c r="M9" s="1265"/>
      <c r="O9" s="1265"/>
      <c r="P9" s="1265"/>
      <c r="Q9" s="1265"/>
      <c r="R9" s="1265"/>
      <c r="S9" s="1265"/>
      <c r="T9" s="1265"/>
      <c r="U9" s="1265"/>
      <c r="V9" s="1265"/>
      <c r="W9" s="1265"/>
      <c r="X9" s="1265"/>
      <c r="Y9" s="1265"/>
      <c r="Z9" s="1265"/>
      <c r="AA9" s="1267"/>
      <c r="AB9" s="1265"/>
      <c r="AC9" s="1265"/>
      <c r="AD9" s="1265"/>
      <c r="AE9" s="1265"/>
      <c r="AF9" s="1265"/>
      <c r="AG9" s="1265"/>
      <c r="AH9" s="1268"/>
    </row>
    <row r="10" spans="1:34" hidden="1">
      <c r="A10" s="1269"/>
      <c r="C10" s="1270" t="s">
        <v>474</v>
      </c>
      <c r="D10" s="1271"/>
      <c r="E10" s="1271"/>
      <c r="F10" s="1271"/>
      <c r="G10" s="1271"/>
      <c r="H10" s="1271"/>
      <c r="I10" s="1271"/>
      <c r="J10" s="1271"/>
      <c r="K10" s="1271"/>
      <c r="L10" s="1271"/>
      <c r="M10" s="1271"/>
      <c r="N10" s="1271"/>
      <c r="O10" s="1271"/>
      <c r="P10" s="1271"/>
      <c r="Q10" s="1271"/>
      <c r="R10" s="1271"/>
      <c r="S10" s="1271"/>
      <c r="T10" s="1271"/>
      <c r="U10" s="1271"/>
      <c r="V10" s="1271"/>
      <c r="W10" s="1271"/>
      <c r="X10" s="1271"/>
      <c r="Y10" s="1271"/>
      <c r="Z10" s="1271"/>
      <c r="AB10" s="1271"/>
      <c r="AC10" s="1271"/>
      <c r="AD10" s="1271"/>
      <c r="AE10" s="1271"/>
      <c r="AF10" s="1271"/>
      <c r="AG10" s="1271"/>
    </row>
    <row r="11" spans="1:34">
      <c r="B11" s="1274"/>
      <c r="C11" s="1275" t="s">
        <v>445</v>
      </c>
    </row>
    <row r="12" spans="1:34">
      <c r="B12" s="1274"/>
      <c r="C12" s="1276" t="s">
        <v>35</v>
      </c>
    </row>
    <row r="13" spans="1:34">
      <c r="B13" s="1277"/>
      <c r="C13" s="1278" t="s">
        <v>633</v>
      </c>
      <c r="E13" s="1279">
        <f ca="1">'Consolidated Financials'!J67</f>
        <v>-110918.94119825668</v>
      </c>
      <c r="F13" s="1279">
        <f>'Consolidated Financials'!K67</f>
        <v>-95967</v>
      </c>
      <c r="G13" s="1279">
        <f>'Consolidated Financials'!L67</f>
        <v>-111699</v>
      </c>
      <c r="H13" s="1279">
        <f>'Consolidated Financials'!M67</f>
        <v>-25915</v>
      </c>
      <c r="I13" s="1279">
        <f ca="1">'Consolidated Financials'!N67</f>
        <v>-8445.0357071773797</v>
      </c>
      <c r="J13" s="1279">
        <f ca="1">'Consolidated Financials'!O67</f>
        <v>-14455.195692227273</v>
      </c>
      <c r="K13" s="1279"/>
      <c r="L13" s="1279"/>
      <c r="M13" s="1279"/>
      <c r="O13" s="1280">
        <f>'Consolidated Financials'!U67</f>
        <v>9724.9117788167077</v>
      </c>
      <c r="P13" s="1280">
        <f>'Consolidated Financials'!V67</f>
        <v>-15019.422992279779</v>
      </c>
      <c r="Q13" s="1280">
        <f>'Consolidated Financials'!W67</f>
        <v>-10763.64446785544</v>
      </c>
      <c r="R13" s="1280">
        <f>'Consolidated Financials'!X67</f>
        <v>-9729.3977438449783</v>
      </c>
      <c r="S13" s="1280">
        <f ca="1">'Consolidated Financials'!Y67</f>
        <v>-3128.8664377392797</v>
      </c>
      <c r="T13" s="1280">
        <f ca="1">'Consolidated Financials'!Z67</f>
        <v>-7962.4015244426546</v>
      </c>
      <c r="U13" s="1280">
        <f ca="1">'Consolidated Financials'!AA67</f>
        <v>4257.3199681238984</v>
      </c>
      <c r="V13" s="1280">
        <f ca="1">'Consolidated Financials'!AB67</f>
        <v>4464.8043594935934</v>
      </c>
      <c r="W13" s="1280">
        <f ca="1">'Consolidated Financials'!AC67</f>
        <v>6142.3944236537418</v>
      </c>
      <c r="X13" s="1280">
        <f ca="1">'Consolidated Financials'!AD67</f>
        <v>4296.884048670755</v>
      </c>
      <c r="Y13" s="1280">
        <f ca="1">'Consolidated Financials'!AE67</f>
        <v>4248.5699598001484</v>
      </c>
      <c r="Z13" s="1280">
        <f ca="1">'Consolidated Financials'!AF67</f>
        <v>5023.8128788303156</v>
      </c>
      <c r="AA13" s="1281">
        <f ca="1">SUM(O13:Z13)</f>
        <v>-8445.0357487729671</v>
      </c>
      <c r="AB13" s="1280">
        <f ca="1">'Consolidated Financials'!AG67</f>
        <v>-3333.9764667074601</v>
      </c>
      <c r="AC13" s="1280">
        <f ca="1">'Consolidated Financials'!AH67</f>
        <v>-2224.4783326439392</v>
      </c>
      <c r="AD13" s="1280">
        <f ca="1">'Consolidated Financials'!AI67</f>
        <v>-3201.6608697501792</v>
      </c>
      <c r="AE13" s="1280">
        <f ca="1">'Consolidated Financials'!AJ67</f>
        <v>-2229.719017429537</v>
      </c>
      <c r="AF13" s="1280">
        <f ca="1">'Consolidated Financials'!AK67</f>
        <v>-2232.3393598223361</v>
      </c>
      <c r="AG13" s="1280">
        <f ca="1">'Consolidated Financials'!AL67</f>
        <v>-1233.0216458738655</v>
      </c>
      <c r="AH13" s="1282">
        <f ca="1">SUM(AB13:AG13)</f>
        <v>-14455.195692227317</v>
      </c>
    </row>
    <row r="14" spans="1:34">
      <c r="C14" s="1276" t="s">
        <v>57</v>
      </c>
      <c r="E14" s="1279"/>
      <c r="F14" s="1279"/>
      <c r="G14" s="1279"/>
      <c r="H14" s="1279"/>
      <c r="I14" s="1279"/>
      <c r="J14" s="1279"/>
      <c r="K14" s="1279"/>
      <c r="L14" s="1279"/>
      <c r="M14" s="1279"/>
      <c r="O14" s="1280"/>
      <c r="P14" s="1280"/>
      <c r="Q14" s="1280"/>
      <c r="R14" s="1280"/>
      <c r="S14" s="1280"/>
      <c r="T14" s="1280"/>
      <c r="U14" s="1280"/>
      <c r="V14" s="1280"/>
      <c r="W14" s="1280"/>
      <c r="X14" s="1280"/>
      <c r="Y14" s="1280"/>
      <c r="Z14" s="1280"/>
      <c r="AA14" s="1283"/>
      <c r="AB14" s="1280"/>
      <c r="AC14" s="1280"/>
      <c r="AD14" s="1280"/>
      <c r="AE14" s="1280"/>
      <c r="AF14" s="1280"/>
      <c r="AG14" s="1280"/>
      <c r="AH14" s="1282"/>
    </row>
    <row r="15" spans="1:34">
      <c r="C15" s="1284" t="s">
        <v>58</v>
      </c>
      <c r="E15" s="1279">
        <f>'Consolidated Financials'!J70</f>
        <v>6257</v>
      </c>
      <c r="F15" s="1279">
        <f>'Consolidated Financials'!K70</f>
        <v>7446</v>
      </c>
      <c r="G15" s="1279">
        <f>'Consolidated Financials'!L70</f>
        <v>7276</v>
      </c>
      <c r="H15" s="1279">
        <f>'Consolidated Financials'!M70</f>
        <v>5231</v>
      </c>
      <c r="I15" s="1279">
        <f>'Consolidated Financials'!N70</f>
        <v>2964.4783748608793</v>
      </c>
      <c r="J15" s="1279">
        <f>'Consolidated Financials'!O70</f>
        <v>3290.6837749754022</v>
      </c>
      <c r="K15" s="1279"/>
      <c r="L15" s="1279"/>
      <c r="M15" s="1279"/>
      <c r="O15" s="1279">
        <f>'Consolidated Financials'!U70</f>
        <v>301.57310000000001</v>
      </c>
      <c r="P15" s="1279">
        <f>'Consolidated Financials'!V70</f>
        <v>323.92200000000003</v>
      </c>
      <c r="Q15" s="1279">
        <f>'Consolidated Financials'!W70</f>
        <v>301.34469999999999</v>
      </c>
      <c r="R15" s="1279">
        <f>'Consolidated Financials'!X70</f>
        <v>300.69809616975226</v>
      </c>
      <c r="S15" s="1279">
        <f>'Consolidated Financials'!Y70</f>
        <v>152.57949719893492</v>
      </c>
      <c r="T15" s="1279">
        <f>'Consolidated Financials'!Z70</f>
        <v>152.57949719893492</v>
      </c>
      <c r="U15" s="1279">
        <f>'Consolidated Financials'!AA70</f>
        <v>152.57949719893492</v>
      </c>
      <c r="V15" s="1279">
        <f>'Consolidated Financials'!AB70</f>
        <v>186.99979727224479</v>
      </c>
      <c r="W15" s="1279">
        <f>'Consolidated Financials'!AC70</f>
        <v>221.42009734555461</v>
      </c>
      <c r="X15" s="1279">
        <f>'Consolidated Financials'!AD70</f>
        <v>255.84039741886448</v>
      </c>
      <c r="Y15" s="1279">
        <f>'Consolidated Financials'!AE70</f>
        <v>290.2606974921743</v>
      </c>
      <c r="Z15" s="1279">
        <f>'Consolidated Financials'!AF70</f>
        <v>324.68099756548418</v>
      </c>
      <c r="AA15" s="1281">
        <f t="shared" ref="AA15:AA27" si="1">SUM(O15:Z15)</f>
        <v>2964.4783748608793</v>
      </c>
      <c r="AB15" s="1279">
        <f>'Consolidated Financials'!AG70</f>
        <v>419.37117055432168</v>
      </c>
      <c r="AC15" s="1279">
        <f>'Consolidated Financials'!AH70</f>
        <v>471.00162066428641</v>
      </c>
      <c r="AD15" s="1279">
        <f>'Consolidated Financials'!AI70</f>
        <v>522.63207077425125</v>
      </c>
      <c r="AE15" s="1279">
        <f>'Consolidated Financials'!AJ70</f>
        <v>574.26252088421597</v>
      </c>
      <c r="AF15" s="1279">
        <f>'Consolidated Financials'!AK70</f>
        <v>625.89297099418081</v>
      </c>
      <c r="AG15" s="1279">
        <f>'Consolidated Financials'!AL70</f>
        <v>677.52342110414554</v>
      </c>
      <c r="AH15" s="1282">
        <f t="shared" ref="AH15:AH24" si="2">SUM(AB15:AG15)</f>
        <v>3290.6837749754018</v>
      </c>
    </row>
    <row r="16" spans="1:34">
      <c r="C16" s="1284" t="s">
        <v>59</v>
      </c>
      <c r="E16" s="1279">
        <f>'Consolidated Financials'!J71</f>
        <v>7345</v>
      </c>
      <c r="F16" s="1279">
        <f>'Consolidated Financials'!K71</f>
        <v>7398</v>
      </c>
      <c r="G16" s="1279">
        <f>'Consolidated Financials'!L71</f>
        <v>5887</v>
      </c>
      <c r="H16" s="1279">
        <f>'Consolidated Financials'!M71</f>
        <v>3654</v>
      </c>
      <c r="I16" s="1279">
        <f>'Consolidated Financials'!N71</f>
        <v>3917.4950197297603</v>
      </c>
      <c r="J16" s="1279">
        <f>'Consolidated Financials'!O71</f>
        <v>3738.889260167507</v>
      </c>
      <c r="K16" s="1279"/>
      <c r="L16" s="1279"/>
      <c r="M16" s="1279"/>
      <c r="O16" s="1279">
        <f>'Consolidated Financials'!U71</f>
        <v>243.7</v>
      </c>
      <c r="P16" s="1279">
        <f>'Consolidated Financials'!V71</f>
        <v>242.72691070888001</v>
      </c>
      <c r="Q16" s="1279">
        <f>'Consolidated Financials'!W71</f>
        <v>1158.40191123557</v>
      </c>
      <c r="R16" s="1279">
        <f>'Consolidated Financials'!X71</f>
        <v>140.98526861110986</v>
      </c>
      <c r="S16" s="1279">
        <f>'Consolidated Financials'!Y71</f>
        <v>266.46011614677508</v>
      </c>
      <c r="T16" s="1279">
        <f>'Consolidated Financials'!Z71</f>
        <v>266.46011614677508</v>
      </c>
      <c r="U16" s="1279">
        <f>'Consolidated Financials'!AA71</f>
        <v>266.46011614677508</v>
      </c>
      <c r="V16" s="1279">
        <f>'Consolidated Financials'!AB71</f>
        <v>266.46011614677508</v>
      </c>
      <c r="W16" s="1279">
        <f>'Consolidated Financials'!AC71</f>
        <v>266.46011614677508</v>
      </c>
      <c r="X16" s="1279">
        <f>'Consolidated Financials'!AD71</f>
        <v>266.46011614677508</v>
      </c>
      <c r="Y16" s="1279">
        <f>'Consolidated Financials'!AE71</f>
        <v>266.46011614677508</v>
      </c>
      <c r="Z16" s="1279">
        <f>'Consolidated Financials'!AF71</f>
        <v>266.46011614677508</v>
      </c>
      <c r="AA16" s="1281">
        <f t="shared" si="1"/>
        <v>3917.495019729759</v>
      </c>
      <c r="AB16" s="1279">
        <f>'Consolidated Financials'!AG71</f>
        <v>623.1482100279178</v>
      </c>
      <c r="AC16" s="1279">
        <f>'Consolidated Financials'!AH71</f>
        <v>623.1482100279178</v>
      </c>
      <c r="AD16" s="1279">
        <f>'Consolidated Financials'!AI71</f>
        <v>623.1482100279178</v>
      </c>
      <c r="AE16" s="1279">
        <f>'Consolidated Financials'!AJ71</f>
        <v>623.1482100279178</v>
      </c>
      <c r="AF16" s="1279">
        <f>'Consolidated Financials'!AK71</f>
        <v>623.1482100279178</v>
      </c>
      <c r="AG16" s="1279">
        <f>'Consolidated Financials'!AL71</f>
        <v>623.1482100279178</v>
      </c>
      <c r="AH16" s="1282">
        <f t="shared" si="2"/>
        <v>3738.8892601675066</v>
      </c>
    </row>
    <row r="17" spans="2:34">
      <c r="C17" s="1284" t="s">
        <v>60</v>
      </c>
      <c r="E17" s="1279">
        <f>'Consolidated Financials'!J72</f>
        <v>747</v>
      </c>
      <c r="F17" s="1279">
        <f>'Consolidated Financials'!K72</f>
        <v>553</v>
      </c>
      <c r="G17" s="1279">
        <f>'Consolidated Financials'!L72</f>
        <v>220</v>
      </c>
      <c r="H17" s="1279">
        <f>'Consolidated Financials'!M72</f>
        <v>74.56</v>
      </c>
      <c r="I17" s="1279">
        <f>'Consolidated Financials'!N72</f>
        <v>74.56</v>
      </c>
      <c r="J17" s="1279">
        <f>'Consolidated Financials'!O72</f>
        <v>37.28</v>
      </c>
      <c r="K17" s="1279"/>
      <c r="L17" s="1279"/>
      <c r="M17" s="1279"/>
      <c r="O17" s="1279">
        <f>'Consolidated Financials'!U72</f>
        <v>6.4999000000000002</v>
      </c>
      <c r="P17" s="1279">
        <f>'Consolidated Financials'!V72</f>
        <v>6.27</v>
      </c>
      <c r="Q17" s="1279">
        <f>'Consolidated Financials'!W72</f>
        <v>6.2510000000000003</v>
      </c>
      <c r="R17" s="1279">
        <f>'Consolidated Financials'!X72</f>
        <v>6.2679999999999998</v>
      </c>
      <c r="S17" s="1279">
        <f>'Consolidated Financials'!Y72</f>
        <v>6.1588875000000005</v>
      </c>
      <c r="T17" s="1279">
        <f>'Consolidated Financials'!Z72</f>
        <v>6.1588875000000005</v>
      </c>
      <c r="U17" s="1279">
        <f>'Consolidated Financials'!AA72</f>
        <v>6.1588875000000005</v>
      </c>
      <c r="V17" s="1279">
        <f>'Consolidated Financials'!AB72</f>
        <v>6.1588875000000005</v>
      </c>
      <c r="W17" s="1279">
        <f>'Consolidated Financials'!AC72</f>
        <v>6.1588875000000005</v>
      </c>
      <c r="X17" s="1279">
        <f>'Consolidated Financials'!AD72</f>
        <v>6.1588875000000005</v>
      </c>
      <c r="Y17" s="1279">
        <f>'Consolidated Financials'!AE72</f>
        <v>6.1588875000000005</v>
      </c>
      <c r="Z17" s="1279">
        <f>'Consolidated Financials'!AF72</f>
        <v>6.1588875000000005</v>
      </c>
      <c r="AA17" s="1281">
        <f t="shared" si="1"/>
        <v>74.56</v>
      </c>
      <c r="AB17" s="1279">
        <f>'Consolidated Financials'!AG72</f>
        <v>6.2133333333333338</v>
      </c>
      <c r="AC17" s="1279">
        <f>'Consolidated Financials'!AH72</f>
        <v>6.2133333333333338</v>
      </c>
      <c r="AD17" s="1279">
        <f>'Consolidated Financials'!AI72</f>
        <v>6.2133333333333338</v>
      </c>
      <c r="AE17" s="1279">
        <f>'Consolidated Financials'!AJ72</f>
        <v>6.2133333333333338</v>
      </c>
      <c r="AF17" s="1279">
        <f>'Consolidated Financials'!AK72</f>
        <v>6.2133333333333338</v>
      </c>
      <c r="AG17" s="1279">
        <f>'Consolidated Financials'!AL72</f>
        <v>6.2133333333333338</v>
      </c>
      <c r="AH17" s="1282">
        <f t="shared" si="2"/>
        <v>37.28</v>
      </c>
    </row>
    <row r="18" spans="2:34">
      <c r="C18" s="1284" t="s">
        <v>9</v>
      </c>
      <c r="E18" s="1279">
        <f>'Consolidated Financials'!J73</f>
        <v>3553</v>
      </c>
      <c r="F18" s="1279">
        <f>'Consolidated Financials'!K73</f>
        <v>11749.996040599139</v>
      </c>
      <c r="G18" s="1279">
        <f>'Consolidated Financials'!L73</f>
        <v>21170</v>
      </c>
      <c r="H18" s="1279">
        <f>'Consolidated Financials'!M73</f>
        <v>27595</v>
      </c>
      <c r="I18" s="1279">
        <f ca="1">'Consolidated Financials'!N73</f>
        <v>26864.820983491059</v>
      </c>
      <c r="J18" s="1279">
        <f ca="1">'Consolidated Financials'!O73</f>
        <v>10970.471313177361</v>
      </c>
      <c r="K18" s="1279"/>
      <c r="L18" s="1279"/>
      <c r="M18" s="1279"/>
      <c r="O18" s="1279">
        <f>'Consolidated Financials'!U73</f>
        <v>4813.18925404728</v>
      </c>
      <c r="P18" s="1279">
        <f>'Consolidated Financials'!V73</f>
        <v>-1121.2698861642198</v>
      </c>
      <c r="Q18" s="1279">
        <f>'Consolidated Financials'!W73</f>
        <v>2171.1621498504401</v>
      </c>
      <c r="R18" s="1279">
        <f>'Consolidated Financials'!X73</f>
        <v>-2435.3078659880202</v>
      </c>
      <c r="S18" s="1279">
        <f ca="1">'Consolidated Financials'!Y73</f>
        <v>1035.5685263340838</v>
      </c>
      <c r="T18" s="1279">
        <f ca="1">'Consolidated Financials'!Z73</f>
        <v>2962.9190498327712</v>
      </c>
      <c r="U18" s="1279">
        <f ca="1">'Consolidated Financials'!AA73</f>
        <v>3205.7096080228994</v>
      </c>
      <c r="V18" s="1279">
        <f ca="1">'Consolidated Financials'!AB73</f>
        <v>3103.7754446461208</v>
      </c>
      <c r="W18" s="1279">
        <f ca="1">'Consolidated Financials'!AC73</f>
        <v>3455.7373823680123</v>
      </c>
      <c r="X18" s="1279">
        <f ca="1">'Consolidated Financials'!AD73</f>
        <v>3068.4656329505879</v>
      </c>
      <c r="Y18" s="1279">
        <f ca="1">'Consolidated Financials'!AE73</f>
        <v>3171.0722762013856</v>
      </c>
      <c r="Z18" s="1279">
        <f ca="1">'Consolidated Financials'!AF73</f>
        <v>3433.7994529856337</v>
      </c>
      <c r="AA18" s="1281">
        <f t="shared" ca="1" si="1"/>
        <v>26864.821025086974</v>
      </c>
      <c r="AB18" s="1279">
        <f ca="1">'Consolidated Financials'!AG73</f>
        <v>2026.590909129427</v>
      </c>
      <c r="AC18" s="1279">
        <f ca="1">'Consolidated Financials'!AH73</f>
        <v>1713.9302395466173</v>
      </c>
      <c r="AD18" s="1279">
        <f ca="1">'Consolidated Financials'!AI73</f>
        <v>1987.9183755230313</v>
      </c>
      <c r="AE18" s="1279">
        <f ca="1">'Consolidated Financials'!AJ73</f>
        <v>1713.9302395466173</v>
      </c>
      <c r="AF18" s="1279">
        <f ca="1">'Consolidated Financials'!AK73</f>
        <v>1713.9302395466173</v>
      </c>
      <c r="AG18" s="1279">
        <f ca="1">'Consolidated Financials'!AL73</f>
        <v>1814.1713098850505</v>
      </c>
      <c r="AH18" s="1282">
        <f t="shared" ca="1" si="2"/>
        <v>10970.471313177361</v>
      </c>
    </row>
    <row r="19" spans="2:34">
      <c r="C19" s="1284" t="s">
        <v>61</v>
      </c>
      <c r="E19" s="1279">
        <f>'Consolidated Financials'!J77</f>
        <v>-4629</v>
      </c>
      <c r="F19" s="1279">
        <f>'Consolidated Financials'!K77</f>
        <v>-2430</v>
      </c>
      <c r="G19" s="1279">
        <f>'Consolidated Financials'!L77</f>
        <v>-2552</v>
      </c>
      <c r="H19" s="1279">
        <f>'Consolidated Financials'!M77</f>
        <v>0</v>
      </c>
      <c r="I19" s="1279">
        <f>'Consolidated Financials'!N77</f>
        <v>0</v>
      </c>
      <c r="J19" s="1279">
        <f ca="1">'Consolidated Financials'!O77</f>
        <v>0</v>
      </c>
      <c r="K19" s="1279"/>
      <c r="L19" s="1279"/>
      <c r="M19" s="1279"/>
      <c r="O19" s="1279">
        <f>'Consolidated Financials'!U77</f>
        <v>0</v>
      </c>
      <c r="P19" s="1279">
        <f>'Consolidated Financials'!V77</f>
        <v>0</v>
      </c>
      <c r="Q19" s="1279">
        <f>'Consolidated Financials'!W77</f>
        <v>0</v>
      </c>
      <c r="R19" s="1279">
        <f>'Consolidated Financials'!X77</f>
        <v>0</v>
      </c>
      <c r="S19" s="1279">
        <f>'Consolidated Financials'!Y77</f>
        <v>0</v>
      </c>
      <c r="T19" s="1279">
        <f>'Consolidated Financials'!Z77</f>
        <v>0</v>
      </c>
      <c r="U19" s="1279">
        <f>'Consolidated Financials'!AA77</f>
        <v>0</v>
      </c>
      <c r="V19" s="1279">
        <f>'Consolidated Financials'!AB77</f>
        <v>0</v>
      </c>
      <c r="W19" s="1279">
        <f>'Consolidated Financials'!AC77</f>
        <v>0</v>
      </c>
      <c r="X19" s="1279">
        <f>'Consolidated Financials'!AD77</f>
        <v>0</v>
      </c>
      <c r="Y19" s="1279">
        <f>'Consolidated Financials'!AE77</f>
        <v>0</v>
      </c>
      <c r="Z19" s="1279">
        <f>'Consolidated Financials'!AF77</f>
        <v>0</v>
      </c>
      <c r="AA19" s="1281">
        <f t="shared" si="1"/>
        <v>0</v>
      </c>
      <c r="AB19" s="1279">
        <f>'Consolidated Financials'!AG77</f>
        <v>0</v>
      </c>
      <c r="AC19" s="1279">
        <f>'Consolidated Financials'!AH77</f>
        <v>0</v>
      </c>
      <c r="AD19" s="1279">
        <f>'Consolidated Financials'!AI77</f>
        <v>0</v>
      </c>
      <c r="AE19" s="1279">
        <f>'Consolidated Financials'!AJ77</f>
        <v>0</v>
      </c>
      <c r="AF19" s="1279">
        <f>'Consolidated Financials'!AK77</f>
        <v>0</v>
      </c>
      <c r="AG19" s="1279">
        <f>'Consolidated Financials'!AL77</f>
        <v>0</v>
      </c>
      <c r="AH19" s="1282">
        <f t="shared" si="2"/>
        <v>0</v>
      </c>
    </row>
    <row r="20" spans="2:34">
      <c r="C20" s="1284" t="s">
        <v>11</v>
      </c>
      <c r="E20" s="1279">
        <f ca="1">'Consolidated Financials'!J78</f>
        <v>-9458</v>
      </c>
      <c r="F20" s="1279">
        <f>'Consolidated Financials'!K78</f>
        <v>-4606</v>
      </c>
      <c r="G20" s="1279">
        <f>'Consolidated Financials'!L78</f>
        <v>-2239</v>
      </c>
      <c r="H20" s="1279">
        <f>'Consolidated Financials'!M78</f>
        <v>-857</v>
      </c>
      <c r="I20" s="1279">
        <f>'Consolidated Financials'!N78</f>
        <v>-2719.8375264573742</v>
      </c>
      <c r="J20" s="1279">
        <f>'Consolidated Financials'!O78</f>
        <v>-1959.1037237153835</v>
      </c>
      <c r="K20" s="1279"/>
      <c r="L20" s="1279"/>
      <c r="M20" s="1279"/>
      <c r="O20" s="1279">
        <f>'Consolidated Financials'!U78</f>
        <v>-9.1353600000729793E-4</v>
      </c>
      <c r="P20" s="1279">
        <f>'Consolidated Financials'!V78</f>
        <v>-0.17778724399999171</v>
      </c>
      <c r="Q20" s="1279">
        <f>'Consolidated Financials'!W78</f>
        <v>-150.580927441</v>
      </c>
      <c r="R20" s="1279">
        <f>'Consolidated Financials'!X78</f>
        <v>-0.50410646500001899</v>
      </c>
      <c r="S20" s="1279">
        <f>'Consolidated Financials'!Y78</f>
        <v>-81.092033164249997</v>
      </c>
      <c r="T20" s="1279">
        <f>'Consolidated Financials'!Z78</f>
        <v>-360.59522172947277</v>
      </c>
      <c r="U20" s="1279">
        <f>'Consolidated Financials'!AA78</f>
        <v>-358.84832680094019</v>
      </c>
      <c r="V20" s="1279">
        <f>'Consolidated Financials'!AB78</f>
        <v>-357.10143187240755</v>
      </c>
      <c r="W20" s="1279">
        <f>'Consolidated Financials'!AC78</f>
        <v>-355.3545369438749</v>
      </c>
      <c r="X20" s="1279">
        <f>'Consolidated Financials'!AD78</f>
        <v>-353.60764201534226</v>
      </c>
      <c r="Y20" s="1279">
        <f>'Consolidated Financials'!AE78</f>
        <v>-351.86074708680962</v>
      </c>
      <c r="Z20" s="1279">
        <f>'Consolidated Financials'!AF78</f>
        <v>-350.11385215827698</v>
      </c>
      <c r="AA20" s="1281">
        <f t="shared" si="1"/>
        <v>-2719.8375264573742</v>
      </c>
      <c r="AB20" s="1279">
        <f>'Consolidated Financials'!AG78</f>
        <v>-333.0681432678947</v>
      </c>
      <c r="AC20" s="1279">
        <f>'Consolidated Financials'!AH78</f>
        <v>-330.44780087509571</v>
      </c>
      <c r="AD20" s="1279">
        <f>'Consolidated Financials'!AI78</f>
        <v>-327.82745848229678</v>
      </c>
      <c r="AE20" s="1279">
        <f>'Consolidated Financials'!AJ78</f>
        <v>-325.20711608949779</v>
      </c>
      <c r="AF20" s="1279">
        <f>'Consolidated Financials'!AK78</f>
        <v>-322.5867736966988</v>
      </c>
      <c r="AG20" s="1279">
        <f>'Consolidated Financials'!AL78</f>
        <v>-319.96643130389987</v>
      </c>
      <c r="AH20" s="1282">
        <f t="shared" si="2"/>
        <v>-1959.1037237153837</v>
      </c>
    </row>
    <row r="21" spans="2:34">
      <c r="C21" s="1284" t="s">
        <v>12</v>
      </c>
      <c r="E21" s="1279">
        <f ca="1">'Consolidated Financials'!J79</f>
        <v>759</v>
      </c>
      <c r="F21" s="1279">
        <f>'Consolidated Financials'!K79</f>
        <v>435</v>
      </c>
      <c r="G21" s="1279">
        <f>'Consolidated Financials'!L79</f>
        <v>240</v>
      </c>
      <c r="H21" s="1279">
        <f>'Consolidated Financials'!M79</f>
        <v>144</v>
      </c>
      <c r="I21" s="1279">
        <f ca="1">'Consolidated Financials'!N79</f>
        <v>199.47515098648802</v>
      </c>
      <c r="J21" s="1279">
        <f ca="1">'Consolidated Financials'!O79</f>
        <v>193.09420602810511</v>
      </c>
      <c r="K21" s="1279"/>
      <c r="L21" s="1279"/>
      <c r="M21" s="1279"/>
      <c r="O21" s="1279">
        <f>'Consolidated Financials'!U79</f>
        <v>133.213002112</v>
      </c>
      <c r="P21" s="1279">
        <f>'Consolidated Financials'!V79</f>
        <v>208.9888301</v>
      </c>
      <c r="Q21" s="1279">
        <f>'Consolidated Financials'!W79</f>
        <v>167.66132272300001</v>
      </c>
      <c r="R21" s="1279">
        <f>'Consolidated Financials'!X79</f>
        <v>122.20971314899995</v>
      </c>
      <c r="S21" s="1279">
        <f>'Consolidated Financials'!Y79</f>
        <v>-19.114377901532084</v>
      </c>
      <c r="T21" s="1279">
        <f ca="1">'Consolidated Financials'!Z79</f>
        <v>-54.689142215086221</v>
      </c>
      <c r="U21" s="1279">
        <f ca="1">'Consolidated Financials'!AA79</f>
        <v>-59.170536118199941</v>
      </c>
      <c r="V21" s="1279">
        <f ca="1">'Consolidated Financials'!AB79</f>
        <v>-57.28904969763672</v>
      </c>
      <c r="W21" s="1279">
        <f ca="1">'Consolidated Financials'!AC79</f>
        <v>-63.785513537057582</v>
      </c>
      <c r="X21" s="1279">
        <f ca="1">'Consolidated Financials'!AD79</f>
        <v>-56.637306170079341</v>
      </c>
      <c r="Y21" s="1279">
        <f ca="1">'Consolidated Financials'!AE79</f>
        <v>-58.531205129374982</v>
      </c>
      <c r="Z21" s="1279">
        <f ca="1">'Consolidated Financials'!AF79</f>
        <v>-63.380586328545043</v>
      </c>
      <c r="AA21" s="1281">
        <f t="shared" ca="1" si="1"/>
        <v>199.4751509864881</v>
      </c>
      <c r="AB21" s="1279">
        <f ca="1">'Consolidated Financials'!AG79</f>
        <v>35.670569784187713</v>
      </c>
      <c r="AC21" s="1279">
        <f ca="1">'Consolidated Financials'!AH79</f>
        <v>30.167345535582239</v>
      </c>
      <c r="AD21" s="1279">
        <f ca="1">'Consolidated Financials'!AI79</f>
        <v>34.989884154678563</v>
      </c>
      <c r="AE21" s="1279">
        <f ca="1">'Consolidated Financials'!AJ79</f>
        <v>30.167345535582239</v>
      </c>
      <c r="AF21" s="1279">
        <f ca="1">'Consolidated Financials'!AK79</f>
        <v>30.167345535582239</v>
      </c>
      <c r="AG21" s="1279">
        <f ca="1">'Consolidated Financials'!AL79</f>
        <v>31.931715482492127</v>
      </c>
      <c r="AH21" s="1282">
        <f t="shared" ca="1" si="2"/>
        <v>193.09420602810511</v>
      </c>
    </row>
    <row r="22" spans="2:34">
      <c r="C22" s="1284" t="s">
        <v>642</v>
      </c>
      <c r="E22" s="1279">
        <f ca="1">'Consolidated Financials'!J80</f>
        <v>58660</v>
      </c>
      <c r="F22" s="1279">
        <f>'Consolidated Financials'!K80</f>
        <v>58660</v>
      </c>
      <c r="G22" s="1279">
        <f>'Consolidated Financials'!L80</f>
        <v>53838</v>
      </c>
      <c r="H22" s="1279">
        <f>'Consolidated Financials'!M80</f>
        <v>0</v>
      </c>
      <c r="I22" s="1279">
        <f>'Consolidated Financials'!N80</f>
        <v>0</v>
      </c>
      <c r="J22" s="1279">
        <f>'Consolidated Financials'!O80</f>
        <v>0</v>
      </c>
      <c r="K22" s="1279"/>
      <c r="L22" s="1279"/>
      <c r="M22" s="1279"/>
      <c r="O22" s="1279">
        <f>'Consolidated Financials'!U80</f>
        <v>0</v>
      </c>
      <c r="P22" s="1279">
        <f>'Consolidated Financials'!V80</f>
        <v>0</v>
      </c>
      <c r="Q22" s="1279">
        <f>'Consolidated Financials'!W80</f>
        <v>0</v>
      </c>
      <c r="R22" s="1279">
        <f>'Consolidated Financials'!X80</f>
        <v>0</v>
      </c>
      <c r="S22" s="1279">
        <f>'Consolidated Financials'!Y80</f>
        <v>0</v>
      </c>
      <c r="T22" s="1279">
        <f>'Consolidated Financials'!Z80</f>
        <v>0</v>
      </c>
      <c r="U22" s="1279">
        <f>'Consolidated Financials'!AA80</f>
        <v>0</v>
      </c>
      <c r="V22" s="1279">
        <f>'Consolidated Financials'!AB80</f>
        <v>0</v>
      </c>
      <c r="W22" s="1279">
        <f>'Consolidated Financials'!AC80</f>
        <v>0</v>
      </c>
      <c r="X22" s="1279">
        <f>'Consolidated Financials'!AD80</f>
        <v>0</v>
      </c>
      <c r="Y22" s="1279">
        <f>'Consolidated Financials'!AE80</f>
        <v>0</v>
      </c>
      <c r="Z22" s="1279">
        <f>'Consolidated Financials'!AF80</f>
        <v>0</v>
      </c>
      <c r="AA22" s="1281">
        <f t="shared" si="1"/>
        <v>0</v>
      </c>
      <c r="AB22" s="1279">
        <f>'Consolidated Financials'!AG80</f>
        <v>0</v>
      </c>
      <c r="AC22" s="1279">
        <f>'Consolidated Financials'!AH80</f>
        <v>0</v>
      </c>
      <c r="AD22" s="1279">
        <f>'Consolidated Financials'!AI80</f>
        <v>0</v>
      </c>
      <c r="AE22" s="1279">
        <f>'Consolidated Financials'!AJ80</f>
        <v>0</v>
      </c>
      <c r="AF22" s="1279">
        <f>'Consolidated Financials'!AK80</f>
        <v>0</v>
      </c>
      <c r="AG22" s="1279">
        <f>'Consolidated Financials'!AL80</f>
        <v>0</v>
      </c>
      <c r="AH22" s="1282">
        <f t="shared" si="2"/>
        <v>0</v>
      </c>
    </row>
    <row r="23" spans="2:34">
      <c r="C23" s="1284" t="s">
        <v>289</v>
      </c>
      <c r="E23" s="1279">
        <f ca="1">'Consolidated Financials'!J81</f>
        <v>6172</v>
      </c>
      <c r="F23" s="1279">
        <f ca="1">'Consolidated Financials'!K81</f>
        <v>7835</v>
      </c>
      <c r="G23" s="1279">
        <f ca="1">'Consolidated Financials'!L81</f>
        <v>21479</v>
      </c>
      <c r="H23" s="1279">
        <f ca="1">'Consolidated Financials'!M81</f>
        <v>21437</v>
      </c>
      <c r="I23" s="1279">
        <f>'Consolidated Financials'!N81</f>
        <v>13710.249581865823</v>
      </c>
      <c r="J23" s="1279">
        <f>'Consolidated Financials'!O81</f>
        <v>1228.7184254469357</v>
      </c>
      <c r="K23" s="1279"/>
      <c r="L23" s="1279"/>
      <c r="M23" s="1279"/>
      <c r="O23" s="1279">
        <f>'Consolidated Financials'!U81</f>
        <v>1142.5207984888186</v>
      </c>
      <c r="P23" s="1279">
        <f>'Consolidated Financials'!V81</f>
        <v>1142.5207984888186</v>
      </c>
      <c r="Q23" s="1279">
        <f>'Consolidated Financials'!W81</f>
        <v>1142.5207984888186</v>
      </c>
      <c r="R23" s="1279">
        <f>'Consolidated Financials'!X81</f>
        <v>1142.5207984888186</v>
      </c>
      <c r="S23" s="1279">
        <f>'Consolidated Financials'!Y81</f>
        <v>1142.5207984888186</v>
      </c>
      <c r="T23" s="1279">
        <f>'Consolidated Financials'!Z81</f>
        <v>1142.5207984888186</v>
      </c>
      <c r="U23" s="1279">
        <f>'Consolidated Financials'!AA81</f>
        <v>1142.5207984888186</v>
      </c>
      <c r="V23" s="1279">
        <f>'Consolidated Financials'!AB81</f>
        <v>1142.5207984888186</v>
      </c>
      <c r="W23" s="1279">
        <f>'Consolidated Financials'!AC81</f>
        <v>1142.5207984888186</v>
      </c>
      <c r="X23" s="1279">
        <f>'Consolidated Financials'!AD81</f>
        <v>1142.5207984888186</v>
      </c>
      <c r="Y23" s="1279">
        <f>'Consolidated Financials'!AE81</f>
        <v>1142.5207984888186</v>
      </c>
      <c r="Z23" s="1279">
        <f>'Consolidated Financials'!AF81</f>
        <v>1142.5207984888186</v>
      </c>
      <c r="AA23" s="1281">
        <f t="shared" si="1"/>
        <v>13710.249581865823</v>
      </c>
      <c r="AB23" s="1279">
        <f>'Consolidated Financials'!AG81</f>
        <v>204.78640424115596</v>
      </c>
      <c r="AC23" s="1279">
        <f>'Consolidated Financials'!AH81</f>
        <v>204.78640424115596</v>
      </c>
      <c r="AD23" s="1279">
        <f>'Consolidated Financials'!AI81</f>
        <v>204.78640424115596</v>
      </c>
      <c r="AE23" s="1279">
        <f>'Consolidated Financials'!AJ81</f>
        <v>204.78640424115596</v>
      </c>
      <c r="AF23" s="1279">
        <f>'Consolidated Financials'!AK81</f>
        <v>204.78640424115596</v>
      </c>
      <c r="AG23" s="1279">
        <f>'Consolidated Financials'!AL81</f>
        <v>204.78640424115596</v>
      </c>
      <c r="AH23" s="1282">
        <f t="shared" si="2"/>
        <v>1228.7184254469357</v>
      </c>
    </row>
    <row r="24" spans="2:34">
      <c r="C24" s="1284" t="s">
        <v>62</v>
      </c>
      <c r="E24" s="1279">
        <f>'Consolidated Financials'!J82</f>
        <v>0</v>
      </c>
      <c r="F24" s="1279">
        <f>'Consolidated Financials'!K82</f>
        <v>-48</v>
      </c>
      <c r="G24" s="1279">
        <f>'Consolidated Financials'!L82</f>
        <v>-15</v>
      </c>
      <c r="H24" s="1279">
        <f>'Consolidated Financials'!M82</f>
        <v>0</v>
      </c>
      <c r="I24" s="1279">
        <f>'Consolidated Financials'!N82</f>
        <v>0</v>
      </c>
      <c r="J24" s="1279">
        <f>'Consolidated Financials'!O82</f>
        <v>0</v>
      </c>
      <c r="K24" s="1279"/>
      <c r="L24" s="1279"/>
      <c r="M24" s="1279"/>
      <c r="O24" s="1279">
        <f>'Consolidated Financials'!U82</f>
        <v>0</v>
      </c>
      <c r="P24" s="1279">
        <f>'Consolidated Financials'!V82</f>
        <v>0</v>
      </c>
      <c r="Q24" s="1279">
        <f>'Consolidated Financials'!W82</f>
        <v>0</v>
      </c>
      <c r="R24" s="1279">
        <f>'Consolidated Financials'!X82</f>
        <v>0</v>
      </c>
      <c r="S24" s="1279">
        <f>'Consolidated Financials'!Y82</f>
        <v>0</v>
      </c>
      <c r="T24" s="1279">
        <f>'Consolidated Financials'!Z82</f>
        <v>0</v>
      </c>
      <c r="U24" s="1279">
        <f>'Consolidated Financials'!AA82</f>
        <v>0</v>
      </c>
      <c r="V24" s="1279">
        <f>'Consolidated Financials'!AB82</f>
        <v>0</v>
      </c>
      <c r="W24" s="1279">
        <f>'Consolidated Financials'!AC82</f>
        <v>0</v>
      </c>
      <c r="X24" s="1279">
        <f>'Consolidated Financials'!AD82</f>
        <v>0</v>
      </c>
      <c r="Y24" s="1279">
        <f>'Consolidated Financials'!AE82</f>
        <v>0</v>
      </c>
      <c r="Z24" s="1279">
        <f>'Consolidated Financials'!AF82</f>
        <v>0</v>
      </c>
      <c r="AA24" s="1281">
        <f t="shared" si="1"/>
        <v>0</v>
      </c>
      <c r="AB24" s="1279">
        <f>'Consolidated Financials'!AG82</f>
        <v>0</v>
      </c>
      <c r="AC24" s="1279">
        <f>'Consolidated Financials'!AH82</f>
        <v>0</v>
      </c>
      <c r="AD24" s="1279">
        <f>'Consolidated Financials'!AI82</f>
        <v>0</v>
      </c>
      <c r="AE24" s="1279">
        <f>'Consolidated Financials'!AJ82</f>
        <v>0</v>
      </c>
      <c r="AF24" s="1279">
        <f>'Consolidated Financials'!AK82</f>
        <v>0</v>
      </c>
      <c r="AG24" s="1279">
        <f>'Consolidated Financials'!AL82</f>
        <v>0</v>
      </c>
      <c r="AH24" s="1282">
        <f t="shared" si="2"/>
        <v>0</v>
      </c>
    </row>
    <row r="25" spans="2:34">
      <c r="B25" s="1277"/>
      <c r="C25" s="1284" t="s">
        <v>13</v>
      </c>
      <c r="E25" s="1279">
        <f ca="1">'Consolidated Financials'!J83</f>
        <v>0</v>
      </c>
      <c r="F25" s="1279">
        <f>'Consolidated Financials'!K83</f>
        <v>1104</v>
      </c>
      <c r="G25" s="1279">
        <f>'Consolidated Financials'!L83</f>
        <v>27</v>
      </c>
      <c r="H25" s="1279">
        <f>'Consolidated Financials'!M83</f>
        <v>164</v>
      </c>
      <c r="I25" s="1279">
        <f>'Consolidated Financials'!N83</f>
        <v>0</v>
      </c>
      <c r="J25" s="1279">
        <f>'Consolidated Financials'!O83</f>
        <v>0</v>
      </c>
      <c r="K25" s="1279"/>
      <c r="L25" s="1279"/>
      <c r="M25" s="1279"/>
      <c r="O25" s="1279">
        <f>'Consolidated Financials'!U83</f>
        <v>0</v>
      </c>
      <c r="P25" s="1279">
        <f>'Consolidated Financials'!V83</f>
        <v>0</v>
      </c>
      <c r="Q25" s="1279">
        <f>'Consolidated Financials'!W83</f>
        <v>0</v>
      </c>
      <c r="R25" s="1279">
        <f>'Consolidated Financials'!X83</f>
        <v>0</v>
      </c>
      <c r="S25" s="1279">
        <f>'Consolidated Financials'!Y83</f>
        <v>0</v>
      </c>
      <c r="T25" s="1279">
        <f>'Consolidated Financials'!Z83</f>
        <v>0</v>
      </c>
      <c r="U25" s="1279">
        <f>'Consolidated Financials'!AA83</f>
        <v>0</v>
      </c>
      <c r="V25" s="1279">
        <f>'Consolidated Financials'!AB83</f>
        <v>0</v>
      </c>
      <c r="W25" s="1279">
        <f>'Consolidated Financials'!AC83</f>
        <v>0</v>
      </c>
      <c r="X25" s="1279">
        <f>'Consolidated Financials'!AD83</f>
        <v>0</v>
      </c>
      <c r="Y25" s="1279">
        <f>'Consolidated Financials'!AE83</f>
        <v>0</v>
      </c>
      <c r="Z25" s="1279">
        <f>'Consolidated Financials'!AF83</f>
        <v>0</v>
      </c>
      <c r="AA25" s="1281">
        <f t="shared" si="1"/>
        <v>0</v>
      </c>
      <c r="AB25" s="1279">
        <f>'Consolidated Financials'!AG83</f>
        <v>0</v>
      </c>
      <c r="AC25" s="1279">
        <f>'Consolidated Financials'!AH83</f>
        <v>0</v>
      </c>
      <c r="AD25" s="1279">
        <f>'Consolidated Financials'!AI83</f>
        <v>0</v>
      </c>
      <c r="AE25" s="1279">
        <f>'Consolidated Financials'!AJ83</f>
        <v>0</v>
      </c>
      <c r="AF25" s="1279">
        <f>'Consolidated Financials'!AK83</f>
        <v>0</v>
      </c>
      <c r="AG25" s="1279">
        <f>'Consolidated Financials'!AL83</f>
        <v>0</v>
      </c>
      <c r="AH25" s="1282">
        <f t="shared" ref="AH25:AH27" si="3">SUM(AB25:AG25)</f>
        <v>0</v>
      </c>
    </row>
    <row r="26" spans="2:34">
      <c r="B26" s="1277"/>
      <c r="C26" s="1284" t="s">
        <v>823</v>
      </c>
      <c r="E26" s="1279">
        <f>'Consolidated Financials'!J84</f>
        <v>0</v>
      </c>
      <c r="F26" s="1279">
        <f>'Consolidated Financials'!K84</f>
        <v>0</v>
      </c>
      <c r="G26" s="1279">
        <f>'Consolidated Financials'!L84</f>
        <v>0</v>
      </c>
      <c r="H26" s="1279">
        <f>'Consolidated Financials'!M84</f>
        <v>0</v>
      </c>
      <c r="I26" s="1279">
        <f>'Consolidated Financials'!N84</f>
        <v>0</v>
      </c>
      <c r="J26" s="1279">
        <f>'Consolidated Financials'!O84</f>
        <v>0</v>
      </c>
      <c r="K26" s="1279"/>
      <c r="L26" s="1279"/>
      <c r="M26" s="1279"/>
      <c r="O26" s="1279">
        <f>'Consolidated Financials'!U84</f>
        <v>0</v>
      </c>
      <c r="P26" s="1279">
        <f>'Consolidated Financials'!V84</f>
        <v>0</v>
      </c>
      <c r="Q26" s="1279">
        <f>'Consolidated Financials'!W84</f>
        <v>0</v>
      </c>
      <c r="R26" s="1279">
        <f>'Consolidated Financials'!X84</f>
        <v>0</v>
      </c>
      <c r="S26" s="1279">
        <f>'Consolidated Financials'!Y84</f>
        <v>0</v>
      </c>
      <c r="T26" s="1279">
        <f>'Consolidated Financials'!Z84</f>
        <v>0</v>
      </c>
      <c r="U26" s="1279">
        <f>'Consolidated Financials'!AA84</f>
        <v>0</v>
      </c>
      <c r="V26" s="1279">
        <f>'Consolidated Financials'!AB84</f>
        <v>0</v>
      </c>
      <c r="W26" s="1279">
        <f>'Consolidated Financials'!AC84</f>
        <v>0</v>
      </c>
      <c r="X26" s="1279">
        <f>'Consolidated Financials'!AD84</f>
        <v>0</v>
      </c>
      <c r="Y26" s="1279">
        <f>'Consolidated Financials'!AE84</f>
        <v>0</v>
      </c>
      <c r="Z26" s="1279">
        <f>'Consolidated Financials'!AF84</f>
        <v>0</v>
      </c>
      <c r="AA26" s="1281">
        <f t="shared" si="1"/>
        <v>0</v>
      </c>
      <c r="AB26" s="1279">
        <f>'Consolidated Financials'!AG84</f>
        <v>0</v>
      </c>
      <c r="AC26" s="1279">
        <f>'Consolidated Financials'!AH84</f>
        <v>0</v>
      </c>
      <c r="AD26" s="1279">
        <f>'Consolidated Financials'!AI84</f>
        <v>0</v>
      </c>
      <c r="AE26" s="1279">
        <f>'Consolidated Financials'!AJ84</f>
        <v>0</v>
      </c>
      <c r="AF26" s="1279">
        <f>'Consolidated Financials'!AK84</f>
        <v>0</v>
      </c>
      <c r="AG26" s="1279">
        <f>'Consolidated Financials'!AL84</f>
        <v>0</v>
      </c>
      <c r="AH26" s="1282">
        <f t="shared" si="3"/>
        <v>0</v>
      </c>
    </row>
    <row r="27" spans="2:34">
      <c r="B27" s="1277"/>
      <c r="C27" s="1284" t="s">
        <v>824</v>
      </c>
      <c r="E27" s="1279">
        <f>'Consolidated Financials'!J85</f>
        <v>0</v>
      </c>
      <c r="F27" s="1279">
        <f>'Consolidated Financials'!K85</f>
        <v>0</v>
      </c>
      <c r="G27" s="1279">
        <f>'Consolidated Financials'!L85</f>
        <v>0</v>
      </c>
      <c r="H27" s="1279">
        <f>'Consolidated Financials'!M85</f>
        <v>-801</v>
      </c>
      <c r="I27" s="1279">
        <f>'Consolidated Financials'!N85</f>
        <v>0</v>
      </c>
      <c r="J27" s="1279">
        <f>'Consolidated Financials'!O85</f>
        <v>0</v>
      </c>
      <c r="K27" s="1279"/>
      <c r="L27" s="1279"/>
      <c r="M27" s="1279"/>
      <c r="O27" s="1279">
        <f>'Consolidated Financials'!U85</f>
        <v>0</v>
      </c>
      <c r="P27" s="1279">
        <f>'Consolidated Financials'!V85</f>
        <v>0</v>
      </c>
      <c r="Q27" s="1279">
        <f>'Consolidated Financials'!W85</f>
        <v>0</v>
      </c>
      <c r="R27" s="1279">
        <f>'Consolidated Financials'!X85</f>
        <v>0</v>
      </c>
      <c r="S27" s="1279">
        <f>'Consolidated Financials'!Y85</f>
        <v>0</v>
      </c>
      <c r="T27" s="1279">
        <f>'Consolidated Financials'!Z85</f>
        <v>0</v>
      </c>
      <c r="U27" s="1279">
        <f>'Consolidated Financials'!AA85</f>
        <v>0</v>
      </c>
      <c r="V27" s="1279">
        <f>'Consolidated Financials'!AB85</f>
        <v>0</v>
      </c>
      <c r="W27" s="1279">
        <f>'Consolidated Financials'!AC85</f>
        <v>0</v>
      </c>
      <c r="X27" s="1279">
        <f>'Consolidated Financials'!AD85</f>
        <v>0</v>
      </c>
      <c r="Y27" s="1279">
        <f>'Consolidated Financials'!AE85</f>
        <v>0</v>
      </c>
      <c r="Z27" s="1279">
        <f>'Consolidated Financials'!AF85</f>
        <v>0</v>
      </c>
      <c r="AA27" s="1281">
        <f t="shared" si="1"/>
        <v>0</v>
      </c>
      <c r="AB27" s="1279">
        <f>'Consolidated Financials'!AG85</f>
        <v>0</v>
      </c>
      <c r="AC27" s="1279">
        <f>'Consolidated Financials'!AH85</f>
        <v>0</v>
      </c>
      <c r="AD27" s="1279">
        <f>'Consolidated Financials'!AI85</f>
        <v>0</v>
      </c>
      <c r="AE27" s="1279">
        <f>'Consolidated Financials'!AJ85</f>
        <v>0</v>
      </c>
      <c r="AF27" s="1279">
        <f>'Consolidated Financials'!AK85</f>
        <v>0</v>
      </c>
      <c r="AG27" s="1279">
        <f>'Consolidated Financials'!AL85</f>
        <v>0</v>
      </c>
      <c r="AH27" s="1282">
        <f t="shared" si="3"/>
        <v>0</v>
      </c>
    </row>
    <row r="28" spans="2:34">
      <c r="E28" s="1279"/>
      <c r="F28" s="1279"/>
      <c r="G28" s="1279"/>
      <c r="H28" s="1279"/>
      <c r="I28" s="1279"/>
      <c r="J28" s="1279"/>
      <c r="K28" s="1279"/>
      <c r="L28" s="1279"/>
      <c r="M28" s="1279"/>
      <c r="O28" s="1280"/>
      <c r="P28" s="1280"/>
      <c r="Q28" s="1280"/>
      <c r="R28" s="1280"/>
      <c r="S28" s="1280"/>
      <c r="T28" s="1280"/>
      <c r="U28" s="1280"/>
      <c r="V28" s="1280"/>
      <c r="W28" s="1280"/>
      <c r="X28" s="1280"/>
      <c r="Y28" s="1280"/>
      <c r="Z28" s="1280"/>
      <c r="AA28" s="1283"/>
      <c r="AB28" s="1280"/>
      <c r="AC28" s="1280"/>
      <c r="AD28" s="1280"/>
      <c r="AE28" s="1280"/>
      <c r="AF28" s="1280"/>
      <c r="AG28" s="1280"/>
      <c r="AH28" s="1282"/>
    </row>
    <row r="29" spans="2:34">
      <c r="C29" s="1276" t="s">
        <v>63</v>
      </c>
      <c r="E29" s="1279"/>
      <c r="F29" s="1279"/>
      <c r="G29" s="1279"/>
      <c r="H29" s="1279"/>
      <c r="I29" s="1279"/>
      <c r="J29" s="1279"/>
      <c r="K29" s="1279"/>
      <c r="L29" s="1279"/>
      <c r="M29" s="1279"/>
      <c r="O29" s="1280"/>
      <c r="P29" s="1280"/>
      <c r="Q29" s="1280"/>
      <c r="R29" s="1280"/>
      <c r="S29" s="1280"/>
      <c r="T29" s="1280"/>
      <c r="U29" s="1280"/>
      <c r="V29" s="1280"/>
      <c r="W29" s="1280"/>
      <c r="X29" s="1280"/>
      <c r="Y29" s="1280"/>
      <c r="Z29" s="1280"/>
      <c r="AA29" s="1283"/>
      <c r="AB29" s="1280"/>
      <c r="AC29" s="1280"/>
      <c r="AD29" s="1280"/>
      <c r="AE29" s="1280"/>
      <c r="AF29" s="1280"/>
      <c r="AG29" s="1280"/>
      <c r="AH29" s="1282"/>
    </row>
    <row r="30" spans="2:34">
      <c r="C30" s="1284" t="s">
        <v>64</v>
      </c>
      <c r="E30" s="1279">
        <f>'Consolidated Financials'!J88</f>
        <v>1185</v>
      </c>
      <c r="F30" s="1279">
        <f>'Consolidated Financials'!K88</f>
        <v>-14696</v>
      </c>
      <c r="G30" s="1279">
        <f>'Consolidated Financials'!L88</f>
        <v>-27374</v>
      </c>
      <c r="H30" s="1279">
        <f>'Consolidated Financials'!M88</f>
        <v>-36840</v>
      </c>
      <c r="I30" s="1279">
        <f>'Consolidated Financials'!N88</f>
        <v>-3223.0312699257629</v>
      </c>
      <c r="J30" s="1279">
        <f>'Consolidated Financials'!O88</f>
        <v>-18068.236911375105</v>
      </c>
      <c r="K30" s="1279"/>
      <c r="L30" s="1279"/>
      <c r="M30" s="1279"/>
      <c r="O30" s="1279">
        <f>'Consolidated Financials'!U88</f>
        <v>25913.607983018897</v>
      </c>
      <c r="P30" s="1279">
        <f>'Consolidated Financials'!V88</f>
        <v>9571.5608500000017</v>
      </c>
      <c r="Q30" s="1279">
        <f>'Consolidated Financials'!W88</f>
        <v>792.67308698109991</v>
      </c>
      <c r="R30" s="1279">
        <f>'Consolidated Financials'!X88</f>
        <v>-27789.275330188706</v>
      </c>
      <c r="S30" s="1279">
        <f>'Consolidated Financials'!Y88</f>
        <v>-517.47824473916262</v>
      </c>
      <c r="T30" s="1279">
        <f>'Consolidated Financials'!Z88</f>
        <v>-1480.5839596529404</v>
      </c>
      <c r="U30" s="1279">
        <f>'Consolidated Financials'!AA88</f>
        <v>-1601.9074922792497</v>
      </c>
      <c r="V30" s="1279">
        <f>'Consolidated Financials'!AB88</f>
        <v>-1550.970532916559</v>
      </c>
      <c r="W30" s="1279">
        <f>'Consolidated Financials'!AC88</f>
        <v>-1726.8474943302717</v>
      </c>
      <c r="X30" s="1279">
        <f>'Consolidated Financials'!AD88</f>
        <v>-1533.3260613884777</v>
      </c>
      <c r="Y30" s="1279">
        <f>'Consolidated Financials'!AE88</f>
        <v>-1584.5990619652293</v>
      </c>
      <c r="Z30" s="1279">
        <f>'Consolidated Financials'!AF88</f>
        <v>-1715.8850124651653</v>
      </c>
      <c r="AA30" s="1281">
        <f t="shared" ref="AA30:AA38" si="4">SUM(O30:Z30)</f>
        <v>-3223.0312699257629</v>
      </c>
      <c r="AB30" s="1279">
        <f>'Consolidated Financials'!AG88</f>
        <v>-3337.7713339085603</v>
      </c>
      <c r="AC30" s="1279">
        <f>'Consolidated Financials'!AH88</f>
        <v>-2822.8228973627411</v>
      </c>
      <c r="AD30" s="1279">
        <f>'Consolidated Financials'!AI88</f>
        <v>-3274.0781270064763</v>
      </c>
      <c r="AE30" s="1279">
        <f>'Consolidated Financials'!AJ88</f>
        <v>-2822.8228973627411</v>
      </c>
      <c r="AF30" s="1279">
        <f>'Consolidated Financials'!AK88</f>
        <v>-2822.8228973627411</v>
      </c>
      <c r="AG30" s="1279">
        <f>'Consolidated Financials'!AL88</f>
        <v>-2987.9187583718449</v>
      </c>
      <c r="AH30" s="1282">
        <f t="shared" ref="AH30:AH43" si="5">SUM(AB30:AG30)</f>
        <v>-18068.236911375105</v>
      </c>
    </row>
    <row r="31" spans="2:34">
      <c r="C31" s="1284" t="s">
        <v>65</v>
      </c>
      <c r="E31" s="1279">
        <f>'Consolidated Financials'!J89</f>
        <v>-31960</v>
      </c>
      <c r="F31" s="1279">
        <f>'Consolidated Financials'!K89</f>
        <v>-101153</v>
      </c>
      <c r="G31" s="1279">
        <f>'Consolidated Financials'!L89</f>
        <v>-106824</v>
      </c>
      <c r="H31" s="1279">
        <f>'Consolidated Financials'!M89</f>
        <v>-76224</v>
      </c>
      <c r="I31" s="1279">
        <f>'Consolidated Financials'!N89</f>
        <v>-126665.46475955553</v>
      </c>
      <c r="J31" s="1279">
        <f>'Consolidated Financials'!O89</f>
        <v>15839.281668996206</v>
      </c>
      <c r="K31" s="1279"/>
      <c r="L31" s="1279"/>
      <c r="M31" s="1279"/>
      <c r="O31" s="1279">
        <f>'Consolidated Financials'!U89</f>
        <v>-20685.835000000021</v>
      </c>
      <c r="P31" s="1279">
        <f>'Consolidated Financials'!V89</f>
        <v>6926.9050000000279</v>
      </c>
      <c r="Q31" s="1279">
        <f>'Consolidated Financials'!W89</f>
        <v>31415.929999999993</v>
      </c>
      <c r="R31" s="1279">
        <f>'Consolidated Financials'!X89</f>
        <v>37629</v>
      </c>
      <c r="S31" s="1279">
        <f>'Consolidated Financials'!Y89</f>
        <v>-8039.5455632223748</v>
      </c>
      <c r="T31" s="1279">
        <f>'Consolidated Financials'!Z89</f>
        <v>-23002.362562712224</v>
      </c>
      <c r="U31" s="1279">
        <f>'Consolidated Financials'!AA89</f>
        <v>-24887.245798589953</v>
      </c>
      <c r="V31" s="1279">
        <f>'Consolidated Financials'!AB89</f>
        <v>-24095.888848202885</v>
      </c>
      <c r="W31" s="1279">
        <f>'Consolidated Financials'!AC89</f>
        <v>-26828.314528280345</v>
      </c>
      <c r="X31" s="1279">
        <f>'Consolidated Financials'!AD89</f>
        <v>-23821.764217397489</v>
      </c>
      <c r="Y31" s="1279">
        <f>'Consolidated Financials'!AE89</f>
        <v>-24618.341906393413</v>
      </c>
      <c r="Z31" s="1279">
        <f>'Consolidated Financials'!AF89</f>
        <v>-26658.001334756846</v>
      </c>
      <c r="AA31" s="1281">
        <f t="shared" si="4"/>
        <v>-126665.46475955553</v>
      </c>
      <c r="AB31" s="1279">
        <f>'Consolidated Financials'!AG89</f>
        <v>2926.013233266538</v>
      </c>
      <c r="AC31" s="1279">
        <f>'Consolidated Financials'!AH89</f>
        <v>2474.5904756690143</v>
      </c>
      <c r="AD31" s="1279">
        <f>'Consolidated Financials'!AI89</f>
        <v>2870.1774231943418</v>
      </c>
      <c r="AE31" s="1279">
        <f>'Consolidated Financials'!AJ89</f>
        <v>2474.5904756690143</v>
      </c>
      <c r="AF31" s="1279">
        <f>'Consolidated Financials'!AK89</f>
        <v>2474.5904756690143</v>
      </c>
      <c r="AG31" s="1279">
        <f>'Consolidated Financials'!AL89</f>
        <v>2619.3195855282247</v>
      </c>
      <c r="AH31" s="1282">
        <f t="shared" si="5"/>
        <v>15839.281668996147</v>
      </c>
    </row>
    <row r="32" spans="2:34">
      <c r="C32" s="1284" t="s">
        <v>66</v>
      </c>
      <c r="E32" s="1279">
        <f>'Consolidated Financials'!J90</f>
        <v>-508</v>
      </c>
      <c r="F32" s="1279">
        <f>'Consolidated Financials'!K90</f>
        <v>-5095</v>
      </c>
      <c r="G32" s="1279">
        <f>'Consolidated Financials'!L90</f>
        <v>-2540</v>
      </c>
      <c r="H32" s="1279">
        <f>'Consolidated Financials'!M90</f>
        <v>-12977</v>
      </c>
      <c r="I32" s="1279">
        <f>'Consolidated Financials'!N90</f>
        <v>-21826.399608557505</v>
      </c>
      <c r="J32" s="1279">
        <f>'Consolidated Financials'!O90</f>
        <v>-12389.53399508365</v>
      </c>
      <c r="K32" s="1279"/>
      <c r="L32" s="1279"/>
      <c r="M32" s="1279"/>
      <c r="O32" s="1279">
        <f>'Consolidated Financials'!U90</f>
        <v>-500</v>
      </c>
      <c r="P32" s="1279">
        <f>'Consolidated Financials'!V90</f>
        <v>-28.729999999999563</v>
      </c>
      <c r="Q32" s="1279">
        <f>'Consolidated Financials'!W90</f>
        <v>-972.79930702405545</v>
      </c>
      <c r="R32" s="1279">
        <f>'Consolidated Financials'!X90</f>
        <v>10691.814900000001</v>
      </c>
      <c r="S32" s="1279">
        <f>'Consolidated Financials'!Y90</f>
        <v>-1370.4756607888667</v>
      </c>
      <c r="T32" s="1279">
        <f>'Consolidated Financials'!Z90</f>
        <v>-3921.1392963612561</v>
      </c>
      <c r="U32" s="1279">
        <f>'Consolidated Financials'!AA90</f>
        <v>-4242.4493228901702</v>
      </c>
      <c r="V32" s="1279">
        <f>'Consolidated Financials'!AB90</f>
        <v>-4107.5492304691652</v>
      </c>
      <c r="W32" s="1279">
        <f>'Consolidated Financials'!AC90</f>
        <v>-4573.3371111413217</v>
      </c>
      <c r="X32" s="1279">
        <f>'Consolidated Financials'!AD90</f>
        <v>-4060.820079973375</v>
      </c>
      <c r="Y32" s="1279">
        <f>'Consolidated Financials'!AE90</f>
        <v>-4196.6101350344979</v>
      </c>
      <c r="Z32" s="1279">
        <f>'Consolidated Financials'!AF90</f>
        <v>-4544.3043648747989</v>
      </c>
      <c r="AA32" s="1281">
        <f t="shared" si="4"/>
        <v>-21826.399608557505</v>
      </c>
      <c r="AB32" s="1279">
        <f>'Consolidated Financials'!AG90</f>
        <v>-2288.7363948189741</v>
      </c>
      <c r="AC32" s="1279">
        <f>'Consolidated Financials'!AH90</f>
        <v>-1935.632149418976</v>
      </c>
      <c r="AD32" s="1279">
        <f>'Consolidated Financials'!AI90</f>
        <v>-2245.0614554189742</v>
      </c>
      <c r="AE32" s="1279">
        <f>'Consolidated Financials'!AJ90</f>
        <v>-1935.632149418976</v>
      </c>
      <c r="AF32" s="1279">
        <f>'Consolidated Financials'!AK90</f>
        <v>-1935.632149418976</v>
      </c>
      <c r="AG32" s="1279">
        <f>'Consolidated Financials'!AL90</f>
        <v>-2048.8396965887878</v>
      </c>
      <c r="AH32" s="1282">
        <f t="shared" si="5"/>
        <v>-12389.533995083664</v>
      </c>
    </row>
    <row r="33" spans="3:34">
      <c r="C33" s="1284" t="s">
        <v>67</v>
      </c>
      <c r="E33" s="1279">
        <f>'Consolidated Financials'!J91</f>
        <v>-51558</v>
      </c>
      <c r="F33" s="1279">
        <f>'Consolidated Financials'!K91</f>
        <v>-12736</v>
      </c>
      <c r="G33" s="1279">
        <f>'Consolidated Financials'!L91</f>
        <v>31502</v>
      </c>
      <c r="H33" s="1279">
        <f>'Consolidated Financials'!M91</f>
        <v>-33467</v>
      </c>
      <c r="I33" s="1279">
        <f>'Consolidated Financials'!N91</f>
        <v>-22414.879134678107</v>
      </c>
      <c r="J33" s="1279">
        <f>'Consolidated Financials'!O91</f>
        <v>22179.33555780843</v>
      </c>
      <c r="K33" s="1279"/>
      <c r="L33" s="1279"/>
      <c r="M33" s="1279"/>
      <c r="O33" s="1279">
        <f>'Consolidated Financials'!U91</f>
        <v>-15507.150699999998</v>
      </c>
      <c r="P33" s="1279">
        <f>'Consolidated Financials'!V91</f>
        <v>29805.871392412635</v>
      </c>
      <c r="Q33" s="1279">
        <f>'Consolidated Financials'!W91</f>
        <v>-21957.92410931809</v>
      </c>
      <c r="R33" s="1279">
        <f>'Consolidated Financials'!X91</f>
        <v>4090.3563164662919</v>
      </c>
      <c r="S33" s="1279">
        <f>'Consolidated Financials'!Y91</f>
        <v>-422.08052145733382</v>
      </c>
      <c r="T33" s="1279">
        <f>'Consolidated Financials'!Z91</f>
        <v>-1207.6365646379563</v>
      </c>
      <c r="U33" s="1279">
        <f>'Consolidated Financials'!AA91</f>
        <v>-3263.116281232069</v>
      </c>
      <c r="V33" s="1279">
        <f>'Consolidated Financials'!AB91</f>
        <v>-3058.5260835972003</v>
      </c>
      <c r="W33" s="1279">
        <f>'Consolidated Financials'!AC91</f>
        <v>-3038.936393574666</v>
      </c>
      <c r="X33" s="1279">
        <f>'Consolidated Financials'!AD91</f>
        <v>-2718.0473378296738</v>
      </c>
      <c r="Y33" s="1279">
        <f>'Consolidated Financials'!AE91</f>
        <v>-2596.8245737593388</v>
      </c>
      <c r="Z33" s="1279">
        <f>'Consolidated Financials'!AF91</f>
        <v>-2540.8642781506933</v>
      </c>
      <c r="AA33" s="1281">
        <f t="shared" si="4"/>
        <v>-22414.879134678093</v>
      </c>
      <c r="AB33" s="1279">
        <f>'Consolidated Financials'!AG91</f>
        <v>3631.6017673168535</v>
      </c>
      <c r="AC33" s="1279">
        <f>'Consolidated Financials'!AH91</f>
        <v>3014.0361699340283</v>
      </c>
      <c r="AD33" s="1279">
        <f>'Consolidated Financials'!AI91</f>
        <v>4014.0966589742748</v>
      </c>
      <c r="AE33" s="1279">
        <f>'Consolidated Financials'!AJ91</f>
        <v>3503.1667499231698</v>
      </c>
      <c r="AF33" s="1279">
        <f>'Consolidated Financials'!AK91</f>
        <v>3747.7320399177115</v>
      </c>
      <c r="AG33" s="1279">
        <f>'Consolidated Financials'!AL91</f>
        <v>4268.7021717424068</v>
      </c>
      <c r="AH33" s="1282">
        <f t="shared" si="5"/>
        <v>22179.335557808445</v>
      </c>
    </row>
    <row r="34" spans="3:34">
      <c r="C34" s="1278" t="s">
        <v>696</v>
      </c>
      <c r="E34" s="1279">
        <f>'Consolidated Financials'!J92</f>
        <v>-3</v>
      </c>
      <c r="F34" s="1279">
        <f>'Consolidated Financials'!K92</f>
        <v>3</v>
      </c>
      <c r="G34" s="1279">
        <f>'Consolidated Financials'!L92</f>
        <v>-1412</v>
      </c>
      <c r="H34" s="1279">
        <f>'Consolidated Financials'!M92</f>
        <v>1412</v>
      </c>
      <c r="I34" s="1279">
        <f>'Consolidated Financials'!N92</f>
        <v>0</v>
      </c>
      <c r="J34" s="1279">
        <f>'Consolidated Financials'!O92</f>
        <v>0</v>
      </c>
      <c r="K34" s="1279"/>
      <c r="L34" s="1279"/>
      <c r="M34" s="1279"/>
      <c r="O34" s="1279">
        <f>'Consolidated Financials'!U92</f>
        <v>0</v>
      </c>
      <c r="P34" s="1279">
        <f>'Consolidated Financials'!V92</f>
        <v>0</v>
      </c>
      <c r="Q34" s="1279">
        <f>'Consolidated Financials'!W92</f>
        <v>0</v>
      </c>
      <c r="R34" s="1279">
        <f>'Consolidated Financials'!X92</f>
        <v>0</v>
      </c>
      <c r="S34" s="1279">
        <f>'Consolidated Financials'!Y92</f>
        <v>0</v>
      </c>
      <c r="T34" s="1279">
        <f>'Consolidated Financials'!Z92</f>
        <v>0</v>
      </c>
      <c r="U34" s="1279">
        <f>'Consolidated Financials'!AA92</f>
        <v>0</v>
      </c>
      <c r="V34" s="1279">
        <f>'Consolidated Financials'!AB92</f>
        <v>0</v>
      </c>
      <c r="W34" s="1279">
        <f>'Consolidated Financials'!AC92</f>
        <v>0</v>
      </c>
      <c r="X34" s="1279">
        <f>'Consolidated Financials'!AD92</f>
        <v>0</v>
      </c>
      <c r="Y34" s="1279">
        <f>'Consolidated Financials'!AE92</f>
        <v>0</v>
      </c>
      <c r="Z34" s="1279">
        <f>'Consolidated Financials'!AF92</f>
        <v>0</v>
      </c>
      <c r="AA34" s="1281">
        <f t="shared" si="4"/>
        <v>0</v>
      </c>
      <c r="AB34" s="1279">
        <f>'Consolidated Financials'!AG92</f>
        <v>0</v>
      </c>
      <c r="AC34" s="1279">
        <f>'Consolidated Financials'!AH92</f>
        <v>0</v>
      </c>
      <c r="AD34" s="1279">
        <f>'Consolidated Financials'!AI92</f>
        <v>0</v>
      </c>
      <c r="AE34" s="1279">
        <f>'Consolidated Financials'!AJ92</f>
        <v>0</v>
      </c>
      <c r="AF34" s="1279">
        <f>'Consolidated Financials'!AK92</f>
        <v>0</v>
      </c>
      <c r="AG34" s="1279">
        <f>'Consolidated Financials'!AL92</f>
        <v>0</v>
      </c>
      <c r="AH34" s="1282">
        <f t="shared" si="5"/>
        <v>0</v>
      </c>
    </row>
    <row r="35" spans="3:34">
      <c r="C35" s="1284" t="s">
        <v>68</v>
      </c>
      <c r="E35" s="1279">
        <f>'Consolidated Financials'!J93</f>
        <v>16794</v>
      </c>
      <c r="F35" s="1279">
        <f>'Consolidated Financials'!K93</f>
        <v>58921</v>
      </c>
      <c r="G35" s="1279">
        <f>'Consolidated Financials'!L93</f>
        <v>19276</v>
      </c>
      <c r="H35" s="1279">
        <f>'Consolidated Financials'!M93</f>
        <v>-13202</v>
      </c>
      <c r="I35" s="1279">
        <f>'Consolidated Financials'!N93</f>
        <v>91364.22399486386</v>
      </c>
      <c r="J35" s="1279">
        <f>'Consolidated Financials'!O93</f>
        <v>-52330.232329145598</v>
      </c>
      <c r="K35" s="1279"/>
      <c r="L35" s="1279"/>
      <c r="M35" s="1279"/>
      <c r="O35" s="1279">
        <f>'Consolidated Financials'!U93</f>
        <v>595.78099904400005</v>
      </c>
      <c r="P35" s="1279">
        <f>'Consolidated Financials'!V93</f>
        <v>-2637.734329999992</v>
      </c>
      <c r="Q35" s="1279">
        <f>'Consolidated Financials'!W93</f>
        <v>-15204.942040000315</v>
      </c>
      <c r="R35" s="1279">
        <f>'Consolidated Financials'!X93</f>
        <v>-22322.788259999994</v>
      </c>
      <c r="S35" s="1279">
        <f>'Consolidated Financials'!Y93</f>
        <v>5785.3291674215652</v>
      </c>
      <c r="T35" s="1279">
        <f>'Consolidated Financials'!Z93</f>
        <v>16552.706618447904</v>
      </c>
      <c r="U35" s="1279">
        <f>'Consolidated Financials'!AA93</f>
        <v>17909.085517721993</v>
      </c>
      <c r="V35" s="1279">
        <f>'Consolidated Financials'!AB93</f>
        <v>17339.617951313805</v>
      </c>
      <c r="W35" s="1279">
        <f>'Consolidated Financials'!AC93</f>
        <v>19305.89600278459</v>
      </c>
      <c r="X35" s="1279">
        <f>'Consolidated Financials'!AD93</f>
        <v>17142.355405858223</v>
      </c>
      <c r="Y35" s="1279">
        <f>'Consolidated Financials'!AE93</f>
        <v>17715.57986264184</v>
      </c>
      <c r="Z35" s="1279">
        <f>'Consolidated Financials'!AF93</f>
        <v>19183.337099630211</v>
      </c>
      <c r="AA35" s="1281">
        <f t="shared" si="4"/>
        <v>91364.223994863831</v>
      </c>
      <c r="AB35" s="1279">
        <f>'Consolidated Financials'!AG93</f>
        <v>-9667.0389159571787</v>
      </c>
      <c r="AC35" s="1279">
        <f>'Consolidated Financials'!AH93</f>
        <v>-8175.6166231153184</v>
      </c>
      <c r="AD35" s="1279">
        <f>'Consolidated Financials'!AI93</f>
        <v>-9482.5671088116942</v>
      </c>
      <c r="AE35" s="1279">
        <f>'Consolidated Financials'!AJ93</f>
        <v>-8175.6166231153184</v>
      </c>
      <c r="AF35" s="1279">
        <f>'Consolidated Financials'!AK93</f>
        <v>-8175.6166231153184</v>
      </c>
      <c r="AG35" s="1279">
        <f>'Consolidated Financials'!AL93</f>
        <v>-8653.7764350307407</v>
      </c>
      <c r="AH35" s="1282">
        <f t="shared" si="5"/>
        <v>-52330.232329145569</v>
      </c>
    </row>
    <row r="36" spans="3:34">
      <c r="C36" s="1284" t="s">
        <v>69</v>
      </c>
      <c r="E36" s="1279">
        <f>'Consolidated Financials'!J94</f>
        <v>-2129</v>
      </c>
      <c r="F36" s="1279">
        <f>'Consolidated Financials'!K94</f>
        <v>-6881</v>
      </c>
      <c r="G36" s="1279">
        <f>'Consolidated Financials'!L94</f>
        <v>7960</v>
      </c>
      <c r="H36" s="1279">
        <f>'Consolidated Financials'!M94</f>
        <v>-7153</v>
      </c>
      <c r="I36" s="1279">
        <f>'Consolidated Financials'!N94</f>
        <v>-4742.9265603081694</v>
      </c>
      <c r="J36" s="1279">
        <f>'Consolidated Financials'!O94</f>
        <v>-3139.8139397487357</v>
      </c>
      <c r="K36" s="1279"/>
      <c r="L36" s="1279"/>
      <c r="M36" s="1279"/>
      <c r="O36" s="1279">
        <f>'Consolidated Financials'!U94</f>
        <v>-4996.3609358381</v>
      </c>
      <c r="P36" s="1279">
        <f>'Consolidated Financials'!V94</f>
        <v>-207.010576807299</v>
      </c>
      <c r="Q36" s="1279">
        <f>'Consolidated Financials'!W94</f>
        <v>-1284.680406654481</v>
      </c>
      <c r="R36" s="1279">
        <f>'Consolidated Financials'!X94</f>
        <v>109.20179087799988</v>
      </c>
      <c r="S36" s="1279">
        <f>'Consolidated Financials'!Y94</f>
        <v>72.283463511435912</v>
      </c>
      <c r="T36" s="1279">
        <f>'Consolidated Financials'!Z94</f>
        <v>206.81398244507</v>
      </c>
      <c r="U36" s="1279">
        <f>'Consolidated Financials'!AA94</f>
        <v>223.76094636640846</v>
      </c>
      <c r="V36" s="1279">
        <f>'Consolidated Financials'!AB94</f>
        <v>216.6458649481865</v>
      </c>
      <c r="W36" s="1279">
        <f>'Consolidated Financials'!AC94</f>
        <v>241.21307342911314</v>
      </c>
      <c r="X36" s="1279">
        <f>'Consolidated Financials'!AD94</f>
        <v>214.18121348342538</v>
      </c>
      <c r="Y36" s="1279">
        <f>'Consolidated Financials'!AE94</f>
        <v>221.34323450361444</v>
      </c>
      <c r="Z36" s="1279">
        <f>'Consolidated Financials'!AF94</f>
        <v>239.68178942645864</v>
      </c>
      <c r="AA36" s="1281">
        <f t="shared" si="4"/>
        <v>-4742.9265603081676</v>
      </c>
      <c r="AB36" s="1279">
        <f>'Consolidated Financials'!AG94</f>
        <v>-580.02233495742985</v>
      </c>
      <c r="AC36" s="1279">
        <f>'Consolidated Financials'!AH94</f>
        <v>-490.53699738692012</v>
      </c>
      <c r="AD36" s="1279">
        <f>'Consolidated Financials'!AI94</f>
        <v>-568.95402652870143</v>
      </c>
      <c r="AE36" s="1279">
        <f>'Consolidated Financials'!AJ94</f>
        <v>-490.53699738692012</v>
      </c>
      <c r="AF36" s="1279">
        <f>'Consolidated Financials'!AK94</f>
        <v>-490.53699738692012</v>
      </c>
      <c r="AG36" s="1279">
        <f>'Consolidated Financials'!AL94</f>
        <v>-519.2265861018459</v>
      </c>
      <c r="AH36" s="1282">
        <f t="shared" si="5"/>
        <v>-3139.8139397487375</v>
      </c>
    </row>
    <row r="37" spans="3:34">
      <c r="C37" s="1284" t="s">
        <v>70</v>
      </c>
      <c r="E37" s="1279">
        <f>'Consolidated Financials'!J95</f>
        <v>1229</v>
      </c>
      <c r="F37" s="1279">
        <f>'Consolidated Financials'!K95</f>
        <v>-1053</v>
      </c>
      <c r="G37" s="1279">
        <f>'Consolidated Financials'!L95</f>
        <v>-176</v>
      </c>
      <c r="H37" s="1279">
        <f>'Consolidated Financials'!M95</f>
        <v>0</v>
      </c>
      <c r="I37" s="1279">
        <f>'Consolidated Financials'!N95</f>
        <v>0</v>
      </c>
      <c r="J37" s="1279">
        <f>'Consolidated Financials'!O95</f>
        <v>0</v>
      </c>
      <c r="K37" s="1279"/>
      <c r="L37" s="1279"/>
      <c r="M37" s="1279"/>
      <c r="O37" s="1279">
        <f>'Consolidated Financials'!U95</f>
        <v>0</v>
      </c>
      <c r="P37" s="1279">
        <f>'Consolidated Financials'!V95</f>
        <v>0</v>
      </c>
      <c r="Q37" s="1279">
        <f>'Consolidated Financials'!W95</f>
        <v>0</v>
      </c>
      <c r="R37" s="1279">
        <f>'Consolidated Financials'!X95</f>
        <v>0</v>
      </c>
      <c r="S37" s="1279">
        <f>'Consolidated Financials'!Y95</f>
        <v>0</v>
      </c>
      <c r="T37" s="1279">
        <f>'Consolidated Financials'!Z95</f>
        <v>0</v>
      </c>
      <c r="U37" s="1279">
        <f>'Consolidated Financials'!AA95</f>
        <v>0</v>
      </c>
      <c r="V37" s="1279">
        <f>'Consolidated Financials'!AB95</f>
        <v>0</v>
      </c>
      <c r="W37" s="1279">
        <f>'Consolidated Financials'!AC95</f>
        <v>0</v>
      </c>
      <c r="X37" s="1279">
        <f>'Consolidated Financials'!AD95</f>
        <v>0</v>
      </c>
      <c r="Y37" s="1279">
        <f>'Consolidated Financials'!AE95</f>
        <v>0</v>
      </c>
      <c r="Z37" s="1279">
        <f>'Consolidated Financials'!AF95</f>
        <v>0</v>
      </c>
      <c r="AA37" s="1281">
        <f t="shared" si="4"/>
        <v>0</v>
      </c>
      <c r="AB37" s="1279">
        <f>'Consolidated Financials'!AG95</f>
        <v>0</v>
      </c>
      <c r="AC37" s="1279">
        <f>'Consolidated Financials'!AH95</f>
        <v>0</v>
      </c>
      <c r="AD37" s="1279">
        <f>'Consolidated Financials'!AI95</f>
        <v>0</v>
      </c>
      <c r="AE37" s="1279">
        <f>'Consolidated Financials'!AJ95</f>
        <v>0</v>
      </c>
      <c r="AF37" s="1279">
        <f>'Consolidated Financials'!AK95</f>
        <v>0</v>
      </c>
      <c r="AG37" s="1279">
        <f>'Consolidated Financials'!AL95</f>
        <v>0</v>
      </c>
      <c r="AH37" s="1282">
        <f t="shared" si="5"/>
        <v>0</v>
      </c>
    </row>
    <row r="38" spans="3:34">
      <c r="C38" s="1284" t="s">
        <v>71</v>
      </c>
      <c r="E38" s="1279">
        <f>'Consolidated Financials'!J96</f>
        <v>465</v>
      </c>
      <c r="F38" s="1279">
        <f>'Consolidated Financials'!K96</f>
        <v>39692</v>
      </c>
      <c r="G38" s="1279">
        <f>'Consolidated Financials'!L96</f>
        <v>3740</v>
      </c>
      <c r="H38" s="1279">
        <f>'Consolidated Financials'!M96</f>
        <v>25337</v>
      </c>
      <c r="I38" s="1279">
        <f>'Consolidated Financials'!N96</f>
        <v>5956.5390577374201</v>
      </c>
      <c r="J38" s="1279">
        <f>'Consolidated Financials'!O96</f>
        <v>-16168.524634250964</v>
      </c>
      <c r="K38" s="1279"/>
      <c r="L38" s="1279"/>
      <c r="M38" s="1279"/>
      <c r="O38" s="1279">
        <f>'Consolidated Financials'!U96</f>
        <v>-3317.6140000000014</v>
      </c>
      <c r="P38" s="1279">
        <f>'Consolidated Financials'!V96</f>
        <v>-46860.820000000007</v>
      </c>
      <c r="Q38" s="1279">
        <f>'Consolidated Financials'!W96</f>
        <v>1746.9935543010251</v>
      </c>
      <c r="R38" s="1279">
        <f>'Consolidated Financials'!X96</f>
        <v>-807.21351509113447</v>
      </c>
      <c r="S38" s="1279">
        <f>'Consolidated Financials'!Y96</f>
        <v>2170.7076395702898</v>
      </c>
      <c r="T38" s="1279">
        <f>'Consolidated Financials'!Z96</f>
        <v>6982.5058341937183</v>
      </c>
      <c r="U38" s="1279">
        <f>'Consolidated Financials'!AA96</f>
        <v>7588.6535770807604</v>
      </c>
      <c r="V38" s="1279">
        <f>'Consolidated Financials'!AB96</f>
        <v>7334.1660734706456</v>
      </c>
      <c r="W38" s="1279">
        <f>'Consolidated Financials'!AC96</f>
        <v>8212.869659485732</v>
      </c>
      <c r="X38" s="1279">
        <f>'Consolidated Financials'!AD96</f>
        <v>7246.0120578426868</v>
      </c>
      <c r="Y38" s="1279">
        <f>'Consolidated Financials'!AE96</f>
        <v>7502.1784659407276</v>
      </c>
      <c r="Z38" s="1279">
        <f>'Consolidated Financials'!AF96</f>
        <v>8158.0997109429736</v>
      </c>
      <c r="AA38" s="1281">
        <f t="shared" si="4"/>
        <v>5956.5390577374128</v>
      </c>
      <c r="AB38" s="1279">
        <f>'Consolidated Financials'!AG96</f>
        <v>-2986.8347587263124</v>
      </c>
      <c r="AC38" s="1279">
        <f>'Consolidated Financials'!AH96</f>
        <v>-2526.0285094780556</v>
      </c>
      <c r="AD38" s="1279">
        <f>'Consolidated Financials'!AI96</f>
        <v>-2929.8383185157145</v>
      </c>
      <c r="AE38" s="1279">
        <f>'Consolidated Financials'!AJ96</f>
        <v>-2526.0285094780411</v>
      </c>
      <c r="AF38" s="1279">
        <f>'Consolidated Financials'!AK96</f>
        <v>-2526.0285094780556</v>
      </c>
      <c r="AG38" s="1279">
        <f>'Consolidated Financials'!AL96</f>
        <v>-2673.7660285747843</v>
      </c>
      <c r="AH38" s="1282">
        <f t="shared" si="5"/>
        <v>-16168.524634250964</v>
      </c>
    </row>
    <row r="39" spans="3:34">
      <c r="E39" s="1279"/>
      <c r="F39" s="1279"/>
      <c r="G39" s="1279"/>
      <c r="H39" s="1279"/>
      <c r="I39" s="1279"/>
      <c r="J39" s="1279"/>
      <c r="K39" s="1279"/>
      <c r="L39" s="1279"/>
      <c r="M39" s="1279"/>
      <c r="O39" s="1279"/>
      <c r="P39" s="1279"/>
      <c r="Q39" s="1279"/>
      <c r="R39" s="1279"/>
      <c r="S39" s="1279"/>
      <c r="T39" s="1279"/>
      <c r="U39" s="1280"/>
      <c r="V39" s="1280"/>
      <c r="W39" s="1280"/>
      <c r="X39" s="1280"/>
      <c r="Y39" s="1280"/>
      <c r="Z39" s="1280"/>
      <c r="AA39" s="1281"/>
      <c r="AB39" s="1280"/>
      <c r="AC39" s="1280"/>
      <c r="AD39" s="1280"/>
      <c r="AE39" s="1280"/>
      <c r="AF39" s="1280"/>
      <c r="AG39" s="1280"/>
    </row>
    <row r="40" spans="3:34" s="1275" customFormat="1">
      <c r="C40" s="1285" t="s">
        <v>635</v>
      </c>
      <c r="E40" s="1286">
        <f ca="1">SUM(E13,E15:E27,E30:E38)</f>
        <v>-107997.94119825668</v>
      </c>
      <c r="F40" s="1286">
        <f t="shared" ref="F40:I40" ca="1" si="6">SUM(F13,F15:F27,F30:F38)</f>
        <v>-50868.00395940087</v>
      </c>
      <c r="G40" s="1286">
        <f t="shared" ca="1" si="6"/>
        <v>-82216</v>
      </c>
      <c r="H40" s="1286">
        <f t="shared" ca="1" si="6"/>
        <v>-122387.44</v>
      </c>
      <c r="I40" s="1286">
        <f t="shared" ca="1" si="6"/>
        <v>-44985.732403124566</v>
      </c>
      <c r="J40" s="1286">
        <f ca="1">SUM(J13,J15:J27,J30:J38)</f>
        <v>-61032.887018946771</v>
      </c>
      <c r="K40" s="1286"/>
      <c r="L40" s="1286"/>
      <c r="M40" s="1286"/>
      <c r="O40" s="1286">
        <f>SUM(O13,O15:O27,O30:O38)</f>
        <v>-2131.9647338464201</v>
      </c>
      <c r="P40" s="1286">
        <f t="shared" ref="P40:AG40" si="7">SUM(P13,P15:P27,P30:P38)</f>
        <v>-17646.399790784933</v>
      </c>
      <c r="Q40" s="1286">
        <f t="shared" si="7"/>
        <v>-11431.632734713434</v>
      </c>
      <c r="R40" s="1286">
        <f t="shared" si="7"/>
        <v>-8851.4319378148575</v>
      </c>
      <c r="S40" s="1286">
        <f t="shared" ca="1" si="7"/>
        <v>-2947.044742840897</v>
      </c>
      <c r="T40" s="1286">
        <f t="shared" ca="1" si="7"/>
        <v>-9716.7434874976025</v>
      </c>
      <c r="U40" s="1286">
        <f t="shared" ca="1" si="7"/>
        <v>339.5111587399042</v>
      </c>
      <c r="V40" s="1286">
        <f t="shared" ca="1" si="7"/>
        <v>833.82411652433802</v>
      </c>
      <c r="W40" s="1286">
        <f t="shared" ca="1" si="7"/>
        <v>2408.0948633947992</v>
      </c>
      <c r="X40" s="1286">
        <f t="shared" ca="1" si="7"/>
        <v>1094.6759135856992</v>
      </c>
      <c r="Y40" s="1286">
        <f t="shared" ca="1" si="7"/>
        <v>1157.3766693468224</v>
      </c>
      <c r="Z40" s="1286">
        <f t="shared" ca="1" si="7"/>
        <v>1906.0023027823463</v>
      </c>
      <c r="AA40" s="1296">
        <f ca="1">SUM(O40:Z40)</f>
        <v>-44985.732403124231</v>
      </c>
      <c r="AB40" s="1286">
        <f t="shared" ca="1" si="7"/>
        <v>-12654.052750690076</v>
      </c>
      <c r="AC40" s="1286">
        <f t="shared" ca="1" si="7"/>
        <v>-9967.6895113291102</v>
      </c>
      <c r="AD40" s="1286">
        <f t="shared" ca="1" si="7"/>
        <v>-11766.025004291052</v>
      </c>
      <c r="AE40" s="1286">
        <f t="shared" ca="1" si="7"/>
        <v>-9375.2980311200245</v>
      </c>
      <c r="AF40" s="1286">
        <f t="shared" ca="1" si="7"/>
        <v>-9079.1022910155334</v>
      </c>
      <c r="AG40" s="1286">
        <f t="shared" ca="1" si="7"/>
        <v>-8190.7194305010426</v>
      </c>
      <c r="AH40" s="1289">
        <f t="shared" ca="1" si="5"/>
        <v>-61032.887018946836</v>
      </c>
    </row>
    <row r="41" spans="3:34">
      <c r="C41" s="1278" t="s">
        <v>37</v>
      </c>
      <c r="E41" s="1279">
        <f>'Consolidated Financials'!J99</f>
        <v>-134</v>
      </c>
      <c r="F41" s="1279">
        <f>'Consolidated Financials'!K99</f>
        <v>60</v>
      </c>
      <c r="G41" s="1279">
        <f>'Consolidated Financials'!L99</f>
        <v>0</v>
      </c>
      <c r="H41" s="1279">
        <f>'Consolidated Financials'!M99</f>
        <v>0</v>
      </c>
      <c r="I41" s="1279">
        <f>'Consolidated Financials'!N99</f>
        <v>0</v>
      </c>
      <c r="J41" s="1279">
        <f>'Consolidated Financials'!O99</f>
        <v>0</v>
      </c>
      <c r="K41" s="1279"/>
      <c r="L41" s="1279"/>
      <c r="M41" s="1279"/>
      <c r="O41" s="1279">
        <f>'Consolidated Financials'!U99</f>
        <v>0</v>
      </c>
      <c r="P41" s="1279">
        <f>'Consolidated Financials'!V99</f>
        <v>0</v>
      </c>
      <c r="Q41" s="1279">
        <f>'Consolidated Financials'!W99</f>
        <v>0</v>
      </c>
      <c r="R41" s="1279">
        <f>'Consolidated Financials'!X99</f>
        <v>0</v>
      </c>
      <c r="S41" s="1279">
        <f>'Consolidated Financials'!Y99</f>
        <v>0</v>
      </c>
      <c r="T41" s="1279">
        <f>'Consolidated Financials'!Z99</f>
        <v>0</v>
      </c>
      <c r="U41" s="1279">
        <f>'Consolidated Financials'!AA99</f>
        <v>0</v>
      </c>
      <c r="V41" s="1279">
        <f>'Consolidated Financials'!AB99</f>
        <v>0</v>
      </c>
      <c r="W41" s="1279">
        <f>'Consolidated Financials'!AC99</f>
        <v>0</v>
      </c>
      <c r="X41" s="1279">
        <f>'Consolidated Financials'!AD99</f>
        <v>0</v>
      </c>
      <c r="Y41" s="1279">
        <f>'Consolidated Financials'!AE99</f>
        <v>0</v>
      </c>
      <c r="Z41" s="1279">
        <f>'Consolidated Financials'!AF99</f>
        <v>0</v>
      </c>
      <c r="AA41" s="1281">
        <f>SUM(O41:Z41)</f>
        <v>0</v>
      </c>
      <c r="AB41" s="1279">
        <f>'Consolidated Financials'!AG99</f>
        <v>0</v>
      </c>
      <c r="AC41" s="1279">
        <f>'Consolidated Financials'!AH99</f>
        <v>0</v>
      </c>
      <c r="AD41" s="1279">
        <f>'Consolidated Financials'!AI99</f>
        <v>0</v>
      </c>
      <c r="AE41" s="1279">
        <f>'Consolidated Financials'!AJ99</f>
        <v>0</v>
      </c>
      <c r="AF41" s="1279">
        <f>'Consolidated Financials'!AK99</f>
        <v>0</v>
      </c>
      <c r="AG41" s="1279">
        <f>'Consolidated Financials'!AL99</f>
        <v>0</v>
      </c>
      <c r="AH41" s="1282">
        <f t="shared" si="5"/>
        <v>0</v>
      </c>
    </row>
    <row r="42" spans="3:34">
      <c r="C42" s="1278"/>
      <c r="E42" s="1279"/>
      <c r="F42" s="1279"/>
      <c r="G42" s="1279"/>
      <c r="H42" s="1279"/>
      <c r="I42" s="1279"/>
      <c r="J42" s="1279"/>
      <c r="K42" s="1279"/>
      <c r="L42" s="1279"/>
      <c r="M42" s="1279"/>
      <c r="O42" s="1279"/>
      <c r="P42" s="1279"/>
      <c r="Q42" s="1279"/>
      <c r="R42" s="1279"/>
      <c r="S42" s="1279"/>
      <c r="T42" s="1279"/>
      <c r="U42" s="1280"/>
      <c r="V42" s="1280"/>
      <c r="W42" s="1280"/>
      <c r="X42" s="1280"/>
      <c r="Y42" s="1280"/>
      <c r="Z42" s="1280"/>
      <c r="AA42" s="1283"/>
      <c r="AB42" s="1280"/>
      <c r="AC42" s="1280"/>
      <c r="AD42" s="1280"/>
      <c r="AE42" s="1280"/>
      <c r="AF42" s="1280"/>
      <c r="AG42" s="1280"/>
      <c r="AH42" s="1282"/>
    </row>
    <row r="43" spans="3:34" s="1275" customFormat="1">
      <c r="C43" s="1276" t="s">
        <v>634</v>
      </c>
      <c r="E43" s="1286">
        <f ca="1">SUM(E40,E41)</f>
        <v>-108131.94119825668</v>
      </c>
      <c r="F43" s="1286">
        <f t="shared" ref="F43:J43" ca="1" si="8">SUM(F40,F41)</f>
        <v>-50808.00395940087</v>
      </c>
      <c r="G43" s="1286">
        <f t="shared" ca="1" si="8"/>
        <v>-82216</v>
      </c>
      <c r="H43" s="1286">
        <f t="shared" ca="1" si="8"/>
        <v>-122387.44</v>
      </c>
      <c r="I43" s="1286">
        <f t="shared" ca="1" si="8"/>
        <v>-44985.732403124566</v>
      </c>
      <c r="J43" s="1286">
        <f t="shared" ca="1" si="8"/>
        <v>-61032.887018946771</v>
      </c>
      <c r="K43" s="1286"/>
      <c r="L43" s="1286"/>
      <c r="M43" s="1286"/>
      <c r="O43" s="1286">
        <f>SUM(O40,O41)</f>
        <v>-2131.9647338464201</v>
      </c>
      <c r="P43" s="1286">
        <f t="shared" ref="P43:S43" si="9">SUM(P40,P41)</f>
        <v>-17646.399790784933</v>
      </c>
      <c r="Q43" s="1286">
        <f t="shared" si="9"/>
        <v>-11431.632734713434</v>
      </c>
      <c r="R43" s="1286">
        <f t="shared" si="9"/>
        <v>-8851.4319378148575</v>
      </c>
      <c r="S43" s="1286">
        <f t="shared" ca="1" si="9"/>
        <v>-2947.044742840897</v>
      </c>
      <c r="T43" s="1286">
        <f ca="1">SUM(T40,T41)</f>
        <v>-9716.7434874976025</v>
      </c>
      <c r="U43" s="1286">
        <f ca="1">SUM(U40,U41)</f>
        <v>339.5111587399042</v>
      </c>
      <c r="V43" s="1286">
        <f t="shared" ref="V43:AG43" ca="1" si="10">SUM(V40,V41)</f>
        <v>833.82411652433802</v>
      </c>
      <c r="W43" s="1286">
        <f t="shared" ca="1" si="10"/>
        <v>2408.0948633947992</v>
      </c>
      <c r="X43" s="1286">
        <f t="shared" ca="1" si="10"/>
        <v>1094.6759135856992</v>
      </c>
      <c r="Y43" s="1286">
        <f t="shared" ca="1" si="10"/>
        <v>1157.3766693468224</v>
      </c>
      <c r="Z43" s="1286">
        <f t="shared" ca="1" si="10"/>
        <v>1906.0023027823463</v>
      </c>
      <c r="AA43" s="1296">
        <f ca="1">SUM(O43:Z43)</f>
        <v>-44985.732403124231</v>
      </c>
      <c r="AB43" s="1286">
        <f t="shared" ca="1" si="10"/>
        <v>-12654.052750690076</v>
      </c>
      <c r="AC43" s="1286">
        <f t="shared" ca="1" si="10"/>
        <v>-9967.6895113291102</v>
      </c>
      <c r="AD43" s="1286">
        <f t="shared" ca="1" si="10"/>
        <v>-11766.025004291052</v>
      </c>
      <c r="AE43" s="1286">
        <f t="shared" ca="1" si="10"/>
        <v>-9375.2980311200245</v>
      </c>
      <c r="AF43" s="1286">
        <f t="shared" ca="1" si="10"/>
        <v>-9079.1022910155334</v>
      </c>
      <c r="AG43" s="1286">
        <f t="shared" ca="1" si="10"/>
        <v>-8190.7194305010426</v>
      </c>
      <c r="AH43" s="1289">
        <f t="shared" ca="1" si="5"/>
        <v>-61032.887018946836</v>
      </c>
    </row>
    <row r="45" spans="3:34">
      <c r="C45" s="1276" t="s">
        <v>39</v>
      </c>
      <c r="E45" s="1279"/>
      <c r="F45" s="1279"/>
      <c r="G45" s="1279"/>
      <c r="H45" s="1279"/>
      <c r="I45" s="1279"/>
      <c r="J45" s="1279"/>
      <c r="K45" s="1279"/>
      <c r="L45" s="1279"/>
      <c r="M45" s="1279"/>
      <c r="O45" s="1280"/>
      <c r="P45" s="1280"/>
      <c r="Q45" s="1280"/>
      <c r="R45" s="1280"/>
      <c r="S45" s="1280"/>
      <c r="T45" s="1280"/>
      <c r="U45" s="1280"/>
      <c r="V45" s="1280"/>
      <c r="W45" s="1280"/>
      <c r="X45" s="1280"/>
      <c r="Y45" s="1280"/>
      <c r="Z45" s="1280"/>
      <c r="AA45" s="1283"/>
      <c r="AB45" s="1280"/>
      <c r="AC45" s="1280"/>
      <c r="AD45" s="1280"/>
      <c r="AE45" s="1280"/>
      <c r="AF45" s="1280"/>
      <c r="AG45" s="1280"/>
      <c r="AH45" s="1282"/>
    </row>
    <row r="46" spans="3:34">
      <c r="C46" s="1276" t="s">
        <v>2</v>
      </c>
      <c r="E46" s="1279"/>
      <c r="F46" s="1279"/>
      <c r="G46" s="1279"/>
      <c r="H46" s="1279"/>
      <c r="I46" s="1279"/>
      <c r="J46" s="1279"/>
      <c r="K46" s="1279"/>
      <c r="L46" s="1279"/>
      <c r="M46" s="1279"/>
      <c r="O46" s="1280"/>
      <c r="P46" s="1280"/>
      <c r="Q46" s="1280"/>
      <c r="R46" s="1280"/>
      <c r="S46" s="1280"/>
      <c r="T46" s="1280"/>
      <c r="U46" s="1280"/>
      <c r="V46" s="1280"/>
      <c r="W46" s="1280"/>
      <c r="X46" s="1280"/>
      <c r="Y46" s="1280"/>
      <c r="Z46" s="1280"/>
      <c r="AA46" s="1283"/>
      <c r="AB46" s="1280"/>
      <c r="AC46" s="1280"/>
      <c r="AD46" s="1280"/>
      <c r="AE46" s="1280"/>
      <c r="AF46" s="1280"/>
      <c r="AG46" s="1280"/>
      <c r="AH46" s="1282"/>
    </row>
    <row r="47" spans="3:34">
      <c r="C47" s="1278" t="s">
        <v>40</v>
      </c>
      <c r="E47" s="1279">
        <f>'Consolidated Financials'!J105</f>
        <v>-7172</v>
      </c>
      <c r="F47" s="1279">
        <f>'Consolidated Financials'!K105</f>
        <v>-7451</v>
      </c>
      <c r="G47" s="1279">
        <f>'Consolidated Financials'!L105</f>
        <v>-3201</v>
      </c>
      <c r="H47" s="1279">
        <f>'Consolidated Financials'!M105</f>
        <v>-135</v>
      </c>
      <c r="I47" s="1279">
        <f>'Consolidated Financials'!N105</f>
        <v>-7975.9470273487022</v>
      </c>
      <c r="J47" s="1279">
        <f>'Consolidated Financials'!O105</f>
        <v>-11845.152487351676</v>
      </c>
      <c r="K47" s="1279"/>
      <c r="L47" s="1279"/>
      <c r="M47" s="1279"/>
      <c r="O47" s="1279">
        <f>'Consolidated Financials'!U105</f>
        <v>0</v>
      </c>
      <c r="P47" s="1279">
        <f>'Consolidated Financials'!V105</f>
        <v>0</v>
      </c>
      <c r="Q47" s="1279">
        <f>'Consolidated Financials'!W105</f>
        <v>0</v>
      </c>
      <c r="R47" s="1279">
        <f>'Consolidated Financials'!X105</f>
        <v>0</v>
      </c>
      <c r="S47" s="1279">
        <f>'Consolidated Financials'!Y105</f>
        <v>-6.6214811230061921</v>
      </c>
      <c r="T47" s="1279">
        <f>'Consolidated Financials'!Z105</f>
        <v>-18.945064530798518</v>
      </c>
      <c r="U47" s="1279">
        <f>'Consolidated Financials'!AA105</f>
        <v>-1324.8456937854623</v>
      </c>
      <c r="V47" s="1279">
        <f>'Consolidated Financials'!AB105</f>
        <v>-1324.1939212359644</v>
      </c>
      <c r="W47" s="1279">
        <f>'Consolidated Financials'!AC105</f>
        <v>-1326.4443848869719</v>
      </c>
      <c r="X47" s="1279">
        <f>'Consolidated Financials'!AD105</f>
        <v>-1323.9681483917213</v>
      </c>
      <c r="Y47" s="1279">
        <f>'Consolidated Financials'!AE105</f>
        <v>-1324.6242208138772</v>
      </c>
      <c r="Z47" s="1279">
        <f>'Consolidated Financials'!AF105</f>
        <v>-1326.3041125809009</v>
      </c>
      <c r="AA47" s="1281">
        <f t="shared" ref="AA47:AA53" si="11">SUM(O47:Z47)</f>
        <v>-7975.9470273487022</v>
      </c>
      <c r="AB47" s="1279">
        <f>'Consolidated Financials'!AG105</f>
        <v>-1976.1072820961508</v>
      </c>
      <c r="AC47" s="1279">
        <f>'Consolidated Financials'!AH105</f>
        <v>-1973.0857312993257</v>
      </c>
      <c r="AD47" s="1279">
        <f>'Consolidated Financials'!AI105</f>
        <v>-1975.7335509681213</v>
      </c>
      <c r="AE47" s="1279">
        <f>'Consolidated Financials'!AJ105</f>
        <v>-1973.0857312993257</v>
      </c>
      <c r="AF47" s="1279">
        <f>'Consolidated Financials'!AK105</f>
        <v>-1973.0857312993257</v>
      </c>
      <c r="AG47" s="1279">
        <f>'Consolidated Financials'!AL105</f>
        <v>-1974.0544603894277</v>
      </c>
      <c r="AH47" s="1282">
        <f t="shared" ref="AH47:AH55" si="12">SUM(AB47:AG47)</f>
        <v>-11845.152487351676</v>
      </c>
    </row>
    <row r="48" spans="3:34">
      <c r="C48" s="1278" t="s">
        <v>41</v>
      </c>
      <c r="E48" s="1279">
        <f>'Consolidated Financials'!J106</f>
        <v>0</v>
      </c>
      <c r="F48" s="1279">
        <f>'Consolidated Financials'!K106</f>
        <v>66</v>
      </c>
      <c r="G48" s="1279">
        <f>'Consolidated Financials'!L106</f>
        <v>48</v>
      </c>
      <c r="H48" s="1279">
        <f>'Consolidated Financials'!M106</f>
        <v>0</v>
      </c>
      <c r="I48" s="1279">
        <f>'Consolidated Financials'!N106</f>
        <v>0</v>
      </c>
      <c r="J48" s="1279">
        <f>'Consolidated Financials'!O106</f>
        <v>0</v>
      </c>
      <c r="K48" s="1279"/>
      <c r="L48" s="1279"/>
      <c r="M48" s="1279"/>
      <c r="O48" s="1279">
        <f>'Consolidated Financials'!U106</f>
        <v>0</v>
      </c>
      <c r="P48" s="1279">
        <f>'Consolidated Financials'!V106</f>
        <v>0</v>
      </c>
      <c r="Q48" s="1279">
        <f>'Consolidated Financials'!W106</f>
        <v>0</v>
      </c>
      <c r="R48" s="1279">
        <f>'Consolidated Financials'!X106</f>
        <v>0</v>
      </c>
      <c r="S48" s="1279">
        <f>'Consolidated Financials'!Y106</f>
        <v>0</v>
      </c>
      <c r="T48" s="1279">
        <f>'Consolidated Financials'!Z106</f>
        <v>0</v>
      </c>
      <c r="U48" s="1279">
        <f>'Consolidated Financials'!AA106</f>
        <v>0</v>
      </c>
      <c r="V48" s="1279">
        <f>'Consolidated Financials'!AB106</f>
        <v>0</v>
      </c>
      <c r="W48" s="1279">
        <f>'Consolidated Financials'!AC106</f>
        <v>0</v>
      </c>
      <c r="X48" s="1279">
        <f>'Consolidated Financials'!AD106</f>
        <v>0</v>
      </c>
      <c r="Y48" s="1279">
        <f>'Consolidated Financials'!AE106</f>
        <v>0</v>
      </c>
      <c r="Z48" s="1279">
        <f>'Consolidated Financials'!AF106</f>
        <v>0</v>
      </c>
      <c r="AA48" s="1281">
        <f t="shared" si="11"/>
        <v>0</v>
      </c>
      <c r="AB48" s="1279">
        <f>'Consolidated Financials'!AG106</f>
        <v>0</v>
      </c>
      <c r="AC48" s="1279">
        <f>'Consolidated Financials'!AH106</f>
        <v>0</v>
      </c>
      <c r="AD48" s="1279">
        <f>'Consolidated Financials'!AI106</f>
        <v>0</v>
      </c>
      <c r="AE48" s="1279">
        <f>'Consolidated Financials'!AJ106</f>
        <v>0</v>
      </c>
      <c r="AF48" s="1279">
        <f>'Consolidated Financials'!AK106</f>
        <v>0</v>
      </c>
      <c r="AG48" s="1279">
        <f>'Consolidated Financials'!AL106</f>
        <v>0</v>
      </c>
      <c r="AH48" s="1282">
        <f t="shared" si="12"/>
        <v>0</v>
      </c>
    </row>
    <row r="49" spans="3:34">
      <c r="C49" s="1278" t="s">
        <v>42</v>
      </c>
      <c r="E49" s="1279">
        <f>'Consolidated Financials'!J107</f>
        <v>0</v>
      </c>
      <c r="F49" s="1279">
        <f>'Consolidated Financials'!K107</f>
        <v>-1500</v>
      </c>
      <c r="G49" s="1279">
        <f>'Consolidated Financials'!L107</f>
        <v>-200</v>
      </c>
      <c r="H49" s="1279">
        <f>'Consolidated Financials'!M107</f>
        <v>-190</v>
      </c>
      <c r="I49" s="1279">
        <f>'Consolidated Financials'!N107</f>
        <v>0</v>
      </c>
      <c r="J49" s="1279">
        <f>'Consolidated Financials'!O107</f>
        <v>0</v>
      </c>
      <c r="K49" s="1279"/>
      <c r="L49" s="1279"/>
      <c r="M49" s="1279"/>
      <c r="O49" s="1279">
        <f>'Consolidated Financials'!U107</f>
        <v>0</v>
      </c>
      <c r="P49" s="1279">
        <f>'Consolidated Financials'!V107</f>
        <v>0</v>
      </c>
      <c r="Q49" s="1279">
        <f>'Consolidated Financials'!W107</f>
        <v>0</v>
      </c>
      <c r="R49" s="1279">
        <f>'Consolidated Financials'!X107</f>
        <v>0</v>
      </c>
      <c r="S49" s="1279">
        <f>'Consolidated Financials'!Y107</f>
        <v>0</v>
      </c>
      <c r="T49" s="1279">
        <f>'Consolidated Financials'!Z107</f>
        <v>0</v>
      </c>
      <c r="U49" s="1279">
        <f>'Consolidated Financials'!AA107</f>
        <v>0</v>
      </c>
      <c r="V49" s="1279">
        <f>'Consolidated Financials'!AB107</f>
        <v>0</v>
      </c>
      <c r="W49" s="1279">
        <f>'Consolidated Financials'!AC107</f>
        <v>0</v>
      </c>
      <c r="X49" s="1279">
        <f>'Consolidated Financials'!AD107</f>
        <v>0</v>
      </c>
      <c r="Y49" s="1279">
        <f>'Consolidated Financials'!AE107</f>
        <v>0</v>
      </c>
      <c r="Z49" s="1279">
        <f>'Consolidated Financials'!AF107</f>
        <v>0</v>
      </c>
      <c r="AA49" s="1281">
        <f t="shared" si="11"/>
        <v>0</v>
      </c>
      <c r="AB49" s="1279">
        <f>'Consolidated Financials'!AG107</f>
        <v>0</v>
      </c>
      <c r="AC49" s="1279">
        <f>'Consolidated Financials'!AH107</f>
        <v>0</v>
      </c>
      <c r="AD49" s="1279">
        <f>'Consolidated Financials'!AI107</f>
        <v>0</v>
      </c>
      <c r="AE49" s="1279">
        <f>'Consolidated Financials'!AJ107</f>
        <v>0</v>
      </c>
      <c r="AF49" s="1279">
        <f>'Consolidated Financials'!AK107</f>
        <v>0</v>
      </c>
      <c r="AG49" s="1279">
        <f>'Consolidated Financials'!AL107</f>
        <v>0</v>
      </c>
      <c r="AH49" s="1282">
        <f t="shared" si="12"/>
        <v>0</v>
      </c>
    </row>
    <row r="50" spans="3:34">
      <c r="C50" s="1278" t="s">
        <v>43</v>
      </c>
      <c r="E50" s="1279">
        <f>'Consolidated Financials'!J108</f>
        <v>0</v>
      </c>
      <c r="F50" s="1279">
        <f>'Consolidated Financials'!K108</f>
        <v>396</v>
      </c>
      <c r="G50" s="1279">
        <f>'Consolidated Financials'!L108</f>
        <v>0</v>
      </c>
      <c r="H50" s="1279">
        <f>'Consolidated Financials'!M108</f>
        <v>0</v>
      </c>
      <c r="I50" s="1279">
        <f>'Consolidated Financials'!N108</f>
        <v>0</v>
      </c>
      <c r="J50" s="1279">
        <f>'Consolidated Financials'!O108</f>
        <v>0</v>
      </c>
      <c r="K50" s="1279"/>
      <c r="L50" s="1279"/>
      <c r="M50" s="1279"/>
      <c r="O50" s="1279">
        <f>'Consolidated Financials'!U108</f>
        <v>0</v>
      </c>
      <c r="P50" s="1279">
        <f>'Consolidated Financials'!V108</f>
        <v>0</v>
      </c>
      <c r="Q50" s="1279">
        <f>'Consolidated Financials'!W108</f>
        <v>0</v>
      </c>
      <c r="R50" s="1279">
        <f>'Consolidated Financials'!X108</f>
        <v>0</v>
      </c>
      <c r="S50" s="1279">
        <f>'Consolidated Financials'!Y108</f>
        <v>0</v>
      </c>
      <c r="T50" s="1279">
        <f>'Consolidated Financials'!Z108</f>
        <v>0</v>
      </c>
      <c r="U50" s="1279">
        <f>'Consolidated Financials'!AA108</f>
        <v>0</v>
      </c>
      <c r="V50" s="1279">
        <f>'Consolidated Financials'!AB108</f>
        <v>0</v>
      </c>
      <c r="W50" s="1279">
        <f>'Consolidated Financials'!AC108</f>
        <v>0</v>
      </c>
      <c r="X50" s="1279">
        <f>'Consolidated Financials'!AD108</f>
        <v>0</v>
      </c>
      <c r="Y50" s="1279">
        <f>'Consolidated Financials'!AE108</f>
        <v>0</v>
      </c>
      <c r="Z50" s="1279">
        <f>'Consolidated Financials'!AF108</f>
        <v>0</v>
      </c>
      <c r="AA50" s="1281">
        <f t="shared" si="11"/>
        <v>0</v>
      </c>
      <c r="AB50" s="1279">
        <f>'Consolidated Financials'!AG108</f>
        <v>0</v>
      </c>
      <c r="AC50" s="1279">
        <f>'Consolidated Financials'!AH108</f>
        <v>0</v>
      </c>
      <c r="AD50" s="1279">
        <f>'Consolidated Financials'!AI108</f>
        <v>0</v>
      </c>
      <c r="AE50" s="1279">
        <f>'Consolidated Financials'!AJ108</f>
        <v>0</v>
      </c>
      <c r="AF50" s="1279">
        <f>'Consolidated Financials'!AK108</f>
        <v>0</v>
      </c>
      <c r="AG50" s="1279">
        <f>'Consolidated Financials'!AL108</f>
        <v>0</v>
      </c>
      <c r="AH50" s="1282">
        <f t="shared" si="12"/>
        <v>0</v>
      </c>
    </row>
    <row r="51" spans="3:34">
      <c r="C51" s="1278" t="s">
        <v>44</v>
      </c>
      <c r="E51" s="1279">
        <f>'Consolidated Financials'!J109</f>
        <v>2000</v>
      </c>
      <c r="F51" s="1279">
        <f>'Consolidated Financials'!K109</f>
        <v>0</v>
      </c>
      <c r="G51" s="1279">
        <f>'Consolidated Financials'!L109</f>
        <v>0</v>
      </c>
      <c r="H51" s="1279">
        <f>'Consolidated Financials'!M109</f>
        <v>0</v>
      </c>
      <c r="I51" s="1279">
        <f>'Consolidated Financials'!N109</f>
        <v>0</v>
      </c>
      <c r="J51" s="1279">
        <f>'Consolidated Financials'!O109</f>
        <v>0</v>
      </c>
      <c r="K51" s="1279"/>
      <c r="L51" s="1279"/>
      <c r="M51" s="1279"/>
      <c r="O51" s="1279">
        <f>'Consolidated Financials'!U109</f>
        <v>0</v>
      </c>
      <c r="P51" s="1279">
        <f>'Consolidated Financials'!V109</f>
        <v>0</v>
      </c>
      <c r="Q51" s="1279">
        <f>'Consolidated Financials'!W109</f>
        <v>0</v>
      </c>
      <c r="R51" s="1279">
        <f>'Consolidated Financials'!X109</f>
        <v>0</v>
      </c>
      <c r="S51" s="1279">
        <f>'Consolidated Financials'!Y109</f>
        <v>0</v>
      </c>
      <c r="T51" s="1279">
        <f>'Consolidated Financials'!Z109</f>
        <v>0</v>
      </c>
      <c r="U51" s="1279">
        <f>'Consolidated Financials'!AA109</f>
        <v>0</v>
      </c>
      <c r="V51" s="1279">
        <f>'Consolidated Financials'!AB109</f>
        <v>0</v>
      </c>
      <c r="W51" s="1279">
        <f>'Consolidated Financials'!AC109</f>
        <v>0</v>
      </c>
      <c r="X51" s="1279">
        <f>'Consolidated Financials'!AD109</f>
        <v>0</v>
      </c>
      <c r="Y51" s="1279">
        <f>'Consolidated Financials'!AE109</f>
        <v>0</v>
      </c>
      <c r="Z51" s="1279">
        <f>'Consolidated Financials'!AF109</f>
        <v>0</v>
      </c>
      <c r="AA51" s="1281">
        <f t="shared" si="11"/>
        <v>0</v>
      </c>
      <c r="AB51" s="1279">
        <f>'Consolidated Financials'!AG109</f>
        <v>0</v>
      </c>
      <c r="AC51" s="1279">
        <f>'Consolidated Financials'!AH109</f>
        <v>0</v>
      </c>
      <c r="AD51" s="1279">
        <f>'Consolidated Financials'!AI109</f>
        <v>0</v>
      </c>
      <c r="AE51" s="1279">
        <f>'Consolidated Financials'!AJ109</f>
        <v>0</v>
      </c>
      <c r="AF51" s="1279">
        <f>'Consolidated Financials'!AK109</f>
        <v>0</v>
      </c>
      <c r="AG51" s="1279">
        <f>'Consolidated Financials'!AL109</f>
        <v>0</v>
      </c>
      <c r="AH51" s="1282">
        <f t="shared" si="12"/>
        <v>0</v>
      </c>
    </row>
    <row r="52" spans="3:34">
      <c r="C52" s="1278" t="s">
        <v>45</v>
      </c>
      <c r="E52" s="1279">
        <f>'Consolidated Financials'!J110</f>
        <v>110000</v>
      </c>
      <c r="F52" s="1279">
        <f>'Consolidated Financials'!K110</f>
        <v>110000</v>
      </c>
      <c r="G52" s="1279">
        <f>'Consolidated Financials'!L110</f>
        <v>0</v>
      </c>
      <c r="H52" s="1279">
        <f>'Consolidated Financials'!M110</f>
        <v>0</v>
      </c>
      <c r="I52" s="1279">
        <f>'Consolidated Financials'!N110</f>
        <v>0</v>
      </c>
      <c r="J52" s="1279">
        <f>'Consolidated Financials'!O110</f>
        <v>0</v>
      </c>
      <c r="K52" s="1279"/>
      <c r="L52" s="1279"/>
      <c r="M52" s="1279"/>
      <c r="O52" s="1279">
        <f>'Consolidated Financials'!U110</f>
        <v>0</v>
      </c>
      <c r="P52" s="1279">
        <f>'Consolidated Financials'!V110</f>
        <v>0</v>
      </c>
      <c r="Q52" s="1279">
        <f>'Consolidated Financials'!W110</f>
        <v>0</v>
      </c>
      <c r="R52" s="1279">
        <f>'Consolidated Financials'!X110</f>
        <v>0</v>
      </c>
      <c r="S52" s="1279">
        <f>'Consolidated Financials'!Y110</f>
        <v>0</v>
      </c>
      <c r="T52" s="1279">
        <f>'Consolidated Financials'!Z110</f>
        <v>0</v>
      </c>
      <c r="U52" s="1279">
        <f>'Consolidated Financials'!AA110</f>
        <v>0</v>
      </c>
      <c r="V52" s="1279">
        <f>'Consolidated Financials'!AB110</f>
        <v>0</v>
      </c>
      <c r="W52" s="1279">
        <f>'Consolidated Financials'!AC110</f>
        <v>0</v>
      </c>
      <c r="X52" s="1279">
        <f>'Consolidated Financials'!AD110</f>
        <v>0</v>
      </c>
      <c r="Y52" s="1279">
        <f>'Consolidated Financials'!AE110</f>
        <v>0</v>
      </c>
      <c r="Z52" s="1279">
        <f>'Consolidated Financials'!AF110</f>
        <v>0</v>
      </c>
      <c r="AA52" s="1281">
        <f t="shared" si="11"/>
        <v>0</v>
      </c>
      <c r="AB52" s="1279">
        <f>'Consolidated Financials'!AG110</f>
        <v>0</v>
      </c>
      <c r="AC52" s="1279">
        <f>'Consolidated Financials'!AH110</f>
        <v>0</v>
      </c>
      <c r="AD52" s="1279">
        <f>'Consolidated Financials'!AI110</f>
        <v>0</v>
      </c>
      <c r="AE52" s="1279">
        <f>'Consolidated Financials'!AJ110</f>
        <v>0</v>
      </c>
      <c r="AF52" s="1279">
        <f>'Consolidated Financials'!AK110</f>
        <v>0</v>
      </c>
      <c r="AG52" s="1279">
        <f>'Consolidated Financials'!AL110</f>
        <v>0</v>
      </c>
      <c r="AH52" s="1282">
        <f t="shared" si="12"/>
        <v>0</v>
      </c>
    </row>
    <row r="53" spans="3:34">
      <c r="C53" s="1278" t="s">
        <v>46</v>
      </c>
      <c r="E53" s="1279">
        <f>'Consolidated Financials'!J111</f>
        <v>9458</v>
      </c>
      <c r="F53" s="1279">
        <f>'Consolidated Financials'!K111</f>
        <v>4606</v>
      </c>
      <c r="G53" s="1279">
        <f>'Consolidated Financials'!L111</f>
        <v>2239</v>
      </c>
      <c r="H53" s="1279">
        <f>'Consolidated Financials'!M111</f>
        <v>857</v>
      </c>
      <c r="I53" s="1279">
        <f>'Consolidated Financials'!N111</f>
        <v>2719.8375264573742</v>
      </c>
      <c r="J53" s="1279">
        <f>'Consolidated Financials'!O111</f>
        <v>1959.1037237153835</v>
      </c>
      <c r="K53" s="1279"/>
      <c r="L53" s="1279"/>
      <c r="M53" s="1279"/>
      <c r="O53" s="1279">
        <f>'Consolidated Financials'!U111</f>
        <v>9.1353600000729793E-4</v>
      </c>
      <c r="P53" s="1279">
        <f>'Consolidated Financials'!V111</f>
        <v>0.17778724399999171</v>
      </c>
      <c r="Q53" s="1279">
        <f>'Consolidated Financials'!W111</f>
        <v>150.580927441</v>
      </c>
      <c r="R53" s="1279">
        <f>'Consolidated Financials'!X111</f>
        <v>0.50410646500001899</v>
      </c>
      <c r="S53" s="1279">
        <f>'Consolidated Financials'!Y111</f>
        <v>81.092033164249997</v>
      </c>
      <c r="T53" s="1279">
        <f>'Consolidated Financials'!Z111</f>
        <v>360.59522172947277</v>
      </c>
      <c r="U53" s="1279">
        <f>'Consolidated Financials'!AA111</f>
        <v>358.84832680094019</v>
      </c>
      <c r="V53" s="1279">
        <f>'Consolidated Financials'!AB111</f>
        <v>357.10143187240755</v>
      </c>
      <c r="W53" s="1279">
        <f>'Consolidated Financials'!AC111</f>
        <v>355.3545369438749</v>
      </c>
      <c r="X53" s="1279">
        <f>'Consolidated Financials'!AD111</f>
        <v>353.60764201534226</v>
      </c>
      <c r="Y53" s="1279">
        <f>'Consolidated Financials'!AE111</f>
        <v>351.86074708680962</v>
      </c>
      <c r="Z53" s="1279">
        <f>'Consolidated Financials'!AF111</f>
        <v>350.11385215827698</v>
      </c>
      <c r="AA53" s="1281">
        <f t="shared" si="11"/>
        <v>2719.8375264573742</v>
      </c>
      <c r="AB53" s="1279">
        <f>'Consolidated Financials'!AG111</f>
        <v>333.0681432678947</v>
      </c>
      <c r="AC53" s="1279">
        <f>'Consolidated Financials'!AH111</f>
        <v>330.44780087509571</v>
      </c>
      <c r="AD53" s="1279">
        <f>'Consolidated Financials'!AI111</f>
        <v>327.82745848229678</v>
      </c>
      <c r="AE53" s="1279">
        <f>'Consolidated Financials'!AJ111</f>
        <v>325.20711608949779</v>
      </c>
      <c r="AF53" s="1279">
        <f>'Consolidated Financials'!AK111</f>
        <v>322.5867736966988</v>
      </c>
      <c r="AG53" s="1279">
        <f>'Consolidated Financials'!AL111</f>
        <v>319.96643130389987</v>
      </c>
      <c r="AH53" s="1282">
        <f t="shared" si="12"/>
        <v>1959.1037237153837</v>
      </c>
    </row>
    <row r="54" spans="3:34">
      <c r="C54" s="1278" t="s">
        <v>2</v>
      </c>
      <c r="E54" s="1279"/>
      <c r="F54" s="1279"/>
      <c r="G54" s="1279"/>
      <c r="H54" s="1279"/>
      <c r="I54" s="1279"/>
      <c r="J54" s="1279"/>
      <c r="K54" s="1279"/>
      <c r="L54" s="1279"/>
      <c r="M54" s="1279"/>
      <c r="O54" s="1280"/>
      <c r="P54" s="1280"/>
      <c r="Q54" s="1280"/>
      <c r="R54" s="1280"/>
      <c r="S54" s="1280"/>
      <c r="T54" s="1280"/>
      <c r="U54" s="1280"/>
      <c r="V54" s="1280"/>
      <c r="W54" s="1280"/>
      <c r="X54" s="1280"/>
      <c r="Y54" s="1280"/>
      <c r="Z54" s="1280"/>
      <c r="AA54" s="1283"/>
      <c r="AB54" s="1280"/>
      <c r="AC54" s="1280"/>
      <c r="AD54" s="1280"/>
      <c r="AE54" s="1280"/>
      <c r="AF54" s="1280"/>
      <c r="AG54" s="1280"/>
      <c r="AH54" s="1282"/>
    </row>
    <row r="55" spans="3:34" s="1275" customFormat="1">
      <c r="C55" s="1276" t="s">
        <v>47</v>
      </c>
      <c r="E55" s="1286">
        <f>SUM(E47:E53)</f>
        <v>114286</v>
      </c>
      <c r="F55" s="1286">
        <f t="shared" ref="F55:J55" si="13">SUM(F47:F53)</f>
        <v>106117</v>
      </c>
      <c r="G55" s="1286">
        <f t="shared" si="13"/>
        <v>-1114</v>
      </c>
      <c r="H55" s="1286">
        <f t="shared" si="13"/>
        <v>532</v>
      </c>
      <c r="I55" s="1286">
        <f t="shared" si="13"/>
        <v>-5256.109500891328</v>
      </c>
      <c r="J55" s="1286">
        <f t="shared" si="13"/>
        <v>-9886.0487636362923</v>
      </c>
      <c r="K55" s="1286"/>
      <c r="L55" s="1286"/>
      <c r="M55" s="1286"/>
      <c r="O55" s="1287">
        <f>SUM(O47:O53)</f>
        <v>9.1353600000729793E-4</v>
      </c>
      <c r="P55" s="1287">
        <f t="shared" ref="P55:AG55" si="14">SUM(P47:P53)</f>
        <v>0.17778724399999171</v>
      </c>
      <c r="Q55" s="1287">
        <f t="shared" si="14"/>
        <v>150.580927441</v>
      </c>
      <c r="R55" s="1287">
        <f t="shared" si="14"/>
        <v>0.50410646500001899</v>
      </c>
      <c r="S55" s="1287">
        <f t="shared" si="14"/>
        <v>74.470552041243806</v>
      </c>
      <c r="T55" s="1287">
        <f t="shared" si="14"/>
        <v>341.65015719867426</v>
      </c>
      <c r="U55" s="1287">
        <f>SUM(U47:U53)</f>
        <v>-965.99736698452216</v>
      </c>
      <c r="V55" s="1287">
        <f t="shared" si="14"/>
        <v>-967.09248936355675</v>
      </c>
      <c r="W55" s="1287">
        <f t="shared" si="14"/>
        <v>-971.08984794309697</v>
      </c>
      <c r="X55" s="1287">
        <f t="shared" si="14"/>
        <v>-970.36050637637913</v>
      </c>
      <c r="Y55" s="1287">
        <f t="shared" si="14"/>
        <v>-972.76347372706755</v>
      </c>
      <c r="Z55" s="1287">
        <f t="shared" si="14"/>
        <v>-976.19026042262385</v>
      </c>
      <c r="AA55" s="1296">
        <f>SUM(O55:Z55)</f>
        <v>-5256.1095008913289</v>
      </c>
      <c r="AB55" s="1287">
        <f t="shared" si="14"/>
        <v>-1643.039138828256</v>
      </c>
      <c r="AC55" s="1287">
        <f t="shared" si="14"/>
        <v>-1642.63793042423</v>
      </c>
      <c r="AD55" s="1287">
        <f t="shared" si="14"/>
        <v>-1647.9060924858245</v>
      </c>
      <c r="AE55" s="1287">
        <f t="shared" si="14"/>
        <v>-1647.878615209828</v>
      </c>
      <c r="AF55" s="1287">
        <f t="shared" si="14"/>
        <v>-1650.4989576026269</v>
      </c>
      <c r="AG55" s="1287">
        <f t="shared" si="14"/>
        <v>-1654.088029085528</v>
      </c>
      <c r="AH55" s="1289">
        <f t="shared" si="12"/>
        <v>-9886.0487636362923</v>
      </c>
    </row>
    <row r="57" spans="3:34">
      <c r="C57" s="1276" t="s">
        <v>48</v>
      </c>
      <c r="E57" s="1279"/>
      <c r="F57" s="1279"/>
      <c r="G57" s="1279"/>
      <c r="H57" s="1279"/>
      <c r="I57" s="1279"/>
      <c r="J57" s="1279"/>
      <c r="K57" s="1279"/>
      <c r="L57" s="1279"/>
      <c r="M57" s="1279"/>
      <c r="O57" s="1280"/>
      <c r="P57" s="1280"/>
      <c r="Q57" s="1280"/>
      <c r="R57" s="1280"/>
      <c r="S57" s="1280"/>
      <c r="T57" s="1280"/>
      <c r="U57" s="1280"/>
      <c r="V57" s="1280"/>
      <c r="W57" s="1280"/>
      <c r="X57" s="1280"/>
      <c r="Y57" s="1280"/>
      <c r="Z57" s="1280"/>
      <c r="AA57" s="1283"/>
      <c r="AB57" s="1280"/>
      <c r="AC57" s="1280"/>
      <c r="AD57" s="1280"/>
      <c r="AE57" s="1280"/>
      <c r="AF57" s="1280"/>
      <c r="AG57" s="1280"/>
      <c r="AH57" s="1282"/>
    </row>
    <row r="58" spans="3:34">
      <c r="C58" s="1276" t="s">
        <v>2</v>
      </c>
      <c r="E58" s="1279"/>
      <c r="F58" s="1279"/>
      <c r="G58" s="1279"/>
      <c r="H58" s="1279"/>
      <c r="I58" s="1279"/>
      <c r="J58" s="1279"/>
      <c r="K58" s="1279"/>
      <c r="L58" s="1279"/>
      <c r="M58" s="1279"/>
      <c r="O58" s="1280"/>
      <c r="P58" s="1280"/>
      <c r="Q58" s="1280"/>
      <c r="R58" s="1280"/>
      <c r="S58" s="1280"/>
      <c r="T58" s="1280"/>
      <c r="U58" s="1280"/>
      <c r="V58" s="1280"/>
      <c r="W58" s="1280"/>
      <c r="X58" s="1280"/>
      <c r="Y58" s="1280"/>
      <c r="Z58" s="1280"/>
      <c r="AA58" s="1283"/>
      <c r="AB58" s="1280"/>
      <c r="AC58" s="1280"/>
      <c r="AD58" s="1280"/>
      <c r="AE58" s="1280"/>
      <c r="AF58" s="1280"/>
      <c r="AG58" s="1280"/>
      <c r="AH58" s="1282"/>
    </row>
    <row r="59" spans="3:34">
      <c r="C59" s="1278" t="s">
        <v>783</v>
      </c>
      <c r="E59" s="1279">
        <f>'Consolidated Financials'!J117</f>
        <v>0</v>
      </c>
      <c r="F59" s="1279">
        <f>'Consolidated Financials'!K117</f>
        <v>0</v>
      </c>
      <c r="G59" s="1279">
        <f>'Consolidated Financials'!L117</f>
        <v>0</v>
      </c>
      <c r="H59" s="1279">
        <f>'Consolidated Financials'!M117</f>
        <v>0</v>
      </c>
      <c r="I59" s="1279">
        <f ca="1">'Consolidated Financials'!N117</f>
        <v>0</v>
      </c>
      <c r="J59" s="1279">
        <f ca="1">'Consolidated Financials'!O117</f>
        <v>0</v>
      </c>
      <c r="K59" s="1279"/>
      <c r="L59" s="1279"/>
      <c r="M59" s="1279"/>
      <c r="O59" s="1279">
        <f>'Consolidated Financials'!U117</f>
        <v>0</v>
      </c>
      <c r="P59" s="1279">
        <f>'Consolidated Financials'!V117</f>
        <v>0</v>
      </c>
      <c r="Q59" s="1279">
        <f>'Consolidated Financials'!W117</f>
        <v>0</v>
      </c>
      <c r="R59" s="1279">
        <f>'Consolidated Financials'!X117</f>
        <v>0</v>
      </c>
      <c r="S59" s="1279">
        <f>'Consolidated Financials'!Y117</f>
        <v>0</v>
      </c>
      <c r="T59" s="1279">
        <f ca="1">'Consolidated Financials'!Z117</f>
        <v>0</v>
      </c>
      <c r="U59" s="1279">
        <f ca="1">'Consolidated Financials'!AA117</f>
        <v>0</v>
      </c>
      <c r="V59" s="1279">
        <f ca="1">'Consolidated Financials'!AB117</f>
        <v>0</v>
      </c>
      <c r="W59" s="1279">
        <f ca="1">'Consolidated Financials'!AC117</f>
        <v>0</v>
      </c>
      <c r="X59" s="1279">
        <f ca="1">'Consolidated Financials'!AD117</f>
        <v>0</v>
      </c>
      <c r="Y59" s="1279">
        <f ca="1">'Consolidated Financials'!AE117</f>
        <v>0</v>
      </c>
      <c r="Z59" s="1279">
        <f ca="1">'Consolidated Financials'!AF117</f>
        <v>0</v>
      </c>
      <c r="AA59" s="1281">
        <f t="shared" ref="AA59:AA66" ca="1" si="15">SUM(O59:Z59)</f>
        <v>0</v>
      </c>
      <c r="AB59" s="1279">
        <f ca="1">'Consolidated Financials'!AG117</f>
        <v>0</v>
      </c>
      <c r="AC59" s="1279">
        <f ca="1">'Consolidated Financials'!AH117</f>
        <v>0</v>
      </c>
      <c r="AD59" s="1279">
        <f ca="1">'Consolidated Financials'!AI117</f>
        <v>0</v>
      </c>
      <c r="AE59" s="1279">
        <f ca="1">'Consolidated Financials'!AJ117</f>
        <v>0</v>
      </c>
      <c r="AF59" s="1279">
        <f ca="1">'Consolidated Financials'!AK117</f>
        <v>0</v>
      </c>
      <c r="AG59" s="1279">
        <f ca="1">'Consolidated Financials'!AL117</f>
        <v>0</v>
      </c>
      <c r="AH59" s="1282">
        <f t="shared" ref="AH59:AH70" ca="1" si="16">SUM(AB59:AG59)</f>
        <v>0</v>
      </c>
    </row>
    <row r="60" spans="3:34">
      <c r="C60" s="1278" t="s">
        <v>784</v>
      </c>
      <c r="E60" s="1279">
        <f>'Consolidated Financials'!J118</f>
        <v>0</v>
      </c>
      <c r="F60" s="1279">
        <f>'Consolidated Financials'!K118</f>
        <v>0</v>
      </c>
      <c r="G60" s="1279">
        <f>'Consolidated Financials'!L118</f>
        <v>0</v>
      </c>
      <c r="H60" s="1279">
        <f>'Consolidated Financials'!M118</f>
        <v>0</v>
      </c>
      <c r="I60" s="1279">
        <f ca="1">'Consolidated Financials'!N118</f>
        <v>0</v>
      </c>
      <c r="J60" s="1279">
        <f ca="1">'Consolidated Financials'!O118</f>
        <v>0</v>
      </c>
      <c r="K60" s="1279"/>
      <c r="L60" s="1279"/>
      <c r="M60" s="1279"/>
      <c r="O60" s="1279">
        <f>'Consolidated Financials'!U118</f>
        <v>0</v>
      </c>
      <c r="P60" s="1279">
        <f>'Consolidated Financials'!V118</f>
        <v>0</v>
      </c>
      <c r="Q60" s="1279">
        <f>'Consolidated Financials'!W118</f>
        <v>0</v>
      </c>
      <c r="R60" s="1279">
        <f>'Consolidated Financials'!X118</f>
        <v>0</v>
      </c>
      <c r="S60" s="1279">
        <f>'Consolidated Financials'!Y118</f>
        <v>0</v>
      </c>
      <c r="T60" s="1279">
        <f ca="1">'Consolidated Financials'!Z118</f>
        <v>0</v>
      </c>
      <c r="U60" s="1279">
        <f ca="1">'Consolidated Financials'!AA118</f>
        <v>0</v>
      </c>
      <c r="V60" s="1279">
        <f ca="1">'Consolidated Financials'!AB118</f>
        <v>0</v>
      </c>
      <c r="W60" s="1279">
        <f ca="1">'Consolidated Financials'!AC118</f>
        <v>0</v>
      </c>
      <c r="X60" s="1279">
        <f ca="1">'Consolidated Financials'!AD118</f>
        <v>0</v>
      </c>
      <c r="Y60" s="1279">
        <f ca="1">'Consolidated Financials'!AE118</f>
        <v>0</v>
      </c>
      <c r="Z60" s="1279">
        <f ca="1">'Consolidated Financials'!AF118</f>
        <v>0</v>
      </c>
      <c r="AA60" s="1281">
        <f t="shared" ca="1" si="15"/>
        <v>0</v>
      </c>
      <c r="AB60" s="1279">
        <f ca="1">'Consolidated Financials'!AG118</f>
        <v>0</v>
      </c>
      <c r="AC60" s="1279">
        <f ca="1">'Consolidated Financials'!AH118</f>
        <v>0</v>
      </c>
      <c r="AD60" s="1279">
        <f ca="1">'Consolidated Financials'!AI118</f>
        <v>0</v>
      </c>
      <c r="AE60" s="1279">
        <f ca="1">'Consolidated Financials'!AJ118</f>
        <v>0</v>
      </c>
      <c r="AF60" s="1279">
        <f ca="1">'Consolidated Financials'!AK118</f>
        <v>0</v>
      </c>
      <c r="AG60" s="1279">
        <f ca="1">'Consolidated Financials'!AL118</f>
        <v>0</v>
      </c>
      <c r="AH60" s="1282">
        <f t="shared" ca="1" si="16"/>
        <v>0</v>
      </c>
    </row>
    <row r="61" spans="3:34">
      <c r="C61" s="1278" t="s">
        <v>785</v>
      </c>
      <c r="E61" s="1279">
        <f>'Consolidated Financials'!J119</f>
        <v>0</v>
      </c>
      <c r="F61" s="1279">
        <f>'Consolidated Financials'!K119</f>
        <v>0</v>
      </c>
      <c r="G61" s="1279">
        <f>'Consolidated Financials'!L119</f>
        <v>0</v>
      </c>
      <c r="H61" s="1279">
        <f>'Consolidated Financials'!M119</f>
        <v>0</v>
      </c>
      <c r="I61" s="1279">
        <f ca="1">'Consolidated Financials'!N119</f>
        <v>0</v>
      </c>
      <c r="J61" s="1279">
        <f ca="1">'Consolidated Financials'!O119</f>
        <v>0</v>
      </c>
      <c r="K61" s="1279"/>
      <c r="L61" s="1279"/>
      <c r="M61" s="1279"/>
      <c r="O61" s="1279">
        <f>'Consolidated Financials'!U119</f>
        <v>0</v>
      </c>
      <c r="P61" s="1279">
        <f>'Consolidated Financials'!V119</f>
        <v>0</v>
      </c>
      <c r="Q61" s="1279">
        <f>'Consolidated Financials'!W119</f>
        <v>0</v>
      </c>
      <c r="R61" s="1279">
        <f>'Consolidated Financials'!X119</f>
        <v>0</v>
      </c>
      <c r="S61" s="1279">
        <f>'Consolidated Financials'!Y119</f>
        <v>0</v>
      </c>
      <c r="T61" s="1279">
        <f ca="1">'Consolidated Financials'!Z119</f>
        <v>0</v>
      </c>
      <c r="U61" s="1279">
        <f ca="1">'Consolidated Financials'!AA119</f>
        <v>0</v>
      </c>
      <c r="V61" s="1279">
        <f ca="1">'Consolidated Financials'!AB119</f>
        <v>0</v>
      </c>
      <c r="W61" s="1279">
        <f ca="1">'Consolidated Financials'!AC119</f>
        <v>0</v>
      </c>
      <c r="X61" s="1279">
        <f ca="1">'Consolidated Financials'!AD119</f>
        <v>0</v>
      </c>
      <c r="Y61" s="1279">
        <f ca="1">'Consolidated Financials'!AE119</f>
        <v>0</v>
      </c>
      <c r="Z61" s="1279">
        <f ca="1">'Consolidated Financials'!AF119</f>
        <v>0</v>
      </c>
      <c r="AA61" s="1281">
        <f t="shared" ca="1" si="15"/>
        <v>0</v>
      </c>
      <c r="AB61" s="1279">
        <f ca="1">'Consolidated Financials'!AG119</f>
        <v>0</v>
      </c>
      <c r="AC61" s="1279">
        <f ca="1">'Consolidated Financials'!AH119</f>
        <v>0</v>
      </c>
      <c r="AD61" s="1279">
        <f ca="1">'Consolidated Financials'!AI119</f>
        <v>0</v>
      </c>
      <c r="AE61" s="1279">
        <f ca="1">'Consolidated Financials'!AJ119</f>
        <v>0</v>
      </c>
      <c r="AF61" s="1279">
        <f ca="1">'Consolidated Financials'!AK119</f>
        <v>0</v>
      </c>
      <c r="AG61" s="1279">
        <f ca="1">'Consolidated Financials'!AL119</f>
        <v>0</v>
      </c>
      <c r="AH61" s="1282">
        <f t="shared" ca="1" si="16"/>
        <v>0</v>
      </c>
    </row>
    <row r="62" spans="3:34">
      <c r="C62" s="1278" t="s">
        <v>49</v>
      </c>
      <c r="E62" s="1279">
        <f>'Consolidated Financials'!J120</f>
        <v>-2488</v>
      </c>
      <c r="F62" s="1279">
        <f>'Consolidated Financials'!K120</f>
        <v>-5808</v>
      </c>
      <c r="G62" s="1279">
        <f>'Consolidated Financials'!L120</f>
        <v>-3699</v>
      </c>
      <c r="H62" s="1279">
        <f>'Consolidated Financials'!M120</f>
        <v>-2498.4899999999998</v>
      </c>
      <c r="I62" s="1279">
        <f>'Consolidated Financials'!N120</f>
        <v>-3790.0278687432719</v>
      </c>
      <c r="J62" s="1279">
        <f>'Consolidated Financials'!O120</f>
        <v>-3668.7899145339975</v>
      </c>
      <c r="K62" s="1279"/>
      <c r="L62" s="1279"/>
      <c r="M62" s="1279"/>
      <c r="O62" s="1279">
        <f>'Consolidated Financials'!U120</f>
        <v>-628.20299788800003</v>
      </c>
      <c r="P62" s="1279">
        <f>'Consolidated Financials'!V120</f>
        <v>-471.80716990000008</v>
      </c>
      <c r="Q62" s="1279">
        <f>'Consolidated Financials'!W120</f>
        <v>12.017322723000007</v>
      </c>
      <c r="R62" s="1279">
        <f>'Consolidated Financials'!X120</f>
        <v>9.8717131489999588</v>
      </c>
      <c r="S62" s="1279">
        <f>'Consolidated Financials'!Y120</f>
        <v>-119.82589864139929</v>
      </c>
      <c r="T62" s="1279">
        <f>'Consolidated Financials'!Z120</f>
        <v>-342.84011991437779</v>
      </c>
      <c r="U62" s="1279">
        <f>'Consolidated Financials'!AA120</f>
        <v>-370.93347740542373</v>
      </c>
      <c r="V62" s="1279">
        <f>'Consolidated Financials'!AB120</f>
        <v>-359.13864932956426</v>
      </c>
      <c r="W62" s="1279">
        <f>'Consolidated Financials'!AC120</f>
        <v>-399.86425502597382</v>
      </c>
      <c r="X62" s="1279">
        <f>'Consolidated Financials'!AD120</f>
        <v>-355.05294200099786</v>
      </c>
      <c r="Y62" s="1279">
        <f>'Consolidated Financials'!AE120</f>
        <v>-366.92558289481531</v>
      </c>
      <c r="Z62" s="1279">
        <f>'Consolidated Financials'!AF120</f>
        <v>-397.32581161471961</v>
      </c>
      <c r="AA62" s="1281">
        <f t="shared" si="15"/>
        <v>-3790.0278687432715</v>
      </c>
      <c r="AB62" s="1279">
        <f>'Consolidated Financials'!AG120</f>
        <v>-677.74082589956663</v>
      </c>
      <c r="AC62" s="1279">
        <f>'Consolidated Financials'!AH120</f>
        <v>-573.17956517606262</v>
      </c>
      <c r="AD62" s="1279">
        <f>'Consolidated Financials'!AI120</f>
        <v>-664.8077989388928</v>
      </c>
      <c r="AE62" s="1279">
        <f>'Consolidated Financials'!AJ120</f>
        <v>-573.17956517606262</v>
      </c>
      <c r="AF62" s="1279">
        <f>'Consolidated Financials'!AK120</f>
        <v>-573.17956517606262</v>
      </c>
      <c r="AG62" s="1279">
        <f>'Consolidated Financials'!AL120</f>
        <v>-606.70259416735053</v>
      </c>
      <c r="AH62" s="1282">
        <f t="shared" si="16"/>
        <v>-3668.7899145339979</v>
      </c>
    </row>
    <row r="63" spans="3:34">
      <c r="C63" s="1278" t="s">
        <v>50</v>
      </c>
      <c r="E63" s="1279">
        <f>'Consolidated Financials'!J121</f>
        <v>-759</v>
      </c>
      <c r="F63" s="1279">
        <f>'Consolidated Financials'!K121</f>
        <v>-435</v>
      </c>
      <c r="G63" s="1279">
        <f>'Consolidated Financials'!L121</f>
        <v>-240</v>
      </c>
      <c r="H63" s="1279">
        <f>'Consolidated Financials'!M121</f>
        <v>-144</v>
      </c>
      <c r="I63" s="1279">
        <f>'Consolidated Financials'!N121</f>
        <v>-199.47515098648802</v>
      </c>
      <c r="J63" s="1279">
        <f>'Consolidated Financials'!O121</f>
        <v>-193.09420602810511</v>
      </c>
      <c r="K63" s="1279"/>
      <c r="L63" s="1279"/>
      <c r="M63" s="1279"/>
      <c r="O63" s="1279">
        <f>'Consolidated Financials'!U121</f>
        <v>-133.213002112</v>
      </c>
      <c r="P63" s="1279">
        <f>'Consolidated Financials'!V121</f>
        <v>-208.9888301</v>
      </c>
      <c r="Q63" s="1279">
        <f>'Consolidated Financials'!W121</f>
        <v>-167.66132272300001</v>
      </c>
      <c r="R63" s="1279">
        <f>'Consolidated Financials'!X121</f>
        <v>-122.20971314899995</v>
      </c>
      <c r="S63" s="1279">
        <f>'Consolidated Financials'!Y121</f>
        <v>19.114377901532084</v>
      </c>
      <c r="T63" s="1279">
        <f>'Consolidated Financials'!Z121</f>
        <v>54.689142215086221</v>
      </c>
      <c r="U63" s="1279">
        <f>'Consolidated Financials'!AA121</f>
        <v>59.170536118199941</v>
      </c>
      <c r="V63" s="1279">
        <f>'Consolidated Financials'!AB121</f>
        <v>57.28904969763672</v>
      </c>
      <c r="W63" s="1279">
        <f>'Consolidated Financials'!AC121</f>
        <v>63.785513537057582</v>
      </c>
      <c r="X63" s="1279">
        <f>'Consolidated Financials'!AD121</f>
        <v>56.637306170079341</v>
      </c>
      <c r="Y63" s="1279">
        <f>'Consolidated Financials'!AE121</f>
        <v>58.531205129374982</v>
      </c>
      <c r="Z63" s="1279">
        <f>'Consolidated Financials'!AF121</f>
        <v>63.380586328545043</v>
      </c>
      <c r="AA63" s="1281">
        <f t="shared" si="15"/>
        <v>-199.4751509864881</v>
      </c>
      <c r="AB63" s="1279">
        <f>'Consolidated Financials'!AG121</f>
        <v>-35.670569784187713</v>
      </c>
      <c r="AC63" s="1279">
        <f>'Consolidated Financials'!AH121</f>
        <v>-30.167345535582239</v>
      </c>
      <c r="AD63" s="1279">
        <f>'Consolidated Financials'!AI121</f>
        <v>-34.989884154678563</v>
      </c>
      <c r="AE63" s="1279">
        <f>'Consolidated Financials'!AJ121</f>
        <v>-30.167345535582239</v>
      </c>
      <c r="AF63" s="1279">
        <f>'Consolidated Financials'!AK121</f>
        <v>-30.167345535582239</v>
      </c>
      <c r="AG63" s="1279">
        <f>'Consolidated Financials'!AL121</f>
        <v>-31.931715482492127</v>
      </c>
      <c r="AH63" s="1282">
        <f t="shared" si="16"/>
        <v>-193.09420602810511</v>
      </c>
    </row>
    <row r="64" spans="3:34">
      <c r="C64" s="1278" t="s">
        <v>51</v>
      </c>
      <c r="E64" s="1279">
        <f>'Consolidated Financials'!J122</f>
        <v>0</v>
      </c>
      <c r="F64" s="1279">
        <f>'Consolidated Financials'!K122</f>
        <v>0</v>
      </c>
      <c r="G64" s="1279">
        <f>'Consolidated Financials'!L122</f>
        <v>0</v>
      </c>
      <c r="H64" s="1279">
        <f>'Consolidated Financials'!M122</f>
        <v>180472</v>
      </c>
      <c r="I64" s="1279">
        <f>'Consolidated Financials'!N122</f>
        <v>0</v>
      </c>
      <c r="J64" s="1279">
        <f>'Consolidated Financials'!O122</f>
        <v>0</v>
      </c>
      <c r="K64" s="1279"/>
      <c r="L64" s="1279"/>
      <c r="M64" s="1279"/>
      <c r="O64" s="1279">
        <f>'Consolidated Financials'!U122</f>
        <v>0</v>
      </c>
      <c r="P64" s="1279">
        <f>'Consolidated Financials'!V122</f>
        <v>0</v>
      </c>
      <c r="Q64" s="1279">
        <f>'Consolidated Financials'!W122</f>
        <v>0</v>
      </c>
      <c r="R64" s="1279">
        <f>'Consolidated Financials'!X122</f>
        <v>0</v>
      </c>
      <c r="S64" s="1279">
        <f>'Consolidated Financials'!Y122</f>
        <v>0</v>
      </c>
      <c r="T64" s="1279">
        <f>'Consolidated Financials'!Z122</f>
        <v>0</v>
      </c>
      <c r="U64" s="1279">
        <f>'Consolidated Financials'!AA122</f>
        <v>0</v>
      </c>
      <c r="V64" s="1279">
        <f>'Consolidated Financials'!AB122</f>
        <v>0</v>
      </c>
      <c r="W64" s="1279">
        <f>'Consolidated Financials'!AC122</f>
        <v>0</v>
      </c>
      <c r="X64" s="1279">
        <f>'Consolidated Financials'!AD122</f>
        <v>0</v>
      </c>
      <c r="Y64" s="1279">
        <f>'Consolidated Financials'!AE122</f>
        <v>0</v>
      </c>
      <c r="Z64" s="1279">
        <f>'Consolidated Financials'!AF122</f>
        <v>0</v>
      </c>
      <c r="AA64" s="1281">
        <f t="shared" si="15"/>
        <v>0</v>
      </c>
      <c r="AB64" s="1279">
        <f>'Consolidated Financials'!AG122</f>
        <v>0</v>
      </c>
      <c r="AC64" s="1279">
        <f>'Consolidated Financials'!AH122</f>
        <v>0</v>
      </c>
      <c r="AD64" s="1279">
        <f>'Consolidated Financials'!AI122</f>
        <v>0</v>
      </c>
      <c r="AE64" s="1279">
        <f>'Consolidated Financials'!AJ122</f>
        <v>0</v>
      </c>
      <c r="AF64" s="1279">
        <f>'Consolidated Financials'!AK122</f>
        <v>0</v>
      </c>
      <c r="AG64" s="1279">
        <f>'Consolidated Financials'!AL122</f>
        <v>0</v>
      </c>
      <c r="AH64" s="1282">
        <f t="shared" si="16"/>
        <v>0</v>
      </c>
    </row>
    <row r="65" spans="3:34">
      <c r="C65" s="1278" t="s">
        <v>699</v>
      </c>
      <c r="E65" s="1279">
        <f>'Consolidated Financials'!J123</f>
        <v>0</v>
      </c>
      <c r="F65" s="1279">
        <f>'Consolidated Financials'!K123</f>
        <v>0</v>
      </c>
      <c r="G65" s="1279">
        <f>'Consolidated Financials'!L123</f>
        <v>0</v>
      </c>
      <c r="H65" s="1279">
        <f>'Consolidated Financials'!M123</f>
        <v>0</v>
      </c>
      <c r="I65" s="1279">
        <f>'Consolidated Financials'!N123</f>
        <v>1154328.7857042616</v>
      </c>
      <c r="J65" s="1279">
        <f>'Consolidated Financials'!O123</f>
        <v>0</v>
      </c>
      <c r="K65" s="1279"/>
      <c r="L65" s="1279"/>
      <c r="M65" s="1279"/>
      <c r="O65" s="1279">
        <f>'Consolidated Financials'!U123</f>
        <v>0</v>
      </c>
      <c r="P65" s="1279">
        <f>'Consolidated Financials'!V123</f>
        <v>0</v>
      </c>
      <c r="Q65" s="1279">
        <f>'Consolidated Financials'!W123</f>
        <v>0</v>
      </c>
      <c r="R65" s="1279">
        <f>'Consolidated Financials'!X123</f>
        <v>0</v>
      </c>
      <c r="S65" s="1279">
        <f>'Consolidated Financials'!Y123</f>
        <v>0</v>
      </c>
      <c r="T65" s="1279">
        <f>'Consolidated Financials'!Z123</f>
        <v>1154328.7857042616</v>
      </c>
      <c r="U65" s="1279">
        <f>'Consolidated Financials'!AA123</f>
        <v>0</v>
      </c>
      <c r="V65" s="1279">
        <f>'Consolidated Financials'!AB123</f>
        <v>0</v>
      </c>
      <c r="W65" s="1279">
        <f>'Consolidated Financials'!AC123</f>
        <v>0</v>
      </c>
      <c r="X65" s="1279">
        <f>'Consolidated Financials'!AD123</f>
        <v>0</v>
      </c>
      <c r="Y65" s="1279">
        <f>'Consolidated Financials'!AE123</f>
        <v>0</v>
      </c>
      <c r="Z65" s="1279">
        <f>'Consolidated Financials'!AF123</f>
        <v>0</v>
      </c>
      <c r="AA65" s="1281">
        <f t="shared" si="15"/>
        <v>1154328.7857042616</v>
      </c>
      <c r="AB65" s="1279">
        <f>'Consolidated Financials'!AG123</f>
        <v>0</v>
      </c>
      <c r="AC65" s="1279">
        <f>'Consolidated Financials'!AH123</f>
        <v>0</v>
      </c>
      <c r="AD65" s="1279">
        <f>'Consolidated Financials'!AI123</f>
        <v>0</v>
      </c>
      <c r="AE65" s="1279">
        <f>'Consolidated Financials'!AJ123</f>
        <v>0</v>
      </c>
      <c r="AF65" s="1279">
        <f>'Consolidated Financials'!AK123</f>
        <v>0</v>
      </c>
      <c r="AG65" s="1279">
        <f>'Consolidated Financials'!AL123</f>
        <v>0</v>
      </c>
      <c r="AH65" s="1282">
        <f t="shared" si="16"/>
        <v>0</v>
      </c>
    </row>
    <row r="66" spans="3:34">
      <c r="C66" s="1278" t="s">
        <v>1036</v>
      </c>
      <c r="E66" s="1279">
        <f>'Consolidated Financials'!J124</f>
        <v>0</v>
      </c>
      <c r="F66" s="1279">
        <f>'Consolidated Financials'!K124</f>
        <v>0</v>
      </c>
      <c r="G66" s="1279">
        <f>'Consolidated Financials'!L124</f>
        <v>0</v>
      </c>
      <c r="H66" s="1279">
        <f>'Consolidated Financials'!M124</f>
        <v>-6582</v>
      </c>
      <c r="I66" s="1279">
        <f>'Consolidated Financials'!N124</f>
        <v>0</v>
      </c>
      <c r="J66" s="1279">
        <f>'Consolidated Financials'!O124</f>
        <v>0</v>
      </c>
      <c r="K66" s="1279"/>
      <c r="L66" s="1279"/>
      <c r="M66" s="1279"/>
      <c r="O66" s="1279">
        <f>'Consolidated Financials'!U124</f>
        <v>0</v>
      </c>
      <c r="P66" s="1279">
        <f>'Consolidated Financials'!V124</f>
        <v>0</v>
      </c>
      <c r="Q66" s="1279">
        <f>'Consolidated Financials'!W124</f>
        <v>0</v>
      </c>
      <c r="R66" s="1279">
        <f>'Consolidated Financials'!X124</f>
        <v>0</v>
      </c>
      <c r="S66" s="1279">
        <f>'Consolidated Financials'!Y124</f>
        <v>0</v>
      </c>
      <c r="T66" s="1279">
        <f>'Consolidated Financials'!Z124</f>
        <v>0</v>
      </c>
      <c r="U66" s="1279">
        <f>'Consolidated Financials'!AA124</f>
        <v>0</v>
      </c>
      <c r="V66" s="1279">
        <f>'Consolidated Financials'!AB124</f>
        <v>0</v>
      </c>
      <c r="W66" s="1279">
        <f>'Consolidated Financials'!AC124</f>
        <v>0</v>
      </c>
      <c r="X66" s="1279">
        <f>'Consolidated Financials'!AD124</f>
        <v>0</v>
      </c>
      <c r="Y66" s="1279">
        <f>'Consolidated Financials'!AE124</f>
        <v>0</v>
      </c>
      <c r="Z66" s="1279">
        <f>'Consolidated Financials'!AF124</f>
        <v>0</v>
      </c>
      <c r="AA66" s="1281">
        <f t="shared" si="15"/>
        <v>0</v>
      </c>
      <c r="AB66" s="1279">
        <f>'Consolidated Financials'!AG124</f>
        <v>0</v>
      </c>
      <c r="AC66" s="1279">
        <f>'Consolidated Financials'!AH124</f>
        <v>0</v>
      </c>
      <c r="AD66" s="1279">
        <f>'Consolidated Financials'!AI124</f>
        <v>0</v>
      </c>
      <c r="AE66" s="1279">
        <f>'Consolidated Financials'!AJ124</f>
        <v>0</v>
      </c>
      <c r="AF66" s="1279">
        <f>'Consolidated Financials'!AK124</f>
        <v>0</v>
      </c>
      <c r="AG66" s="1279">
        <f>'Consolidated Financials'!AL124</f>
        <v>0</v>
      </c>
      <c r="AH66" s="1282">
        <f>SUM(AB66:AG66)</f>
        <v>0</v>
      </c>
    </row>
    <row r="67" spans="3:34">
      <c r="E67" s="1279"/>
      <c r="F67" s="1279"/>
      <c r="G67" s="1279"/>
      <c r="H67" s="1279"/>
      <c r="I67" s="1279"/>
      <c r="J67" s="1279"/>
      <c r="K67" s="1279"/>
      <c r="L67" s="1279"/>
      <c r="M67" s="1279"/>
      <c r="O67" s="1280"/>
      <c r="P67" s="1280"/>
      <c r="Q67" s="1280"/>
      <c r="R67" s="1280"/>
      <c r="S67" s="1280"/>
      <c r="T67" s="1280"/>
      <c r="U67" s="1280"/>
      <c r="V67" s="1280"/>
      <c r="W67" s="1280"/>
      <c r="X67" s="1280"/>
      <c r="Y67" s="1280"/>
      <c r="Z67" s="1280"/>
      <c r="AA67" s="1283"/>
      <c r="AB67" s="1280"/>
      <c r="AC67" s="1280"/>
      <c r="AD67" s="1280"/>
      <c r="AE67" s="1280"/>
      <c r="AF67" s="1280"/>
      <c r="AG67" s="1280"/>
      <c r="AH67" s="1282"/>
    </row>
    <row r="68" spans="3:34" s="1275" customFormat="1">
      <c r="C68" s="1276" t="s">
        <v>52</v>
      </c>
      <c r="E68" s="1287">
        <f>SUM(E59:E66)</f>
        <v>-3247</v>
      </c>
      <c r="F68" s="1287">
        <f t="shared" ref="F68:J68" si="17">SUM(F59:F66)</f>
        <v>-6243</v>
      </c>
      <c r="G68" s="1287">
        <f t="shared" si="17"/>
        <v>-3939</v>
      </c>
      <c r="H68" s="1287">
        <f t="shared" si="17"/>
        <v>171247.51</v>
      </c>
      <c r="I68" s="1287">
        <f t="shared" ca="1" si="17"/>
        <v>1150339.2826845318</v>
      </c>
      <c r="J68" s="1287">
        <f t="shared" ca="1" si="17"/>
        <v>-3861.8841205621025</v>
      </c>
      <c r="K68" s="1287"/>
      <c r="L68" s="1287"/>
      <c r="M68" s="1287"/>
      <c r="O68" s="1287">
        <f>SUM(O59:O66)</f>
        <v>-761.41600000000005</v>
      </c>
      <c r="P68" s="1287">
        <f t="shared" ref="P68:Z68" si="18">SUM(P59:P66)</f>
        <v>-680.79600000000005</v>
      </c>
      <c r="Q68" s="1287">
        <f t="shared" si="18"/>
        <v>-155.64400000000001</v>
      </c>
      <c r="R68" s="1287">
        <f t="shared" si="18"/>
        <v>-112.33799999999999</v>
      </c>
      <c r="S68" s="1287">
        <f t="shared" si="18"/>
        <v>-100.71152073986721</v>
      </c>
      <c r="T68" s="1287">
        <f t="shared" ca="1" si="18"/>
        <v>1154040.6347265623</v>
      </c>
      <c r="U68" s="1287">
        <f t="shared" ca="1" si="18"/>
        <v>-311.76294128722378</v>
      </c>
      <c r="V68" s="1287">
        <f t="shared" ca="1" si="18"/>
        <v>-301.84959963192756</v>
      </c>
      <c r="W68" s="1287">
        <f t="shared" ca="1" si="18"/>
        <v>-336.07874148891625</v>
      </c>
      <c r="X68" s="1287">
        <f t="shared" ca="1" si="18"/>
        <v>-298.41563583091852</v>
      </c>
      <c r="Y68" s="1287">
        <f t="shared" ca="1" si="18"/>
        <v>-308.39437776544031</v>
      </c>
      <c r="Z68" s="1287">
        <f t="shared" ca="1" si="18"/>
        <v>-333.94522528617455</v>
      </c>
      <c r="AA68" s="1296">
        <f ca="1">SUM(O68:Z68)</f>
        <v>1150339.2826845318</v>
      </c>
      <c r="AB68" s="1287">
        <f ca="1">SUM(AB59:AB66)</f>
        <v>-713.41139568375434</v>
      </c>
      <c r="AC68" s="1287">
        <f t="shared" ref="AC68:AG68" ca="1" si="19">SUM(AC59:AC66)</f>
        <v>-603.34691071164491</v>
      </c>
      <c r="AD68" s="1287">
        <f t="shared" ca="1" si="19"/>
        <v>-699.79768309357132</v>
      </c>
      <c r="AE68" s="1287">
        <f t="shared" ca="1" si="19"/>
        <v>-603.34691071164491</v>
      </c>
      <c r="AF68" s="1287">
        <f t="shared" ca="1" si="19"/>
        <v>-603.34691071164491</v>
      </c>
      <c r="AG68" s="1287">
        <f t="shared" ca="1" si="19"/>
        <v>-638.63430964984263</v>
      </c>
      <c r="AH68" s="1289">
        <f ca="1">SUM(AB68:AG68)</f>
        <v>-3861.8841205621029</v>
      </c>
    </row>
    <row r="70" spans="3:34" s="1275" customFormat="1">
      <c r="C70" s="1276" t="s">
        <v>53</v>
      </c>
      <c r="E70" s="1287">
        <f ca="1">E43+E55+E68</f>
        <v>2907.0588017433183</v>
      </c>
      <c r="F70" s="1287">
        <f ca="1">F43+F55+F68</f>
        <v>49065.99604059913</v>
      </c>
      <c r="G70" s="1287">
        <v>-87269</v>
      </c>
      <c r="H70" s="1287">
        <v>49393</v>
      </c>
      <c r="I70" s="1287">
        <f t="shared" ref="I70:J70" ca="1" si="20">I43+I55+I68</f>
        <v>1100097.4407805158</v>
      </c>
      <c r="J70" s="1287">
        <f t="shared" ca="1" si="20"/>
        <v>-74780.819903145166</v>
      </c>
      <c r="K70" s="1287"/>
      <c r="L70" s="1287"/>
      <c r="M70" s="1287"/>
      <c r="O70" s="1287">
        <f>O43+O55+O68</f>
        <v>-2893.3798203104202</v>
      </c>
      <c r="P70" s="1287">
        <f t="shared" ref="P70:R70" si="21">P43+P55+P68</f>
        <v>-18327.018003540932</v>
      </c>
      <c r="Q70" s="1287">
        <f t="shared" si="21"/>
        <v>-11436.695807272434</v>
      </c>
      <c r="R70" s="1287">
        <f t="shared" si="21"/>
        <v>-8963.2658313498578</v>
      </c>
      <c r="S70" s="1287">
        <f ca="1">S43+S55+S68</f>
        <v>-2973.2857115395204</v>
      </c>
      <c r="T70" s="1287">
        <f t="shared" ref="T70:AG70" ca="1" si="22">T43+T55+T68</f>
        <v>1144665.5413962633</v>
      </c>
      <c r="U70" s="1287">
        <f t="shared" ca="1" si="22"/>
        <v>-938.24914953184179</v>
      </c>
      <c r="V70" s="1287">
        <f t="shared" ca="1" si="22"/>
        <v>-435.11797247114629</v>
      </c>
      <c r="W70" s="1287">
        <f t="shared" ca="1" si="22"/>
        <v>1100.9262739627859</v>
      </c>
      <c r="X70" s="1287">
        <f t="shared" ca="1" si="22"/>
        <v>-174.10022862159849</v>
      </c>
      <c r="Y70" s="1287">
        <f t="shared" ca="1" si="22"/>
        <v>-123.78118214568548</v>
      </c>
      <c r="Z70" s="1287">
        <f t="shared" ca="1" si="22"/>
        <v>595.86681707354796</v>
      </c>
      <c r="AA70" s="1296">
        <f ca="1">SUM(O70:Z70)</f>
        <v>1100097.4407805162</v>
      </c>
      <c r="AB70" s="1287">
        <f t="shared" ca="1" si="22"/>
        <v>-15010.503285202085</v>
      </c>
      <c r="AC70" s="1287">
        <f t="shared" ca="1" si="22"/>
        <v>-12213.674352464985</v>
      </c>
      <c r="AD70" s="1287">
        <f t="shared" ca="1" si="22"/>
        <v>-14113.728779870447</v>
      </c>
      <c r="AE70" s="1287">
        <f t="shared" ca="1" si="22"/>
        <v>-11626.523557041497</v>
      </c>
      <c r="AF70" s="1287">
        <f t="shared" ca="1" si="22"/>
        <v>-11332.948159329806</v>
      </c>
      <c r="AG70" s="1287">
        <f t="shared" ca="1" si="22"/>
        <v>-10483.441769236413</v>
      </c>
      <c r="AH70" s="1289">
        <f t="shared" ca="1" si="16"/>
        <v>-74780.819903145224</v>
      </c>
    </row>
    <row r="71" spans="3:34">
      <c r="C71" s="1276" t="s">
        <v>2</v>
      </c>
      <c r="E71" s="1279"/>
      <c r="F71" s="1279"/>
      <c r="G71" s="1279"/>
      <c r="H71" s="1279"/>
      <c r="I71" s="1279"/>
      <c r="J71" s="1279"/>
      <c r="K71" s="1279"/>
      <c r="L71" s="1279"/>
      <c r="M71" s="1279"/>
      <c r="O71" s="1280"/>
      <c r="P71" s="1280"/>
      <c r="Q71" s="1280"/>
      <c r="R71" s="1280"/>
      <c r="S71" s="1280"/>
      <c r="T71" s="1280"/>
      <c r="U71" s="1280"/>
      <c r="V71" s="1280"/>
      <c r="W71" s="1280"/>
      <c r="X71" s="1280"/>
      <c r="Y71" s="1280"/>
      <c r="Z71" s="1280"/>
      <c r="AA71" s="1283"/>
      <c r="AB71" s="1280"/>
      <c r="AC71" s="1280"/>
      <c r="AD71" s="1280"/>
      <c r="AE71" s="1280"/>
      <c r="AF71" s="1280"/>
      <c r="AG71" s="1280"/>
      <c r="AH71" s="1282"/>
    </row>
    <row r="72" spans="3:34" s="1275" customFormat="1">
      <c r="C72" s="1276" t="s">
        <v>54</v>
      </c>
      <c r="E72" s="1286">
        <f>'Consolidated Financials'!J131</f>
        <v>204134</v>
      </c>
      <c r="F72" s="1286">
        <f ca="1">E76</f>
        <v>207041.05880174332</v>
      </c>
      <c r="G72" s="1286">
        <f>F76</f>
        <v>256107</v>
      </c>
      <c r="H72" s="1286">
        <v>168838</v>
      </c>
      <c r="I72" s="1286">
        <f t="shared" ref="I72:J72" si="23">H76</f>
        <v>217756</v>
      </c>
      <c r="J72" s="1286">
        <f t="shared" ca="1" si="23"/>
        <v>1317926.4796205158</v>
      </c>
      <c r="K72" s="1286"/>
      <c r="L72" s="1286"/>
      <c r="M72" s="1286"/>
      <c r="O72" s="1286">
        <f>H76</f>
        <v>217756</v>
      </c>
      <c r="P72" s="1286">
        <f>O76</f>
        <v>214908.92017968956</v>
      </c>
      <c r="Q72" s="1286">
        <f t="shared" ref="Q72:T72" si="24">P76</f>
        <v>196594.47101614863</v>
      </c>
      <c r="R72" s="1286">
        <f t="shared" si="24"/>
        <v>185151.90520887621</v>
      </c>
      <c r="S72" s="1286">
        <f t="shared" si="24"/>
        <v>176208.67937752636</v>
      </c>
      <c r="T72" s="1286">
        <f t="shared" ca="1" si="24"/>
        <v>173235.39366598683</v>
      </c>
      <c r="U72" s="1286">
        <f ca="1">T76</f>
        <v>1317900.9350622501</v>
      </c>
      <c r="V72" s="1286">
        <f ca="1">U76</f>
        <v>1316962.6859127183</v>
      </c>
      <c r="W72" s="1286">
        <f t="shared" ref="W72:AG72" ca="1" si="25">V76</f>
        <v>1316527.5679402472</v>
      </c>
      <c r="X72" s="1286">
        <f t="shared" ca="1" si="25"/>
        <v>1317628.49421421</v>
      </c>
      <c r="Y72" s="1286">
        <f t="shared" ca="1" si="25"/>
        <v>1317454.3939855883</v>
      </c>
      <c r="Z72" s="1286">
        <f t="shared" ca="1" si="25"/>
        <v>1317330.6128034426</v>
      </c>
      <c r="AA72" s="1288">
        <f>H76</f>
        <v>217756</v>
      </c>
      <c r="AB72" s="1286">
        <f ca="1">Z76</f>
        <v>1317926.4796205163</v>
      </c>
      <c r="AC72" s="1286">
        <f ca="1">AB76</f>
        <v>1302915.9763353141</v>
      </c>
      <c r="AD72" s="1286">
        <f t="shared" ca="1" si="25"/>
        <v>1290702.3019828491</v>
      </c>
      <c r="AE72" s="1286">
        <f t="shared" ca="1" si="25"/>
        <v>1276588.5732029786</v>
      </c>
      <c r="AF72" s="1286">
        <f t="shared" ca="1" si="25"/>
        <v>1264962.049645937</v>
      </c>
      <c r="AG72" s="1286">
        <f t="shared" ca="1" si="25"/>
        <v>1253629.1014866072</v>
      </c>
      <c r="AH72" s="1289">
        <f ca="1">AA76</f>
        <v>1317926.4796205163</v>
      </c>
    </row>
    <row r="73" spans="3:34">
      <c r="C73" s="1276" t="s">
        <v>2</v>
      </c>
      <c r="E73" s="1279"/>
      <c r="F73" s="1279"/>
      <c r="G73" s="1279"/>
      <c r="H73" s="1279"/>
      <c r="I73" s="1279"/>
      <c r="J73" s="1279"/>
      <c r="K73" s="1279"/>
      <c r="L73" s="1279"/>
      <c r="M73" s="1279"/>
      <c r="O73" s="1280"/>
      <c r="P73" s="1280"/>
      <c r="Q73" s="1280"/>
      <c r="R73" s="1280"/>
      <c r="S73" s="1280"/>
      <c r="T73" s="1280"/>
      <c r="U73" s="1280"/>
      <c r="V73" s="1280"/>
      <c r="W73" s="1280"/>
      <c r="X73" s="1280"/>
      <c r="Y73" s="1280"/>
      <c r="Z73" s="1280"/>
      <c r="AA73" s="1283"/>
      <c r="AB73" s="1280"/>
      <c r="AC73" s="1280"/>
      <c r="AD73" s="1280"/>
      <c r="AE73" s="1280"/>
      <c r="AF73" s="1280"/>
      <c r="AG73" s="1280"/>
      <c r="AH73" s="1282"/>
    </row>
    <row r="74" spans="3:34" s="1275" customFormat="1">
      <c r="C74" s="1276" t="s">
        <v>55</v>
      </c>
      <c r="E74" s="1286">
        <f>'Consolidated Financials'!J133</f>
        <v>0</v>
      </c>
      <c r="F74" s="1286">
        <f>'Consolidated Financials'!K133</f>
        <v>0</v>
      </c>
      <c r="G74" s="1286">
        <f>'Consolidated Financials'!L133</f>
        <v>0</v>
      </c>
      <c r="H74" s="1286">
        <f>'Consolidated Financials'!M133</f>
        <v>-475</v>
      </c>
      <c r="I74" s="1286">
        <f>'Consolidated Financials'!N133</f>
        <v>73.038839999999993</v>
      </c>
      <c r="J74" s="1286">
        <f>'Consolidated Financials'!O133</f>
        <v>0</v>
      </c>
      <c r="K74" s="1286"/>
      <c r="L74" s="1286"/>
      <c r="M74" s="1286"/>
      <c r="O74" s="1286">
        <f>'Consolidated Financials'!U133</f>
        <v>46.3</v>
      </c>
      <c r="P74" s="1286">
        <f>'Consolidated Financials'!V133</f>
        <v>12.568840000000002</v>
      </c>
      <c r="Q74" s="1286">
        <f>'Consolidated Financials'!W133</f>
        <v>-5.87</v>
      </c>
      <c r="R74" s="1286">
        <f>'Consolidated Financials'!X133</f>
        <v>20.04</v>
      </c>
      <c r="S74" s="1286">
        <f>'Consolidated Financials'!Y133</f>
        <v>0</v>
      </c>
      <c r="T74" s="1286">
        <f>'Consolidated Financials'!Z133</f>
        <v>0</v>
      </c>
      <c r="U74" s="1286">
        <f>'Consolidated Financials'!AA133</f>
        <v>0</v>
      </c>
      <c r="V74" s="1286">
        <f>'Consolidated Financials'!AB133</f>
        <v>0</v>
      </c>
      <c r="W74" s="1286">
        <f>'Consolidated Financials'!AC133</f>
        <v>0</v>
      </c>
      <c r="X74" s="1286">
        <f>'Consolidated Financials'!AD133</f>
        <v>0</v>
      </c>
      <c r="Y74" s="1286">
        <f>'Consolidated Financials'!AE133</f>
        <v>0</v>
      </c>
      <c r="Z74" s="1286">
        <f>'Consolidated Financials'!AF133</f>
        <v>0</v>
      </c>
      <c r="AA74" s="1296">
        <f>SUM(O74:Z74)</f>
        <v>73.038839999999993</v>
      </c>
      <c r="AB74" s="1286">
        <f>'Consolidated Financials'!AG133</f>
        <v>0</v>
      </c>
      <c r="AC74" s="1286">
        <f>'Consolidated Financials'!AH133</f>
        <v>0</v>
      </c>
      <c r="AD74" s="1286">
        <f>'Consolidated Financials'!AI133</f>
        <v>0</v>
      </c>
      <c r="AE74" s="1286">
        <f>'Consolidated Financials'!AJ133</f>
        <v>0</v>
      </c>
      <c r="AF74" s="1286">
        <f>'Consolidated Financials'!AK133</f>
        <v>0</v>
      </c>
      <c r="AG74" s="1286">
        <f>'Consolidated Financials'!AL133</f>
        <v>0</v>
      </c>
      <c r="AH74" s="1289">
        <f t="shared" ref="AH74" si="26">SUM(AB74:AG74)</f>
        <v>0</v>
      </c>
    </row>
    <row r="75" spans="3:34">
      <c r="C75" s="1276" t="s">
        <v>2</v>
      </c>
      <c r="E75" s="1279"/>
      <c r="F75" s="1279"/>
      <c r="G75" s="1279"/>
      <c r="H75" s="1279"/>
      <c r="I75" s="1279"/>
      <c r="J75" s="1279"/>
      <c r="K75" s="1279"/>
      <c r="L75" s="1279"/>
      <c r="M75" s="1279"/>
      <c r="O75" s="1280"/>
      <c r="P75" s="1280"/>
      <c r="Q75" s="1280"/>
      <c r="R75" s="1280"/>
      <c r="S75" s="1280"/>
      <c r="T75" s="1280"/>
      <c r="U75" s="1280"/>
      <c r="V75" s="1280"/>
      <c r="W75" s="1280"/>
      <c r="X75" s="1280"/>
      <c r="Y75" s="1280"/>
      <c r="Z75" s="1280"/>
      <c r="AA75" s="1283"/>
      <c r="AB75" s="1280"/>
      <c r="AC75" s="1280"/>
      <c r="AD75" s="1280"/>
      <c r="AE75" s="1280"/>
      <c r="AF75" s="1280"/>
      <c r="AG75" s="1280"/>
      <c r="AH75" s="1282"/>
    </row>
    <row r="76" spans="3:34" s="1275" customFormat="1">
      <c r="C76" s="1276" t="s">
        <v>56</v>
      </c>
      <c r="E76" s="1286">
        <f ca="1">E70+E72+E74</f>
        <v>207041.05880174332</v>
      </c>
      <c r="F76" s="1286">
        <v>256107</v>
      </c>
      <c r="G76" s="1286">
        <v>168838</v>
      </c>
      <c r="H76" s="1286">
        <f>H70+H72+H74</f>
        <v>217756</v>
      </c>
      <c r="I76" s="1286">
        <f t="shared" ref="I76:J76" ca="1" si="27">I70+I72+I74</f>
        <v>1317926.4796205158</v>
      </c>
      <c r="J76" s="1286">
        <f t="shared" ca="1" si="27"/>
        <v>1243145.6597173708</v>
      </c>
      <c r="K76" s="1286"/>
      <c r="L76" s="1286"/>
      <c r="M76" s="1286"/>
      <c r="O76" s="1286">
        <f>O70+O72+O74</f>
        <v>214908.92017968956</v>
      </c>
      <c r="P76" s="1286">
        <f t="shared" ref="P76:T76" si="28">P70+P72+P74</f>
        <v>196594.47101614863</v>
      </c>
      <c r="Q76" s="1286">
        <f t="shared" si="28"/>
        <v>185151.90520887621</v>
      </c>
      <c r="R76" s="1286">
        <f t="shared" si="28"/>
        <v>176208.67937752636</v>
      </c>
      <c r="S76" s="1286">
        <f t="shared" ca="1" si="28"/>
        <v>173235.39366598683</v>
      </c>
      <c r="T76" s="1286">
        <f t="shared" ca="1" si="28"/>
        <v>1317900.9350622501</v>
      </c>
      <c r="U76" s="1286">
        <f ca="1">U70+U72+U74</f>
        <v>1316962.6859127183</v>
      </c>
      <c r="V76" s="1286">
        <f t="shared" ref="V76:AH76" ca="1" si="29">V70+V72+V74</f>
        <v>1316527.5679402472</v>
      </c>
      <c r="W76" s="1286">
        <f t="shared" ca="1" si="29"/>
        <v>1317628.49421421</v>
      </c>
      <c r="X76" s="1286">
        <f t="shared" ca="1" si="29"/>
        <v>1317454.3939855883</v>
      </c>
      <c r="Y76" s="1286">
        <f t="shared" ca="1" si="29"/>
        <v>1317330.6128034426</v>
      </c>
      <c r="Z76" s="1286">
        <f ca="1">Z70+Z72+Z74</f>
        <v>1317926.4796205163</v>
      </c>
      <c r="AA76" s="1290">
        <f ca="1">AA70+AA72+AA74</f>
        <v>1317926.4796205163</v>
      </c>
      <c r="AB76" s="1286">
        <f t="shared" ca="1" si="29"/>
        <v>1302915.9763353141</v>
      </c>
      <c r="AC76" s="1286">
        <f t="shared" ca="1" si="29"/>
        <v>1290702.3019828491</v>
      </c>
      <c r="AD76" s="1286">
        <f t="shared" ca="1" si="29"/>
        <v>1276588.5732029786</v>
      </c>
      <c r="AE76" s="1286">
        <f t="shared" ca="1" si="29"/>
        <v>1264962.049645937</v>
      </c>
      <c r="AF76" s="1286">
        <f t="shared" ca="1" si="29"/>
        <v>1253629.1014866072</v>
      </c>
      <c r="AG76" s="1286">
        <f t="shared" ca="1" si="29"/>
        <v>1243145.6597173708</v>
      </c>
      <c r="AH76" s="1289">
        <f t="shared" ca="1" si="29"/>
        <v>1243145.659717371</v>
      </c>
    </row>
    <row r="79" spans="3:34">
      <c r="O79" s="1279"/>
      <c r="P79" s="1279"/>
      <c r="Q79" s="1279"/>
      <c r="R79" s="1279"/>
      <c r="S79" s="1279"/>
      <c r="T79" s="1279"/>
      <c r="U79" s="1279"/>
      <c r="V79" s="1279"/>
      <c r="W79" s="1279"/>
      <c r="X79" s="1279"/>
      <c r="Y79" s="1279"/>
      <c r="Z79" s="1279"/>
      <c r="AA79" s="1281"/>
      <c r="AB79" s="1279"/>
      <c r="AC79" s="1279"/>
      <c r="AD79" s="1279"/>
      <c r="AE79" s="1279"/>
      <c r="AF79" s="1279"/>
      <c r="AG79" s="1279"/>
      <c r="AH79" s="1291"/>
    </row>
    <row r="80" spans="3:34">
      <c r="P80" s="1279"/>
    </row>
    <row r="81" spans="3:34" s="1292" customFormat="1">
      <c r="D81" s="1292" t="s">
        <v>543</v>
      </c>
      <c r="E81" s="1293">
        <f ca="1">E43-'Consolidated Financials'!J101</f>
        <v>0</v>
      </c>
      <c r="F81" s="1293">
        <f ca="1">F43-'Consolidated Financials'!K101</f>
        <v>0</v>
      </c>
      <c r="G81" s="1293">
        <f ca="1">G43-'Consolidated Financials'!L101</f>
        <v>0</v>
      </c>
      <c r="H81" s="1293"/>
      <c r="I81" s="1293">
        <f ca="1">I43-'Consolidated Financials'!N101</f>
        <v>0</v>
      </c>
      <c r="J81" s="1293">
        <f ca="1">J43-'Consolidated Financials'!O101</f>
        <v>0</v>
      </c>
      <c r="K81" s="1293"/>
      <c r="L81" s="1293"/>
      <c r="M81" s="1293"/>
      <c r="O81" s="1293">
        <f>O43-'Consolidated Financials'!U101</f>
        <v>0</v>
      </c>
      <c r="P81" s="1293">
        <f>P43-'Consolidated Financials'!V101</f>
        <v>0</v>
      </c>
      <c r="Q81" s="1293">
        <f>Q43-'Consolidated Financials'!W101</f>
        <v>0</v>
      </c>
      <c r="R81" s="1293">
        <f>R43-'Consolidated Financials'!X101</f>
        <v>0</v>
      </c>
      <c r="S81" s="1293">
        <f ca="1">S43-'Consolidated Financials'!Y101</f>
        <v>0</v>
      </c>
      <c r="T81" s="1293">
        <f ca="1">T43-'Consolidated Financials'!Z101</f>
        <v>0</v>
      </c>
      <c r="U81" s="1293">
        <f ca="1">U43-'Consolidated Financials'!AA101</f>
        <v>0</v>
      </c>
      <c r="V81" s="1293">
        <f ca="1">V43-'Consolidated Financials'!AB101</f>
        <v>0</v>
      </c>
      <c r="W81" s="1293">
        <f ca="1">W43-'Consolidated Financials'!AC101</f>
        <v>0</v>
      </c>
      <c r="X81" s="1293">
        <f ca="1">X43-'Consolidated Financials'!AD101</f>
        <v>0</v>
      </c>
      <c r="Y81" s="1293">
        <f ca="1">Y43-'Consolidated Financials'!AE101</f>
        <v>0</v>
      </c>
      <c r="Z81" s="1293">
        <f ca="1">Z43-'Consolidated Financials'!AF101</f>
        <v>0</v>
      </c>
      <c r="AA81" s="1294"/>
      <c r="AB81" s="1293">
        <f ca="1">AB43-'Consolidated Financials'!AG101</f>
        <v>0</v>
      </c>
      <c r="AC81" s="1293">
        <f ca="1">AC43-'Consolidated Financials'!AH101</f>
        <v>0</v>
      </c>
      <c r="AD81" s="1293">
        <f ca="1">AD43-'Consolidated Financials'!AI101</f>
        <v>0</v>
      </c>
      <c r="AE81" s="1293">
        <f ca="1">AE43-'Consolidated Financials'!AJ101</f>
        <v>0</v>
      </c>
      <c r="AF81" s="1293">
        <f ca="1">AF43-'Consolidated Financials'!AK101</f>
        <v>0</v>
      </c>
      <c r="AG81" s="1293">
        <f ca="1">AG43-'Consolidated Financials'!AL101</f>
        <v>0</v>
      </c>
      <c r="AH81" s="1295"/>
    </row>
    <row r="82" spans="3:34">
      <c r="C82" s="1276" t="s">
        <v>2</v>
      </c>
      <c r="D82" s="1292" t="s">
        <v>543</v>
      </c>
      <c r="E82" s="1279">
        <f>E55-'Consolidated Financials'!J113</f>
        <v>0</v>
      </c>
      <c r="F82" s="1279">
        <f>F55-'Consolidated Financials'!K113</f>
        <v>0</v>
      </c>
      <c r="G82" s="1279">
        <f>G55-'Consolidated Financials'!L113</f>
        <v>0</v>
      </c>
      <c r="H82" s="1279">
        <f>H55-'Consolidated Financials'!M113</f>
        <v>0</v>
      </c>
      <c r="I82" s="1279">
        <f>I55-'Consolidated Financials'!N113</f>
        <v>0</v>
      </c>
      <c r="J82" s="1279">
        <f>J55-'Consolidated Financials'!O113</f>
        <v>0</v>
      </c>
      <c r="K82" s="1279"/>
      <c r="L82" s="1279"/>
      <c r="M82" s="1279"/>
      <c r="O82" s="1279">
        <f>O55-'Consolidated Financials'!U113</f>
        <v>0</v>
      </c>
      <c r="P82" s="1279">
        <f>P55-'Consolidated Financials'!V113</f>
        <v>0</v>
      </c>
      <c r="Q82" s="1279">
        <f>Q55-'Consolidated Financials'!W113</f>
        <v>0</v>
      </c>
      <c r="R82" s="1279">
        <f>R55-'Consolidated Financials'!X113</f>
        <v>0</v>
      </c>
      <c r="S82" s="1279">
        <f>S55-'Consolidated Financials'!Y113</f>
        <v>0</v>
      </c>
      <c r="T82" s="1279">
        <f>T55-'Consolidated Financials'!Z113</f>
        <v>0</v>
      </c>
      <c r="U82" s="1279">
        <f>U55-'Consolidated Financials'!AA113</f>
        <v>0</v>
      </c>
      <c r="V82" s="1279">
        <f>V55-'Consolidated Financials'!AB113</f>
        <v>0</v>
      </c>
      <c r="W82" s="1279">
        <f>W55-'Consolidated Financials'!AC113</f>
        <v>0</v>
      </c>
      <c r="X82" s="1279">
        <f>X55-'Consolidated Financials'!AD113</f>
        <v>0</v>
      </c>
      <c r="Y82" s="1279">
        <f>Y55-'Consolidated Financials'!AE113</f>
        <v>0</v>
      </c>
      <c r="Z82" s="1279">
        <f>Z55-'Consolidated Financials'!AF113</f>
        <v>0</v>
      </c>
      <c r="AA82" s="1283"/>
      <c r="AB82" s="1279">
        <f>AB55-'Consolidated Financials'!AG113</f>
        <v>0</v>
      </c>
      <c r="AC82" s="1279">
        <f>AC55-'Consolidated Financials'!AH113</f>
        <v>0</v>
      </c>
      <c r="AD82" s="1279">
        <f>AD55-'Consolidated Financials'!AI113</f>
        <v>0</v>
      </c>
      <c r="AE82" s="1279">
        <f>AE55-'Consolidated Financials'!AJ113</f>
        <v>0</v>
      </c>
      <c r="AF82" s="1279">
        <f>AF55-'Consolidated Financials'!AK113</f>
        <v>0</v>
      </c>
      <c r="AG82" s="1279">
        <f>AG55-'Consolidated Financials'!AL113</f>
        <v>0</v>
      </c>
      <c r="AH82" s="1282"/>
    </row>
    <row r="83" spans="3:34">
      <c r="C83" s="1278" t="s">
        <v>2</v>
      </c>
      <c r="D83" s="1292" t="s">
        <v>543</v>
      </c>
      <c r="E83" s="1279">
        <f>E68-'Consolidated Financials'!J126</f>
        <v>0</v>
      </c>
      <c r="F83" s="1279">
        <f>F68-'Consolidated Financials'!K126</f>
        <v>0</v>
      </c>
      <c r="G83" s="1279">
        <f>G68-'Consolidated Financials'!L126</f>
        <v>0</v>
      </c>
      <c r="H83" s="1279">
        <f>H68-'Consolidated Financials'!M126</f>
        <v>0</v>
      </c>
      <c r="I83" s="1279">
        <f ca="1">I68-'Consolidated Financials'!N126</f>
        <v>0</v>
      </c>
      <c r="J83" s="1279">
        <f ca="1">J68-'Consolidated Financials'!O126</f>
        <v>0</v>
      </c>
      <c r="K83" s="1279"/>
      <c r="L83" s="1279"/>
      <c r="M83" s="1279"/>
      <c r="O83" s="1279">
        <f>O68-'Consolidated Financials'!U126</f>
        <v>0</v>
      </c>
      <c r="P83" s="1279">
        <f>P68-'Consolidated Financials'!V126</f>
        <v>0</v>
      </c>
      <c r="Q83" s="1279">
        <f>Q68-'Consolidated Financials'!W126</f>
        <v>0</v>
      </c>
      <c r="R83" s="1279">
        <f>R68-'Consolidated Financials'!X126</f>
        <v>0</v>
      </c>
      <c r="S83" s="1279">
        <f>S68-'Consolidated Financials'!Y126</f>
        <v>0</v>
      </c>
      <c r="T83" s="1279">
        <f ca="1">T68-'Consolidated Financials'!Z126</f>
        <v>0</v>
      </c>
      <c r="U83" s="1279">
        <f ca="1">U68-'Consolidated Financials'!AA126</f>
        <v>0</v>
      </c>
      <c r="V83" s="1279">
        <f ca="1">V68-'Consolidated Financials'!AB126</f>
        <v>0</v>
      </c>
      <c r="W83" s="1279">
        <f ca="1">W68-'Consolidated Financials'!AC126</f>
        <v>0</v>
      </c>
      <c r="X83" s="1279">
        <f ca="1">X68-'Consolidated Financials'!AD126</f>
        <v>0</v>
      </c>
      <c r="Y83" s="1279">
        <f ca="1">Y68-'Consolidated Financials'!AE126</f>
        <v>0</v>
      </c>
      <c r="Z83" s="1279">
        <f ca="1">Z68-'Consolidated Financials'!AF126</f>
        <v>0</v>
      </c>
      <c r="AA83" s="1283"/>
      <c r="AB83" s="1279">
        <f ca="1">AB68-'Consolidated Financials'!AG126</f>
        <v>0</v>
      </c>
      <c r="AC83" s="1279">
        <f ca="1">AC68-'Consolidated Financials'!AH126</f>
        <v>0</v>
      </c>
      <c r="AD83" s="1279">
        <f ca="1">AD68-'Consolidated Financials'!AI126</f>
        <v>0</v>
      </c>
      <c r="AE83" s="1279">
        <f ca="1">AE68-'Consolidated Financials'!AJ126</f>
        <v>0</v>
      </c>
      <c r="AF83" s="1279">
        <f ca="1">AF68-'Consolidated Financials'!AK126</f>
        <v>0</v>
      </c>
      <c r="AG83" s="1279">
        <f ca="1">AG68-'Consolidated Financials'!AL126</f>
        <v>0</v>
      </c>
      <c r="AH83" s="1282"/>
    </row>
    <row r="84" spans="3:34">
      <c r="D84" s="1292" t="s">
        <v>543</v>
      </c>
      <c r="E84" s="1279">
        <f ca="1">E76-'Consolidated Financials'!J135</f>
        <v>0</v>
      </c>
      <c r="F84" s="1298">
        <f>F76-'Consolidated Financials'!K135</f>
        <v>-0.30604059912730008</v>
      </c>
      <c r="G84" s="1298">
        <f>G76-'Consolidated Financials'!L135</f>
        <v>-0.30604059912730008</v>
      </c>
      <c r="H84" s="1279">
        <f>H76-'Consolidated Financials'!M135</f>
        <v>0</v>
      </c>
      <c r="I84" s="1279">
        <f ca="1">I76-'Consolidated Financials'!N135</f>
        <v>0</v>
      </c>
      <c r="J84" s="1279">
        <f ca="1">J76-'Consolidated Financials'!O135</f>
        <v>0</v>
      </c>
      <c r="K84" s="1279"/>
      <c r="L84" s="1279"/>
      <c r="M84" s="1279"/>
      <c r="N84" s="1279"/>
      <c r="O84" s="1279">
        <f>O76-'Consolidated Financials'!U135</f>
        <v>0</v>
      </c>
      <c r="P84" s="1279">
        <f>P76-'Consolidated Financials'!V135</f>
        <v>0</v>
      </c>
      <c r="Q84" s="1279">
        <f>Q76-'Consolidated Financials'!W135</f>
        <v>0</v>
      </c>
      <c r="R84" s="1279">
        <f>R76-'Consolidated Financials'!X135</f>
        <v>0</v>
      </c>
      <c r="S84" s="1279">
        <f ca="1">S76-'Consolidated Financials'!Y135</f>
        <v>0</v>
      </c>
      <c r="T84" s="1279">
        <f ca="1">T76-'Consolidated Financials'!Z135</f>
        <v>0</v>
      </c>
      <c r="U84" s="1279">
        <f ca="1">U76-'Consolidated Financials'!AA135</f>
        <v>0</v>
      </c>
      <c r="V84" s="1279">
        <f ca="1">V76-'Consolidated Financials'!AB135</f>
        <v>0</v>
      </c>
      <c r="W84" s="1279">
        <f ca="1">W76-'Consolidated Financials'!AC135</f>
        <v>0</v>
      </c>
      <c r="X84" s="1279">
        <f ca="1">X76-'Consolidated Financials'!AD135</f>
        <v>0</v>
      </c>
    </row>
  </sheetData>
  <phoneticPr fontId="2" type="noConversion"/>
  <conditionalFormatting sqref="E81:AI82 E83:XFD83">
    <cfRule type="cellIs" dxfId="27" priority="1" operator="notEqual">
      <formula>0</formula>
    </cfRule>
    <cfRule type="cellIs" priority="2" operator="notEqual">
      <formula>0</formula>
    </cfRule>
  </conditionalFormatting>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212E4-6EB0-4019-B8D9-610C6F2596F6}">
  <sheetPr>
    <tabColor rgb="FF7030A0"/>
  </sheetPr>
  <dimension ref="A3:W47"/>
  <sheetViews>
    <sheetView workbookViewId="0">
      <selection activeCell="M39" sqref="M39"/>
    </sheetView>
  </sheetViews>
  <sheetFormatPr defaultRowHeight="14.5"/>
  <cols>
    <col min="3" max="3" width="9.1796875" customWidth="1"/>
    <col min="4" max="4" width="22.1796875" customWidth="1"/>
    <col min="5" max="5" width="10.81640625" bestFit="1" customWidth="1"/>
    <col min="6" max="6" width="21.1796875" bestFit="1" customWidth="1"/>
    <col min="7" max="7" width="20.54296875" customWidth="1"/>
    <col min="8" max="8" width="22.81640625" customWidth="1"/>
    <col min="9" max="9" width="6" bestFit="1" customWidth="1"/>
    <col min="10" max="10" width="8.54296875" bestFit="1" customWidth="1"/>
    <col min="11" max="11" width="6" bestFit="1" customWidth="1"/>
    <col min="12" max="12" width="6" customWidth="1"/>
    <col min="13" max="13" width="14.54296875" customWidth="1"/>
    <col min="14" max="15" width="6" bestFit="1" customWidth="1"/>
    <col min="16" max="16" width="8.54296875" bestFit="1" customWidth="1"/>
    <col min="17" max="18" width="6" bestFit="1" customWidth="1"/>
    <col min="19" max="19" width="8.54296875" bestFit="1" customWidth="1"/>
    <col min="20" max="20" width="4.54296875" customWidth="1"/>
    <col min="21" max="21" width="11.54296875" bestFit="1" customWidth="1"/>
    <col min="22" max="22" width="13.1796875" bestFit="1" customWidth="1"/>
    <col min="23" max="23" width="13.1796875" customWidth="1"/>
  </cols>
  <sheetData>
    <row r="3" spans="2:23">
      <c r="G3" s="1328" t="s">
        <v>1095</v>
      </c>
      <c r="H3" s="1328"/>
    </row>
    <row r="4" spans="2:23">
      <c r="C4" s="1327" t="s">
        <v>1089</v>
      </c>
      <c r="D4" s="1327"/>
      <c r="E4" s="49"/>
      <c r="F4" s="49"/>
      <c r="G4" s="1327" t="s">
        <v>1090</v>
      </c>
      <c r="H4" s="1327"/>
      <c r="I4" s="49"/>
      <c r="J4" s="49"/>
      <c r="K4" s="49"/>
      <c r="L4" s="49"/>
      <c r="M4" s="49"/>
      <c r="N4" s="49"/>
      <c r="O4" s="49"/>
      <c r="P4" s="49"/>
      <c r="Q4" s="49"/>
      <c r="R4" s="49"/>
      <c r="S4" s="49"/>
      <c r="T4" s="455"/>
      <c r="U4" s="457"/>
      <c r="V4" s="455"/>
      <c r="W4" s="455"/>
    </row>
    <row r="5" spans="2:23" s="1198" customFormat="1">
      <c r="D5" s="1198">
        <v>2026</v>
      </c>
      <c r="E5" s="1199"/>
      <c r="F5" s="1199"/>
      <c r="G5" s="1199"/>
      <c r="H5" s="1198">
        <v>2026</v>
      </c>
      <c r="I5" s="1199"/>
      <c r="J5" s="1199"/>
      <c r="K5" s="1200"/>
      <c r="L5" s="1200"/>
      <c r="M5" s="1200"/>
      <c r="N5" s="1200"/>
      <c r="O5" s="1200"/>
      <c r="P5" s="1200"/>
      <c r="Q5" s="1200"/>
      <c r="R5" s="1200"/>
      <c r="S5" s="1200"/>
    </row>
    <row r="6" spans="2:23">
      <c r="C6" s="458" t="s">
        <v>0</v>
      </c>
      <c r="D6" s="33">
        <f>'Consolidated Financials'!N10</f>
        <v>1091319.9804278752</v>
      </c>
      <c r="F6" s="33"/>
      <c r="G6" s="458" t="s">
        <v>0</v>
      </c>
      <c r="H6" s="33">
        <f>'Consolidated Financials'!N10</f>
        <v>1091319.9804278752</v>
      </c>
      <c r="I6" s="33"/>
      <c r="J6" s="33"/>
      <c r="K6" s="33"/>
      <c r="L6" s="33"/>
      <c r="M6" s="33"/>
      <c r="N6" s="33"/>
      <c r="O6" s="33"/>
      <c r="P6" s="33"/>
      <c r="Q6" s="33"/>
      <c r="R6" s="33"/>
      <c r="S6" s="33"/>
      <c r="T6" s="33"/>
      <c r="U6" s="33"/>
      <c r="V6" s="33"/>
      <c r="W6" s="33"/>
    </row>
    <row r="7" spans="2:23">
      <c r="C7" s="458" t="s">
        <v>3</v>
      </c>
      <c r="D7" s="33">
        <f>'Consolidated Financials'!N20</f>
        <v>388959.90407641209</v>
      </c>
      <c r="E7" s="33"/>
      <c r="F7" s="33"/>
      <c r="G7" s="458" t="s">
        <v>3</v>
      </c>
      <c r="H7" s="33">
        <f>'Consolidated Financials'!N20</f>
        <v>388959.90407641209</v>
      </c>
      <c r="I7" s="33"/>
      <c r="J7" s="33"/>
      <c r="K7" s="33"/>
      <c r="L7" s="33"/>
      <c r="M7" s="33"/>
      <c r="N7" s="33"/>
      <c r="O7" s="33"/>
      <c r="P7" s="33"/>
      <c r="Q7" s="33"/>
      <c r="R7" s="33"/>
      <c r="S7" s="33"/>
      <c r="T7" s="33"/>
      <c r="U7" s="33"/>
      <c r="V7" s="33"/>
      <c r="W7" s="33"/>
    </row>
    <row r="8" spans="2:23">
      <c r="C8" s="458" t="s">
        <v>692</v>
      </c>
      <c r="D8" s="33">
        <f ca="1">'Consolidated Financials'!N41</f>
        <v>-8445.0357071773797</v>
      </c>
      <c r="E8" s="33"/>
      <c r="F8" s="33"/>
      <c r="G8" s="458" t="s">
        <v>692</v>
      </c>
      <c r="H8" s="33">
        <f ca="1">'Consolidated Financials'!N41</f>
        <v>-8445.0357071773797</v>
      </c>
      <c r="I8" s="33"/>
      <c r="J8" s="33"/>
      <c r="K8" s="33"/>
      <c r="L8" s="33"/>
      <c r="M8" s="33"/>
      <c r="N8" s="33"/>
      <c r="O8" s="33"/>
      <c r="P8" s="33"/>
      <c r="Q8" s="33"/>
      <c r="R8" s="33"/>
      <c r="S8" s="33"/>
      <c r="T8" s="33"/>
      <c r="U8" s="33"/>
      <c r="V8" s="33"/>
      <c r="W8" s="33"/>
    </row>
    <row r="9" spans="2:23">
      <c r="C9" s="458" t="s">
        <v>693</v>
      </c>
      <c r="D9" s="33">
        <f ca="1">'Consolidated Financials'!N63</f>
        <v>22113.110038058701</v>
      </c>
      <c r="E9" s="33"/>
      <c r="F9" s="33"/>
      <c r="G9" s="458" t="s">
        <v>693</v>
      </c>
      <c r="H9" s="33">
        <f ca="1">'Consolidated Financials'!N63</f>
        <v>22113.110038058701</v>
      </c>
      <c r="I9" s="33"/>
      <c r="J9" s="33"/>
      <c r="K9" s="33"/>
      <c r="L9" s="33"/>
      <c r="M9" s="33"/>
      <c r="N9" s="33"/>
      <c r="O9" s="33"/>
      <c r="P9" s="33"/>
      <c r="Q9" s="33"/>
      <c r="R9" s="33"/>
      <c r="S9" s="33"/>
      <c r="T9" s="33"/>
      <c r="U9" s="33"/>
      <c r="V9" s="33"/>
      <c r="W9" s="33"/>
    </row>
    <row r="10" spans="2:23">
      <c r="C10" s="458" t="s">
        <v>694</v>
      </c>
      <c r="D10" s="33">
        <f ca="1">'Consolidated Financials'!N135</f>
        <v>1317926.4796205158</v>
      </c>
      <c r="E10" s="33"/>
      <c r="F10" s="33"/>
      <c r="G10" s="458" t="s">
        <v>694</v>
      </c>
      <c r="H10" s="33">
        <f ca="1">'Consolidated Financials'!N135</f>
        <v>1317926.4796205158</v>
      </c>
      <c r="I10" s="33"/>
      <c r="J10" s="33"/>
      <c r="K10" s="33"/>
      <c r="L10" s="33"/>
      <c r="M10" s="474"/>
      <c r="N10" s="474"/>
      <c r="O10" s="474"/>
      <c r="P10" s="33"/>
      <c r="Q10" s="33"/>
      <c r="R10" s="33"/>
      <c r="S10" s="33"/>
      <c r="T10" s="33"/>
      <c r="U10" s="33"/>
      <c r="V10" s="33"/>
      <c r="W10" s="33"/>
    </row>
    <row r="11" spans="2:23">
      <c r="D11" s="33"/>
    </row>
    <row r="12" spans="2:23">
      <c r="E12" s="392"/>
      <c r="F12" s="392"/>
      <c r="G12" s="392"/>
      <c r="H12" s="392"/>
      <c r="I12" s="392"/>
      <c r="J12" s="392"/>
      <c r="K12" s="392"/>
      <c r="L12" s="392"/>
      <c r="M12" s="392"/>
      <c r="N12" s="392"/>
      <c r="O12" s="392"/>
      <c r="P12" s="392"/>
      <c r="Q12" s="392"/>
      <c r="R12" s="392"/>
      <c r="S12" s="392"/>
      <c r="T12" s="392"/>
      <c r="U12" s="392"/>
      <c r="V12" s="392"/>
      <c r="W12" s="392"/>
    </row>
    <row r="13" spans="2:23">
      <c r="B13" t="s">
        <v>1086</v>
      </c>
      <c r="D13" s="33"/>
      <c r="F13" t="s">
        <v>1086</v>
      </c>
    </row>
    <row r="14" spans="2:23">
      <c r="C14" s="1187" t="s">
        <v>1081</v>
      </c>
      <c r="D14" s="33"/>
      <c r="G14" s="1187" t="s">
        <v>1091</v>
      </c>
      <c r="H14" s="33"/>
    </row>
    <row r="15" spans="2:23">
      <c r="C15" s="458" t="s">
        <v>0</v>
      </c>
      <c r="D15" s="1189">
        <v>916193.33052391303</v>
      </c>
      <c r="G15" s="458" t="s">
        <v>0</v>
      </c>
      <c r="H15" s="1189">
        <v>994967.77917061734</v>
      </c>
    </row>
    <row r="16" spans="2:23">
      <c r="C16" s="458" t="s">
        <v>3</v>
      </c>
      <c r="D16" s="1189">
        <v>326488.47289674252</v>
      </c>
      <c r="G16" s="458" t="s">
        <v>3</v>
      </c>
      <c r="H16" s="1189">
        <v>345601.41351064609</v>
      </c>
    </row>
    <row r="17" spans="1:20">
      <c r="C17" s="458" t="s">
        <v>692</v>
      </c>
      <c r="D17" s="1192">
        <v>-28053.132105255438</v>
      </c>
      <c r="F17" s="458"/>
      <c r="G17" s="458" t="s">
        <v>692</v>
      </c>
      <c r="H17" s="1192">
        <v>-33376.403369733955</v>
      </c>
    </row>
    <row r="18" spans="1:20">
      <c r="C18" s="458" t="s">
        <v>693</v>
      </c>
      <c r="D18" s="1189">
        <v>2505.0136399806452</v>
      </c>
      <c r="F18" s="458"/>
      <c r="G18" s="458" t="s">
        <v>693</v>
      </c>
      <c r="H18" s="1189">
        <v>-2818.2576244978718</v>
      </c>
    </row>
    <row r="19" spans="1:20">
      <c r="C19" s="458" t="s">
        <v>694</v>
      </c>
      <c r="D19" s="1189">
        <v>1377470.0775653704</v>
      </c>
      <c r="E19" s="474"/>
      <c r="G19" s="458" t="s">
        <v>694</v>
      </c>
      <c r="H19" s="1189">
        <v>1323115.2853001615</v>
      </c>
      <c r="I19" s="33"/>
      <c r="J19" s="33"/>
      <c r="K19" s="33"/>
      <c r="L19" s="33"/>
      <c r="M19" s="245"/>
      <c r="N19" s="245"/>
      <c r="O19" s="245"/>
      <c r="P19" s="33"/>
      <c r="Q19" s="33"/>
      <c r="R19" s="33"/>
      <c r="S19" s="33"/>
    </row>
    <row r="20" spans="1:20">
      <c r="D20" s="1189"/>
      <c r="E20" s="474"/>
      <c r="F20" s="458"/>
      <c r="H20" s="1189"/>
      <c r="I20" s="33"/>
      <c r="J20" s="33"/>
      <c r="K20" s="33"/>
      <c r="L20" s="33"/>
      <c r="M20" s="33"/>
      <c r="N20" s="33"/>
      <c r="O20" s="33"/>
      <c r="P20" s="33"/>
      <c r="Q20" s="33"/>
      <c r="R20" s="33"/>
      <c r="S20" s="33"/>
    </row>
    <row r="21" spans="1:20">
      <c r="C21" s="1187" t="s">
        <v>1082</v>
      </c>
      <c r="D21" s="1189"/>
      <c r="E21" s="474"/>
      <c r="F21" s="458"/>
      <c r="G21" s="1187" t="s">
        <v>1092</v>
      </c>
      <c r="H21" s="1189"/>
      <c r="I21" s="33"/>
      <c r="J21" s="33"/>
      <c r="K21" s="33"/>
      <c r="L21" s="33"/>
      <c r="M21" s="33"/>
      <c r="N21" s="33"/>
      <c r="O21" s="33"/>
      <c r="P21" s="33"/>
      <c r="Q21" s="33"/>
      <c r="R21" s="33"/>
      <c r="S21" s="33"/>
    </row>
    <row r="22" spans="1:20">
      <c r="C22" s="458" t="s">
        <v>0</v>
      </c>
      <c r="D22" s="1188">
        <v>1003756.6554758942</v>
      </c>
      <c r="E22" s="474"/>
      <c r="F22" s="474"/>
      <c r="G22" s="458" t="s">
        <v>0</v>
      </c>
      <c r="H22" s="33">
        <v>1019055.8294849318</v>
      </c>
      <c r="I22" s="33"/>
      <c r="J22" s="33"/>
      <c r="K22" s="33"/>
      <c r="L22" s="33"/>
      <c r="M22" s="33"/>
      <c r="N22" s="33"/>
      <c r="O22" s="33"/>
      <c r="P22" s="33"/>
      <c r="Q22" s="33"/>
      <c r="R22" s="33"/>
      <c r="S22" s="33"/>
    </row>
    <row r="23" spans="1:20">
      <c r="C23" s="458" t="s">
        <v>3</v>
      </c>
      <c r="D23" s="1188">
        <v>357724.18848657748</v>
      </c>
      <c r="E23" s="33"/>
      <c r="F23" s="33"/>
      <c r="G23" s="458" t="s">
        <v>3</v>
      </c>
      <c r="H23" s="33">
        <v>356441.03615208762</v>
      </c>
      <c r="I23" s="33"/>
      <c r="J23" s="33"/>
      <c r="K23" s="33"/>
      <c r="L23" s="33"/>
      <c r="M23" s="33"/>
      <c r="N23" s="33"/>
      <c r="O23" s="33"/>
      <c r="P23" s="33"/>
      <c r="Q23" s="33"/>
      <c r="R23" s="33"/>
      <c r="S23" s="33"/>
    </row>
    <row r="24" spans="1:20">
      <c r="C24" s="458" t="s">
        <v>692</v>
      </c>
      <c r="D24" s="1192">
        <v>-18249.083906216227</v>
      </c>
      <c r="G24" s="458" t="s">
        <v>692</v>
      </c>
      <c r="H24" s="1193">
        <v>-28557.298894511583</v>
      </c>
    </row>
    <row r="25" spans="1:20">
      <c r="C25" s="458" t="s">
        <v>693</v>
      </c>
      <c r="D25" s="1189">
        <v>12309.061839019856</v>
      </c>
      <c r="G25" s="458" t="s">
        <v>693</v>
      </c>
      <c r="H25" s="33">
        <v>2000.8468507244997</v>
      </c>
      <c r="I25" s="455"/>
      <c r="J25" s="457"/>
      <c r="K25" s="457"/>
      <c r="L25" s="457"/>
      <c r="M25" s="33"/>
      <c r="N25" s="33"/>
      <c r="O25" s="33"/>
      <c r="P25" s="33"/>
      <c r="Q25" s="33"/>
      <c r="R25" s="33"/>
      <c r="S25" s="33"/>
    </row>
    <row r="26" spans="1:20">
      <c r="C26" s="458" t="s">
        <v>694</v>
      </c>
      <c r="D26" s="1189">
        <v>1347698.2785929432</v>
      </c>
      <c r="E26" s="486"/>
      <c r="F26" s="457"/>
      <c r="G26" s="458" t="s">
        <v>694</v>
      </c>
      <c r="H26" s="33">
        <v>1314343.2894937578</v>
      </c>
      <c r="I26" s="457"/>
      <c r="J26" s="457"/>
      <c r="K26" s="457"/>
      <c r="L26" s="455"/>
      <c r="N26" s="455"/>
      <c r="O26" s="455"/>
      <c r="P26" s="455"/>
      <c r="R26" s="455"/>
      <c r="S26" s="455"/>
      <c r="T26" s="455"/>
    </row>
    <row r="27" spans="1:20">
      <c r="D27" s="1189"/>
      <c r="F27" s="49"/>
      <c r="H27" s="1189"/>
    </row>
    <row r="28" spans="1:20">
      <c r="A28" s="487"/>
      <c r="C28" s="1187" t="s">
        <v>1083</v>
      </c>
      <c r="D28" s="1189"/>
      <c r="G28" s="1187" t="s">
        <v>1093</v>
      </c>
      <c r="H28" s="1189"/>
    </row>
    <row r="29" spans="1:20">
      <c r="A29" s="487"/>
      <c r="C29" s="458" t="s">
        <v>0</v>
      </c>
      <c r="D29" s="1188">
        <v>1091319.9804278752</v>
      </c>
      <c r="E29" s="488"/>
      <c r="G29" s="458" t="s">
        <v>0</v>
      </c>
      <c r="H29" s="1188">
        <v>1043143.8797992462</v>
      </c>
    </row>
    <row r="30" spans="1:20">
      <c r="A30" s="487"/>
      <c r="C30" s="458" t="s">
        <v>3</v>
      </c>
      <c r="D30" s="1188">
        <v>388959.90407641209</v>
      </c>
      <c r="E30" s="488"/>
      <c r="G30" s="458" t="s">
        <v>3</v>
      </c>
      <c r="H30" s="1188">
        <v>367280.65879352903</v>
      </c>
    </row>
    <row r="31" spans="1:20">
      <c r="C31" s="458" t="s">
        <v>692</v>
      </c>
      <c r="D31" s="1192">
        <v>-8445.0357071773797</v>
      </c>
      <c r="E31" s="488"/>
      <c r="G31" s="458" t="s">
        <v>692</v>
      </c>
      <c r="H31" s="1192">
        <v>-23738.194419289368</v>
      </c>
    </row>
    <row r="32" spans="1:20">
      <c r="C32" s="458" t="s">
        <v>693</v>
      </c>
      <c r="D32" s="1189">
        <v>22113.110038058701</v>
      </c>
      <c r="E32" s="488"/>
      <c r="G32" s="458" t="s">
        <v>693</v>
      </c>
      <c r="H32" s="1189">
        <v>6819.9513259467149</v>
      </c>
    </row>
    <row r="33" spans="3:13">
      <c r="C33" s="458" t="s">
        <v>694</v>
      </c>
      <c r="D33" s="1189">
        <v>1317926.4796205158</v>
      </c>
      <c r="E33" s="488"/>
      <c r="G33" s="458" t="s">
        <v>694</v>
      </c>
      <c r="H33" s="1189">
        <v>1305571.2936873541</v>
      </c>
    </row>
    <row r="34" spans="3:13">
      <c r="D34" s="1189"/>
      <c r="E34" s="488"/>
      <c r="H34" s="1189"/>
    </row>
    <row r="35" spans="3:13">
      <c r="C35" s="1187" t="s">
        <v>1084</v>
      </c>
      <c r="D35" s="1189"/>
      <c r="E35" s="489"/>
      <c r="G35" s="1187" t="s">
        <v>1112</v>
      </c>
      <c r="H35" s="1189"/>
    </row>
    <row r="36" spans="3:13">
      <c r="C36" s="458" t="s">
        <v>0</v>
      </c>
      <c r="D36" s="1189">
        <v>1178883.3053798564</v>
      </c>
      <c r="E36" s="489"/>
      <c r="G36" s="458" t="s">
        <v>0</v>
      </c>
      <c r="H36" s="33">
        <v>1067231.9301135608</v>
      </c>
      <c r="M36" s="1189"/>
    </row>
    <row r="37" spans="3:13">
      <c r="C37" s="458" t="s">
        <v>3</v>
      </c>
      <c r="D37" s="1189">
        <v>420195.61966624716</v>
      </c>
      <c r="E37" s="489"/>
      <c r="G37" s="458" t="s">
        <v>3</v>
      </c>
      <c r="H37" s="33">
        <v>378120.28143497068</v>
      </c>
      <c r="M37" s="1189"/>
    </row>
    <row r="38" spans="3:13">
      <c r="C38" s="458" t="s">
        <v>692</v>
      </c>
      <c r="D38" s="1192">
        <v>483.37924234200989</v>
      </c>
      <c r="E38" s="489"/>
      <c r="G38" s="458" t="s">
        <v>692</v>
      </c>
      <c r="H38" s="33">
        <v>-18919.089944066865</v>
      </c>
      <c r="M38" s="1189"/>
    </row>
    <row r="39" spans="3:13">
      <c r="C39" s="458" t="s">
        <v>693</v>
      </c>
      <c r="D39" s="1189">
        <v>31041.524987578094</v>
      </c>
      <c r="E39" s="489"/>
      <c r="G39" s="458" t="s">
        <v>693</v>
      </c>
      <c r="H39" s="33">
        <v>11639.055801169217</v>
      </c>
      <c r="M39" s="1189"/>
    </row>
    <row r="40" spans="3:13">
      <c r="C40" s="458" t="s">
        <v>694</v>
      </c>
      <c r="D40" s="1189">
        <v>1287279.0473985688</v>
      </c>
      <c r="E40" s="489"/>
      <c r="G40" s="458" t="s">
        <v>694</v>
      </c>
      <c r="H40" s="33">
        <v>1296799.2978809504</v>
      </c>
      <c r="M40" s="1189"/>
    </row>
    <row r="41" spans="3:13">
      <c r="D41" s="1189"/>
      <c r="E41" s="489"/>
      <c r="H41" s="1189"/>
    </row>
    <row r="42" spans="3:13">
      <c r="C42" s="1187" t="s">
        <v>1085</v>
      </c>
      <c r="D42" s="1189"/>
      <c r="E42" s="489"/>
      <c r="G42" s="1187" t="s">
        <v>1094</v>
      </c>
      <c r="H42" s="1189"/>
    </row>
    <row r="43" spans="3:13">
      <c r="C43" s="458" t="s">
        <v>0</v>
      </c>
      <c r="D43" s="1189">
        <v>1266446.6303318373</v>
      </c>
      <c r="E43" s="489"/>
      <c r="G43" s="458" t="s">
        <v>0</v>
      </c>
      <c r="H43" s="1189">
        <v>1091319.9804278752</v>
      </c>
      <c r="J43" s="33"/>
      <c r="K43" s="33">
        <f>H43-D29</f>
        <v>0</v>
      </c>
    </row>
    <row r="44" spans="3:13">
      <c r="C44" s="458" t="s">
        <v>3</v>
      </c>
      <c r="D44" s="1189">
        <v>451431.33525608177</v>
      </c>
      <c r="G44" s="458" t="s">
        <v>3</v>
      </c>
      <c r="H44" s="1189">
        <v>388959.90407641209</v>
      </c>
      <c r="J44" s="33"/>
      <c r="K44" s="33">
        <f t="shared" ref="K44:K47" si="0">H44-D30</f>
        <v>0</v>
      </c>
    </row>
    <row r="45" spans="3:13">
      <c r="C45" s="458" t="s">
        <v>692</v>
      </c>
      <c r="D45" s="1192">
        <v>9411.7941918610559</v>
      </c>
      <c r="G45" s="458" t="s">
        <v>692</v>
      </c>
      <c r="H45" s="1192">
        <v>-8445.0357071773797</v>
      </c>
      <c r="J45" s="33"/>
      <c r="K45" s="33">
        <f t="shared" si="0"/>
        <v>0</v>
      </c>
    </row>
    <row r="46" spans="3:13">
      <c r="C46" s="458" t="s">
        <v>693</v>
      </c>
      <c r="D46" s="1189">
        <v>39969.939937097137</v>
      </c>
      <c r="G46" s="458" t="s">
        <v>693</v>
      </c>
      <c r="H46" s="1189">
        <v>22113.110038058701</v>
      </c>
      <c r="J46" s="33"/>
      <c r="K46" s="33">
        <f t="shared" si="0"/>
        <v>0</v>
      </c>
    </row>
    <row r="47" spans="3:13">
      <c r="C47" s="458" t="s">
        <v>694</v>
      </c>
      <c r="D47" s="1189">
        <v>1256631.6151766221</v>
      </c>
      <c r="G47" s="458" t="s">
        <v>694</v>
      </c>
      <c r="H47" s="1189">
        <v>1317926.4796205158</v>
      </c>
      <c r="J47" s="33"/>
      <c r="K47" s="33">
        <f t="shared" si="0"/>
        <v>0</v>
      </c>
    </row>
  </sheetData>
  <mergeCells count="3">
    <mergeCell ref="C4:D4"/>
    <mergeCell ref="G4:H4"/>
    <mergeCell ref="G3:H3"/>
  </mergeCells>
  <phoneticPr fontId="2" type="noConversion"/>
  <pageMargins left="0.7" right="0.7" top="0.75" bottom="0.75" header="0.3" footer="0.3"/>
  <pageSetup scale="73"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47A57-3B5F-413E-8DAA-75A82EC48A92}">
  <dimension ref="A1:CG146"/>
  <sheetViews>
    <sheetView topLeftCell="A66" zoomScale="34" workbookViewId="0">
      <selection activeCell="C115" sqref="C115"/>
    </sheetView>
  </sheetViews>
  <sheetFormatPr defaultColWidth="10.81640625" defaultRowHeight="15.5" outlineLevelRow="1" outlineLevelCol="1"/>
  <cols>
    <col min="1" max="1" width="22.1796875" style="83" customWidth="1"/>
    <col min="2" max="2" width="48.81640625" style="83" hidden="1" customWidth="1"/>
    <col min="3" max="3" width="40.81640625" style="63" bestFit="1" customWidth="1"/>
    <col min="4" max="4" width="41.453125" style="63" customWidth="1"/>
    <col min="5" max="5" width="15.81640625" style="63" customWidth="1"/>
    <col min="6" max="6" width="26.1796875" style="63" customWidth="1"/>
    <col min="7" max="7" width="26.54296875" style="63" customWidth="1"/>
    <col min="8" max="8" width="25.1796875" style="63" customWidth="1"/>
    <col min="9" max="9" width="31.81640625" style="63" customWidth="1"/>
    <col min="10" max="10" width="16.453125" style="63" customWidth="1"/>
    <col min="11" max="11" width="16.1796875" style="63" customWidth="1"/>
    <col min="12" max="12" width="32.81640625" style="63" customWidth="1"/>
    <col min="13" max="13" width="6.1796875" style="63" customWidth="1"/>
    <col min="14" max="14" width="28.81640625" style="64" customWidth="1"/>
    <col min="15" max="15" width="2.81640625" style="64" customWidth="1"/>
    <col min="16" max="16" width="28.81640625" style="64" customWidth="1"/>
    <col min="17" max="17" width="2.81640625" style="64" customWidth="1"/>
    <col min="18" max="18" width="28.81640625" style="64" customWidth="1"/>
    <col min="19" max="19" width="4.1796875" style="64" customWidth="1"/>
    <col min="20" max="20" width="28.81640625" style="64" customWidth="1" outlineLevel="1"/>
    <col min="21" max="21" width="6.54296875" style="64" customWidth="1" outlineLevel="1"/>
    <col min="22" max="22" width="28.81640625" style="64" customWidth="1" outlineLevel="1"/>
    <col min="23" max="23" width="4.81640625" style="64" customWidth="1" outlineLevel="1"/>
    <col min="24" max="24" width="28.1796875" style="64" customWidth="1" outlineLevel="1"/>
    <col min="25" max="25" width="2.81640625" style="63" customWidth="1" outlineLevel="1"/>
    <col min="26" max="26" width="12.1796875" style="63" customWidth="1" outlineLevel="1"/>
    <col min="27" max="27" width="17" style="63" customWidth="1" outlineLevel="1"/>
    <col min="28" max="28" width="2.81640625" style="63" customWidth="1" outlineLevel="1"/>
    <col min="29" max="30" width="18" style="63" customWidth="1" outlineLevel="1"/>
    <col min="31" max="31" width="2.81640625" style="63" customWidth="1" outlineLevel="1"/>
    <col min="32" max="32" width="19.1796875" style="63" customWidth="1" outlineLevel="1"/>
    <col min="33" max="33" width="18" style="63" customWidth="1" outlineLevel="1"/>
    <col min="34" max="34" width="2.81640625" style="63" customWidth="1" outlineLevel="1"/>
    <col min="35" max="35" width="19.54296875" style="63" customWidth="1" outlineLevel="1"/>
    <col min="36" max="36" width="18" style="63" customWidth="1" outlineLevel="1"/>
    <col min="37" max="37" width="4.1796875" style="63" customWidth="1" outlineLevel="1"/>
    <col min="38" max="38" width="9" style="63" customWidth="1" outlineLevel="1"/>
    <col min="39" max="39" width="11.54296875" style="63" customWidth="1" outlineLevel="1"/>
    <col min="40" max="40" width="4.1796875" style="63" customWidth="1" outlineLevel="1"/>
    <col min="41" max="41" width="16.81640625" style="63" customWidth="1" outlineLevel="1"/>
    <col min="42" max="42" width="18.54296875" style="63" customWidth="1" outlineLevel="1"/>
    <col min="43" max="43" width="4.1796875" style="63" customWidth="1" outlineLevel="1"/>
    <col min="44" max="44" width="16.81640625" style="63" customWidth="1" outlineLevel="1"/>
    <col min="45" max="45" width="17.1796875" style="63" customWidth="1" outlineLevel="1"/>
    <col min="46" max="46" width="4.1796875" style="63" customWidth="1" outlineLevel="1"/>
    <col min="47" max="47" width="16.81640625" style="63" customWidth="1" outlineLevel="1"/>
    <col min="48" max="48" width="17.1796875" style="63" customWidth="1" outlineLevel="1"/>
    <col min="49" max="49" width="4.1796875" style="63" customWidth="1" outlineLevel="1"/>
    <col min="50" max="50" width="12.81640625" style="63" customWidth="1" outlineLevel="1"/>
    <col min="51" max="51" width="14.81640625" style="63" customWidth="1" outlineLevel="1"/>
    <col min="52" max="52" width="15.1796875" style="63" customWidth="1" outlineLevel="1"/>
    <col min="53" max="53" width="5" style="63" customWidth="1" outlineLevel="1"/>
    <col min="54" max="54" width="17.1796875" style="63" customWidth="1" outlineLevel="1"/>
    <col min="55" max="55" width="16.81640625" style="63" customWidth="1" outlineLevel="1"/>
    <col min="56" max="56" width="10.81640625" style="63" customWidth="1" outlineLevel="1"/>
    <col min="57" max="57" width="14" style="63" customWidth="1" outlineLevel="1"/>
    <col min="58" max="58" width="12.81640625" style="63" customWidth="1" outlineLevel="1"/>
    <col min="59" max="59" width="4.1796875" style="63" customWidth="1" outlineLevel="1"/>
    <col min="60" max="60" width="17.54296875" style="63" customWidth="1" outlineLevel="1"/>
    <col min="61" max="61" width="16.1796875" style="63" customWidth="1" outlineLevel="1"/>
    <col min="62" max="62" width="10.81640625" style="63" customWidth="1"/>
    <col min="63" max="63" width="14.54296875" style="63" customWidth="1"/>
    <col min="64" max="64" width="13.81640625" style="63" customWidth="1"/>
    <col min="65" max="66" width="16" style="63" customWidth="1"/>
    <col min="67" max="67" width="13.81640625" style="63" customWidth="1"/>
    <col min="68" max="68" width="16" style="63" customWidth="1"/>
    <col min="69" max="69" width="13.81640625" style="63" customWidth="1"/>
    <col min="70" max="70" width="16" style="63" customWidth="1"/>
    <col min="71" max="71" width="13.1796875" style="63" customWidth="1"/>
    <col min="72" max="72" width="14.1796875" customWidth="1"/>
    <col min="73" max="74" width="16.54296875" style="63" customWidth="1"/>
    <col min="75" max="75" width="17.54296875" style="63" customWidth="1"/>
    <col min="76" max="78" width="16.54296875" style="63" customWidth="1"/>
    <col min="79" max="79" width="10.81640625" style="63" customWidth="1"/>
    <col min="80" max="80" width="14.453125" style="63" customWidth="1"/>
    <col min="81" max="81" width="15" style="63" bestFit="1" customWidth="1"/>
    <col min="82" max="82" width="21" style="63" bestFit="1" customWidth="1"/>
    <col min="83" max="83" width="36.81640625" style="63" bestFit="1" customWidth="1"/>
    <col min="84" max="84" width="20.7265625" style="63" bestFit="1" customWidth="1"/>
    <col min="85" max="85" width="20.26953125" style="63" bestFit="1" customWidth="1"/>
    <col min="86" max="16384" width="10.81640625" style="63"/>
  </cols>
  <sheetData>
    <row r="1" spans="1:85">
      <c r="A1" s="62" t="s">
        <v>312</v>
      </c>
      <c r="B1" s="62"/>
      <c r="D1" s="1127" t="s">
        <v>1060</v>
      </c>
      <c r="E1" s="1127"/>
      <c r="F1" s="1127" t="s">
        <v>1118</v>
      </c>
      <c r="G1"/>
      <c r="H1"/>
    </row>
    <row r="2" spans="1:85">
      <c r="A2" s="62" t="s">
        <v>221</v>
      </c>
      <c r="B2" s="62"/>
      <c r="C2" s="63" t="s">
        <v>222</v>
      </c>
      <c r="E2" s="63" t="s">
        <v>222</v>
      </c>
      <c r="F2" s="65"/>
      <c r="G2"/>
      <c r="H2"/>
      <c r="I2" s="63" t="s">
        <v>315</v>
      </c>
      <c r="L2" s="202">
        <v>17084745</v>
      </c>
      <c r="P2" s="440">
        <f>P4/('Consolidated Financials'!N10*1000)</f>
        <v>4.4757032166940194</v>
      </c>
    </row>
    <row r="3" spans="1:85">
      <c r="A3" s="62"/>
      <c r="B3" s="62"/>
      <c r="C3" s="63" t="s">
        <v>223</v>
      </c>
      <c r="D3" s="67">
        <v>1</v>
      </c>
      <c r="E3" s="63" t="s">
        <v>223</v>
      </c>
      <c r="F3" s="67">
        <v>1</v>
      </c>
      <c r="G3"/>
      <c r="H3"/>
      <c r="I3" s="63" t="s">
        <v>395</v>
      </c>
      <c r="L3" s="202">
        <v>5694900</v>
      </c>
      <c r="M3" s="381">
        <f>L3/(L3+L2)</f>
        <v>0.24999950613804561</v>
      </c>
      <c r="N3" s="1336"/>
      <c r="O3" s="1336"/>
      <c r="P3" s="1336"/>
      <c r="Q3" s="1336"/>
      <c r="R3" s="1336"/>
      <c r="T3" s="1336" t="s">
        <v>316</v>
      </c>
      <c r="U3" s="1336"/>
      <c r="V3" s="1336"/>
      <c r="W3" s="1336"/>
      <c r="X3" s="1336"/>
    </row>
    <row r="4" spans="1:85">
      <c r="A4" s="62"/>
      <c r="B4" s="62"/>
      <c r="C4" s="63" t="s">
        <v>1062</v>
      </c>
      <c r="D4" s="67">
        <v>7.7716000000000003</v>
      </c>
      <c r="E4" s="63" t="s">
        <v>1062</v>
      </c>
      <c r="F4" s="67">
        <v>7.8289</v>
      </c>
      <c r="G4" s="1169">
        <f>6.9025*F5</f>
        <v>7.8968744279699807</v>
      </c>
      <c r="H4"/>
      <c r="I4" s="259" t="s">
        <v>534</v>
      </c>
      <c r="J4" s="259"/>
      <c r="K4" s="259"/>
      <c r="L4" s="202">
        <v>854220</v>
      </c>
      <c r="N4" s="165">
        <f>N5/$F$5</f>
        <v>4405559214.8000154</v>
      </c>
      <c r="O4" s="165"/>
      <c r="P4" s="165">
        <f>P5/$F$5</f>
        <v>4884424346.8434954</v>
      </c>
      <c r="Q4" s="165"/>
      <c r="R4" s="165">
        <f>R5/$F$5</f>
        <v>5363289478.8869762</v>
      </c>
      <c r="T4" s="165">
        <f>T10*$L$7/$F$5</f>
        <v>4570764458.010191</v>
      </c>
      <c r="U4" s="165"/>
      <c r="V4" s="165">
        <f>V10*$L$7/$F$5</f>
        <v>5067586681.7069511</v>
      </c>
      <c r="W4" s="165"/>
      <c r="X4" s="165">
        <f>X10*$L$7/$F$5</f>
        <v>5564408905.4037113</v>
      </c>
    </row>
    <row r="5" spans="1:85">
      <c r="A5" s="62"/>
      <c r="B5" s="62"/>
      <c r="C5" s="63" t="s">
        <v>1061</v>
      </c>
      <c r="D5" s="67">
        <f>1/0.91266</f>
        <v>1.0956982885192732</v>
      </c>
      <c r="E5" s="63" t="s">
        <v>1061</v>
      </c>
      <c r="F5" s="67">
        <f>1/0.87408</f>
        <v>1.1440600402709136</v>
      </c>
      <c r="G5"/>
      <c r="H5"/>
      <c r="I5" s="63" t="s">
        <v>224</v>
      </c>
      <c r="L5" s="68">
        <f>SUM(L3:L4)</f>
        <v>6549120</v>
      </c>
      <c r="N5" s="1154">
        <f>N10*$L$6</f>
        <v>5040224252.6999998</v>
      </c>
      <c r="P5" s="1154">
        <f>P10*$L$6</f>
        <v>5588074714.9499998</v>
      </c>
      <c r="R5" s="1154">
        <f>R10*$L$6</f>
        <v>6135925177.2000008</v>
      </c>
    </row>
    <row r="6" spans="1:85">
      <c r="A6" s="62"/>
      <c r="B6" s="62"/>
      <c r="F6" s="63" t="s">
        <v>225</v>
      </c>
      <c r="I6" s="63" t="s">
        <v>317</v>
      </c>
      <c r="L6" s="68">
        <f>L2+L3</f>
        <v>22779645</v>
      </c>
      <c r="O6" s="63"/>
      <c r="P6" s="63"/>
      <c r="Q6" s="63"/>
      <c r="R6" s="63"/>
      <c r="S6" s="63"/>
      <c r="T6" s="63"/>
      <c r="U6" s="63"/>
      <c r="V6" s="63"/>
      <c r="W6" s="63"/>
      <c r="X6" s="63"/>
      <c r="Z6" s="1337" t="s">
        <v>226</v>
      </c>
      <c r="AA6" s="1337"/>
      <c r="AB6" s="1337"/>
      <c r="AC6" s="1337"/>
      <c r="AD6" s="1337"/>
      <c r="AE6" s="1337"/>
      <c r="AF6" s="1337"/>
      <c r="AG6" s="1337"/>
      <c r="AH6" s="1337"/>
      <c r="AI6" s="1337"/>
      <c r="AJ6" s="1337"/>
      <c r="AL6" s="1337" t="s">
        <v>227</v>
      </c>
      <c r="AM6" s="1337"/>
      <c r="AN6" s="1337"/>
      <c r="AO6" s="1337"/>
      <c r="AP6" s="1337"/>
      <c r="AQ6" s="1337"/>
      <c r="AR6" s="1337"/>
      <c r="AS6" s="1337"/>
      <c r="AT6" s="1337"/>
      <c r="AU6" s="1337"/>
      <c r="AV6" s="1337"/>
      <c r="AY6" s="1337" t="s">
        <v>226</v>
      </c>
      <c r="AZ6" s="1337"/>
      <c r="BA6" s="1337"/>
      <c r="BB6" s="1337"/>
      <c r="BC6" s="1337"/>
      <c r="BE6" s="1337" t="s">
        <v>227</v>
      </c>
      <c r="BF6" s="1337"/>
      <c r="BG6" s="1337"/>
      <c r="BH6" s="1337"/>
      <c r="BI6" s="1337"/>
      <c r="BK6" s="1350" t="s">
        <v>1102</v>
      </c>
      <c r="BL6" s="1350"/>
      <c r="BM6" s="1350"/>
      <c r="BN6" s="1350"/>
      <c r="BO6" s="1350"/>
      <c r="BP6" s="1350"/>
      <c r="BQ6" s="1350"/>
      <c r="BR6" s="1350"/>
      <c r="BS6" s="1350"/>
      <c r="BT6" s="1350"/>
      <c r="BU6" s="1350"/>
      <c r="BV6" s="1350"/>
      <c r="BW6" s="1350"/>
      <c r="BX6" s="1350"/>
      <c r="BY6" s="1350"/>
      <c r="BZ6" s="1350"/>
    </row>
    <row r="7" spans="1:85" ht="16" thickBot="1">
      <c r="A7" s="62"/>
      <c r="B7" s="62"/>
      <c r="C7" s="1165"/>
      <c r="D7" s="1165"/>
      <c r="F7" s="63" t="s">
        <v>1119</v>
      </c>
      <c r="I7" s="63" t="s">
        <v>314</v>
      </c>
      <c r="L7" s="68">
        <f>L2+L5</f>
        <v>23633865</v>
      </c>
      <c r="N7" s="1335" t="s">
        <v>226</v>
      </c>
      <c r="O7" s="1335"/>
      <c r="P7" s="1335"/>
      <c r="Q7" s="1335"/>
      <c r="R7" s="1335"/>
      <c r="S7" s="69"/>
      <c r="T7" s="1335" t="s">
        <v>227</v>
      </c>
      <c r="U7" s="1335"/>
      <c r="V7" s="1335"/>
      <c r="W7" s="1335"/>
      <c r="X7" s="1335"/>
      <c r="Z7" s="159"/>
      <c r="AA7" s="159"/>
      <c r="AB7" s="159"/>
      <c r="AC7" s="159"/>
      <c r="AD7" s="159"/>
      <c r="AE7" s="159"/>
      <c r="AF7" s="159"/>
      <c r="AG7" s="159"/>
      <c r="AH7" s="159"/>
      <c r="AI7" s="159"/>
      <c r="AJ7" s="159"/>
      <c r="AL7" s="159"/>
      <c r="AM7" s="159"/>
      <c r="AN7" s="159"/>
      <c r="AO7" s="159"/>
      <c r="AP7" s="159"/>
      <c r="AQ7" s="159"/>
      <c r="AR7" s="159"/>
      <c r="AS7" s="159"/>
      <c r="AT7" s="159"/>
      <c r="AU7" s="159"/>
      <c r="AV7" s="159"/>
      <c r="AY7" s="159"/>
      <c r="AZ7" s="159"/>
      <c r="BA7" s="159"/>
      <c r="BB7" s="159"/>
      <c r="BC7" s="159"/>
      <c r="BE7" s="159"/>
      <c r="BF7" s="159"/>
      <c r="BG7" s="159"/>
      <c r="BH7" s="159"/>
      <c r="BI7" s="159"/>
      <c r="BO7" s="1235" t="s">
        <v>1078</v>
      </c>
      <c r="BW7" s="1235" t="s">
        <v>1078</v>
      </c>
    </row>
    <row r="8" spans="1:85" ht="16" thickBot="1">
      <c r="A8" s="62"/>
      <c r="B8" s="62"/>
      <c r="D8" s="1166">
        <f>7.0928*1.0957</f>
        <v>7.7715809599999996</v>
      </c>
      <c r="N8" s="1336" t="s">
        <v>228</v>
      </c>
      <c r="O8" s="1336"/>
      <c r="P8" s="1336"/>
      <c r="Q8" s="1336"/>
      <c r="R8" s="1336"/>
      <c r="S8" s="70"/>
      <c r="T8" s="1336" t="s">
        <v>228</v>
      </c>
      <c r="U8" s="1336"/>
      <c r="V8" s="1336"/>
      <c r="W8" s="1336"/>
      <c r="X8" s="1336"/>
      <c r="Z8" s="71"/>
      <c r="AA8" s="71"/>
      <c r="AB8" s="71"/>
      <c r="AC8" s="1333" t="s">
        <v>229</v>
      </c>
      <c r="AD8" s="1333"/>
      <c r="AE8" s="71"/>
      <c r="AF8" s="1334" t="s">
        <v>230</v>
      </c>
      <c r="AG8" s="1334"/>
      <c r="AH8" s="71"/>
      <c r="AI8" s="1333" t="s">
        <v>231</v>
      </c>
      <c r="AJ8" s="1333"/>
      <c r="AK8" s="72"/>
      <c r="AL8" s="73"/>
      <c r="AM8" s="73"/>
      <c r="AN8" s="73"/>
      <c r="AO8" s="1333" t="s">
        <v>229</v>
      </c>
      <c r="AP8" s="1333"/>
      <c r="AQ8" s="73"/>
      <c r="AR8" s="1334" t="s">
        <v>230</v>
      </c>
      <c r="AS8" s="1334"/>
      <c r="AT8" s="73"/>
      <c r="AU8" s="1333" t="s">
        <v>231</v>
      </c>
      <c r="AV8" s="1333"/>
      <c r="AW8" s="72"/>
      <c r="AX8" s="72"/>
      <c r="AY8" s="1330" t="s">
        <v>232</v>
      </c>
      <c r="AZ8" s="1330"/>
      <c r="BB8" s="1330" t="s">
        <v>233</v>
      </c>
      <c r="BC8" s="1330"/>
      <c r="BE8" s="1330" t="s">
        <v>232</v>
      </c>
      <c r="BF8" s="1330"/>
      <c r="BH8" s="1330" t="s">
        <v>233</v>
      </c>
      <c r="BI8" s="1330"/>
      <c r="BK8" s="1341" t="s">
        <v>252</v>
      </c>
      <c r="BL8" s="1342"/>
      <c r="BM8" s="1342"/>
      <c r="BN8" s="1342"/>
      <c r="BO8" s="1342"/>
      <c r="BP8" s="1342"/>
      <c r="BQ8" s="1342"/>
      <c r="BR8" s="1343"/>
      <c r="BS8" s="1341" t="s">
        <v>250</v>
      </c>
      <c r="BT8" s="1342"/>
      <c r="BU8" s="1342"/>
      <c r="BV8" s="1342"/>
      <c r="BW8" s="1342"/>
      <c r="BX8" s="1342"/>
      <c r="BY8" s="1342"/>
      <c r="BZ8" s="1343"/>
    </row>
    <row r="9" spans="1:85" s="74" customFormat="1">
      <c r="A9" s="62"/>
      <c r="B9" s="62"/>
      <c r="D9" s="1168"/>
      <c r="I9" s="75" t="s">
        <v>234</v>
      </c>
      <c r="L9" s="74" t="s">
        <v>235</v>
      </c>
      <c r="N9" s="70" t="s">
        <v>229</v>
      </c>
      <c r="O9" s="64"/>
      <c r="P9" s="70" t="s">
        <v>230</v>
      </c>
      <c r="Q9" s="64"/>
      <c r="R9" s="70" t="s">
        <v>231</v>
      </c>
      <c r="S9" s="70"/>
      <c r="T9" s="70" t="s">
        <v>229</v>
      </c>
      <c r="U9" s="64"/>
      <c r="V9" s="70" t="s">
        <v>230</v>
      </c>
      <c r="W9" s="64"/>
      <c r="X9" s="70" t="s">
        <v>231</v>
      </c>
      <c r="Y9" s="72"/>
      <c r="Z9" s="75"/>
      <c r="AA9" s="75"/>
      <c r="AB9" s="75"/>
      <c r="AC9" s="1331">
        <f>N10</f>
        <v>221.26</v>
      </c>
      <c r="AD9" s="1331"/>
      <c r="AE9" s="76"/>
      <c r="AF9" s="1332">
        <f>AVERAGE(AC9,AI9)</f>
        <v>245.31</v>
      </c>
      <c r="AG9" s="1332"/>
      <c r="AH9" s="76"/>
      <c r="AI9" s="1331">
        <f>R10</f>
        <v>269.36</v>
      </c>
      <c r="AJ9" s="1331"/>
      <c r="AK9" s="77"/>
      <c r="AL9" s="78"/>
      <c r="AM9" s="78"/>
      <c r="AN9" s="78"/>
      <c r="AO9" s="1331">
        <v>1.64</v>
      </c>
      <c r="AP9" s="1331"/>
      <c r="AQ9" s="78"/>
      <c r="AR9" s="1332">
        <v>1.8</v>
      </c>
      <c r="AS9" s="1332"/>
      <c r="AT9" s="78"/>
      <c r="AU9" s="1331">
        <v>1.96</v>
      </c>
      <c r="AV9" s="1331"/>
      <c r="AW9" s="77"/>
      <c r="AX9" s="77"/>
      <c r="AY9" s="1330" t="s">
        <v>236</v>
      </c>
      <c r="AZ9" s="1330"/>
      <c r="BB9" s="1330" t="s">
        <v>236</v>
      </c>
      <c r="BC9" s="1330"/>
      <c r="BE9" s="1330" t="s">
        <v>236</v>
      </c>
      <c r="BF9" s="1330"/>
      <c r="BH9" s="1330" t="s">
        <v>236</v>
      </c>
      <c r="BI9" s="1330"/>
      <c r="BK9" s="1338">
        <v>2024</v>
      </c>
      <c r="BL9" s="1339"/>
      <c r="BM9" s="1340"/>
      <c r="BN9" s="1338">
        <v>2025</v>
      </c>
      <c r="BO9" s="1339"/>
      <c r="BP9" s="1340"/>
      <c r="BQ9" s="1338" t="s">
        <v>1055</v>
      </c>
      <c r="BR9" s="1339"/>
      <c r="BS9" s="1338">
        <v>2024</v>
      </c>
      <c r="BT9" s="1339"/>
      <c r="BU9" s="1340"/>
      <c r="BV9" s="1338">
        <v>2025</v>
      </c>
      <c r="BW9" s="1339"/>
      <c r="BX9" s="1340"/>
      <c r="BY9" s="1338" t="s">
        <v>1055</v>
      </c>
      <c r="BZ9" s="1340"/>
      <c r="CF9" s="1330" t="s">
        <v>1103</v>
      </c>
      <c r="CG9" s="1330"/>
    </row>
    <row r="10" spans="1:85" s="74" customFormat="1" ht="15">
      <c r="A10" s="62" t="s">
        <v>237</v>
      </c>
      <c r="B10" s="62"/>
      <c r="C10" s="74" t="s">
        <v>238</v>
      </c>
      <c r="D10" s="74" t="s">
        <v>239</v>
      </c>
      <c r="E10" s="468" t="s">
        <v>703</v>
      </c>
      <c r="F10" s="468" t="s">
        <v>704</v>
      </c>
      <c r="G10" s="74" t="s">
        <v>240</v>
      </c>
      <c r="H10" s="74" t="s">
        <v>241</v>
      </c>
      <c r="I10" s="75" t="s">
        <v>242</v>
      </c>
      <c r="J10" s="468" t="s">
        <v>703</v>
      </c>
      <c r="K10" s="468" t="s">
        <v>704</v>
      </c>
      <c r="L10" s="72" t="s">
        <v>243</v>
      </c>
      <c r="N10" s="80">
        <v>221.26</v>
      </c>
      <c r="O10" s="79"/>
      <c r="P10" s="80">
        <v>245.31</v>
      </c>
      <c r="Q10" s="79"/>
      <c r="R10" s="80">
        <v>269.36</v>
      </c>
      <c r="S10" s="80"/>
      <c r="T10" s="80">
        <f>N10</f>
        <v>221.26</v>
      </c>
      <c r="U10" s="79"/>
      <c r="V10" s="80">
        <f>P10</f>
        <v>245.31</v>
      </c>
      <c r="W10" s="79"/>
      <c r="X10" s="80">
        <f>R10</f>
        <v>269.36</v>
      </c>
      <c r="Y10" s="72"/>
      <c r="Z10" s="81" t="s">
        <v>244</v>
      </c>
      <c r="AA10" s="81" t="s">
        <v>245</v>
      </c>
      <c r="AB10" s="75"/>
      <c r="AC10" s="81" t="s">
        <v>244</v>
      </c>
      <c r="AD10" s="81" t="s">
        <v>245</v>
      </c>
      <c r="AE10" s="75"/>
      <c r="AF10" s="1123" t="s">
        <v>244</v>
      </c>
      <c r="AG10" s="1123" t="s">
        <v>245</v>
      </c>
      <c r="AH10" s="75"/>
      <c r="AI10" s="81" t="s">
        <v>244</v>
      </c>
      <c r="AJ10" s="81" t="s">
        <v>245</v>
      </c>
      <c r="AK10" s="82"/>
      <c r="AL10" s="81" t="s">
        <v>244</v>
      </c>
      <c r="AM10" s="81" t="s">
        <v>245</v>
      </c>
      <c r="AN10" s="75"/>
      <c r="AO10" s="81" t="s">
        <v>244</v>
      </c>
      <c r="AP10" s="81" t="s">
        <v>245</v>
      </c>
      <c r="AQ10" s="75"/>
      <c r="AR10" s="1123" t="s">
        <v>244</v>
      </c>
      <c r="AS10" s="1123" t="s">
        <v>245</v>
      </c>
      <c r="AT10" s="75"/>
      <c r="AU10" s="81" t="s">
        <v>244</v>
      </c>
      <c r="AV10" s="81" t="s">
        <v>245</v>
      </c>
      <c r="AW10" s="82"/>
      <c r="AX10" s="82"/>
      <c r="AY10" s="74" t="s">
        <v>246</v>
      </c>
      <c r="AZ10" s="74" t="s">
        <v>245</v>
      </c>
      <c r="BB10" s="74" t="s">
        <v>246</v>
      </c>
      <c r="BC10" s="74" t="s">
        <v>245</v>
      </c>
      <c r="BE10" s="74" t="s">
        <v>246</v>
      </c>
      <c r="BF10" s="74" t="s">
        <v>245</v>
      </c>
      <c r="BH10" s="74" t="s">
        <v>246</v>
      </c>
      <c r="BI10" s="74" t="s">
        <v>245</v>
      </c>
      <c r="BK10" s="1144" t="s">
        <v>1076</v>
      </c>
      <c r="BL10" s="74" t="s">
        <v>1056</v>
      </c>
      <c r="BM10" s="1145" t="s">
        <v>1057</v>
      </c>
      <c r="BN10" s="1144" t="s">
        <v>1076</v>
      </c>
      <c r="BO10" s="74" t="s">
        <v>1056</v>
      </c>
      <c r="BP10" s="1145" t="s">
        <v>1057</v>
      </c>
      <c r="BQ10" s="1144" t="s">
        <v>1056</v>
      </c>
      <c r="BR10" s="74" t="s">
        <v>1057</v>
      </c>
      <c r="BS10" s="1144" t="s">
        <v>1077</v>
      </c>
      <c r="BT10" s="74" t="s">
        <v>1058</v>
      </c>
      <c r="BU10" s="1145" t="s">
        <v>1059</v>
      </c>
      <c r="BV10" s="1144" t="s">
        <v>1077</v>
      </c>
      <c r="BW10" s="74" t="s">
        <v>1058</v>
      </c>
      <c r="BX10" s="1145" t="s">
        <v>1059</v>
      </c>
      <c r="BY10" s="1144" t="s">
        <v>1058</v>
      </c>
      <c r="BZ10" s="1145" t="s">
        <v>1059</v>
      </c>
      <c r="CC10" s="74" t="s">
        <v>1101</v>
      </c>
      <c r="CD10" s="74" t="s">
        <v>240</v>
      </c>
      <c r="CE10" s="74" t="s">
        <v>1105</v>
      </c>
      <c r="CF10" s="74" t="s">
        <v>1104</v>
      </c>
      <c r="CG10" s="74" t="s">
        <v>1106</v>
      </c>
    </row>
    <row r="11" spans="1:85">
      <c r="A11" s="83">
        <v>1</v>
      </c>
      <c r="B11" s="83" t="s">
        <v>431</v>
      </c>
      <c r="C11" s="63" t="s">
        <v>247</v>
      </c>
      <c r="D11" s="84" t="s">
        <v>682</v>
      </c>
      <c r="E11" s="84"/>
      <c r="F11" s="469">
        <v>600000</v>
      </c>
      <c r="G11" s="63" t="s">
        <v>248</v>
      </c>
      <c r="H11" s="66">
        <v>1500000</v>
      </c>
      <c r="I11" s="85">
        <f>IF(G11="HKD",$F$3,IF(G11="USD",$F$4,IF(G11="RMB",$F$5,"")))</f>
        <v>7.8289</v>
      </c>
      <c r="J11" s="66">
        <f>I11*E11</f>
        <v>0</v>
      </c>
      <c r="K11" s="471">
        <f>I11*F11</f>
        <v>4697340</v>
      </c>
      <c r="L11" s="66">
        <f t="shared" ref="L11:L23" si="0">I11*H11</f>
        <v>11743350</v>
      </c>
      <c r="N11" s="64">
        <f>L11</f>
        <v>11743350</v>
      </c>
      <c r="P11" s="64">
        <f>L11</f>
        <v>11743350</v>
      </c>
      <c r="R11" s="64">
        <f t="shared" ref="R11:R30" si="1">L11</f>
        <v>11743350</v>
      </c>
      <c r="T11" s="64">
        <f>L11</f>
        <v>11743350</v>
      </c>
      <c r="V11" s="64">
        <f t="shared" ref="V11:V30" si="2">L11</f>
        <v>11743350</v>
      </c>
      <c r="X11" s="64">
        <f t="shared" ref="X11:X30" si="3">L11</f>
        <v>11743350</v>
      </c>
      <c r="Z11" s="86">
        <v>0.25</v>
      </c>
      <c r="AA11" s="86">
        <f>1-Z11</f>
        <v>0.75</v>
      </c>
      <c r="AB11" s="71"/>
      <c r="AC11" s="87">
        <f>Z11*N11</f>
        <v>2935837.5</v>
      </c>
      <c r="AD11" s="87">
        <f>AA11*N11</f>
        <v>8807512.5</v>
      </c>
      <c r="AE11" s="87"/>
      <c r="AF11" s="1124">
        <f>Z11*P11</f>
        <v>2935837.5</v>
      </c>
      <c r="AG11" s="1124">
        <f>AA11*P11</f>
        <v>8807512.5</v>
      </c>
      <c r="AH11" s="87"/>
      <c r="AI11" s="87">
        <f>Z11*R11</f>
        <v>2935837.5</v>
      </c>
      <c r="AJ11" s="87">
        <f>AA11*R11</f>
        <v>8807512.5</v>
      </c>
      <c r="AK11" s="66"/>
      <c r="AL11" s="86">
        <f t="shared" ref="AL11:AL33" si="4">Z11</f>
        <v>0.25</v>
      </c>
      <c r="AM11" s="86">
        <f>1-AL11</f>
        <v>0.75</v>
      </c>
      <c r="AN11" s="87"/>
      <c r="AO11" s="87">
        <f>AL11*T11</f>
        <v>2935837.5</v>
      </c>
      <c r="AP11" s="87">
        <f>AM11*T11</f>
        <v>8807512.5</v>
      </c>
      <c r="AQ11" s="87"/>
      <c r="AR11" s="1124">
        <f>AL11*V11</f>
        <v>2935837.5</v>
      </c>
      <c r="AS11" s="1124">
        <f>AM11*V11</f>
        <v>8807512.5</v>
      </c>
      <c r="AT11" s="87"/>
      <c r="AU11" s="87">
        <f>AL11*X11</f>
        <v>2935837.5</v>
      </c>
      <c r="AV11" s="87">
        <f>AM11*X11</f>
        <v>8807512.5</v>
      </c>
      <c r="AW11" s="66"/>
      <c r="AX11" s="66"/>
      <c r="AY11" s="88">
        <v>0</v>
      </c>
      <c r="AZ11" s="88">
        <v>0</v>
      </c>
      <c r="BB11" s="89">
        <f>AF11-AY11</f>
        <v>2935837.5</v>
      </c>
      <c r="BC11" s="89">
        <f>AG11-AZ11</f>
        <v>8807512.5</v>
      </c>
      <c r="BE11" s="88">
        <v>0</v>
      </c>
      <c r="BF11" s="88">
        <v>0</v>
      </c>
      <c r="BH11" s="89">
        <f>AR11-BE11</f>
        <v>2935837.5</v>
      </c>
      <c r="BI11" s="89">
        <f t="shared" ref="BI11:BI34" si="5">AS11-BF11</f>
        <v>8807512.5</v>
      </c>
      <c r="BK11" s="1153"/>
      <c r="BL11" s="1344" t="s">
        <v>1079</v>
      </c>
      <c r="BM11" s="1345"/>
      <c r="BN11" s="1153">
        <f>IF(BV11&gt;0,IF(G11="HKD",H11,BV11*$F$5),0)</f>
        <v>10333178.164470071</v>
      </c>
      <c r="BO11" s="1237">
        <f t="shared" ref="BO11:BO20" si="6">IF(BW11&gt;0,IF(G11="HKD",AF11,BW11*$F$5),0)</f>
        <v>2583294.5411175177</v>
      </c>
      <c r="BP11" s="1237">
        <f t="shared" ref="BP11:BP20" si="7">IF(BX11&gt;0,IF(G11="HKD",AG11,BX11*$F$5),0)</f>
        <v>7749883.6233525546</v>
      </c>
      <c r="BQ11" s="1153"/>
      <c r="BR11" s="1154"/>
      <c r="BS11" s="1146"/>
      <c r="BT11" s="1235" t="s">
        <v>1079</v>
      </c>
      <c r="BU11" s="1236"/>
      <c r="BV11" s="1226">
        <v>9032024.3699999992</v>
      </c>
      <c r="BW11" s="1240">
        <v>2258006.0924999998</v>
      </c>
      <c r="BX11" s="1240">
        <v>6774018.2774999999</v>
      </c>
      <c r="BY11" s="1153"/>
      <c r="BZ11" s="1155"/>
      <c r="CC11" s="118">
        <v>1000000</v>
      </c>
      <c r="CD11" s="1205" t="str">
        <f t="shared" ref="CD11:CD34" si="8">G11</f>
        <v>USD</v>
      </c>
      <c r="CE11" s="1154">
        <f t="shared" ref="CE11:CE34" si="9">H11-CC11</f>
        <v>500000</v>
      </c>
      <c r="CF11" s="1154">
        <f t="shared" ref="CF11:CF34" si="10">CE11*I11</f>
        <v>3914450</v>
      </c>
      <c r="CG11" s="1154">
        <f t="shared" ref="CG11:CG34" si="11">CF11/$F$5</f>
        <v>3421542.4559999998</v>
      </c>
    </row>
    <row r="12" spans="1:85">
      <c r="A12" s="83">
        <v>2</v>
      </c>
      <c r="B12" s="83" t="s">
        <v>432</v>
      </c>
      <c r="C12" s="84" t="s">
        <v>249</v>
      </c>
      <c r="D12" s="84" t="s">
        <v>682</v>
      </c>
      <c r="E12" s="84"/>
      <c r="F12" s="469">
        <v>100000</v>
      </c>
      <c r="G12" s="63" t="s">
        <v>248</v>
      </c>
      <c r="H12" s="66">
        <v>300000</v>
      </c>
      <c r="I12" s="85">
        <f>IF(G12="HKD",$F$3,IF(G12="USD",$F$4,IF(G12="RMB",$F$5,"")))</f>
        <v>7.8289</v>
      </c>
      <c r="J12" s="66">
        <f t="shared" ref="J12:J34" si="12">I12*E12</f>
        <v>0</v>
      </c>
      <c r="K12" s="471">
        <f t="shared" ref="K12:K34" si="13">I12*F12</f>
        <v>782890</v>
      </c>
      <c r="L12" s="66">
        <f t="shared" si="0"/>
        <v>2348670</v>
      </c>
      <c r="N12" s="64">
        <f>L12</f>
        <v>2348670</v>
      </c>
      <c r="P12" s="64">
        <f t="shared" ref="P12:P30" si="14">L12</f>
        <v>2348670</v>
      </c>
      <c r="R12" s="64">
        <f t="shared" si="1"/>
        <v>2348670</v>
      </c>
      <c r="T12" s="64">
        <f t="shared" ref="T12:T30" si="15">L12</f>
        <v>2348670</v>
      </c>
      <c r="V12" s="64">
        <f t="shared" si="2"/>
        <v>2348670</v>
      </c>
      <c r="X12" s="64">
        <f t="shared" si="3"/>
        <v>2348670</v>
      </c>
      <c r="Z12" s="86">
        <v>0.25</v>
      </c>
      <c r="AA12" s="86">
        <f t="shared" ref="AA12:AA33" si="16">1-Z12</f>
        <v>0.75</v>
      </c>
      <c r="AB12" s="71"/>
      <c r="AC12" s="87">
        <f t="shared" ref="AC12:AC34" si="17">Z12*N12</f>
        <v>587167.5</v>
      </c>
      <c r="AD12" s="87">
        <f t="shared" ref="AD12:AD34" si="18">AA12*N12</f>
        <v>1761502.5</v>
      </c>
      <c r="AE12" s="87"/>
      <c r="AF12" s="1124">
        <f t="shared" ref="AF12:AF34" si="19">Z12*P12</f>
        <v>587167.5</v>
      </c>
      <c r="AG12" s="1124">
        <f t="shared" ref="AG12:AG34" si="20">AA12*P12</f>
        <v>1761502.5</v>
      </c>
      <c r="AH12" s="87"/>
      <c r="AI12" s="87">
        <f>Z12*R12</f>
        <v>587167.5</v>
      </c>
      <c r="AJ12" s="87">
        <f>AA12*R12</f>
        <v>1761502.5</v>
      </c>
      <c r="AK12" s="66"/>
      <c r="AL12" s="86">
        <f t="shared" si="4"/>
        <v>0.25</v>
      </c>
      <c r="AM12" s="86">
        <f t="shared" ref="AM12:AM34" si="21">1-AL12</f>
        <v>0.75</v>
      </c>
      <c r="AN12" s="87"/>
      <c r="AO12" s="87">
        <f t="shared" ref="AO12:AO34" si="22">AL12*T12</f>
        <v>587167.5</v>
      </c>
      <c r="AP12" s="87">
        <f t="shared" ref="AP12:AP34" si="23">AM12*T12</f>
        <v>1761502.5</v>
      </c>
      <c r="AQ12" s="87"/>
      <c r="AR12" s="1124">
        <f t="shared" ref="AR12:AR34" si="24">AL12*V12</f>
        <v>587167.5</v>
      </c>
      <c r="AS12" s="1124">
        <f t="shared" ref="AS12:AS34" si="25">AM12*V12</f>
        <v>1761502.5</v>
      </c>
      <c r="AT12" s="87"/>
      <c r="AU12" s="87">
        <f t="shared" ref="AU12:AU34" si="26">AL12*X12</f>
        <v>587167.5</v>
      </c>
      <c r="AV12" s="87">
        <f t="shared" ref="AV12:AV34" si="27">AM12*X12</f>
        <v>1761502.5</v>
      </c>
      <c r="AW12" s="66"/>
      <c r="AX12" s="66"/>
      <c r="AY12" s="88">
        <v>0</v>
      </c>
      <c r="AZ12" s="88">
        <v>0</v>
      </c>
      <c r="BB12" s="89">
        <f t="shared" ref="BB12:BC34" si="28">AF12-AY12</f>
        <v>587167.5</v>
      </c>
      <c r="BC12" s="89">
        <f t="shared" si="28"/>
        <v>1761502.5</v>
      </c>
      <c r="BE12" s="88">
        <v>0</v>
      </c>
      <c r="BF12" s="88">
        <v>0</v>
      </c>
      <c r="BH12" s="89">
        <f t="shared" ref="BH12:BI34" si="29">AR12-BE12</f>
        <v>587167.5</v>
      </c>
      <c r="BI12" s="89">
        <f t="shared" si="5"/>
        <v>1761502.5</v>
      </c>
      <c r="BK12" s="1153"/>
      <c r="BL12" s="1344"/>
      <c r="BM12" s="1345"/>
      <c r="BN12" s="1153">
        <f t="shared" ref="BN12:BN33" si="30">IF(BV12&gt;0,IF(G12="HKD",H12,BV12*$F$5),0)</f>
        <v>905777.7548965771</v>
      </c>
      <c r="BO12" s="1237">
        <f t="shared" si="6"/>
        <v>226444.43872414427</v>
      </c>
      <c r="BP12" s="1237">
        <f t="shared" si="7"/>
        <v>679333.31617243285</v>
      </c>
      <c r="BQ12" s="1153"/>
      <c r="BR12" s="1154"/>
      <c r="BS12" s="1146"/>
      <c r="BT12" s="1235"/>
      <c r="BU12" s="1236"/>
      <c r="BV12" s="1226">
        <v>791722.22</v>
      </c>
      <c r="BW12" s="1240">
        <v>197930.55499999999</v>
      </c>
      <c r="BX12" s="1240">
        <v>593791.66500000004</v>
      </c>
      <c r="BY12" s="1153"/>
      <c r="BZ12" s="1155"/>
      <c r="CC12" s="118">
        <v>100000</v>
      </c>
      <c r="CD12" s="1205" t="str">
        <f t="shared" si="8"/>
        <v>USD</v>
      </c>
      <c r="CE12" s="1154">
        <f t="shared" si="9"/>
        <v>200000</v>
      </c>
      <c r="CF12" s="1154">
        <f t="shared" si="10"/>
        <v>1565780</v>
      </c>
      <c r="CG12" s="1154">
        <f t="shared" si="11"/>
        <v>1368616.9823999999</v>
      </c>
    </row>
    <row r="13" spans="1:85" ht="31">
      <c r="A13" s="83">
        <v>3</v>
      </c>
      <c r="B13" s="83" t="s">
        <v>433</v>
      </c>
      <c r="C13" s="84" t="s">
        <v>673</v>
      </c>
      <c r="D13" s="84" t="s">
        <v>683</v>
      </c>
      <c r="E13" s="84"/>
      <c r="F13" s="469">
        <v>360000</v>
      </c>
      <c r="G13" s="63" t="s">
        <v>248</v>
      </c>
      <c r="H13" s="66">
        <v>900000</v>
      </c>
      <c r="I13" s="85">
        <f>IF(G13="HKD",$F$3,IF(G13="USD",$F$4,IF(G13="RMB",$F$5,"")))</f>
        <v>7.8289</v>
      </c>
      <c r="J13" s="66">
        <f t="shared" si="12"/>
        <v>0</v>
      </c>
      <c r="K13" s="471">
        <f t="shared" si="13"/>
        <v>2818404</v>
      </c>
      <c r="L13" s="66">
        <f t="shared" si="0"/>
        <v>7046010</v>
      </c>
      <c r="N13" s="64">
        <f t="shared" ref="N13:N23" si="31">L13</f>
        <v>7046010</v>
      </c>
      <c r="P13" s="64">
        <f t="shared" si="14"/>
        <v>7046010</v>
      </c>
      <c r="R13" s="64">
        <f t="shared" si="1"/>
        <v>7046010</v>
      </c>
      <c r="T13" s="64">
        <f>L13</f>
        <v>7046010</v>
      </c>
      <c r="V13" s="64">
        <f t="shared" si="2"/>
        <v>7046010</v>
      </c>
      <c r="X13" s="64">
        <f t="shared" si="3"/>
        <v>7046010</v>
      </c>
      <c r="Z13" s="86">
        <v>0.25</v>
      </c>
      <c r="AA13" s="86">
        <f t="shared" si="16"/>
        <v>0.75</v>
      </c>
      <c r="AB13" s="71"/>
      <c r="AC13" s="87">
        <f t="shared" si="17"/>
        <v>1761502.5</v>
      </c>
      <c r="AD13" s="87">
        <f t="shared" si="18"/>
        <v>5284507.5</v>
      </c>
      <c r="AE13" s="87"/>
      <c r="AF13" s="1124">
        <f t="shared" si="19"/>
        <v>1761502.5</v>
      </c>
      <c r="AG13" s="1124">
        <f t="shared" si="20"/>
        <v>5284507.5</v>
      </c>
      <c r="AH13" s="87"/>
      <c r="AI13" s="87">
        <f t="shared" ref="AI13:AI34" si="32">Z13*R13</f>
        <v>1761502.5</v>
      </c>
      <c r="AJ13" s="87">
        <f t="shared" ref="AJ13:AJ34" si="33">AA13*R13</f>
        <v>5284507.5</v>
      </c>
      <c r="AK13" s="66"/>
      <c r="AL13" s="86">
        <f t="shared" si="4"/>
        <v>0.25</v>
      </c>
      <c r="AM13" s="86">
        <f t="shared" si="21"/>
        <v>0.75</v>
      </c>
      <c r="AN13" s="87"/>
      <c r="AO13" s="87">
        <f t="shared" si="22"/>
        <v>1761502.5</v>
      </c>
      <c r="AP13" s="87">
        <f t="shared" si="23"/>
        <v>5284507.5</v>
      </c>
      <c r="AQ13" s="87"/>
      <c r="AR13" s="1124">
        <f t="shared" si="24"/>
        <v>1761502.5</v>
      </c>
      <c r="AS13" s="1124">
        <f t="shared" si="25"/>
        <v>5284507.5</v>
      </c>
      <c r="AT13" s="87"/>
      <c r="AU13" s="87">
        <f t="shared" si="26"/>
        <v>1761502.5</v>
      </c>
      <c r="AV13" s="87">
        <f t="shared" si="27"/>
        <v>5284507.5</v>
      </c>
      <c r="AW13" s="66"/>
      <c r="AX13" s="66"/>
      <c r="AY13" s="88">
        <v>0</v>
      </c>
      <c r="AZ13" s="88">
        <v>0</v>
      </c>
      <c r="BB13" s="89">
        <f t="shared" si="28"/>
        <v>1761502.5</v>
      </c>
      <c r="BC13" s="89">
        <f t="shared" si="28"/>
        <v>5284507.5</v>
      </c>
      <c r="BE13" s="88">
        <v>0</v>
      </c>
      <c r="BF13" s="88">
        <v>0</v>
      </c>
      <c r="BH13" s="89">
        <f t="shared" si="29"/>
        <v>1761502.5</v>
      </c>
      <c r="BI13" s="89">
        <f t="shared" si="5"/>
        <v>5284507.5</v>
      </c>
      <c r="BK13" s="1153"/>
      <c r="BL13" s="1344"/>
      <c r="BM13" s="1345"/>
      <c r="BN13" s="1153">
        <f t="shared" si="30"/>
        <v>4558622.0940874983</v>
      </c>
      <c r="BO13" s="1237">
        <f t="shared" si="6"/>
        <v>1139655.5235218746</v>
      </c>
      <c r="BP13" s="1237">
        <f t="shared" si="7"/>
        <v>3418966.5705656237</v>
      </c>
      <c r="BQ13" s="1153"/>
      <c r="BR13" s="1154"/>
      <c r="BS13" s="1146"/>
      <c r="BT13" s="1235"/>
      <c r="BU13" s="1236"/>
      <c r="BV13" s="1226">
        <v>3984600.4</v>
      </c>
      <c r="BW13" s="1240">
        <v>996150.1</v>
      </c>
      <c r="BX13" s="1240">
        <v>2988450.3</v>
      </c>
      <c r="BY13" s="1153"/>
      <c r="BZ13" s="1155"/>
      <c r="CC13" s="118">
        <v>540000</v>
      </c>
      <c r="CD13" s="1205" t="str">
        <f t="shared" si="8"/>
        <v>USD</v>
      </c>
      <c r="CE13" s="1154">
        <f t="shared" si="9"/>
        <v>360000</v>
      </c>
      <c r="CF13" s="1154">
        <f t="shared" si="10"/>
        <v>2818404</v>
      </c>
      <c r="CG13" s="1154">
        <f t="shared" si="11"/>
        <v>2463510.5683199996</v>
      </c>
    </row>
    <row r="14" spans="1:85" ht="31">
      <c r="A14" s="83">
        <v>4</v>
      </c>
      <c r="B14" s="83" t="s">
        <v>434</v>
      </c>
      <c r="C14" s="84" t="s">
        <v>251</v>
      </c>
      <c r="D14" s="84" t="s">
        <v>684</v>
      </c>
      <c r="E14" s="84"/>
      <c r="F14" s="469">
        <v>480000</v>
      </c>
      <c r="G14" s="63" t="s">
        <v>250</v>
      </c>
      <c r="H14" s="66">
        <v>1200000</v>
      </c>
      <c r="I14" s="85">
        <f>IF(G14="HKD",$F$3,IF(G14="USD",$F$4,IF(G14="RMB",$F$5,"")))</f>
        <v>1.1440600402709136</v>
      </c>
      <c r="J14" s="66">
        <f t="shared" si="12"/>
        <v>0</v>
      </c>
      <c r="K14" s="471">
        <f t="shared" si="13"/>
        <v>549148.8193300385</v>
      </c>
      <c r="L14" s="66">
        <f t="shared" si="0"/>
        <v>1372872.0483250963</v>
      </c>
      <c r="N14" s="64">
        <f>L14</f>
        <v>1372872.0483250963</v>
      </c>
      <c r="P14" s="64">
        <f>L14</f>
        <v>1372872.0483250963</v>
      </c>
      <c r="R14" s="64">
        <f t="shared" si="1"/>
        <v>1372872.0483250963</v>
      </c>
      <c r="T14" s="64">
        <f t="shared" si="15"/>
        <v>1372872.0483250963</v>
      </c>
      <c r="V14" s="64">
        <f t="shared" si="2"/>
        <v>1372872.0483250963</v>
      </c>
      <c r="X14" s="64">
        <f t="shared" si="3"/>
        <v>1372872.0483250963</v>
      </c>
      <c r="Z14" s="86">
        <v>0.25</v>
      </c>
      <c r="AA14" s="86">
        <f t="shared" si="16"/>
        <v>0.75</v>
      </c>
      <c r="AB14" s="71"/>
      <c r="AC14" s="87">
        <f t="shared" si="17"/>
        <v>343218.01208127406</v>
      </c>
      <c r="AD14" s="87">
        <f t="shared" si="18"/>
        <v>1029654.0362438222</v>
      </c>
      <c r="AE14" s="87"/>
      <c r="AF14" s="1124">
        <f t="shared" si="19"/>
        <v>343218.01208127406</v>
      </c>
      <c r="AG14" s="1124">
        <f t="shared" si="20"/>
        <v>1029654.0362438222</v>
      </c>
      <c r="AH14" s="87"/>
      <c r="AI14" s="87">
        <f t="shared" si="32"/>
        <v>343218.01208127406</v>
      </c>
      <c r="AJ14" s="87">
        <f t="shared" si="33"/>
        <v>1029654.0362438222</v>
      </c>
      <c r="AK14" s="66"/>
      <c r="AL14" s="86">
        <f t="shared" si="4"/>
        <v>0.25</v>
      </c>
      <c r="AM14" s="86">
        <f t="shared" si="21"/>
        <v>0.75</v>
      </c>
      <c r="AN14" s="87"/>
      <c r="AO14" s="87">
        <f t="shared" si="22"/>
        <v>343218.01208127406</v>
      </c>
      <c r="AP14" s="87">
        <f t="shared" si="23"/>
        <v>1029654.0362438222</v>
      </c>
      <c r="AQ14" s="87"/>
      <c r="AR14" s="1124">
        <f t="shared" si="24"/>
        <v>343218.01208127406</v>
      </c>
      <c r="AS14" s="1124">
        <f t="shared" si="25"/>
        <v>1029654.0362438222</v>
      </c>
      <c r="AT14" s="87"/>
      <c r="AU14" s="87">
        <f t="shared" si="26"/>
        <v>343218.01208127406</v>
      </c>
      <c r="AV14" s="87">
        <f t="shared" si="27"/>
        <v>1029654.0362438222</v>
      </c>
      <c r="AW14" s="66"/>
      <c r="AX14" s="66"/>
      <c r="AY14" s="88">
        <v>0</v>
      </c>
      <c r="AZ14" s="88">
        <v>0</v>
      </c>
      <c r="BB14" s="89">
        <f>AF14-AY14</f>
        <v>343218.01208127406</v>
      </c>
      <c r="BC14" s="89">
        <f t="shared" si="28"/>
        <v>1029654.0362438222</v>
      </c>
      <c r="BE14" s="88">
        <v>0</v>
      </c>
      <c r="BF14" s="88">
        <v>0</v>
      </c>
      <c r="BH14" s="89">
        <f t="shared" si="29"/>
        <v>343218.01208127406</v>
      </c>
      <c r="BI14" s="89">
        <f t="shared" si="5"/>
        <v>1029654.0362438222</v>
      </c>
      <c r="BK14" s="1153"/>
      <c r="BL14" s="1344"/>
      <c r="BM14" s="1345"/>
      <c r="BN14" s="1153">
        <f t="shared" si="30"/>
        <v>299352.47345780709</v>
      </c>
      <c r="BO14" s="1237">
        <f t="shared" si="6"/>
        <v>74838.118364451773</v>
      </c>
      <c r="BP14" s="1237">
        <f t="shared" si="7"/>
        <v>224514.35509335535</v>
      </c>
      <c r="BQ14" s="1153"/>
      <c r="BR14" s="1154"/>
      <c r="BS14" s="1146"/>
      <c r="BT14" s="1235"/>
      <c r="BU14" s="1236"/>
      <c r="BV14" s="1226">
        <v>261658.01</v>
      </c>
      <c r="BW14" s="1240">
        <v>65414.502500000002</v>
      </c>
      <c r="BX14" s="1240">
        <v>196243.50750000001</v>
      </c>
      <c r="BY14" s="1153"/>
      <c r="BZ14" s="1155"/>
      <c r="CC14" s="118">
        <v>480000</v>
      </c>
      <c r="CD14" s="1205" t="str">
        <f t="shared" si="8"/>
        <v>RMB</v>
      </c>
      <c r="CE14" s="1154">
        <f t="shared" si="9"/>
        <v>720000</v>
      </c>
      <c r="CF14" s="1154">
        <f t="shared" si="10"/>
        <v>823723.22899505775</v>
      </c>
      <c r="CG14" s="1154">
        <f t="shared" si="11"/>
        <v>720000</v>
      </c>
    </row>
    <row r="15" spans="1:85" ht="31">
      <c r="A15" s="83">
        <v>5</v>
      </c>
      <c r="B15" s="83" t="s">
        <v>435</v>
      </c>
      <c r="C15" s="84" t="s">
        <v>674</v>
      </c>
      <c r="D15" s="84" t="s">
        <v>685</v>
      </c>
      <c r="E15" s="84"/>
      <c r="F15" s="469">
        <v>280000</v>
      </c>
      <c r="G15" s="63" t="s">
        <v>248</v>
      </c>
      <c r="H15" s="66">
        <v>700000</v>
      </c>
      <c r="I15" s="85">
        <f t="shared" ref="I15:I22" si="34">IF(G15="HKD",$F$3,IF(G15="USD",$F$4,IF(G15="RMB",$F$5,"")))</f>
        <v>7.8289</v>
      </c>
      <c r="J15" s="66">
        <f t="shared" si="12"/>
        <v>0</v>
      </c>
      <c r="K15" s="471">
        <f t="shared" si="13"/>
        <v>2192092</v>
      </c>
      <c r="L15" s="66">
        <f t="shared" si="0"/>
        <v>5480230</v>
      </c>
      <c r="N15" s="64">
        <f t="shared" si="31"/>
        <v>5480230</v>
      </c>
      <c r="P15" s="64">
        <f>L15</f>
        <v>5480230</v>
      </c>
      <c r="R15" s="64">
        <f t="shared" si="1"/>
        <v>5480230</v>
      </c>
      <c r="T15" s="64">
        <f>L15</f>
        <v>5480230</v>
      </c>
      <c r="V15" s="64">
        <f t="shared" si="2"/>
        <v>5480230</v>
      </c>
      <c r="X15" s="64">
        <f t="shared" si="3"/>
        <v>5480230</v>
      </c>
      <c r="Z15" s="86">
        <v>0.25</v>
      </c>
      <c r="AA15" s="86">
        <f t="shared" si="16"/>
        <v>0.75</v>
      </c>
      <c r="AB15" s="71"/>
      <c r="AC15" s="87">
        <f t="shared" si="17"/>
        <v>1370057.5</v>
      </c>
      <c r="AD15" s="87">
        <f t="shared" si="18"/>
        <v>4110172.5</v>
      </c>
      <c r="AE15" s="87"/>
      <c r="AF15" s="1124">
        <f t="shared" si="19"/>
        <v>1370057.5</v>
      </c>
      <c r="AG15" s="1124">
        <f t="shared" si="20"/>
        <v>4110172.5</v>
      </c>
      <c r="AH15" s="87"/>
      <c r="AI15" s="87">
        <f t="shared" si="32"/>
        <v>1370057.5</v>
      </c>
      <c r="AJ15" s="87">
        <f t="shared" si="33"/>
        <v>4110172.5</v>
      </c>
      <c r="AK15" s="66"/>
      <c r="AL15" s="86">
        <f t="shared" si="4"/>
        <v>0.25</v>
      </c>
      <c r="AM15" s="86">
        <f t="shared" si="21"/>
        <v>0.75</v>
      </c>
      <c r="AN15" s="87"/>
      <c r="AO15" s="87">
        <f t="shared" si="22"/>
        <v>1370057.5</v>
      </c>
      <c r="AP15" s="87">
        <f t="shared" si="23"/>
        <v>4110172.5</v>
      </c>
      <c r="AQ15" s="87"/>
      <c r="AR15" s="1124">
        <f t="shared" si="24"/>
        <v>1370057.5</v>
      </c>
      <c r="AS15" s="1124">
        <f t="shared" si="25"/>
        <v>4110172.5</v>
      </c>
      <c r="AT15" s="87"/>
      <c r="AU15" s="87">
        <f t="shared" si="26"/>
        <v>1370057.5</v>
      </c>
      <c r="AV15" s="87">
        <f t="shared" si="27"/>
        <v>4110172.5</v>
      </c>
      <c r="AW15" s="66"/>
      <c r="AX15" s="66"/>
      <c r="AY15" s="88">
        <v>0</v>
      </c>
      <c r="AZ15" s="88">
        <v>0</v>
      </c>
      <c r="BB15" s="89">
        <f t="shared" si="28"/>
        <v>1370057.5</v>
      </c>
      <c r="BC15" s="89">
        <f t="shared" si="28"/>
        <v>4110172.5</v>
      </c>
      <c r="BE15" s="88">
        <v>0</v>
      </c>
      <c r="BF15" s="88">
        <v>0</v>
      </c>
      <c r="BH15" s="89">
        <f t="shared" si="29"/>
        <v>1370057.5</v>
      </c>
      <c r="BI15" s="89">
        <f t="shared" si="5"/>
        <v>4110172.5</v>
      </c>
      <c r="BK15" s="1153"/>
      <c r="BL15" s="1344"/>
      <c r="BM15" s="1345"/>
      <c r="BN15" s="1153">
        <f t="shared" si="30"/>
        <v>2674070.1880834708</v>
      </c>
      <c r="BO15" s="1237">
        <f t="shared" si="6"/>
        <v>668517.5470208677</v>
      </c>
      <c r="BP15" s="1237">
        <f t="shared" si="7"/>
        <v>2005552.6410626033</v>
      </c>
      <c r="BQ15" s="1153"/>
      <c r="BR15" s="1154"/>
      <c r="BS15" s="1146"/>
      <c r="BT15" s="1235"/>
      <c r="BU15" s="1236"/>
      <c r="BV15" s="1226">
        <v>2337351.27</v>
      </c>
      <c r="BW15" s="1240">
        <v>584337.8175</v>
      </c>
      <c r="BX15" s="1240">
        <v>1753013.4525000001</v>
      </c>
      <c r="BY15" s="1153"/>
      <c r="BZ15" s="1155"/>
      <c r="CC15" s="118">
        <v>280000</v>
      </c>
      <c r="CD15" s="1205" t="str">
        <f t="shared" si="8"/>
        <v>USD</v>
      </c>
      <c r="CE15" s="1154">
        <f t="shared" si="9"/>
        <v>420000</v>
      </c>
      <c r="CF15" s="1154">
        <f t="shared" si="10"/>
        <v>3288138</v>
      </c>
      <c r="CG15" s="1154">
        <f t="shared" si="11"/>
        <v>2874095.6630399995</v>
      </c>
    </row>
    <row r="16" spans="1:85" ht="31">
      <c r="A16" s="83">
        <v>6</v>
      </c>
      <c r="B16" s="83" t="s">
        <v>436</v>
      </c>
      <c r="C16" s="84" t="s">
        <v>675</v>
      </c>
      <c r="D16" s="84" t="s">
        <v>686</v>
      </c>
      <c r="E16" s="84"/>
      <c r="F16" s="469">
        <v>240000</v>
      </c>
      <c r="G16" s="63" t="s">
        <v>250</v>
      </c>
      <c r="H16" s="66">
        <v>1200000</v>
      </c>
      <c r="I16" s="85">
        <f t="shared" si="34"/>
        <v>1.1440600402709136</v>
      </c>
      <c r="J16" s="66">
        <f t="shared" si="12"/>
        <v>0</v>
      </c>
      <c r="K16" s="471">
        <f t="shared" si="13"/>
        <v>274574.40966501925</v>
      </c>
      <c r="L16" s="66">
        <f t="shared" si="0"/>
        <v>1372872.0483250963</v>
      </c>
      <c r="N16" s="64">
        <f>L16</f>
        <v>1372872.0483250963</v>
      </c>
      <c r="P16" s="64">
        <f t="shared" si="14"/>
        <v>1372872.0483250963</v>
      </c>
      <c r="R16" s="64">
        <f t="shared" si="1"/>
        <v>1372872.0483250963</v>
      </c>
      <c r="T16" s="64">
        <f t="shared" si="15"/>
        <v>1372872.0483250963</v>
      </c>
      <c r="V16" s="64">
        <f t="shared" si="2"/>
        <v>1372872.0483250963</v>
      </c>
      <c r="X16" s="64">
        <f t="shared" si="3"/>
        <v>1372872.0483250963</v>
      </c>
      <c r="Z16" s="86">
        <v>0.25</v>
      </c>
      <c r="AA16" s="86">
        <f t="shared" si="16"/>
        <v>0.75</v>
      </c>
      <c r="AB16" s="71"/>
      <c r="AC16" s="87">
        <f t="shared" si="17"/>
        <v>343218.01208127406</v>
      </c>
      <c r="AD16" s="87">
        <f t="shared" si="18"/>
        <v>1029654.0362438222</v>
      </c>
      <c r="AE16" s="87"/>
      <c r="AF16" s="1124">
        <f t="shared" si="19"/>
        <v>343218.01208127406</v>
      </c>
      <c r="AG16" s="1124">
        <f t="shared" si="20"/>
        <v>1029654.0362438222</v>
      </c>
      <c r="AH16" s="87"/>
      <c r="AI16" s="87">
        <f t="shared" si="32"/>
        <v>343218.01208127406</v>
      </c>
      <c r="AJ16" s="87">
        <f t="shared" si="33"/>
        <v>1029654.0362438222</v>
      </c>
      <c r="AK16" s="66"/>
      <c r="AL16" s="86">
        <f t="shared" si="4"/>
        <v>0.25</v>
      </c>
      <c r="AM16" s="86">
        <f t="shared" si="21"/>
        <v>0.75</v>
      </c>
      <c r="AN16" s="87"/>
      <c r="AO16" s="87">
        <f t="shared" si="22"/>
        <v>343218.01208127406</v>
      </c>
      <c r="AP16" s="87">
        <f t="shared" si="23"/>
        <v>1029654.0362438222</v>
      </c>
      <c r="AQ16" s="87"/>
      <c r="AR16" s="1124">
        <f t="shared" si="24"/>
        <v>343218.01208127406</v>
      </c>
      <c r="AS16" s="1124">
        <f t="shared" si="25"/>
        <v>1029654.0362438222</v>
      </c>
      <c r="AT16" s="87"/>
      <c r="AU16" s="87">
        <f t="shared" si="26"/>
        <v>343218.01208127406</v>
      </c>
      <c r="AV16" s="87">
        <f t="shared" si="27"/>
        <v>1029654.0362438222</v>
      </c>
      <c r="AW16" s="66"/>
      <c r="AX16" s="66"/>
      <c r="AY16" s="88">
        <v>0</v>
      </c>
      <c r="AZ16" s="88">
        <v>0</v>
      </c>
      <c r="BB16" s="89">
        <f t="shared" si="28"/>
        <v>343218.01208127406</v>
      </c>
      <c r="BC16" s="89">
        <f t="shared" si="28"/>
        <v>1029654.0362438222</v>
      </c>
      <c r="BE16" s="88">
        <v>0</v>
      </c>
      <c r="BF16" s="88">
        <v>0</v>
      </c>
      <c r="BH16" s="89">
        <f t="shared" si="29"/>
        <v>343218.01208127406</v>
      </c>
      <c r="BI16" s="89">
        <f t="shared" si="5"/>
        <v>1029654.0362438222</v>
      </c>
      <c r="BK16" s="1153"/>
      <c r="BL16" s="1344"/>
      <c r="BM16" s="1345"/>
      <c r="BN16" s="1153">
        <f t="shared" si="30"/>
        <v>609726.72981878091</v>
      </c>
      <c r="BO16" s="1237">
        <f t="shared" si="6"/>
        <v>152431.68245469523</v>
      </c>
      <c r="BP16" s="1237">
        <f t="shared" si="7"/>
        <v>457295.04736408568</v>
      </c>
      <c r="BQ16" s="1153"/>
      <c r="BR16" s="1154"/>
      <c r="BS16" s="1146"/>
      <c r="BT16" s="1235"/>
      <c r="BU16" s="1236"/>
      <c r="BV16" s="1226">
        <v>532949.93999999994</v>
      </c>
      <c r="BW16" s="1240">
        <v>133237.48499999999</v>
      </c>
      <c r="BX16" s="1240">
        <v>399712.45499999996</v>
      </c>
      <c r="BY16" s="1153"/>
      <c r="BZ16" s="1155"/>
      <c r="CC16" s="118">
        <v>480000</v>
      </c>
      <c r="CD16" s="1205" t="str">
        <f t="shared" si="8"/>
        <v>RMB</v>
      </c>
      <c r="CE16" s="1154">
        <f t="shared" si="9"/>
        <v>720000</v>
      </c>
      <c r="CF16" s="1154">
        <f t="shared" si="10"/>
        <v>823723.22899505775</v>
      </c>
      <c r="CG16" s="1154">
        <f t="shared" si="11"/>
        <v>720000</v>
      </c>
    </row>
    <row r="17" spans="1:85">
      <c r="A17" s="83">
        <v>7</v>
      </c>
      <c r="B17" s="83" t="s">
        <v>441</v>
      </c>
      <c r="C17" s="84" t="s">
        <v>253</v>
      </c>
      <c r="D17" s="84" t="s">
        <v>687</v>
      </c>
      <c r="E17" s="84"/>
      <c r="F17" s="469">
        <v>300000</v>
      </c>
      <c r="G17" s="63" t="s">
        <v>250</v>
      </c>
      <c r="H17" s="66">
        <v>5500000</v>
      </c>
      <c r="I17" s="85">
        <f t="shared" si="34"/>
        <v>1.1440600402709136</v>
      </c>
      <c r="J17" s="66">
        <f t="shared" si="12"/>
        <v>0</v>
      </c>
      <c r="K17" s="471">
        <f t="shared" si="13"/>
        <v>343218.01208127406</v>
      </c>
      <c r="L17" s="66">
        <f t="shared" si="0"/>
        <v>6292330.2214900246</v>
      </c>
      <c r="N17" s="64">
        <f>L17</f>
        <v>6292330.2214900246</v>
      </c>
      <c r="P17" s="64">
        <f t="shared" si="14"/>
        <v>6292330.2214900246</v>
      </c>
      <c r="R17" s="64">
        <f t="shared" si="1"/>
        <v>6292330.2214900246</v>
      </c>
      <c r="T17" s="64">
        <f t="shared" si="15"/>
        <v>6292330.2214900246</v>
      </c>
      <c r="V17" s="64">
        <f t="shared" si="2"/>
        <v>6292330.2214900246</v>
      </c>
      <c r="X17" s="64">
        <f t="shared" si="3"/>
        <v>6292330.2214900246</v>
      </c>
      <c r="Z17" s="86">
        <v>0.25</v>
      </c>
      <c r="AA17" s="86">
        <f t="shared" si="16"/>
        <v>0.75</v>
      </c>
      <c r="AB17" s="71"/>
      <c r="AC17" s="87">
        <f t="shared" si="17"/>
        <v>1573082.5553725061</v>
      </c>
      <c r="AD17" s="87">
        <f t="shared" si="18"/>
        <v>4719247.6661175182</v>
      </c>
      <c r="AE17" s="87"/>
      <c r="AF17" s="1124">
        <f t="shared" si="19"/>
        <v>1573082.5553725061</v>
      </c>
      <c r="AG17" s="1124">
        <f t="shared" si="20"/>
        <v>4719247.6661175182</v>
      </c>
      <c r="AH17" s="87"/>
      <c r="AI17" s="87">
        <f t="shared" si="32"/>
        <v>1573082.5553725061</v>
      </c>
      <c r="AJ17" s="87">
        <f t="shared" si="33"/>
        <v>4719247.6661175182</v>
      </c>
      <c r="AK17" s="66"/>
      <c r="AL17" s="86">
        <f t="shared" si="4"/>
        <v>0.25</v>
      </c>
      <c r="AM17" s="86">
        <f t="shared" si="21"/>
        <v>0.75</v>
      </c>
      <c r="AN17" s="87"/>
      <c r="AO17" s="87">
        <f t="shared" si="22"/>
        <v>1573082.5553725061</v>
      </c>
      <c r="AP17" s="87">
        <f t="shared" si="23"/>
        <v>4719247.6661175182</v>
      </c>
      <c r="AQ17" s="87"/>
      <c r="AR17" s="1124">
        <f t="shared" si="24"/>
        <v>1573082.5553725061</v>
      </c>
      <c r="AS17" s="1124">
        <f t="shared" si="25"/>
        <v>4719247.6661175182</v>
      </c>
      <c r="AT17" s="87"/>
      <c r="AU17" s="87">
        <f t="shared" si="26"/>
        <v>1573082.5553725061</v>
      </c>
      <c r="AV17" s="87">
        <f t="shared" si="27"/>
        <v>4719247.6661175182</v>
      </c>
      <c r="AW17" s="66"/>
      <c r="AX17" s="66"/>
      <c r="AY17" s="88">
        <v>0</v>
      </c>
      <c r="AZ17" s="88">
        <v>0</v>
      </c>
      <c r="BB17" s="89">
        <f t="shared" si="28"/>
        <v>1573082.5553725061</v>
      </c>
      <c r="BC17" s="89">
        <f t="shared" si="28"/>
        <v>4719247.6661175182</v>
      </c>
      <c r="BE17" s="88">
        <v>0</v>
      </c>
      <c r="BF17" s="88">
        <v>0</v>
      </c>
      <c r="BH17" s="89">
        <f t="shared" si="29"/>
        <v>1573082.5553725061</v>
      </c>
      <c r="BI17" s="89">
        <f t="shared" si="5"/>
        <v>4719247.6661175182</v>
      </c>
      <c r="BK17" s="1153">
        <f>BS17*$F$5</f>
        <v>1304228.4459088414</v>
      </c>
      <c r="BL17" s="1344"/>
      <c r="BM17" s="1345"/>
      <c r="BN17" s="1225">
        <f t="shared" si="30"/>
        <v>5302310.7610287396</v>
      </c>
      <c r="BO17" s="1244">
        <f t="shared" si="6"/>
        <v>1405035.8805830134</v>
      </c>
      <c r="BP17" s="1244">
        <f t="shared" si="7"/>
        <v>3897274.8804457295</v>
      </c>
      <c r="BQ17" s="1153"/>
      <c r="BR17" s="1154"/>
      <c r="BS17" s="1147">
        <v>1140000</v>
      </c>
      <c r="BT17" s="1235"/>
      <c r="BU17" s="1237">
        <v>1140000</v>
      </c>
      <c r="BV17" s="1224">
        <v>4634643.79</v>
      </c>
      <c r="BW17" s="1245">
        <v>1228113.7625000002</v>
      </c>
      <c r="BX17" s="1245">
        <v>3406530.0275000026</v>
      </c>
      <c r="BY17" s="1153"/>
      <c r="BZ17" s="1155"/>
      <c r="CC17" s="118">
        <v>4600000</v>
      </c>
      <c r="CD17" s="1205" t="str">
        <f t="shared" si="8"/>
        <v>RMB</v>
      </c>
      <c r="CE17" s="1154">
        <f t="shared" si="9"/>
        <v>900000</v>
      </c>
      <c r="CF17" s="1154">
        <f t="shared" si="10"/>
        <v>1029654.0362438222</v>
      </c>
      <c r="CG17" s="1154">
        <f t="shared" si="11"/>
        <v>900000</v>
      </c>
    </row>
    <row r="18" spans="1:85">
      <c r="A18" s="83">
        <v>8</v>
      </c>
      <c r="B18" s="83" t="s">
        <v>439</v>
      </c>
      <c r="C18" s="84" t="s">
        <v>253</v>
      </c>
      <c r="D18" s="84" t="s">
        <v>254</v>
      </c>
      <c r="E18" s="84"/>
      <c r="F18" s="469">
        <v>350000</v>
      </c>
      <c r="G18" s="63" t="s">
        <v>250</v>
      </c>
      <c r="H18" s="66">
        <v>350000</v>
      </c>
      <c r="I18" s="85">
        <f t="shared" si="34"/>
        <v>1.1440600402709136</v>
      </c>
      <c r="J18" s="66">
        <f t="shared" si="12"/>
        <v>0</v>
      </c>
      <c r="K18" s="471">
        <f t="shared" si="13"/>
        <v>400421.01409481972</v>
      </c>
      <c r="L18" s="66">
        <f t="shared" si="0"/>
        <v>400421.01409481972</v>
      </c>
      <c r="N18" s="64">
        <f>L18</f>
        <v>400421.01409481972</v>
      </c>
      <c r="P18" s="64">
        <f t="shared" si="14"/>
        <v>400421.01409481972</v>
      </c>
      <c r="R18" s="64">
        <f t="shared" si="1"/>
        <v>400421.01409481972</v>
      </c>
      <c r="T18" s="64">
        <f t="shared" si="15"/>
        <v>400421.01409481972</v>
      </c>
      <c r="V18" s="64">
        <f t="shared" si="2"/>
        <v>400421.01409481972</v>
      </c>
      <c r="X18" s="64">
        <f t="shared" si="3"/>
        <v>400421.01409481972</v>
      </c>
      <c r="Z18" s="86">
        <v>0.25</v>
      </c>
      <c r="AA18" s="86">
        <f t="shared" si="16"/>
        <v>0.75</v>
      </c>
      <c r="AB18" s="71"/>
      <c r="AC18" s="87">
        <f t="shared" si="17"/>
        <v>100105.25352370493</v>
      </c>
      <c r="AD18" s="87">
        <f t="shared" si="18"/>
        <v>300315.76057111478</v>
      </c>
      <c r="AE18" s="87"/>
      <c r="AF18" s="1124">
        <f t="shared" si="19"/>
        <v>100105.25352370493</v>
      </c>
      <c r="AG18" s="1124">
        <f t="shared" si="20"/>
        <v>300315.76057111478</v>
      </c>
      <c r="AH18" s="87"/>
      <c r="AI18" s="87">
        <f>Z18*R18</f>
        <v>100105.25352370493</v>
      </c>
      <c r="AJ18" s="87">
        <f>AA18*R18</f>
        <v>300315.76057111478</v>
      </c>
      <c r="AK18" s="66"/>
      <c r="AL18" s="86">
        <f t="shared" si="4"/>
        <v>0.25</v>
      </c>
      <c r="AM18" s="86">
        <f t="shared" si="21"/>
        <v>0.75</v>
      </c>
      <c r="AN18" s="87"/>
      <c r="AO18" s="87">
        <f t="shared" si="22"/>
        <v>100105.25352370493</v>
      </c>
      <c r="AP18" s="87">
        <f t="shared" si="23"/>
        <v>300315.76057111478</v>
      </c>
      <c r="AQ18" s="87"/>
      <c r="AR18" s="1124">
        <f t="shared" si="24"/>
        <v>100105.25352370493</v>
      </c>
      <c r="AS18" s="1124">
        <f t="shared" si="25"/>
        <v>300315.76057111478</v>
      </c>
      <c r="AT18" s="87"/>
      <c r="AU18" s="87">
        <f t="shared" si="26"/>
        <v>100105.25352370493</v>
      </c>
      <c r="AV18" s="87">
        <f t="shared" si="27"/>
        <v>300315.76057111478</v>
      </c>
      <c r="AW18" s="66"/>
      <c r="AX18" s="66"/>
      <c r="AY18" s="88">
        <v>0</v>
      </c>
      <c r="AZ18" s="88">
        <v>0</v>
      </c>
      <c r="BB18" s="89">
        <f t="shared" si="28"/>
        <v>100105.25352370493</v>
      </c>
      <c r="BC18" s="89">
        <f t="shared" si="28"/>
        <v>300315.76057111478</v>
      </c>
      <c r="BE18" s="88">
        <v>0</v>
      </c>
      <c r="BF18" s="88">
        <v>0</v>
      </c>
      <c r="BH18" s="89">
        <f t="shared" si="29"/>
        <v>100105.25352370493</v>
      </c>
      <c r="BI18" s="89">
        <f t="shared" si="5"/>
        <v>300315.76057111478</v>
      </c>
      <c r="BK18" s="1153"/>
      <c r="BL18" s="1344"/>
      <c r="BM18" s="1345"/>
      <c r="BN18" s="1153">
        <f t="shared" si="30"/>
        <v>403324.06644700718</v>
      </c>
      <c r="BO18" s="1237">
        <f t="shared" si="6"/>
        <v>100831.01661175179</v>
      </c>
      <c r="BP18" s="1237">
        <f t="shared" si="7"/>
        <v>302493.04983525537</v>
      </c>
      <c r="BQ18" s="1153"/>
      <c r="BR18" s="1154"/>
      <c r="BS18" s="1146"/>
      <c r="BT18" s="1235"/>
      <c r="BU18" s="1236"/>
      <c r="BV18" s="1226">
        <v>352537.5</v>
      </c>
      <c r="BW18" s="1240">
        <v>88134.375</v>
      </c>
      <c r="BX18" s="1240">
        <v>264403.125</v>
      </c>
      <c r="BY18" s="1153"/>
      <c r="BZ18" s="1155"/>
      <c r="CC18" s="118">
        <v>350000</v>
      </c>
      <c r="CD18" s="1205" t="str">
        <f t="shared" si="8"/>
        <v>RMB</v>
      </c>
      <c r="CE18" s="1154">
        <f t="shared" si="9"/>
        <v>0</v>
      </c>
      <c r="CF18" s="1154">
        <f t="shared" si="10"/>
        <v>0</v>
      </c>
      <c r="CG18" s="1154">
        <f t="shared" si="11"/>
        <v>0</v>
      </c>
    </row>
    <row r="19" spans="1:85">
      <c r="A19" s="83">
        <v>9</v>
      </c>
      <c r="B19" s="83" t="s">
        <v>443</v>
      </c>
      <c r="C19" s="84" t="s">
        <v>253</v>
      </c>
      <c r="D19" s="84" t="s">
        <v>444</v>
      </c>
      <c r="E19" s="84"/>
      <c r="F19" s="469">
        <v>600000</v>
      </c>
      <c r="G19" s="63" t="s">
        <v>250</v>
      </c>
      <c r="H19" s="66">
        <v>600000</v>
      </c>
      <c r="I19" s="85">
        <f t="shared" si="34"/>
        <v>1.1440600402709136</v>
      </c>
      <c r="J19" s="66">
        <f t="shared" si="12"/>
        <v>0</v>
      </c>
      <c r="K19" s="471">
        <f t="shared" si="13"/>
        <v>686436.02416254813</v>
      </c>
      <c r="L19" s="66">
        <f t="shared" si="0"/>
        <v>686436.02416254813</v>
      </c>
      <c r="N19" s="64">
        <f>L19</f>
        <v>686436.02416254813</v>
      </c>
      <c r="P19" s="64">
        <f t="shared" si="14"/>
        <v>686436.02416254813</v>
      </c>
      <c r="R19" s="64">
        <f t="shared" si="1"/>
        <v>686436.02416254813</v>
      </c>
      <c r="T19" s="64">
        <f t="shared" si="15"/>
        <v>686436.02416254813</v>
      </c>
      <c r="V19" s="64">
        <f t="shared" si="2"/>
        <v>686436.02416254813</v>
      </c>
      <c r="X19" s="64">
        <f t="shared" si="3"/>
        <v>686436.02416254813</v>
      </c>
      <c r="Z19" s="86">
        <v>0.25</v>
      </c>
      <c r="AA19" s="86">
        <f t="shared" si="16"/>
        <v>0.75</v>
      </c>
      <c r="AB19" s="71"/>
      <c r="AC19" s="87">
        <f t="shared" si="17"/>
        <v>171609.00604063703</v>
      </c>
      <c r="AD19" s="87">
        <f t="shared" si="18"/>
        <v>514827.0181219111</v>
      </c>
      <c r="AE19" s="87"/>
      <c r="AF19" s="1124">
        <f t="shared" si="19"/>
        <v>171609.00604063703</v>
      </c>
      <c r="AG19" s="1124">
        <f t="shared" si="20"/>
        <v>514827.0181219111</v>
      </c>
      <c r="AH19" s="87"/>
      <c r="AI19" s="87">
        <f>Z19*R19</f>
        <v>171609.00604063703</v>
      </c>
      <c r="AJ19" s="87">
        <f>AA19*R19</f>
        <v>514827.0181219111</v>
      </c>
      <c r="AK19" s="66"/>
      <c r="AL19" s="86">
        <f t="shared" si="4"/>
        <v>0.25</v>
      </c>
      <c r="AM19" s="86">
        <f t="shared" si="21"/>
        <v>0.75</v>
      </c>
      <c r="AN19" s="87"/>
      <c r="AO19" s="87">
        <f>AL19*T19</f>
        <v>171609.00604063703</v>
      </c>
      <c r="AP19" s="87">
        <f t="shared" si="23"/>
        <v>514827.0181219111</v>
      </c>
      <c r="AQ19" s="87"/>
      <c r="AR19" s="1124">
        <f t="shared" si="24"/>
        <v>171609.00604063703</v>
      </c>
      <c r="AS19" s="1124">
        <f t="shared" si="25"/>
        <v>514827.0181219111</v>
      </c>
      <c r="AT19" s="87"/>
      <c r="AU19" s="87">
        <f t="shared" si="26"/>
        <v>171609.00604063703</v>
      </c>
      <c r="AV19" s="87">
        <f t="shared" si="27"/>
        <v>514827.0181219111</v>
      </c>
      <c r="AW19" s="66"/>
      <c r="AX19" s="66"/>
      <c r="AY19" s="88">
        <v>0</v>
      </c>
      <c r="AZ19" s="88">
        <v>0</v>
      </c>
      <c r="BB19" s="89">
        <f t="shared" si="28"/>
        <v>171609.00604063703</v>
      </c>
      <c r="BC19" s="89">
        <f t="shared" si="28"/>
        <v>514827.0181219111</v>
      </c>
      <c r="BE19" s="88">
        <v>0</v>
      </c>
      <c r="BF19" s="88">
        <v>0</v>
      </c>
      <c r="BH19" s="89">
        <f t="shared" si="29"/>
        <v>171609.00604063703</v>
      </c>
      <c r="BI19" s="89">
        <f t="shared" si="5"/>
        <v>514827.0181219111</v>
      </c>
      <c r="BK19" s="1153"/>
      <c r="BL19" s="1344"/>
      <c r="BM19" s="1345"/>
      <c r="BN19" s="1153">
        <f t="shared" si="30"/>
        <v>424547.87891268538</v>
      </c>
      <c r="BO19" s="1237">
        <f t="shared" si="6"/>
        <v>106136.96972817135</v>
      </c>
      <c r="BP19" s="1237">
        <f t="shared" si="7"/>
        <v>318410.90918451402</v>
      </c>
      <c r="BQ19" s="1153"/>
      <c r="BR19" s="1154"/>
      <c r="BS19" s="1146"/>
      <c r="BT19" s="1235"/>
      <c r="BU19" s="1236"/>
      <c r="BV19" s="1226">
        <v>371088.81</v>
      </c>
      <c r="BW19" s="1240">
        <v>92772.202499999999</v>
      </c>
      <c r="BX19" s="1240">
        <v>278316.60749999998</v>
      </c>
      <c r="BY19" s="1153"/>
      <c r="BZ19" s="1155"/>
      <c r="CC19" s="118">
        <v>360000</v>
      </c>
      <c r="CD19" s="1205" t="str">
        <f t="shared" si="8"/>
        <v>RMB</v>
      </c>
      <c r="CE19" s="1154">
        <f t="shared" si="9"/>
        <v>240000</v>
      </c>
      <c r="CF19" s="1154">
        <f t="shared" si="10"/>
        <v>274574.40966501925</v>
      </c>
      <c r="CG19" s="1154">
        <f t="shared" si="11"/>
        <v>240000</v>
      </c>
    </row>
    <row r="20" spans="1:85" ht="18" customHeight="1">
      <c r="A20" s="83">
        <v>10</v>
      </c>
      <c r="B20" s="83" t="s">
        <v>438</v>
      </c>
      <c r="C20" s="84" t="s">
        <v>676</v>
      </c>
      <c r="D20" s="84" t="s">
        <v>255</v>
      </c>
      <c r="E20" s="470">
        <v>200000</v>
      </c>
      <c r="F20" s="469">
        <v>300000</v>
      </c>
      <c r="G20" s="63" t="s">
        <v>250</v>
      </c>
      <c r="H20" s="66">
        <v>500000</v>
      </c>
      <c r="I20" s="85">
        <f t="shared" si="34"/>
        <v>1.1440600402709136</v>
      </c>
      <c r="J20" s="66">
        <f t="shared" si="12"/>
        <v>228812.00805418272</v>
      </c>
      <c r="K20" s="471">
        <f t="shared" si="13"/>
        <v>343218.01208127406</v>
      </c>
      <c r="L20" s="66">
        <f t="shared" si="0"/>
        <v>572030.02013545681</v>
      </c>
      <c r="N20" s="66">
        <f t="shared" si="31"/>
        <v>572030.02013545681</v>
      </c>
      <c r="P20" s="66">
        <f t="shared" si="14"/>
        <v>572030.02013545681</v>
      </c>
      <c r="R20" s="66">
        <f t="shared" si="1"/>
        <v>572030.02013545681</v>
      </c>
      <c r="S20" s="66"/>
      <c r="T20" s="64">
        <f t="shared" si="15"/>
        <v>572030.02013545681</v>
      </c>
      <c r="U20" s="66"/>
      <c r="V20" s="64">
        <f t="shared" si="2"/>
        <v>572030.02013545681</v>
      </c>
      <c r="W20" s="66"/>
      <c r="X20" s="64">
        <f t="shared" si="3"/>
        <v>572030.02013545681</v>
      </c>
      <c r="Z20" s="86">
        <v>0.25</v>
      </c>
      <c r="AA20" s="86">
        <f t="shared" si="16"/>
        <v>0.75</v>
      </c>
      <c r="AB20" s="71"/>
      <c r="AC20" s="87">
        <f t="shared" si="17"/>
        <v>143007.5050338642</v>
      </c>
      <c r="AD20" s="87">
        <f t="shared" si="18"/>
        <v>429022.51510159264</v>
      </c>
      <c r="AE20" s="87"/>
      <c r="AF20" s="1124">
        <f t="shared" si="19"/>
        <v>143007.5050338642</v>
      </c>
      <c r="AG20" s="1124">
        <f t="shared" si="20"/>
        <v>429022.51510159264</v>
      </c>
      <c r="AH20" s="87"/>
      <c r="AI20" s="87">
        <f t="shared" si="32"/>
        <v>143007.5050338642</v>
      </c>
      <c r="AJ20" s="87">
        <f t="shared" si="33"/>
        <v>429022.51510159264</v>
      </c>
      <c r="AK20" s="66"/>
      <c r="AL20" s="86">
        <f t="shared" si="4"/>
        <v>0.25</v>
      </c>
      <c r="AM20" s="86">
        <f t="shared" si="21"/>
        <v>0.75</v>
      </c>
      <c r="AN20" s="87"/>
      <c r="AO20" s="87">
        <f t="shared" si="22"/>
        <v>143007.5050338642</v>
      </c>
      <c r="AP20" s="87">
        <f t="shared" si="23"/>
        <v>429022.51510159264</v>
      </c>
      <c r="AQ20" s="87"/>
      <c r="AR20" s="1124">
        <f t="shared" si="24"/>
        <v>143007.5050338642</v>
      </c>
      <c r="AS20" s="1124">
        <f t="shared" si="25"/>
        <v>429022.51510159264</v>
      </c>
      <c r="AT20" s="87"/>
      <c r="AU20" s="87">
        <f t="shared" si="26"/>
        <v>143007.5050338642</v>
      </c>
      <c r="AV20" s="87">
        <f t="shared" si="27"/>
        <v>429022.51510159264</v>
      </c>
      <c r="AW20" s="66"/>
      <c r="AX20" s="66"/>
      <c r="AY20" s="88">
        <v>0</v>
      </c>
      <c r="AZ20" s="88">
        <v>0</v>
      </c>
      <c r="BB20" s="89">
        <f t="shared" si="28"/>
        <v>143007.5050338642</v>
      </c>
      <c r="BC20" s="89">
        <f t="shared" si="28"/>
        <v>429022.51510159264</v>
      </c>
      <c r="BE20" s="88">
        <v>0</v>
      </c>
      <c r="BF20" s="88">
        <v>0</v>
      </c>
      <c r="BH20" s="89">
        <f t="shared" si="29"/>
        <v>143007.5050338642</v>
      </c>
      <c r="BI20" s="89">
        <f t="shared" si="5"/>
        <v>429022.51510159264</v>
      </c>
      <c r="BK20" s="1153"/>
      <c r="BL20" s="1344"/>
      <c r="BM20" s="1345"/>
      <c r="BN20" s="1153">
        <f t="shared" si="30"/>
        <v>486454.32912319247</v>
      </c>
      <c r="BO20" s="1237">
        <f t="shared" si="6"/>
        <v>121613.58228079812</v>
      </c>
      <c r="BP20" s="1237">
        <f t="shared" si="7"/>
        <v>364840.74684239435</v>
      </c>
      <c r="BQ20" s="1153"/>
      <c r="BR20" s="1154"/>
      <c r="BS20" s="1146"/>
      <c r="BT20" s="1235"/>
      <c r="BU20" s="1236"/>
      <c r="BV20" s="1226">
        <v>425200</v>
      </c>
      <c r="BW20" s="1240">
        <v>106300</v>
      </c>
      <c r="BX20" s="1240">
        <v>318900</v>
      </c>
      <c r="BY20" s="1153"/>
      <c r="BZ20" s="1155"/>
      <c r="CC20" s="118">
        <v>400000</v>
      </c>
      <c r="CD20" s="1205" t="str">
        <f t="shared" si="8"/>
        <v>RMB</v>
      </c>
      <c r="CE20" s="1154">
        <f t="shared" si="9"/>
        <v>100000</v>
      </c>
      <c r="CF20" s="1154">
        <f t="shared" si="10"/>
        <v>114406.00402709136</v>
      </c>
      <c r="CG20" s="1154">
        <f t="shared" si="11"/>
        <v>100000</v>
      </c>
    </row>
    <row r="21" spans="1:85">
      <c r="A21" s="83">
        <v>11</v>
      </c>
      <c r="B21" s="83" t="s">
        <v>437</v>
      </c>
      <c r="C21" s="63" t="s">
        <v>677</v>
      </c>
      <c r="D21" s="84" t="s">
        <v>256</v>
      </c>
      <c r="E21" s="470">
        <v>763623</v>
      </c>
      <c r="F21" s="469">
        <v>545445</v>
      </c>
      <c r="G21" s="63" t="s">
        <v>252</v>
      </c>
      <c r="H21" s="66">
        <f>2181780+60000</f>
        <v>2241780</v>
      </c>
      <c r="I21" s="85">
        <f t="shared" si="34"/>
        <v>1</v>
      </c>
      <c r="J21" s="66">
        <f t="shared" si="12"/>
        <v>763623</v>
      </c>
      <c r="K21" s="471">
        <f>I21*F21</f>
        <v>545445</v>
      </c>
      <c r="L21" s="66">
        <f t="shared" si="0"/>
        <v>2241780</v>
      </c>
      <c r="N21" s="66">
        <f t="shared" si="31"/>
        <v>2241780</v>
      </c>
      <c r="P21" s="66">
        <f t="shared" si="14"/>
        <v>2241780</v>
      </c>
      <c r="R21" s="66">
        <f t="shared" si="1"/>
        <v>2241780</v>
      </c>
      <c r="S21" s="66"/>
      <c r="T21" s="64">
        <f t="shared" si="15"/>
        <v>2241780</v>
      </c>
      <c r="U21" s="66"/>
      <c r="V21" s="64">
        <f t="shared" si="2"/>
        <v>2241780</v>
      </c>
      <c r="W21" s="66"/>
      <c r="X21" s="64">
        <f t="shared" si="3"/>
        <v>2241780</v>
      </c>
      <c r="Z21" s="86">
        <v>0.25</v>
      </c>
      <c r="AA21" s="86">
        <f t="shared" si="16"/>
        <v>0.75</v>
      </c>
      <c r="AB21" s="71"/>
      <c r="AC21" s="87">
        <f t="shared" si="17"/>
        <v>560445</v>
      </c>
      <c r="AD21" s="87">
        <f t="shared" si="18"/>
        <v>1681335</v>
      </c>
      <c r="AE21" s="87"/>
      <c r="AF21" s="1124">
        <f t="shared" si="19"/>
        <v>560445</v>
      </c>
      <c r="AG21" s="1124">
        <f t="shared" si="20"/>
        <v>1681335</v>
      </c>
      <c r="AH21" s="87"/>
      <c r="AI21" s="87">
        <f t="shared" si="32"/>
        <v>560445</v>
      </c>
      <c r="AJ21" s="87">
        <f t="shared" si="33"/>
        <v>1681335</v>
      </c>
      <c r="AK21" s="66"/>
      <c r="AL21" s="86">
        <f t="shared" si="4"/>
        <v>0.25</v>
      </c>
      <c r="AM21" s="86">
        <f t="shared" si="21"/>
        <v>0.75</v>
      </c>
      <c r="AN21" s="87"/>
      <c r="AO21" s="87">
        <f t="shared" si="22"/>
        <v>560445</v>
      </c>
      <c r="AP21" s="87">
        <f t="shared" si="23"/>
        <v>1681335</v>
      </c>
      <c r="AQ21" s="87"/>
      <c r="AR21" s="1124">
        <f t="shared" si="24"/>
        <v>560445</v>
      </c>
      <c r="AS21" s="1124">
        <f t="shared" si="25"/>
        <v>1681335</v>
      </c>
      <c r="AT21" s="87"/>
      <c r="AU21" s="87">
        <f t="shared" si="26"/>
        <v>560445</v>
      </c>
      <c r="AV21" s="87">
        <f t="shared" si="27"/>
        <v>1681335</v>
      </c>
      <c r="AW21" s="66"/>
      <c r="AX21" s="66"/>
      <c r="AY21" s="88">
        <v>0</v>
      </c>
      <c r="AZ21" s="88">
        <v>0</v>
      </c>
      <c r="BB21" s="89">
        <f t="shared" si="28"/>
        <v>560445</v>
      </c>
      <c r="BC21" s="89">
        <f t="shared" si="28"/>
        <v>1681335</v>
      </c>
      <c r="BE21" s="88">
        <v>0</v>
      </c>
      <c r="BF21" s="88">
        <v>0</v>
      </c>
      <c r="BH21" s="89">
        <f t="shared" si="29"/>
        <v>560445</v>
      </c>
      <c r="BI21" s="89">
        <f t="shared" si="5"/>
        <v>1681335</v>
      </c>
      <c r="BK21" s="1153"/>
      <c r="BL21" s="1344"/>
      <c r="BM21" s="1345"/>
      <c r="BN21" s="1225">
        <f>1309068+77931.97/$F$5</f>
        <v>1377186.7763376001</v>
      </c>
      <c r="BO21" s="1244">
        <f>BN21*0.25</f>
        <v>344296.69408440002</v>
      </c>
      <c r="BP21" s="1244">
        <f>BN21*0.75</f>
        <v>1032890.0822532</v>
      </c>
      <c r="BQ21" s="1153"/>
      <c r="BR21" s="1154"/>
      <c r="BS21" s="1146"/>
      <c r="BT21" s="1235"/>
      <c r="BU21" s="1236"/>
      <c r="BV21" s="1224">
        <v>1311333.2899999998</v>
      </c>
      <c r="BW21" s="1245">
        <v>327833.32250000001</v>
      </c>
      <c r="BX21" s="1245">
        <v>983499.9674999998</v>
      </c>
      <c r="BY21" s="1153"/>
      <c r="BZ21" s="1155"/>
      <c r="CC21" s="118">
        <v>1309068</v>
      </c>
      <c r="CD21" s="1205" t="str">
        <f t="shared" si="8"/>
        <v>HKD</v>
      </c>
      <c r="CE21" s="1154">
        <f t="shared" si="9"/>
        <v>932712</v>
      </c>
      <c r="CF21" s="1154">
        <f t="shared" si="10"/>
        <v>932712</v>
      </c>
      <c r="CG21" s="1154">
        <f t="shared" si="11"/>
        <v>815264.90495999984</v>
      </c>
    </row>
    <row r="22" spans="1:85" ht="17.5" customHeight="1">
      <c r="A22" s="83">
        <v>12</v>
      </c>
      <c r="B22" s="83" t="s">
        <v>434</v>
      </c>
      <c r="C22" s="84" t="s">
        <v>251</v>
      </c>
      <c r="D22" s="84" t="s">
        <v>688</v>
      </c>
      <c r="E22" s="84"/>
      <c r="F22" s="469">
        <v>180000</v>
      </c>
      <c r="G22" s="63" t="s">
        <v>250</v>
      </c>
      <c r="H22" s="66">
        <v>300000</v>
      </c>
      <c r="I22" s="85">
        <f t="shared" si="34"/>
        <v>1.1440600402709136</v>
      </c>
      <c r="J22" s="66">
        <f t="shared" si="12"/>
        <v>0</v>
      </c>
      <c r="K22" s="471">
        <f>I22*F22</f>
        <v>205930.80724876444</v>
      </c>
      <c r="L22" s="66">
        <f t="shared" si="0"/>
        <v>343218.01208127406</v>
      </c>
      <c r="N22" s="66">
        <f t="shared" si="31"/>
        <v>343218.01208127406</v>
      </c>
      <c r="P22" s="66">
        <f t="shared" si="14"/>
        <v>343218.01208127406</v>
      </c>
      <c r="R22" s="66">
        <f t="shared" si="1"/>
        <v>343218.01208127406</v>
      </c>
      <c r="S22" s="66"/>
      <c r="T22" s="64">
        <f t="shared" si="15"/>
        <v>343218.01208127406</v>
      </c>
      <c r="U22" s="66"/>
      <c r="V22" s="64">
        <f t="shared" si="2"/>
        <v>343218.01208127406</v>
      </c>
      <c r="W22" s="66"/>
      <c r="X22" s="64">
        <f t="shared" si="3"/>
        <v>343218.01208127406</v>
      </c>
      <c r="Z22" s="86">
        <v>0.25</v>
      </c>
      <c r="AA22" s="86">
        <f t="shared" si="16"/>
        <v>0.75</v>
      </c>
      <c r="AB22" s="71"/>
      <c r="AC22" s="87">
        <f t="shared" si="17"/>
        <v>85804.503020318516</v>
      </c>
      <c r="AD22" s="87">
        <f t="shared" si="18"/>
        <v>257413.50906095555</v>
      </c>
      <c r="AE22" s="87"/>
      <c r="AF22" s="1124">
        <f t="shared" si="19"/>
        <v>85804.503020318516</v>
      </c>
      <c r="AG22" s="1124">
        <f t="shared" si="20"/>
        <v>257413.50906095555</v>
      </c>
      <c r="AH22" s="87"/>
      <c r="AI22" s="87">
        <f t="shared" si="32"/>
        <v>85804.503020318516</v>
      </c>
      <c r="AJ22" s="87">
        <f t="shared" si="33"/>
        <v>257413.50906095555</v>
      </c>
      <c r="AK22" s="66"/>
      <c r="AL22" s="86">
        <f t="shared" si="4"/>
        <v>0.25</v>
      </c>
      <c r="AM22" s="86">
        <f t="shared" si="21"/>
        <v>0.75</v>
      </c>
      <c r="AN22" s="87"/>
      <c r="AO22" s="87">
        <f>AL22*T22</f>
        <v>85804.503020318516</v>
      </c>
      <c r="AP22" s="87">
        <f t="shared" si="23"/>
        <v>257413.50906095555</v>
      </c>
      <c r="AQ22" s="87"/>
      <c r="AR22" s="1124">
        <f t="shared" si="24"/>
        <v>85804.503020318516</v>
      </c>
      <c r="AS22" s="1124">
        <f t="shared" si="25"/>
        <v>257413.50906095555</v>
      </c>
      <c r="AT22" s="87"/>
      <c r="AU22" s="87">
        <f t="shared" si="26"/>
        <v>85804.503020318516</v>
      </c>
      <c r="AV22" s="87">
        <f t="shared" si="27"/>
        <v>257413.50906095555</v>
      </c>
      <c r="AW22" s="66"/>
      <c r="AX22" s="66"/>
      <c r="AY22" s="88">
        <v>0</v>
      </c>
      <c r="AZ22" s="88">
        <v>0</v>
      </c>
      <c r="BB22" s="89">
        <f t="shared" si="28"/>
        <v>85804.503020318516</v>
      </c>
      <c r="BC22" s="89">
        <f t="shared" si="28"/>
        <v>257413.50906095555</v>
      </c>
      <c r="BE22" s="88">
        <v>0</v>
      </c>
      <c r="BF22" s="88">
        <v>0</v>
      </c>
      <c r="BH22" s="89">
        <f t="shared" si="29"/>
        <v>85804.503020318516</v>
      </c>
      <c r="BI22" s="89">
        <f t="shared" si="5"/>
        <v>257413.50906095555</v>
      </c>
      <c r="BK22" s="1153"/>
      <c r="BL22" s="1344"/>
      <c r="BM22" s="1345"/>
      <c r="BN22" s="1153">
        <f t="shared" si="30"/>
        <v>324928.40472267987</v>
      </c>
      <c r="BO22" s="1237">
        <f t="shared" ref="BO22:BO33" si="35">IF(BW22&gt;0,IF(G22="HKD",AF22,BW22*$F$5),0)</f>
        <v>81232.101180669968</v>
      </c>
      <c r="BP22" s="1237">
        <f t="shared" ref="BP22:BP33" si="36">IF(BX22&gt;0,IF(G22="HKD",AG22,BX22*$F$5),0)</f>
        <v>243696.30354200993</v>
      </c>
      <c r="BQ22" s="1153"/>
      <c r="BR22" s="1154"/>
      <c r="BS22" s="1146"/>
      <c r="BT22" s="1235"/>
      <c r="BU22" s="1236"/>
      <c r="BV22" s="1226">
        <v>284013.42</v>
      </c>
      <c r="BW22" s="1240">
        <v>71003.354999999996</v>
      </c>
      <c r="BX22" s="1240">
        <v>213010.065</v>
      </c>
      <c r="BY22" s="1153"/>
      <c r="BZ22" s="1155"/>
      <c r="CC22" s="118">
        <v>240000</v>
      </c>
      <c r="CD22" s="1205" t="str">
        <f t="shared" si="8"/>
        <v>RMB</v>
      </c>
      <c r="CE22" s="1154">
        <f t="shared" si="9"/>
        <v>60000</v>
      </c>
      <c r="CF22" s="1154">
        <f t="shared" si="10"/>
        <v>68643.602416254813</v>
      </c>
      <c r="CG22" s="1154">
        <f t="shared" si="11"/>
        <v>60000</v>
      </c>
    </row>
    <row r="23" spans="1:85" ht="17.5" customHeight="1">
      <c r="A23" s="83">
        <v>13</v>
      </c>
      <c r="B23" s="83" t="s">
        <v>442</v>
      </c>
      <c r="C23" s="84" t="s">
        <v>678</v>
      </c>
      <c r="D23" s="84" t="s">
        <v>689</v>
      </c>
      <c r="E23" s="84"/>
      <c r="F23" s="469">
        <v>288000</v>
      </c>
      <c r="G23" s="63" t="s">
        <v>250</v>
      </c>
      <c r="H23" s="66">
        <f>360000+70000</f>
        <v>430000</v>
      </c>
      <c r="I23" s="85">
        <f t="shared" ref="I23:I34" si="37">IF(G23="HKD",$F$3,IF(G23="USD",$F$4,IF(G23="RMB",$F$5,"")))</f>
        <v>1.1440600402709136</v>
      </c>
      <c r="J23" s="66">
        <f t="shared" si="12"/>
        <v>0</v>
      </c>
      <c r="K23" s="471">
        <f t="shared" si="13"/>
        <v>329489.29159802309</v>
      </c>
      <c r="L23" s="66">
        <f t="shared" si="0"/>
        <v>491945.81731649284</v>
      </c>
      <c r="N23" s="66">
        <f t="shared" si="31"/>
        <v>491945.81731649284</v>
      </c>
      <c r="P23" s="66">
        <f t="shared" si="14"/>
        <v>491945.81731649284</v>
      </c>
      <c r="R23" s="66">
        <f t="shared" si="1"/>
        <v>491945.81731649284</v>
      </c>
      <c r="S23" s="66"/>
      <c r="T23" s="64">
        <f t="shared" si="15"/>
        <v>491945.81731649284</v>
      </c>
      <c r="U23" s="66"/>
      <c r="V23" s="64">
        <f t="shared" si="2"/>
        <v>491945.81731649284</v>
      </c>
      <c r="W23" s="66"/>
      <c r="X23" s="64">
        <f t="shared" si="3"/>
        <v>491945.81731649284</v>
      </c>
      <c r="Z23" s="86">
        <v>0.25</v>
      </c>
      <c r="AA23" s="86">
        <f t="shared" si="16"/>
        <v>0.75</v>
      </c>
      <c r="AB23" s="71"/>
      <c r="AC23" s="87">
        <f t="shared" si="17"/>
        <v>122986.45432912321</v>
      </c>
      <c r="AD23" s="87">
        <f t="shared" si="18"/>
        <v>368959.36298736965</v>
      </c>
      <c r="AE23" s="87"/>
      <c r="AF23" s="1124">
        <f t="shared" si="19"/>
        <v>122986.45432912321</v>
      </c>
      <c r="AG23" s="1124">
        <f t="shared" si="20"/>
        <v>368959.36298736965</v>
      </c>
      <c r="AH23" s="87"/>
      <c r="AI23" s="87">
        <f t="shared" si="32"/>
        <v>122986.45432912321</v>
      </c>
      <c r="AJ23" s="87">
        <f t="shared" si="33"/>
        <v>368959.36298736965</v>
      </c>
      <c r="AK23" s="66"/>
      <c r="AL23" s="86">
        <f t="shared" si="4"/>
        <v>0.25</v>
      </c>
      <c r="AM23" s="86">
        <f t="shared" si="21"/>
        <v>0.75</v>
      </c>
      <c r="AN23" s="87"/>
      <c r="AO23" s="87">
        <f>AL23*T23</f>
        <v>122986.45432912321</v>
      </c>
      <c r="AP23" s="87">
        <f t="shared" si="23"/>
        <v>368959.36298736965</v>
      </c>
      <c r="AQ23" s="87"/>
      <c r="AR23" s="1124">
        <f t="shared" si="24"/>
        <v>122986.45432912321</v>
      </c>
      <c r="AS23" s="1124">
        <f t="shared" si="25"/>
        <v>368959.36298736965</v>
      </c>
      <c r="AT23" s="87"/>
      <c r="AU23" s="87">
        <f t="shared" si="26"/>
        <v>122986.45432912321</v>
      </c>
      <c r="AV23" s="87">
        <f t="shared" si="27"/>
        <v>368959.36298736965</v>
      </c>
      <c r="AW23" s="66"/>
      <c r="AX23" s="66"/>
      <c r="AY23" s="88">
        <v>0</v>
      </c>
      <c r="AZ23" s="88">
        <v>0</v>
      </c>
      <c r="BB23" s="89">
        <f t="shared" si="28"/>
        <v>122986.45432912321</v>
      </c>
      <c r="BC23" s="89">
        <f t="shared" si="28"/>
        <v>368959.36298736965</v>
      </c>
      <c r="BE23" s="88">
        <v>0</v>
      </c>
      <c r="BF23" s="88">
        <v>0</v>
      </c>
      <c r="BH23" s="89">
        <f t="shared" si="29"/>
        <v>122986.45432912321</v>
      </c>
      <c r="BI23" s="89">
        <f t="shared" si="5"/>
        <v>368959.36298736965</v>
      </c>
      <c r="BK23" s="1153"/>
      <c r="BL23" s="1344"/>
      <c r="BM23" s="1345"/>
      <c r="BN23" s="1153">
        <f t="shared" si="30"/>
        <v>310838.9621087315</v>
      </c>
      <c r="BO23" s="1237">
        <f t="shared" si="35"/>
        <v>77709.740527182876</v>
      </c>
      <c r="BP23" s="1237">
        <f t="shared" si="36"/>
        <v>233129.22158154863</v>
      </c>
      <c r="BQ23" s="1153"/>
      <c r="BR23" s="1154"/>
      <c r="BS23" s="1146"/>
      <c r="BT23" s="1235"/>
      <c r="BU23" s="1236"/>
      <c r="BV23" s="1226">
        <v>271698.12</v>
      </c>
      <c r="BW23" s="1240">
        <v>67924.53</v>
      </c>
      <c r="BX23" s="1240">
        <v>203773.59</v>
      </c>
      <c r="BY23" s="1153"/>
      <c r="BZ23" s="1155"/>
      <c r="CC23" s="118">
        <v>288000</v>
      </c>
      <c r="CD23" s="1205" t="str">
        <f t="shared" si="8"/>
        <v>RMB</v>
      </c>
      <c r="CE23" s="1154">
        <f t="shared" si="9"/>
        <v>142000</v>
      </c>
      <c r="CF23" s="1154">
        <f t="shared" si="10"/>
        <v>162456.52571846973</v>
      </c>
      <c r="CG23" s="1154">
        <f t="shared" si="11"/>
        <v>142000</v>
      </c>
    </row>
    <row r="24" spans="1:85">
      <c r="A24" s="83">
        <v>14</v>
      </c>
      <c r="B24" s="83" t="s">
        <v>440</v>
      </c>
      <c r="C24" s="84" t="s">
        <v>679</v>
      </c>
      <c r="D24" s="84" t="s">
        <v>264</v>
      </c>
      <c r="E24" s="84">
        <v>65500</v>
      </c>
      <c r="F24" s="84">
        <v>17837</v>
      </c>
      <c r="G24" s="63" t="s">
        <v>248</v>
      </c>
      <c r="H24" s="66">
        <f>83337+9000</f>
        <v>92337</v>
      </c>
      <c r="I24" s="85">
        <f t="shared" si="37"/>
        <v>7.8289</v>
      </c>
      <c r="J24" s="66">
        <f t="shared" si="12"/>
        <v>512792.95</v>
      </c>
      <c r="K24" s="471">
        <f t="shared" si="13"/>
        <v>139644.08929999999</v>
      </c>
      <c r="L24" s="66">
        <f>H24*I24</f>
        <v>722897.13930000004</v>
      </c>
      <c r="N24" s="64">
        <f>L24</f>
        <v>722897.13930000004</v>
      </c>
      <c r="P24" s="64">
        <f>L24</f>
        <v>722897.13930000004</v>
      </c>
      <c r="R24" s="64">
        <f>L24</f>
        <v>722897.13930000004</v>
      </c>
      <c r="T24" s="64">
        <f>L24</f>
        <v>722897.13930000004</v>
      </c>
      <c r="V24" s="66">
        <f>L24</f>
        <v>722897.13930000004</v>
      </c>
      <c r="X24" s="66">
        <f>L24</f>
        <v>722897.13930000004</v>
      </c>
      <c r="Z24" s="86">
        <v>0.25</v>
      </c>
      <c r="AA24" s="86">
        <f t="shared" ref="AA24:AA29" si="38">1-Z24</f>
        <v>0.75</v>
      </c>
      <c r="AB24" s="71"/>
      <c r="AC24" s="87">
        <f t="shared" ref="AC24:AC29" si="39">Z24*N24</f>
        <v>180724.28482500001</v>
      </c>
      <c r="AD24" s="87">
        <f t="shared" ref="AD24:AD29" si="40">AA24*N24</f>
        <v>542172.85447500006</v>
      </c>
      <c r="AE24" s="87"/>
      <c r="AF24" s="1124">
        <f t="shared" ref="AF24:AF29" si="41">Z24*P24</f>
        <v>180724.28482500001</v>
      </c>
      <c r="AG24" s="1124">
        <f t="shared" ref="AG24:AG29" si="42">AA24*P24</f>
        <v>542172.85447500006</v>
      </c>
      <c r="AH24" s="87"/>
      <c r="AI24" s="87">
        <f t="shared" ref="AI24:AI29" si="43">Z24*R24</f>
        <v>180724.28482500001</v>
      </c>
      <c r="AJ24" s="87">
        <f t="shared" ref="AJ24:AJ29" si="44">AA24*R24</f>
        <v>542172.85447500006</v>
      </c>
      <c r="AK24" s="66"/>
      <c r="AL24" s="86">
        <f t="shared" ref="AL24:AL29" si="45">Z24</f>
        <v>0.25</v>
      </c>
      <c r="AM24" s="86">
        <f t="shared" ref="AM24:AM29" si="46">1-AL24</f>
        <v>0.75</v>
      </c>
      <c r="AN24" s="87"/>
      <c r="AO24" s="87">
        <f t="shared" ref="AO24:AO29" si="47">AL24*T24</f>
        <v>180724.28482500001</v>
      </c>
      <c r="AP24" s="87">
        <f t="shared" ref="AP24:AP29" si="48">AM24*T24</f>
        <v>542172.85447500006</v>
      </c>
      <c r="AQ24" s="87"/>
      <c r="AR24" s="1124">
        <f t="shared" ref="AR24:AR29" si="49">AL24*V24</f>
        <v>180724.28482500001</v>
      </c>
      <c r="AS24" s="1124">
        <f t="shared" ref="AS24:AS29" si="50">AM24*V24</f>
        <v>542172.85447500006</v>
      </c>
      <c r="AT24" s="87"/>
      <c r="AU24" s="87">
        <f t="shared" ref="AU24:AU29" si="51">AL24*X24</f>
        <v>180724.28482500001</v>
      </c>
      <c r="AV24" s="87">
        <f t="shared" ref="AV24:AV29" si="52">AM24*X24</f>
        <v>542172.85447500006</v>
      </c>
      <c r="AW24" s="66"/>
      <c r="AX24" s="66"/>
      <c r="AY24" s="88">
        <v>0</v>
      </c>
      <c r="AZ24" s="88">
        <v>0</v>
      </c>
      <c r="BB24" s="89">
        <f t="shared" si="28"/>
        <v>180724.28482500001</v>
      </c>
      <c r="BC24" s="89">
        <f t="shared" si="28"/>
        <v>542172.85447500006</v>
      </c>
      <c r="BE24" s="88">
        <v>0</v>
      </c>
      <c r="BF24" s="88">
        <v>0</v>
      </c>
      <c r="BH24" s="89">
        <f t="shared" si="29"/>
        <v>180724.28482500001</v>
      </c>
      <c r="BI24" s="89">
        <f t="shared" si="29"/>
        <v>542172.85447500006</v>
      </c>
      <c r="BK24" s="1153"/>
      <c r="BL24" s="1344"/>
      <c r="BM24" s="1345"/>
      <c r="BN24" s="1153">
        <f t="shared" si="30"/>
        <v>626101.72981878102</v>
      </c>
      <c r="BO24" s="1237">
        <f t="shared" si="35"/>
        <v>156525.43245469526</v>
      </c>
      <c r="BP24" s="1237">
        <f t="shared" si="36"/>
        <v>469576.29736408574</v>
      </c>
      <c r="BQ24" s="1153"/>
      <c r="BR24" s="1154"/>
      <c r="BS24" s="1146"/>
      <c r="BT24" s="1235"/>
      <c r="BU24" s="1236"/>
      <c r="BV24" s="1226">
        <v>547263</v>
      </c>
      <c r="BW24" s="1240">
        <v>136815.75</v>
      </c>
      <c r="BX24" s="1240">
        <v>410447.25</v>
      </c>
      <c r="BY24" s="1153"/>
      <c r="BZ24" s="1155"/>
      <c r="CC24" s="118">
        <v>91051.83</v>
      </c>
      <c r="CD24" s="1205" t="str">
        <f t="shared" si="8"/>
        <v>USD</v>
      </c>
      <c r="CE24" s="1154">
        <f t="shared" si="9"/>
        <v>1285.1699999999983</v>
      </c>
      <c r="CF24" s="1154">
        <f t="shared" si="10"/>
        <v>10061.467412999986</v>
      </c>
      <c r="CG24" s="1154">
        <f t="shared" si="11"/>
        <v>8794.527436355027</v>
      </c>
    </row>
    <row r="25" spans="1:85">
      <c r="A25" s="83">
        <v>15</v>
      </c>
      <c r="B25" s="83" t="s">
        <v>529</v>
      </c>
      <c r="C25" s="84" t="s">
        <v>680</v>
      </c>
      <c r="D25" s="84" t="s">
        <v>617</v>
      </c>
      <c r="E25" s="84"/>
      <c r="F25" s="84">
        <v>26400</v>
      </c>
      <c r="G25" s="63" t="s">
        <v>250</v>
      </c>
      <c r="H25" s="373">
        <v>88000</v>
      </c>
      <c r="I25" s="85">
        <f t="shared" si="37"/>
        <v>1.1440600402709136</v>
      </c>
      <c r="J25" s="66">
        <f t="shared" si="12"/>
        <v>0</v>
      </c>
      <c r="K25" s="471">
        <f t="shared" si="13"/>
        <v>30203.185063152119</v>
      </c>
      <c r="L25" s="66">
        <f>H25*I25</f>
        <v>100677.2835438404</v>
      </c>
      <c r="N25" s="66">
        <f>L25</f>
        <v>100677.2835438404</v>
      </c>
      <c r="O25" s="66"/>
      <c r="P25" s="66">
        <f>L25</f>
        <v>100677.2835438404</v>
      </c>
      <c r="Q25" s="66"/>
      <c r="R25" s="66">
        <f>L25</f>
        <v>100677.2835438404</v>
      </c>
      <c r="S25" s="66"/>
      <c r="T25" s="64">
        <f>L25</f>
        <v>100677.2835438404</v>
      </c>
      <c r="U25" s="66"/>
      <c r="V25" s="66">
        <f>L25</f>
        <v>100677.2835438404</v>
      </c>
      <c r="W25" s="66"/>
      <c r="X25" s="66">
        <f>L25</f>
        <v>100677.2835438404</v>
      </c>
      <c r="Z25" s="86">
        <v>0</v>
      </c>
      <c r="AA25" s="86">
        <f t="shared" si="38"/>
        <v>1</v>
      </c>
      <c r="AB25" s="71"/>
      <c r="AC25" s="87">
        <f t="shared" si="39"/>
        <v>0</v>
      </c>
      <c r="AD25" s="87">
        <f t="shared" si="40"/>
        <v>100677.2835438404</v>
      </c>
      <c r="AE25" s="87"/>
      <c r="AF25" s="1124">
        <f t="shared" si="41"/>
        <v>0</v>
      </c>
      <c r="AG25" s="1124">
        <f t="shared" si="42"/>
        <v>100677.2835438404</v>
      </c>
      <c r="AH25" s="87"/>
      <c r="AI25" s="87">
        <f t="shared" si="43"/>
        <v>0</v>
      </c>
      <c r="AJ25" s="87">
        <f t="shared" si="44"/>
        <v>100677.2835438404</v>
      </c>
      <c r="AK25" s="66"/>
      <c r="AL25" s="86">
        <f t="shared" si="45"/>
        <v>0</v>
      </c>
      <c r="AM25" s="86">
        <f t="shared" si="46"/>
        <v>1</v>
      </c>
      <c r="AN25" s="87"/>
      <c r="AO25" s="87">
        <f t="shared" si="47"/>
        <v>0</v>
      </c>
      <c r="AP25" s="87">
        <f t="shared" si="48"/>
        <v>100677.2835438404</v>
      </c>
      <c r="AQ25" s="87"/>
      <c r="AR25" s="1124">
        <f t="shared" si="49"/>
        <v>0</v>
      </c>
      <c r="AS25" s="1124">
        <f t="shared" si="50"/>
        <v>100677.2835438404</v>
      </c>
      <c r="AT25" s="87"/>
      <c r="AU25" s="87">
        <f t="shared" si="51"/>
        <v>0</v>
      </c>
      <c r="AV25" s="87">
        <f t="shared" si="52"/>
        <v>100677.2835438404</v>
      </c>
      <c r="AW25" s="66"/>
      <c r="AX25" s="66"/>
      <c r="AY25" s="88">
        <v>0</v>
      </c>
      <c r="AZ25" s="88">
        <v>0</v>
      </c>
      <c r="BB25" s="89">
        <f t="shared" si="28"/>
        <v>0</v>
      </c>
      <c r="BC25" s="89">
        <f>AG25-AZ25</f>
        <v>100677.2835438404</v>
      </c>
      <c r="BE25" s="88">
        <v>0</v>
      </c>
      <c r="BF25" s="88">
        <v>0</v>
      </c>
      <c r="BH25" s="89">
        <f t="shared" si="29"/>
        <v>0</v>
      </c>
      <c r="BI25" s="89">
        <f t="shared" si="29"/>
        <v>100677.2835438404</v>
      </c>
      <c r="BK25" s="1153"/>
      <c r="BL25" s="1344"/>
      <c r="BM25" s="1345"/>
      <c r="BN25" s="1153">
        <f t="shared" si="30"/>
        <v>29904.139209225705</v>
      </c>
      <c r="BO25" s="1237">
        <f t="shared" si="35"/>
        <v>7476.0348023064262</v>
      </c>
      <c r="BP25" s="1237">
        <f t="shared" si="36"/>
        <v>22428.104406919279</v>
      </c>
      <c r="BQ25" s="1153"/>
      <c r="BR25" s="1154"/>
      <c r="BS25" s="1146"/>
      <c r="BT25" s="1235"/>
      <c r="BU25" s="1236"/>
      <c r="BV25" s="1226">
        <v>26138.61</v>
      </c>
      <c r="BW25" s="1240">
        <v>6534.6525000000001</v>
      </c>
      <c r="BX25" s="1240">
        <v>19603.9575</v>
      </c>
      <c r="BY25" s="1153"/>
      <c r="BZ25" s="1155"/>
      <c r="CC25" s="118">
        <v>26400</v>
      </c>
      <c r="CD25" s="1205" t="str">
        <f t="shared" si="8"/>
        <v>RMB</v>
      </c>
      <c r="CE25" s="1154">
        <f t="shared" si="9"/>
        <v>61600</v>
      </c>
      <c r="CF25" s="1154">
        <f t="shared" si="10"/>
        <v>70474.098480688277</v>
      </c>
      <c r="CG25" s="1154">
        <f t="shared" si="11"/>
        <v>61600</v>
      </c>
    </row>
    <row r="26" spans="1:85">
      <c r="A26" s="83">
        <v>16</v>
      </c>
      <c r="C26" s="84" t="s">
        <v>681</v>
      </c>
      <c r="D26" s="84" t="s">
        <v>690</v>
      </c>
      <c r="E26" s="84"/>
      <c r="F26" s="84"/>
      <c r="G26" s="63" t="s">
        <v>252</v>
      </c>
      <c r="H26" s="373">
        <v>12000</v>
      </c>
      <c r="I26" s="85">
        <f t="shared" si="37"/>
        <v>1</v>
      </c>
      <c r="J26" s="66">
        <f t="shared" si="12"/>
        <v>0</v>
      </c>
      <c r="K26" s="471">
        <f t="shared" si="13"/>
        <v>0</v>
      </c>
      <c r="L26" s="66">
        <f>H26*I26</f>
        <v>12000</v>
      </c>
      <c r="N26" s="66">
        <f>L26</f>
        <v>12000</v>
      </c>
      <c r="O26" s="66"/>
      <c r="P26" s="66">
        <f>L26</f>
        <v>12000</v>
      </c>
      <c r="Q26" s="66"/>
      <c r="R26" s="66">
        <f>L26</f>
        <v>12000</v>
      </c>
      <c r="S26" s="66"/>
      <c r="T26" s="64">
        <f>L26</f>
        <v>12000</v>
      </c>
      <c r="U26" s="66"/>
      <c r="V26" s="66">
        <f>L26</f>
        <v>12000</v>
      </c>
      <c r="W26" s="66"/>
      <c r="X26" s="66">
        <f>L26</f>
        <v>12000</v>
      </c>
      <c r="Z26" s="86">
        <v>0</v>
      </c>
      <c r="AA26" s="86">
        <f t="shared" si="38"/>
        <v>1</v>
      </c>
      <c r="AB26" s="71"/>
      <c r="AC26" s="87">
        <f t="shared" si="39"/>
        <v>0</v>
      </c>
      <c r="AD26" s="87">
        <f t="shared" si="40"/>
        <v>12000</v>
      </c>
      <c r="AE26" s="87"/>
      <c r="AF26" s="1124">
        <f t="shared" si="41"/>
        <v>0</v>
      </c>
      <c r="AG26" s="1124">
        <f t="shared" si="42"/>
        <v>12000</v>
      </c>
      <c r="AH26" s="87"/>
      <c r="AI26" s="87">
        <f t="shared" si="43"/>
        <v>0</v>
      </c>
      <c r="AJ26" s="87">
        <f t="shared" si="44"/>
        <v>12000</v>
      </c>
      <c r="AK26" s="66"/>
      <c r="AL26" s="86">
        <f t="shared" si="45"/>
        <v>0</v>
      </c>
      <c r="AM26" s="86">
        <f t="shared" si="46"/>
        <v>1</v>
      </c>
      <c r="AN26" s="87"/>
      <c r="AO26" s="87">
        <f t="shared" si="47"/>
        <v>0</v>
      </c>
      <c r="AP26" s="87">
        <f t="shared" si="48"/>
        <v>12000</v>
      </c>
      <c r="AQ26" s="87"/>
      <c r="AR26" s="1124">
        <f t="shared" si="49"/>
        <v>0</v>
      </c>
      <c r="AS26" s="1124">
        <f t="shared" si="50"/>
        <v>12000</v>
      </c>
      <c r="AT26" s="87"/>
      <c r="AU26" s="87">
        <f t="shared" si="51"/>
        <v>0</v>
      </c>
      <c r="AV26" s="87">
        <f t="shared" si="52"/>
        <v>12000</v>
      </c>
      <c r="AW26" s="66"/>
      <c r="AX26" s="66"/>
      <c r="AY26" s="88">
        <v>0</v>
      </c>
      <c r="AZ26" s="88">
        <v>0</v>
      </c>
      <c r="BB26" s="89">
        <f>AF26-AY26</f>
        <v>0</v>
      </c>
      <c r="BC26" s="89">
        <f>AG26-AZ26</f>
        <v>12000</v>
      </c>
      <c r="BE26" s="88">
        <v>0</v>
      </c>
      <c r="BF26" s="88">
        <v>0</v>
      </c>
      <c r="BH26" s="89">
        <f>AR26-BE26</f>
        <v>0</v>
      </c>
      <c r="BI26" s="89">
        <f>AS26-BF26</f>
        <v>12000</v>
      </c>
      <c r="BK26" s="1153"/>
      <c r="BL26" s="1344"/>
      <c r="BM26" s="1345"/>
      <c r="BN26" s="1153">
        <f t="shared" si="30"/>
        <v>0</v>
      </c>
      <c r="BO26" s="1237">
        <f t="shared" si="35"/>
        <v>0</v>
      </c>
      <c r="BP26" s="1237">
        <f t="shared" si="36"/>
        <v>0</v>
      </c>
      <c r="BQ26" s="1153"/>
      <c r="BR26" s="1154"/>
      <c r="BS26" s="1146"/>
      <c r="BT26" s="1235"/>
      <c r="BU26" s="1236"/>
      <c r="BV26" s="1147"/>
      <c r="BW26" s="1241"/>
      <c r="BX26" s="1241"/>
      <c r="BY26" s="1153"/>
      <c r="BZ26" s="1155"/>
      <c r="CC26" s="118"/>
      <c r="CD26" s="1205" t="str">
        <f t="shared" si="8"/>
        <v>HKD</v>
      </c>
      <c r="CE26" s="1154">
        <f t="shared" si="9"/>
        <v>12000</v>
      </c>
      <c r="CF26" s="1154">
        <f t="shared" si="10"/>
        <v>12000</v>
      </c>
      <c r="CG26" s="1154">
        <f t="shared" si="11"/>
        <v>10488.96</v>
      </c>
    </row>
    <row r="27" spans="1:85">
      <c r="A27" s="83">
        <v>17</v>
      </c>
      <c r="B27" s="83" t="s">
        <v>533</v>
      </c>
      <c r="C27" s="84" t="s">
        <v>257</v>
      </c>
      <c r="D27" s="84" t="s">
        <v>258</v>
      </c>
      <c r="E27" s="84"/>
      <c r="F27" s="84"/>
      <c r="G27" s="63" t="s">
        <v>252</v>
      </c>
      <c r="H27" s="66">
        <v>80000</v>
      </c>
      <c r="I27" s="85">
        <f t="shared" si="37"/>
        <v>1</v>
      </c>
      <c r="J27" s="66">
        <f t="shared" si="12"/>
        <v>0</v>
      </c>
      <c r="K27" s="471">
        <f t="shared" si="13"/>
        <v>0</v>
      </c>
      <c r="L27" s="66">
        <f>I27*H27</f>
        <v>80000</v>
      </c>
      <c r="N27" s="64">
        <f>L27</f>
        <v>80000</v>
      </c>
      <c r="P27" s="66">
        <f>L27</f>
        <v>80000</v>
      </c>
      <c r="R27" s="64">
        <f>L27</f>
        <v>80000</v>
      </c>
      <c r="T27" s="64">
        <f>L27</f>
        <v>80000</v>
      </c>
      <c r="V27" s="64">
        <f>L27</f>
        <v>80000</v>
      </c>
      <c r="X27" s="64">
        <f>L27</f>
        <v>80000</v>
      </c>
      <c r="Z27" s="86">
        <v>0</v>
      </c>
      <c r="AA27" s="86">
        <f t="shared" si="38"/>
        <v>1</v>
      </c>
      <c r="AB27" s="71"/>
      <c r="AC27" s="87">
        <f t="shared" si="39"/>
        <v>0</v>
      </c>
      <c r="AD27" s="87">
        <f t="shared" si="40"/>
        <v>80000</v>
      </c>
      <c r="AE27" s="87"/>
      <c r="AF27" s="1124">
        <f t="shared" si="41"/>
        <v>0</v>
      </c>
      <c r="AG27" s="1124">
        <f t="shared" si="42"/>
        <v>80000</v>
      </c>
      <c r="AH27" s="87"/>
      <c r="AI27" s="87">
        <f t="shared" si="43"/>
        <v>0</v>
      </c>
      <c r="AJ27" s="87">
        <f t="shared" si="44"/>
        <v>80000</v>
      </c>
      <c r="AK27" s="66"/>
      <c r="AL27" s="86">
        <f t="shared" si="45"/>
        <v>0</v>
      </c>
      <c r="AM27" s="86">
        <f t="shared" si="46"/>
        <v>1</v>
      </c>
      <c r="AN27" s="87"/>
      <c r="AO27" s="87">
        <f t="shared" si="47"/>
        <v>0</v>
      </c>
      <c r="AP27" s="87">
        <f t="shared" si="48"/>
        <v>80000</v>
      </c>
      <c r="AQ27" s="87"/>
      <c r="AR27" s="1124">
        <f t="shared" si="49"/>
        <v>0</v>
      </c>
      <c r="AS27" s="1124">
        <f t="shared" si="50"/>
        <v>80000</v>
      </c>
      <c r="AT27" s="87"/>
      <c r="AU27" s="87">
        <f t="shared" si="51"/>
        <v>0</v>
      </c>
      <c r="AV27" s="87">
        <f t="shared" si="52"/>
        <v>80000</v>
      </c>
      <c r="AW27" s="66"/>
      <c r="AX27" s="66"/>
      <c r="AY27" s="88">
        <v>0</v>
      </c>
      <c r="AZ27" s="88">
        <v>0</v>
      </c>
      <c r="BB27" s="89">
        <f t="shared" si="28"/>
        <v>0</v>
      </c>
      <c r="BC27" s="89">
        <f t="shared" si="28"/>
        <v>80000</v>
      </c>
      <c r="BE27" s="88">
        <v>0</v>
      </c>
      <c r="BF27" s="88">
        <v>0</v>
      </c>
      <c r="BH27" s="89">
        <f t="shared" si="29"/>
        <v>0</v>
      </c>
      <c r="BI27" s="89">
        <f t="shared" si="29"/>
        <v>80000</v>
      </c>
      <c r="BK27" s="1153"/>
      <c r="BL27" s="1344"/>
      <c r="BM27" s="1345"/>
      <c r="BN27" s="1153">
        <f t="shared" si="30"/>
        <v>0</v>
      </c>
      <c r="BO27" s="1237">
        <f t="shared" si="35"/>
        <v>0</v>
      </c>
      <c r="BP27" s="1237">
        <f t="shared" si="36"/>
        <v>0</v>
      </c>
      <c r="BQ27" s="1153"/>
      <c r="BR27" s="1154"/>
      <c r="BS27" s="1146"/>
      <c r="BT27" s="1235"/>
      <c r="BU27" s="1236"/>
      <c r="BV27" s="1147"/>
      <c r="BW27" s="1242"/>
      <c r="BX27" s="1243"/>
      <c r="BY27" s="1153"/>
      <c r="BZ27" s="1155"/>
      <c r="CC27" s="118"/>
      <c r="CD27" s="1205" t="str">
        <f t="shared" si="8"/>
        <v>HKD</v>
      </c>
      <c r="CE27" s="1154">
        <f t="shared" si="9"/>
        <v>80000</v>
      </c>
      <c r="CF27" s="1154">
        <f t="shared" si="10"/>
        <v>80000</v>
      </c>
      <c r="CG27" s="1154">
        <f t="shared" si="11"/>
        <v>69926.399999999994</v>
      </c>
    </row>
    <row r="28" spans="1:85" ht="31">
      <c r="A28" s="83">
        <v>18</v>
      </c>
      <c r="C28" s="84" t="s">
        <v>263</v>
      </c>
      <c r="D28" s="84" t="s">
        <v>624</v>
      </c>
      <c r="E28" s="84"/>
      <c r="F28" s="84"/>
      <c r="G28" s="63" t="s">
        <v>252</v>
      </c>
      <c r="H28" s="90">
        <v>3.5000000000000003E-2</v>
      </c>
      <c r="I28" s="85">
        <f t="shared" si="37"/>
        <v>1</v>
      </c>
      <c r="J28" s="66">
        <f t="shared" si="12"/>
        <v>0</v>
      </c>
      <c r="K28" s="471">
        <f t="shared" si="13"/>
        <v>0</v>
      </c>
      <c r="L28" s="66">
        <f>P28</f>
        <v>48895557.165000007</v>
      </c>
      <c r="N28" s="64">
        <f>N10*$L$3*$H$28</f>
        <v>44101875.090000004</v>
      </c>
      <c r="P28" s="64">
        <f>P10*$L$3*$H$28</f>
        <v>48895557.165000007</v>
      </c>
      <c r="R28" s="64">
        <f>R10*$L$3*$H$28</f>
        <v>53689239.240000002</v>
      </c>
      <c r="T28" s="64">
        <f>$L$5*$H28*T$10</f>
        <v>50717040.192000002</v>
      </c>
      <c r="V28" s="64">
        <f>$L$5*$H28*V$10</f>
        <v>56229761.952000007</v>
      </c>
      <c r="X28" s="64">
        <f>$L$5*$H28*X$10</f>
        <v>61742483.712000005</v>
      </c>
      <c r="Z28" s="86">
        <v>1</v>
      </c>
      <c r="AA28" s="86">
        <f t="shared" si="38"/>
        <v>0</v>
      </c>
      <c r="AB28" s="71"/>
      <c r="AC28" s="87">
        <f t="shared" si="39"/>
        <v>44101875.090000004</v>
      </c>
      <c r="AD28" s="87">
        <f t="shared" si="40"/>
        <v>0</v>
      </c>
      <c r="AE28" s="87"/>
      <c r="AF28" s="1124">
        <f t="shared" si="41"/>
        <v>48895557.165000007</v>
      </c>
      <c r="AG28" s="1124">
        <f>AA28*P28</f>
        <v>0</v>
      </c>
      <c r="AH28" s="87"/>
      <c r="AI28" s="87">
        <f t="shared" si="43"/>
        <v>53689239.240000002</v>
      </c>
      <c r="AJ28" s="87">
        <f t="shared" si="44"/>
        <v>0</v>
      </c>
      <c r="AK28" s="66"/>
      <c r="AL28" s="86">
        <f t="shared" si="45"/>
        <v>1</v>
      </c>
      <c r="AM28" s="86">
        <f t="shared" si="46"/>
        <v>0</v>
      </c>
      <c r="AN28" s="87"/>
      <c r="AO28" s="87">
        <f t="shared" si="47"/>
        <v>50717040.192000002</v>
      </c>
      <c r="AP28" s="87">
        <f t="shared" si="48"/>
        <v>0</v>
      </c>
      <c r="AQ28" s="87"/>
      <c r="AR28" s="1124">
        <f t="shared" si="49"/>
        <v>56229761.952000007</v>
      </c>
      <c r="AS28" s="1124">
        <f t="shared" si="50"/>
        <v>0</v>
      </c>
      <c r="AT28" s="87"/>
      <c r="AU28" s="87">
        <f t="shared" si="51"/>
        <v>61742483.712000005</v>
      </c>
      <c r="AV28" s="87">
        <f t="shared" si="52"/>
        <v>0</v>
      </c>
      <c r="AW28" s="66"/>
      <c r="AX28" s="66"/>
      <c r="AY28" s="88">
        <v>0</v>
      </c>
      <c r="AZ28" s="88">
        <v>0</v>
      </c>
      <c r="BB28" s="89">
        <f t="shared" si="28"/>
        <v>48895557.165000007</v>
      </c>
      <c r="BC28" s="89">
        <f t="shared" si="28"/>
        <v>0</v>
      </c>
      <c r="BE28" s="88">
        <v>0</v>
      </c>
      <c r="BF28" s="88">
        <v>0</v>
      </c>
      <c r="BH28" s="89">
        <f t="shared" si="29"/>
        <v>56229761.952000007</v>
      </c>
      <c r="BI28" s="89">
        <f t="shared" si="29"/>
        <v>0</v>
      </c>
      <c r="BK28" s="1153"/>
      <c r="BL28" s="1344"/>
      <c r="BM28" s="1345"/>
      <c r="BN28" s="1153">
        <f t="shared" si="30"/>
        <v>0</v>
      </c>
      <c r="BO28" s="1237">
        <f t="shared" si="35"/>
        <v>0</v>
      </c>
      <c r="BP28" s="1237">
        <f t="shared" si="36"/>
        <v>0</v>
      </c>
      <c r="BQ28" s="1153"/>
      <c r="BR28" s="1154"/>
      <c r="BS28" s="1146"/>
      <c r="BT28" s="1235"/>
      <c r="BU28" s="1236"/>
      <c r="BV28" s="1147"/>
      <c r="BW28" s="1242"/>
      <c r="BX28" s="1243"/>
      <c r="BY28" s="1153"/>
      <c r="BZ28" s="1155"/>
      <c r="CC28" s="118"/>
      <c r="CD28" s="1205" t="str">
        <f t="shared" si="8"/>
        <v>HKD</v>
      </c>
      <c r="CE28" s="1206">
        <f t="shared" si="9"/>
        <v>3.5000000000000003E-2</v>
      </c>
      <c r="CF28" s="1154">
        <f t="shared" si="10"/>
        <v>3.5000000000000003E-2</v>
      </c>
      <c r="CG28" s="1154">
        <f t="shared" si="11"/>
        <v>3.05928E-2</v>
      </c>
    </row>
    <row r="29" spans="1:85">
      <c r="A29" s="83">
        <v>19</v>
      </c>
      <c r="C29" s="380" t="s">
        <v>263</v>
      </c>
      <c r="D29" s="380" t="s">
        <v>625</v>
      </c>
      <c r="E29" s="380"/>
      <c r="F29" s="380"/>
      <c r="G29" s="63" t="s">
        <v>252</v>
      </c>
      <c r="H29" s="90">
        <v>0.01</v>
      </c>
      <c r="I29" s="85">
        <f t="shared" si="37"/>
        <v>1</v>
      </c>
      <c r="J29" s="66">
        <f t="shared" si="12"/>
        <v>0</v>
      </c>
      <c r="K29" s="471">
        <f t="shared" si="13"/>
        <v>0</v>
      </c>
      <c r="L29" s="66">
        <f>P29</f>
        <v>13970159.189999999</v>
      </c>
      <c r="N29" s="64">
        <f>N10*$L$3*$H$29</f>
        <v>12600535.74</v>
      </c>
      <c r="P29" s="64">
        <f>P10*$L$3*$H$29</f>
        <v>13970159.189999999</v>
      </c>
      <c r="R29" s="64">
        <f>R10*$L$3*$H$29</f>
        <v>15339782.640000001</v>
      </c>
      <c r="T29" s="64">
        <f>$L$5*$H29*T$10</f>
        <v>14490582.912</v>
      </c>
      <c r="V29" s="64">
        <f>$L$5*$H29*V$10</f>
        <v>16065646.272000002</v>
      </c>
      <c r="X29" s="64">
        <f>$L$5*$H29*X$10</f>
        <v>17640709.632000003</v>
      </c>
      <c r="Z29" s="86">
        <v>1</v>
      </c>
      <c r="AA29" s="86">
        <f t="shared" si="38"/>
        <v>0</v>
      </c>
      <c r="AB29" s="71"/>
      <c r="AC29" s="87">
        <f t="shared" si="39"/>
        <v>12600535.74</v>
      </c>
      <c r="AD29" s="87">
        <f t="shared" si="40"/>
        <v>0</v>
      </c>
      <c r="AE29" s="87"/>
      <c r="AF29" s="1124">
        <f t="shared" si="41"/>
        <v>13970159.189999999</v>
      </c>
      <c r="AG29" s="1124">
        <f t="shared" si="42"/>
        <v>0</v>
      </c>
      <c r="AH29" s="87"/>
      <c r="AI29" s="87">
        <f t="shared" si="43"/>
        <v>15339782.640000001</v>
      </c>
      <c r="AJ29" s="87">
        <f t="shared" si="44"/>
        <v>0</v>
      </c>
      <c r="AK29" s="66"/>
      <c r="AL29" s="86">
        <f t="shared" si="45"/>
        <v>1</v>
      </c>
      <c r="AM29" s="86">
        <f t="shared" si="46"/>
        <v>0</v>
      </c>
      <c r="AN29" s="87"/>
      <c r="AO29" s="87">
        <f t="shared" si="47"/>
        <v>14490582.912</v>
      </c>
      <c r="AP29" s="87">
        <f t="shared" si="48"/>
        <v>0</v>
      </c>
      <c r="AQ29" s="87"/>
      <c r="AR29" s="1124">
        <f t="shared" si="49"/>
        <v>16065646.272000002</v>
      </c>
      <c r="AS29" s="1124">
        <f t="shared" si="50"/>
        <v>0</v>
      </c>
      <c r="AT29" s="87"/>
      <c r="AU29" s="87">
        <f t="shared" si="51"/>
        <v>17640709.632000003</v>
      </c>
      <c r="AV29" s="87">
        <f t="shared" si="52"/>
        <v>0</v>
      </c>
      <c r="AW29" s="66"/>
      <c r="AX29" s="66"/>
      <c r="AY29" s="88">
        <v>0</v>
      </c>
      <c r="AZ29" s="88">
        <v>0</v>
      </c>
      <c r="BB29" s="89">
        <f>AF29-AY29</f>
        <v>13970159.189999999</v>
      </c>
      <c r="BC29" s="89">
        <f t="shared" si="28"/>
        <v>0</v>
      </c>
      <c r="BE29" s="88">
        <v>0</v>
      </c>
      <c r="BF29" s="88">
        <v>0</v>
      </c>
      <c r="BH29" s="89">
        <f t="shared" si="29"/>
        <v>16065646.272000002</v>
      </c>
      <c r="BI29" s="89">
        <f t="shared" si="29"/>
        <v>0</v>
      </c>
      <c r="BK29" s="1153"/>
      <c r="BL29" s="1344"/>
      <c r="BM29" s="1345"/>
      <c r="BN29" s="1153">
        <f t="shared" si="30"/>
        <v>0</v>
      </c>
      <c r="BO29" s="1237">
        <f t="shared" si="35"/>
        <v>0</v>
      </c>
      <c r="BP29" s="1237">
        <f t="shared" si="36"/>
        <v>0</v>
      </c>
      <c r="BQ29" s="1153"/>
      <c r="BR29" s="1154"/>
      <c r="BS29" s="1146"/>
      <c r="BT29" s="1235"/>
      <c r="BU29" s="1236"/>
      <c r="BV29" s="1147"/>
      <c r="BW29" s="1242"/>
      <c r="BX29" s="1243"/>
      <c r="BY29" s="1153"/>
      <c r="BZ29" s="1155"/>
      <c r="CC29" s="118"/>
      <c r="CD29" s="1205" t="str">
        <f t="shared" si="8"/>
        <v>HKD</v>
      </c>
      <c r="CE29" s="1206">
        <f t="shared" si="9"/>
        <v>0.01</v>
      </c>
      <c r="CF29" s="1154">
        <f t="shared" si="10"/>
        <v>0.01</v>
      </c>
      <c r="CG29" s="1154">
        <f t="shared" si="11"/>
        <v>8.7407999999999982E-3</v>
      </c>
    </row>
    <row r="30" spans="1:85">
      <c r="A30" s="83">
        <v>20</v>
      </c>
      <c r="C30" s="84" t="s">
        <v>259</v>
      </c>
      <c r="D30" s="84" t="s">
        <v>260</v>
      </c>
      <c r="E30" s="84"/>
      <c r="F30" s="84"/>
      <c r="G30" s="63" t="s">
        <v>252</v>
      </c>
      <c r="H30" s="66">
        <v>650000</v>
      </c>
      <c r="I30" s="85">
        <f t="shared" si="37"/>
        <v>1</v>
      </c>
      <c r="J30" s="66">
        <f t="shared" si="12"/>
        <v>0</v>
      </c>
      <c r="K30" s="471">
        <f t="shared" si="13"/>
        <v>0</v>
      </c>
      <c r="L30" s="66">
        <f>H30</f>
        <v>650000</v>
      </c>
      <c r="N30" s="64">
        <f>L30</f>
        <v>650000</v>
      </c>
      <c r="P30" s="66">
        <f t="shared" si="14"/>
        <v>650000</v>
      </c>
      <c r="R30" s="64">
        <f t="shared" si="1"/>
        <v>650000</v>
      </c>
      <c r="T30" s="64">
        <f t="shared" si="15"/>
        <v>650000</v>
      </c>
      <c r="V30" s="64">
        <f t="shared" si="2"/>
        <v>650000</v>
      </c>
      <c r="X30" s="64">
        <f t="shared" si="3"/>
        <v>650000</v>
      </c>
      <c r="Z30" s="86">
        <v>0</v>
      </c>
      <c r="AA30" s="86">
        <f t="shared" si="16"/>
        <v>1</v>
      </c>
      <c r="AB30" s="71"/>
      <c r="AC30" s="87">
        <f t="shared" si="17"/>
        <v>0</v>
      </c>
      <c r="AD30" s="87">
        <f t="shared" si="18"/>
        <v>650000</v>
      </c>
      <c r="AE30" s="87"/>
      <c r="AF30" s="1124">
        <f t="shared" si="19"/>
        <v>0</v>
      </c>
      <c r="AG30" s="1124">
        <f t="shared" si="20"/>
        <v>650000</v>
      </c>
      <c r="AH30" s="87"/>
      <c r="AI30" s="87">
        <f t="shared" si="32"/>
        <v>0</v>
      </c>
      <c r="AJ30" s="87">
        <f t="shared" si="33"/>
        <v>650000</v>
      </c>
      <c r="AK30" s="66"/>
      <c r="AL30" s="86">
        <f t="shared" si="4"/>
        <v>0</v>
      </c>
      <c r="AM30" s="86">
        <f t="shared" si="21"/>
        <v>1</v>
      </c>
      <c r="AN30" s="87"/>
      <c r="AO30" s="87">
        <f t="shared" si="22"/>
        <v>0</v>
      </c>
      <c r="AP30" s="87">
        <f t="shared" si="23"/>
        <v>650000</v>
      </c>
      <c r="AQ30" s="87"/>
      <c r="AR30" s="1124">
        <f t="shared" si="24"/>
        <v>0</v>
      </c>
      <c r="AS30" s="1124">
        <f t="shared" si="25"/>
        <v>650000</v>
      </c>
      <c r="AT30" s="87"/>
      <c r="AU30" s="87">
        <f t="shared" si="26"/>
        <v>0</v>
      </c>
      <c r="AV30" s="87">
        <f t="shared" si="27"/>
        <v>650000</v>
      </c>
      <c r="AW30" s="66"/>
      <c r="AX30" s="66"/>
      <c r="AY30" s="88">
        <v>0</v>
      </c>
      <c r="AZ30" s="88">
        <v>0</v>
      </c>
      <c r="BB30" s="89">
        <f t="shared" si="28"/>
        <v>0</v>
      </c>
      <c r="BC30" s="89">
        <f t="shared" si="28"/>
        <v>650000</v>
      </c>
      <c r="BE30" s="88">
        <v>0</v>
      </c>
      <c r="BF30" s="88">
        <v>0</v>
      </c>
      <c r="BH30" s="89">
        <f t="shared" si="29"/>
        <v>0</v>
      </c>
      <c r="BI30" s="89">
        <f t="shared" si="5"/>
        <v>650000</v>
      </c>
      <c r="BK30" s="1153"/>
      <c r="BL30" s="1344"/>
      <c r="BM30" s="1345"/>
      <c r="BN30" s="1225">
        <f t="shared" si="30"/>
        <v>650000</v>
      </c>
      <c r="BO30" s="1244">
        <f t="shared" si="35"/>
        <v>0</v>
      </c>
      <c r="BP30" s="1244">
        <f t="shared" si="36"/>
        <v>650000</v>
      </c>
      <c r="BQ30" s="1153"/>
      <c r="BR30" s="1154"/>
      <c r="BS30" s="1146"/>
      <c r="BT30" s="1235"/>
      <c r="BU30" s="1236"/>
      <c r="BV30" s="1224">
        <v>595140</v>
      </c>
      <c r="BW30" s="1245">
        <v>148785</v>
      </c>
      <c r="BX30" s="1245">
        <v>446355</v>
      </c>
      <c r="BY30" s="1153"/>
      <c r="BZ30" s="1155"/>
      <c r="CC30" s="118">
        <v>650000</v>
      </c>
      <c r="CD30" s="1205" t="str">
        <f t="shared" si="8"/>
        <v>HKD</v>
      </c>
      <c r="CE30" s="1154">
        <f t="shared" si="9"/>
        <v>0</v>
      </c>
      <c r="CF30" s="1154">
        <f t="shared" si="10"/>
        <v>0</v>
      </c>
      <c r="CG30" s="1154">
        <f t="shared" si="11"/>
        <v>0</v>
      </c>
    </row>
    <row r="31" spans="1:85">
      <c r="A31" s="83">
        <v>21</v>
      </c>
      <c r="C31" s="84" t="s">
        <v>259</v>
      </c>
      <c r="D31" s="84" t="s">
        <v>691</v>
      </c>
      <c r="E31" s="84"/>
      <c r="F31" s="84"/>
      <c r="G31" s="63" t="s">
        <v>252</v>
      </c>
      <c r="H31" s="90">
        <v>5.6499999999999998E-5</v>
      </c>
      <c r="I31" s="85">
        <f t="shared" si="37"/>
        <v>1</v>
      </c>
      <c r="J31" s="66">
        <f t="shared" si="12"/>
        <v>0</v>
      </c>
      <c r="K31" s="471">
        <f t="shared" si="13"/>
        <v>0</v>
      </c>
      <c r="L31" s="66">
        <f>P31</f>
        <v>78931.399423499999</v>
      </c>
      <c r="N31" s="64">
        <f>$L$3*$H$31*N$10</f>
        <v>71193.026930999986</v>
      </c>
      <c r="P31" s="64">
        <f>$L$3*$H$31*P$10</f>
        <v>78931.399423499999</v>
      </c>
      <c r="R31" s="64">
        <f>$L$3*$H$31*R$10</f>
        <v>86669.771915999998</v>
      </c>
      <c r="T31" s="64">
        <f>$L$5*$H31*T$10</f>
        <v>81871.793452800004</v>
      </c>
      <c r="V31" s="64">
        <f>$L$5*$H31*V$10</f>
        <v>90770.901436800006</v>
      </c>
      <c r="X31" s="64">
        <f>$L$5*$H31*X$10</f>
        <v>99670.009420800008</v>
      </c>
      <c r="Z31" s="86">
        <v>0</v>
      </c>
      <c r="AA31" s="86">
        <f t="shared" si="16"/>
        <v>1</v>
      </c>
      <c r="AB31" s="71"/>
      <c r="AC31" s="87">
        <f t="shared" si="17"/>
        <v>0</v>
      </c>
      <c r="AD31" s="87">
        <f t="shared" si="18"/>
        <v>71193.026930999986</v>
      </c>
      <c r="AE31" s="87"/>
      <c r="AF31" s="1124">
        <f t="shared" si="19"/>
        <v>0</v>
      </c>
      <c r="AG31" s="1124">
        <f t="shared" si="20"/>
        <v>78931.399423499999</v>
      </c>
      <c r="AH31" s="87"/>
      <c r="AI31" s="87">
        <f t="shared" si="32"/>
        <v>0</v>
      </c>
      <c r="AJ31" s="87">
        <f t="shared" si="33"/>
        <v>86669.771915999998</v>
      </c>
      <c r="AK31" s="66"/>
      <c r="AL31" s="86">
        <f t="shared" si="4"/>
        <v>0</v>
      </c>
      <c r="AM31" s="86">
        <f t="shared" si="21"/>
        <v>1</v>
      </c>
      <c r="AN31" s="87"/>
      <c r="AO31" s="87">
        <f t="shared" si="22"/>
        <v>0</v>
      </c>
      <c r="AP31" s="87">
        <f t="shared" si="23"/>
        <v>81871.793452800004</v>
      </c>
      <c r="AQ31" s="87"/>
      <c r="AR31" s="1124">
        <f t="shared" si="24"/>
        <v>0</v>
      </c>
      <c r="AS31" s="1124">
        <f t="shared" si="25"/>
        <v>90770.901436800006</v>
      </c>
      <c r="AT31" s="87"/>
      <c r="AU31" s="87">
        <f t="shared" si="26"/>
        <v>0</v>
      </c>
      <c r="AV31" s="87">
        <f t="shared" si="27"/>
        <v>99670.009420800008</v>
      </c>
      <c r="AW31" s="66"/>
      <c r="AX31" s="66"/>
      <c r="AY31" s="88">
        <v>0</v>
      </c>
      <c r="AZ31" s="88">
        <v>0</v>
      </c>
      <c r="BB31" s="89">
        <f t="shared" si="28"/>
        <v>0</v>
      </c>
      <c r="BC31" s="89">
        <f t="shared" si="28"/>
        <v>78931.399423499999</v>
      </c>
      <c r="BE31" s="88">
        <v>0</v>
      </c>
      <c r="BF31" s="88">
        <v>0</v>
      </c>
      <c r="BH31" s="89">
        <f t="shared" si="29"/>
        <v>0</v>
      </c>
      <c r="BI31" s="89">
        <f t="shared" si="5"/>
        <v>90770.901436800006</v>
      </c>
      <c r="BK31" s="1153"/>
      <c r="BL31" s="1344"/>
      <c r="BM31" s="1345"/>
      <c r="BN31" s="1153">
        <f t="shared" si="30"/>
        <v>0</v>
      </c>
      <c r="BO31" s="1237">
        <f t="shared" si="35"/>
        <v>0</v>
      </c>
      <c r="BP31" s="1237">
        <f t="shared" si="36"/>
        <v>0</v>
      </c>
      <c r="BQ31" s="1153"/>
      <c r="BR31" s="1154"/>
      <c r="BS31" s="1146"/>
      <c r="BT31" s="1235"/>
      <c r="BU31" s="1236"/>
      <c r="BV31" s="1147"/>
      <c r="BW31" s="1242"/>
      <c r="BX31" s="1243"/>
      <c r="BY31" s="1153"/>
      <c r="BZ31" s="1155"/>
      <c r="CC31" s="118"/>
      <c r="CD31" s="1205" t="str">
        <f t="shared" si="8"/>
        <v>HKD</v>
      </c>
      <c r="CE31" s="1206">
        <f t="shared" si="9"/>
        <v>5.6499999999999998E-5</v>
      </c>
      <c r="CF31" s="1154">
        <f t="shared" si="10"/>
        <v>5.6499999999999998E-5</v>
      </c>
      <c r="CG31" s="1154">
        <f t="shared" si="11"/>
        <v>4.9385519999999991E-5</v>
      </c>
    </row>
    <row r="32" spans="1:85">
      <c r="A32" s="83">
        <v>22</v>
      </c>
      <c r="C32" s="84" t="s">
        <v>259</v>
      </c>
      <c r="D32" s="84" t="s">
        <v>261</v>
      </c>
      <c r="E32" s="84"/>
      <c r="F32" s="84"/>
      <c r="G32" s="63" t="s">
        <v>252</v>
      </c>
      <c r="H32" s="90">
        <v>2.6999999999999999E-5</v>
      </c>
      <c r="I32" s="85">
        <f t="shared" si="37"/>
        <v>1</v>
      </c>
      <c r="J32" s="66">
        <f t="shared" si="12"/>
        <v>0</v>
      </c>
      <c r="K32" s="471">
        <f t="shared" si="13"/>
        <v>0</v>
      </c>
      <c r="L32" s="66">
        <f>P32</f>
        <v>37719.429812999995</v>
      </c>
      <c r="N32" s="64">
        <f>$L$3*$H$32*N$10</f>
        <v>34021.446497999998</v>
      </c>
      <c r="P32" s="64">
        <f>$L$3*$H$32*P$10</f>
        <v>37719.429812999995</v>
      </c>
      <c r="R32" s="64">
        <f>$L$3*$H$32*R$10</f>
        <v>41417.413128</v>
      </c>
      <c r="T32" s="64">
        <f>$L$5*$H32*T$10</f>
        <v>39124.573862399993</v>
      </c>
      <c r="V32" s="64">
        <f>$L$5*$H32*V$10</f>
        <v>43377.244934399998</v>
      </c>
      <c r="X32" s="64">
        <f>$L$5*$H32*X$10</f>
        <v>47629.916006399995</v>
      </c>
      <c r="Z32" s="86">
        <v>0</v>
      </c>
      <c r="AA32" s="86">
        <f t="shared" si="16"/>
        <v>1</v>
      </c>
      <c r="AB32" s="71"/>
      <c r="AC32" s="87">
        <f t="shared" si="17"/>
        <v>0</v>
      </c>
      <c r="AD32" s="87">
        <f t="shared" si="18"/>
        <v>34021.446497999998</v>
      </c>
      <c r="AE32" s="87"/>
      <c r="AF32" s="1124">
        <f t="shared" si="19"/>
        <v>0</v>
      </c>
      <c r="AG32" s="1124">
        <f t="shared" si="20"/>
        <v>37719.429812999995</v>
      </c>
      <c r="AH32" s="87"/>
      <c r="AI32" s="87">
        <f t="shared" si="32"/>
        <v>0</v>
      </c>
      <c r="AJ32" s="87">
        <f t="shared" si="33"/>
        <v>41417.413128</v>
      </c>
      <c r="AK32" s="66"/>
      <c r="AL32" s="86">
        <f t="shared" si="4"/>
        <v>0</v>
      </c>
      <c r="AM32" s="86">
        <f t="shared" si="21"/>
        <v>1</v>
      </c>
      <c r="AN32" s="87"/>
      <c r="AO32" s="87">
        <f>AL32*T32</f>
        <v>0</v>
      </c>
      <c r="AP32" s="87">
        <f t="shared" si="23"/>
        <v>39124.573862399993</v>
      </c>
      <c r="AQ32" s="87"/>
      <c r="AR32" s="1124">
        <f t="shared" si="24"/>
        <v>0</v>
      </c>
      <c r="AS32" s="1124">
        <f t="shared" si="25"/>
        <v>43377.244934399998</v>
      </c>
      <c r="AT32" s="87"/>
      <c r="AU32" s="87">
        <f t="shared" si="26"/>
        <v>0</v>
      </c>
      <c r="AV32" s="87">
        <f t="shared" si="27"/>
        <v>47629.916006399995</v>
      </c>
      <c r="AW32" s="66"/>
      <c r="AX32" s="66"/>
      <c r="AY32" s="88">
        <v>0</v>
      </c>
      <c r="AZ32" s="88">
        <v>0</v>
      </c>
      <c r="BB32" s="89">
        <f t="shared" si="28"/>
        <v>0</v>
      </c>
      <c r="BC32" s="89">
        <f t="shared" si="28"/>
        <v>37719.429812999995</v>
      </c>
      <c r="BE32" s="88">
        <v>0</v>
      </c>
      <c r="BF32" s="88">
        <v>0</v>
      </c>
      <c r="BH32" s="89">
        <f t="shared" si="29"/>
        <v>0</v>
      </c>
      <c r="BI32" s="89">
        <f t="shared" si="5"/>
        <v>43377.244934399998</v>
      </c>
      <c r="BK32" s="1153"/>
      <c r="BL32" s="1344"/>
      <c r="BM32" s="1345"/>
      <c r="BN32" s="1153">
        <f t="shared" si="30"/>
        <v>0</v>
      </c>
      <c r="BO32" s="1237">
        <f t="shared" si="35"/>
        <v>0</v>
      </c>
      <c r="BP32" s="1237">
        <f t="shared" si="36"/>
        <v>0</v>
      </c>
      <c r="BQ32" s="1153"/>
      <c r="BR32" s="1154"/>
      <c r="BS32" s="1146"/>
      <c r="BT32" s="1235"/>
      <c r="BU32" s="1236"/>
      <c r="BV32" s="1147"/>
      <c r="BW32" s="1242"/>
      <c r="BX32" s="1243"/>
      <c r="BY32" s="1153"/>
      <c r="BZ32" s="1155"/>
      <c r="CC32" s="118"/>
      <c r="CD32" s="1205" t="str">
        <f t="shared" si="8"/>
        <v>HKD</v>
      </c>
      <c r="CE32" s="1206">
        <f t="shared" si="9"/>
        <v>2.6999999999999999E-5</v>
      </c>
      <c r="CF32" s="1154">
        <f t="shared" si="10"/>
        <v>2.6999999999999999E-5</v>
      </c>
      <c r="CG32" s="1154">
        <f t="shared" si="11"/>
        <v>2.3600159999999995E-5</v>
      </c>
    </row>
    <row r="33" spans="1:85">
      <c r="A33" s="83">
        <v>23</v>
      </c>
      <c r="C33" s="84" t="s">
        <v>259</v>
      </c>
      <c r="D33" s="84" t="s">
        <v>262</v>
      </c>
      <c r="E33" s="84"/>
      <c r="F33" s="84"/>
      <c r="G33" s="63" t="s">
        <v>252</v>
      </c>
      <c r="H33" s="90">
        <v>1.5E-6</v>
      </c>
      <c r="I33" s="85">
        <f t="shared" si="37"/>
        <v>1</v>
      </c>
      <c r="J33" s="66">
        <f t="shared" si="12"/>
        <v>0</v>
      </c>
      <c r="K33" s="471">
        <f t="shared" si="13"/>
        <v>0</v>
      </c>
      <c r="L33" s="66">
        <f>P33</f>
        <v>2095.5238785000001</v>
      </c>
      <c r="N33" s="64">
        <f>$L$3*$H$33*N$10</f>
        <v>1890.080361</v>
      </c>
      <c r="P33" s="64">
        <f>$L$3*$H$33*P$10</f>
        <v>2095.5238785000001</v>
      </c>
      <c r="R33" s="64">
        <f>$L$3*$H$33*R$10</f>
        <v>2300.9673960000005</v>
      </c>
      <c r="T33" s="64">
        <f>$L$5*$H33*T$10</f>
        <v>2173.5874368</v>
      </c>
      <c r="V33" s="64">
        <f>$L$5*$H33*V$10</f>
        <v>2409.8469408000001</v>
      </c>
      <c r="X33" s="64">
        <f>$L$5*$H33*X$10</f>
        <v>2646.1064448000002</v>
      </c>
      <c r="Z33" s="86">
        <v>0</v>
      </c>
      <c r="AA33" s="86">
        <f t="shared" si="16"/>
        <v>1</v>
      </c>
      <c r="AB33" s="71"/>
      <c r="AC33" s="87">
        <f t="shared" si="17"/>
        <v>0</v>
      </c>
      <c r="AD33" s="87">
        <f t="shared" si="18"/>
        <v>1890.080361</v>
      </c>
      <c r="AE33" s="87"/>
      <c r="AF33" s="1124">
        <f t="shared" si="19"/>
        <v>0</v>
      </c>
      <c r="AG33" s="1124">
        <f t="shared" si="20"/>
        <v>2095.5238785000001</v>
      </c>
      <c r="AH33" s="87"/>
      <c r="AI33" s="87">
        <f t="shared" si="32"/>
        <v>0</v>
      </c>
      <c r="AJ33" s="87">
        <f t="shared" si="33"/>
        <v>2300.9673960000005</v>
      </c>
      <c r="AK33" s="66"/>
      <c r="AL33" s="86">
        <f t="shared" si="4"/>
        <v>0</v>
      </c>
      <c r="AM33" s="86">
        <f t="shared" si="21"/>
        <v>1</v>
      </c>
      <c r="AN33" s="87"/>
      <c r="AO33" s="87">
        <f>AL33*T33</f>
        <v>0</v>
      </c>
      <c r="AP33" s="87">
        <f t="shared" si="23"/>
        <v>2173.5874368</v>
      </c>
      <c r="AQ33" s="87"/>
      <c r="AR33" s="1124">
        <f t="shared" si="24"/>
        <v>0</v>
      </c>
      <c r="AS33" s="1124">
        <f t="shared" si="25"/>
        <v>2409.8469408000001</v>
      </c>
      <c r="AT33" s="87"/>
      <c r="AU33" s="87">
        <f t="shared" si="26"/>
        <v>0</v>
      </c>
      <c r="AV33" s="87">
        <f t="shared" si="27"/>
        <v>2646.1064448000002</v>
      </c>
      <c r="AW33" s="66"/>
      <c r="AX33" s="66"/>
      <c r="AY33" s="88">
        <v>0</v>
      </c>
      <c r="AZ33" s="88">
        <v>0</v>
      </c>
      <c r="BB33" s="89">
        <f t="shared" si="28"/>
        <v>0</v>
      </c>
      <c r="BC33" s="89">
        <f t="shared" si="28"/>
        <v>2095.5238785000001</v>
      </c>
      <c r="BE33" s="88">
        <v>0</v>
      </c>
      <c r="BF33" s="88">
        <v>0</v>
      </c>
      <c r="BH33" s="89">
        <f t="shared" si="29"/>
        <v>0</v>
      </c>
      <c r="BI33" s="89">
        <f t="shared" si="5"/>
        <v>2409.8469408000001</v>
      </c>
      <c r="BK33" s="1153"/>
      <c r="BL33" s="1344"/>
      <c r="BM33" s="1345"/>
      <c r="BN33" s="1153">
        <f t="shared" si="30"/>
        <v>0</v>
      </c>
      <c r="BO33" s="1237">
        <f t="shared" si="35"/>
        <v>0</v>
      </c>
      <c r="BP33" s="1237">
        <f t="shared" si="36"/>
        <v>0</v>
      </c>
      <c r="BQ33" s="1153"/>
      <c r="BR33" s="1154"/>
      <c r="BS33" s="1146"/>
      <c r="BT33" s="1235"/>
      <c r="BU33" s="1236"/>
      <c r="BV33" s="1147"/>
      <c r="BW33" s="1242"/>
      <c r="BX33" s="1243"/>
      <c r="BY33" s="1153"/>
      <c r="BZ33" s="1155"/>
      <c r="CC33" s="118"/>
      <c r="CD33" s="1205" t="str">
        <f t="shared" si="8"/>
        <v>HKD</v>
      </c>
      <c r="CE33" s="1206">
        <f t="shared" si="9"/>
        <v>1.5E-6</v>
      </c>
      <c r="CF33" s="1154">
        <f t="shared" si="10"/>
        <v>1.5E-6</v>
      </c>
      <c r="CG33" s="1154">
        <f t="shared" si="11"/>
        <v>1.31112E-6</v>
      </c>
    </row>
    <row r="34" spans="1:85">
      <c r="A34" s="83">
        <v>24</v>
      </c>
      <c r="C34" s="84" t="s">
        <v>147</v>
      </c>
      <c r="D34" s="84" t="s">
        <v>265</v>
      </c>
      <c r="E34" s="84"/>
      <c r="F34" s="84"/>
      <c r="G34" s="63" t="s">
        <v>618</v>
      </c>
      <c r="H34" s="66">
        <f>ROUNDUP(SUM(X11:X33)*0.1,-6)</f>
        <v>13000000</v>
      </c>
      <c r="I34" s="85">
        <f t="shared" si="37"/>
        <v>1</v>
      </c>
      <c r="J34" s="66">
        <f t="shared" si="12"/>
        <v>0</v>
      </c>
      <c r="K34" s="471">
        <f t="shared" si="13"/>
        <v>0</v>
      </c>
      <c r="L34" s="66">
        <f>H34*I34</f>
        <v>13000000</v>
      </c>
      <c r="N34" s="64">
        <f>L34</f>
        <v>13000000</v>
      </c>
      <c r="P34" s="64">
        <f>L34</f>
        <v>13000000</v>
      </c>
      <c r="R34" s="64">
        <f>L34</f>
        <v>13000000</v>
      </c>
      <c r="T34" s="64">
        <f>L34</f>
        <v>13000000</v>
      </c>
      <c r="V34" s="66">
        <f>L34</f>
        <v>13000000</v>
      </c>
      <c r="X34" s="66">
        <f>L34</f>
        <v>13000000</v>
      </c>
      <c r="Z34" s="86">
        <v>0.25</v>
      </c>
      <c r="AA34" s="86">
        <f>1-Z34</f>
        <v>0.75</v>
      </c>
      <c r="AB34" s="71"/>
      <c r="AC34" s="87">
        <f t="shared" si="17"/>
        <v>3250000</v>
      </c>
      <c r="AD34" s="87">
        <f t="shared" si="18"/>
        <v>9750000</v>
      </c>
      <c r="AE34" s="87"/>
      <c r="AF34" s="1124">
        <f t="shared" si="19"/>
        <v>3250000</v>
      </c>
      <c r="AG34" s="1124">
        <f t="shared" si="20"/>
        <v>9750000</v>
      </c>
      <c r="AH34" s="87"/>
      <c r="AI34" s="87">
        <f t="shared" si="32"/>
        <v>3250000</v>
      </c>
      <c r="AJ34" s="87">
        <f t="shared" si="33"/>
        <v>9750000</v>
      </c>
      <c r="AK34" s="66"/>
      <c r="AL34" s="86">
        <v>0</v>
      </c>
      <c r="AM34" s="86">
        <f t="shared" si="21"/>
        <v>1</v>
      </c>
      <c r="AN34" s="87"/>
      <c r="AO34" s="87">
        <f t="shared" si="22"/>
        <v>0</v>
      </c>
      <c r="AP34" s="87">
        <f t="shared" si="23"/>
        <v>13000000</v>
      </c>
      <c r="AQ34" s="87"/>
      <c r="AR34" s="1124">
        <f t="shared" si="24"/>
        <v>0</v>
      </c>
      <c r="AS34" s="1124">
        <f t="shared" si="25"/>
        <v>13000000</v>
      </c>
      <c r="AT34" s="87"/>
      <c r="AU34" s="87">
        <f t="shared" si="26"/>
        <v>0</v>
      </c>
      <c r="AV34" s="87">
        <f t="shared" si="27"/>
        <v>13000000</v>
      </c>
      <c r="AW34" s="66"/>
      <c r="AX34" s="66"/>
      <c r="AY34" s="88">
        <v>0</v>
      </c>
      <c r="AZ34" s="88">
        <v>0</v>
      </c>
      <c r="BB34" s="89">
        <f t="shared" si="28"/>
        <v>3250000</v>
      </c>
      <c r="BC34" s="89">
        <f t="shared" si="28"/>
        <v>9750000</v>
      </c>
      <c r="BE34" s="88">
        <v>0</v>
      </c>
      <c r="BF34" s="88">
        <v>0</v>
      </c>
      <c r="BH34" s="89">
        <f t="shared" si="29"/>
        <v>0</v>
      </c>
      <c r="BI34" s="89">
        <f t="shared" si="5"/>
        <v>13000000</v>
      </c>
      <c r="BK34" s="1153"/>
      <c r="BL34" s="1344"/>
      <c r="BM34" s="1345"/>
      <c r="BN34" s="1225">
        <f>BV34*$F$5</f>
        <v>332640.84523155785</v>
      </c>
      <c r="BO34" s="1244">
        <f>IF(BW34&gt;0,BW34*$F$5,0)</f>
        <v>83160.211307889433</v>
      </c>
      <c r="BP34" s="1244">
        <f>IF(BX34&gt;0,BX34*$F$5,0)</f>
        <v>249480.63392366833</v>
      </c>
      <c r="BQ34" s="1153"/>
      <c r="BR34" s="1154"/>
      <c r="BS34" s="1146"/>
      <c r="BT34" s="1235"/>
      <c r="BU34" s="1236"/>
      <c r="BV34" s="1224">
        <v>290754.71000000002</v>
      </c>
      <c r="BW34" s="1245">
        <v>72688.677499999991</v>
      </c>
      <c r="BX34" s="1245">
        <v>218066.03249999997</v>
      </c>
      <c r="BY34" s="1153"/>
      <c r="BZ34" s="1155"/>
      <c r="CC34" s="118"/>
      <c r="CD34" s="1205" t="str">
        <f t="shared" si="8"/>
        <v>HKD</v>
      </c>
      <c r="CE34" s="1154">
        <f t="shared" si="9"/>
        <v>13000000</v>
      </c>
      <c r="CF34" s="1154">
        <f t="shared" si="10"/>
        <v>13000000</v>
      </c>
      <c r="CG34" s="1154">
        <f t="shared" si="11"/>
        <v>11363039.999999998</v>
      </c>
    </row>
    <row r="35" spans="1:85" ht="16" thickBot="1">
      <c r="I35" s="91"/>
      <c r="J35" s="91"/>
      <c r="K35" s="91"/>
      <c r="L35" s="64"/>
      <c r="Z35" s="71"/>
      <c r="AA35" s="71"/>
      <c r="AB35" s="71"/>
      <c r="AC35" s="87"/>
      <c r="AD35" s="87"/>
      <c r="AE35" s="87"/>
      <c r="AF35" s="1124"/>
      <c r="AG35" s="1124"/>
      <c r="AH35" s="87"/>
      <c r="AI35" s="87"/>
      <c r="AJ35" s="87"/>
      <c r="AK35" s="66"/>
      <c r="AL35" s="87"/>
      <c r="AM35" s="87"/>
      <c r="AN35" s="87"/>
      <c r="AO35" s="87"/>
      <c r="AP35" s="87"/>
      <c r="AQ35" s="87"/>
      <c r="AR35" s="1124"/>
      <c r="AS35" s="1124"/>
      <c r="AT35" s="87"/>
      <c r="AU35" s="87"/>
      <c r="AV35" s="87"/>
      <c r="AW35" s="66"/>
      <c r="AX35" s="66"/>
      <c r="AY35" s="88"/>
      <c r="AZ35" s="88"/>
      <c r="BB35" s="92"/>
      <c r="BC35" s="92"/>
      <c r="BE35" s="92"/>
      <c r="BF35" s="92"/>
      <c r="BH35" s="92"/>
      <c r="BI35" s="92"/>
      <c r="BK35" s="1148"/>
      <c r="BL35" s="1151"/>
      <c r="BM35" s="1152"/>
      <c r="BN35" s="1148"/>
      <c r="BO35" s="1151"/>
      <c r="BP35" s="1152"/>
      <c r="BQ35" s="1148"/>
      <c r="BR35" s="1151"/>
      <c r="BS35" s="1148"/>
      <c r="BT35" s="248"/>
      <c r="BU35" s="1149"/>
      <c r="BV35" s="1150"/>
      <c r="BW35" s="1238"/>
      <c r="BX35" s="1239"/>
      <c r="BY35" s="1148"/>
      <c r="BZ35" s="1152"/>
    </row>
    <row r="36" spans="1:85" s="74" customFormat="1" ht="15.65" customHeight="1" thickBot="1">
      <c r="A36" s="62"/>
      <c r="B36" s="62"/>
      <c r="C36" s="74" t="s">
        <v>266</v>
      </c>
      <c r="I36" s="74" t="s">
        <v>243</v>
      </c>
      <c r="J36" s="1122">
        <f>SUM(J11:J34)</f>
        <v>1505227.9580541828</v>
      </c>
      <c r="K36" s="120">
        <f>SUM(K11:K34)</f>
        <v>14338454.664624915</v>
      </c>
      <c r="L36" s="74" t="s">
        <v>243</v>
      </c>
      <c r="N36" s="93">
        <f>SUM(N11:N34)</f>
        <v>111767255.01256464</v>
      </c>
      <c r="O36" s="94"/>
      <c r="P36" s="93">
        <f>SUM(P11:P34)</f>
        <v>117942202.33688965</v>
      </c>
      <c r="Q36" s="94"/>
      <c r="R36" s="93">
        <f>SUM(R11:R34)</f>
        <v>124117149.66121466</v>
      </c>
      <c r="S36" s="95"/>
      <c r="T36" s="93">
        <f>SUM(T11:T34)</f>
        <v>120288532.68752664</v>
      </c>
      <c r="U36" s="95"/>
      <c r="V36" s="93">
        <f>SUM(V11:V34)</f>
        <v>127389705.84608667</v>
      </c>
      <c r="W36" s="95"/>
      <c r="X36" s="93">
        <f>SUM(X11:X34)</f>
        <v>134490879.00464666</v>
      </c>
      <c r="Z36" s="96"/>
      <c r="AA36" s="75"/>
      <c r="AB36" s="75"/>
      <c r="AC36" s="97">
        <f>SUM(AC11:AC34)</f>
        <v>70231176.416307718</v>
      </c>
      <c r="AD36" s="97">
        <f>SUM(AD11:AD34)</f>
        <v>41536078.596256942</v>
      </c>
      <c r="AE36" s="98"/>
      <c r="AF36" s="1125">
        <f>SUM(AF11:AF34)</f>
        <v>76394481.941307709</v>
      </c>
      <c r="AG36" s="1125">
        <f>SUM(AG11:AG34)</f>
        <v>41547720.395581946</v>
      </c>
      <c r="AH36" s="98"/>
      <c r="AI36" s="97">
        <f>SUM(AI11:AI34)</f>
        <v>82557787.4663077</v>
      </c>
      <c r="AJ36" s="97">
        <f>SUM(AJ11:AJ34)</f>
        <v>41559362.194906943</v>
      </c>
      <c r="AK36" s="99"/>
      <c r="AL36" s="100"/>
      <c r="AM36" s="100"/>
      <c r="AN36" s="100"/>
      <c r="AO36" s="97">
        <f>SUM(AO11:AO34)</f>
        <v>75486388.690307707</v>
      </c>
      <c r="AP36" s="97">
        <f>SUM(AP11:AP34)</f>
        <v>44802143.997218944</v>
      </c>
      <c r="AQ36" s="100"/>
      <c r="AR36" s="1125">
        <f>SUM(AR11:AR34)</f>
        <v>82574173.810307711</v>
      </c>
      <c r="AS36" s="1125">
        <f>SUM(AS11:AS34)</f>
        <v>44815532.03577894</v>
      </c>
      <c r="AT36" s="100"/>
      <c r="AU36" s="97">
        <f>SUM(AU11:AU34)</f>
        <v>89661958.930307701</v>
      </c>
      <c r="AV36" s="97">
        <f>SUM(AV11:AV34)</f>
        <v>44828920.074338943</v>
      </c>
      <c r="AW36" s="99"/>
      <c r="AX36" s="99" t="s">
        <v>252</v>
      </c>
      <c r="AY36" s="101">
        <f>SUM(AY11:AY34)</f>
        <v>0</v>
      </c>
      <c r="AZ36" s="101">
        <f>SUM(AZ11:AZ34)</f>
        <v>0</v>
      </c>
      <c r="BB36" s="97">
        <f>SUM(BB11:BB34)</f>
        <v>76394481.941307709</v>
      </c>
      <c r="BC36" s="97">
        <f>SUM(BC11:BC34)</f>
        <v>41547720.395581946</v>
      </c>
      <c r="BE36" s="101">
        <f>SUM(BE11:BE34)</f>
        <v>0</v>
      </c>
      <c r="BF36" s="101">
        <f>SUM(BF11:BF34)</f>
        <v>0</v>
      </c>
      <c r="BH36" s="97">
        <f>SUM(BH11:BH34)</f>
        <v>82574173.810307711</v>
      </c>
      <c r="BI36" s="97">
        <f>SUM(BI11:BI34)</f>
        <v>44815532.03577894</v>
      </c>
      <c r="BK36" s="1143">
        <f>SUM(BK11:BK34)</f>
        <v>1304228.4459088414</v>
      </c>
      <c r="BL36" s="1143">
        <v>0</v>
      </c>
      <c r="BM36" s="1143">
        <f>BK36-BL36</f>
        <v>1304228.4459088414</v>
      </c>
      <c r="BN36" s="1143">
        <f>BV36*$F$5</f>
        <v>28498669.984440789</v>
      </c>
      <c r="BO36" s="1143">
        <f t="shared" ref="BO36:BP36" si="53">BW36*$F$5</f>
        <v>7530182.7979132356</v>
      </c>
      <c r="BP36" s="1143">
        <f t="shared" si="53"/>
        <v>20968487.186527554</v>
      </c>
      <c r="BQ36" s="1143">
        <f>AF36-BL36-BO36</f>
        <v>68864299.14339447</v>
      </c>
      <c r="BR36" s="1143">
        <f>AG36-BM36-BP36</f>
        <v>19275004.763145547</v>
      </c>
      <c r="BS36" s="1143">
        <f>SUM(BS11:BS34)</f>
        <v>1140000</v>
      </c>
      <c r="BT36" s="1143">
        <v>0</v>
      </c>
      <c r="BU36" s="1143">
        <f>BS36-BT36</f>
        <v>1140000</v>
      </c>
      <c r="BV36" s="1143">
        <f>SUM(BV11:BV34)-BU36</f>
        <v>24910117.460000001</v>
      </c>
      <c r="BW36" s="1143">
        <f>BV36-BX36</f>
        <v>6581982.1799999997</v>
      </c>
      <c r="BX36" s="1143">
        <f>19468135.28-BU36</f>
        <v>18328135.280000001</v>
      </c>
      <c r="BY36" s="1143">
        <f>AF36/$F$5-BW36</f>
        <v>60192906.595258236</v>
      </c>
      <c r="BZ36" s="1143">
        <f>AG36/$F$5-BX36-BU36</f>
        <v>16847896.163370259</v>
      </c>
      <c r="CB36" s="120"/>
      <c r="CF36" s="93">
        <f>SUM(CF11:CF34)</f>
        <v>28989200.647039462</v>
      </c>
      <c r="CG36" s="93">
        <f>SUM(CG11:CG34)</f>
        <v>25338880.501564249</v>
      </c>
    </row>
    <row r="37" spans="1:85" s="74" customFormat="1" ht="16" thickTop="1" thickBot="1">
      <c r="A37" s="62"/>
      <c r="B37" s="62"/>
      <c r="N37" s="95"/>
      <c r="O37" s="94"/>
      <c r="P37" s="95"/>
      <c r="Q37" s="94"/>
      <c r="R37" s="95"/>
      <c r="S37" s="95"/>
      <c r="T37" s="95"/>
      <c r="U37" s="95"/>
      <c r="V37" s="95"/>
      <c r="W37" s="95"/>
      <c r="X37" s="95"/>
      <c r="Z37" s="96"/>
      <c r="AA37" s="75"/>
      <c r="AB37" s="75"/>
      <c r="AC37" s="100"/>
      <c r="AD37" s="100"/>
      <c r="AE37" s="98"/>
      <c r="AF37" s="1126"/>
      <c r="AG37" s="1126"/>
      <c r="AH37" s="98"/>
      <c r="AI37" s="100"/>
      <c r="AJ37" s="100"/>
      <c r="AK37" s="99"/>
      <c r="AL37" s="100"/>
      <c r="AM37" s="100"/>
      <c r="AN37" s="100"/>
      <c r="AO37" s="100"/>
      <c r="AP37" s="100"/>
      <c r="AQ37" s="100"/>
      <c r="AR37" s="1126"/>
      <c r="AS37" s="1126"/>
      <c r="AT37" s="100"/>
      <c r="AU37" s="100"/>
      <c r="AV37" s="100"/>
      <c r="AW37" s="99"/>
      <c r="AX37" s="99"/>
      <c r="AY37" s="102"/>
      <c r="AZ37" s="102"/>
      <c r="BB37" s="100"/>
      <c r="BC37" s="100"/>
      <c r="BE37" s="102"/>
      <c r="BF37" s="102"/>
      <c r="BH37" s="100"/>
      <c r="BI37" s="100"/>
      <c r="BP37" s="120"/>
      <c r="BX37" s="120"/>
    </row>
    <row r="38" spans="1:85" s="74" customFormat="1" ht="16" customHeight="1" thickTop="1">
      <c r="A38" s="62"/>
      <c r="B38" s="62"/>
      <c r="C38" s="1329" t="s">
        <v>626</v>
      </c>
      <c r="D38" s="1329"/>
      <c r="E38" s="1329"/>
      <c r="F38" s="1329"/>
      <c r="G38" s="1329"/>
      <c r="N38" s="95"/>
      <c r="O38" s="94"/>
      <c r="P38" s="95"/>
      <c r="Q38" s="94"/>
      <c r="R38" s="95"/>
      <c r="S38" s="95"/>
      <c r="T38" s="95"/>
      <c r="U38" s="95"/>
      <c r="V38" s="95"/>
      <c r="W38" s="95"/>
      <c r="X38" s="95"/>
      <c r="Z38" s="96"/>
      <c r="AA38" s="75"/>
      <c r="AB38" s="75"/>
      <c r="AC38" s="100"/>
      <c r="AD38" s="100"/>
      <c r="AE38" s="98"/>
      <c r="AF38" s="1126"/>
      <c r="AG38" s="1126"/>
      <c r="AH38" s="98"/>
      <c r="AI38" s="100"/>
      <c r="AJ38" s="100"/>
      <c r="AK38" s="99"/>
      <c r="AL38" s="100"/>
      <c r="AM38" s="100"/>
      <c r="AN38" s="100"/>
      <c r="AO38" s="100"/>
      <c r="AP38" s="100"/>
      <c r="AQ38" s="100"/>
      <c r="AR38" s="1126"/>
      <c r="AS38" s="1126"/>
      <c r="AT38" s="100"/>
      <c r="AU38" s="100"/>
      <c r="AV38" s="100"/>
      <c r="AW38" s="99"/>
      <c r="AX38" s="99"/>
      <c r="AY38" s="102"/>
      <c r="AZ38" s="102"/>
      <c r="BB38" s="100"/>
      <c r="BC38" s="100"/>
      <c r="BE38" s="102"/>
      <c r="BF38" s="102"/>
      <c r="BH38" s="100"/>
      <c r="BI38" s="100"/>
      <c r="BQ38" s="1346">
        <f>BQ36+BR36</f>
        <v>88139303.906540021</v>
      </c>
      <c r="BR38" s="1347"/>
      <c r="BV38" s="120">
        <f>BV36+BU36</f>
        <v>26050117.460000001</v>
      </c>
      <c r="BX38" s="1156">
        <v>18328</v>
      </c>
      <c r="BY38"/>
      <c r="BZ38" s="1227">
        <f>BZ36+BY36</f>
        <v>77040802.758628488</v>
      </c>
    </row>
    <row r="39" spans="1:85" s="74" customFormat="1" ht="15" customHeight="1">
      <c r="A39" s="62"/>
      <c r="B39" s="62"/>
      <c r="C39" s="1329"/>
      <c r="D39" s="1329"/>
      <c r="E39" s="1329"/>
      <c r="F39" s="1329"/>
      <c r="G39" s="1329"/>
      <c r="I39" s="74" t="s">
        <v>250</v>
      </c>
      <c r="J39" s="382">
        <f>J36/$F$5</f>
        <v>1315689.6535759999</v>
      </c>
      <c r="K39" s="473">
        <f>K36/$F$5</f>
        <v>12532956.453255344</v>
      </c>
      <c r="L39" s="74" t="s">
        <v>250</v>
      </c>
      <c r="N39" s="95">
        <f>N36/$F$5</f>
        <v>97693522.26138249</v>
      </c>
      <c r="O39" s="94"/>
      <c r="P39" s="95">
        <f>P36/$F$5</f>
        <v>103090920.2186285</v>
      </c>
      <c r="Q39" s="94"/>
      <c r="R39" s="95">
        <f>R36/$F$5</f>
        <v>108488318.1758745</v>
      </c>
      <c r="S39" s="95"/>
      <c r="T39" s="95">
        <f>T36/$F$5</f>
        <v>105141800.65151328</v>
      </c>
      <c r="U39" s="95"/>
      <c r="V39" s="95">
        <f>V36/$F$5</f>
        <v>111348794.08594742</v>
      </c>
      <c r="W39" s="95"/>
      <c r="X39" s="95">
        <f>X36/$F$5</f>
        <v>117555787.52038154</v>
      </c>
      <c r="Z39" s="96"/>
      <c r="AA39" s="75"/>
      <c r="AB39" s="75"/>
      <c r="AC39" s="100"/>
      <c r="AD39" s="100"/>
      <c r="AE39" s="98"/>
      <c r="AF39" s="1126"/>
      <c r="AG39" s="1126"/>
      <c r="AH39" s="98"/>
      <c r="AI39" s="100"/>
      <c r="AJ39" s="100"/>
      <c r="AK39" s="99"/>
      <c r="AL39" s="100"/>
      <c r="AM39" s="100"/>
      <c r="AN39" s="100"/>
      <c r="AO39" s="100"/>
      <c r="AP39" s="100"/>
      <c r="AQ39" s="100"/>
      <c r="AR39" s="1126"/>
      <c r="AS39" s="1126"/>
      <c r="AT39" s="100"/>
      <c r="AU39" s="100"/>
      <c r="AV39" s="100"/>
      <c r="AW39" s="99"/>
      <c r="AX39" s="99" t="s">
        <v>250</v>
      </c>
      <c r="AY39" s="100">
        <f>AY36/$F$5</f>
        <v>0</v>
      </c>
      <c r="AZ39" s="100">
        <f>AZ36/$F$5</f>
        <v>0</v>
      </c>
      <c r="BB39" s="100">
        <f>BB36/$F$5</f>
        <v>66774888.775258236</v>
      </c>
      <c r="BC39" s="100">
        <f>BC36/$F$5</f>
        <v>36316031.44337026</v>
      </c>
      <c r="BE39" s="100">
        <f>BE36/$F$5</f>
        <v>0</v>
      </c>
      <c r="BF39" s="100">
        <f>BF36/$F$5</f>
        <v>0</v>
      </c>
      <c r="BH39" s="100">
        <f>BH36/$F$5</f>
        <v>72176433.844113752</v>
      </c>
      <c r="BI39" s="100">
        <f>BI36/$F$5</f>
        <v>39172360.24183365</v>
      </c>
      <c r="BX39" s="1156"/>
      <c r="BY39"/>
      <c r="BZ39" s="1227"/>
    </row>
    <row r="40" spans="1:85">
      <c r="C40" s="84"/>
      <c r="D40" s="84"/>
      <c r="E40" s="84"/>
      <c r="F40" s="84"/>
      <c r="G40" s="84"/>
      <c r="BW40" s="1349" t="s">
        <v>1110</v>
      </c>
      <c r="BX40" s="1351" t="s">
        <v>1107</v>
      </c>
      <c r="BY40" s="1228" t="s">
        <v>250</v>
      </c>
      <c r="BZ40" s="1229">
        <f>BY36+BZ36</f>
        <v>77040802.758628488</v>
      </c>
      <c r="CA40" s="1230">
        <f>BZ40/1000000</f>
        <v>77.040802758628487</v>
      </c>
    </row>
    <row r="41" spans="1:85">
      <c r="C41" s="84"/>
      <c r="D41" s="84"/>
      <c r="E41" s="84"/>
      <c r="F41" s="84"/>
      <c r="G41" s="84"/>
      <c r="N41" s="1335" t="s">
        <v>226</v>
      </c>
      <c r="O41" s="1335"/>
      <c r="P41" s="1335"/>
      <c r="Q41" s="1335"/>
      <c r="R41" s="1335"/>
      <c r="T41" s="1335" t="s">
        <v>227</v>
      </c>
      <c r="U41" s="1335"/>
      <c r="V41" s="1335"/>
      <c r="W41" s="1335"/>
      <c r="X41" s="1335"/>
      <c r="BW41" s="1349"/>
      <c r="BX41" s="1351"/>
      <c r="BY41" s="1231" t="s">
        <v>252</v>
      </c>
      <c r="BZ41" s="1229">
        <f>BZ40*$F$5</f>
        <v>88139303.906540021</v>
      </c>
      <c r="CA41" s="1230">
        <f>BZ41/1000000</f>
        <v>88.139303906540022</v>
      </c>
    </row>
    <row r="42" spans="1:85" outlineLevel="1">
      <c r="D42" s="71"/>
      <c r="E42" s="71"/>
      <c r="F42" s="71"/>
      <c r="G42" s="71"/>
      <c r="H42" s="71"/>
      <c r="I42" s="71"/>
      <c r="J42" s="71"/>
      <c r="K42" s="71"/>
      <c r="L42" s="71"/>
      <c r="M42" s="71"/>
      <c r="N42" s="103" t="s">
        <v>229</v>
      </c>
      <c r="O42" s="87"/>
      <c r="P42" s="103" t="s">
        <v>230</v>
      </c>
      <c r="Q42" s="87"/>
      <c r="R42" s="103" t="s">
        <v>231</v>
      </c>
      <c r="S42" s="103"/>
      <c r="T42" s="103" t="s">
        <v>229</v>
      </c>
      <c r="U42" s="87"/>
      <c r="V42" s="103" t="s">
        <v>230</v>
      </c>
      <c r="W42" s="87"/>
      <c r="X42" s="103" t="s">
        <v>231</v>
      </c>
      <c r="AD42" s="68"/>
      <c r="BV42" s="68"/>
      <c r="BW42" s="1349"/>
      <c r="BX42" s="1228"/>
      <c r="BY42" s="1228"/>
      <c r="BZ42" s="1228"/>
      <c r="CA42" s="1230"/>
    </row>
    <row r="43" spans="1:85" outlineLevel="1">
      <c r="D43" s="71"/>
      <c r="E43" s="71"/>
      <c r="F43" s="71"/>
      <c r="G43" s="71"/>
      <c r="H43" s="71"/>
      <c r="I43" s="71"/>
      <c r="J43" s="71"/>
      <c r="K43" s="71"/>
      <c r="L43" s="71"/>
      <c r="M43" s="71"/>
      <c r="N43" s="104">
        <f>$N$10</f>
        <v>221.26</v>
      </c>
      <c r="O43" s="105"/>
      <c r="P43" s="104">
        <f>$P$10</f>
        <v>245.31</v>
      </c>
      <c r="Q43" s="105"/>
      <c r="R43" s="104">
        <f>$R$10</f>
        <v>269.36</v>
      </c>
      <c r="S43" s="104"/>
      <c r="T43" s="104">
        <f>$N$10</f>
        <v>221.26</v>
      </c>
      <c r="U43" s="105"/>
      <c r="V43" s="104">
        <f>$P$10</f>
        <v>245.31</v>
      </c>
      <c r="W43" s="105"/>
      <c r="X43" s="104">
        <f>$R$10</f>
        <v>269.36</v>
      </c>
      <c r="BW43" s="1349"/>
      <c r="BX43" s="1351" t="s">
        <v>1108</v>
      </c>
      <c r="BY43" s="1228" t="s">
        <v>250</v>
      </c>
      <c r="BZ43" s="1232">
        <f>BZ36</f>
        <v>16847896.163370259</v>
      </c>
      <c r="CA43" s="1230">
        <f>BZ43/1000000</f>
        <v>16.847896163370258</v>
      </c>
    </row>
    <row r="44" spans="1:85" outlineLevel="1">
      <c r="D44" s="71"/>
      <c r="E44" s="71"/>
      <c r="F44" s="71"/>
      <c r="G44" s="71"/>
      <c r="H44" s="71"/>
      <c r="I44" s="71"/>
      <c r="J44" s="71"/>
      <c r="K44" s="71"/>
      <c r="L44" s="71"/>
      <c r="M44" s="71"/>
      <c r="N44" s="87"/>
      <c r="O44" s="87"/>
      <c r="P44" s="87"/>
      <c r="Q44" s="87"/>
      <c r="R44" s="87"/>
      <c r="S44" s="87"/>
      <c r="T44" s="87"/>
      <c r="U44" s="87"/>
      <c r="V44" s="87"/>
      <c r="W44" s="87"/>
      <c r="X44" s="87"/>
      <c r="BW44" s="1349"/>
      <c r="BX44" s="1351"/>
      <c r="BY44" s="1231" t="s">
        <v>252</v>
      </c>
      <c r="BZ44" s="1229">
        <f>BZ43*$F$5</f>
        <v>19275004.763145547</v>
      </c>
      <c r="CA44" s="1230">
        <f>BZ44/1000000</f>
        <v>19.275004763145546</v>
      </c>
    </row>
    <row r="45" spans="1:85" outlineLevel="1">
      <c r="D45" s="71" t="s">
        <v>267</v>
      </c>
      <c r="E45" s="71"/>
      <c r="F45" s="71"/>
      <c r="G45" s="71"/>
      <c r="H45" s="71"/>
      <c r="I45" s="71"/>
      <c r="J45" s="71"/>
      <c r="K45" s="71"/>
      <c r="L45" s="71"/>
      <c r="M45" s="71"/>
      <c r="N45" s="87">
        <f>N10*$L$3</f>
        <v>1260053574</v>
      </c>
      <c r="O45" s="87"/>
      <c r="P45" s="87">
        <f>P10*$L$3</f>
        <v>1397015919</v>
      </c>
      <c r="Q45" s="87"/>
      <c r="R45" s="87">
        <f>R10*$L$3</f>
        <v>1533978264</v>
      </c>
      <c r="S45" s="87"/>
      <c r="T45" s="87">
        <f>T10*L5</f>
        <v>1449058291.2</v>
      </c>
      <c r="U45" s="87"/>
      <c r="V45" s="87">
        <f>V10*L5</f>
        <v>1606564627.2</v>
      </c>
      <c r="W45" s="87"/>
      <c r="X45" s="87">
        <f>X10*L5</f>
        <v>1764070963.2</v>
      </c>
      <c r="Z45" s="106"/>
      <c r="BW45" s="1349"/>
      <c r="BX45" s="1233"/>
      <c r="BY45" s="1233"/>
      <c r="BZ45" s="1233"/>
      <c r="CA45" s="1230"/>
    </row>
    <row r="46" spans="1:85" s="74" customFormat="1" ht="16" outlineLevel="1" thickBot="1">
      <c r="A46" s="62"/>
      <c r="B46" s="62"/>
      <c r="D46" s="75" t="s">
        <v>268</v>
      </c>
      <c r="E46" s="75"/>
      <c r="F46" s="75"/>
      <c r="G46" s="75"/>
      <c r="H46" s="75"/>
      <c r="I46" s="75"/>
      <c r="J46" s="75"/>
      <c r="K46" s="75"/>
      <c r="L46" s="75"/>
      <c r="M46" s="75"/>
      <c r="N46" s="97">
        <f>N45</f>
        <v>1260053574</v>
      </c>
      <c r="O46" s="98"/>
      <c r="P46" s="97">
        <f>P45</f>
        <v>1397015919</v>
      </c>
      <c r="Q46" s="98"/>
      <c r="R46" s="97">
        <f>R45</f>
        <v>1533978264</v>
      </c>
      <c r="S46" s="100"/>
      <c r="T46" s="97">
        <f>T45</f>
        <v>1449058291.2</v>
      </c>
      <c r="U46" s="100"/>
      <c r="V46" s="97">
        <f>V45</f>
        <v>1606564627.2</v>
      </c>
      <c r="W46" s="100"/>
      <c r="X46" s="97">
        <f>X45</f>
        <v>1764070963.2</v>
      </c>
      <c r="Z46" s="106"/>
      <c r="BW46" s="1349"/>
      <c r="BX46" s="1351" t="s">
        <v>1109</v>
      </c>
      <c r="BY46" s="1228" t="s">
        <v>250</v>
      </c>
      <c r="BZ46" s="1234">
        <f>BY36</f>
        <v>60192906.595258236</v>
      </c>
      <c r="CA46" s="1230">
        <f>BZ46/1000000</f>
        <v>60.192906595258236</v>
      </c>
      <c r="CC46" s="121"/>
    </row>
    <row r="47" spans="1:85" ht="16" outlineLevel="1" thickTop="1">
      <c r="D47" s="71"/>
      <c r="E47" s="71"/>
      <c r="F47" s="71"/>
      <c r="G47" s="71"/>
      <c r="H47" s="71"/>
      <c r="I47" s="71"/>
      <c r="J47" s="71"/>
      <c r="K47" s="71"/>
      <c r="L47" s="71"/>
      <c r="M47" s="71"/>
      <c r="N47" s="87"/>
      <c r="O47" s="87"/>
      <c r="P47" s="87"/>
      <c r="Q47" s="87"/>
      <c r="R47" s="87">
        <f>R46-N46</f>
        <v>273924690</v>
      </c>
      <c r="S47" s="87"/>
      <c r="T47" s="87"/>
      <c r="U47" s="87"/>
      <c r="V47" s="87"/>
      <c r="W47" s="87"/>
      <c r="X47" s="87"/>
      <c r="BW47" s="1349"/>
      <c r="BX47" s="1351"/>
      <c r="BY47" s="1231" t="s">
        <v>252</v>
      </c>
      <c r="BZ47" s="1229">
        <f>BZ46*$F$5</f>
        <v>68864299.14339447</v>
      </c>
      <c r="CA47" s="1230">
        <f>BZ47/1000000</f>
        <v>68.864299143394476</v>
      </c>
    </row>
    <row r="48" spans="1:85" outlineLevel="1">
      <c r="D48" s="71"/>
      <c r="E48" s="71"/>
      <c r="F48" s="71"/>
      <c r="G48" s="71"/>
      <c r="H48" s="71"/>
      <c r="I48" s="71"/>
      <c r="J48" s="71"/>
      <c r="K48" s="71"/>
      <c r="L48" s="71"/>
      <c r="M48" s="71"/>
      <c r="N48" s="87"/>
      <c r="O48" s="87"/>
      <c r="P48" s="87"/>
      <c r="Q48" s="87"/>
      <c r="R48" s="87"/>
      <c r="S48" s="87"/>
      <c r="T48" s="87"/>
      <c r="U48" s="87"/>
      <c r="V48" s="87"/>
      <c r="W48" s="87"/>
      <c r="X48" s="87"/>
    </row>
    <row r="49" spans="1:82" outlineLevel="1">
      <c r="D49" s="71" t="s">
        <v>269</v>
      </c>
      <c r="E49" s="71"/>
      <c r="F49" s="71"/>
      <c r="G49" s="71"/>
      <c r="H49" s="71"/>
      <c r="I49" s="71"/>
      <c r="J49" s="71"/>
      <c r="K49" s="71"/>
      <c r="L49" s="71"/>
      <c r="M49" s="71"/>
      <c r="N49" s="87">
        <f>AC36</f>
        <v>70231176.416307718</v>
      </c>
      <c r="O49" s="87"/>
      <c r="P49" s="87">
        <f>AF36</f>
        <v>76394481.941307709</v>
      </c>
      <c r="Q49" s="87"/>
      <c r="R49" s="87">
        <f>AI36</f>
        <v>82557787.4663077</v>
      </c>
      <c r="S49" s="87"/>
      <c r="T49" s="87">
        <f>AO36</f>
        <v>75486388.690307707</v>
      </c>
      <c r="U49" s="87"/>
      <c r="V49" s="87">
        <f>AR36</f>
        <v>82574173.810307711</v>
      </c>
      <c r="W49" s="87"/>
      <c r="X49" s="87">
        <f>AU36</f>
        <v>89661958.930307701</v>
      </c>
    </row>
    <row r="50" spans="1:82" outlineLevel="1">
      <c r="D50" s="71" t="s">
        <v>270</v>
      </c>
      <c r="E50" s="71"/>
      <c r="F50" s="71"/>
      <c r="G50" s="71"/>
      <c r="H50" s="71"/>
      <c r="I50" s="71"/>
      <c r="J50" s="71"/>
      <c r="K50" s="71"/>
      <c r="L50" s="71"/>
      <c r="M50" s="71"/>
      <c r="N50" s="87">
        <f>AD36</f>
        <v>41536078.596256942</v>
      </c>
      <c r="O50" s="87"/>
      <c r="P50" s="87">
        <f>AG36</f>
        <v>41547720.395581946</v>
      </c>
      <c r="Q50" s="87"/>
      <c r="R50" s="87">
        <f>AJ36</f>
        <v>41559362.194906943</v>
      </c>
      <c r="S50" s="87"/>
      <c r="T50" s="87">
        <f>AP36</f>
        <v>44802143.997218944</v>
      </c>
      <c r="U50" s="87"/>
      <c r="V50" s="87">
        <f>AS36</f>
        <v>44815532.03577894</v>
      </c>
      <c r="W50" s="87"/>
      <c r="X50" s="87">
        <f>AV36</f>
        <v>44828920.074338943</v>
      </c>
    </row>
    <row r="51" spans="1:82" s="74" customFormat="1" ht="16" outlineLevel="1" thickBot="1">
      <c r="A51" s="62"/>
      <c r="B51" s="62"/>
      <c r="D51" s="75" t="s">
        <v>271</v>
      </c>
      <c r="E51" s="75"/>
      <c r="F51" s="75"/>
      <c r="G51" s="75"/>
      <c r="H51" s="75"/>
      <c r="I51" s="75"/>
      <c r="J51" s="75"/>
      <c r="K51" s="75"/>
      <c r="L51" s="75"/>
      <c r="M51" s="75"/>
      <c r="N51" s="97">
        <f>SUM(N49:N50)</f>
        <v>111767255.01256466</v>
      </c>
      <c r="O51" s="98"/>
      <c r="P51" s="97">
        <f>SUM(P49:P50)</f>
        <v>117942202.33688965</v>
      </c>
      <c r="Q51" s="98"/>
      <c r="R51" s="97">
        <f>SUM(R49:R50)</f>
        <v>124117149.66121465</v>
      </c>
      <c r="S51" s="100"/>
      <c r="T51" s="97">
        <f>SUM(T49:T50)</f>
        <v>120288532.68752664</v>
      </c>
      <c r="U51" s="98"/>
      <c r="V51" s="97">
        <f>SUM(V49:V50)</f>
        <v>127389705.84608665</v>
      </c>
      <c r="W51" s="98"/>
      <c r="X51" s="97">
        <f>SUM(X49:X50)</f>
        <v>134490879.00464666</v>
      </c>
      <c r="Z51" s="106"/>
      <c r="BW51" s="1349" t="s">
        <v>232</v>
      </c>
      <c r="BX51" s="1348" t="s">
        <v>1107</v>
      </c>
      <c r="BY51" s="1246" t="s">
        <v>250</v>
      </c>
      <c r="BZ51" s="1247">
        <f>BV36+BS36</f>
        <v>26050117.460000001</v>
      </c>
      <c r="CA51" s="1248">
        <f>BZ51/1000000</f>
        <v>26.050117459999999</v>
      </c>
    </row>
    <row r="52" spans="1:82" ht="16" outlineLevel="1" thickTop="1">
      <c r="D52" s="71"/>
      <c r="E52" s="71"/>
      <c r="F52" s="71"/>
      <c r="G52" s="71"/>
      <c r="H52" s="71"/>
      <c r="I52" s="71"/>
      <c r="J52" s="71"/>
      <c r="K52" s="71"/>
      <c r="L52" s="71"/>
      <c r="M52" s="71"/>
      <c r="N52" s="87"/>
      <c r="O52" s="87"/>
      <c r="P52" s="87"/>
      <c r="Q52" s="87"/>
      <c r="R52" s="87"/>
      <c r="S52" s="87"/>
      <c r="T52" s="87"/>
      <c r="U52" s="87"/>
      <c r="V52" s="87"/>
      <c r="W52" s="87"/>
      <c r="X52" s="87"/>
      <c r="BW52" s="1349"/>
      <c r="BX52" s="1348"/>
      <c r="BY52" s="1249" t="s">
        <v>252</v>
      </c>
      <c r="BZ52" s="1250">
        <f>BZ51*$F$5</f>
        <v>29802898.430349629</v>
      </c>
      <c r="CA52" s="1248">
        <f>BZ52/1000000</f>
        <v>29.802898430349629</v>
      </c>
    </row>
    <row r="53" spans="1:82" outlineLevel="1">
      <c r="D53" s="71"/>
      <c r="E53" s="71"/>
      <c r="F53" s="71"/>
      <c r="G53" s="71"/>
      <c r="H53" s="71"/>
      <c r="I53" s="71"/>
      <c r="J53" s="71"/>
      <c r="K53" s="71"/>
      <c r="L53" s="71"/>
      <c r="M53" s="71"/>
      <c r="N53" s="87"/>
      <c r="O53" s="87"/>
      <c r="P53" s="87"/>
      <c r="Q53" s="87"/>
      <c r="R53" s="87"/>
      <c r="S53" s="87"/>
      <c r="T53" s="87"/>
      <c r="U53" s="87"/>
      <c r="V53" s="87"/>
      <c r="W53" s="87"/>
      <c r="X53" s="87"/>
      <c r="BW53" s="1349"/>
      <c r="BX53" s="1246"/>
      <c r="BY53" s="1246"/>
      <c r="BZ53" s="1251"/>
      <c r="CA53" s="1251"/>
    </row>
    <row r="54" spans="1:82" s="108" customFormat="1" ht="16" outlineLevel="1" thickBot="1">
      <c r="A54" s="107"/>
      <c r="B54" s="107"/>
      <c r="D54" s="109" t="s">
        <v>272</v>
      </c>
      <c r="E54" s="109"/>
      <c r="F54" s="109"/>
      <c r="G54" s="110"/>
      <c r="H54" s="110"/>
      <c r="I54" s="110"/>
      <c r="J54" s="110"/>
      <c r="K54" s="110"/>
      <c r="L54" s="110"/>
      <c r="M54" s="110"/>
      <c r="N54" s="111">
        <f>N46-N50</f>
        <v>1218517495.403743</v>
      </c>
      <c r="O54" s="111">
        <f t="shared" ref="O54:X54" si="54">O46-O50</f>
        <v>0</v>
      </c>
      <c r="P54" s="111">
        <f>P46-P49</f>
        <v>1320621437.0586922</v>
      </c>
      <c r="Q54" s="111">
        <f t="shared" si="54"/>
        <v>0</v>
      </c>
      <c r="R54" s="111">
        <f t="shared" si="54"/>
        <v>1492418901.8050931</v>
      </c>
      <c r="S54" s="111"/>
      <c r="T54" s="111">
        <f t="shared" si="54"/>
        <v>1404256147.2027812</v>
      </c>
      <c r="U54" s="111">
        <f t="shared" si="54"/>
        <v>0</v>
      </c>
      <c r="V54" s="111">
        <f t="shared" si="54"/>
        <v>1561749095.164221</v>
      </c>
      <c r="W54" s="111"/>
      <c r="X54" s="111">
        <f t="shared" si="54"/>
        <v>1719242043.1256611</v>
      </c>
      <c r="BW54" s="1349"/>
      <c r="BX54" s="1348" t="s">
        <v>1108</v>
      </c>
      <c r="BY54" s="1246" t="s">
        <v>250</v>
      </c>
      <c r="BZ54" s="1247">
        <f>BU36+BX36</f>
        <v>19468135.280000001</v>
      </c>
      <c r="CA54" s="1248">
        <f>BZ54/1000000</f>
        <v>19.468135280000002</v>
      </c>
      <c r="CC54" s="1"/>
      <c r="CD54" s="1252"/>
    </row>
    <row r="55" spans="1:82" ht="16" outlineLevel="1" thickTop="1">
      <c r="D55" s="75"/>
      <c r="E55" s="75"/>
      <c r="F55" s="75"/>
      <c r="G55" s="71"/>
      <c r="H55" s="71"/>
      <c r="I55" s="71"/>
      <c r="J55" s="71"/>
      <c r="K55" s="71"/>
      <c r="L55" s="71"/>
      <c r="M55" s="71"/>
      <c r="N55" s="100"/>
      <c r="O55" s="114"/>
      <c r="P55" s="100"/>
      <c r="Q55" s="114"/>
      <c r="R55" s="100"/>
      <c r="S55" s="100"/>
      <c r="T55" s="100"/>
      <c r="U55" s="100"/>
      <c r="V55" s="100"/>
      <c r="W55" s="100"/>
      <c r="X55" s="100"/>
      <c r="AC55" s="115"/>
      <c r="AD55" s="115"/>
      <c r="BW55" s="1349"/>
      <c r="BX55" s="1348"/>
      <c r="BY55" s="1249" t="s">
        <v>252</v>
      </c>
      <c r="BZ55" s="1250">
        <f>BZ54*$F$5</f>
        <v>22272715.632436395</v>
      </c>
      <c r="CA55" s="1253">
        <f>BZ55/1000000</f>
        <v>22.272715632436395</v>
      </c>
      <c r="CC55" s="1254"/>
    </row>
    <row r="56" spans="1:82" s="74" customFormat="1" ht="16" outlineLevel="1" thickBot="1">
      <c r="A56" s="62"/>
      <c r="B56" s="62"/>
      <c r="D56" s="75" t="s">
        <v>273</v>
      </c>
      <c r="E56" s="75"/>
      <c r="F56" s="75"/>
      <c r="G56" s="75"/>
      <c r="H56" s="75"/>
      <c r="I56" s="75"/>
      <c r="J56" s="75"/>
      <c r="K56" s="75"/>
      <c r="L56" s="75"/>
      <c r="M56" s="75"/>
      <c r="N56" s="116">
        <f>N46-N51</f>
        <v>1148286318.9874353</v>
      </c>
      <c r="O56" s="100"/>
      <c r="P56" s="116">
        <f>P46-P51</f>
        <v>1279073716.6631103</v>
      </c>
      <c r="Q56" s="100"/>
      <c r="R56" s="116">
        <f>R46-R51</f>
        <v>1409861114.3387854</v>
      </c>
      <c r="S56" s="100"/>
      <c r="T56" s="116">
        <f>T46-T51</f>
        <v>1328769758.5124733</v>
      </c>
      <c r="U56" s="100"/>
      <c r="V56" s="116">
        <f>V46-V51</f>
        <v>1479174921.3539133</v>
      </c>
      <c r="W56" s="100"/>
      <c r="X56" s="116">
        <f>X46-X51</f>
        <v>1629580084.1953535</v>
      </c>
      <c r="AC56" s="115"/>
      <c r="AD56" s="115"/>
      <c r="BW56" s="1349"/>
      <c r="BX56" s="1251"/>
      <c r="BY56" s="1251"/>
      <c r="BZ56" s="1251"/>
      <c r="CA56" s="1251"/>
    </row>
    <row r="57" spans="1:82" ht="16" thickTop="1">
      <c r="AC57" s="115"/>
      <c r="AD57" s="115"/>
      <c r="BW57" s="1349"/>
      <c r="BX57" s="1348" t="s">
        <v>1109</v>
      </c>
      <c r="BY57" s="1246" t="s">
        <v>250</v>
      </c>
      <c r="BZ57" s="1247">
        <f>BT36+BW36</f>
        <v>6581982.1799999997</v>
      </c>
      <c r="CA57" s="1248">
        <f>BZ57/1000000</f>
        <v>6.5819821799999998</v>
      </c>
    </row>
    <row r="58" spans="1:82">
      <c r="P58" s="439">
        <f>(P56-N56)/1000000</f>
        <v>130.78739767567492</v>
      </c>
      <c r="R58" s="439">
        <f>(R56-P56)/1000000</f>
        <v>130.78739767567515</v>
      </c>
      <c r="T58" s="440">
        <f>(T56-$N$56)/1000000</f>
        <v>180.48343952503799</v>
      </c>
      <c r="V58" s="440">
        <f>(V56-$P$56)/1000000</f>
        <v>200.10120469080306</v>
      </c>
      <c r="X58" s="440">
        <f>(X56-$R$56)/1000000</f>
        <v>219.71896985656809</v>
      </c>
      <c r="AC58" s="115"/>
      <c r="AD58" s="115"/>
      <c r="BW58" s="1349"/>
      <c r="BX58" s="1348"/>
      <c r="BY58" s="1249" t="s">
        <v>252</v>
      </c>
      <c r="BZ58" s="1250">
        <f>BZ57*$F$5</f>
        <v>7530182.7979132356</v>
      </c>
      <c r="CA58" s="1248">
        <f>BZ58/1000000</f>
        <v>7.5301827979132359</v>
      </c>
    </row>
    <row r="59" spans="1:82">
      <c r="AC59" s="115"/>
      <c r="AD59" s="115"/>
    </row>
    <row r="60" spans="1:82">
      <c r="C60" s="63" t="s">
        <v>1054</v>
      </c>
      <c r="N60" s="1335" t="s">
        <v>226</v>
      </c>
      <c r="O60" s="1335"/>
      <c r="P60" s="1335"/>
      <c r="Q60" s="1335"/>
      <c r="R60" s="1335"/>
      <c r="T60" s="64" t="s">
        <v>227</v>
      </c>
      <c r="AC60" s="115"/>
      <c r="AD60" s="115"/>
    </row>
    <row r="61" spans="1:82" outlineLevel="1">
      <c r="D61" s="1208"/>
      <c r="E61" s="1208"/>
      <c r="F61" s="1208"/>
      <c r="G61" s="1208"/>
      <c r="H61" s="1208"/>
      <c r="I61" s="1208"/>
      <c r="J61" s="1208"/>
      <c r="K61" s="1208"/>
      <c r="L61" s="1208"/>
      <c r="M61" s="1208"/>
      <c r="N61" s="1209" t="s">
        <v>229</v>
      </c>
      <c r="O61" s="1210"/>
      <c r="P61" s="1209" t="s">
        <v>230</v>
      </c>
      <c r="Q61" s="1210"/>
      <c r="R61" s="1209" t="s">
        <v>231</v>
      </c>
      <c r="S61" s="1209"/>
      <c r="T61" s="1209" t="s">
        <v>229</v>
      </c>
      <c r="U61" s="1210"/>
      <c r="V61" s="1209" t="s">
        <v>230</v>
      </c>
      <c r="W61" s="1210"/>
      <c r="X61" s="1209" t="s">
        <v>231</v>
      </c>
      <c r="AD61" s="68"/>
    </row>
    <row r="62" spans="1:82" outlineLevel="1">
      <c r="D62" s="1208"/>
      <c r="E62" s="1208"/>
      <c r="F62" s="1208"/>
      <c r="G62" s="1208"/>
      <c r="H62" s="1208"/>
      <c r="I62" s="1208"/>
      <c r="J62" s="1208"/>
      <c r="K62" s="1208"/>
      <c r="L62" s="1208"/>
      <c r="M62" s="1208"/>
      <c r="N62" s="1211">
        <f>$N$10</f>
        <v>221.26</v>
      </c>
      <c r="O62" s="1212"/>
      <c r="P62" s="1211">
        <f>$P$10</f>
        <v>245.31</v>
      </c>
      <c r="Q62" s="1212"/>
      <c r="R62" s="1211">
        <f>$R$10</f>
        <v>269.36</v>
      </c>
      <c r="S62" s="1211"/>
      <c r="T62" s="1211">
        <f>$N$10</f>
        <v>221.26</v>
      </c>
      <c r="U62" s="1212"/>
      <c r="V62" s="1211">
        <f>$P$10</f>
        <v>245.31</v>
      </c>
      <c r="W62" s="1212"/>
      <c r="X62" s="1211">
        <f>$R$10</f>
        <v>269.36</v>
      </c>
    </row>
    <row r="63" spans="1:82" outlineLevel="1">
      <c r="D63" s="1208"/>
      <c r="E63" s="1208"/>
      <c r="F63" s="1208"/>
      <c r="G63" s="1208"/>
      <c r="H63" s="1208"/>
      <c r="I63" s="1208"/>
      <c r="J63" s="1208"/>
      <c r="K63" s="1208"/>
      <c r="L63" s="1208"/>
      <c r="M63" s="1208"/>
      <c r="N63" s="1210"/>
      <c r="O63" s="1210"/>
      <c r="P63" s="1210"/>
      <c r="Q63" s="1210"/>
      <c r="R63" s="1210"/>
      <c r="S63" s="1210"/>
      <c r="T63" s="1210"/>
      <c r="U63" s="1210"/>
      <c r="V63" s="1210"/>
      <c r="W63" s="1210"/>
      <c r="X63" s="1210"/>
      <c r="BZ63" s="68"/>
    </row>
    <row r="64" spans="1:82" outlineLevel="1">
      <c r="D64" s="1208" t="s">
        <v>267</v>
      </c>
      <c r="E64" s="1208"/>
      <c r="F64" s="1208"/>
      <c r="G64" s="1208"/>
      <c r="H64" s="1208"/>
      <c r="I64" s="1208"/>
      <c r="J64" s="1208"/>
      <c r="K64" s="1208"/>
      <c r="L64" s="1208"/>
      <c r="M64" s="1208"/>
      <c r="N64" s="1210">
        <v>1260053574</v>
      </c>
      <c r="O64" s="1210"/>
      <c r="P64" s="1210">
        <v>1397015919</v>
      </c>
      <c r="Q64" s="1210"/>
      <c r="R64" s="1210">
        <v>1533978264</v>
      </c>
      <c r="S64" s="1210"/>
      <c r="T64" s="1210">
        <v>1449058291.2</v>
      </c>
      <c r="U64" s="1210"/>
      <c r="V64" s="1210">
        <v>1606564627.2</v>
      </c>
      <c r="W64" s="1210"/>
      <c r="X64" s="1210">
        <v>1764070963.2</v>
      </c>
      <c r="Z64" s="106"/>
    </row>
    <row r="65" spans="1:30" s="74" customFormat="1" ht="16" outlineLevel="1" thickBot="1">
      <c r="A65" s="62"/>
      <c r="B65" s="62"/>
      <c r="D65" s="1213" t="s">
        <v>268</v>
      </c>
      <c r="E65" s="1213"/>
      <c r="F65" s="1213"/>
      <c r="G65" s="1213"/>
      <c r="H65" s="1213"/>
      <c r="I65" s="1213"/>
      <c r="J65" s="1213"/>
      <c r="K65" s="1213"/>
      <c r="L65" s="1213"/>
      <c r="M65" s="1213"/>
      <c r="N65" s="1214">
        <f>SUM(N64)</f>
        <v>1260053574</v>
      </c>
      <c r="O65" s="1215"/>
      <c r="P65" s="1214">
        <f>SUM(P64)</f>
        <v>1397015919</v>
      </c>
      <c r="Q65" s="1215"/>
      <c r="R65" s="1214">
        <f>SUM(R64)</f>
        <v>1533978264</v>
      </c>
      <c r="S65" s="1215"/>
      <c r="T65" s="1214">
        <f>SUM(T64)</f>
        <v>1449058291.2</v>
      </c>
      <c r="U65" s="1215"/>
      <c r="V65" s="1214">
        <f>SUM(V64)</f>
        <v>1606564627.2</v>
      </c>
      <c r="W65" s="1215"/>
      <c r="X65" s="1214">
        <f>SUM(X64)</f>
        <v>1764070963.2</v>
      </c>
      <c r="Z65" s="106"/>
    </row>
    <row r="66" spans="1:30" ht="16" outlineLevel="1" thickTop="1">
      <c r="D66" s="1208"/>
      <c r="E66" s="1208"/>
      <c r="F66" s="1208"/>
      <c r="G66" s="1208"/>
      <c r="H66" s="1208"/>
      <c r="I66" s="1208"/>
      <c r="J66" s="1208"/>
      <c r="K66" s="1208"/>
      <c r="L66" s="1208"/>
      <c r="M66" s="1208"/>
      <c r="N66" s="1210"/>
      <c r="O66" s="1210"/>
      <c r="P66" s="1210"/>
      <c r="Q66" s="1210"/>
      <c r="R66" s="1210">
        <f>R65-N65</f>
        <v>273924690</v>
      </c>
      <c r="S66" s="1210"/>
      <c r="T66" s="1210"/>
      <c r="U66" s="1210"/>
      <c r="V66" s="1210"/>
      <c r="W66" s="1210"/>
      <c r="X66" s="1210"/>
    </row>
    <row r="67" spans="1:30" outlineLevel="1">
      <c r="D67" s="1208"/>
      <c r="E67" s="1208"/>
      <c r="F67" s="1208"/>
      <c r="G67" s="1208"/>
      <c r="H67" s="1208"/>
      <c r="I67" s="1208"/>
      <c r="J67" s="1208"/>
      <c r="K67" s="1208"/>
      <c r="L67" s="1208"/>
      <c r="M67" s="1208"/>
      <c r="N67" s="1210"/>
      <c r="O67" s="1210"/>
      <c r="P67" s="1210"/>
      <c r="Q67" s="1210"/>
      <c r="R67" s="1210"/>
      <c r="S67" s="1210"/>
      <c r="T67" s="1210"/>
      <c r="U67" s="1210"/>
      <c r="V67" s="1210"/>
      <c r="W67" s="1210"/>
      <c r="X67" s="1210"/>
    </row>
    <row r="68" spans="1:30" outlineLevel="1">
      <c r="D68" s="1208" t="s">
        <v>269</v>
      </c>
      <c r="E68" s="1208"/>
      <c r="F68" s="1208"/>
      <c r="G68" s="1208"/>
      <c r="H68" s="1208"/>
      <c r="I68" s="1208"/>
      <c r="J68" s="1208"/>
      <c r="K68" s="1208"/>
      <c r="L68" s="1208"/>
      <c r="M68" s="1208"/>
      <c r="N68" s="1216">
        <v>70007616.254319489</v>
      </c>
      <c r="O68" s="1210"/>
      <c r="P68" s="1210">
        <v>76170921.779319495</v>
      </c>
      <c r="Q68" s="1210"/>
      <c r="R68" s="1210">
        <v>82334227.304319486</v>
      </c>
      <c r="S68" s="1210"/>
      <c r="T68" s="1210">
        <v>75262828.528319478</v>
      </c>
      <c r="U68" s="1210"/>
      <c r="V68" s="1210">
        <v>82350613.648319498</v>
      </c>
      <c r="W68" s="1210"/>
      <c r="X68" s="1210">
        <v>89438398.768319488</v>
      </c>
    </row>
    <row r="69" spans="1:30" outlineLevel="1">
      <c r="D69" s="1208" t="s">
        <v>270</v>
      </c>
      <c r="E69" s="1208"/>
      <c r="F69" s="1208"/>
      <c r="G69" s="1208"/>
      <c r="H69" s="1208"/>
      <c r="I69" s="1208"/>
      <c r="J69" s="1208"/>
      <c r="K69" s="1208"/>
      <c r="L69" s="1208"/>
      <c r="M69" s="1208"/>
      <c r="N69" s="1210">
        <v>40861142.276138142</v>
      </c>
      <c r="O69" s="1210"/>
      <c r="P69" s="1210">
        <v>40872784.075463139</v>
      </c>
      <c r="Q69" s="1210"/>
      <c r="R69" s="1210">
        <v>40884425.874788135</v>
      </c>
      <c r="S69" s="1210"/>
      <c r="T69" s="1210">
        <v>44127207.677100137</v>
      </c>
      <c r="U69" s="1210"/>
      <c r="V69" s="1210">
        <v>44140595.71566014</v>
      </c>
      <c r="W69" s="1210"/>
      <c r="X69" s="1210">
        <v>44153983.754220143</v>
      </c>
    </row>
    <row r="70" spans="1:30" s="74" customFormat="1" ht="16" outlineLevel="1" thickBot="1">
      <c r="A70" s="62"/>
      <c r="B70" s="62"/>
      <c r="D70" s="1213" t="s">
        <v>271</v>
      </c>
      <c r="E70" s="1213"/>
      <c r="F70" s="1213"/>
      <c r="G70" s="1213"/>
      <c r="H70" s="1213"/>
      <c r="I70" s="1213"/>
      <c r="J70" s="1213"/>
      <c r="K70" s="1213"/>
      <c r="L70" s="1213"/>
      <c r="M70" s="1213"/>
      <c r="N70" s="1214">
        <f>SUM(N68:N69)</f>
        <v>110868758.53045763</v>
      </c>
      <c r="O70" s="1215"/>
      <c r="P70" s="1214">
        <f>SUM(P68:P69)</f>
        <v>117043705.85478264</v>
      </c>
      <c r="Q70" s="1215"/>
      <c r="R70" s="1214">
        <f>SUM(R68:R69)</f>
        <v>123218653.17910762</v>
      </c>
      <c r="S70" s="1215"/>
      <c r="T70" s="1214">
        <f>SUM(T68:T69)</f>
        <v>119390036.20541961</v>
      </c>
      <c r="U70" s="1215"/>
      <c r="V70" s="1214">
        <f>SUM(V68:V69)</f>
        <v>126491209.36397964</v>
      </c>
      <c r="W70" s="1215"/>
      <c r="X70" s="1214">
        <f>SUM(X68:X69)</f>
        <v>133592382.52253963</v>
      </c>
      <c r="Z70" s="106"/>
    </row>
    <row r="71" spans="1:30" ht="16" outlineLevel="1" thickTop="1">
      <c r="D71" s="1208"/>
      <c r="E71" s="1208"/>
      <c r="F71" s="1208"/>
      <c r="G71" s="1208"/>
      <c r="H71" s="1208"/>
      <c r="I71" s="1208"/>
      <c r="J71" s="1208"/>
      <c r="K71" s="1208"/>
      <c r="L71" s="1208"/>
      <c r="M71" s="1208"/>
      <c r="N71" s="1210"/>
      <c r="O71" s="1210"/>
      <c r="P71" s="1210"/>
      <c r="Q71" s="1210"/>
      <c r="R71" s="1210"/>
      <c r="S71" s="1210"/>
      <c r="T71" s="1210"/>
      <c r="U71" s="1210"/>
      <c r="V71" s="1210"/>
      <c r="W71" s="1210"/>
      <c r="X71" s="1210"/>
    </row>
    <row r="72" spans="1:30" outlineLevel="1">
      <c r="D72" s="1208"/>
      <c r="E72" s="1208"/>
      <c r="F72" s="1208"/>
      <c r="G72" s="1208"/>
      <c r="H72" s="1208"/>
      <c r="I72" s="1208"/>
      <c r="J72" s="1208"/>
      <c r="K72" s="1208"/>
      <c r="L72" s="1208"/>
      <c r="M72" s="1208"/>
      <c r="N72" s="1210"/>
      <c r="O72" s="1210"/>
      <c r="P72" s="1210"/>
      <c r="Q72" s="1210"/>
      <c r="R72" s="1210"/>
      <c r="S72" s="1210"/>
      <c r="T72" s="1210"/>
      <c r="U72" s="1210"/>
      <c r="V72" s="1210"/>
      <c r="W72" s="1210"/>
      <c r="X72" s="1210"/>
    </row>
    <row r="73" spans="1:30" s="108" customFormat="1" ht="16" outlineLevel="1" thickBot="1">
      <c r="A73" s="107"/>
      <c r="B73" s="107"/>
      <c r="D73" s="1217" t="s">
        <v>272</v>
      </c>
      <c r="E73" s="1217"/>
      <c r="F73" s="1217"/>
      <c r="G73" s="1218"/>
      <c r="H73" s="1218"/>
      <c r="I73" s="1218"/>
      <c r="J73" s="1218"/>
      <c r="K73" s="1218"/>
      <c r="L73" s="1218"/>
      <c r="M73" s="1218"/>
      <c r="N73" s="1219">
        <f>N65-N69</f>
        <v>1219192431.7238619</v>
      </c>
      <c r="O73" s="1219">
        <f>O65-O69</f>
        <v>0</v>
      </c>
      <c r="P73" s="1219">
        <f>P65-P68</f>
        <v>1320844997.2206805</v>
      </c>
      <c r="Q73" s="1219">
        <f>Q65-Q69</f>
        <v>0</v>
      </c>
      <c r="R73" s="1219">
        <f>R65-R69</f>
        <v>1493093838.125212</v>
      </c>
      <c r="S73" s="1219"/>
      <c r="T73" s="1219">
        <f>T65-T69</f>
        <v>1404931083.5228999</v>
      </c>
      <c r="U73" s="1219">
        <f>U65-U69</f>
        <v>0</v>
      </c>
      <c r="V73" s="1219">
        <f>V65-V69</f>
        <v>1562424031.48434</v>
      </c>
      <c r="W73" s="1219"/>
      <c r="X73" s="1219">
        <f>X65-X69</f>
        <v>1719916979.4457798</v>
      </c>
    </row>
    <row r="74" spans="1:30" ht="16" outlineLevel="1" thickTop="1">
      <c r="D74" s="1213"/>
      <c r="E74" s="1213"/>
      <c r="F74" s="1213"/>
      <c r="G74" s="1208"/>
      <c r="H74" s="1208"/>
      <c r="I74" s="1208"/>
      <c r="J74" s="1208"/>
      <c r="K74" s="1208"/>
      <c r="L74" s="1208"/>
      <c r="M74" s="1208"/>
      <c r="N74" s="1215"/>
      <c r="O74" s="1210"/>
      <c r="P74" s="1215"/>
      <c r="Q74" s="1210"/>
      <c r="R74" s="1215"/>
      <c r="S74" s="1215"/>
      <c r="T74" s="1215"/>
      <c r="U74" s="1215"/>
      <c r="V74" s="1215"/>
      <c r="W74" s="1215"/>
      <c r="X74" s="1215"/>
      <c r="AC74" s="115"/>
      <c r="AD74" s="115"/>
    </row>
    <row r="75" spans="1:30" s="74" customFormat="1" outlineLevel="1" thickBot="1">
      <c r="A75" s="62"/>
      <c r="B75" s="62"/>
      <c r="D75" s="1213" t="s">
        <v>273</v>
      </c>
      <c r="E75" s="1213"/>
      <c r="F75" s="1213"/>
      <c r="G75" s="1213"/>
      <c r="H75" s="1213"/>
      <c r="I75" s="1213"/>
      <c r="J75" s="1213"/>
      <c r="K75" s="1213"/>
      <c r="L75" s="1213"/>
      <c r="M75" s="1213"/>
      <c r="N75" s="1220">
        <f>N65-N70</f>
        <v>1149184815.4695423</v>
      </c>
      <c r="O75" s="1215"/>
      <c r="P75" s="1220">
        <f>P65-P70</f>
        <v>1279972213.1452174</v>
      </c>
      <c r="Q75" s="1215"/>
      <c r="R75" s="1220">
        <f>R65-R70</f>
        <v>1410759610.8208923</v>
      </c>
      <c r="S75" s="1215"/>
      <c r="T75" s="1220">
        <f>T65-T70</f>
        <v>1329668254.9945805</v>
      </c>
      <c r="U75" s="1215"/>
      <c r="V75" s="1220">
        <f>V65-V70</f>
        <v>1480073417.8360205</v>
      </c>
      <c r="W75" s="1215"/>
      <c r="X75" s="1220">
        <f>X65-X70</f>
        <v>1630478580.6774604</v>
      </c>
      <c r="AC75" s="115"/>
      <c r="AD75" s="115"/>
    </row>
    <row r="76" spans="1:30" ht="16" thickTop="1">
      <c r="AC76" s="115"/>
      <c r="AD76" s="115"/>
    </row>
    <row r="77" spans="1:30">
      <c r="AC77" s="115"/>
      <c r="AD77" s="115"/>
    </row>
    <row r="78" spans="1:30">
      <c r="AC78" s="115"/>
      <c r="AD78" s="115"/>
    </row>
    <row r="79" spans="1:30">
      <c r="N79" s="1335" t="s">
        <v>226</v>
      </c>
      <c r="O79" s="1335"/>
      <c r="P79" s="1335"/>
      <c r="Q79" s="1335"/>
      <c r="R79" s="1335"/>
      <c r="T79" s="1335" t="s">
        <v>227</v>
      </c>
      <c r="U79" s="1335"/>
      <c r="V79" s="1335"/>
      <c r="W79" s="1335"/>
      <c r="X79" s="1335"/>
      <c r="AC79" s="115"/>
      <c r="AD79" s="115"/>
    </row>
    <row r="80" spans="1:30" outlineLevel="1">
      <c r="D80" s="71"/>
      <c r="E80" s="71"/>
      <c r="F80" s="71"/>
      <c r="G80" s="71"/>
      <c r="H80" s="71"/>
      <c r="I80" s="71"/>
      <c r="J80" s="71"/>
      <c r="K80" s="71"/>
      <c r="L80" s="71"/>
      <c r="M80" s="71"/>
      <c r="N80" s="103" t="s">
        <v>229</v>
      </c>
      <c r="O80" s="87"/>
      <c r="P80" s="103" t="s">
        <v>230</v>
      </c>
      <c r="Q80" s="87"/>
      <c r="R80" s="103" t="s">
        <v>231</v>
      </c>
      <c r="S80" s="103"/>
      <c r="T80" s="103" t="s">
        <v>229</v>
      </c>
      <c r="U80" s="87"/>
      <c r="V80" s="103" t="s">
        <v>230</v>
      </c>
      <c r="W80" s="87"/>
      <c r="X80" s="103" t="s">
        <v>231</v>
      </c>
      <c r="AC80" s="115"/>
      <c r="AD80" s="115"/>
    </row>
    <row r="81" spans="1:30" outlineLevel="1">
      <c r="D81" s="71"/>
      <c r="E81" s="71"/>
      <c r="F81" s="71"/>
      <c r="G81" s="71"/>
      <c r="H81" s="71"/>
      <c r="I81" s="71"/>
      <c r="J81" s="71"/>
      <c r="K81" s="71"/>
      <c r="L81" s="71"/>
      <c r="M81" s="71"/>
      <c r="N81" s="104">
        <f>$N$43</f>
        <v>221.26</v>
      </c>
      <c r="O81" s="105"/>
      <c r="P81" s="104">
        <f>$P$43</f>
        <v>245.31</v>
      </c>
      <c r="Q81" s="105"/>
      <c r="R81" s="104">
        <f>$R$43</f>
        <v>269.36</v>
      </c>
      <c r="S81" s="104"/>
      <c r="T81" s="104">
        <f>$N$43</f>
        <v>221.26</v>
      </c>
      <c r="U81" s="105"/>
      <c r="V81" s="104">
        <f>$P$43</f>
        <v>245.31</v>
      </c>
      <c r="W81" s="105"/>
      <c r="X81" s="104">
        <f>$R$43</f>
        <v>269.36</v>
      </c>
      <c r="AC81" s="115"/>
      <c r="AD81" s="115"/>
    </row>
    <row r="82" spans="1:30" outlineLevel="1">
      <c r="D82" s="71"/>
      <c r="E82" s="71"/>
      <c r="F82" s="71"/>
      <c r="G82" s="71"/>
      <c r="H82" s="71"/>
      <c r="I82" s="71"/>
      <c r="J82" s="71"/>
      <c r="K82" s="71"/>
      <c r="L82" s="71"/>
      <c r="M82" s="71"/>
      <c r="N82" s="117" t="s">
        <v>274</v>
      </c>
      <c r="O82" s="117"/>
      <c r="P82" s="117" t="s">
        <v>274</v>
      </c>
      <c r="Q82" s="117"/>
      <c r="R82" s="117" t="s">
        <v>274</v>
      </c>
      <c r="S82" s="87"/>
      <c r="T82" s="117" t="s">
        <v>274</v>
      </c>
      <c r="U82" s="117"/>
      <c r="V82" s="117" t="s">
        <v>274</v>
      </c>
      <c r="W82" s="117"/>
      <c r="X82" s="117" t="s">
        <v>274</v>
      </c>
      <c r="AC82" s="115"/>
      <c r="AD82" s="115"/>
    </row>
    <row r="83" spans="1:30" outlineLevel="1">
      <c r="D83" s="71" t="s">
        <v>267</v>
      </c>
      <c r="E83" s="71"/>
      <c r="F83" s="71"/>
      <c r="G83" s="71"/>
      <c r="H83" s="71"/>
      <c r="I83" s="71"/>
      <c r="J83" s="71"/>
      <c r="K83" s="71"/>
      <c r="L83" s="71"/>
      <c r="M83" s="71"/>
      <c r="N83" s="87">
        <f>N45/$F$5</f>
        <v>1101387627.9619198</v>
      </c>
      <c r="O83" s="87"/>
      <c r="P83" s="87">
        <f>P45/$F$5</f>
        <v>1221103674.4795198</v>
      </c>
      <c r="Q83" s="87"/>
      <c r="R83" s="87">
        <f>R45/$F$5</f>
        <v>1340819720.9971199</v>
      </c>
      <c r="S83" s="87"/>
      <c r="T83" s="87">
        <f>T45/$F$5</f>
        <v>1266592871.1720958</v>
      </c>
      <c r="U83" s="87"/>
      <c r="V83" s="87">
        <f>V45/$F$5</f>
        <v>1404266009.3429759</v>
      </c>
      <c r="W83" s="87"/>
      <c r="X83" s="87">
        <f>X45/$F$5</f>
        <v>1541939147.5138559</v>
      </c>
      <c r="Z83" s="106"/>
      <c r="AC83" s="115"/>
      <c r="AD83" s="115"/>
    </row>
    <row r="84" spans="1:30" s="74" customFormat="1" ht="16" outlineLevel="1" thickBot="1">
      <c r="A84" s="62"/>
      <c r="B84" s="62"/>
      <c r="D84" s="75" t="s">
        <v>268</v>
      </c>
      <c r="E84" s="75"/>
      <c r="F84" s="75"/>
      <c r="G84" s="75"/>
      <c r="H84" s="75"/>
      <c r="I84" s="75"/>
      <c r="J84" s="75"/>
      <c r="K84" s="75"/>
      <c r="L84" s="75"/>
      <c r="M84" s="75"/>
      <c r="N84" s="97">
        <f>N46/$F$5</f>
        <v>1101387627.9619198</v>
      </c>
      <c r="O84" s="98"/>
      <c r="P84" s="97">
        <f>P46/$F$5</f>
        <v>1221103674.4795198</v>
      </c>
      <c r="Q84" s="98"/>
      <c r="R84" s="97">
        <f>R46/$F$5</f>
        <v>1340819720.9971199</v>
      </c>
      <c r="S84" s="100"/>
      <c r="T84" s="97">
        <f>T46/$F$5</f>
        <v>1266592871.1720958</v>
      </c>
      <c r="U84" s="100"/>
      <c r="V84" s="97">
        <f>V46/$F$5</f>
        <v>1404266009.3429759</v>
      </c>
      <c r="W84" s="100"/>
      <c r="X84" s="97">
        <f>X46/$F$5</f>
        <v>1541939147.5138559</v>
      </c>
      <c r="Z84" s="106"/>
      <c r="AC84" s="115"/>
      <c r="AD84" s="115"/>
    </row>
    <row r="85" spans="1:30" ht="16" outlineLevel="1" thickTop="1">
      <c r="D85" s="71"/>
      <c r="E85" s="71"/>
      <c r="F85" s="71"/>
      <c r="G85" s="71"/>
      <c r="H85" s="71"/>
      <c r="I85" s="71"/>
      <c r="J85" s="71"/>
      <c r="K85" s="71"/>
      <c r="L85" s="71"/>
      <c r="M85" s="71"/>
      <c r="N85" s="87"/>
      <c r="O85" s="87"/>
      <c r="P85" s="87"/>
      <c r="Q85" s="87"/>
      <c r="R85" s="87"/>
      <c r="S85" s="87"/>
      <c r="T85" s="87"/>
      <c r="U85" s="87"/>
      <c r="V85" s="87"/>
      <c r="W85" s="87"/>
      <c r="X85" s="87"/>
      <c r="AC85" s="115"/>
      <c r="AD85" s="115"/>
    </row>
    <row r="86" spans="1:30" outlineLevel="1">
      <c r="D86" s="71"/>
      <c r="E86" s="71"/>
      <c r="F86" s="71"/>
      <c r="G86" s="71"/>
      <c r="H86" s="71"/>
      <c r="I86" s="71"/>
      <c r="J86" s="71"/>
      <c r="K86" s="71"/>
      <c r="L86" s="71"/>
      <c r="M86" s="71"/>
      <c r="N86" s="87"/>
      <c r="O86" s="87"/>
      <c r="P86" s="87"/>
      <c r="Q86" s="87"/>
      <c r="R86" s="87"/>
      <c r="S86" s="87"/>
      <c r="T86" s="87"/>
      <c r="U86" s="87"/>
      <c r="V86" s="87"/>
      <c r="W86" s="87"/>
      <c r="X86" s="87"/>
    </row>
    <row r="87" spans="1:30" outlineLevel="1">
      <c r="D87" s="71" t="s">
        <v>269</v>
      </c>
      <c r="E87" s="71"/>
      <c r="F87" s="71"/>
      <c r="G87" s="71"/>
      <c r="H87" s="71"/>
      <c r="I87" s="71"/>
      <c r="J87" s="71"/>
      <c r="K87" s="71"/>
      <c r="L87" s="71"/>
      <c r="M87" s="71"/>
      <c r="N87" s="87">
        <f>N49/$F$5</f>
        <v>61387666.681966245</v>
      </c>
      <c r="O87" s="87"/>
      <c r="P87" s="87">
        <f>P49/$F$5</f>
        <v>66774888.775258236</v>
      </c>
      <c r="Q87" s="87"/>
      <c r="R87" s="87">
        <f>R49/$F$5</f>
        <v>72162110.868550226</v>
      </c>
      <c r="S87" s="87"/>
      <c r="T87" s="87">
        <f>T49/$F$5</f>
        <v>65981142.626424149</v>
      </c>
      <c r="U87" s="87"/>
      <c r="V87" s="87">
        <f>V49/$F$5</f>
        <v>72176433.844113752</v>
      </c>
      <c r="W87" s="87"/>
      <c r="X87" s="87">
        <f>X49/$F$5</f>
        <v>78371725.061803341</v>
      </c>
    </row>
    <row r="88" spans="1:30" outlineLevel="1">
      <c r="D88" s="71" t="s">
        <v>270</v>
      </c>
      <c r="E88" s="71"/>
      <c r="F88" s="71"/>
      <c r="G88" s="71"/>
      <c r="H88" s="71"/>
      <c r="I88" s="71"/>
      <c r="J88" s="71"/>
      <c r="K88" s="71"/>
      <c r="L88" s="71"/>
      <c r="M88" s="71"/>
      <c r="N88" s="87">
        <f>N50/$F$5</f>
        <v>36305855.57941626</v>
      </c>
      <c r="O88" s="87"/>
      <c r="P88" s="87">
        <f>P50/$F$5</f>
        <v>36316031.44337026</v>
      </c>
      <c r="Q88" s="87"/>
      <c r="R88" s="87">
        <f>R50/$F$5</f>
        <v>36326207.307324253</v>
      </c>
      <c r="S88" s="87"/>
      <c r="T88" s="87">
        <f>T50/$F$5</f>
        <v>39160658.02508913</v>
      </c>
      <c r="U88" s="87"/>
      <c r="V88" s="87">
        <f>V50/$F$5</f>
        <v>39172360.24183365</v>
      </c>
      <c r="W88" s="87"/>
      <c r="X88" s="87">
        <f>X50/$F$5</f>
        <v>39184062.458578177</v>
      </c>
    </row>
    <row r="89" spans="1:30" s="74" customFormat="1" ht="16" outlineLevel="1" thickBot="1">
      <c r="A89" s="62"/>
      <c r="B89" s="62"/>
      <c r="D89" s="75" t="s">
        <v>271</v>
      </c>
      <c r="E89" s="75"/>
      <c r="F89" s="75"/>
      <c r="G89" s="75"/>
      <c r="H89" s="75"/>
      <c r="I89" s="75"/>
      <c r="J89" s="75"/>
      <c r="K89" s="75"/>
      <c r="L89" s="75"/>
      <c r="M89" s="75"/>
      <c r="N89" s="97">
        <f>N51/$F$5</f>
        <v>97693522.261382505</v>
      </c>
      <c r="O89" s="98"/>
      <c r="P89" s="97">
        <f>P51/$F$5</f>
        <v>103090920.2186285</v>
      </c>
      <c r="Q89" s="98"/>
      <c r="R89" s="97">
        <f>R51/$F$5</f>
        <v>108488318.17587449</v>
      </c>
      <c r="S89" s="100"/>
      <c r="T89" s="97">
        <f>T51/$F$5</f>
        <v>105141800.65151328</v>
      </c>
      <c r="U89" s="98"/>
      <c r="V89" s="97">
        <f>V51/$F$5</f>
        <v>111348794.08594741</v>
      </c>
      <c r="W89" s="98"/>
      <c r="X89" s="97">
        <f>X51/$F$5</f>
        <v>117555787.52038154</v>
      </c>
      <c r="Z89" s="106"/>
    </row>
    <row r="90" spans="1:30" ht="16" outlineLevel="1" thickTop="1">
      <c r="D90" s="71"/>
      <c r="E90" s="71"/>
      <c r="F90" s="71"/>
      <c r="G90" s="71"/>
      <c r="H90" s="71"/>
      <c r="I90" s="71"/>
      <c r="J90" s="71"/>
      <c r="K90" s="71"/>
      <c r="L90" s="71"/>
      <c r="M90" s="71"/>
      <c r="N90" s="87"/>
      <c r="O90" s="87"/>
      <c r="P90" s="87"/>
      <c r="Q90" s="87"/>
      <c r="R90" s="87"/>
      <c r="S90" s="87"/>
      <c r="T90" s="87"/>
      <c r="U90" s="87"/>
      <c r="V90" s="87"/>
      <c r="W90" s="87"/>
      <c r="X90" s="87"/>
    </row>
    <row r="91" spans="1:30" outlineLevel="1">
      <c r="D91" s="71"/>
      <c r="E91" s="71"/>
      <c r="F91" s="71"/>
      <c r="G91" s="71"/>
      <c r="H91" s="71"/>
      <c r="I91" s="71"/>
      <c r="J91" s="71"/>
      <c r="K91" s="71"/>
      <c r="L91" s="71"/>
      <c r="M91" s="71"/>
      <c r="N91" s="87"/>
      <c r="O91" s="87"/>
      <c r="P91" s="87"/>
      <c r="Q91" s="87"/>
      <c r="R91" s="87"/>
      <c r="S91" s="87"/>
      <c r="T91" s="87"/>
      <c r="U91" s="87"/>
      <c r="V91" s="87"/>
      <c r="W91" s="87"/>
      <c r="X91" s="87"/>
    </row>
    <row r="92" spans="1:30" s="108" customFormat="1" ht="16" outlineLevel="1" thickBot="1">
      <c r="A92" s="107"/>
      <c r="B92" s="107"/>
      <c r="D92" s="109" t="s">
        <v>272</v>
      </c>
      <c r="E92" s="109"/>
      <c r="F92" s="109"/>
      <c r="G92" s="110"/>
      <c r="H92" s="110"/>
      <c r="I92" s="110"/>
      <c r="J92" s="110"/>
      <c r="K92" s="110"/>
      <c r="L92" s="110"/>
      <c r="M92" s="110"/>
      <c r="N92" s="111">
        <f>N54/$F$5</f>
        <v>1065081772.3825035</v>
      </c>
      <c r="O92" s="112"/>
      <c r="P92" s="111">
        <f>P54/$F$5</f>
        <v>1154328785.7042615</v>
      </c>
      <c r="Q92" s="112"/>
      <c r="R92" s="111">
        <f>R54/$F$5</f>
        <v>1304493513.6897955</v>
      </c>
      <c r="S92" s="113"/>
      <c r="T92" s="111">
        <f>T54/$F$5</f>
        <v>1227432213.1470068</v>
      </c>
      <c r="U92" s="112"/>
      <c r="V92" s="111">
        <f>V54/$F$5</f>
        <v>1365093649.1011422</v>
      </c>
      <c r="W92" s="112"/>
      <c r="X92" s="111">
        <f>X54/$F$5</f>
        <v>1502755085.0552776</v>
      </c>
    </row>
    <row r="93" spans="1:30" ht="16" outlineLevel="1" thickTop="1">
      <c r="D93" s="75"/>
      <c r="E93" s="75"/>
      <c r="F93" s="75"/>
      <c r="G93" s="71"/>
      <c r="H93" s="71"/>
      <c r="I93" s="71"/>
      <c r="J93" s="71"/>
      <c r="K93" s="71"/>
      <c r="L93" s="71"/>
      <c r="M93" s="71"/>
      <c r="N93" s="100"/>
      <c r="O93" s="114"/>
      <c r="P93" s="100"/>
      <c r="Q93" s="114"/>
      <c r="R93" s="100"/>
      <c r="S93" s="100"/>
      <c r="T93" s="100"/>
      <c r="U93" s="100"/>
      <c r="V93" s="100"/>
      <c r="W93" s="100"/>
      <c r="X93" s="100"/>
    </row>
    <row r="94" spans="1:30" s="74" customFormat="1" outlineLevel="1" thickBot="1">
      <c r="A94" s="62"/>
      <c r="B94" s="62"/>
      <c r="D94" s="75" t="s">
        <v>273</v>
      </c>
      <c r="E94" s="75"/>
      <c r="F94" s="75"/>
      <c r="G94" s="75"/>
      <c r="H94" s="75"/>
      <c r="I94" s="75"/>
      <c r="J94" s="75"/>
      <c r="K94" s="75"/>
      <c r="L94" s="75"/>
      <c r="M94" s="75"/>
      <c r="N94" s="116">
        <f>N56/$F$5</f>
        <v>1003694105.7005373</v>
      </c>
      <c r="O94" s="100"/>
      <c r="P94" s="116">
        <f>P56/$F$5</f>
        <v>1118012754.2608912</v>
      </c>
      <c r="Q94" s="100"/>
      <c r="R94" s="116">
        <f>R56/$F$5</f>
        <v>1232331402.8212454</v>
      </c>
      <c r="S94" s="100"/>
      <c r="T94" s="116">
        <f>T56/$F$5</f>
        <v>1161451070.5205824</v>
      </c>
      <c r="U94" s="100"/>
      <c r="V94" s="116">
        <f>V56/$F$5</f>
        <v>1292917215.2570283</v>
      </c>
      <c r="W94" s="100"/>
      <c r="X94" s="116">
        <f>X56/$F$5</f>
        <v>1424383359.9934745</v>
      </c>
    </row>
    <row r="95" spans="1:30" ht="16" thickTop="1"/>
    <row r="98" spans="1:30">
      <c r="C98" s="63" t="s">
        <v>1054</v>
      </c>
      <c r="N98" s="1335" t="s">
        <v>226</v>
      </c>
      <c r="O98" s="1335"/>
      <c r="P98" s="1335"/>
      <c r="Q98" s="1335"/>
      <c r="R98" s="1335"/>
    </row>
    <row r="99" spans="1:30" outlineLevel="1">
      <c r="D99" s="1208"/>
      <c r="E99" s="1208"/>
      <c r="F99" s="1208"/>
      <c r="G99" s="1208"/>
      <c r="H99" s="1208"/>
      <c r="I99" s="1208"/>
      <c r="J99" s="1208"/>
      <c r="K99" s="1208"/>
      <c r="L99" s="1208"/>
      <c r="M99" s="1208"/>
      <c r="N99" s="1209" t="s">
        <v>229</v>
      </c>
      <c r="O99" s="1210"/>
      <c r="P99" s="1209" t="s">
        <v>230</v>
      </c>
      <c r="Q99" s="1210"/>
      <c r="R99" s="1209" t="s">
        <v>231</v>
      </c>
      <c r="S99" s="1209"/>
      <c r="T99" s="1209" t="s">
        <v>229</v>
      </c>
      <c r="U99" s="1210"/>
      <c r="V99" s="1209" t="s">
        <v>230</v>
      </c>
      <c r="W99" s="1210"/>
      <c r="X99" s="1209" t="s">
        <v>231</v>
      </c>
      <c r="AC99" s="115"/>
      <c r="AD99" s="115"/>
    </row>
    <row r="100" spans="1:30" outlineLevel="1">
      <c r="D100" s="1208"/>
      <c r="E100" s="1208"/>
      <c r="F100" s="1208"/>
      <c r="G100" s="1208"/>
      <c r="H100" s="1208"/>
      <c r="I100" s="1208"/>
      <c r="J100" s="1208"/>
      <c r="K100" s="1208"/>
      <c r="L100" s="1208"/>
      <c r="M100" s="1208"/>
      <c r="N100" s="1211">
        <f>$N$43</f>
        <v>221.26</v>
      </c>
      <c r="O100" s="1212"/>
      <c r="P100" s="1211">
        <f>$P$43</f>
        <v>245.31</v>
      </c>
      <c r="Q100" s="1212"/>
      <c r="R100" s="1211">
        <f>$R$43</f>
        <v>269.36</v>
      </c>
      <c r="S100" s="1211"/>
      <c r="T100" s="1211">
        <f>$N$43</f>
        <v>221.26</v>
      </c>
      <c r="U100" s="1212"/>
      <c r="V100" s="1211">
        <f>$P$43</f>
        <v>245.31</v>
      </c>
      <c r="W100" s="1212"/>
      <c r="X100" s="1211">
        <f>$R$43</f>
        <v>269.36</v>
      </c>
      <c r="AC100" s="115"/>
      <c r="AD100" s="115"/>
    </row>
    <row r="101" spans="1:30" outlineLevel="1">
      <c r="D101" s="1208"/>
      <c r="E101" s="1208"/>
      <c r="F101" s="1208"/>
      <c r="G101" s="1208"/>
      <c r="H101" s="1208"/>
      <c r="I101" s="1208"/>
      <c r="J101" s="1208"/>
      <c r="K101" s="1208"/>
      <c r="L101" s="1208"/>
      <c r="M101" s="1208"/>
      <c r="N101" s="1221" t="s">
        <v>274</v>
      </c>
      <c r="O101" s="1221"/>
      <c r="P101" s="1221" t="s">
        <v>274</v>
      </c>
      <c r="Q101" s="1221"/>
      <c r="R101" s="1221" t="s">
        <v>274</v>
      </c>
      <c r="S101" s="1210"/>
      <c r="T101" s="1221" t="s">
        <v>274</v>
      </c>
      <c r="U101" s="1221"/>
      <c r="V101" s="1221" t="s">
        <v>274</v>
      </c>
      <c r="W101" s="1221"/>
      <c r="X101" s="1221" t="s">
        <v>274</v>
      </c>
      <c r="AC101" s="115"/>
      <c r="AD101" s="115"/>
    </row>
    <row r="102" spans="1:30" outlineLevel="1">
      <c r="D102" s="1208" t="s">
        <v>267</v>
      </c>
      <c r="E102" s="1208"/>
      <c r="F102" s="1208"/>
      <c r="G102" s="1208"/>
      <c r="H102" s="1208"/>
      <c r="I102" s="1208"/>
      <c r="J102" s="1208"/>
      <c r="K102" s="1208"/>
      <c r="L102" s="1208"/>
      <c r="M102" s="1208"/>
      <c r="N102" s="1210">
        <v>1150000494.8468401</v>
      </c>
      <c r="O102" s="1210"/>
      <c r="P102" s="1210">
        <v>1275000548.6345401</v>
      </c>
      <c r="Q102" s="1210"/>
      <c r="R102" s="1210">
        <v>1400000602.4222403</v>
      </c>
      <c r="S102" s="1210"/>
      <c r="T102" s="1210">
        <f>T64/$F$5</f>
        <v>1266592871.1720958</v>
      </c>
      <c r="U102" s="1210"/>
      <c r="V102" s="1210">
        <f>V64/$F$5</f>
        <v>1404266009.3429759</v>
      </c>
      <c r="W102" s="1210"/>
      <c r="X102" s="1210">
        <f>X64/$F$5</f>
        <v>1541939147.5138559</v>
      </c>
      <c r="Z102" s="106"/>
      <c r="AC102" s="115"/>
      <c r="AD102" s="115"/>
    </row>
    <row r="103" spans="1:30" s="74" customFormat="1" ht="16" outlineLevel="1" thickBot="1">
      <c r="A103" s="62"/>
      <c r="B103" s="62"/>
      <c r="D103" s="1213" t="s">
        <v>268</v>
      </c>
      <c r="E103" s="1213"/>
      <c r="F103" s="1213"/>
      <c r="G103" s="1213"/>
      <c r="H103" s="1213"/>
      <c r="I103" s="1213"/>
      <c r="J103" s="1213"/>
      <c r="K103" s="1213"/>
      <c r="L103" s="1213"/>
      <c r="M103" s="1213"/>
      <c r="N103" s="1214">
        <f>SUM(N102)</f>
        <v>1150000494.8468401</v>
      </c>
      <c r="O103" s="1215"/>
      <c r="P103" s="1214">
        <f>SUM(P102)</f>
        <v>1275000548.6345401</v>
      </c>
      <c r="Q103" s="1215"/>
      <c r="R103" s="1214">
        <f>SUM(R102)</f>
        <v>1400000602.4222403</v>
      </c>
      <c r="S103" s="1215"/>
      <c r="T103" s="1214">
        <f>T65/$F$5</f>
        <v>1266592871.1720958</v>
      </c>
      <c r="U103" s="1215"/>
      <c r="V103" s="1214">
        <f>V65/$F$5</f>
        <v>1404266009.3429759</v>
      </c>
      <c r="W103" s="1215"/>
      <c r="X103" s="1214">
        <f>X65/$F$5</f>
        <v>1541939147.5138559</v>
      </c>
      <c r="Z103" s="106"/>
      <c r="AC103" s="115"/>
      <c r="AD103" s="115"/>
    </row>
    <row r="104" spans="1:30" ht="16" outlineLevel="1" thickTop="1">
      <c r="D104" s="1208"/>
      <c r="E104" s="1208"/>
      <c r="F104" s="1208"/>
      <c r="G104" s="1208"/>
      <c r="H104" s="1208"/>
      <c r="I104" s="1208"/>
      <c r="J104" s="1208"/>
      <c r="K104" s="1208"/>
      <c r="L104" s="1208"/>
      <c r="M104" s="1208"/>
      <c r="N104" s="1210"/>
      <c r="O104" s="1210"/>
      <c r="P104" s="1210"/>
      <c r="Q104" s="1210"/>
      <c r="R104" s="1210"/>
      <c r="S104" s="1210"/>
      <c r="T104" s="1210"/>
      <c r="U104" s="1210"/>
      <c r="V104" s="1210"/>
      <c r="W104" s="1210"/>
      <c r="X104" s="1210"/>
      <c r="AC104" s="115"/>
      <c r="AD104" s="115"/>
    </row>
    <row r="105" spans="1:30" outlineLevel="1">
      <c r="D105" s="1208"/>
      <c r="E105" s="1208"/>
      <c r="F105" s="1208"/>
      <c r="G105" s="1208"/>
      <c r="H105" s="1208"/>
      <c r="I105" s="1208"/>
      <c r="J105" s="1208"/>
      <c r="K105" s="1208"/>
      <c r="L105" s="1208"/>
      <c r="M105" s="1208"/>
      <c r="N105" s="1210"/>
      <c r="O105" s="1210"/>
      <c r="P105" s="1210"/>
      <c r="Q105" s="1210"/>
      <c r="R105" s="1210"/>
      <c r="S105" s="1210"/>
      <c r="T105" s="1210"/>
      <c r="U105" s="1210"/>
      <c r="V105" s="1210"/>
      <c r="W105" s="1210"/>
      <c r="X105" s="1210"/>
    </row>
    <row r="106" spans="1:30" outlineLevel="1">
      <c r="D106" s="1208" t="s">
        <v>269</v>
      </c>
      <c r="E106" s="1208"/>
      <c r="F106" s="1208"/>
      <c r="G106" s="1208"/>
      <c r="H106" s="1208"/>
      <c r="I106" s="1208"/>
      <c r="J106" s="1208"/>
      <c r="K106" s="1208"/>
      <c r="L106" s="1208"/>
      <c r="M106" s="1208"/>
      <c r="N106" s="1210">
        <v>63893151.050667234</v>
      </c>
      <c r="O106" s="1210"/>
      <c r="P106" s="1210">
        <v>69518153.471113741</v>
      </c>
      <c r="Q106" s="1210"/>
      <c r="R106" s="1210">
        <v>75143155.891560227</v>
      </c>
      <c r="S106" s="1210"/>
      <c r="T106" s="1210">
        <f>T68/$F$5</f>
        <v>65785733.160033479</v>
      </c>
      <c r="U106" s="1210"/>
      <c r="V106" s="1210">
        <f>V68/$F$5</f>
        <v>71981024.377723098</v>
      </c>
      <c r="W106" s="1210"/>
      <c r="X106" s="1210">
        <f>X68/$F$5</f>
        <v>78176315.595412686</v>
      </c>
    </row>
    <row r="107" spans="1:30" outlineLevel="1">
      <c r="D107" s="1208" t="s">
        <v>270</v>
      </c>
      <c r="E107" s="1208"/>
      <c r="F107" s="1208"/>
      <c r="G107" s="1208"/>
      <c r="H107" s="1208"/>
      <c r="I107" s="1208"/>
      <c r="J107" s="1208"/>
      <c r="K107" s="1208"/>
      <c r="L107" s="1208"/>
      <c r="M107" s="1208"/>
      <c r="N107" s="1210">
        <v>37292330.109740242</v>
      </c>
      <c r="O107" s="1210"/>
      <c r="P107" s="1210">
        <v>37302955.114312194</v>
      </c>
      <c r="Q107" s="1210"/>
      <c r="R107" s="1210">
        <v>37313580.118884146</v>
      </c>
      <c r="S107" s="1210"/>
      <c r="T107" s="1210">
        <f>T69/$F$5</f>
        <v>38570709.686399683</v>
      </c>
      <c r="U107" s="1210"/>
      <c r="V107" s="1210">
        <f>V69/$F$5</f>
        <v>38582411.903144211</v>
      </c>
      <c r="W107" s="1210"/>
      <c r="X107" s="1210">
        <f>X69/$F$5</f>
        <v>38594114.119888738</v>
      </c>
    </row>
    <row r="108" spans="1:30" s="74" customFormat="1" ht="16" outlineLevel="1" thickBot="1">
      <c r="A108" s="62"/>
      <c r="B108" s="62"/>
      <c r="D108" s="1213" t="s">
        <v>271</v>
      </c>
      <c r="E108" s="1213"/>
      <c r="F108" s="1213"/>
      <c r="G108" s="1213"/>
      <c r="H108" s="1213"/>
      <c r="I108" s="1213"/>
      <c r="J108" s="1213"/>
      <c r="K108" s="1213"/>
      <c r="L108" s="1213"/>
      <c r="M108" s="1213"/>
      <c r="N108" s="1214">
        <f>SUM(N106:N107)</f>
        <v>101185481.16040748</v>
      </c>
      <c r="O108" s="1215"/>
      <c r="P108" s="1214">
        <f>SUM(P106:P107)</f>
        <v>106821108.58542594</v>
      </c>
      <c r="Q108" s="1215"/>
      <c r="R108" s="1214">
        <f>SUM(R106:R107)</f>
        <v>112456736.01044437</v>
      </c>
      <c r="S108" s="1215"/>
      <c r="T108" s="1214">
        <f>T70/$F$5</f>
        <v>104356442.84643316</v>
      </c>
      <c r="U108" s="1215"/>
      <c r="V108" s="1214">
        <f>V70/$F$5</f>
        <v>110563436.28086731</v>
      </c>
      <c r="W108" s="1215"/>
      <c r="X108" s="1214">
        <f>X70/$F$5</f>
        <v>116770429.71530142</v>
      </c>
      <c r="Z108" s="106"/>
    </row>
    <row r="109" spans="1:30" ht="16" outlineLevel="1" thickTop="1">
      <c r="D109" s="1208"/>
      <c r="E109" s="1208"/>
      <c r="F109" s="1208"/>
      <c r="G109" s="1208"/>
      <c r="H109" s="1208"/>
      <c r="I109" s="1208"/>
      <c r="J109" s="1208"/>
      <c r="K109" s="1208"/>
      <c r="L109" s="1208"/>
      <c r="M109" s="1208"/>
      <c r="N109" s="1210"/>
      <c r="O109" s="1210"/>
      <c r="P109" s="1210"/>
      <c r="Q109" s="1210"/>
      <c r="R109" s="1210"/>
      <c r="S109" s="1210"/>
      <c r="T109" s="1210"/>
      <c r="U109" s="1210"/>
      <c r="V109" s="1210"/>
      <c r="W109" s="1210"/>
      <c r="X109" s="1210"/>
    </row>
    <row r="110" spans="1:30" outlineLevel="1">
      <c r="D110" s="1208"/>
      <c r="E110" s="1208"/>
      <c r="F110" s="1208"/>
      <c r="G110" s="1208"/>
      <c r="H110" s="1208"/>
      <c r="I110" s="1208"/>
      <c r="J110" s="1208"/>
      <c r="K110" s="1208"/>
      <c r="L110" s="1208"/>
      <c r="M110" s="1208"/>
      <c r="N110" s="1210"/>
      <c r="O110" s="1210"/>
      <c r="P110" s="1210"/>
      <c r="Q110" s="1210"/>
      <c r="R110" s="1210"/>
      <c r="S110" s="1210"/>
      <c r="T110" s="1210"/>
      <c r="U110" s="1210"/>
      <c r="V110" s="1210"/>
      <c r="W110" s="1210"/>
      <c r="X110" s="1210"/>
    </row>
    <row r="111" spans="1:30" s="108" customFormat="1" ht="16" outlineLevel="1" thickBot="1">
      <c r="A111" s="107"/>
      <c r="B111" s="107"/>
      <c r="D111" s="1217" t="s">
        <v>272</v>
      </c>
      <c r="E111" s="1217"/>
      <c r="F111" s="1217"/>
      <c r="G111" s="1218"/>
      <c r="H111" s="1218"/>
      <c r="I111" s="1218"/>
      <c r="J111" s="1218"/>
      <c r="K111" s="1218"/>
      <c r="L111" s="1218"/>
      <c r="M111" s="1218"/>
      <c r="N111" s="1219">
        <v>1112708164.7370999</v>
      </c>
      <c r="O111" s="1222"/>
      <c r="P111" s="1219">
        <v>1205482395.1634264</v>
      </c>
      <c r="Q111" s="1222"/>
      <c r="R111" s="1219">
        <v>1362687022.3033562</v>
      </c>
      <c r="S111" s="1223"/>
      <c r="T111" s="1219">
        <f>T73/$F$5</f>
        <v>1228022161.4856961</v>
      </c>
      <c r="U111" s="1222"/>
      <c r="V111" s="1219">
        <f>V73/$F$5</f>
        <v>1365683597.4398317</v>
      </c>
      <c r="W111" s="1222"/>
      <c r="X111" s="1219">
        <f>X73/$F$5</f>
        <v>1503345033.3939669</v>
      </c>
    </row>
    <row r="112" spans="1:30" ht="16" outlineLevel="1" thickTop="1">
      <c r="D112" s="1213"/>
      <c r="E112" s="1213"/>
      <c r="F112" s="1213"/>
      <c r="G112" s="1208"/>
      <c r="H112" s="1208"/>
      <c r="I112" s="1208"/>
      <c r="J112" s="1208"/>
      <c r="K112" s="1208"/>
      <c r="L112" s="1208"/>
      <c r="M112" s="1208"/>
      <c r="N112" s="1215"/>
      <c r="O112" s="1210"/>
      <c r="P112" s="1215"/>
      <c r="Q112" s="1210"/>
      <c r="R112" s="1215"/>
      <c r="S112" s="1215"/>
      <c r="T112" s="1215"/>
      <c r="U112" s="1215"/>
      <c r="V112" s="1215"/>
      <c r="W112" s="1215"/>
      <c r="X112" s="1215"/>
    </row>
    <row r="113" spans="1:24" s="74" customFormat="1" outlineLevel="1" thickBot="1">
      <c r="A113" s="62"/>
      <c r="B113" s="62"/>
      <c r="D113" s="1213" t="s">
        <v>273</v>
      </c>
      <c r="E113" s="1213"/>
      <c r="F113" s="1213"/>
      <c r="G113" s="1213"/>
      <c r="H113" s="1213"/>
      <c r="I113" s="1213"/>
      <c r="J113" s="1213"/>
      <c r="K113" s="1213"/>
      <c r="L113" s="1213"/>
      <c r="M113" s="1213"/>
      <c r="N113" s="1220">
        <f>N103-N108</f>
        <v>1048815013.6864326</v>
      </c>
      <c r="O113" s="1215"/>
      <c r="P113" s="1220">
        <f>P103-P108</f>
        <v>1168179440.0491142</v>
      </c>
      <c r="Q113" s="1215"/>
      <c r="R113" s="1220">
        <f>R103-R108</f>
        <v>1287543866.4117959</v>
      </c>
      <c r="S113" s="1215"/>
      <c r="T113" s="1220">
        <f>T75/$F$5</f>
        <v>1162236428.3256629</v>
      </c>
      <c r="U113" s="1215"/>
      <c r="V113" s="1220">
        <f>V75/$F$5</f>
        <v>1293702573.0621085</v>
      </c>
      <c r="W113" s="1215"/>
      <c r="X113" s="1220">
        <f>X75/$F$5</f>
        <v>1425168717.7985544</v>
      </c>
    </row>
    <row r="114" spans="1:24" ht="16" thickTop="1"/>
    <row r="117" spans="1:24">
      <c r="G117" s="63" t="s">
        <v>252</v>
      </c>
      <c r="H117" s="63" t="s">
        <v>250</v>
      </c>
      <c r="I117" s="63" t="s">
        <v>276</v>
      </c>
    </row>
    <row r="118" spans="1:24">
      <c r="D118" s="63" t="s">
        <v>277</v>
      </c>
      <c r="G118" s="68">
        <f>P28+P29</f>
        <v>62865716.355000004</v>
      </c>
      <c r="H118" s="118">
        <f>G118/$F$5</f>
        <v>54949665.3515784</v>
      </c>
      <c r="I118" s="119">
        <f>H118/1000000</f>
        <v>54.949665351578396</v>
      </c>
      <c r="J118" s="119"/>
      <c r="K118" s="119"/>
      <c r="L118" s="119"/>
    </row>
    <row r="119" spans="1:24">
      <c r="D119" s="63" t="s">
        <v>278</v>
      </c>
      <c r="G119" s="68">
        <f>SUM(P11,P12)</f>
        <v>14092020</v>
      </c>
      <c r="H119" s="118">
        <f>G119/$F$5</f>
        <v>12317552.841599999</v>
      </c>
      <c r="I119" s="119">
        <f>H119/1000000</f>
        <v>12.3175528416</v>
      </c>
      <c r="J119" s="119"/>
      <c r="K119" s="119"/>
      <c r="L119" s="119"/>
    </row>
    <row r="120" spans="1:24">
      <c r="D120" s="63" t="s">
        <v>279</v>
      </c>
      <c r="G120" s="68">
        <f>SUM(P13:P27)</f>
        <v>27215719.628774647</v>
      </c>
      <c r="H120" s="118">
        <f>G120/$F$5</f>
        <v>23788716.213119339</v>
      </c>
      <c r="I120" s="119">
        <f>H120/1000000</f>
        <v>23.78871621311934</v>
      </c>
      <c r="J120" s="119"/>
      <c r="K120" s="119"/>
      <c r="L120" s="119"/>
    </row>
    <row r="121" spans="1:24">
      <c r="D121" s="63" t="s">
        <v>147</v>
      </c>
      <c r="G121" s="68">
        <f>SUM(P30:P34)</f>
        <v>13768746.353115</v>
      </c>
      <c r="H121" s="118">
        <f>G121/$F$5</f>
        <v>12034985.812330758</v>
      </c>
      <c r="I121" s="119">
        <f t="shared" ref="I121:I125" si="55">H121/1000000</f>
        <v>12.034985812330758</v>
      </c>
      <c r="J121" s="119"/>
      <c r="K121" s="119"/>
      <c r="L121" s="119"/>
      <c r="R121" s="440"/>
    </row>
    <row r="122" spans="1:24">
      <c r="D122" s="74" t="s">
        <v>266</v>
      </c>
      <c r="E122" s="74"/>
      <c r="F122" s="74"/>
      <c r="G122" s="120">
        <f>SUM(G118:G121)</f>
        <v>117942202.33688965</v>
      </c>
      <c r="H122" s="121">
        <f>G122/$F$5</f>
        <v>103090920.2186285</v>
      </c>
      <c r="I122" s="122">
        <f t="shared" si="55"/>
        <v>103.0909202186285</v>
      </c>
      <c r="J122" s="122"/>
      <c r="K122" s="122"/>
      <c r="L122" s="119"/>
      <c r="R122" s="440"/>
    </row>
    <row r="124" spans="1:24">
      <c r="D124" s="63" t="s">
        <v>280</v>
      </c>
      <c r="G124" s="68">
        <f>P49</f>
        <v>76394481.941307709</v>
      </c>
      <c r="H124" s="68">
        <f>P87</f>
        <v>66774888.775258236</v>
      </c>
      <c r="I124" s="119">
        <f>ROUND(I122,1)-ROUND(I125,1)</f>
        <v>66.8</v>
      </c>
      <c r="J124" s="119"/>
      <c r="K124" s="119"/>
    </row>
    <row r="125" spans="1:24">
      <c r="D125" s="63" t="s">
        <v>281</v>
      </c>
      <c r="G125" s="68">
        <f>P50</f>
        <v>41547720.395581946</v>
      </c>
      <c r="H125" s="68">
        <f>P88</f>
        <v>36316031.44337026</v>
      </c>
      <c r="I125" s="119">
        <f t="shared" si="55"/>
        <v>36.316031443370264</v>
      </c>
      <c r="J125" s="119"/>
      <c r="K125" s="119"/>
    </row>
    <row r="129" spans="1:72">
      <c r="G129" s="63" t="s">
        <v>252</v>
      </c>
      <c r="H129" s="63" t="s">
        <v>1097</v>
      </c>
      <c r="I129" s="63" t="s">
        <v>250</v>
      </c>
      <c r="J129" s="63" t="s">
        <v>276</v>
      </c>
    </row>
    <row r="130" spans="1:72" ht="14.15" customHeight="1">
      <c r="D130" s="63" t="s">
        <v>1100</v>
      </c>
      <c r="G130" s="68">
        <f>P28+P29+P30+P31+P32+P33</f>
        <v>63634462.708115004</v>
      </c>
      <c r="H130" s="119">
        <f>G130/1000000</f>
        <v>63.634462708115002</v>
      </c>
      <c r="I130" s="118">
        <f>G130/$F$5</f>
        <v>55621611.163909152</v>
      </c>
      <c r="J130" s="119">
        <f t="shared" ref="J130" si="56">I130/1000000</f>
        <v>55.621611163909151</v>
      </c>
    </row>
    <row r="131" spans="1:72" s="74" customFormat="1" ht="15">
      <c r="A131" s="62"/>
      <c r="B131" s="62"/>
      <c r="D131" s="74" t="s">
        <v>1098</v>
      </c>
      <c r="G131" s="120">
        <f>G122-G130</f>
        <v>54307739.62877465</v>
      </c>
      <c r="H131" s="122">
        <f>G131/1000000</f>
        <v>54.307739628774648</v>
      </c>
      <c r="I131" s="121">
        <f>G131/$F$5</f>
        <v>47469309.054719344</v>
      </c>
      <c r="J131" s="122">
        <f>I131/1000000</f>
        <v>47.469309054719346</v>
      </c>
      <c r="N131" s="94"/>
      <c r="O131" s="94"/>
      <c r="P131" s="94"/>
      <c r="Q131" s="94"/>
      <c r="R131" s="94"/>
      <c r="S131" s="94"/>
      <c r="T131" s="94"/>
      <c r="U131" s="94"/>
      <c r="V131" s="94"/>
      <c r="W131" s="94"/>
      <c r="X131" s="94"/>
      <c r="BT131" s="49"/>
    </row>
    <row r="132" spans="1:72">
      <c r="D132" s="63" t="s">
        <v>1096</v>
      </c>
      <c r="G132" s="68">
        <f>P13+P14+P15+P16+P17</f>
        <v>21564314.318140216</v>
      </c>
      <c r="H132" s="119">
        <f>G132/1000000</f>
        <v>21.564314318140216</v>
      </c>
      <c r="I132" s="118">
        <f>G132/$F$5</f>
        <v>18848935.859199997</v>
      </c>
      <c r="J132" s="119">
        <f t="shared" ref="J132" si="57">I132/1000000</f>
        <v>18.848935859199997</v>
      </c>
    </row>
    <row r="133" spans="1:72">
      <c r="D133" s="63" t="s">
        <v>1099</v>
      </c>
      <c r="G133" s="68">
        <f>G131-G132</f>
        <v>32743425.310634434</v>
      </c>
      <c r="H133" s="119">
        <f>G133/1000000</f>
        <v>32.743425310634436</v>
      </c>
      <c r="I133" s="118">
        <f>G133/$F$5</f>
        <v>28620373.195519343</v>
      </c>
      <c r="J133" s="119">
        <f t="shared" ref="J133" si="58">I133/1000000</f>
        <v>28.620373195519342</v>
      </c>
    </row>
    <row r="135" spans="1:72">
      <c r="G135" s="68">
        <f>SUM(G130:G131)</f>
        <v>117942202.33688965</v>
      </c>
      <c r="H135" s="68">
        <f t="shared" ref="H135:J135" si="59">SUM(H130:H131)</f>
        <v>117.94220233688965</v>
      </c>
      <c r="I135" s="68">
        <f t="shared" si="59"/>
        <v>103090920.2186285</v>
      </c>
      <c r="J135" s="68">
        <f t="shared" si="59"/>
        <v>103.0909202186285</v>
      </c>
      <c r="L135" s="1201">
        <f>G135/P65</f>
        <v>8.4424379660121576E-2</v>
      </c>
      <c r="P135" s="439"/>
      <c r="Q135" s="439"/>
      <c r="R135" s="439"/>
      <c r="S135" s="439"/>
      <c r="T135" s="439"/>
    </row>
    <row r="136" spans="1:72">
      <c r="P136" s="439"/>
      <c r="Q136" s="439"/>
      <c r="R136" s="439"/>
      <c r="S136" s="439"/>
      <c r="T136" s="439"/>
    </row>
    <row r="137" spans="1:72">
      <c r="P137" s="439"/>
      <c r="Q137" s="439"/>
      <c r="R137" s="439"/>
      <c r="S137" s="439"/>
      <c r="T137" s="439"/>
    </row>
    <row r="138" spans="1:72">
      <c r="P138" s="439"/>
      <c r="Q138" s="439"/>
      <c r="R138" s="439"/>
      <c r="S138" s="439"/>
      <c r="T138" s="439"/>
    </row>
    <row r="141" spans="1:72">
      <c r="G141" s="1154"/>
      <c r="H141" s="119"/>
      <c r="I141" s="1154"/>
      <c r="J141" s="119"/>
    </row>
    <row r="142" spans="1:72">
      <c r="G142" s="1154"/>
      <c r="H142" s="119"/>
      <c r="I142" s="1154"/>
      <c r="J142" s="119"/>
    </row>
    <row r="143" spans="1:72">
      <c r="I143" s="1154"/>
    </row>
    <row r="145" spans="4:10">
      <c r="D145" s="74"/>
      <c r="E145" s="74"/>
      <c r="F145" s="74"/>
      <c r="G145" s="382"/>
      <c r="H145" s="382"/>
      <c r="I145" s="382"/>
      <c r="J145" s="382"/>
    </row>
    <row r="146" spans="4:10">
      <c r="H146" s="119"/>
      <c r="I146" s="118"/>
    </row>
  </sheetData>
  <mergeCells count="57">
    <mergeCell ref="BX51:BX52"/>
    <mergeCell ref="BX54:BX55"/>
    <mergeCell ref="BX57:BX58"/>
    <mergeCell ref="BW51:BW58"/>
    <mergeCell ref="BK6:BZ6"/>
    <mergeCell ref="BX40:BX41"/>
    <mergeCell ref="BX43:BX44"/>
    <mergeCell ref="BX46:BX47"/>
    <mergeCell ref="BW40:BW47"/>
    <mergeCell ref="CF9:CG9"/>
    <mergeCell ref="BK8:BR8"/>
    <mergeCell ref="BS8:BZ8"/>
    <mergeCell ref="BL11:BM34"/>
    <mergeCell ref="BQ38:BR38"/>
    <mergeCell ref="BY9:BZ9"/>
    <mergeCell ref="BS9:BU9"/>
    <mergeCell ref="BV9:BX9"/>
    <mergeCell ref="N60:R60"/>
    <mergeCell ref="N98:R98"/>
    <mergeCell ref="BQ9:BR9"/>
    <mergeCell ref="N79:R79"/>
    <mergeCell ref="T79:X79"/>
    <mergeCell ref="N41:R41"/>
    <mergeCell ref="T41:X41"/>
    <mergeCell ref="BK9:BM9"/>
    <mergeCell ref="BN9:BP9"/>
    <mergeCell ref="BH9:BI9"/>
    <mergeCell ref="BE6:BI6"/>
    <mergeCell ref="N3:R3"/>
    <mergeCell ref="T3:X3"/>
    <mergeCell ref="Z6:AJ6"/>
    <mergeCell ref="AL6:AV6"/>
    <mergeCell ref="AY6:BC6"/>
    <mergeCell ref="AY8:AZ8"/>
    <mergeCell ref="BB8:BC8"/>
    <mergeCell ref="N7:R7"/>
    <mergeCell ref="T7:X7"/>
    <mergeCell ref="N8:R8"/>
    <mergeCell ref="T8:X8"/>
    <mergeCell ref="AC8:AD8"/>
    <mergeCell ref="AF8:AG8"/>
    <mergeCell ref="C38:G39"/>
    <mergeCell ref="BE8:BF8"/>
    <mergeCell ref="BH8:BI8"/>
    <mergeCell ref="AC9:AD9"/>
    <mergeCell ref="AF9:AG9"/>
    <mergeCell ref="AI9:AJ9"/>
    <mergeCell ref="AO9:AP9"/>
    <mergeCell ref="AR9:AS9"/>
    <mergeCell ref="AU9:AV9"/>
    <mergeCell ref="AY9:AZ9"/>
    <mergeCell ref="BB9:BC9"/>
    <mergeCell ref="AI8:AJ8"/>
    <mergeCell ref="AO8:AP8"/>
    <mergeCell ref="AR8:AS8"/>
    <mergeCell ref="AU8:AV8"/>
    <mergeCell ref="BE9:BF9"/>
  </mergeCells>
  <phoneticPr fontId="2" type="noConversion"/>
  <pageMargins left="0.7" right="0.7" top="0.75" bottom="0.75" header="0.3" footer="0.3"/>
  <pageSetup scale="75" orientation="portrait" horizontalDpi="300" verticalDpi="300"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C80E8-A32A-492B-9187-17DBF5E2F92F}">
  <dimension ref="B1:AD61"/>
  <sheetViews>
    <sheetView topLeftCell="A5" zoomScale="63" workbookViewId="0">
      <selection activeCell="I6" sqref="I6"/>
    </sheetView>
  </sheetViews>
  <sheetFormatPr defaultColWidth="8.54296875" defaultRowHeight="14"/>
  <cols>
    <col min="1" max="1" width="4.81640625" style="1" customWidth="1"/>
    <col min="2" max="2" width="3.81640625" style="1" customWidth="1"/>
    <col min="3" max="3" width="3.1796875" style="1" customWidth="1"/>
    <col min="4" max="4" width="2.54296875" style="1" customWidth="1"/>
    <col min="5" max="5" width="2.1796875" style="1" customWidth="1"/>
    <col min="6" max="6" width="28.453125" style="1" customWidth="1"/>
    <col min="7" max="7" width="18" style="1" customWidth="1"/>
    <col min="8" max="8" width="6.453125" style="1" customWidth="1"/>
    <col min="9" max="9" width="23.81640625" style="1" bestFit="1" customWidth="1"/>
    <col min="10" max="10" width="11.54296875" style="1" customWidth="1"/>
    <col min="11" max="13" width="10.81640625" style="21" bestFit="1" customWidth="1"/>
    <col min="14" max="14" width="11.1796875" style="21" bestFit="1" customWidth="1"/>
    <col min="15" max="16" width="11" style="21" bestFit="1" customWidth="1"/>
    <col min="17" max="23" width="10.81640625" style="21" bestFit="1" customWidth="1"/>
    <col min="24" max="29" width="10.54296875" style="21" customWidth="1"/>
    <col min="30" max="30" width="8.54296875" style="21"/>
    <col min="31" max="16384" width="8.54296875" style="1"/>
  </cols>
  <sheetData>
    <row r="1" spans="2:30">
      <c r="B1" s="7" t="s">
        <v>23</v>
      </c>
      <c r="K1" s="1"/>
      <c r="L1" s="1"/>
      <c r="M1" s="1"/>
      <c r="N1" s="1"/>
      <c r="O1" s="1"/>
      <c r="P1" s="1"/>
      <c r="Q1" s="1"/>
      <c r="R1" s="1"/>
      <c r="S1" s="1"/>
      <c r="T1" s="1"/>
      <c r="U1" s="1"/>
      <c r="V1" s="1"/>
      <c r="W1" s="1"/>
      <c r="X1" s="1"/>
      <c r="Y1" s="1"/>
      <c r="Z1" s="1"/>
      <c r="AA1" s="1"/>
      <c r="AB1" s="1"/>
      <c r="AC1" s="1"/>
      <c r="AD1" s="1" t="s">
        <v>19</v>
      </c>
    </row>
    <row r="2" spans="2:30">
      <c r="B2" s="1" t="s">
        <v>24</v>
      </c>
      <c r="K2" s="1"/>
      <c r="L2" s="1"/>
      <c r="M2" s="1"/>
      <c r="N2" s="1"/>
      <c r="O2" s="1"/>
      <c r="P2" s="1"/>
      <c r="Q2" s="1"/>
      <c r="R2" s="1"/>
      <c r="S2" s="1"/>
      <c r="T2" s="1"/>
      <c r="U2" s="1"/>
      <c r="V2" s="1"/>
      <c r="W2" s="1"/>
      <c r="X2" s="1"/>
      <c r="Y2" s="1"/>
      <c r="Z2" s="1"/>
      <c r="AA2" s="1"/>
      <c r="AB2" s="1"/>
      <c r="AC2" s="1"/>
      <c r="AD2" s="1" t="s">
        <v>19</v>
      </c>
    </row>
    <row r="3" spans="2:30">
      <c r="B3" s="8" t="s">
        <v>25</v>
      </c>
      <c r="K3" s="1"/>
      <c r="L3" s="1"/>
      <c r="M3" s="1"/>
      <c r="N3" s="1"/>
      <c r="O3" s="1"/>
      <c r="P3" s="1"/>
      <c r="Q3" s="1"/>
      <c r="R3" s="1"/>
      <c r="S3" s="1"/>
      <c r="T3" s="1"/>
      <c r="U3" s="1"/>
      <c r="V3" s="1"/>
      <c r="W3" s="1"/>
      <c r="X3" s="1"/>
      <c r="Y3" s="1"/>
      <c r="Z3" s="1"/>
      <c r="AA3" s="1"/>
      <c r="AB3" s="1"/>
      <c r="AC3" s="1"/>
      <c r="AD3" s="1" t="s">
        <v>19</v>
      </c>
    </row>
    <row r="4" spans="2:30">
      <c r="B4" s="9" t="s">
        <v>26</v>
      </c>
      <c r="K4" s="1"/>
      <c r="L4" s="1"/>
      <c r="M4" s="1"/>
      <c r="N4" s="1"/>
      <c r="O4" s="1"/>
      <c r="P4" s="1"/>
      <c r="Q4" s="1"/>
      <c r="R4" s="1"/>
      <c r="S4" s="1"/>
      <c r="T4" s="1"/>
      <c r="U4" s="1"/>
      <c r="V4" s="1"/>
      <c r="W4" s="1"/>
      <c r="X4" s="1"/>
      <c r="Y4" s="1"/>
      <c r="Z4" s="1"/>
      <c r="AA4" s="1"/>
      <c r="AB4" s="1"/>
      <c r="AC4" s="1"/>
      <c r="AD4" s="1" t="s">
        <v>19</v>
      </c>
    </row>
    <row r="5" spans="2:30">
      <c r="K5" s="1"/>
      <c r="L5" s="1"/>
      <c r="M5" s="1"/>
      <c r="N5" s="1"/>
      <c r="O5" s="1"/>
      <c r="P5" s="1"/>
      <c r="Q5" s="1"/>
      <c r="R5" s="1"/>
      <c r="S5" s="1"/>
      <c r="T5" s="1"/>
      <c r="U5" s="1"/>
      <c r="V5" s="1"/>
      <c r="W5" s="1"/>
      <c r="X5" s="1"/>
      <c r="Y5" s="1"/>
      <c r="Z5" s="1"/>
      <c r="AA5" s="1"/>
      <c r="AB5" s="1"/>
      <c r="AC5" s="1"/>
      <c r="AD5" s="1" t="s">
        <v>19</v>
      </c>
    </row>
    <row r="6" spans="2:30">
      <c r="K6" s="171"/>
      <c r="L6" s="1325" t="s">
        <v>33</v>
      </c>
      <c r="M6" s="1325"/>
      <c r="N6" s="1325"/>
      <c r="O6" s="1325"/>
      <c r="P6" s="1325"/>
      <c r="Q6" s="1325"/>
      <c r="R6" s="1325"/>
      <c r="S6" s="1325"/>
      <c r="T6" s="1325"/>
      <c r="U6" s="1325"/>
      <c r="V6" s="1325"/>
      <c r="W6" s="1325"/>
      <c r="X6" s="41"/>
      <c r="Y6" s="41"/>
      <c r="Z6" s="41"/>
      <c r="AA6" s="41"/>
      <c r="AB6" s="41"/>
      <c r="AC6" s="41"/>
      <c r="AD6" s="1" t="s">
        <v>19</v>
      </c>
    </row>
    <row r="7" spans="2:30">
      <c r="C7" s="26" t="s">
        <v>426</v>
      </c>
      <c r="G7" s="408">
        <f>Control!H30</f>
        <v>1118012.7542608913</v>
      </c>
      <c r="K7" s="170"/>
      <c r="L7" s="12">
        <v>46204</v>
      </c>
      <c r="M7" s="12">
        <f>EDATE(L7,1)</f>
        <v>46235</v>
      </c>
      <c r="N7" s="12">
        <f t="shared" ref="N7:AC7" si="0">EDATE(M7,1)</f>
        <v>46266</v>
      </c>
      <c r="O7" s="12">
        <f t="shared" si="0"/>
        <v>46296</v>
      </c>
      <c r="P7" s="12">
        <f t="shared" si="0"/>
        <v>46327</v>
      </c>
      <c r="Q7" s="12">
        <f t="shared" si="0"/>
        <v>46357</v>
      </c>
      <c r="R7" s="12">
        <f t="shared" si="0"/>
        <v>46388</v>
      </c>
      <c r="S7" s="12">
        <f t="shared" si="0"/>
        <v>46419</v>
      </c>
      <c r="T7" s="12">
        <f t="shared" si="0"/>
        <v>46447</v>
      </c>
      <c r="U7" s="12">
        <f t="shared" si="0"/>
        <v>46478</v>
      </c>
      <c r="V7" s="12">
        <f t="shared" si="0"/>
        <v>46508</v>
      </c>
      <c r="W7" s="12">
        <f t="shared" si="0"/>
        <v>46539</v>
      </c>
      <c r="X7" s="12">
        <f t="shared" si="0"/>
        <v>46569</v>
      </c>
      <c r="Y7" s="12">
        <f t="shared" si="0"/>
        <v>46600</v>
      </c>
      <c r="Z7" s="12">
        <f t="shared" si="0"/>
        <v>46631</v>
      </c>
      <c r="AA7" s="12">
        <f t="shared" si="0"/>
        <v>46661</v>
      </c>
      <c r="AB7" s="12">
        <f t="shared" si="0"/>
        <v>46692</v>
      </c>
      <c r="AC7" s="12">
        <f t="shared" si="0"/>
        <v>46722</v>
      </c>
      <c r="AD7" s="1" t="s">
        <v>19</v>
      </c>
    </row>
    <row r="8" spans="2:30" ht="14.5">
      <c r="C8" s="26" t="s">
        <v>1124</v>
      </c>
      <c r="G8" s="408">
        <f>Control!H28</f>
        <v>1279073.7166631103</v>
      </c>
      <c r="I8" s="207" t="s">
        <v>322</v>
      </c>
      <c r="J8" s="5" t="s">
        <v>1050</v>
      </c>
      <c r="K8" s="5" t="s">
        <v>22</v>
      </c>
      <c r="L8" s="5" t="s">
        <v>22</v>
      </c>
      <c r="M8" s="5" t="s">
        <v>22</v>
      </c>
      <c r="N8" s="5" t="s">
        <v>22</v>
      </c>
      <c r="O8" s="5" t="s">
        <v>22</v>
      </c>
      <c r="P8" s="5" t="s">
        <v>22</v>
      </c>
      <c r="Q8" s="5" t="s">
        <v>22</v>
      </c>
      <c r="R8" s="5" t="s">
        <v>22</v>
      </c>
      <c r="S8" s="5" t="s">
        <v>22</v>
      </c>
      <c r="T8" s="5" t="s">
        <v>22</v>
      </c>
      <c r="U8" s="5" t="s">
        <v>22</v>
      </c>
      <c r="V8" s="5" t="s">
        <v>22</v>
      </c>
      <c r="W8" s="5" t="s">
        <v>22</v>
      </c>
      <c r="X8" s="5" t="s">
        <v>22</v>
      </c>
      <c r="Y8" s="5" t="s">
        <v>22</v>
      </c>
      <c r="Z8" s="5" t="s">
        <v>22</v>
      </c>
      <c r="AA8" s="5" t="s">
        <v>22</v>
      </c>
      <c r="AB8" s="5" t="s">
        <v>22</v>
      </c>
      <c r="AC8" s="5" t="s">
        <v>22</v>
      </c>
      <c r="AD8" s="1" t="s">
        <v>19</v>
      </c>
    </row>
    <row r="9" spans="2:30">
      <c r="B9" s="1" t="s">
        <v>19</v>
      </c>
      <c r="C9" s="13" t="s">
        <v>323</v>
      </c>
      <c r="D9" s="2"/>
      <c r="E9" s="2"/>
      <c r="F9" s="2"/>
      <c r="G9" s="2"/>
      <c r="H9" s="2"/>
      <c r="I9" s="2"/>
      <c r="J9" s="2"/>
      <c r="K9" s="2"/>
      <c r="L9" s="2"/>
      <c r="M9" s="2"/>
      <c r="N9" s="2"/>
      <c r="O9" s="2"/>
      <c r="P9" s="2"/>
      <c r="Q9" s="2"/>
      <c r="R9" s="2"/>
      <c r="S9" s="2"/>
      <c r="T9" s="2"/>
      <c r="U9" s="2"/>
      <c r="V9" s="2"/>
      <c r="W9" s="2"/>
      <c r="X9" s="2"/>
      <c r="Y9" s="2"/>
      <c r="Z9" s="2"/>
      <c r="AA9" s="2"/>
      <c r="AB9" s="2"/>
      <c r="AC9" s="2"/>
      <c r="AD9" s="1" t="s">
        <v>19</v>
      </c>
    </row>
    <row r="10" spans="2:30">
      <c r="C10" s="26" t="s">
        <v>324</v>
      </c>
      <c r="G10" s="26" t="s">
        <v>342</v>
      </c>
      <c r="H10" s="208">
        <f>H11+H13+H14+H12</f>
        <v>0.49999999999999994</v>
      </c>
      <c r="J10" s="22">
        <f t="shared" ref="J10:O10" si="1">J11+J13+J14+J12</f>
        <v>639536.85833155515</v>
      </c>
      <c r="K10" s="22">
        <f t="shared" si="1"/>
        <v>559006.37713044556</v>
      </c>
      <c r="L10" s="22">
        <f t="shared" si="1"/>
        <v>4658.3864760870474</v>
      </c>
      <c r="M10" s="22">
        <f t="shared" si="1"/>
        <v>4658.3864760870474</v>
      </c>
      <c r="N10" s="22">
        <f t="shared" si="1"/>
        <v>4658.3864760870474</v>
      </c>
      <c r="O10" s="22">
        <f t="shared" si="1"/>
        <v>4658.3864760870474</v>
      </c>
      <c r="P10" s="22">
        <f t="shared" ref="P10:AC10" si="2">P11+P13+P14+P12</f>
        <v>4658.3864760870474</v>
      </c>
      <c r="Q10" s="22">
        <f t="shared" si="2"/>
        <v>4658.3864760870474</v>
      </c>
      <c r="R10" s="22">
        <f t="shared" si="2"/>
        <v>6987.5797141305702</v>
      </c>
      <c r="S10" s="22">
        <f>S11+S13+S14+S12</f>
        <v>6987.5797141305702</v>
      </c>
      <c r="T10" s="22">
        <f>T11+T13+T14+T12</f>
        <v>6987.5797141305702</v>
      </c>
      <c r="U10" s="22">
        <f>U11+U13+U14+U12</f>
        <v>6987.5797141305702</v>
      </c>
      <c r="V10" s="22">
        <f>V11+V13+V14+V12</f>
        <v>6987.5797141305702</v>
      </c>
      <c r="W10" s="22">
        <f t="shared" si="2"/>
        <v>6987.5797141305702</v>
      </c>
      <c r="X10" s="22">
        <f t="shared" si="2"/>
        <v>6987.5797141305702</v>
      </c>
      <c r="Y10" s="22">
        <f t="shared" si="2"/>
        <v>6987.5797141305702</v>
      </c>
      <c r="Z10" s="22">
        <f t="shared" si="2"/>
        <v>6987.5797141305702</v>
      </c>
      <c r="AA10" s="22">
        <f t="shared" si="2"/>
        <v>6987.5797141305702</v>
      </c>
      <c r="AB10" s="22">
        <f t="shared" si="2"/>
        <v>6987.5797141305702</v>
      </c>
      <c r="AC10" s="22">
        <f t="shared" si="2"/>
        <v>6987.5797141305702</v>
      </c>
      <c r="AD10" s="21" t="s">
        <v>19</v>
      </c>
    </row>
    <row r="11" spans="2:30">
      <c r="C11" s="26"/>
      <c r="D11" s="1" t="s">
        <v>331</v>
      </c>
      <c r="G11" s="1" t="s">
        <v>339</v>
      </c>
      <c r="H11" s="209">
        <f>35%/10*4</f>
        <v>0.13999999999999999</v>
      </c>
      <c r="I11" s="1" t="s">
        <v>427</v>
      </c>
      <c r="J11" s="21">
        <f>H11*$G$8</f>
        <v>179070.32033283543</v>
      </c>
      <c r="K11" s="21">
        <f>H11*$G$7</f>
        <v>156521.78559652477</v>
      </c>
      <c r="L11" s="21">
        <f t="shared" ref="L11:Q11" si="3">$M$36/6</f>
        <v>1304.3482133043733</v>
      </c>
      <c r="M11" s="21">
        <f t="shared" si="3"/>
        <v>1304.3482133043733</v>
      </c>
      <c r="N11" s="21">
        <f t="shared" si="3"/>
        <v>1304.3482133043733</v>
      </c>
      <c r="O11" s="21">
        <f t="shared" si="3"/>
        <v>1304.3482133043733</v>
      </c>
      <c r="P11" s="21">
        <f t="shared" si="3"/>
        <v>1304.3482133043733</v>
      </c>
      <c r="Q11" s="21">
        <f t="shared" si="3"/>
        <v>1304.3482133043733</v>
      </c>
      <c r="R11" s="21">
        <f>$N$36/12</f>
        <v>1956.5223199565596</v>
      </c>
      <c r="S11" s="21">
        <f t="shared" ref="S11:AC11" si="4">$N$36/12</f>
        <v>1956.5223199565596</v>
      </c>
      <c r="T11" s="21">
        <f t="shared" si="4"/>
        <v>1956.5223199565596</v>
      </c>
      <c r="U11" s="21">
        <f t="shared" si="4"/>
        <v>1956.5223199565596</v>
      </c>
      <c r="V11" s="21">
        <f t="shared" si="4"/>
        <v>1956.5223199565596</v>
      </c>
      <c r="W11" s="21">
        <f t="shared" si="4"/>
        <v>1956.5223199565596</v>
      </c>
      <c r="X11" s="21">
        <f t="shared" si="4"/>
        <v>1956.5223199565596</v>
      </c>
      <c r="Y11" s="21">
        <f t="shared" si="4"/>
        <v>1956.5223199565596</v>
      </c>
      <c r="Z11" s="21">
        <f t="shared" si="4"/>
        <v>1956.5223199565596</v>
      </c>
      <c r="AA11" s="21">
        <f t="shared" si="4"/>
        <v>1956.5223199565596</v>
      </c>
      <c r="AB11" s="21">
        <f t="shared" si="4"/>
        <v>1956.5223199565596</v>
      </c>
      <c r="AC11" s="21">
        <f t="shared" si="4"/>
        <v>1956.5223199565596</v>
      </c>
      <c r="AD11" s="21" t="s">
        <v>19</v>
      </c>
    </row>
    <row r="12" spans="2:30">
      <c r="C12" s="26"/>
      <c r="G12" s="1" t="s">
        <v>531</v>
      </c>
      <c r="H12" s="209">
        <f>35%/10*6</f>
        <v>0.20999999999999996</v>
      </c>
      <c r="I12" s="1" t="s">
        <v>530</v>
      </c>
      <c r="J12" s="21">
        <f t="shared" ref="J12:J14" si="5">H12*$G$8</f>
        <v>268605.48049925314</v>
      </c>
      <c r="K12" s="21">
        <f>H12*$G$7</f>
        <v>234782.67839478713</v>
      </c>
      <c r="L12" s="21">
        <f t="shared" ref="L12:Q12" si="6">$M$40/6</f>
        <v>1956.5223199565596</v>
      </c>
      <c r="M12" s="21">
        <f t="shared" si="6"/>
        <v>1956.5223199565596</v>
      </c>
      <c r="N12" s="21">
        <f t="shared" si="6"/>
        <v>1956.5223199565596</v>
      </c>
      <c r="O12" s="21">
        <f t="shared" si="6"/>
        <v>1956.5223199565596</v>
      </c>
      <c r="P12" s="21">
        <f t="shared" si="6"/>
        <v>1956.5223199565596</v>
      </c>
      <c r="Q12" s="21">
        <f t="shared" si="6"/>
        <v>1956.5223199565596</v>
      </c>
      <c r="R12" s="21">
        <f>$N$40/12</f>
        <v>2934.7834799348389</v>
      </c>
      <c r="S12" s="21">
        <f t="shared" ref="S12:AC12" si="7">$N$40/12</f>
        <v>2934.7834799348389</v>
      </c>
      <c r="T12" s="21">
        <f t="shared" si="7"/>
        <v>2934.7834799348389</v>
      </c>
      <c r="U12" s="21">
        <f t="shared" si="7"/>
        <v>2934.7834799348389</v>
      </c>
      <c r="V12" s="21">
        <f t="shared" si="7"/>
        <v>2934.7834799348389</v>
      </c>
      <c r="W12" s="21">
        <f t="shared" si="7"/>
        <v>2934.7834799348389</v>
      </c>
      <c r="X12" s="21">
        <f t="shared" si="7"/>
        <v>2934.7834799348389</v>
      </c>
      <c r="Y12" s="21">
        <f t="shared" si="7"/>
        <v>2934.7834799348389</v>
      </c>
      <c r="Z12" s="21">
        <f t="shared" si="7"/>
        <v>2934.7834799348389</v>
      </c>
      <c r="AA12" s="21">
        <f t="shared" si="7"/>
        <v>2934.7834799348389</v>
      </c>
      <c r="AB12" s="21">
        <f t="shared" si="7"/>
        <v>2934.7834799348389</v>
      </c>
      <c r="AC12" s="21">
        <f t="shared" si="7"/>
        <v>2934.7834799348389</v>
      </c>
      <c r="AD12" s="21" t="s">
        <v>19</v>
      </c>
    </row>
    <row r="13" spans="2:30">
      <c r="C13" s="26"/>
      <c r="D13" s="1" t="s">
        <v>332</v>
      </c>
      <c r="G13" s="1" t="s">
        <v>338</v>
      </c>
      <c r="H13" s="209">
        <v>0.1</v>
      </c>
      <c r="I13" s="1" t="s">
        <v>346</v>
      </c>
      <c r="J13" s="21">
        <f t="shared" si="5"/>
        <v>127907.37166631104</v>
      </c>
      <c r="K13" s="21">
        <f>H13*$G$7</f>
        <v>111801.27542608914</v>
      </c>
      <c r="L13" s="21">
        <f t="shared" ref="L13:Q13" si="8">$M$44/6</f>
        <v>931.67729521740955</v>
      </c>
      <c r="M13" s="21">
        <f t="shared" si="8"/>
        <v>931.67729521740955</v>
      </c>
      <c r="N13" s="21">
        <f t="shared" si="8"/>
        <v>931.67729521740955</v>
      </c>
      <c r="O13" s="21">
        <f t="shared" si="8"/>
        <v>931.67729521740955</v>
      </c>
      <c r="P13" s="21">
        <f t="shared" si="8"/>
        <v>931.67729521740955</v>
      </c>
      <c r="Q13" s="21">
        <f t="shared" si="8"/>
        <v>931.67729521740955</v>
      </c>
      <c r="R13" s="21">
        <f>$N$44/12</f>
        <v>1397.515942826114</v>
      </c>
      <c r="S13" s="21">
        <f t="shared" ref="S13:AC13" si="9">$N$44/12</f>
        <v>1397.515942826114</v>
      </c>
      <c r="T13" s="21">
        <f t="shared" si="9"/>
        <v>1397.515942826114</v>
      </c>
      <c r="U13" s="21">
        <f t="shared" si="9"/>
        <v>1397.515942826114</v>
      </c>
      <c r="V13" s="21">
        <f t="shared" si="9"/>
        <v>1397.515942826114</v>
      </c>
      <c r="W13" s="21">
        <f t="shared" si="9"/>
        <v>1397.515942826114</v>
      </c>
      <c r="X13" s="21">
        <f t="shared" si="9"/>
        <v>1397.515942826114</v>
      </c>
      <c r="Y13" s="21">
        <f t="shared" si="9"/>
        <v>1397.515942826114</v>
      </c>
      <c r="Z13" s="21">
        <f t="shared" si="9"/>
        <v>1397.515942826114</v>
      </c>
      <c r="AA13" s="21">
        <f t="shared" si="9"/>
        <v>1397.515942826114</v>
      </c>
      <c r="AB13" s="21">
        <f t="shared" si="9"/>
        <v>1397.515942826114</v>
      </c>
      <c r="AC13" s="21">
        <f t="shared" si="9"/>
        <v>1397.515942826114</v>
      </c>
      <c r="AD13" s="21" t="s">
        <v>19</v>
      </c>
    </row>
    <row r="14" spans="2:30">
      <c r="C14" s="26"/>
      <c r="D14" s="1" t="s">
        <v>397</v>
      </c>
      <c r="G14" s="1" t="s">
        <v>398</v>
      </c>
      <c r="H14" s="209">
        <v>0.05</v>
      </c>
      <c r="I14" s="1" t="s">
        <v>346</v>
      </c>
      <c r="J14" s="21">
        <f t="shared" si="5"/>
        <v>63953.68583315552</v>
      </c>
      <c r="K14" s="21">
        <f>H14*$G$7</f>
        <v>55900.637713044569</v>
      </c>
      <c r="L14" s="21">
        <f t="shared" ref="L14:Q14" si="10">$M$48/6</f>
        <v>465.83864760870478</v>
      </c>
      <c r="M14" s="21">
        <f t="shared" si="10"/>
        <v>465.83864760870478</v>
      </c>
      <c r="N14" s="21">
        <f t="shared" si="10"/>
        <v>465.83864760870478</v>
      </c>
      <c r="O14" s="21">
        <f t="shared" si="10"/>
        <v>465.83864760870478</v>
      </c>
      <c r="P14" s="21">
        <f t="shared" si="10"/>
        <v>465.83864760870478</v>
      </c>
      <c r="Q14" s="21">
        <f t="shared" si="10"/>
        <v>465.83864760870478</v>
      </c>
      <c r="R14" s="21">
        <f>$N$48/12</f>
        <v>698.75797141305702</v>
      </c>
      <c r="S14" s="21">
        <f t="shared" ref="S14:AC14" si="11">$N$48/12</f>
        <v>698.75797141305702</v>
      </c>
      <c r="T14" s="21">
        <f t="shared" si="11"/>
        <v>698.75797141305702</v>
      </c>
      <c r="U14" s="21">
        <f t="shared" si="11"/>
        <v>698.75797141305702</v>
      </c>
      <c r="V14" s="21">
        <f t="shared" si="11"/>
        <v>698.75797141305702</v>
      </c>
      <c r="W14" s="21">
        <f t="shared" si="11"/>
        <v>698.75797141305702</v>
      </c>
      <c r="X14" s="21">
        <f t="shared" si="11"/>
        <v>698.75797141305702</v>
      </c>
      <c r="Y14" s="21">
        <f t="shared" si="11"/>
        <v>698.75797141305702</v>
      </c>
      <c r="Z14" s="21">
        <f t="shared" si="11"/>
        <v>698.75797141305702</v>
      </c>
      <c r="AA14" s="21">
        <f t="shared" si="11"/>
        <v>698.75797141305702</v>
      </c>
      <c r="AB14" s="21">
        <f t="shared" si="11"/>
        <v>698.75797141305702</v>
      </c>
      <c r="AC14" s="21">
        <f t="shared" si="11"/>
        <v>698.75797141305702</v>
      </c>
      <c r="AD14" s="21" t="s">
        <v>19</v>
      </c>
    </row>
    <row r="15" spans="2:30" ht="14.5">
      <c r="C15" s="26"/>
      <c r="I15" s="293" t="s">
        <v>552</v>
      </c>
      <c r="J15" s="293"/>
      <c r="L15" s="258">
        <f>L11+L12</f>
        <v>3260.8705332609329</v>
      </c>
      <c r="M15" s="258">
        <f t="shared" ref="M15:AC15" si="12">M11+M12</f>
        <v>3260.8705332609329</v>
      </c>
      <c r="N15" s="258">
        <f t="shared" si="12"/>
        <v>3260.8705332609329</v>
      </c>
      <c r="O15" s="258">
        <f t="shared" si="12"/>
        <v>3260.8705332609329</v>
      </c>
      <c r="P15" s="258">
        <f t="shared" si="12"/>
        <v>3260.8705332609329</v>
      </c>
      <c r="Q15" s="258">
        <f t="shared" si="12"/>
        <v>3260.8705332609329</v>
      </c>
      <c r="R15" s="258">
        <f t="shared" si="12"/>
        <v>4891.3057998913982</v>
      </c>
      <c r="S15" s="258">
        <f t="shared" si="12"/>
        <v>4891.3057998913982</v>
      </c>
      <c r="T15" s="258">
        <f t="shared" si="12"/>
        <v>4891.3057998913982</v>
      </c>
      <c r="U15" s="258">
        <f t="shared" si="12"/>
        <v>4891.3057998913982</v>
      </c>
      <c r="V15" s="258">
        <f t="shared" si="12"/>
        <v>4891.3057998913982</v>
      </c>
      <c r="W15" s="258">
        <f t="shared" si="12"/>
        <v>4891.3057998913982</v>
      </c>
      <c r="X15" s="258">
        <f t="shared" si="12"/>
        <v>4891.3057998913982</v>
      </c>
      <c r="Y15" s="258">
        <f t="shared" si="12"/>
        <v>4891.3057998913982</v>
      </c>
      <c r="Z15" s="258">
        <f t="shared" si="12"/>
        <v>4891.3057998913982</v>
      </c>
      <c r="AA15" s="258">
        <f t="shared" si="12"/>
        <v>4891.3057998913982</v>
      </c>
      <c r="AB15" s="258">
        <f t="shared" si="12"/>
        <v>4891.3057998913982</v>
      </c>
      <c r="AC15" s="258">
        <f t="shared" si="12"/>
        <v>4891.3057998913982</v>
      </c>
      <c r="AD15" s="21" t="s">
        <v>19</v>
      </c>
    </row>
    <row r="16" spans="2:30" ht="14.5">
      <c r="C16" s="26"/>
      <c r="I16" s="293" t="s">
        <v>553</v>
      </c>
      <c r="J16" s="293"/>
      <c r="L16" s="258">
        <f>L13+L14</f>
        <v>1397.5159428261143</v>
      </c>
      <c r="M16" s="258">
        <f t="shared" ref="M16:AC16" si="13">M13+M14</f>
        <v>1397.5159428261143</v>
      </c>
      <c r="N16" s="258">
        <f t="shared" si="13"/>
        <v>1397.5159428261143</v>
      </c>
      <c r="O16" s="258">
        <f t="shared" si="13"/>
        <v>1397.5159428261143</v>
      </c>
      <c r="P16" s="258">
        <f t="shared" si="13"/>
        <v>1397.5159428261143</v>
      </c>
      <c r="Q16" s="258">
        <f t="shared" si="13"/>
        <v>1397.5159428261143</v>
      </c>
      <c r="R16" s="258">
        <f t="shared" si="13"/>
        <v>2096.2739142391711</v>
      </c>
      <c r="S16" s="258">
        <f t="shared" si="13"/>
        <v>2096.2739142391711</v>
      </c>
      <c r="T16" s="258">
        <f t="shared" si="13"/>
        <v>2096.2739142391711</v>
      </c>
      <c r="U16" s="258">
        <f t="shared" si="13"/>
        <v>2096.2739142391711</v>
      </c>
      <c r="V16" s="258">
        <f t="shared" si="13"/>
        <v>2096.2739142391711</v>
      </c>
      <c r="W16" s="258">
        <f t="shared" si="13"/>
        <v>2096.2739142391711</v>
      </c>
      <c r="X16" s="258">
        <f t="shared" si="13"/>
        <v>2096.2739142391711</v>
      </c>
      <c r="Y16" s="258">
        <f t="shared" si="13"/>
        <v>2096.2739142391711</v>
      </c>
      <c r="Z16" s="258">
        <f t="shared" si="13"/>
        <v>2096.2739142391711</v>
      </c>
      <c r="AA16" s="258">
        <f t="shared" si="13"/>
        <v>2096.2739142391711</v>
      </c>
      <c r="AB16" s="258">
        <f t="shared" si="13"/>
        <v>2096.2739142391711</v>
      </c>
      <c r="AC16" s="258">
        <f t="shared" si="13"/>
        <v>2096.2739142391711</v>
      </c>
      <c r="AD16" s="21" t="s">
        <v>19</v>
      </c>
    </row>
    <row r="17" spans="3:30" ht="14.5">
      <c r="C17" s="26"/>
      <c r="I17" s="293" t="s">
        <v>554</v>
      </c>
      <c r="J17" s="293"/>
      <c r="L17" s="364" t="b">
        <f>IF(Control!$H$17=1,'IS-Other Calculations'!AC114+'IS-Other Calculations'!AC120=UOP!L16,"NA")</f>
        <v>1</v>
      </c>
      <c r="M17" s="364" t="b">
        <f>IF(Control!$H$17=1,'IS-Other Calculations'!AD114+'IS-Other Calculations'!AD120=UOP!M16,"NA")</f>
        <v>1</v>
      </c>
      <c r="N17" s="364" t="b">
        <f>IF(Control!$H$17=1,'IS-Other Calculations'!AE114+'IS-Other Calculations'!AE120=UOP!N16,"NA")</f>
        <v>1</v>
      </c>
      <c r="O17" s="364" t="b">
        <f>IF(Control!$H$17=1,'IS-Other Calculations'!AF114+'IS-Other Calculations'!AF120=UOP!O16,"NA")</f>
        <v>1</v>
      </c>
      <c r="P17" s="364" t="b">
        <f>IF(Control!$H$17=1,'IS-Other Calculations'!AG114+'IS-Other Calculations'!AG120=UOP!P16,"NA")</f>
        <v>1</v>
      </c>
      <c r="Q17" s="364" t="b">
        <f>IF(Control!$H$17=1,'IS-Other Calculations'!AH114+'IS-Other Calculations'!AH120=UOP!Q16,"NA")</f>
        <v>1</v>
      </c>
      <c r="R17" s="364" t="b">
        <f>IF(Control!$H$17=1,'IS-Other Calculations'!AI114+'IS-Other Calculations'!AI120=UOP!R16,"NA")</f>
        <v>1</v>
      </c>
      <c r="S17" s="364" t="b">
        <f>IF(Control!$H$17=1,'IS-Other Calculations'!AJ114+'IS-Other Calculations'!AJ120=UOP!S16,"NA")</f>
        <v>1</v>
      </c>
      <c r="T17" s="364" t="b">
        <f>IF(Control!$H$17=1,'IS-Other Calculations'!AK114+'IS-Other Calculations'!AK120=UOP!T16,"NA")</f>
        <v>1</v>
      </c>
      <c r="U17" s="364" t="b">
        <f>IF(Control!$H$17=1,'IS-Other Calculations'!AL114+'IS-Other Calculations'!AL120=UOP!U16,"NA")</f>
        <v>1</v>
      </c>
      <c r="V17" s="364" t="b">
        <f>IF(Control!$H$17=1,'IS-Other Calculations'!AM114+'IS-Other Calculations'!AM120=UOP!V16,"NA")</f>
        <v>1</v>
      </c>
      <c r="W17" s="364" t="b">
        <f>IF(Control!$H$17=1,'IS-Other Calculations'!AN114+'IS-Other Calculations'!AN120=UOP!W16,"NA")</f>
        <v>1</v>
      </c>
      <c r="X17" s="364" t="b">
        <f>IF(Control!$H$17=1,'IS-Other Calculations'!AO114+'IS-Other Calculations'!AO120=UOP!X16,"NA")</f>
        <v>1</v>
      </c>
      <c r="Y17" s="364" t="b">
        <f>IF(Control!$H$17=1,'IS-Other Calculations'!AP114+'IS-Other Calculations'!AP120=UOP!Y16,"NA")</f>
        <v>1</v>
      </c>
      <c r="Z17" s="364" t="b">
        <f>IF(Control!$H$17=1,'IS-Other Calculations'!AQ114+'IS-Other Calculations'!AQ120=UOP!Z16,"NA")</f>
        <v>1</v>
      </c>
      <c r="AA17" s="364" t="b">
        <f>IF(Control!$H$17=1,'IS-Other Calculations'!AR114+'IS-Other Calculations'!AR120=UOP!AA16,"NA")</f>
        <v>1</v>
      </c>
      <c r="AB17" s="364" t="b">
        <f>IF(Control!$H$17=1,'IS-Other Calculations'!AS114+'IS-Other Calculations'!AS120=UOP!AB16,"NA")</f>
        <v>1</v>
      </c>
      <c r="AC17" s="364" t="b">
        <f>IF(Control!$H$17=1,'IS-Other Calculations'!AT114+'IS-Other Calculations'!AT120=UOP!AC16,"NA")</f>
        <v>1</v>
      </c>
      <c r="AD17" s="21" t="s">
        <v>19</v>
      </c>
    </row>
    <row r="18" spans="3:30">
      <c r="C18" s="26" t="s">
        <v>333</v>
      </c>
      <c r="G18" s="26" t="s">
        <v>343</v>
      </c>
      <c r="H18" s="208">
        <f>H19+H20</f>
        <v>0.25</v>
      </c>
      <c r="J18" s="22">
        <f>J19+J20</f>
        <v>319768.42916577758</v>
      </c>
      <c r="K18" s="22">
        <f>K19+K20</f>
        <v>279503.18856522284</v>
      </c>
      <c r="L18" s="22">
        <f t="shared" ref="L18:U18" si="14">L19+L20</f>
        <v>2329.1932380435237</v>
      </c>
      <c r="M18" s="22">
        <f t="shared" si="14"/>
        <v>2329.1932380435237</v>
      </c>
      <c r="N18" s="22">
        <f>N19+N20</f>
        <v>2329.1932380435237</v>
      </c>
      <c r="O18" s="22">
        <f t="shared" si="14"/>
        <v>2329.1932380435237</v>
      </c>
      <c r="P18" s="22">
        <f t="shared" si="14"/>
        <v>2329.1932380435237</v>
      </c>
      <c r="Q18" s="22">
        <f t="shared" si="14"/>
        <v>2329.1932380435237</v>
      </c>
      <c r="R18" s="22">
        <f t="shared" si="14"/>
        <v>3493.7898570652851</v>
      </c>
      <c r="S18" s="22">
        <f t="shared" si="14"/>
        <v>3493.7898570652851</v>
      </c>
      <c r="T18" s="22">
        <f t="shared" si="14"/>
        <v>3493.7898570652851</v>
      </c>
      <c r="U18" s="22">
        <f t="shared" si="14"/>
        <v>3493.7898570652851</v>
      </c>
      <c r="V18" s="22">
        <f t="shared" ref="V18:AC18" si="15">V19+V20</f>
        <v>3493.7898570652851</v>
      </c>
      <c r="W18" s="22">
        <f t="shared" si="15"/>
        <v>3493.7898570652851</v>
      </c>
      <c r="X18" s="22">
        <f t="shared" si="15"/>
        <v>3493.7898570652851</v>
      </c>
      <c r="Y18" s="22">
        <f t="shared" si="15"/>
        <v>3493.7898570652851</v>
      </c>
      <c r="Z18" s="22">
        <f t="shared" si="15"/>
        <v>3493.7898570652851</v>
      </c>
      <c r="AA18" s="22">
        <f t="shared" si="15"/>
        <v>3493.7898570652851</v>
      </c>
      <c r="AB18" s="22">
        <f t="shared" si="15"/>
        <v>3493.7898570652851</v>
      </c>
      <c r="AC18" s="22">
        <f t="shared" si="15"/>
        <v>3493.7898570652851</v>
      </c>
      <c r="AD18" s="21" t="s">
        <v>19</v>
      </c>
    </row>
    <row r="19" spans="3:30">
      <c r="D19" s="1" t="s">
        <v>334</v>
      </c>
      <c r="G19" s="1" t="s">
        <v>340</v>
      </c>
      <c r="H19" s="209">
        <v>0.2</v>
      </c>
      <c r="I19" s="1" t="s">
        <v>428</v>
      </c>
      <c r="J19" s="21">
        <f>H19*$G$8</f>
        <v>255814.74333262208</v>
      </c>
      <c r="K19" s="21">
        <f>H19*$G$7</f>
        <v>223602.55085217828</v>
      </c>
      <c r="L19" s="21">
        <f t="shared" ref="L19:Q19" si="16">$M$52/6</f>
        <v>1863.3545904348191</v>
      </c>
      <c r="M19" s="21">
        <f t="shared" si="16"/>
        <v>1863.3545904348191</v>
      </c>
      <c r="N19" s="21">
        <f t="shared" si="16"/>
        <v>1863.3545904348191</v>
      </c>
      <c r="O19" s="21">
        <f t="shared" si="16"/>
        <v>1863.3545904348191</v>
      </c>
      <c r="P19" s="21">
        <f t="shared" si="16"/>
        <v>1863.3545904348191</v>
      </c>
      <c r="Q19" s="21">
        <f t="shared" si="16"/>
        <v>1863.3545904348191</v>
      </c>
      <c r="R19" s="21">
        <f>$N$52/12</f>
        <v>2795.0318856522281</v>
      </c>
      <c r="S19" s="21">
        <f t="shared" ref="S19:AC19" si="17">$N$52/12</f>
        <v>2795.0318856522281</v>
      </c>
      <c r="T19" s="21">
        <f t="shared" si="17"/>
        <v>2795.0318856522281</v>
      </c>
      <c r="U19" s="21">
        <f t="shared" si="17"/>
        <v>2795.0318856522281</v>
      </c>
      <c r="V19" s="21">
        <f t="shared" si="17"/>
        <v>2795.0318856522281</v>
      </c>
      <c r="W19" s="21">
        <f t="shared" si="17"/>
        <v>2795.0318856522281</v>
      </c>
      <c r="X19" s="21">
        <f t="shared" si="17"/>
        <v>2795.0318856522281</v>
      </c>
      <c r="Y19" s="21">
        <f t="shared" si="17"/>
        <v>2795.0318856522281</v>
      </c>
      <c r="Z19" s="21">
        <f t="shared" si="17"/>
        <v>2795.0318856522281</v>
      </c>
      <c r="AA19" s="21">
        <f t="shared" si="17"/>
        <v>2795.0318856522281</v>
      </c>
      <c r="AB19" s="21">
        <f t="shared" si="17"/>
        <v>2795.0318856522281</v>
      </c>
      <c r="AC19" s="21">
        <f t="shared" si="17"/>
        <v>2795.0318856522281</v>
      </c>
      <c r="AD19" s="21" t="s">
        <v>19</v>
      </c>
    </row>
    <row r="20" spans="3:30">
      <c r="D20" s="1" t="s">
        <v>335</v>
      </c>
      <c r="G20" s="1" t="s">
        <v>341</v>
      </c>
      <c r="H20" s="209">
        <v>0.05</v>
      </c>
      <c r="I20" s="1" t="s">
        <v>428</v>
      </c>
      <c r="J20" s="21">
        <f>H20*$G$8</f>
        <v>63953.68583315552</v>
      </c>
      <c r="K20" s="21">
        <f>H20*$G$7</f>
        <v>55900.637713044569</v>
      </c>
      <c r="L20" s="21">
        <f t="shared" ref="L20:Q20" si="18">$M$56/6</f>
        <v>465.83864760870478</v>
      </c>
      <c r="M20" s="21">
        <f t="shared" si="18"/>
        <v>465.83864760870478</v>
      </c>
      <c r="N20" s="21">
        <f t="shared" si="18"/>
        <v>465.83864760870478</v>
      </c>
      <c r="O20" s="21">
        <f t="shared" si="18"/>
        <v>465.83864760870478</v>
      </c>
      <c r="P20" s="21">
        <f t="shared" si="18"/>
        <v>465.83864760870478</v>
      </c>
      <c r="Q20" s="21">
        <f t="shared" si="18"/>
        <v>465.83864760870478</v>
      </c>
      <c r="R20" s="21">
        <f>$N$56/12</f>
        <v>698.75797141305702</v>
      </c>
      <c r="S20" s="21">
        <f t="shared" ref="S20:AC20" si="19">$N$56/12</f>
        <v>698.75797141305702</v>
      </c>
      <c r="T20" s="21">
        <f t="shared" si="19"/>
        <v>698.75797141305702</v>
      </c>
      <c r="U20" s="21">
        <f t="shared" si="19"/>
        <v>698.75797141305702</v>
      </c>
      <c r="V20" s="21">
        <f t="shared" si="19"/>
        <v>698.75797141305702</v>
      </c>
      <c r="W20" s="21">
        <f t="shared" si="19"/>
        <v>698.75797141305702</v>
      </c>
      <c r="X20" s="21">
        <f t="shared" si="19"/>
        <v>698.75797141305702</v>
      </c>
      <c r="Y20" s="21">
        <f t="shared" si="19"/>
        <v>698.75797141305702</v>
      </c>
      <c r="Z20" s="21">
        <f t="shared" si="19"/>
        <v>698.75797141305702</v>
      </c>
      <c r="AA20" s="21">
        <f t="shared" si="19"/>
        <v>698.75797141305702</v>
      </c>
      <c r="AB20" s="21">
        <f t="shared" si="19"/>
        <v>698.75797141305702</v>
      </c>
      <c r="AC20" s="21">
        <f t="shared" si="19"/>
        <v>698.75797141305702</v>
      </c>
      <c r="AD20" s="21" t="s">
        <v>19</v>
      </c>
    </row>
    <row r="21" spans="3:30" ht="14.5">
      <c r="I21" s="293" t="s">
        <v>553</v>
      </c>
      <c r="J21" s="293"/>
      <c r="L21" s="258">
        <f>L19+L20</f>
        <v>2329.1932380435237</v>
      </c>
      <c r="M21" s="258">
        <f t="shared" ref="M21:AC21" si="20">M19+M20</f>
        <v>2329.1932380435237</v>
      </c>
      <c r="N21" s="258">
        <f t="shared" si="20"/>
        <v>2329.1932380435237</v>
      </c>
      <c r="O21" s="258">
        <f t="shared" si="20"/>
        <v>2329.1932380435237</v>
      </c>
      <c r="P21" s="258">
        <f t="shared" si="20"/>
        <v>2329.1932380435237</v>
      </c>
      <c r="Q21" s="258">
        <f t="shared" si="20"/>
        <v>2329.1932380435237</v>
      </c>
      <c r="R21" s="258">
        <f>R19+R20</f>
        <v>3493.7898570652851</v>
      </c>
      <c r="S21" s="258">
        <f t="shared" si="20"/>
        <v>3493.7898570652851</v>
      </c>
      <c r="T21" s="258">
        <f t="shared" si="20"/>
        <v>3493.7898570652851</v>
      </c>
      <c r="U21" s="258">
        <f t="shared" si="20"/>
        <v>3493.7898570652851</v>
      </c>
      <c r="V21" s="258">
        <f t="shared" si="20"/>
        <v>3493.7898570652851</v>
      </c>
      <c r="W21" s="258">
        <f t="shared" si="20"/>
        <v>3493.7898570652851</v>
      </c>
      <c r="X21" s="258">
        <f t="shared" si="20"/>
        <v>3493.7898570652851</v>
      </c>
      <c r="Y21" s="258">
        <f t="shared" si="20"/>
        <v>3493.7898570652851</v>
      </c>
      <c r="Z21" s="258">
        <f t="shared" si="20"/>
        <v>3493.7898570652851</v>
      </c>
      <c r="AA21" s="258">
        <f t="shared" si="20"/>
        <v>3493.7898570652851</v>
      </c>
      <c r="AB21" s="258">
        <f t="shared" si="20"/>
        <v>3493.7898570652851</v>
      </c>
      <c r="AC21" s="258">
        <f t="shared" si="20"/>
        <v>3493.7898570652851</v>
      </c>
      <c r="AD21" s="21" t="s">
        <v>19</v>
      </c>
    </row>
    <row r="22" spans="3:30" ht="14.5">
      <c r="I22" s="293" t="s">
        <v>554</v>
      </c>
      <c r="J22" s="293"/>
      <c r="L22" s="364" t="b">
        <f>IF(Control!$H$17=1,'IS-Other Calculations'!AC65+'IS-Other Calculations'!AC74=UOP!L21,"NA")</f>
        <v>1</v>
      </c>
      <c r="M22" s="364" t="b">
        <f>IF(Control!$H$17=1,'IS-Other Calculations'!AD65+'IS-Other Calculations'!AD74=UOP!M21,"NA")</f>
        <v>1</v>
      </c>
      <c r="N22" s="364" t="b">
        <f>IF(Control!$H$17=1,'IS-Other Calculations'!AE65+'IS-Other Calculations'!AE74=UOP!N21,"NA")</f>
        <v>1</v>
      </c>
      <c r="O22" s="364" t="b">
        <f>IF(Control!$H$17=1,'IS-Other Calculations'!AF65+'IS-Other Calculations'!AF74=UOP!O21,"NA")</f>
        <v>1</v>
      </c>
      <c r="P22" s="364" t="b">
        <f>IF(Control!$H$17=1,'IS-Other Calculations'!AG65+'IS-Other Calculations'!AG74=UOP!P21,"NA")</f>
        <v>1</v>
      </c>
      <c r="Q22" s="364" t="b">
        <f>IF(Control!$H$17=1,'IS-Other Calculations'!AH65+'IS-Other Calculations'!AH74=UOP!Q21,"NA")</f>
        <v>1</v>
      </c>
      <c r="R22" s="364" t="b">
        <f>IF(Control!$H$17=1,'IS-Other Calculations'!AI65+'IS-Other Calculations'!AI74=UOP!R21,"NA")</f>
        <v>1</v>
      </c>
      <c r="S22" s="364" t="b">
        <f>IF(Control!$H$17=1,'IS-Other Calculations'!AJ65+'IS-Other Calculations'!AJ74=UOP!S21,"NA")</f>
        <v>1</v>
      </c>
      <c r="T22" s="364" t="b">
        <f>IF(Control!$H$17=1,'IS-Other Calculations'!AK65+'IS-Other Calculations'!AK74=UOP!T21,"NA")</f>
        <v>1</v>
      </c>
      <c r="U22" s="364" t="b">
        <f>IF(Control!$H$17=1,'IS-Other Calculations'!AL65+'IS-Other Calculations'!AL74=UOP!U21,"NA")</f>
        <v>1</v>
      </c>
      <c r="V22" s="364" t="b">
        <f>IF(Control!$H$17=1,'IS-Other Calculations'!AM65+'IS-Other Calculations'!AM74=UOP!V21,"NA")</f>
        <v>1</v>
      </c>
      <c r="W22" s="364" t="b">
        <f>IF(Control!$H$17=1,'IS-Other Calculations'!AN65+'IS-Other Calculations'!AN74=UOP!W21,"NA")</f>
        <v>1</v>
      </c>
      <c r="X22" s="364" t="b">
        <f>IF(Control!$H$17=1,'IS-Other Calculations'!AO65+'IS-Other Calculations'!AO74=UOP!X21,"NA")</f>
        <v>1</v>
      </c>
      <c r="Y22" s="364" t="b">
        <f>IF(Control!$H$17=1,'IS-Other Calculations'!AP65+'IS-Other Calculations'!AP74=UOP!Y21,"NA")</f>
        <v>1</v>
      </c>
      <c r="Z22" s="364" t="b">
        <f>IF(Control!$H$17=1,'IS-Other Calculations'!AQ65+'IS-Other Calculations'!AQ74=UOP!Z21,"NA")</f>
        <v>1</v>
      </c>
      <c r="AA22" s="364" t="b">
        <f>IF(Control!$H$17=1,'IS-Other Calculations'!AR65+'IS-Other Calculations'!AR74=UOP!AA21,"NA")</f>
        <v>1</v>
      </c>
      <c r="AB22" s="364" t="b">
        <f>IF(Control!$H$17=1,'IS-Other Calculations'!AS65+'IS-Other Calculations'!AS74=UOP!AB21,"NA")</f>
        <v>1</v>
      </c>
      <c r="AC22" s="364" t="b">
        <f>IF(Control!$H$17=1,'IS-Other Calculations'!AT65+'IS-Other Calculations'!AT74=UOP!AC21,"NA")</f>
        <v>1</v>
      </c>
      <c r="AD22" s="21" t="s">
        <v>19</v>
      </c>
    </row>
    <row r="23" spans="3:30">
      <c r="AD23" s="21" t="s">
        <v>19</v>
      </c>
    </row>
    <row r="24" spans="3:30">
      <c r="C24" s="26" t="s">
        <v>336</v>
      </c>
      <c r="G24" s="26" t="s">
        <v>344</v>
      </c>
      <c r="H24" s="210">
        <v>0.15</v>
      </c>
      <c r="I24" s="1" t="s">
        <v>347</v>
      </c>
      <c r="J24" s="23">
        <f>H24*$G$8</f>
        <v>191861.05749946655</v>
      </c>
      <c r="K24" s="23">
        <f>H24*$G$7</f>
        <v>167701.91313913369</v>
      </c>
      <c r="L24" s="20">
        <v>0</v>
      </c>
      <c r="M24" s="20">
        <v>0</v>
      </c>
      <c r="N24" s="20">
        <v>0</v>
      </c>
      <c r="O24" s="20">
        <v>0</v>
      </c>
      <c r="P24" s="20">
        <v>0</v>
      </c>
      <c r="Q24" s="20">
        <v>0</v>
      </c>
      <c r="R24" s="20">
        <v>0</v>
      </c>
      <c r="S24" s="20">
        <v>0</v>
      </c>
      <c r="T24" s="20">
        <v>0</v>
      </c>
      <c r="U24" s="20">
        <v>0</v>
      </c>
      <c r="V24" s="20">
        <v>0</v>
      </c>
      <c r="W24" s="20">
        <v>0</v>
      </c>
      <c r="X24" s="20">
        <v>0</v>
      </c>
      <c r="Y24" s="20">
        <v>0</v>
      </c>
      <c r="Z24" s="20">
        <v>0</v>
      </c>
      <c r="AA24" s="20">
        <v>0</v>
      </c>
      <c r="AB24" s="20">
        <v>0</v>
      </c>
      <c r="AC24" s="20">
        <v>0</v>
      </c>
      <c r="AD24" s="21" t="s">
        <v>19</v>
      </c>
    </row>
    <row r="25" spans="3:30">
      <c r="C25" s="26"/>
      <c r="G25" s="26"/>
      <c r="AD25" s="21" t="s">
        <v>19</v>
      </c>
    </row>
    <row r="26" spans="3:30">
      <c r="C26" s="26" t="s">
        <v>337</v>
      </c>
      <c r="G26" s="26" t="s">
        <v>345</v>
      </c>
      <c r="H26" s="210">
        <v>0.1</v>
      </c>
      <c r="I26" s="1" t="s">
        <v>347</v>
      </c>
      <c r="J26" s="23">
        <f>H26*$G$8</f>
        <v>127907.37166631104</v>
      </c>
      <c r="K26" s="23">
        <f>H26*$G$7</f>
        <v>111801.27542608914</v>
      </c>
      <c r="L26" s="20">
        <v>0</v>
      </c>
      <c r="M26" s="20">
        <v>0</v>
      </c>
      <c r="N26" s="20">
        <v>0</v>
      </c>
      <c r="O26" s="20">
        <v>0</v>
      </c>
      <c r="P26" s="20">
        <v>0</v>
      </c>
      <c r="Q26" s="20">
        <v>0</v>
      </c>
      <c r="R26" s="20">
        <v>0</v>
      </c>
      <c r="S26" s="20">
        <v>0</v>
      </c>
      <c r="T26" s="20">
        <v>0</v>
      </c>
      <c r="U26" s="20">
        <v>0</v>
      </c>
      <c r="V26" s="20">
        <v>0</v>
      </c>
      <c r="W26" s="20">
        <v>0</v>
      </c>
      <c r="X26" s="20">
        <v>0</v>
      </c>
      <c r="Y26" s="20">
        <v>0</v>
      </c>
      <c r="Z26" s="20">
        <v>0</v>
      </c>
      <c r="AA26" s="20">
        <v>0</v>
      </c>
      <c r="AB26" s="20">
        <v>0</v>
      </c>
      <c r="AC26" s="20">
        <v>0</v>
      </c>
      <c r="AD26" s="21" t="s">
        <v>19</v>
      </c>
    </row>
    <row r="27" spans="3:30" s="27" customFormat="1" ht="14.5">
      <c r="K27" s="1"/>
      <c r="L27" s="1"/>
      <c r="M27" s="1"/>
      <c r="N27" s="1"/>
      <c r="O27" s="1"/>
      <c r="P27" s="1"/>
      <c r="Q27" s="1"/>
      <c r="R27" s="1"/>
      <c r="S27" s="28"/>
      <c r="T27" s="28"/>
      <c r="U27" s="28"/>
      <c r="V27" s="28"/>
      <c r="W27" s="28"/>
      <c r="X27" s="28"/>
      <c r="Y27" s="28"/>
      <c r="Z27" s="28"/>
      <c r="AA27" s="28"/>
      <c r="AB27" s="28"/>
      <c r="AC27" s="28"/>
      <c r="AD27" s="21" t="s">
        <v>19</v>
      </c>
    </row>
    <row r="28" spans="3:30">
      <c r="C28" s="26" t="s">
        <v>325</v>
      </c>
      <c r="D28" s="26"/>
      <c r="G28" s="26" t="s">
        <v>326</v>
      </c>
      <c r="H28" s="208">
        <f>H10+H18+H24+H26</f>
        <v>1</v>
      </c>
      <c r="J28" s="23">
        <f>H28*$G$8</f>
        <v>1279073.7166631103</v>
      </c>
      <c r="K28" s="23">
        <f>K10+K18+K24+K26</f>
        <v>1118012.7542608911</v>
      </c>
      <c r="L28" s="21">
        <f>L26+L24+L18+L10</f>
        <v>6987.5797141305711</v>
      </c>
      <c r="M28" s="21">
        <f>M26+M24+M18+M10</f>
        <v>6987.5797141305711</v>
      </c>
      <c r="N28" s="21">
        <f>N26+N24+N18+N10</f>
        <v>6987.5797141305711</v>
      </c>
      <c r="O28" s="21">
        <f t="shared" ref="O28:AC28" si="21">O26+O24+O18+O10</f>
        <v>6987.5797141305711</v>
      </c>
      <c r="P28" s="21">
        <f t="shared" si="21"/>
        <v>6987.5797141305711</v>
      </c>
      <c r="Q28" s="21">
        <f t="shared" si="21"/>
        <v>6987.5797141305711</v>
      </c>
      <c r="R28" s="21">
        <f t="shared" si="21"/>
        <v>10481.369571195855</v>
      </c>
      <c r="S28" s="21">
        <f t="shared" si="21"/>
        <v>10481.369571195855</v>
      </c>
      <c r="T28" s="21">
        <f t="shared" si="21"/>
        <v>10481.369571195855</v>
      </c>
      <c r="U28" s="21">
        <f t="shared" si="21"/>
        <v>10481.369571195855</v>
      </c>
      <c r="V28" s="21">
        <f t="shared" si="21"/>
        <v>10481.369571195855</v>
      </c>
      <c r="W28" s="21">
        <f t="shared" si="21"/>
        <v>10481.369571195855</v>
      </c>
      <c r="X28" s="21">
        <f t="shared" si="21"/>
        <v>10481.369571195855</v>
      </c>
      <c r="Y28" s="21">
        <f t="shared" si="21"/>
        <v>10481.369571195855</v>
      </c>
      <c r="Z28" s="21">
        <f t="shared" si="21"/>
        <v>10481.369571195855</v>
      </c>
      <c r="AA28" s="21">
        <f t="shared" si="21"/>
        <v>10481.369571195855</v>
      </c>
      <c r="AB28" s="21">
        <f t="shared" si="21"/>
        <v>10481.369571195855</v>
      </c>
      <c r="AC28" s="21">
        <f t="shared" si="21"/>
        <v>10481.369571195855</v>
      </c>
      <c r="AD28" s="21" t="s">
        <v>19</v>
      </c>
    </row>
    <row r="29" spans="3:30">
      <c r="C29" s="26" t="s">
        <v>327</v>
      </c>
      <c r="D29" s="26"/>
      <c r="G29" s="26" t="s">
        <v>328</v>
      </c>
      <c r="K29" s="1"/>
      <c r="L29" s="21">
        <f>SUM($L$28:L28)</f>
        <v>6987.5797141305711</v>
      </c>
      <c r="M29" s="21">
        <f>SUM($L$28:M28)</f>
        <v>13975.159428261142</v>
      </c>
      <c r="N29" s="21">
        <f>SUM($L$28:N28)</f>
        <v>20962.739142391714</v>
      </c>
      <c r="O29" s="21">
        <f>SUM($L$28:O28)</f>
        <v>27950.318856522284</v>
      </c>
      <c r="P29" s="21">
        <f>SUM($L$28:P28)</f>
        <v>34937.898570652855</v>
      </c>
      <c r="Q29" s="21">
        <f>SUM($L$28:Q28)</f>
        <v>41925.478284783429</v>
      </c>
      <c r="R29" s="21">
        <f>SUM($L$28:R28)</f>
        <v>52406.847855979286</v>
      </c>
      <c r="S29" s="21">
        <f>SUM($L$28:S28)</f>
        <v>62888.217427175143</v>
      </c>
      <c r="T29" s="21">
        <f>SUM($L$28:T28)</f>
        <v>73369.586998371</v>
      </c>
      <c r="U29" s="21">
        <f>SUM($L$28:U28)</f>
        <v>83850.956569566857</v>
      </c>
      <c r="V29" s="21">
        <f>SUM($L$28:V28)</f>
        <v>94332.326140762714</v>
      </c>
      <c r="W29" s="21">
        <f>SUM($L$28:W28)</f>
        <v>104813.69571195857</v>
      </c>
      <c r="X29" s="21">
        <f>SUM($L$28:X28)</f>
        <v>115295.06528315443</v>
      </c>
      <c r="Y29" s="21">
        <f>SUM($L$28:Y28)</f>
        <v>125776.43485435029</v>
      </c>
      <c r="Z29" s="21">
        <f>SUM($L$28:Z28)</f>
        <v>136257.80442554614</v>
      </c>
      <c r="AA29" s="21">
        <f>SUM($L$28:AA28)</f>
        <v>146739.173996742</v>
      </c>
      <c r="AB29" s="21">
        <f>SUM($L$28:AB28)</f>
        <v>157220.54356793786</v>
      </c>
      <c r="AC29" s="21">
        <f>SUM($L$28:AC28)</f>
        <v>167701.91313913371</v>
      </c>
      <c r="AD29" s="21" t="s">
        <v>19</v>
      </c>
    </row>
    <row r="30" spans="3:30">
      <c r="C30" s="26" t="s">
        <v>329</v>
      </c>
      <c r="D30" s="26"/>
      <c r="G30" s="26" t="s">
        <v>330</v>
      </c>
      <c r="K30" s="1"/>
      <c r="L30" s="21">
        <f>$G$7-L29</f>
        <v>1111025.1745467607</v>
      </c>
      <c r="M30" s="21">
        <f>$G$7-M29</f>
        <v>1104037.5948326301</v>
      </c>
      <c r="N30" s="21">
        <f>$G$7-N29</f>
        <v>1097050.0151184998</v>
      </c>
      <c r="O30" s="21">
        <f t="shared" ref="O30:V30" si="22">$G$7-O29</f>
        <v>1090062.4354043691</v>
      </c>
      <c r="P30" s="21">
        <f t="shared" si="22"/>
        <v>1083074.8556902385</v>
      </c>
      <c r="Q30" s="21">
        <f t="shared" si="22"/>
        <v>1076087.2759761079</v>
      </c>
      <c r="R30" s="21">
        <f t="shared" si="22"/>
        <v>1065605.906404912</v>
      </c>
      <c r="S30" s="21">
        <f t="shared" si="22"/>
        <v>1055124.5368337161</v>
      </c>
      <c r="T30" s="21">
        <f t="shared" si="22"/>
        <v>1044643.1672625204</v>
      </c>
      <c r="U30" s="21">
        <f t="shared" si="22"/>
        <v>1034161.7976913245</v>
      </c>
      <c r="V30" s="21">
        <f t="shared" si="22"/>
        <v>1023680.4281201286</v>
      </c>
      <c r="W30" s="21">
        <f>$G$7-W29</f>
        <v>1013199.0585489328</v>
      </c>
      <c r="X30" s="21">
        <f t="shared" ref="X30:AC30" si="23">$G$7-X29</f>
        <v>1002717.688977737</v>
      </c>
      <c r="Y30" s="21">
        <f t="shared" si="23"/>
        <v>992236.31940654106</v>
      </c>
      <c r="Z30" s="21">
        <f t="shared" si="23"/>
        <v>981754.94983534515</v>
      </c>
      <c r="AA30" s="21">
        <f t="shared" si="23"/>
        <v>971273.58026414935</v>
      </c>
      <c r="AB30" s="21">
        <f t="shared" si="23"/>
        <v>960792.21069295355</v>
      </c>
      <c r="AC30" s="21">
        <f t="shared" si="23"/>
        <v>950310.84112175764</v>
      </c>
      <c r="AD30" s="21" t="s">
        <v>19</v>
      </c>
    </row>
    <row r="31" spans="3:30">
      <c r="D31" s="26"/>
      <c r="K31" s="1"/>
      <c r="L31" s="1"/>
      <c r="M31" s="1"/>
      <c r="N31" s="1"/>
      <c r="O31" s="1"/>
      <c r="P31" s="1"/>
      <c r="Q31" s="1"/>
      <c r="R31" s="1"/>
      <c r="S31" s="59"/>
      <c r="T31" s="59"/>
      <c r="U31" s="59"/>
      <c r="V31" s="59"/>
      <c r="W31" s="59"/>
      <c r="X31" s="59"/>
      <c r="Y31" s="59"/>
      <c r="Z31" s="59"/>
      <c r="AA31" s="59"/>
      <c r="AB31" s="59"/>
      <c r="AC31" s="59"/>
      <c r="AD31" s="21" t="s">
        <v>19</v>
      </c>
    </row>
    <row r="32" spans="3:30">
      <c r="K32" s="1"/>
      <c r="L32" s="1"/>
      <c r="M32" s="1"/>
      <c r="N32" s="1"/>
      <c r="O32" s="1"/>
      <c r="P32" s="1"/>
      <c r="Q32" s="1"/>
      <c r="R32" s="1"/>
      <c r="AD32" s="21" t="s">
        <v>19</v>
      </c>
    </row>
    <row r="33" spans="5:30">
      <c r="R33" s="1"/>
      <c r="AD33" s="21" t="s">
        <v>19</v>
      </c>
    </row>
    <row r="34" spans="5:30">
      <c r="E34" s="1" t="s">
        <v>331</v>
      </c>
      <c r="H34" s="1" t="s">
        <v>339</v>
      </c>
      <c r="K34" s="39">
        <f>K11</f>
        <v>156521.78559652477</v>
      </c>
      <c r="L34" s="21" t="s">
        <v>611</v>
      </c>
      <c r="M34" s="372">
        <v>0.05</v>
      </c>
      <c r="N34" s="372">
        <v>0.15</v>
      </c>
      <c r="O34" s="372">
        <v>0.2</v>
      </c>
      <c r="P34" s="372">
        <v>0.3</v>
      </c>
      <c r="Q34" s="372">
        <v>0.3</v>
      </c>
      <c r="R34" s="1"/>
      <c r="AD34" s="21" t="s">
        <v>19</v>
      </c>
    </row>
    <row r="35" spans="5:30">
      <c r="M35" s="21" t="s">
        <v>612</v>
      </c>
      <c r="N35" s="21" t="s">
        <v>613</v>
      </c>
      <c r="O35" s="21" t="s">
        <v>614</v>
      </c>
      <c r="P35" s="21" t="s">
        <v>615</v>
      </c>
      <c r="Q35" s="21" t="s">
        <v>616</v>
      </c>
      <c r="R35" s="1"/>
      <c r="AD35" s="21" t="s">
        <v>19</v>
      </c>
    </row>
    <row r="36" spans="5:30">
      <c r="K36" s="1"/>
      <c r="M36" s="21">
        <f>$K$34*M34</f>
        <v>7826.0892798262394</v>
      </c>
      <c r="N36" s="21">
        <f>$K$34*N34</f>
        <v>23478.267839478714</v>
      </c>
      <c r="O36" s="21">
        <f>$K$34*O34</f>
        <v>31304.357119304957</v>
      </c>
      <c r="P36" s="21">
        <f>$K$34*P34</f>
        <v>46956.535678957429</v>
      </c>
      <c r="Q36" s="21">
        <f>$K$34*Q34</f>
        <v>46956.535678957429</v>
      </c>
      <c r="R36" s="1"/>
      <c r="AD36" s="21" t="s">
        <v>19</v>
      </c>
    </row>
    <row r="37" spans="5:30">
      <c r="K37" s="1"/>
      <c r="L37" s="1"/>
      <c r="M37" s="1"/>
      <c r="N37" s="1"/>
      <c r="O37" s="1"/>
      <c r="P37" s="1"/>
      <c r="Q37" s="1"/>
      <c r="R37" s="1"/>
      <c r="AD37" s="21" t="s">
        <v>19</v>
      </c>
    </row>
    <row r="38" spans="5:30">
      <c r="H38" s="1" t="s">
        <v>531</v>
      </c>
      <c r="K38" s="39">
        <f>K12</f>
        <v>234782.67839478713</v>
      </c>
      <c r="L38" s="21" t="s">
        <v>611</v>
      </c>
      <c r="M38" s="372">
        <v>0.05</v>
      </c>
      <c r="N38" s="372">
        <v>0.15</v>
      </c>
      <c r="O38" s="372">
        <v>0.2</v>
      </c>
      <c r="P38" s="372">
        <v>0.3</v>
      </c>
      <c r="Q38" s="372">
        <v>0.3</v>
      </c>
      <c r="R38" s="1"/>
      <c r="AD38" s="21" t="s">
        <v>19</v>
      </c>
    </row>
    <row r="39" spans="5:30">
      <c r="M39" s="21" t="s">
        <v>612</v>
      </c>
      <c r="N39" s="21" t="s">
        <v>613</v>
      </c>
      <c r="O39" s="21" t="s">
        <v>614</v>
      </c>
      <c r="P39" s="21" t="s">
        <v>615</v>
      </c>
      <c r="Q39" s="21" t="s">
        <v>616</v>
      </c>
      <c r="R39" s="1"/>
      <c r="AD39" s="21" t="s">
        <v>19</v>
      </c>
    </row>
    <row r="40" spans="5:30">
      <c r="K40" s="1"/>
      <c r="M40" s="21">
        <f>$K$38*M38</f>
        <v>11739.133919739357</v>
      </c>
      <c r="N40" s="21">
        <f>$K$38*N38</f>
        <v>35217.401759218068</v>
      </c>
      <c r="O40" s="21">
        <f>$K$38*O38</f>
        <v>46956.535678957429</v>
      </c>
      <c r="P40" s="21">
        <f>$K$38*P38</f>
        <v>70434.803518436136</v>
      </c>
      <c r="Q40" s="21">
        <f>$K$38*Q38</f>
        <v>70434.803518436136</v>
      </c>
      <c r="R40" s="1"/>
      <c r="AD40" s="21" t="s">
        <v>19</v>
      </c>
    </row>
    <row r="41" spans="5:30">
      <c r="K41" s="1"/>
      <c r="R41" s="1"/>
    </row>
    <row r="42" spans="5:30">
      <c r="E42" s="1" t="s">
        <v>332</v>
      </c>
      <c r="H42" s="1" t="s">
        <v>338</v>
      </c>
      <c r="K42" s="39">
        <f>K13</f>
        <v>111801.27542608914</v>
      </c>
      <c r="L42" s="21" t="s">
        <v>611</v>
      </c>
      <c r="M42" s="372">
        <v>0.05</v>
      </c>
      <c r="N42" s="372">
        <v>0.15</v>
      </c>
      <c r="O42" s="372">
        <v>0.2</v>
      </c>
      <c r="P42" s="372">
        <v>0.3</v>
      </c>
      <c r="Q42" s="372">
        <v>0.3</v>
      </c>
      <c r="AD42" s="21" t="s">
        <v>19</v>
      </c>
    </row>
    <row r="43" spans="5:30">
      <c r="M43" s="21" t="s">
        <v>612</v>
      </c>
      <c r="N43" s="21" t="s">
        <v>613</v>
      </c>
      <c r="O43" s="21" t="s">
        <v>614</v>
      </c>
      <c r="P43" s="21" t="s">
        <v>615</v>
      </c>
      <c r="Q43" s="21" t="s">
        <v>616</v>
      </c>
      <c r="AD43" s="21" t="s">
        <v>19</v>
      </c>
    </row>
    <row r="44" spans="5:30">
      <c r="M44" s="21">
        <f>$K$42*M42</f>
        <v>5590.0637713044571</v>
      </c>
      <c r="N44" s="21">
        <f>$K$42*N42</f>
        <v>16770.191313913369</v>
      </c>
      <c r="O44" s="21">
        <f>$K$42*O42</f>
        <v>22360.255085217828</v>
      </c>
      <c r="P44" s="21">
        <f>$K$42*P42</f>
        <v>33540.382627826737</v>
      </c>
      <c r="Q44" s="21">
        <f>$K$42*Q42</f>
        <v>33540.382627826737</v>
      </c>
      <c r="AD44" s="21" t="s">
        <v>19</v>
      </c>
    </row>
    <row r="45" spans="5:30">
      <c r="AD45" s="21" t="s">
        <v>19</v>
      </c>
    </row>
    <row r="46" spans="5:30">
      <c r="E46" s="1" t="s">
        <v>397</v>
      </c>
      <c r="H46" s="1" t="s">
        <v>398</v>
      </c>
      <c r="K46" s="39">
        <f>K14</f>
        <v>55900.637713044569</v>
      </c>
      <c r="L46" s="21" t="s">
        <v>611</v>
      </c>
      <c r="M46" s="372">
        <v>0.05</v>
      </c>
      <c r="N46" s="372">
        <v>0.15</v>
      </c>
      <c r="O46" s="372">
        <v>0.2</v>
      </c>
      <c r="P46" s="372">
        <v>0.3</v>
      </c>
      <c r="Q46" s="372">
        <v>0.3</v>
      </c>
      <c r="AD46" s="21" t="s">
        <v>19</v>
      </c>
    </row>
    <row r="47" spans="5:30">
      <c r="M47" s="21" t="s">
        <v>612</v>
      </c>
      <c r="N47" s="21" t="s">
        <v>613</v>
      </c>
      <c r="O47" s="21" t="s">
        <v>614</v>
      </c>
      <c r="P47" s="21" t="s">
        <v>615</v>
      </c>
      <c r="Q47" s="21" t="s">
        <v>616</v>
      </c>
      <c r="AD47" s="21" t="s">
        <v>19</v>
      </c>
    </row>
    <row r="48" spans="5:30">
      <c r="M48" s="21">
        <f>$K$46*M46</f>
        <v>2795.0318856522285</v>
      </c>
      <c r="N48" s="21">
        <f>$K$46*N46</f>
        <v>8385.0956569566843</v>
      </c>
      <c r="O48" s="21">
        <f>$K$46*O46</f>
        <v>11180.127542608914</v>
      </c>
      <c r="P48" s="21">
        <f>$K$46*P46</f>
        <v>16770.191313913369</v>
      </c>
      <c r="Q48" s="21">
        <f>$K$46*Q46</f>
        <v>16770.191313913369</v>
      </c>
      <c r="AD48" s="21" t="s">
        <v>19</v>
      </c>
    </row>
    <row r="49" spans="5:30">
      <c r="AD49" s="21" t="s">
        <v>19</v>
      </c>
    </row>
    <row r="50" spans="5:30">
      <c r="E50" s="1" t="s">
        <v>334</v>
      </c>
      <c r="H50" s="1" t="s">
        <v>340</v>
      </c>
      <c r="K50" s="39">
        <f>K19</f>
        <v>223602.55085217828</v>
      </c>
      <c r="L50" s="21" t="s">
        <v>611</v>
      </c>
      <c r="M50" s="372">
        <v>0.05</v>
      </c>
      <c r="N50" s="372">
        <v>0.15</v>
      </c>
      <c r="O50" s="372">
        <v>0.2</v>
      </c>
      <c r="P50" s="372">
        <v>0.3</v>
      </c>
      <c r="Q50" s="372">
        <v>0.3</v>
      </c>
      <c r="AD50" s="21" t="s">
        <v>19</v>
      </c>
    </row>
    <row r="51" spans="5:30">
      <c r="M51" s="21" t="s">
        <v>612</v>
      </c>
      <c r="N51" s="21" t="s">
        <v>613</v>
      </c>
      <c r="O51" s="21" t="s">
        <v>614</v>
      </c>
      <c r="P51" s="21" t="s">
        <v>615</v>
      </c>
      <c r="Q51" s="21" t="s">
        <v>616</v>
      </c>
      <c r="AD51" s="21" t="s">
        <v>19</v>
      </c>
    </row>
    <row r="52" spans="5:30">
      <c r="M52" s="21">
        <f>$K$50*M50</f>
        <v>11180.127542608914</v>
      </c>
      <c r="N52" s="21">
        <f>$K$50*N50</f>
        <v>33540.382627826737</v>
      </c>
      <c r="O52" s="21">
        <f>$K$50*O50</f>
        <v>44720.510170435657</v>
      </c>
      <c r="P52" s="21">
        <f>$K$50*P50</f>
        <v>67080.765255653474</v>
      </c>
      <c r="Q52" s="21">
        <f>$K$50*Q50</f>
        <v>67080.765255653474</v>
      </c>
      <c r="AD52" s="21" t="s">
        <v>19</v>
      </c>
    </row>
    <row r="53" spans="5:30">
      <c r="AD53" s="21" t="s">
        <v>19</v>
      </c>
    </row>
    <row r="54" spans="5:30">
      <c r="E54" s="1" t="s">
        <v>335</v>
      </c>
      <c r="H54" s="1" t="s">
        <v>341</v>
      </c>
      <c r="K54" s="39">
        <f>K20</f>
        <v>55900.637713044569</v>
      </c>
      <c r="L54" s="21" t="s">
        <v>611</v>
      </c>
      <c r="M54" s="372">
        <v>0.05</v>
      </c>
      <c r="N54" s="372">
        <v>0.15</v>
      </c>
      <c r="O54" s="372">
        <v>0.2</v>
      </c>
      <c r="P54" s="372">
        <v>0.3</v>
      </c>
      <c r="Q54" s="372">
        <v>0.3</v>
      </c>
      <c r="AD54" s="21" t="s">
        <v>19</v>
      </c>
    </row>
    <row r="55" spans="5:30">
      <c r="M55" s="21" t="s">
        <v>612</v>
      </c>
      <c r="N55" s="21" t="s">
        <v>613</v>
      </c>
      <c r="O55" s="21" t="s">
        <v>614</v>
      </c>
      <c r="P55" s="21" t="s">
        <v>615</v>
      </c>
      <c r="Q55" s="21" t="s">
        <v>616</v>
      </c>
      <c r="AD55" s="21" t="s">
        <v>19</v>
      </c>
    </row>
    <row r="56" spans="5:30">
      <c r="M56" s="21">
        <f>$K$54*M54</f>
        <v>2795.0318856522285</v>
      </c>
      <c r="N56" s="21">
        <f>$K$54*N54</f>
        <v>8385.0956569566843</v>
      </c>
      <c r="O56" s="21">
        <f>$K$54*O54</f>
        <v>11180.127542608914</v>
      </c>
      <c r="P56" s="21">
        <f>$K$54*P54</f>
        <v>16770.191313913369</v>
      </c>
      <c r="Q56" s="21">
        <f>$K$54*Q54</f>
        <v>16770.191313913369</v>
      </c>
      <c r="AD56" s="21" t="s">
        <v>19</v>
      </c>
    </row>
    <row r="57" spans="5:30">
      <c r="AD57" s="21" t="s">
        <v>19</v>
      </c>
    </row>
    <row r="58" spans="5:30">
      <c r="AD58" s="21" t="s">
        <v>19</v>
      </c>
    </row>
    <row r="59" spans="5:30">
      <c r="AD59" s="21" t="s">
        <v>19</v>
      </c>
    </row>
    <row r="60" spans="5:30">
      <c r="AD60" s="21" t="s">
        <v>19</v>
      </c>
    </row>
    <row r="61" spans="5:30">
      <c r="AD61" s="21" t="s">
        <v>19</v>
      </c>
    </row>
  </sheetData>
  <mergeCells count="1">
    <mergeCell ref="L6:W6"/>
  </mergeCells>
  <phoneticPr fontId="2" type="noConversion"/>
  <pageMargins left="0.7" right="0.7" top="0.75" bottom="0.75" header="0.3" footer="0.3"/>
  <pageSetup scale="22"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BDF4C-4CB9-4A98-B76C-B7BF24145570}">
  <dimension ref="A1:AT79"/>
  <sheetViews>
    <sheetView workbookViewId="0"/>
  </sheetViews>
  <sheetFormatPr defaultRowHeight="14.5"/>
  <cols>
    <col min="2" max="2" width="3.453125" customWidth="1"/>
    <col min="3" max="3" width="18.54296875" bestFit="1" customWidth="1"/>
    <col min="5" max="6" width="8.81640625" style="33"/>
    <col min="7" max="22" width="9.54296875" style="33" bestFit="1" customWidth="1"/>
    <col min="23" max="24" width="9.54296875" bestFit="1" customWidth="1"/>
  </cols>
  <sheetData>
    <row r="1" spans="1:46" s="1" customFormat="1" ht="14">
      <c r="A1" s="7" t="s">
        <v>23</v>
      </c>
      <c r="C1" s="7"/>
    </row>
    <row r="2" spans="1:46" s="1" customFormat="1" ht="14">
      <c r="A2" s="1" t="s">
        <v>24</v>
      </c>
    </row>
    <row r="3" spans="1:46" s="1" customFormat="1" ht="14">
      <c r="A3" s="8" t="s">
        <v>25</v>
      </c>
      <c r="C3" s="8"/>
    </row>
    <row r="4" spans="1:46" s="1" customFormat="1" ht="14">
      <c r="A4" s="9" t="s">
        <v>26</v>
      </c>
      <c r="C4" s="9"/>
    </row>
    <row r="5" spans="1:46" s="1" customFormat="1" ht="14"/>
    <row r="6" spans="1:46" s="1" customFormat="1">
      <c r="D6"/>
      <c r="E6"/>
      <c r="F6"/>
    </row>
    <row r="7" spans="1:46">
      <c r="E7" s="244">
        <v>46204</v>
      </c>
      <c r="F7" s="244">
        <f t="shared" ref="F7:V7" si="0">EDATE(E7,1)</f>
        <v>46235</v>
      </c>
      <c r="G7" s="244">
        <f t="shared" si="0"/>
        <v>46266</v>
      </c>
      <c r="H7" s="244">
        <f t="shared" si="0"/>
        <v>46296</v>
      </c>
      <c r="I7" s="244">
        <f t="shared" si="0"/>
        <v>46327</v>
      </c>
      <c r="J7" s="244">
        <f t="shared" si="0"/>
        <v>46357</v>
      </c>
      <c r="K7" s="244">
        <f t="shared" si="0"/>
        <v>46388</v>
      </c>
      <c r="L7" s="244">
        <f t="shared" si="0"/>
        <v>46419</v>
      </c>
      <c r="M7" s="244">
        <f t="shared" si="0"/>
        <v>46447</v>
      </c>
      <c r="N7" s="244">
        <f t="shared" si="0"/>
        <v>46478</v>
      </c>
      <c r="O7" s="244">
        <f t="shared" si="0"/>
        <v>46508</v>
      </c>
      <c r="P7" s="244">
        <f t="shared" si="0"/>
        <v>46539</v>
      </c>
      <c r="Q7" s="244">
        <f t="shared" si="0"/>
        <v>46569</v>
      </c>
      <c r="R7" s="244">
        <f t="shared" si="0"/>
        <v>46600</v>
      </c>
      <c r="S7" s="244">
        <f t="shared" si="0"/>
        <v>46631</v>
      </c>
      <c r="T7" s="244">
        <f t="shared" si="0"/>
        <v>46661</v>
      </c>
      <c r="U7" s="244">
        <f t="shared" si="0"/>
        <v>46692</v>
      </c>
      <c r="V7" s="244">
        <f t="shared" si="0"/>
        <v>46722</v>
      </c>
    </row>
    <row r="8" spans="1:46" s="1" customFormat="1" ht="14">
      <c r="A8" s="207"/>
      <c r="B8" s="13" t="s">
        <v>532</v>
      </c>
      <c r="C8" s="13"/>
      <c r="D8" s="13"/>
      <c r="E8" s="13"/>
      <c r="F8" s="13"/>
      <c r="G8" s="13"/>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1" t="s">
        <v>19</v>
      </c>
    </row>
    <row r="9" spans="1:46">
      <c r="E9"/>
      <c r="F9"/>
      <c r="G9"/>
      <c r="H9"/>
      <c r="I9"/>
      <c r="J9"/>
      <c r="K9"/>
      <c r="L9"/>
      <c r="M9"/>
      <c r="N9"/>
      <c r="O9"/>
      <c r="P9"/>
      <c r="Q9"/>
      <c r="R9"/>
      <c r="S9"/>
      <c r="T9"/>
      <c r="U9"/>
      <c r="V9"/>
      <c r="W9" t="s">
        <v>285</v>
      </c>
    </row>
    <row r="10" spans="1:46">
      <c r="B10" s="243" t="s">
        <v>203</v>
      </c>
      <c r="C10" s="242"/>
      <c r="E10" s="20">
        <v>0</v>
      </c>
      <c r="F10" s="246">
        <f>E13</f>
        <v>1304.3482133043733</v>
      </c>
      <c r="G10" s="246">
        <f t="shared" ref="G10:V10" si="1">F13</f>
        <v>2574.2761265354366</v>
      </c>
      <c r="H10" s="246">
        <f t="shared" si="1"/>
        <v>3809.7837396931905</v>
      </c>
      <c r="I10" s="246">
        <f t="shared" si="1"/>
        <v>5010.8710527776338</v>
      </c>
      <c r="J10" s="246">
        <f t="shared" si="1"/>
        <v>6177.5380657887681</v>
      </c>
      <c r="K10" s="246">
        <f t="shared" si="1"/>
        <v>7309.7847787265928</v>
      </c>
      <c r="L10" s="246">
        <f t="shared" si="1"/>
        <v>9059.7852982432923</v>
      </c>
      <c r="M10" s="246">
        <f t="shared" si="1"/>
        <v>10758.155367650028</v>
      </c>
      <c r="N10" s="246">
        <f t="shared" si="1"/>
        <v>12404.894986946798</v>
      </c>
      <c r="O10" s="246">
        <f t="shared" si="1"/>
        <v>14000.004156133604</v>
      </c>
      <c r="P10" s="246">
        <f t="shared" si="1"/>
        <v>15543.482875210444</v>
      </c>
      <c r="Q10" s="246">
        <f t="shared" si="1"/>
        <v>17035.331144177318</v>
      </c>
      <c r="R10" s="246">
        <f t="shared" si="1"/>
        <v>18475.548963034231</v>
      </c>
      <c r="S10" s="246">
        <f t="shared" si="1"/>
        <v>19864.136331781177</v>
      </c>
      <c r="T10" s="246">
        <f t="shared" si="1"/>
        <v>21201.093250418158</v>
      </c>
      <c r="U10" s="246">
        <f t="shared" si="1"/>
        <v>22486.419718945177</v>
      </c>
      <c r="V10" s="246">
        <f t="shared" si="1"/>
        <v>23720.11573736223</v>
      </c>
      <c r="W10" t="s">
        <v>285</v>
      </c>
    </row>
    <row r="11" spans="1:46">
      <c r="C11" s="242" t="s">
        <v>475</v>
      </c>
      <c r="E11" s="245">
        <f>UOP!L11</f>
        <v>1304.3482133043733</v>
      </c>
      <c r="F11" s="245">
        <f>UOP!M11</f>
        <v>1304.3482133043733</v>
      </c>
      <c r="G11" s="245">
        <f>UOP!N11</f>
        <v>1304.3482133043733</v>
      </c>
      <c r="H11" s="245">
        <f>UOP!O11</f>
        <v>1304.3482133043733</v>
      </c>
      <c r="I11" s="245">
        <f>UOP!P11</f>
        <v>1304.3482133043733</v>
      </c>
      <c r="J11" s="245">
        <f>UOP!Q11</f>
        <v>1304.3482133043733</v>
      </c>
      <c r="K11" s="245">
        <f>UOP!R11</f>
        <v>1956.5223199565596</v>
      </c>
      <c r="L11" s="245">
        <f>UOP!S11</f>
        <v>1956.5223199565596</v>
      </c>
      <c r="M11" s="245">
        <f>UOP!T11</f>
        <v>1956.5223199565596</v>
      </c>
      <c r="N11" s="245">
        <f>UOP!U11</f>
        <v>1956.5223199565596</v>
      </c>
      <c r="O11" s="245">
        <f>UOP!V11</f>
        <v>1956.5223199565596</v>
      </c>
      <c r="P11" s="245">
        <f>UOP!W11</f>
        <v>1956.5223199565596</v>
      </c>
      <c r="Q11" s="245">
        <f>UOP!X11</f>
        <v>1956.5223199565596</v>
      </c>
      <c r="R11" s="245">
        <f>UOP!Y11</f>
        <v>1956.5223199565596</v>
      </c>
      <c r="S11" s="245">
        <f>UOP!Z11</f>
        <v>1956.5223199565596</v>
      </c>
      <c r="T11" s="245">
        <f>UOP!AA11</f>
        <v>1956.5223199565596</v>
      </c>
      <c r="U11" s="245">
        <f>UOP!AB11</f>
        <v>1956.5223199565596</v>
      </c>
      <c r="V11" s="245">
        <f>UOP!AC11</f>
        <v>1956.5223199565596</v>
      </c>
      <c r="W11" t="s">
        <v>285</v>
      </c>
    </row>
    <row r="12" spans="1:46" ht="15" thickBot="1">
      <c r="C12" s="247" t="s">
        <v>476</v>
      </c>
      <c r="D12" s="248"/>
      <c r="E12" s="251">
        <f>-E41</f>
        <v>0</v>
      </c>
      <c r="F12" s="251">
        <f>-F41</f>
        <v>-34.420300073309846</v>
      </c>
      <c r="G12" s="251">
        <f>-G41</f>
        <v>-68.840600146619693</v>
      </c>
      <c r="H12" s="251">
        <f>-H41</f>
        <v>-103.26090021992954</v>
      </c>
      <c r="I12" s="251">
        <f t="shared" ref="I12:V12" si="2">-I41</f>
        <v>-137.68120029323939</v>
      </c>
      <c r="J12" s="251">
        <f t="shared" si="2"/>
        <v>-172.10150036654923</v>
      </c>
      <c r="K12" s="251">
        <f t="shared" si="2"/>
        <v>-206.52180043985908</v>
      </c>
      <c r="L12" s="251">
        <f t="shared" si="2"/>
        <v>-258.15225054982386</v>
      </c>
      <c r="M12" s="251">
        <f t="shared" si="2"/>
        <v>-309.78270065978865</v>
      </c>
      <c r="N12" s="251">
        <f t="shared" si="2"/>
        <v>-361.41315076975343</v>
      </c>
      <c r="O12" s="251">
        <f t="shared" si="2"/>
        <v>-413.04360087971821</v>
      </c>
      <c r="P12" s="251">
        <f t="shared" si="2"/>
        <v>-464.674050989683</v>
      </c>
      <c r="Q12" s="251">
        <f t="shared" si="2"/>
        <v>-516.30450109964772</v>
      </c>
      <c r="R12" s="251">
        <f t="shared" si="2"/>
        <v>-567.93495120961245</v>
      </c>
      <c r="S12" s="251">
        <f t="shared" si="2"/>
        <v>-619.56540131957718</v>
      </c>
      <c r="T12" s="251">
        <f t="shared" si="2"/>
        <v>-671.1958514295419</v>
      </c>
      <c r="U12" s="251">
        <f t="shared" si="2"/>
        <v>-722.82630153950663</v>
      </c>
      <c r="V12" s="251">
        <f t="shared" si="2"/>
        <v>-774.45675164947136</v>
      </c>
      <c r="W12" t="s">
        <v>285</v>
      </c>
    </row>
    <row r="13" spans="1:46">
      <c r="B13" s="243" t="s">
        <v>477</v>
      </c>
      <c r="C13" s="242"/>
      <c r="E13" s="33">
        <f>E10+E11+E12</f>
        <v>1304.3482133043733</v>
      </c>
      <c r="F13" s="33">
        <f>F10+F11+F12</f>
        <v>2574.2761265354366</v>
      </c>
      <c r="G13" s="33">
        <f>G10+G11+G12</f>
        <v>3809.7837396931905</v>
      </c>
      <c r="H13" s="33">
        <f t="shared" ref="H13:V13" si="3">H10+H11+H12</f>
        <v>5010.8710527776338</v>
      </c>
      <c r="I13" s="33">
        <f t="shared" si="3"/>
        <v>6177.5380657887681</v>
      </c>
      <c r="J13" s="33">
        <f t="shared" si="3"/>
        <v>7309.7847787265928</v>
      </c>
      <c r="K13" s="33">
        <f t="shared" si="3"/>
        <v>9059.7852982432923</v>
      </c>
      <c r="L13" s="33">
        <f t="shared" si="3"/>
        <v>10758.155367650028</v>
      </c>
      <c r="M13" s="33">
        <f t="shared" si="3"/>
        <v>12404.894986946798</v>
      </c>
      <c r="N13" s="33">
        <f t="shared" si="3"/>
        <v>14000.004156133604</v>
      </c>
      <c r="O13" s="33">
        <f t="shared" si="3"/>
        <v>15543.482875210444</v>
      </c>
      <c r="P13" s="33">
        <f t="shared" si="3"/>
        <v>17035.331144177318</v>
      </c>
      <c r="Q13" s="33">
        <f t="shared" si="3"/>
        <v>18475.548963034231</v>
      </c>
      <c r="R13" s="33">
        <f t="shared" si="3"/>
        <v>19864.136331781177</v>
      </c>
      <c r="S13" s="33">
        <f t="shared" si="3"/>
        <v>21201.093250418158</v>
      </c>
      <c r="T13" s="33">
        <f t="shared" si="3"/>
        <v>22486.419718945177</v>
      </c>
      <c r="U13" s="33">
        <f t="shared" si="3"/>
        <v>23720.11573736223</v>
      </c>
      <c r="V13" s="33">
        <f t="shared" si="3"/>
        <v>24902.181305669317</v>
      </c>
      <c r="W13" t="s">
        <v>285</v>
      </c>
    </row>
    <row r="14" spans="1:46">
      <c r="W14" t="s">
        <v>285</v>
      </c>
    </row>
    <row r="15" spans="1:46">
      <c r="W15" t="s">
        <v>285</v>
      </c>
    </row>
    <row r="16" spans="1:46">
      <c r="C16" t="s">
        <v>478</v>
      </c>
      <c r="D16" s="249">
        <v>36</v>
      </c>
      <c r="E16" s="33" t="s">
        <v>479</v>
      </c>
      <c r="W16" t="s">
        <v>285</v>
      </c>
    </row>
    <row r="17" spans="2:23">
      <c r="C17" t="s">
        <v>480</v>
      </c>
      <c r="D17" s="249">
        <v>0.05</v>
      </c>
      <c r="W17" t="s">
        <v>285</v>
      </c>
    </row>
    <row r="18" spans="2:23">
      <c r="W18" t="s">
        <v>285</v>
      </c>
    </row>
    <row r="19" spans="2:23">
      <c r="W19" t="s">
        <v>285</v>
      </c>
    </row>
    <row r="20" spans="2:23">
      <c r="W20" t="s">
        <v>285</v>
      </c>
    </row>
    <row r="21" spans="2:23">
      <c r="B21" s="243" t="s">
        <v>481</v>
      </c>
      <c r="E21" s="244">
        <v>46204</v>
      </c>
      <c r="F21" s="244">
        <f>EDATE(E21,1)</f>
        <v>46235</v>
      </c>
      <c r="G21" s="244">
        <f t="shared" ref="G21:V21" si="4">EDATE(F21,1)</f>
        <v>46266</v>
      </c>
      <c r="H21" s="244">
        <f t="shared" si="4"/>
        <v>46296</v>
      </c>
      <c r="I21" s="244">
        <f t="shared" si="4"/>
        <v>46327</v>
      </c>
      <c r="J21" s="244">
        <f t="shared" si="4"/>
        <v>46357</v>
      </c>
      <c r="K21" s="244">
        <f t="shared" si="4"/>
        <v>46388</v>
      </c>
      <c r="L21" s="244">
        <f t="shared" si="4"/>
        <v>46419</v>
      </c>
      <c r="M21" s="244">
        <f t="shared" si="4"/>
        <v>46447</v>
      </c>
      <c r="N21" s="244">
        <f t="shared" si="4"/>
        <v>46478</v>
      </c>
      <c r="O21" s="244">
        <f t="shared" si="4"/>
        <v>46508</v>
      </c>
      <c r="P21" s="244">
        <f t="shared" si="4"/>
        <v>46539</v>
      </c>
      <c r="Q21" s="244">
        <f t="shared" si="4"/>
        <v>46569</v>
      </c>
      <c r="R21" s="244">
        <f t="shared" si="4"/>
        <v>46600</v>
      </c>
      <c r="S21" s="244">
        <f t="shared" si="4"/>
        <v>46631</v>
      </c>
      <c r="T21" s="244">
        <f t="shared" si="4"/>
        <v>46661</v>
      </c>
      <c r="U21" s="244">
        <f t="shared" si="4"/>
        <v>46692</v>
      </c>
      <c r="V21" s="244">
        <f t="shared" si="4"/>
        <v>46722</v>
      </c>
      <c r="W21" t="s">
        <v>285</v>
      </c>
    </row>
    <row r="22" spans="2:23">
      <c r="D22" s="244">
        <v>46204</v>
      </c>
      <c r="E22" s="33">
        <f>IF(AND(E$21&gt;$D22,E$21&lt;=EDATE($D22,$D$16)),($E$11*(1-$D$17)/$D$16),0)</f>
        <v>0</v>
      </c>
      <c r="F22" s="33">
        <f>IF(AND(F$21&gt;$D22,F$21&lt;=EDATE($D22,$D$16)),($E$11*(1-$D$17)/$D$16),0)</f>
        <v>34.420300073309846</v>
      </c>
      <c r="G22" s="33">
        <f>IF(AND(G$21&gt;$D22,G$21&lt;=EDATE($D22,$D$16)),($E$11*(1-$D$17)/$D$16),0)</f>
        <v>34.420300073309846</v>
      </c>
      <c r="H22" s="33">
        <f>IF(AND(H$21&gt;$D22,H$21&lt;=EDATE($D22,$D$16)),($E$11*(1-$D$17)/$D$16),0)</f>
        <v>34.420300073309846</v>
      </c>
      <c r="I22" s="33">
        <f>IF(AND(I$21&gt;$D22,I$21&lt;=EDATE($D22,$D$16)),($E$11*(1-$D$17)/$D$16),0)</f>
        <v>34.420300073309846</v>
      </c>
      <c r="J22" s="33">
        <f t="shared" ref="J22:V22" si="5">IF(AND(J$21&gt;$D22,J$21&lt;=EDATE($D22,$D$16)),($E$11*(1-$D$17)/$D$16),0)</f>
        <v>34.420300073309846</v>
      </c>
      <c r="K22" s="33">
        <f t="shared" si="5"/>
        <v>34.420300073309846</v>
      </c>
      <c r="L22" s="33">
        <f t="shared" si="5"/>
        <v>34.420300073309846</v>
      </c>
      <c r="M22" s="33">
        <f t="shared" si="5"/>
        <v>34.420300073309846</v>
      </c>
      <c r="N22" s="33">
        <f t="shared" si="5"/>
        <v>34.420300073309846</v>
      </c>
      <c r="O22" s="33">
        <f t="shared" si="5"/>
        <v>34.420300073309846</v>
      </c>
      <c r="P22" s="33">
        <f t="shared" si="5"/>
        <v>34.420300073309846</v>
      </c>
      <c r="Q22" s="33">
        <f t="shared" si="5"/>
        <v>34.420300073309846</v>
      </c>
      <c r="R22" s="33">
        <f t="shared" si="5"/>
        <v>34.420300073309846</v>
      </c>
      <c r="S22" s="33">
        <f t="shared" si="5"/>
        <v>34.420300073309846</v>
      </c>
      <c r="T22" s="33">
        <f t="shared" si="5"/>
        <v>34.420300073309846</v>
      </c>
      <c r="U22" s="33">
        <f t="shared" si="5"/>
        <v>34.420300073309846</v>
      </c>
      <c r="V22" s="33">
        <f t="shared" si="5"/>
        <v>34.420300073309846</v>
      </c>
      <c r="W22" t="s">
        <v>285</v>
      </c>
    </row>
    <row r="23" spans="2:23">
      <c r="D23" s="244">
        <f t="shared" ref="D23:D39" si="6">EDATE(D22,1)</f>
        <v>46235</v>
      </c>
      <c r="E23" s="33">
        <f>IF(AND(E$21&gt;$D23,E$21&lt;=EDATE($D23,$D$16)),($F$11*(1-$D$17)/$D$16),0)</f>
        <v>0</v>
      </c>
      <c r="F23" s="33">
        <f t="shared" ref="F23:V23" si="7">IF(AND(F$21&gt;$D23,F$21&lt;=EDATE($D23,$D$16)),($F$11*(1-$D$17)/$D$16),0)</f>
        <v>0</v>
      </c>
      <c r="G23" s="33">
        <f>IF(AND(G$21&gt;$D23,G$21&lt;=EDATE($D23,$D$16)),($F$11*(1-$D$17)/$D$16),0)</f>
        <v>34.420300073309846</v>
      </c>
      <c r="H23" s="33">
        <f>IF(AND(H$21&gt;$D23,H$21&lt;=EDATE($D23,$D$16)),($F$11*(1-$D$17)/$D$16),0)</f>
        <v>34.420300073309846</v>
      </c>
      <c r="I23" s="33">
        <f t="shared" si="7"/>
        <v>34.420300073309846</v>
      </c>
      <c r="J23" s="33">
        <f t="shared" si="7"/>
        <v>34.420300073309846</v>
      </c>
      <c r="K23" s="33">
        <f t="shared" si="7"/>
        <v>34.420300073309846</v>
      </c>
      <c r="L23" s="33">
        <f t="shared" si="7"/>
        <v>34.420300073309846</v>
      </c>
      <c r="M23" s="33">
        <f t="shared" si="7"/>
        <v>34.420300073309846</v>
      </c>
      <c r="N23" s="33">
        <f t="shared" si="7"/>
        <v>34.420300073309846</v>
      </c>
      <c r="O23" s="33">
        <f t="shared" si="7"/>
        <v>34.420300073309846</v>
      </c>
      <c r="P23" s="33">
        <f t="shared" si="7"/>
        <v>34.420300073309846</v>
      </c>
      <c r="Q23" s="33">
        <f t="shared" si="7"/>
        <v>34.420300073309846</v>
      </c>
      <c r="R23" s="33">
        <f t="shared" si="7"/>
        <v>34.420300073309846</v>
      </c>
      <c r="S23" s="33">
        <f t="shared" si="7"/>
        <v>34.420300073309846</v>
      </c>
      <c r="T23" s="33">
        <f t="shared" si="7"/>
        <v>34.420300073309846</v>
      </c>
      <c r="U23" s="33">
        <f t="shared" si="7"/>
        <v>34.420300073309846</v>
      </c>
      <c r="V23" s="33">
        <f t="shared" si="7"/>
        <v>34.420300073309846</v>
      </c>
      <c r="W23" t="s">
        <v>285</v>
      </c>
    </row>
    <row r="24" spans="2:23">
      <c r="D24" s="244">
        <f t="shared" si="6"/>
        <v>46266</v>
      </c>
      <c r="E24" s="33">
        <f>IF(AND(E$21&gt;$D24,E$21&lt;=EDATE($D24,$D$16)),($G$11*(1-$D$17)/$D$16),0)</f>
        <v>0</v>
      </c>
      <c r="F24" s="33">
        <f t="shared" ref="F24:V24" si="8">IF(AND(F$21&gt;$D24,F$21&lt;=EDATE($D24,$D$16)),($G$11*(1-$D$17)/$D$16),0)</f>
        <v>0</v>
      </c>
      <c r="G24" s="33">
        <f t="shared" si="8"/>
        <v>0</v>
      </c>
      <c r="H24" s="33">
        <f t="shared" si="8"/>
        <v>34.420300073309846</v>
      </c>
      <c r="I24" s="33">
        <f t="shared" si="8"/>
        <v>34.420300073309846</v>
      </c>
      <c r="J24" s="33">
        <f>IF(AND(J$21&gt;$D24,J$21&lt;=EDATE($D24,$D$16)),($G$11*(1-$D$17)/$D$16),0)</f>
        <v>34.420300073309846</v>
      </c>
      <c r="K24" s="33">
        <f t="shared" si="8"/>
        <v>34.420300073309846</v>
      </c>
      <c r="L24" s="33">
        <f t="shared" si="8"/>
        <v>34.420300073309846</v>
      </c>
      <c r="M24" s="33">
        <f t="shared" si="8"/>
        <v>34.420300073309846</v>
      </c>
      <c r="N24" s="33">
        <f t="shared" si="8"/>
        <v>34.420300073309846</v>
      </c>
      <c r="O24" s="33">
        <f t="shared" si="8"/>
        <v>34.420300073309846</v>
      </c>
      <c r="P24" s="33">
        <f t="shared" si="8"/>
        <v>34.420300073309846</v>
      </c>
      <c r="Q24" s="33">
        <f t="shared" si="8"/>
        <v>34.420300073309846</v>
      </c>
      <c r="R24" s="33">
        <f t="shared" si="8"/>
        <v>34.420300073309846</v>
      </c>
      <c r="S24" s="33">
        <f t="shared" si="8"/>
        <v>34.420300073309846</v>
      </c>
      <c r="T24" s="33">
        <f t="shared" si="8"/>
        <v>34.420300073309846</v>
      </c>
      <c r="U24" s="33">
        <f t="shared" si="8"/>
        <v>34.420300073309846</v>
      </c>
      <c r="V24" s="33">
        <f t="shared" si="8"/>
        <v>34.420300073309846</v>
      </c>
      <c r="W24" t="s">
        <v>285</v>
      </c>
    </row>
    <row r="25" spans="2:23">
      <c r="D25" s="244">
        <f t="shared" si="6"/>
        <v>46296</v>
      </c>
      <c r="E25" s="33">
        <f>IF(AND(E$21&gt;$D25,E$21&lt;=EDATE($D25,$D$16)),($H$11*(1-$D$17)/$D$16),0)</f>
        <v>0</v>
      </c>
      <c r="F25" s="33">
        <f t="shared" ref="F25:V25" si="9">IF(AND(F$21&gt;$D25,F$21&lt;=EDATE($D25,$D$16)),($H$11*(1-$D$17)/$D$16),0)</f>
        <v>0</v>
      </c>
      <c r="G25" s="33">
        <f t="shared" si="9"/>
        <v>0</v>
      </c>
      <c r="H25" s="33">
        <f t="shared" si="9"/>
        <v>0</v>
      </c>
      <c r="I25" s="33">
        <f t="shared" si="9"/>
        <v>34.420300073309846</v>
      </c>
      <c r="J25" s="33">
        <f>IF(AND(J$21&gt;$D25,J$21&lt;=EDATE($D25,$D$16)),($H$11*(1-$D$17)/$D$16),0)</f>
        <v>34.420300073309846</v>
      </c>
      <c r="K25" s="33">
        <f>IF(AND(K$21&gt;$D25,K$21&lt;=EDATE($D25,$D$16)),($H$11*(1-$D$17)/$D$16),0)</f>
        <v>34.420300073309846</v>
      </c>
      <c r="L25" s="33">
        <f>IF(AND(L$21&gt;$D25,L$21&lt;=EDATE($D25,$D$16)),($H$11*(1-$D$17)/$D$16),0)</f>
        <v>34.420300073309846</v>
      </c>
      <c r="M25" s="33">
        <f t="shared" si="9"/>
        <v>34.420300073309846</v>
      </c>
      <c r="N25" s="33">
        <f t="shared" si="9"/>
        <v>34.420300073309846</v>
      </c>
      <c r="O25" s="33">
        <f t="shared" si="9"/>
        <v>34.420300073309846</v>
      </c>
      <c r="P25" s="33">
        <f t="shared" si="9"/>
        <v>34.420300073309846</v>
      </c>
      <c r="Q25" s="33">
        <f t="shared" si="9"/>
        <v>34.420300073309846</v>
      </c>
      <c r="R25" s="33">
        <f t="shared" si="9"/>
        <v>34.420300073309846</v>
      </c>
      <c r="S25" s="33">
        <f t="shared" si="9"/>
        <v>34.420300073309846</v>
      </c>
      <c r="T25" s="33">
        <f t="shared" si="9"/>
        <v>34.420300073309846</v>
      </c>
      <c r="U25" s="33">
        <f t="shared" si="9"/>
        <v>34.420300073309846</v>
      </c>
      <c r="V25" s="33">
        <f t="shared" si="9"/>
        <v>34.420300073309846</v>
      </c>
      <c r="W25" t="s">
        <v>285</v>
      </c>
    </row>
    <row r="26" spans="2:23">
      <c r="D26" s="244">
        <f t="shared" si="6"/>
        <v>46327</v>
      </c>
      <c r="E26" s="33">
        <f>IF(AND(E$21&gt;$D26,E$21&lt;=EDATE($D26,$D$16)),($I$11*(1-$D$17)/$D$16),0)</f>
        <v>0</v>
      </c>
      <c r="F26" s="33">
        <f t="shared" ref="F26:V26" si="10">IF(AND(F$21&gt;$D26,F$21&lt;=EDATE($D26,$D$16)),($I$11*(1-$D$17)/$D$16),0)</f>
        <v>0</v>
      </c>
      <c r="G26" s="33">
        <f t="shared" si="10"/>
        <v>0</v>
      </c>
      <c r="H26" s="33">
        <f t="shared" si="10"/>
        <v>0</v>
      </c>
      <c r="I26" s="33">
        <f t="shared" si="10"/>
        <v>0</v>
      </c>
      <c r="J26" s="33">
        <f t="shared" si="10"/>
        <v>34.420300073309846</v>
      </c>
      <c r="K26" s="33">
        <f t="shared" si="10"/>
        <v>34.420300073309846</v>
      </c>
      <c r="L26" s="33">
        <f t="shared" si="10"/>
        <v>34.420300073309846</v>
      </c>
      <c r="M26" s="33">
        <f t="shared" si="10"/>
        <v>34.420300073309846</v>
      </c>
      <c r="N26" s="33">
        <f t="shared" si="10"/>
        <v>34.420300073309846</v>
      </c>
      <c r="O26" s="33">
        <f t="shared" si="10"/>
        <v>34.420300073309846</v>
      </c>
      <c r="P26" s="33">
        <f t="shared" si="10"/>
        <v>34.420300073309846</v>
      </c>
      <c r="Q26" s="33">
        <f t="shared" si="10"/>
        <v>34.420300073309846</v>
      </c>
      <c r="R26" s="33">
        <f t="shared" si="10"/>
        <v>34.420300073309846</v>
      </c>
      <c r="S26" s="33">
        <f t="shared" si="10"/>
        <v>34.420300073309846</v>
      </c>
      <c r="T26" s="33">
        <f t="shared" si="10"/>
        <v>34.420300073309846</v>
      </c>
      <c r="U26" s="33">
        <f t="shared" si="10"/>
        <v>34.420300073309846</v>
      </c>
      <c r="V26" s="33">
        <f t="shared" si="10"/>
        <v>34.420300073309846</v>
      </c>
      <c r="W26" t="s">
        <v>285</v>
      </c>
    </row>
    <row r="27" spans="2:23">
      <c r="D27" s="244">
        <f t="shared" si="6"/>
        <v>46357</v>
      </c>
      <c r="E27" s="33">
        <f>IF(AND(E$21&gt;$D27,E$21&lt;=EDATE($D27,$D$16)),($J$11*(1-$D$17)/$D$16),0)</f>
        <v>0</v>
      </c>
      <c r="F27" s="33">
        <f t="shared" ref="F27:V27" si="11">IF(AND(F$21&gt;$D27,F$21&lt;=EDATE($D27,$D$16)),($J$11*(1-$D$17)/$D$16),0)</f>
        <v>0</v>
      </c>
      <c r="G27" s="33">
        <f t="shared" si="11"/>
        <v>0</v>
      </c>
      <c r="H27" s="33">
        <f t="shared" si="11"/>
        <v>0</v>
      </c>
      <c r="I27" s="33">
        <f t="shared" si="11"/>
        <v>0</v>
      </c>
      <c r="J27" s="33">
        <f t="shared" si="11"/>
        <v>0</v>
      </c>
      <c r="K27" s="33">
        <f t="shared" si="11"/>
        <v>34.420300073309846</v>
      </c>
      <c r="L27" s="33">
        <f t="shared" si="11"/>
        <v>34.420300073309846</v>
      </c>
      <c r="M27" s="33">
        <f t="shared" si="11"/>
        <v>34.420300073309846</v>
      </c>
      <c r="N27" s="33">
        <f t="shared" si="11"/>
        <v>34.420300073309846</v>
      </c>
      <c r="O27" s="33">
        <f t="shared" si="11"/>
        <v>34.420300073309846</v>
      </c>
      <c r="P27" s="33">
        <f t="shared" si="11"/>
        <v>34.420300073309846</v>
      </c>
      <c r="Q27" s="33">
        <f t="shared" si="11"/>
        <v>34.420300073309846</v>
      </c>
      <c r="R27" s="33">
        <f t="shared" si="11"/>
        <v>34.420300073309846</v>
      </c>
      <c r="S27" s="33">
        <f t="shared" si="11"/>
        <v>34.420300073309846</v>
      </c>
      <c r="T27" s="33">
        <f t="shared" si="11"/>
        <v>34.420300073309846</v>
      </c>
      <c r="U27" s="33">
        <f t="shared" si="11"/>
        <v>34.420300073309846</v>
      </c>
      <c r="V27" s="33">
        <f t="shared" si="11"/>
        <v>34.420300073309846</v>
      </c>
      <c r="W27" t="s">
        <v>285</v>
      </c>
    </row>
    <row r="28" spans="2:23">
      <c r="D28" s="244">
        <f t="shared" si="6"/>
        <v>46388</v>
      </c>
      <c r="E28" s="33">
        <f>IF(AND(E$21&gt;$D28,E$21&lt;=EDATE($D28,$D$16)),($K$11*(1-$D$17)/$D$16),0)</f>
        <v>0</v>
      </c>
      <c r="F28" s="33">
        <f t="shared" ref="F28:V28" si="12">IF(AND(F$21&gt;$D28,F$21&lt;=EDATE($D28,$D$16)),($K$11*(1-$D$17)/$D$16),0)</f>
        <v>0</v>
      </c>
      <c r="G28" s="33">
        <f t="shared" si="12"/>
        <v>0</v>
      </c>
      <c r="H28" s="33">
        <f t="shared" si="12"/>
        <v>0</v>
      </c>
      <c r="I28" s="33">
        <f t="shared" si="12"/>
        <v>0</v>
      </c>
      <c r="J28" s="33">
        <f t="shared" si="12"/>
        <v>0</v>
      </c>
      <c r="K28" s="33">
        <f t="shared" si="12"/>
        <v>0</v>
      </c>
      <c r="L28" s="33">
        <f>IF(AND(L$21&gt;$D28,L$21&lt;=EDATE($D28,$D$16)),($K$11*(1-$D$17)/$D$16),0)</f>
        <v>51.630450109964762</v>
      </c>
      <c r="M28" s="33">
        <f>IF(AND(M$21&gt;$D28,M$21&lt;=EDATE($D28,$D$16)),($K$11*(1-$D$17)/$D$16),0)</f>
        <v>51.630450109964762</v>
      </c>
      <c r="N28" s="33">
        <f>IF(AND(N$21&gt;$D28,N$21&lt;=EDATE($D28,$D$16)),($K$11*(1-$D$17)/$D$16),0)</f>
        <v>51.630450109964762</v>
      </c>
      <c r="O28" s="33">
        <f t="shared" si="12"/>
        <v>51.630450109964762</v>
      </c>
      <c r="P28" s="33">
        <f t="shared" si="12"/>
        <v>51.630450109964762</v>
      </c>
      <c r="Q28" s="33">
        <f t="shared" si="12"/>
        <v>51.630450109964762</v>
      </c>
      <c r="R28" s="33">
        <f t="shared" si="12"/>
        <v>51.630450109964762</v>
      </c>
      <c r="S28" s="33">
        <f t="shared" si="12"/>
        <v>51.630450109964762</v>
      </c>
      <c r="T28" s="33">
        <f t="shared" si="12"/>
        <v>51.630450109964762</v>
      </c>
      <c r="U28" s="33">
        <f t="shared" si="12"/>
        <v>51.630450109964762</v>
      </c>
      <c r="V28" s="33">
        <f t="shared" si="12"/>
        <v>51.630450109964762</v>
      </c>
      <c r="W28" t="s">
        <v>285</v>
      </c>
    </row>
    <row r="29" spans="2:23">
      <c r="D29" s="244">
        <f t="shared" si="6"/>
        <v>46419</v>
      </c>
      <c r="E29" s="33">
        <f>IF(AND(E$21&gt;$D29,E$21&lt;=EDATE($D29,$D$16)),($L$11*(1-$D$17)/$D$16),0)</f>
        <v>0</v>
      </c>
      <c r="F29" s="33">
        <f t="shared" ref="F29:V29" si="13">IF(AND(F$21&gt;$D29,F$21&lt;=EDATE($D29,$D$16)),($L$11*(1-$D$17)/$D$16),0)</f>
        <v>0</v>
      </c>
      <c r="G29" s="33">
        <f t="shared" si="13"/>
        <v>0</v>
      </c>
      <c r="H29" s="33">
        <f t="shared" si="13"/>
        <v>0</v>
      </c>
      <c r="I29" s="33">
        <f t="shared" si="13"/>
        <v>0</v>
      </c>
      <c r="J29" s="33">
        <f t="shared" si="13"/>
        <v>0</v>
      </c>
      <c r="K29" s="33">
        <f t="shared" si="13"/>
        <v>0</v>
      </c>
      <c r="L29" s="33">
        <f t="shared" si="13"/>
        <v>0</v>
      </c>
      <c r="M29" s="33">
        <f t="shared" si="13"/>
        <v>51.630450109964762</v>
      </c>
      <c r="N29" s="33">
        <f t="shared" si="13"/>
        <v>51.630450109964762</v>
      </c>
      <c r="O29" s="33">
        <f t="shared" si="13"/>
        <v>51.630450109964762</v>
      </c>
      <c r="P29" s="33">
        <f t="shared" si="13"/>
        <v>51.630450109964762</v>
      </c>
      <c r="Q29" s="33">
        <f t="shared" si="13"/>
        <v>51.630450109964762</v>
      </c>
      <c r="R29" s="33">
        <f t="shared" si="13"/>
        <v>51.630450109964762</v>
      </c>
      <c r="S29" s="33">
        <f t="shared" si="13"/>
        <v>51.630450109964762</v>
      </c>
      <c r="T29" s="33">
        <f t="shared" si="13"/>
        <v>51.630450109964762</v>
      </c>
      <c r="U29" s="33">
        <f t="shared" si="13"/>
        <v>51.630450109964762</v>
      </c>
      <c r="V29" s="33">
        <f t="shared" si="13"/>
        <v>51.630450109964762</v>
      </c>
      <c r="W29" t="s">
        <v>285</v>
      </c>
    </row>
    <row r="30" spans="2:23">
      <c r="D30" s="244">
        <f t="shared" si="6"/>
        <v>46447</v>
      </c>
      <c r="E30" s="33">
        <f>IF(AND(E$21&gt;$D30,E$21&lt;=EDATE($D30,$D$16)),($M$11*(1-$D$17)/$D$16),0)</f>
        <v>0</v>
      </c>
      <c r="F30" s="33">
        <f t="shared" ref="F30:V30" si="14">IF(AND(F$21&gt;$D30,F$21&lt;=EDATE($D30,$D$16)),($M$11*(1-$D$17)/$D$16),0)</f>
        <v>0</v>
      </c>
      <c r="G30" s="33">
        <f t="shared" si="14"/>
        <v>0</v>
      </c>
      <c r="H30" s="33">
        <f t="shared" si="14"/>
        <v>0</v>
      </c>
      <c r="I30" s="33">
        <f t="shared" si="14"/>
        <v>0</v>
      </c>
      <c r="J30" s="33">
        <f t="shared" si="14"/>
        <v>0</v>
      </c>
      <c r="K30" s="33">
        <f t="shared" si="14"/>
        <v>0</v>
      </c>
      <c r="L30" s="33">
        <f t="shared" si="14"/>
        <v>0</v>
      </c>
      <c r="M30" s="33">
        <f t="shared" si="14"/>
        <v>0</v>
      </c>
      <c r="N30" s="33">
        <f t="shared" si="14"/>
        <v>51.630450109964762</v>
      </c>
      <c r="O30" s="33">
        <f t="shared" si="14"/>
        <v>51.630450109964762</v>
      </c>
      <c r="P30" s="33">
        <f t="shared" si="14"/>
        <v>51.630450109964762</v>
      </c>
      <c r="Q30" s="33">
        <f t="shared" si="14"/>
        <v>51.630450109964762</v>
      </c>
      <c r="R30" s="33">
        <f t="shared" si="14"/>
        <v>51.630450109964762</v>
      </c>
      <c r="S30" s="33">
        <f t="shared" si="14"/>
        <v>51.630450109964762</v>
      </c>
      <c r="T30" s="33">
        <f t="shared" si="14"/>
        <v>51.630450109964762</v>
      </c>
      <c r="U30" s="33">
        <f t="shared" si="14"/>
        <v>51.630450109964762</v>
      </c>
      <c r="V30" s="33">
        <f t="shared" si="14"/>
        <v>51.630450109964762</v>
      </c>
      <c r="W30" t="s">
        <v>285</v>
      </c>
    </row>
    <row r="31" spans="2:23">
      <c r="D31" s="244">
        <f t="shared" si="6"/>
        <v>46478</v>
      </c>
      <c r="E31" s="33">
        <f>IF(AND(E$21&gt;$D31,E$21&lt;=EDATE($D31,$D$16)),($N$11*(1-$D$17)/$D$16),0)</f>
        <v>0</v>
      </c>
      <c r="F31" s="33">
        <f t="shared" ref="F31:V31" si="15">IF(AND(F$21&gt;$D31,F$21&lt;=EDATE($D31,$D$16)),($N$11*(1-$D$17)/$D$16),0)</f>
        <v>0</v>
      </c>
      <c r="G31" s="33">
        <f t="shared" si="15"/>
        <v>0</v>
      </c>
      <c r="H31" s="33">
        <f t="shared" si="15"/>
        <v>0</v>
      </c>
      <c r="I31" s="33">
        <f t="shared" si="15"/>
        <v>0</v>
      </c>
      <c r="J31" s="33">
        <f t="shared" si="15"/>
        <v>0</v>
      </c>
      <c r="K31" s="33">
        <f t="shared" si="15"/>
        <v>0</v>
      </c>
      <c r="L31" s="33">
        <f t="shared" si="15"/>
        <v>0</v>
      </c>
      <c r="M31" s="33">
        <f t="shared" si="15"/>
        <v>0</v>
      </c>
      <c r="N31" s="33">
        <f t="shared" si="15"/>
        <v>0</v>
      </c>
      <c r="O31" s="33">
        <f t="shared" si="15"/>
        <v>51.630450109964762</v>
      </c>
      <c r="P31" s="33">
        <f t="shared" si="15"/>
        <v>51.630450109964762</v>
      </c>
      <c r="Q31" s="33">
        <f t="shared" si="15"/>
        <v>51.630450109964762</v>
      </c>
      <c r="R31" s="33">
        <f t="shared" si="15"/>
        <v>51.630450109964762</v>
      </c>
      <c r="S31" s="33">
        <f t="shared" si="15"/>
        <v>51.630450109964762</v>
      </c>
      <c r="T31" s="33">
        <f t="shared" si="15"/>
        <v>51.630450109964762</v>
      </c>
      <c r="U31" s="33">
        <f t="shared" si="15"/>
        <v>51.630450109964762</v>
      </c>
      <c r="V31" s="33">
        <f t="shared" si="15"/>
        <v>51.630450109964762</v>
      </c>
      <c r="W31" t="s">
        <v>285</v>
      </c>
    </row>
    <row r="32" spans="2:23">
      <c r="D32" s="244">
        <f t="shared" si="6"/>
        <v>46508</v>
      </c>
      <c r="E32" s="33">
        <f>IF(AND(E$21&gt;$D32,E$21&lt;=EDATE($D32,$D$16)),($O$11*(1-$D$17)/$D$16),0)</f>
        <v>0</v>
      </c>
      <c r="F32" s="33">
        <f t="shared" ref="F32:V32" si="16">IF(AND(F$21&gt;$D32,F$21&lt;=EDATE($D32,$D$16)),($O$11*(1-$D$17)/$D$16),0)</f>
        <v>0</v>
      </c>
      <c r="G32" s="33">
        <f t="shared" si="16"/>
        <v>0</v>
      </c>
      <c r="H32" s="33">
        <f t="shared" si="16"/>
        <v>0</v>
      </c>
      <c r="I32" s="33">
        <f t="shared" si="16"/>
        <v>0</v>
      </c>
      <c r="J32" s="33">
        <f t="shared" si="16"/>
        <v>0</v>
      </c>
      <c r="K32" s="33">
        <f t="shared" si="16"/>
        <v>0</v>
      </c>
      <c r="L32" s="33">
        <f t="shared" si="16"/>
        <v>0</v>
      </c>
      <c r="M32" s="33">
        <f t="shared" si="16"/>
        <v>0</v>
      </c>
      <c r="N32" s="33">
        <f t="shared" si="16"/>
        <v>0</v>
      </c>
      <c r="O32" s="33">
        <f t="shared" si="16"/>
        <v>0</v>
      </c>
      <c r="P32" s="33">
        <f t="shared" si="16"/>
        <v>51.630450109964762</v>
      </c>
      <c r="Q32" s="33">
        <f t="shared" si="16"/>
        <v>51.630450109964762</v>
      </c>
      <c r="R32" s="33">
        <f t="shared" si="16"/>
        <v>51.630450109964762</v>
      </c>
      <c r="S32" s="33">
        <f t="shared" si="16"/>
        <v>51.630450109964762</v>
      </c>
      <c r="T32" s="33">
        <f t="shared" si="16"/>
        <v>51.630450109964762</v>
      </c>
      <c r="U32" s="33">
        <f t="shared" si="16"/>
        <v>51.630450109964762</v>
      </c>
      <c r="V32" s="33">
        <f t="shared" si="16"/>
        <v>51.630450109964762</v>
      </c>
      <c r="W32" t="s">
        <v>285</v>
      </c>
    </row>
    <row r="33" spans="1:46">
      <c r="D33" s="244">
        <f t="shared" si="6"/>
        <v>46539</v>
      </c>
      <c r="E33" s="33">
        <f>IF(AND(E$21&gt;$D33,E$21&lt;=EDATE($D33,$D$16)),($P$11*(1-$D$17)/$D$16),0)</f>
        <v>0</v>
      </c>
      <c r="F33" s="33">
        <f t="shared" ref="F33:V33" si="17">IF(AND(F$21&gt;$D33,F$21&lt;=EDATE($D33,$D$16)),($P$11*(1-$D$17)/$D$16),0)</f>
        <v>0</v>
      </c>
      <c r="G33" s="33">
        <f t="shared" si="17"/>
        <v>0</v>
      </c>
      <c r="H33" s="33">
        <f t="shared" si="17"/>
        <v>0</v>
      </c>
      <c r="I33" s="33">
        <f t="shared" si="17"/>
        <v>0</v>
      </c>
      <c r="J33" s="33">
        <f t="shared" si="17"/>
        <v>0</v>
      </c>
      <c r="K33" s="33">
        <f t="shared" si="17"/>
        <v>0</v>
      </c>
      <c r="L33" s="33">
        <f t="shared" si="17"/>
        <v>0</v>
      </c>
      <c r="M33" s="33">
        <f t="shared" si="17"/>
        <v>0</v>
      </c>
      <c r="N33" s="33">
        <f t="shared" si="17"/>
        <v>0</v>
      </c>
      <c r="O33" s="33">
        <f t="shared" si="17"/>
        <v>0</v>
      </c>
      <c r="P33" s="33">
        <f t="shared" si="17"/>
        <v>0</v>
      </c>
      <c r="Q33" s="33">
        <f t="shared" si="17"/>
        <v>51.630450109964762</v>
      </c>
      <c r="R33" s="33">
        <f t="shared" si="17"/>
        <v>51.630450109964762</v>
      </c>
      <c r="S33" s="33">
        <f t="shared" si="17"/>
        <v>51.630450109964762</v>
      </c>
      <c r="T33" s="33">
        <f t="shared" si="17"/>
        <v>51.630450109964762</v>
      </c>
      <c r="U33" s="33">
        <f t="shared" si="17"/>
        <v>51.630450109964762</v>
      </c>
      <c r="V33" s="33">
        <f t="shared" si="17"/>
        <v>51.630450109964762</v>
      </c>
      <c r="W33" t="s">
        <v>285</v>
      </c>
    </row>
    <row r="34" spans="1:46">
      <c r="D34" s="244">
        <f t="shared" si="6"/>
        <v>46569</v>
      </c>
      <c r="E34" s="33">
        <f>IF(AND(E$21&gt;$D34,E$21&lt;=EDATE($D34,$D$16)),($Q$11*(1-$D$17)/$D$16),0)</f>
        <v>0</v>
      </c>
      <c r="F34" s="33">
        <f t="shared" ref="F34:V34" si="18">IF(AND(F$21&gt;$D34,F$21&lt;=EDATE($D34,$D$16)),($Q$11*(1-$D$17)/$D$16),0)</f>
        <v>0</v>
      </c>
      <c r="G34" s="33">
        <f t="shared" si="18"/>
        <v>0</v>
      </c>
      <c r="H34" s="33">
        <f t="shared" si="18"/>
        <v>0</v>
      </c>
      <c r="I34" s="33">
        <f t="shared" si="18"/>
        <v>0</v>
      </c>
      <c r="J34" s="33">
        <f t="shared" si="18"/>
        <v>0</v>
      </c>
      <c r="K34" s="33">
        <f t="shared" si="18"/>
        <v>0</v>
      </c>
      <c r="L34" s="33">
        <f t="shared" si="18"/>
        <v>0</v>
      </c>
      <c r="M34" s="33">
        <f t="shared" si="18"/>
        <v>0</v>
      </c>
      <c r="N34" s="33">
        <f t="shared" si="18"/>
        <v>0</v>
      </c>
      <c r="O34" s="33">
        <f t="shared" si="18"/>
        <v>0</v>
      </c>
      <c r="P34" s="33">
        <f t="shared" si="18"/>
        <v>0</v>
      </c>
      <c r="Q34" s="33">
        <f t="shared" si="18"/>
        <v>0</v>
      </c>
      <c r="R34" s="33">
        <f t="shared" si="18"/>
        <v>51.630450109964762</v>
      </c>
      <c r="S34" s="33">
        <f t="shared" si="18"/>
        <v>51.630450109964762</v>
      </c>
      <c r="T34" s="33">
        <f t="shared" si="18"/>
        <v>51.630450109964762</v>
      </c>
      <c r="U34" s="33">
        <f t="shared" si="18"/>
        <v>51.630450109964762</v>
      </c>
      <c r="V34" s="33">
        <f t="shared" si="18"/>
        <v>51.630450109964762</v>
      </c>
      <c r="W34" t="s">
        <v>285</v>
      </c>
    </row>
    <row r="35" spans="1:46">
      <c r="D35" s="244">
        <f t="shared" si="6"/>
        <v>46600</v>
      </c>
      <c r="E35" s="33">
        <f>IF(AND(E$21&gt;$D35,E$21&lt;=EDATE($D35,$D$16)),($R$11*(1-$D$17)/$D$16),0)</f>
        <v>0</v>
      </c>
      <c r="F35" s="33">
        <f t="shared" ref="F35:V35" si="19">IF(AND(F$21&gt;$D35,F$21&lt;=EDATE($D35,$D$16)),($R$11*(1-$D$17)/$D$16),0)</f>
        <v>0</v>
      </c>
      <c r="G35" s="33">
        <f t="shared" si="19"/>
        <v>0</v>
      </c>
      <c r="H35" s="33">
        <f t="shared" si="19"/>
        <v>0</v>
      </c>
      <c r="I35" s="33">
        <f t="shared" si="19"/>
        <v>0</v>
      </c>
      <c r="J35" s="33">
        <f t="shared" si="19"/>
        <v>0</v>
      </c>
      <c r="K35" s="33">
        <f t="shared" si="19"/>
        <v>0</v>
      </c>
      <c r="L35" s="33">
        <f t="shared" si="19"/>
        <v>0</v>
      </c>
      <c r="M35" s="33">
        <f t="shared" si="19"/>
        <v>0</v>
      </c>
      <c r="N35" s="33">
        <f t="shared" si="19"/>
        <v>0</v>
      </c>
      <c r="O35" s="33">
        <f t="shared" si="19"/>
        <v>0</v>
      </c>
      <c r="P35" s="33">
        <f t="shared" si="19"/>
        <v>0</v>
      </c>
      <c r="Q35" s="33">
        <f t="shared" si="19"/>
        <v>0</v>
      </c>
      <c r="R35" s="33">
        <f t="shared" si="19"/>
        <v>0</v>
      </c>
      <c r="S35" s="33">
        <f t="shared" si="19"/>
        <v>51.630450109964762</v>
      </c>
      <c r="T35" s="33">
        <f t="shared" si="19"/>
        <v>51.630450109964762</v>
      </c>
      <c r="U35" s="33">
        <f t="shared" si="19"/>
        <v>51.630450109964762</v>
      </c>
      <c r="V35" s="33">
        <f t="shared" si="19"/>
        <v>51.630450109964762</v>
      </c>
      <c r="W35" t="s">
        <v>285</v>
      </c>
    </row>
    <row r="36" spans="1:46">
      <c r="D36" s="244">
        <f t="shared" si="6"/>
        <v>46631</v>
      </c>
      <c r="E36" s="33">
        <f>IF(AND(E$21&gt;$D36,E$21&lt;=EDATE($D36,$D$16)),($S$11*(1-$D$17)/$D$16),0)</f>
        <v>0</v>
      </c>
      <c r="F36" s="33">
        <f t="shared" ref="F36:V36" si="20">IF(AND(F$21&gt;$D36,F$21&lt;=EDATE($D36,$D$16)),($S$11*(1-$D$17)/$D$16),0)</f>
        <v>0</v>
      </c>
      <c r="G36" s="33">
        <f t="shared" si="20"/>
        <v>0</v>
      </c>
      <c r="H36" s="33">
        <f t="shared" si="20"/>
        <v>0</v>
      </c>
      <c r="I36" s="33">
        <f t="shared" si="20"/>
        <v>0</v>
      </c>
      <c r="J36" s="33">
        <f t="shared" si="20"/>
        <v>0</v>
      </c>
      <c r="K36" s="33">
        <f t="shared" si="20"/>
        <v>0</v>
      </c>
      <c r="L36" s="33">
        <f t="shared" si="20"/>
        <v>0</v>
      </c>
      <c r="M36" s="33">
        <f t="shared" si="20"/>
        <v>0</v>
      </c>
      <c r="N36" s="33">
        <f t="shared" si="20"/>
        <v>0</v>
      </c>
      <c r="O36" s="33">
        <f t="shared" si="20"/>
        <v>0</v>
      </c>
      <c r="P36" s="33">
        <f t="shared" si="20"/>
        <v>0</v>
      </c>
      <c r="Q36" s="33">
        <f t="shared" si="20"/>
        <v>0</v>
      </c>
      <c r="R36" s="33">
        <f t="shared" si="20"/>
        <v>0</v>
      </c>
      <c r="S36" s="33">
        <f t="shared" si="20"/>
        <v>0</v>
      </c>
      <c r="T36" s="33">
        <f t="shared" si="20"/>
        <v>51.630450109964762</v>
      </c>
      <c r="U36" s="33">
        <f t="shared" si="20"/>
        <v>51.630450109964762</v>
      </c>
      <c r="V36" s="33">
        <f t="shared" si="20"/>
        <v>51.630450109964762</v>
      </c>
      <c r="W36" t="s">
        <v>285</v>
      </c>
    </row>
    <row r="37" spans="1:46">
      <c r="D37" s="244">
        <f t="shared" si="6"/>
        <v>46661</v>
      </c>
      <c r="E37" s="33">
        <f>IF(AND(E$21&gt;$D37,E$21&lt;=EDATE($D37,$D$16)),($T$11*(1-$D$17)/$D$16),0)</f>
        <v>0</v>
      </c>
      <c r="F37" s="33">
        <f t="shared" ref="F37:V37" si="21">IF(AND(F$21&gt;$D37,F$21&lt;=EDATE($D37,$D$16)),($T$11*(1-$D$17)/$D$16),0)</f>
        <v>0</v>
      </c>
      <c r="G37" s="33">
        <f t="shared" si="21"/>
        <v>0</v>
      </c>
      <c r="H37" s="33">
        <f t="shared" si="21"/>
        <v>0</v>
      </c>
      <c r="I37" s="33">
        <f t="shared" si="21"/>
        <v>0</v>
      </c>
      <c r="J37" s="33">
        <f t="shared" si="21"/>
        <v>0</v>
      </c>
      <c r="K37" s="33">
        <f t="shared" si="21"/>
        <v>0</v>
      </c>
      <c r="L37" s="33">
        <f t="shared" si="21"/>
        <v>0</v>
      </c>
      <c r="M37" s="33">
        <f t="shared" si="21"/>
        <v>0</v>
      </c>
      <c r="N37" s="33">
        <f t="shared" si="21"/>
        <v>0</v>
      </c>
      <c r="O37" s="33">
        <f t="shared" si="21"/>
        <v>0</v>
      </c>
      <c r="P37" s="33">
        <f t="shared" si="21"/>
        <v>0</v>
      </c>
      <c r="Q37" s="33">
        <f t="shared" si="21"/>
        <v>0</v>
      </c>
      <c r="R37" s="33">
        <f t="shared" si="21"/>
        <v>0</v>
      </c>
      <c r="S37" s="33">
        <f t="shared" si="21"/>
        <v>0</v>
      </c>
      <c r="T37" s="33">
        <f t="shared" si="21"/>
        <v>0</v>
      </c>
      <c r="U37" s="33">
        <f t="shared" si="21"/>
        <v>51.630450109964762</v>
      </c>
      <c r="V37" s="33">
        <f t="shared" si="21"/>
        <v>51.630450109964762</v>
      </c>
      <c r="W37" t="s">
        <v>285</v>
      </c>
    </row>
    <row r="38" spans="1:46">
      <c r="D38" s="244">
        <f t="shared" si="6"/>
        <v>46692</v>
      </c>
      <c r="E38" s="33">
        <f>IF(AND(E$21&gt;$D38,E$21&lt;=EDATE($D38,$D$16)),($U$11*(1-$D$17)/$D$16),0)</f>
        <v>0</v>
      </c>
      <c r="F38" s="33">
        <f t="shared" ref="F38:V38" si="22">IF(AND(F$21&gt;$D38,F$21&lt;=EDATE($D38,$D$16)),($U$11*(1-$D$17)/$D$16),0)</f>
        <v>0</v>
      </c>
      <c r="G38" s="33">
        <f t="shared" si="22"/>
        <v>0</v>
      </c>
      <c r="H38" s="33">
        <f t="shared" si="22"/>
        <v>0</v>
      </c>
      <c r="I38" s="33">
        <f t="shared" si="22"/>
        <v>0</v>
      </c>
      <c r="J38" s="33">
        <f t="shared" si="22"/>
        <v>0</v>
      </c>
      <c r="K38" s="33">
        <f t="shared" si="22"/>
        <v>0</v>
      </c>
      <c r="L38" s="33">
        <f t="shared" si="22"/>
        <v>0</v>
      </c>
      <c r="M38" s="33">
        <f t="shared" si="22"/>
        <v>0</v>
      </c>
      <c r="N38" s="33">
        <f t="shared" si="22"/>
        <v>0</v>
      </c>
      <c r="O38" s="33">
        <f t="shared" si="22"/>
        <v>0</v>
      </c>
      <c r="P38" s="33">
        <f t="shared" si="22"/>
        <v>0</v>
      </c>
      <c r="Q38" s="33">
        <f t="shared" si="22"/>
        <v>0</v>
      </c>
      <c r="R38" s="33">
        <f t="shared" si="22"/>
        <v>0</v>
      </c>
      <c r="S38" s="33">
        <f t="shared" si="22"/>
        <v>0</v>
      </c>
      <c r="T38" s="33">
        <f t="shared" si="22"/>
        <v>0</v>
      </c>
      <c r="U38" s="33">
        <f t="shared" si="22"/>
        <v>0</v>
      </c>
      <c r="V38" s="33">
        <f t="shared" si="22"/>
        <v>51.630450109964762</v>
      </c>
      <c r="W38" t="s">
        <v>285</v>
      </c>
    </row>
    <row r="39" spans="1:46">
      <c r="D39" s="244">
        <f t="shared" si="6"/>
        <v>46722</v>
      </c>
      <c r="E39" s="33">
        <f>IF(AND(E$21&gt;$D39,E$21&lt;=EDATE($D39,$D$16)),($V$11*(1-$D$17)/$D$16),0)</f>
        <v>0</v>
      </c>
      <c r="F39" s="33">
        <f t="shared" ref="F39:V39" si="23">IF(AND(F$21&gt;$D39,F$21&lt;=EDATE($D39,$D$16)),($V$11*(1-$D$17)/$D$16),0)</f>
        <v>0</v>
      </c>
      <c r="G39" s="33">
        <f t="shared" si="23"/>
        <v>0</v>
      </c>
      <c r="H39" s="33">
        <f t="shared" si="23"/>
        <v>0</v>
      </c>
      <c r="I39" s="33">
        <f t="shared" si="23"/>
        <v>0</v>
      </c>
      <c r="J39" s="33">
        <f t="shared" si="23"/>
        <v>0</v>
      </c>
      <c r="K39" s="33">
        <f t="shared" si="23"/>
        <v>0</v>
      </c>
      <c r="L39" s="33">
        <f t="shared" si="23"/>
        <v>0</v>
      </c>
      <c r="M39" s="33">
        <f t="shared" si="23"/>
        <v>0</v>
      </c>
      <c r="N39" s="33">
        <f t="shared" si="23"/>
        <v>0</v>
      </c>
      <c r="O39" s="33">
        <f t="shared" si="23"/>
        <v>0</v>
      </c>
      <c r="P39" s="33">
        <f t="shared" si="23"/>
        <v>0</v>
      </c>
      <c r="Q39" s="33">
        <f t="shared" si="23"/>
        <v>0</v>
      </c>
      <c r="R39" s="33">
        <f t="shared" si="23"/>
        <v>0</v>
      </c>
      <c r="S39" s="33">
        <f t="shared" si="23"/>
        <v>0</v>
      </c>
      <c r="T39" s="33">
        <f t="shared" si="23"/>
        <v>0</v>
      </c>
      <c r="U39" s="33">
        <f t="shared" si="23"/>
        <v>0</v>
      </c>
      <c r="V39" s="33">
        <f t="shared" si="23"/>
        <v>0</v>
      </c>
      <c r="W39" t="s">
        <v>285</v>
      </c>
    </row>
    <row r="40" spans="1:46">
      <c r="W40" t="s">
        <v>285</v>
      </c>
    </row>
    <row r="41" spans="1:46">
      <c r="D41" s="49" t="s">
        <v>266</v>
      </c>
      <c r="E41" s="250">
        <f t="shared" ref="E41:L41" si="24">SUM(E22:E39)</f>
        <v>0</v>
      </c>
      <c r="F41" s="250">
        <f t="shared" si="24"/>
        <v>34.420300073309846</v>
      </c>
      <c r="G41" s="250">
        <f t="shared" si="24"/>
        <v>68.840600146619693</v>
      </c>
      <c r="H41" s="250">
        <f t="shared" si="24"/>
        <v>103.26090021992954</v>
      </c>
      <c r="I41" s="250">
        <f t="shared" si="24"/>
        <v>137.68120029323939</v>
      </c>
      <c r="J41" s="250">
        <f t="shared" si="24"/>
        <v>172.10150036654923</v>
      </c>
      <c r="K41" s="250">
        <f t="shared" si="24"/>
        <v>206.52180043985908</v>
      </c>
      <c r="L41" s="250">
        <f t="shared" si="24"/>
        <v>258.15225054982386</v>
      </c>
      <c r="M41" s="250">
        <f t="shared" ref="M41:V41" si="25">SUM(M22:M39)</f>
        <v>309.78270065978865</v>
      </c>
      <c r="N41" s="250">
        <f t="shared" si="25"/>
        <v>361.41315076975343</v>
      </c>
      <c r="O41" s="250">
        <f t="shared" si="25"/>
        <v>413.04360087971821</v>
      </c>
      <c r="P41" s="250">
        <f t="shared" si="25"/>
        <v>464.674050989683</v>
      </c>
      <c r="Q41" s="250">
        <f t="shared" si="25"/>
        <v>516.30450109964772</v>
      </c>
      <c r="R41" s="250">
        <f t="shared" si="25"/>
        <v>567.93495120961245</v>
      </c>
      <c r="S41" s="250">
        <f t="shared" si="25"/>
        <v>619.56540131957718</v>
      </c>
      <c r="T41" s="250">
        <f t="shared" si="25"/>
        <v>671.1958514295419</v>
      </c>
      <c r="U41" s="250">
        <f t="shared" si="25"/>
        <v>722.82630153950663</v>
      </c>
      <c r="V41" s="250">
        <f t="shared" si="25"/>
        <v>774.45675164947136</v>
      </c>
      <c r="W41" t="s">
        <v>285</v>
      </c>
    </row>
    <row r="42" spans="1:46">
      <c r="W42" t="s">
        <v>285</v>
      </c>
    </row>
    <row r="43" spans="1:46">
      <c r="W43" t="s">
        <v>285</v>
      </c>
    </row>
    <row r="44" spans="1:46" s="1" customFormat="1" ht="14">
      <c r="A44" s="207"/>
      <c r="B44" s="13" t="s">
        <v>549</v>
      </c>
      <c r="C44" s="13"/>
      <c r="D44" s="13"/>
      <c r="E44" s="13"/>
      <c r="F44" s="13"/>
      <c r="G44" s="13"/>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1" t="s">
        <v>19</v>
      </c>
    </row>
    <row r="45" spans="1:46">
      <c r="W45" t="s">
        <v>285</v>
      </c>
    </row>
    <row r="46" spans="1:46">
      <c r="B46" s="243" t="s">
        <v>203</v>
      </c>
      <c r="C46" s="242"/>
      <c r="E46" s="20">
        <v>0</v>
      </c>
      <c r="F46" s="246">
        <f t="shared" ref="F46:V46" si="26">E49</f>
        <v>1956.5223199565596</v>
      </c>
      <c r="G46" s="246">
        <f t="shared" si="26"/>
        <v>3750.0011132500726</v>
      </c>
      <c r="H46" s="246">
        <f t="shared" si="26"/>
        <v>5380.4363798805389</v>
      </c>
      <c r="I46" s="246">
        <f t="shared" si="26"/>
        <v>6847.828119847959</v>
      </c>
      <c r="J46" s="246">
        <f t="shared" si="26"/>
        <v>8152.1763331523325</v>
      </c>
      <c r="K46" s="246">
        <f t="shared" si="26"/>
        <v>9293.4810197936586</v>
      </c>
      <c r="L46" s="246">
        <f t="shared" si="26"/>
        <v>11250.003339750217</v>
      </c>
      <c r="M46" s="246">
        <f t="shared" si="26"/>
        <v>12961.960369712206</v>
      </c>
      <c r="N46" s="246">
        <f t="shared" si="26"/>
        <v>14429.352109679625</v>
      </c>
      <c r="O46" s="246">
        <f t="shared" si="26"/>
        <v>15652.178559652473</v>
      </c>
      <c r="P46" s="246">
        <f t="shared" si="26"/>
        <v>16630.439719630755</v>
      </c>
      <c r="Q46" s="246">
        <f t="shared" si="26"/>
        <v>17364.135589614463</v>
      </c>
      <c r="R46" s="246">
        <f t="shared" si="26"/>
        <v>17853.266169603601</v>
      </c>
      <c r="S46" s="246">
        <f t="shared" si="26"/>
        <v>18260.874986261217</v>
      </c>
      <c r="T46" s="246">
        <f t="shared" si="26"/>
        <v>18586.96203958731</v>
      </c>
      <c r="U46" s="246">
        <f t="shared" si="26"/>
        <v>18831.527329581881</v>
      </c>
      <c r="V46" s="246">
        <f t="shared" si="26"/>
        <v>18994.570856244925</v>
      </c>
      <c r="W46" t="s">
        <v>285</v>
      </c>
    </row>
    <row r="47" spans="1:46">
      <c r="C47" s="242" t="s">
        <v>475</v>
      </c>
      <c r="E47" s="245">
        <f>UOP!L12</f>
        <v>1956.5223199565596</v>
      </c>
      <c r="F47" s="245">
        <f>UOP!M12</f>
        <v>1956.5223199565596</v>
      </c>
      <c r="G47" s="245">
        <f>UOP!N12</f>
        <v>1956.5223199565596</v>
      </c>
      <c r="H47" s="245">
        <f>UOP!O12</f>
        <v>1956.5223199565596</v>
      </c>
      <c r="I47" s="245">
        <f>UOP!P12</f>
        <v>1956.5223199565596</v>
      </c>
      <c r="J47" s="245">
        <f>UOP!Q12</f>
        <v>1956.5223199565596</v>
      </c>
      <c r="K47" s="245">
        <f>UOP!R12</f>
        <v>2934.7834799348389</v>
      </c>
      <c r="L47" s="245">
        <f>UOP!S12</f>
        <v>2934.7834799348389</v>
      </c>
      <c r="M47" s="245">
        <f>UOP!T12</f>
        <v>2934.7834799348389</v>
      </c>
      <c r="N47" s="245">
        <f>UOP!U12</f>
        <v>2934.7834799348389</v>
      </c>
      <c r="O47" s="245">
        <f>UOP!V12</f>
        <v>2934.7834799348389</v>
      </c>
      <c r="P47" s="245">
        <f>UOP!W12</f>
        <v>2934.7834799348389</v>
      </c>
      <c r="Q47" s="245">
        <f>UOP!X12</f>
        <v>2934.7834799348389</v>
      </c>
      <c r="R47" s="245">
        <f>UOP!Y12</f>
        <v>2934.7834799348389</v>
      </c>
      <c r="S47" s="245">
        <f>UOP!Z12</f>
        <v>2934.7834799348389</v>
      </c>
      <c r="T47" s="245">
        <f>UOP!AA12</f>
        <v>2934.7834799348389</v>
      </c>
      <c r="U47" s="245">
        <f>UOP!AB12</f>
        <v>2934.7834799348389</v>
      </c>
      <c r="V47" s="245">
        <f>UOP!AC12</f>
        <v>2934.7834799348389</v>
      </c>
      <c r="W47" t="s">
        <v>285</v>
      </c>
    </row>
    <row r="48" spans="1:46" ht="15" thickBot="1">
      <c r="C48" s="247" t="s">
        <v>476</v>
      </c>
      <c r="D48" s="248"/>
      <c r="E48" s="251">
        <f>-E77</f>
        <v>0</v>
      </c>
      <c r="F48" s="251">
        <f t="shared" ref="F48:V48" si="27">-F77</f>
        <v>-163.04352666304663</v>
      </c>
      <c r="G48" s="251">
        <f t="shared" si="27"/>
        <v>-326.08705332609327</v>
      </c>
      <c r="H48" s="251">
        <f>-H77</f>
        <v>-489.1305799891399</v>
      </c>
      <c r="I48" s="251">
        <f>-I77</f>
        <v>-652.17410665218654</v>
      </c>
      <c r="J48" s="251">
        <f>-J77</f>
        <v>-815.21763331523312</v>
      </c>
      <c r="K48" s="251">
        <f t="shared" si="27"/>
        <v>-978.26115997827969</v>
      </c>
      <c r="L48" s="251">
        <f t="shared" si="27"/>
        <v>-1222.8264499728496</v>
      </c>
      <c r="M48" s="251">
        <f t="shared" si="27"/>
        <v>-1467.3917399674194</v>
      </c>
      <c r="N48" s="251">
        <f t="shared" si="27"/>
        <v>-1711.9570299619893</v>
      </c>
      <c r="O48" s="251">
        <f t="shared" si="27"/>
        <v>-1956.5223199565592</v>
      </c>
      <c r="P48" s="251">
        <f t="shared" si="27"/>
        <v>-2201.0876099511293</v>
      </c>
      <c r="Q48" s="251">
        <f t="shared" si="27"/>
        <v>-2445.6528999456991</v>
      </c>
      <c r="R48" s="251">
        <f t="shared" si="27"/>
        <v>-2527.1746632772224</v>
      </c>
      <c r="S48" s="251">
        <f t="shared" si="27"/>
        <v>-2608.6964266087457</v>
      </c>
      <c r="T48" s="251">
        <f t="shared" si="27"/>
        <v>-2690.218189940269</v>
      </c>
      <c r="U48" s="251">
        <f t="shared" si="27"/>
        <v>-2771.7399532717923</v>
      </c>
      <c r="V48" s="251">
        <f t="shared" si="27"/>
        <v>-2853.2617166033156</v>
      </c>
      <c r="W48" t="s">
        <v>285</v>
      </c>
    </row>
    <row r="49" spans="2:23">
      <c r="B49" s="243" t="s">
        <v>477</v>
      </c>
      <c r="C49" s="242"/>
      <c r="E49" s="33">
        <f>E46+E47+E48</f>
        <v>1956.5223199565596</v>
      </c>
      <c r="F49" s="33">
        <f>F46+F47+F48</f>
        <v>3750.0011132500726</v>
      </c>
      <c r="G49" s="33">
        <f>G46+G47+G48</f>
        <v>5380.4363798805389</v>
      </c>
      <c r="H49" s="33">
        <f>H46+H47+H48</f>
        <v>6847.828119847959</v>
      </c>
      <c r="I49" s="33">
        <f t="shared" ref="I49:V49" si="28">I46+I47+I48</f>
        <v>8152.1763331523325</v>
      </c>
      <c r="J49" s="33">
        <f t="shared" si="28"/>
        <v>9293.4810197936586</v>
      </c>
      <c r="K49" s="33">
        <f t="shared" si="28"/>
        <v>11250.003339750217</v>
      </c>
      <c r="L49" s="33">
        <f t="shared" si="28"/>
        <v>12961.960369712206</v>
      </c>
      <c r="M49" s="33">
        <f t="shared" si="28"/>
        <v>14429.352109679625</v>
      </c>
      <c r="N49" s="33">
        <f>N46+N47+N48</f>
        <v>15652.178559652473</v>
      </c>
      <c r="O49" s="33">
        <f t="shared" si="28"/>
        <v>16630.439719630755</v>
      </c>
      <c r="P49" s="33">
        <f t="shared" si="28"/>
        <v>17364.135589614463</v>
      </c>
      <c r="Q49" s="33">
        <f t="shared" si="28"/>
        <v>17853.266169603601</v>
      </c>
      <c r="R49" s="33">
        <f t="shared" si="28"/>
        <v>18260.874986261217</v>
      </c>
      <c r="S49" s="33">
        <f t="shared" si="28"/>
        <v>18586.96203958731</v>
      </c>
      <c r="T49" s="33">
        <f t="shared" si="28"/>
        <v>18831.527329581881</v>
      </c>
      <c r="U49" s="33">
        <f t="shared" si="28"/>
        <v>18994.570856244925</v>
      </c>
      <c r="V49" s="33">
        <f t="shared" si="28"/>
        <v>19076.092619576448</v>
      </c>
      <c r="W49" t="s">
        <v>285</v>
      </c>
    </row>
    <row r="50" spans="2:23">
      <c r="W50" t="s">
        <v>285</v>
      </c>
    </row>
    <row r="51" spans="2:23">
      <c r="W51" t="s">
        <v>285</v>
      </c>
    </row>
    <row r="52" spans="2:23">
      <c r="C52" t="s">
        <v>478</v>
      </c>
      <c r="D52" s="249">
        <v>12</v>
      </c>
      <c r="E52" s="33" t="s">
        <v>479</v>
      </c>
      <c r="W52" t="s">
        <v>285</v>
      </c>
    </row>
    <row r="53" spans="2:23">
      <c r="C53" t="s">
        <v>480</v>
      </c>
      <c r="D53" s="249">
        <v>0</v>
      </c>
      <c r="W53" t="s">
        <v>285</v>
      </c>
    </row>
    <row r="54" spans="2:23">
      <c r="W54" t="s">
        <v>285</v>
      </c>
    </row>
    <row r="55" spans="2:23">
      <c r="W55" t="s">
        <v>285</v>
      </c>
    </row>
    <row r="56" spans="2:23">
      <c r="W56" t="s">
        <v>285</v>
      </c>
    </row>
    <row r="57" spans="2:23">
      <c r="B57" s="243" t="s">
        <v>481</v>
      </c>
      <c r="E57" s="244">
        <v>46204</v>
      </c>
      <c r="F57" s="244">
        <f t="shared" ref="F57:V57" si="29">EDATE(E57,1)</f>
        <v>46235</v>
      </c>
      <c r="G57" s="244">
        <f t="shared" si="29"/>
        <v>46266</v>
      </c>
      <c r="H57" s="244">
        <f t="shared" si="29"/>
        <v>46296</v>
      </c>
      <c r="I57" s="244">
        <f t="shared" si="29"/>
        <v>46327</v>
      </c>
      <c r="J57" s="244">
        <f t="shared" si="29"/>
        <v>46357</v>
      </c>
      <c r="K57" s="244">
        <f t="shared" si="29"/>
        <v>46388</v>
      </c>
      <c r="L57" s="244">
        <f t="shared" si="29"/>
        <v>46419</v>
      </c>
      <c r="M57" s="244">
        <f t="shared" si="29"/>
        <v>46447</v>
      </c>
      <c r="N57" s="244">
        <f t="shared" si="29"/>
        <v>46478</v>
      </c>
      <c r="O57" s="244">
        <f t="shared" si="29"/>
        <v>46508</v>
      </c>
      <c r="P57" s="244">
        <f t="shared" si="29"/>
        <v>46539</v>
      </c>
      <c r="Q57" s="244">
        <f t="shared" si="29"/>
        <v>46569</v>
      </c>
      <c r="R57" s="244">
        <f t="shared" si="29"/>
        <v>46600</v>
      </c>
      <c r="S57" s="244">
        <f t="shared" si="29"/>
        <v>46631</v>
      </c>
      <c r="T57" s="244">
        <f t="shared" si="29"/>
        <v>46661</v>
      </c>
      <c r="U57" s="244">
        <f t="shared" si="29"/>
        <v>46692</v>
      </c>
      <c r="V57" s="244">
        <f t="shared" si="29"/>
        <v>46722</v>
      </c>
      <c r="W57" t="s">
        <v>285</v>
      </c>
    </row>
    <row r="58" spans="2:23">
      <c r="D58" s="244">
        <v>46204</v>
      </c>
      <c r="E58" s="33">
        <f>IF(AND(E$57&gt;$D58,E$57&lt;=EDATE($D58,$D$52)),($E$47*(1-$D$53)/$D$52),0)</f>
        <v>0</v>
      </c>
      <c r="F58" s="33">
        <f t="shared" ref="F58:V58" si="30">IF(AND(F$57&gt;$D58,F$57&lt;=EDATE($D58,$D$52)),($E$47*(1-$D$53)/$D$52),0)</f>
        <v>163.04352666304663</v>
      </c>
      <c r="G58" s="33">
        <f t="shared" si="30"/>
        <v>163.04352666304663</v>
      </c>
      <c r="H58" s="33">
        <f t="shared" si="30"/>
        <v>163.04352666304663</v>
      </c>
      <c r="I58" s="33">
        <f t="shared" si="30"/>
        <v>163.04352666304663</v>
      </c>
      <c r="J58" s="33">
        <f t="shared" si="30"/>
        <v>163.04352666304663</v>
      </c>
      <c r="K58" s="33">
        <f t="shared" si="30"/>
        <v>163.04352666304663</v>
      </c>
      <c r="L58" s="33">
        <f t="shared" si="30"/>
        <v>163.04352666304663</v>
      </c>
      <c r="M58" s="33">
        <f t="shared" si="30"/>
        <v>163.04352666304663</v>
      </c>
      <c r="N58" s="33">
        <f t="shared" si="30"/>
        <v>163.04352666304663</v>
      </c>
      <c r="O58" s="33">
        <f t="shared" si="30"/>
        <v>163.04352666304663</v>
      </c>
      <c r="P58" s="33">
        <f t="shared" si="30"/>
        <v>163.04352666304663</v>
      </c>
      <c r="Q58" s="33">
        <f t="shared" si="30"/>
        <v>163.04352666304663</v>
      </c>
      <c r="R58" s="33">
        <f t="shared" si="30"/>
        <v>0</v>
      </c>
      <c r="S58" s="33">
        <f t="shared" si="30"/>
        <v>0</v>
      </c>
      <c r="T58" s="33">
        <f t="shared" si="30"/>
        <v>0</v>
      </c>
      <c r="U58" s="33">
        <f t="shared" si="30"/>
        <v>0</v>
      </c>
      <c r="V58" s="33">
        <f t="shared" si="30"/>
        <v>0</v>
      </c>
      <c r="W58" t="s">
        <v>285</v>
      </c>
    </row>
    <row r="59" spans="2:23">
      <c r="D59" s="244">
        <f t="shared" ref="D59:D75" si="31">EDATE(D58,1)</f>
        <v>46235</v>
      </c>
      <c r="E59" s="33">
        <f>IF(AND(E$57&gt;$D59,E$57&lt;=EDATE($D59,$D$52)),($F$47*(1-$D$53)/$D$52),0)</f>
        <v>0</v>
      </c>
      <c r="F59" s="33">
        <f t="shared" ref="F59:V59" si="32">IF(AND(F$57&gt;$D59,F$57&lt;=EDATE($D59,$D$52)),($F$47*(1-$D$53)/$D$52),0)</f>
        <v>0</v>
      </c>
      <c r="G59" s="33">
        <f t="shared" si="32"/>
        <v>163.04352666304663</v>
      </c>
      <c r="H59" s="33">
        <f t="shared" si="32"/>
        <v>163.04352666304663</v>
      </c>
      <c r="I59" s="33">
        <f t="shared" si="32"/>
        <v>163.04352666304663</v>
      </c>
      <c r="J59" s="33">
        <f t="shared" si="32"/>
        <v>163.04352666304663</v>
      </c>
      <c r="K59" s="33">
        <f t="shared" si="32"/>
        <v>163.04352666304663</v>
      </c>
      <c r="L59" s="33">
        <f t="shared" si="32"/>
        <v>163.04352666304663</v>
      </c>
      <c r="M59" s="33">
        <f t="shared" si="32"/>
        <v>163.04352666304663</v>
      </c>
      <c r="N59" s="33">
        <f t="shared" si="32"/>
        <v>163.04352666304663</v>
      </c>
      <c r="O59" s="33">
        <f t="shared" si="32"/>
        <v>163.04352666304663</v>
      </c>
      <c r="P59" s="33">
        <f t="shared" si="32"/>
        <v>163.04352666304663</v>
      </c>
      <c r="Q59" s="33">
        <f t="shared" si="32"/>
        <v>163.04352666304663</v>
      </c>
      <c r="R59" s="33">
        <f t="shared" si="32"/>
        <v>163.04352666304663</v>
      </c>
      <c r="S59" s="33">
        <f t="shared" si="32"/>
        <v>0</v>
      </c>
      <c r="T59" s="33">
        <f t="shared" si="32"/>
        <v>0</v>
      </c>
      <c r="U59" s="33">
        <f t="shared" si="32"/>
        <v>0</v>
      </c>
      <c r="V59" s="33">
        <f t="shared" si="32"/>
        <v>0</v>
      </c>
      <c r="W59" t="s">
        <v>285</v>
      </c>
    </row>
    <row r="60" spans="2:23">
      <c r="D60" s="244">
        <f t="shared" si="31"/>
        <v>46266</v>
      </c>
      <c r="E60" s="33">
        <f>IF(AND(E$57&gt;$D60,E$57&lt;=EDATE($D60,$D$52)),($G$47*(1-$D$53)/$D$52),0)</f>
        <v>0</v>
      </c>
      <c r="F60" s="33">
        <f t="shared" ref="F60:V60" si="33">IF(AND(F$57&gt;$D60,F$57&lt;=EDATE($D60,$D$52)),($G$47*(1-$D$53)/$D$52),0)</f>
        <v>0</v>
      </c>
      <c r="G60" s="33">
        <f t="shared" si="33"/>
        <v>0</v>
      </c>
      <c r="H60" s="33">
        <f t="shared" si="33"/>
        <v>163.04352666304663</v>
      </c>
      <c r="I60" s="33">
        <f t="shared" si="33"/>
        <v>163.04352666304663</v>
      </c>
      <c r="J60" s="33">
        <f t="shared" si="33"/>
        <v>163.04352666304663</v>
      </c>
      <c r="K60" s="33">
        <f t="shared" si="33"/>
        <v>163.04352666304663</v>
      </c>
      <c r="L60" s="33">
        <f t="shared" si="33"/>
        <v>163.04352666304663</v>
      </c>
      <c r="M60" s="33">
        <f t="shared" si="33"/>
        <v>163.04352666304663</v>
      </c>
      <c r="N60" s="33">
        <f t="shared" si="33"/>
        <v>163.04352666304663</v>
      </c>
      <c r="O60" s="33">
        <f t="shared" si="33"/>
        <v>163.04352666304663</v>
      </c>
      <c r="P60" s="33">
        <f t="shared" si="33"/>
        <v>163.04352666304663</v>
      </c>
      <c r="Q60" s="33">
        <f t="shared" si="33"/>
        <v>163.04352666304663</v>
      </c>
      <c r="R60" s="33">
        <f t="shared" si="33"/>
        <v>163.04352666304663</v>
      </c>
      <c r="S60" s="33">
        <f t="shared" si="33"/>
        <v>163.04352666304663</v>
      </c>
      <c r="T60" s="33">
        <f t="shared" si="33"/>
        <v>0</v>
      </c>
      <c r="U60" s="33">
        <f t="shared" si="33"/>
        <v>0</v>
      </c>
      <c r="V60" s="33">
        <f t="shared" si="33"/>
        <v>0</v>
      </c>
      <c r="W60" t="s">
        <v>285</v>
      </c>
    </row>
    <row r="61" spans="2:23">
      <c r="D61" s="244">
        <f t="shared" si="31"/>
        <v>46296</v>
      </c>
      <c r="E61" s="33">
        <f>IF(AND(E$57&gt;$D61,E$57&lt;=EDATE($D61,$D$52)),($H$47*(1-$D$53)/$D$52),0)</f>
        <v>0</v>
      </c>
      <c r="F61" s="33">
        <f t="shared" ref="F61:V61" si="34">IF(AND(F$57&gt;$D61,F$57&lt;=EDATE($D61,$D$52)),($H$47*(1-$D$53)/$D$52),0)</f>
        <v>0</v>
      </c>
      <c r="G61" s="33">
        <f t="shared" si="34"/>
        <v>0</v>
      </c>
      <c r="H61" s="33">
        <f t="shared" si="34"/>
        <v>0</v>
      </c>
      <c r="I61" s="33">
        <f t="shared" si="34"/>
        <v>163.04352666304663</v>
      </c>
      <c r="J61" s="33">
        <f t="shared" si="34"/>
        <v>163.04352666304663</v>
      </c>
      <c r="K61" s="33">
        <f t="shared" si="34"/>
        <v>163.04352666304663</v>
      </c>
      <c r="L61" s="33">
        <f t="shared" si="34"/>
        <v>163.04352666304663</v>
      </c>
      <c r="M61" s="33">
        <f t="shared" si="34"/>
        <v>163.04352666304663</v>
      </c>
      <c r="N61" s="33">
        <f t="shared" si="34"/>
        <v>163.04352666304663</v>
      </c>
      <c r="O61" s="33">
        <f t="shared" si="34"/>
        <v>163.04352666304663</v>
      </c>
      <c r="P61" s="33">
        <f t="shared" si="34"/>
        <v>163.04352666304663</v>
      </c>
      <c r="Q61" s="33">
        <f t="shared" si="34"/>
        <v>163.04352666304663</v>
      </c>
      <c r="R61" s="33">
        <f t="shared" si="34"/>
        <v>163.04352666304663</v>
      </c>
      <c r="S61" s="33">
        <f t="shared" si="34"/>
        <v>163.04352666304663</v>
      </c>
      <c r="T61" s="33">
        <f t="shared" si="34"/>
        <v>163.04352666304663</v>
      </c>
      <c r="U61" s="33">
        <f t="shared" si="34"/>
        <v>0</v>
      </c>
      <c r="V61" s="33">
        <f t="shared" si="34"/>
        <v>0</v>
      </c>
      <c r="W61" t="s">
        <v>285</v>
      </c>
    </row>
    <row r="62" spans="2:23">
      <c r="D62" s="244">
        <f t="shared" si="31"/>
        <v>46327</v>
      </c>
      <c r="E62" s="33">
        <f>IF(AND(E$57&gt;$D62,E$57&lt;=EDATE($D62,$D$52)),($I$47*(1-$D$53)/$D$52),0)</f>
        <v>0</v>
      </c>
      <c r="F62" s="33">
        <f t="shared" ref="F62:V62" si="35">IF(AND(F$57&gt;$D62,F$57&lt;=EDATE($D62,$D$52)),($I$47*(1-$D$53)/$D$52),0)</f>
        <v>0</v>
      </c>
      <c r="G62" s="33">
        <f t="shared" si="35"/>
        <v>0</v>
      </c>
      <c r="H62" s="33">
        <f t="shared" si="35"/>
        <v>0</v>
      </c>
      <c r="I62" s="33">
        <f t="shared" si="35"/>
        <v>0</v>
      </c>
      <c r="J62" s="33">
        <f t="shared" si="35"/>
        <v>163.04352666304663</v>
      </c>
      <c r="K62" s="33">
        <f t="shared" si="35"/>
        <v>163.04352666304663</v>
      </c>
      <c r="L62" s="33">
        <f t="shared" si="35"/>
        <v>163.04352666304663</v>
      </c>
      <c r="M62" s="33">
        <f t="shared" si="35"/>
        <v>163.04352666304663</v>
      </c>
      <c r="N62" s="33">
        <f t="shared" si="35"/>
        <v>163.04352666304663</v>
      </c>
      <c r="O62" s="33">
        <f t="shared" si="35"/>
        <v>163.04352666304663</v>
      </c>
      <c r="P62" s="33">
        <f t="shared" si="35"/>
        <v>163.04352666304663</v>
      </c>
      <c r="Q62" s="33">
        <f t="shared" si="35"/>
        <v>163.04352666304663</v>
      </c>
      <c r="R62" s="33">
        <f t="shared" si="35"/>
        <v>163.04352666304663</v>
      </c>
      <c r="S62" s="33">
        <f t="shared" si="35"/>
        <v>163.04352666304663</v>
      </c>
      <c r="T62" s="33">
        <f t="shared" si="35"/>
        <v>163.04352666304663</v>
      </c>
      <c r="U62" s="33">
        <f t="shared" si="35"/>
        <v>163.04352666304663</v>
      </c>
      <c r="V62" s="33">
        <f t="shared" si="35"/>
        <v>0</v>
      </c>
      <c r="W62" t="s">
        <v>285</v>
      </c>
    </row>
    <row r="63" spans="2:23">
      <c r="D63" s="244">
        <f t="shared" si="31"/>
        <v>46357</v>
      </c>
      <c r="E63" s="33">
        <f>IF(AND(E$57&gt;$D63,E$57&lt;=EDATE($D63,$D$52)),($J$47*(1-$D$53)/$D$52),0)</f>
        <v>0</v>
      </c>
      <c r="F63" s="33">
        <f t="shared" ref="F63:V63" si="36">IF(AND(F$57&gt;$D63,F$57&lt;=EDATE($D63,$D$52)),($J$47*(1-$D$53)/$D$52),0)</f>
        <v>0</v>
      </c>
      <c r="G63" s="33">
        <f t="shared" si="36"/>
        <v>0</v>
      </c>
      <c r="H63" s="33">
        <f t="shared" si="36"/>
        <v>0</v>
      </c>
      <c r="I63" s="33">
        <f t="shared" si="36"/>
        <v>0</v>
      </c>
      <c r="J63" s="33">
        <f t="shared" si="36"/>
        <v>0</v>
      </c>
      <c r="K63" s="33">
        <f t="shared" si="36"/>
        <v>163.04352666304663</v>
      </c>
      <c r="L63" s="33">
        <f t="shared" si="36"/>
        <v>163.04352666304663</v>
      </c>
      <c r="M63" s="33">
        <f t="shared" si="36"/>
        <v>163.04352666304663</v>
      </c>
      <c r="N63" s="33">
        <f t="shared" si="36"/>
        <v>163.04352666304663</v>
      </c>
      <c r="O63" s="33">
        <f t="shared" si="36"/>
        <v>163.04352666304663</v>
      </c>
      <c r="P63" s="33">
        <f t="shared" si="36"/>
        <v>163.04352666304663</v>
      </c>
      <c r="Q63" s="33">
        <f t="shared" si="36"/>
        <v>163.04352666304663</v>
      </c>
      <c r="R63" s="33">
        <f t="shared" si="36"/>
        <v>163.04352666304663</v>
      </c>
      <c r="S63" s="33">
        <f t="shared" si="36"/>
        <v>163.04352666304663</v>
      </c>
      <c r="T63" s="33">
        <f t="shared" si="36"/>
        <v>163.04352666304663</v>
      </c>
      <c r="U63" s="33">
        <f t="shared" si="36"/>
        <v>163.04352666304663</v>
      </c>
      <c r="V63" s="33">
        <f t="shared" si="36"/>
        <v>163.04352666304663</v>
      </c>
      <c r="W63" t="s">
        <v>285</v>
      </c>
    </row>
    <row r="64" spans="2:23">
      <c r="D64" s="244">
        <f t="shared" si="31"/>
        <v>46388</v>
      </c>
      <c r="E64" s="33">
        <f>IF(AND(E$57&gt;$D64,E$57&lt;=EDATE($D64,$D$52)),($K$47*(1-$D$53)/$D$52),0)</f>
        <v>0</v>
      </c>
      <c r="F64" s="33">
        <f t="shared" ref="F64:V64" si="37">IF(AND(F$57&gt;$D64,F$57&lt;=EDATE($D64,$D$52)),($K$47*(1-$D$53)/$D$52),0)</f>
        <v>0</v>
      </c>
      <c r="G64" s="33">
        <f t="shared" si="37"/>
        <v>0</v>
      </c>
      <c r="H64" s="33">
        <f t="shared" si="37"/>
        <v>0</v>
      </c>
      <c r="I64" s="33">
        <f t="shared" si="37"/>
        <v>0</v>
      </c>
      <c r="J64" s="33">
        <f t="shared" si="37"/>
        <v>0</v>
      </c>
      <c r="K64" s="33">
        <f t="shared" si="37"/>
        <v>0</v>
      </c>
      <c r="L64" s="33">
        <f t="shared" si="37"/>
        <v>244.56528999456989</v>
      </c>
      <c r="M64" s="33">
        <f t="shared" si="37"/>
        <v>244.56528999456989</v>
      </c>
      <c r="N64" s="33">
        <f t="shared" si="37"/>
        <v>244.56528999456989</v>
      </c>
      <c r="O64" s="33">
        <f t="shared" si="37"/>
        <v>244.56528999456989</v>
      </c>
      <c r="P64" s="33">
        <f t="shared" si="37"/>
        <v>244.56528999456989</v>
      </c>
      <c r="Q64" s="33">
        <f t="shared" si="37"/>
        <v>244.56528999456989</v>
      </c>
      <c r="R64" s="33">
        <f t="shared" si="37"/>
        <v>244.56528999456989</v>
      </c>
      <c r="S64" s="33">
        <f t="shared" si="37"/>
        <v>244.56528999456989</v>
      </c>
      <c r="T64" s="33">
        <f t="shared" si="37"/>
        <v>244.56528999456989</v>
      </c>
      <c r="U64" s="33">
        <f t="shared" si="37"/>
        <v>244.56528999456989</v>
      </c>
      <c r="V64" s="33">
        <f t="shared" si="37"/>
        <v>244.56528999456989</v>
      </c>
      <c r="W64" t="s">
        <v>285</v>
      </c>
    </row>
    <row r="65" spans="4:23">
      <c r="D65" s="244">
        <f t="shared" si="31"/>
        <v>46419</v>
      </c>
      <c r="E65" s="33">
        <f>IF(AND(E$57&gt;$D65,E$57&lt;=EDATE($D65,$D$52)),($L$47*(1-$D$53)/$D$52),0)</f>
        <v>0</v>
      </c>
      <c r="F65" s="33">
        <f t="shared" ref="F65:V65" si="38">IF(AND(F$57&gt;$D65,F$57&lt;=EDATE($D65,$D$52)),($L$47*(1-$D$53)/$D$52),0)</f>
        <v>0</v>
      </c>
      <c r="G65" s="33">
        <f t="shared" si="38"/>
        <v>0</v>
      </c>
      <c r="H65" s="33">
        <f t="shared" si="38"/>
        <v>0</v>
      </c>
      <c r="I65" s="33">
        <f t="shared" si="38"/>
        <v>0</v>
      </c>
      <c r="J65" s="33">
        <f t="shared" si="38"/>
        <v>0</v>
      </c>
      <c r="K65" s="33">
        <f t="shared" si="38"/>
        <v>0</v>
      </c>
      <c r="L65" s="33">
        <f t="shared" si="38"/>
        <v>0</v>
      </c>
      <c r="M65" s="33">
        <f t="shared" si="38"/>
        <v>244.56528999456989</v>
      </c>
      <c r="N65" s="33">
        <f t="shared" si="38"/>
        <v>244.56528999456989</v>
      </c>
      <c r="O65" s="33">
        <f t="shared" si="38"/>
        <v>244.56528999456989</v>
      </c>
      <c r="P65" s="33">
        <f t="shared" si="38"/>
        <v>244.56528999456989</v>
      </c>
      <c r="Q65" s="33">
        <f t="shared" si="38"/>
        <v>244.56528999456989</v>
      </c>
      <c r="R65" s="33">
        <f t="shared" si="38"/>
        <v>244.56528999456989</v>
      </c>
      <c r="S65" s="33">
        <f t="shared" si="38"/>
        <v>244.56528999456989</v>
      </c>
      <c r="T65" s="33">
        <f t="shared" si="38"/>
        <v>244.56528999456989</v>
      </c>
      <c r="U65" s="33">
        <f t="shared" si="38"/>
        <v>244.56528999456989</v>
      </c>
      <c r="V65" s="33">
        <f t="shared" si="38"/>
        <v>244.56528999456989</v>
      </c>
      <c r="W65" t="s">
        <v>285</v>
      </c>
    </row>
    <row r="66" spans="4:23">
      <c r="D66" s="244">
        <f t="shared" si="31"/>
        <v>46447</v>
      </c>
      <c r="E66" s="33">
        <f>IF(AND(E$57&gt;$D66,E$57&lt;=EDATE($D66,$D$52)),($M$47*(1-$D$53)/$D$52),0)</f>
        <v>0</v>
      </c>
      <c r="F66" s="33">
        <f t="shared" ref="F66:V66" si="39">IF(AND(F$57&gt;$D66,F$57&lt;=EDATE($D66,$D$52)),($M$47*(1-$D$53)/$D$52),0)</f>
        <v>0</v>
      </c>
      <c r="G66" s="33">
        <f t="shared" si="39"/>
        <v>0</v>
      </c>
      <c r="H66" s="33">
        <f t="shared" si="39"/>
        <v>0</v>
      </c>
      <c r="I66" s="33">
        <f t="shared" si="39"/>
        <v>0</v>
      </c>
      <c r="J66" s="33">
        <f t="shared" si="39"/>
        <v>0</v>
      </c>
      <c r="K66" s="33">
        <f t="shared" si="39"/>
        <v>0</v>
      </c>
      <c r="L66" s="33">
        <f t="shared" si="39"/>
        <v>0</v>
      </c>
      <c r="M66" s="33">
        <f t="shared" si="39"/>
        <v>0</v>
      </c>
      <c r="N66" s="33">
        <f t="shared" si="39"/>
        <v>244.56528999456989</v>
      </c>
      <c r="O66" s="33">
        <f t="shared" si="39"/>
        <v>244.56528999456989</v>
      </c>
      <c r="P66" s="33">
        <f t="shared" si="39"/>
        <v>244.56528999456989</v>
      </c>
      <c r="Q66" s="33">
        <f t="shared" si="39"/>
        <v>244.56528999456989</v>
      </c>
      <c r="R66" s="33">
        <f t="shared" si="39"/>
        <v>244.56528999456989</v>
      </c>
      <c r="S66" s="33">
        <f t="shared" si="39"/>
        <v>244.56528999456989</v>
      </c>
      <c r="T66" s="33">
        <f t="shared" si="39"/>
        <v>244.56528999456989</v>
      </c>
      <c r="U66" s="33">
        <f t="shared" si="39"/>
        <v>244.56528999456989</v>
      </c>
      <c r="V66" s="33">
        <f t="shared" si="39"/>
        <v>244.56528999456989</v>
      </c>
      <c r="W66" t="s">
        <v>285</v>
      </c>
    </row>
    <row r="67" spans="4:23">
      <c r="D67" s="244">
        <f t="shared" si="31"/>
        <v>46478</v>
      </c>
      <c r="E67" s="33">
        <f>IF(AND(E$57&gt;$D67,E$57&lt;=EDATE($D67,$D$52)),($N$47*(1-$D$53)/$D$52),0)</f>
        <v>0</v>
      </c>
      <c r="F67" s="33">
        <f t="shared" ref="F67:V67" si="40">IF(AND(F$57&gt;$D67,F$57&lt;=EDATE($D67,$D$52)),($N$47*(1-$D$53)/$D$52),0)</f>
        <v>0</v>
      </c>
      <c r="G67" s="33">
        <f t="shared" si="40"/>
        <v>0</v>
      </c>
      <c r="H67" s="33">
        <f t="shared" si="40"/>
        <v>0</v>
      </c>
      <c r="I67" s="33">
        <f t="shared" si="40"/>
        <v>0</v>
      </c>
      <c r="J67" s="33">
        <f t="shared" si="40"/>
        <v>0</v>
      </c>
      <c r="K67" s="33">
        <f t="shared" si="40"/>
        <v>0</v>
      </c>
      <c r="L67" s="33">
        <f t="shared" si="40"/>
        <v>0</v>
      </c>
      <c r="M67" s="33">
        <f t="shared" si="40"/>
        <v>0</v>
      </c>
      <c r="N67" s="33">
        <f t="shared" si="40"/>
        <v>0</v>
      </c>
      <c r="O67" s="33">
        <f t="shared" si="40"/>
        <v>244.56528999456989</v>
      </c>
      <c r="P67" s="33">
        <f t="shared" si="40"/>
        <v>244.56528999456989</v>
      </c>
      <c r="Q67" s="33">
        <f t="shared" si="40"/>
        <v>244.56528999456989</v>
      </c>
      <c r="R67" s="33">
        <f t="shared" si="40"/>
        <v>244.56528999456989</v>
      </c>
      <c r="S67" s="33">
        <f t="shared" si="40"/>
        <v>244.56528999456989</v>
      </c>
      <c r="T67" s="33">
        <f t="shared" si="40"/>
        <v>244.56528999456989</v>
      </c>
      <c r="U67" s="33">
        <f t="shared" si="40"/>
        <v>244.56528999456989</v>
      </c>
      <c r="V67" s="33">
        <f t="shared" si="40"/>
        <v>244.56528999456989</v>
      </c>
      <c r="W67" t="s">
        <v>285</v>
      </c>
    </row>
    <row r="68" spans="4:23">
      <c r="D68" s="244">
        <f t="shared" si="31"/>
        <v>46508</v>
      </c>
      <c r="E68" s="33">
        <f>IF(AND(E$57&gt;$D68,E$57&lt;=EDATE($D68,$D$52)),($O$47*(1-$D$53)/$D$52),0)</f>
        <v>0</v>
      </c>
      <c r="F68" s="33">
        <f t="shared" ref="F68:V68" si="41">IF(AND(F$57&gt;$D68,F$57&lt;=EDATE($D68,$D$52)),($O$47*(1-$D$53)/$D$52),0)</f>
        <v>0</v>
      </c>
      <c r="G68" s="33">
        <f t="shared" si="41"/>
        <v>0</v>
      </c>
      <c r="H68" s="33">
        <f t="shared" si="41"/>
        <v>0</v>
      </c>
      <c r="I68" s="33">
        <f t="shared" si="41"/>
        <v>0</v>
      </c>
      <c r="J68" s="33">
        <f t="shared" si="41"/>
        <v>0</v>
      </c>
      <c r="K68" s="33">
        <f t="shared" si="41"/>
        <v>0</v>
      </c>
      <c r="L68" s="33">
        <f t="shared" si="41"/>
        <v>0</v>
      </c>
      <c r="M68" s="33">
        <f t="shared" si="41"/>
        <v>0</v>
      </c>
      <c r="N68" s="33">
        <f t="shared" si="41"/>
        <v>0</v>
      </c>
      <c r="O68" s="33">
        <f t="shared" si="41"/>
        <v>0</v>
      </c>
      <c r="P68" s="33">
        <f t="shared" si="41"/>
        <v>244.56528999456989</v>
      </c>
      <c r="Q68" s="33">
        <f t="shared" si="41"/>
        <v>244.56528999456989</v>
      </c>
      <c r="R68" s="33">
        <f t="shared" si="41"/>
        <v>244.56528999456989</v>
      </c>
      <c r="S68" s="33">
        <f t="shared" si="41"/>
        <v>244.56528999456989</v>
      </c>
      <c r="T68" s="33">
        <f t="shared" si="41"/>
        <v>244.56528999456989</v>
      </c>
      <c r="U68" s="33">
        <f t="shared" si="41"/>
        <v>244.56528999456989</v>
      </c>
      <c r="V68" s="33">
        <f t="shared" si="41"/>
        <v>244.56528999456989</v>
      </c>
      <c r="W68" t="s">
        <v>285</v>
      </c>
    </row>
    <row r="69" spans="4:23">
      <c r="D69" s="244">
        <f t="shared" si="31"/>
        <v>46539</v>
      </c>
      <c r="E69" s="33">
        <f>IF(AND(E$57&gt;$D69,E$57&lt;=EDATE($D69,$D$52)),($P$47*(1-$D$53)/$D$52),0)</f>
        <v>0</v>
      </c>
      <c r="F69" s="33">
        <f t="shared" ref="F69:V69" si="42">IF(AND(F$57&gt;$D69,F$57&lt;=EDATE($D69,$D$52)),($P$47*(1-$D$53)/$D$52),0)</f>
        <v>0</v>
      </c>
      <c r="G69" s="33">
        <f t="shared" si="42"/>
        <v>0</v>
      </c>
      <c r="H69" s="33">
        <f t="shared" si="42"/>
        <v>0</v>
      </c>
      <c r="I69" s="33">
        <f t="shared" si="42"/>
        <v>0</v>
      </c>
      <c r="J69" s="33">
        <f t="shared" si="42"/>
        <v>0</v>
      </c>
      <c r="K69" s="33">
        <f t="shared" si="42"/>
        <v>0</v>
      </c>
      <c r="L69" s="33">
        <f t="shared" si="42"/>
        <v>0</v>
      </c>
      <c r="M69" s="33">
        <f t="shared" si="42"/>
        <v>0</v>
      </c>
      <c r="N69" s="33">
        <f t="shared" si="42"/>
        <v>0</v>
      </c>
      <c r="O69" s="33">
        <f t="shared" si="42"/>
        <v>0</v>
      </c>
      <c r="P69" s="33">
        <f t="shared" si="42"/>
        <v>0</v>
      </c>
      <c r="Q69" s="33">
        <f t="shared" si="42"/>
        <v>244.56528999456989</v>
      </c>
      <c r="R69" s="33">
        <f t="shared" si="42"/>
        <v>244.56528999456989</v>
      </c>
      <c r="S69" s="33">
        <f t="shared" si="42"/>
        <v>244.56528999456989</v>
      </c>
      <c r="T69" s="33">
        <f t="shared" si="42"/>
        <v>244.56528999456989</v>
      </c>
      <c r="U69" s="33">
        <f t="shared" si="42"/>
        <v>244.56528999456989</v>
      </c>
      <c r="V69" s="33">
        <f t="shared" si="42"/>
        <v>244.56528999456989</v>
      </c>
      <c r="W69" t="s">
        <v>285</v>
      </c>
    </row>
    <row r="70" spans="4:23">
      <c r="D70" s="244">
        <f t="shared" si="31"/>
        <v>46569</v>
      </c>
      <c r="E70" s="33">
        <f>IF(AND(E$57&gt;$D70,E$57&lt;=EDATE($D70,$D$52)),($Q$47*(1-$D$53)/$D$52),0)</f>
        <v>0</v>
      </c>
      <c r="F70" s="33">
        <f t="shared" ref="F70:V70" si="43">IF(AND(F$57&gt;$D70,F$57&lt;=EDATE($D70,$D$52)),($Q$47*(1-$D$53)/$D$52),0)</f>
        <v>0</v>
      </c>
      <c r="G70" s="33">
        <f t="shared" si="43"/>
        <v>0</v>
      </c>
      <c r="H70" s="33">
        <f t="shared" si="43"/>
        <v>0</v>
      </c>
      <c r="I70" s="33">
        <f t="shared" si="43"/>
        <v>0</v>
      </c>
      <c r="J70" s="33">
        <f t="shared" si="43"/>
        <v>0</v>
      </c>
      <c r="K70" s="33">
        <f t="shared" si="43"/>
        <v>0</v>
      </c>
      <c r="L70" s="33">
        <f t="shared" si="43"/>
        <v>0</v>
      </c>
      <c r="M70" s="33">
        <f t="shared" si="43"/>
        <v>0</v>
      </c>
      <c r="N70" s="33">
        <f t="shared" si="43"/>
        <v>0</v>
      </c>
      <c r="O70" s="33">
        <f t="shared" si="43"/>
        <v>0</v>
      </c>
      <c r="P70" s="33">
        <f t="shared" si="43"/>
        <v>0</v>
      </c>
      <c r="Q70" s="33">
        <f t="shared" si="43"/>
        <v>0</v>
      </c>
      <c r="R70" s="33">
        <f t="shared" si="43"/>
        <v>244.56528999456989</v>
      </c>
      <c r="S70" s="33">
        <f t="shared" si="43"/>
        <v>244.56528999456989</v>
      </c>
      <c r="T70" s="33">
        <f t="shared" si="43"/>
        <v>244.56528999456989</v>
      </c>
      <c r="U70" s="33">
        <f t="shared" si="43"/>
        <v>244.56528999456989</v>
      </c>
      <c r="V70" s="33">
        <f t="shared" si="43"/>
        <v>244.56528999456989</v>
      </c>
      <c r="W70" t="s">
        <v>285</v>
      </c>
    </row>
    <row r="71" spans="4:23">
      <c r="D71" s="244">
        <f t="shared" si="31"/>
        <v>46600</v>
      </c>
      <c r="E71" s="33">
        <f>IF(AND(E$57&gt;$D71,E$57&lt;=EDATE($D71,$D$52)),($R$47*(1-$D$53)/$D$52),0)</f>
        <v>0</v>
      </c>
      <c r="F71" s="33">
        <f t="shared" ref="F71:V71" si="44">IF(AND(F$57&gt;$D71,F$57&lt;=EDATE($D71,$D$52)),($R$47*(1-$D$53)/$D$52),0)</f>
        <v>0</v>
      </c>
      <c r="G71" s="33">
        <f t="shared" si="44"/>
        <v>0</v>
      </c>
      <c r="H71" s="33">
        <f t="shared" si="44"/>
        <v>0</v>
      </c>
      <c r="I71" s="33">
        <f t="shared" si="44"/>
        <v>0</v>
      </c>
      <c r="J71" s="33">
        <f t="shared" si="44"/>
        <v>0</v>
      </c>
      <c r="K71" s="33">
        <f t="shared" si="44"/>
        <v>0</v>
      </c>
      <c r="L71" s="33">
        <f t="shared" si="44"/>
        <v>0</v>
      </c>
      <c r="M71" s="33">
        <f t="shared" si="44"/>
        <v>0</v>
      </c>
      <c r="N71" s="33">
        <f t="shared" si="44"/>
        <v>0</v>
      </c>
      <c r="O71" s="33">
        <f t="shared" si="44"/>
        <v>0</v>
      </c>
      <c r="P71" s="33">
        <f t="shared" si="44"/>
        <v>0</v>
      </c>
      <c r="Q71" s="33">
        <f t="shared" si="44"/>
        <v>0</v>
      </c>
      <c r="R71" s="33">
        <f t="shared" si="44"/>
        <v>0</v>
      </c>
      <c r="S71" s="33">
        <f t="shared" si="44"/>
        <v>244.56528999456989</v>
      </c>
      <c r="T71" s="33">
        <f t="shared" si="44"/>
        <v>244.56528999456989</v>
      </c>
      <c r="U71" s="33">
        <f t="shared" si="44"/>
        <v>244.56528999456989</v>
      </c>
      <c r="V71" s="33">
        <f t="shared" si="44"/>
        <v>244.56528999456989</v>
      </c>
      <c r="W71" t="s">
        <v>285</v>
      </c>
    </row>
    <row r="72" spans="4:23">
      <c r="D72" s="244">
        <f t="shared" si="31"/>
        <v>46631</v>
      </c>
      <c r="E72" s="33">
        <f>IF(AND(E$57&gt;$D72,E$57&lt;=EDATE($D72,$D$52)),($S$47*(1-$D$53)/$D$52),0)</f>
        <v>0</v>
      </c>
      <c r="F72" s="33">
        <f t="shared" ref="F72:V72" si="45">IF(AND(F$57&gt;$D72,F$57&lt;=EDATE($D72,$D$52)),($S$47*(1-$D$53)/$D$52),0)</f>
        <v>0</v>
      </c>
      <c r="G72" s="33">
        <f t="shared" si="45"/>
        <v>0</v>
      </c>
      <c r="H72" s="33">
        <f t="shared" si="45"/>
        <v>0</v>
      </c>
      <c r="I72" s="33">
        <f t="shared" si="45"/>
        <v>0</v>
      </c>
      <c r="J72" s="33">
        <f t="shared" si="45"/>
        <v>0</v>
      </c>
      <c r="K72" s="33">
        <f t="shared" si="45"/>
        <v>0</v>
      </c>
      <c r="L72" s="33">
        <f t="shared" si="45"/>
        <v>0</v>
      </c>
      <c r="M72" s="33">
        <f t="shared" si="45"/>
        <v>0</v>
      </c>
      <c r="N72" s="33">
        <f t="shared" si="45"/>
        <v>0</v>
      </c>
      <c r="O72" s="33">
        <f t="shared" si="45"/>
        <v>0</v>
      </c>
      <c r="P72" s="33">
        <f t="shared" si="45"/>
        <v>0</v>
      </c>
      <c r="Q72" s="33">
        <f t="shared" si="45"/>
        <v>0</v>
      </c>
      <c r="R72" s="33">
        <f t="shared" si="45"/>
        <v>0</v>
      </c>
      <c r="S72" s="33">
        <f t="shared" si="45"/>
        <v>0</v>
      </c>
      <c r="T72" s="33">
        <f t="shared" si="45"/>
        <v>244.56528999456989</v>
      </c>
      <c r="U72" s="33">
        <f t="shared" si="45"/>
        <v>244.56528999456989</v>
      </c>
      <c r="V72" s="33">
        <f t="shared" si="45"/>
        <v>244.56528999456989</v>
      </c>
      <c r="W72" t="s">
        <v>285</v>
      </c>
    </row>
    <row r="73" spans="4:23">
      <c r="D73" s="244">
        <f t="shared" si="31"/>
        <v>46661</v>
      </c>
      <c r="E73" s="33">
        <f>IF(AND(E$57&gt;$D73,E$57&lt;=EDATE($D73,$D$52)),($T$47*(1-$D$53)/$D$52),0)</f>
        <v>0</v>
      </c>
      <c r="F73" s="33">
        <f t="shared" ref="F73:V73" si="46">IF(AND(F$57&gt;$D73,F$57&lt;=EDATE($D73,$D$52)),($T$47*(1-$D$53)/$D$52),0)</f>
        <v>0</v>
      </c>
      <c r="G73" s="33">
        <f t="shared" si="46"/>
        <v>0</v>
      </c>
      <c r="H73" s="33">
        <f t="shared" si="46"/>
        <v>0</v>
      </c>
      <c r="I73" s="33">
        <f t="shared" si="46"/>
        <v>0</v>
      </c>
      <c r="J73" s="33">
        <f t="shared" si="46"/>
        <v>0</v>
      </c>
      <c r="K73" s="33">
        <f t="shared" si="46"/>
        <v>0</v>
      </c>
      <c r="L73" s="33">
        <f t="shared" si="46"/>
        <v>0</v>
      </c>
      <c r="M73" s="33">
        <f t="shared" si="46"/>
        <v>0</v>
      </c>
      <c r="N73" s="33">
        <f t="shared" si="46"/>
        <v>0</v>
      </c>
      <c r="O73" s="33">
        <f t="shared" si="46"/>
        <v>0</v>
      </c>
      <c r="P73" s="33">
        <f t="shared" si="46"/>
        <v>0</v>
      </c>
      <c r="Q73" s="33">
        <f t="shared" si="46"/>
        <v>0</v>
      </c>
      <c r="R73" s="33">
        <f t="shared" si="46"/>
        <v>0</v>
      </c>
      <c r="S73" s="33">
        <f t="shared" si="46"/>
        <v>0</v>
      </c>
      <c r="T73" s="33">
        <f t="shared" si="46"/>
        <v>0</v>
      </c>
      <c r="U73" s="33">
        <f t="shared" si="46"/>
        <v>244.56528999456989</v>
      </c>
      <c r="V73" s="33">
        <f t="shared" si="46"/>
        <v>244.56528999456989</v>
      </c>
      <c r="W73" t="s">
        <v>285</v>
      </c>
    </row>
    <row r="74" spans="4:23">
      <c r="D74" s="244">
        <f t="shared" si="31"/>
        <v>46692</v>
      </c>
      <c r="E74" s="33">
        <f>IF(AND(E$57&gt;$D74,E$57&lt;=EDATE($D74,$D$52)),($U$47*(1-$D$53)/$D$52),0)</f>
        <v>0</v>
      </c>
      <c r="F74" s="33">
        <f t="shared" ref="F74:V74" si="47">IF(AND(F$57&gt;$D74,F$57&lt;=EDATE($D74,$D$52)),($U$47*(1-$D$53)/$D$52),0)</f>
        <v>0</v>
      </c>
      <c r="G74" s="33">
        <f t="shared" si="47"/>
        <v>0</v>
      </c>
      <c r="H74" s="33">
        <f t="shared" si="47"/>
        <v>0</v>
      </c>
      <c r="I74" s="33">
        <f t="shared" si="47"/>
        <v>0</v>
      </c>
      <c r="J74" s="33">
        <f t="shared" si="47"/>
        <v>0</v>
      </c>
      <c r="K74" s="33">
        <f t="shared" si="47"/>
        <v>0</v>
      </c>
      <c r="L74" s="33">
        <f t="shared" si="47"/>
        <v>0</v>
      </c>
      <c r="M74" s="33">
        <f t="shared" si="47"/>
        <v>0</v>
      </c>
      <c r="N74" s="33">
        <f t="shared" si="47"/>
        <v>0</v>
      </c>
      <c r="O74" s="33">
        <f t="shared" si="47"/>
        <v>0</v>
      </c>
      <c r="P74" s="33">
        <f t="shared" si="47"/>
        <v>0</v>
      </c>
      <c r="Q74" s="33">
        <f t="shared" si="47"/>
        <v>0</v>
      </c>
      <c r="R74" s="33">
        <f t="shared" si="47"/>
        <v>0</v>
      </c>
      <c r="S74" s="33">
        <f t="shared" si="47"/>
        <v>0</v>
      </c>
      <c r="T74" s="33">
        <f t="shared" si="47"/>
        <v>0</v>
      </c>
      <c r="U74" s="33">
        <f t="shared" si="47"/>
        <v>0</v>
      </c>
      <c r="V74" s="33">
        <f t="shared" si="47"/>
        <v>244.56528999456989</v>
      </c>
      <c r="W74" t="s">
        <v>285</v>
      </c>
    </row>
    <row r="75" spans="4:23">
      <c r="D75" s="244">
        <f t="shared" si="31"/>
        <v>46722</v>
      </c>
      <c r="E75" s="33">
        <f>IF(AND(E$57&gt;$D75,E$57&lt;=EDATE($D75,$D$52)),($V$47*(1-$D$53)/$D$52),0)</f>
        <v>0</v>
      </c>
      <c r="F75" s="33">
        <f t="shared" ref="F75:V75" si="48">IF(AND(F$57&gt;$D75,F$57&lt;=EDATE($D75,$D$52)),($V$47*(1-$D$53)/$D$52),0)</f>
        <v>0</v>
      </c>
      <c r="G75" s="33">
        <f t="shared" si="48"/>
        <v>0</v>
      </c>
      <c r="H75" s="33">
        <f t="shared" si="48"/>
        <v>0</v>
      </c>
      <c r="I75" s="33">
        <f t="shared" si="48"/>
        <v>0</v>
      </c>
      <c r="J75" s="33">
        <f t="shared" si="48"/>
        <v>0</v>
      </c>
      <c r="K75" s="33">
        <f t="shared" si="48"/>
        <v>0</v>
      </c>
      <c r="L75" s="33">
        <f t="shared" si="48"/>
        <v>0</v>
      </c>
      <c r="M75" s="33">
        <f t="shared" si="48"/>
        <v>0</v>
      </c>
      <c r="N75" s="33">
        <f t="shared" si="48"/>
        <v>0</v>
      </c>
      <c r="O75" s="33">
        <f t="shared" si="48"/>
        <v>0</v>
      </c>
      <c r="P75" s="33">
        <f t="shared" si="48"/>
        <v>0</v>
      </c>
      <c r="Q75" s="33">
        <f t="shared" si="48"/>
        <v>0</v>
      </c>
      <c r="R75" s="33">
        <f t="shared" si="48"/>
        <v>0</v>
      </c>
      <c r="S75" s="33">
        <f t="shared" si="48"/>
        <v>0</v>
      </c>
      <c r="T75" s="33">
        <f t="shared" si="48"/>
        <v>0</v>
      </c>
      <c r="U75" s="33">
        <f t="shared" si="48"/>
        <v>0</v>
      </c>
      <c r="V75" s="33">
        <f t="shared" si="48"/>
        <v>0</v>
      </c>
      <c r="W75" t="s">
        <v>285</v>
      </c>
    </row>
    <row r="76" spans="4:23">
      <c r="W76" t="s">
        <v>285</v>
      </c>
    </row>
    <row r="77" spans="4:23">
      <c r="D77" s="49" t="s">
        <v>266</v>
      </c>
      <c r="E77" s="250">
        <f t="shared" ref="E77:V77" si="49">SUM(E58:E75)</f>
        <v>0</v>
      </c>
      <c r="F77" s="250">
        <f t="shared" si="49"/>
        <v>163.04352666304663</v>
      </c>
      <c r="G77" s="250">
        <f t="shared" si="49"/>
        <v>326.08705332609327</v>
      </c>
      <c r="H77" s="250">
        <f>SUM(H58:H75)</f>
        <v>489.1305799891399</v>
      </c>
      <c r="I77" s="250">
        <f t="shared" si="49"/>
        <v>652.17410665218654</v>
      </c>
      <c r="J77" s="250">
        <f t="shared" si="49"/>
        <v>815.21763331523312</v>
      </c>
      <c r="K77" s="250">
        <f t="shared" si="49"/>
        <v>978.26115997827969</v>
      </c>
      <c r="L77" s="250">
        <f t="shared" si="49"/>
        <v>1222.8264499728496</v>
      </c>
      <c r="M77" s="250">
        <f t="shared" si="49"/>
        <v>1467.3917399674194</v>
      </c>
      <c r="N77" s="250">
        <f t="shared" si="49"/>
        <v>1711.9570299619893</v>
      </c>
      <c r="O77" s="250">
        <f t="shared" si="49"/>
        <v>1956.5223199565592</v>
      </c>
      <c r="P77" s="250">
        <f t="shared" si="49"/>
        <v>2201.0876099511293</v>
      </c>
      <c r="Q77" s="250">
        <f t="shared" si="49"/>
        <v>2445.6528999456991</v>
      </c>
      <c r="R77" s="250">
        <f t="shared" si="49"/>
        <v>2527.1746632772224</v>
      </c>
      <c r="S77" s="250">
        <f t="shared" si="49"/>
        <v>2608.6964266087457</v>
      </c>
      <c r="T77" s="250">
        <f t="shared" si="49"/>
        <v>2690.218189940269</v>
      </c>
      <c r="U77" s="250">
        <f t="shared" si="49"/>
        <v>2771.7399532717923</v>
      </c>
      <c r="V77" s="250">
        <f t="shared" si="49"/>
        <v>2853.2617166033156</v>
      </c>
      <c r="W77" t="s">
        <v>285</v>
      </c>
    </row>
    <row r="78" spans="4:23">
      <c r="W78" t="s">
        <v>285</v>
      </c>
    </row>
    <row r="79" spans="4:23">
      <c r="W79" t="s">
        <v>285</v>
      </c>
    </row>
  </sheetData>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254"/>
  <sheetViews>
    <sheetView zoomScale="54" zoomScaleNormal="130" workbookViewId="0">
      <pane xSplit="8" ySplit="8" topLeftCell="O9" activePane="bottomRight" state="frozen"/>
      <selection pane="topRight" activeCell="I1" sqref="I1"/>
      <selection pane="bottomLeft" activeCell="A9" sqref="A9"/>
      <selection pane="bottomRight" activeCell="A235" sqref="A235:XFD247"/>
    </sheetView>
  </sheetViews>
  <sheetFormatPr defaultColWidth="0" defaultRowHeight="14.5" zeroHeight="1"/>
  <cols>
    <col min="1" max="1" width="8.81640625" style="1" customWidth="1"/>
    <col min="2" max="2" width="2.453125" style="1" customWidth="1"/>
    <col min="3" max="3" width="4.453125" style="1" customWidth="1"/>
    <col min="4" max="4" width="11.81640625" style="1" customWidth="1"/>
    <col min="5" max="6" width="3.1796875" style="1" customWidth="1"/>
    <col min="7" max="7" width="7.81640625" style="1" customWidth="1"/>
    <col min="8" max="8" width="7.453125" style="1" bestFit="1" customWidth="1"/>
    <col min="9" max="9" width="9.1796875" style="1" bestFit="1" customWidth="1"/>
    <col min="10" max="10" width="12.1796875" style="1" hidden="1" customWidth="1"/>
    <col min="11" max="11" width="13.81640625" style="1" customWidth="1"/>
    <col min="12" max="12" width="14.1796875" style="1" customWidth="1"/>
    <col min="13" max="13" width="16.1796875" style="1" customWidth="1"/>
    <col min="14" max="14" width="14.453125" style="1" bestFit="1" customWidth="1"/>
    <col min="15" max="15" width="14.81640625" style="1" customWidth="1"/>
    <col min="16" max="16" width="13.1796875" style="1" hidden="1" customWidth="1"/>
    <col min="17" max="17" width="10.81640625" style="1" customWidth="1"/>
    <col min="18" max="18" width="12.1796875" bestFit="1" customWidth="1"/>
    <col min="19" max="19" width="12.1796875" customWidth="1"/>
    <col min="20" max="20" width="13.81640625" style="1" customWidth="1"/>
    <col min="21" max="23" width="13" style="21" bestFit="1" customWidth="1"/>
    <col min="24" max="24" width="12.54296875" style="21" bestFit="1" customWidth="1"/>
    <col min="25" max="25" width="13" style="21" bestFit="1" customWidth="1"/>
    <col min="26" max="26" width="12.54296875" style="21" bestFit="1" customWidth="1"/>
    <col min="27" max="27" width="13.453125" style="21" bestFit="1" customWidth="1"/>
    <col min="28" max="28" width="12.54296875" style="21" bestFit="1" customWidth="1"/>
    <col min="29" max="30" width="13" style="21" bestFit="1" customWidth="1"/>
    <col min="31" max="31" width="13.453125" style="21" bestFit="1" customWidth="1"/>
    <col min="32" max="32" width="13.1796875" style="21" bestFit="1" customWidth="1"/>
    <col min="33" max="35" width="12.453125" style="21" bestFit="1" customWidth="1"/>
    <col min="36" max="36" width="10.81640625" style="21" customWidth="1"/>
    <col min="37" max="37" width="13.453125" style="21" customWidth="1"/>
    <col min="38" max="38" width="12.81640625" style="21" customWidth="1"/>
    <col min="39" max="44" width="14.1796875" style="21" hidden="1" customWidth="1"/>
    <col min="45" max="45" width="8.81640625" style="1" customWidth="1"/>
    <col min="46" max="46" width="15.1796875" style="1" customWidth="1"/>
    <col min="47" max="47" width="13.54296875" style="1" customWidth="1"/>
    <col min="48" max="48" width="15.1796875" style="401" customWidth="1"/>
    <col min="49" max="60" width="16.453125" style="1" hidden="1" customWidth="1"/>
    <col min="61" max="16384" width="8.81640625" style="1" hidden="1"/>
  </cols>
  <sheetData>
    <row r="1" spans="1:49">
      <c r="A1" s="7" t="s">
        <v>23</v>
      </c>
      <c r="J1" s="260"/>
      <c r="K1" s="260"/>
      <c r="L1" s="260"/>
      <c r="M1" s="260"/>
      <c r="U1" s="1"/>
      <c r="V1" s="1"/>
      <c r="W1" s="1"/>
      <c r="X1" s="1"/>
      <c r="Y1" s="1"/>
      <c r="Z1" s="1"/>
      <c r="AA1" s="1"/>
      <c r="AB1" s="1"/>
      <c r="AC1" s="1"/>
      <c r="AD1" s="1"/>
      <c r="AE1" s="1"/>
      <c r="AF1" s="1"/>
      <c r="AG1" s="1"/>
      <c r="AH1" s="1"/>
      <c r="AI1" s="1"/>
      <c r="AJ1" s="1"/>
      <c r="AK1" s="1"/>
      <c r="AL1" s="1"/>
      <c r="AM1" s="1"/>
      <c r="AN1" s="1"/>
      <c r="AO1" s="1"/>
      <c r="AP1" s="1"/>
      <c r="AQ1" s="1"/>
      <c r="AR1" s="1"/>
      <c r="AS1" s="1" t="s">
        <v>19</v>
      </c>
    </row>
    <row r="2" spans="1:49">
      <c r="A2" s="1" t="s">
        <v>24</v>
      </c>
      <c r="J2" s="260"/>
      <c r="K2" s="260"/>
      <c r="L2" s="260"/>
      <c r="M2" s="1204"/>
      <c r="U2" s="1"/>
      <c r="V2" s="1"/>
      <c r="W2" s="1"/>
      <c r="X2" s="1"/>
      <c r="Y2" s="1"/>
      <c r="Z2" s="1"/>
      <c r="AA2" s="1"/>
      <c r="AB2" s="1"/>
      <c r="AC2" s="1"/>
      <c r="AD2" s="1"/>
      <c r="AE2" s="1"/>
      <c r="AF2" s="1"/>
      <c r="AG2" s="1"/>
      <c r="AH2" s="1"/>
      <c r="AI2" s="1"/>
      <c r="AJ2" s="1"/>
      <c r="AK2" s="1"/>
      <c r="AL2" s="1"/>
      <c r="AM2" s="1"/>
      <c r="AN2" s="1"/>
      <c r="AO2" s="1"/>
      <c r="AP2" s="1"/>
      <c r="AQ2" s="1"/>
      <c r="AR2" s="1"/>
      <c r="AS2" s="1" t="s">
        <v>19</v>
      </c>
    </row>
    <row r="3" spans="1:49">
      <c r="A3" s="8" t="s">
        <v>25</v>
      </c>
      <c r="J3" s="442"/>
      <c r="K3" s="442"/>
      <c r="L3" s="442"/>
      <c r="M3" s="1142"/>
      <c r="U3" s="1"/>
      <c r="V3" s="1"/>
      <c r="W3" s="1"/>
      <c r="X3" s="1"/>
      <c r="Y3" s="1"/>
      <c r="Z3" s="1"/>
      <c r="AA3" s="1"/>
      <c r="AB3" s="1"/>
      <c r="AC3" s="1"/>
      <c r="AD3" s="1"/>
      <c r="AE3" s="1"/>
      <c r="AF3" s="1"/>
      <c r="AG3" s="1"/>
      <c r="AH3" s="1"/>
      <c r="AI3" s="1"/>
      <c r="AJ3" s="1"/>
      <c r="AK3" s="1"/>
      <c r="AL3" s="1"/>
      <c r="AM3" s="1"/>
      <c r="AN3" s="1"/>
      <c r="AO3" s="1"/>
      <c r="AP3" s="1"/>
      <c r="AQ3" s="1"/>
      <c r="AR3" s="1"/>
      <c r="AS3" s="1" t="s">
        <v>19</v>
      </c>
    </row>
    <row r="4" spans="1:49">
      <c r="A4" s="9" t="s">
        <v>26</v>
      </c>
      <c r="J4" s="6"/>
      <c r="K4" s="260"/>
      <c r="L4" s="6"/>
      <c r="M4" s="1202"/>
      <c r="U4" s="1"/>
      <c r="V4" s="1"/>
      <c r="W4" s="1"/>
      <c r="X4" s="1"/>
      <c r="Y4" s="1"/>
      <c r="Z4" s="1"/>
      <c r="AA4" s="1"/>
      <c r="AB4" s="1"/>
      <c r="AC4" s="1"/>
      <c r="AD4" s="1"/>
      <c r="AE4" s="1"/>
      <c r="AF4" s="1"/>
      <c r="AG4" s="1"/>
      <c r="AH4" s="1"/>
      <c r="AI4" s="1"/>
      <c r="AJ4" s="1"/>
      <c r="AK4" s="1"/>
      <c r="AL4" s="1"/>
      <c r="AM4" s="1"/>
      <c r="AN4" s="1"/>
      <c r="AO4" s="1"/>
      <c r="AP4" s="1"/>
      <c r="AQ4" s="1"/>
      <c r="AR4" s="1"/>
      <c r="AS4" s="1" t="s">
        <v>19</v>
      </c>
    </row>
    <row r="5" spans="1:49">
      <c r="J5" s="260"/>
      <c r="K5" s="260"/>
      <c r="L5" s="260"/>
      <c r="O5" s="6" t="s">
        <v>2</v>
      </c>
      <c r="P5" s="6"/>
      <c r="Q5" s="6" t="s">
        <v>539</v>
      </c>
      <c r="U5" s="1"/>
      <c r="V5" s="1"/>
      <c r="W5" s="1"/>
      <c r="X5" s="1"/>
      <c r="Y5" s="1"/>
      <c r="Z5" s="1"/>
      <c r="AA5" s="1"/>
      <c r="AB5" s="1"/>
      <c r="AC5" s="1"/>
      <c r="AD5" s="1"/>
      <c r="AE5" s="1"/>
      <c r="AF5" s="1"/>
      <c r="AG5" s="1"/>
      <c r="AH5" s="1"/>
      <c r="AI5" s="1"/>
      <c r="AJ5" s="1"/>
      <c r="AK5" s="1"/>
      <c r="AL5" s="1"/>
      <c r="AM5" s="1"/>
      <c r="AN5" s="1"/>
      <c r="AO5" s="1"/>
      <c r="AP5" s="1"/>
      <c r="AQ5" s="1"/>
      <c r="AR5" s="1"/>
      <c r="AS5" s="1" t="s">
        <v>19</v>
      </c>
    </row>
    <row r="6" spans="1:49">
      <c r="J6" s="602" t="s">
        <v>483</v>
      </c>
      <c r="K6" s="602"/>
      <c r="L6" s="602"/>
      <c r="M6" s="602"/>
      <c r="N6" s="604" t="s">
        <v>484</v>
      </c>
      <c r="O6" s="604"/>
      <c r="P6" s="604"/>
      <c r="U6" s="607" t="s">
        <v>821</v>
      </c>
      <c r="V6" s="607"/>
      <c r="W6" s="1304"/>
      <c r="X6" s="1304"/>
      <c r="Y6" s="604" t="s">
        <v>834</v>
      </c>
      <c r="Z6" s="604"/>
      <c r="AA6" s="604"/>
      <c r="AB6" s="604"/>
      <c r="AC6" s="604"/>
      <c r="AD6" s="604"/>
      <c r="AE6" s="604"/>
      <c r="AF6" s="604"/>
      <c r="AG6" s="604"/>
      <c r="AH6" s="604"/>
      <c r="AI6" s="604"/>
      <c r="AJ6" s="604"/>
      <c r="AK6" s="604"/>
      <c r="AL6" s="604"/>
      <c r="AM6" s="604"/>
      <c r="AN6" s="604"/>
      <c r="AO6" s="604"/>
      <c r="AP6" s="604"/>
      <c r="AQ6" s="604"/>
      <c r="AR6" s="604"/>
      <c r="AS6" s="1" t="s">
        <v>19</v>
      </c>
    </row>
    <row r="7" spans="1:49" s="401" customFormat="1">
      <c r="J7" s="11">
        <v>2022</v>
      </c>
      <c r="K7" s="11">
        <f>J7+1</f>
        <v>2023</v>
      </c>
      <c r="L7" s="11">
        <f>K7+1</f>
        <v>2024</v>
      </c>
      <c r="M7" s="550">
        <f>L7+1</f>
        <v>2025</v>
      </c>
      <c r="N7" s="560">
        <f>M7+1</f>
        <v>2026</v>
      </c>
      <c r="O7" s="560" t="s">
        <v>429</v>
      </c>
      <c r="P7" s="560">
        <f>N7+1</f>
        <v>2027</v>
      </c>
      <c r="R7"/>
      <c r="S7"/>
      <c r="U7" s="385">
        <v>46023</v>
      </c>
      <c r="V7" s="385">
        <f t="shared" ref="V7:Z7" si="0">EDATE(U7,1)</f>
        <v>46054</v>
      </c>
      <c r="W7" s="385">
        <f t="shared" si="0"/>
        <v>46082</v>
      </c>
      <c r="X7" s="385">
        <f t="shared" si="0"/>
        <v>46113</v>
      </c>
      <c r="Y7" s="385">
        <f t="shared" si="0"/>
        <v>46143</v>
      </c>
      <c r="Z7" s="385">
        <f t="shared" si="0"/>
        <v>46174</v>
      </c>
      <c r="AA7" s="385">
        <f t="shared" ref="AA7:AR7" si="1">EDATE(Z7,1)</f>
        <v>46204</v>
      </c>
      <c r="AB7" s="385">
        <f t="shared" si="1"/>
        <v>46235</v>
      </c>
      <c r="AC7" s="385">
        <f t="shared" si="1"/>
        <v>46266</v>
      </c>
      <c r="AD7" s="385">
        <f t="shared" si="1"/>
        <v>46296</v>
      </c>
      <c r="AE7" s="385">
        <f t="shared" si="1"/>
        <v>46327</v>
      </c>
      <c r="AF7" s="385">
        <f t="shared" si="1"/>
        <v>46357</v>
      </c>
      <c r="AG7" s="385">
        <f t="shared" si="1"/>
        <v>46388</v>
      </c>
      <c r="AH7" s="385">
        <f t="shared" si="1"/>
        <v>46419</v>
      </c>
      <c r="AI7" s="385">
        <f t="shared" si="1"/>
        <v>46447</v>
      </c>
      <c r="AJ7" s="385">
        <f t="shared" si="1"/>
        <v>46478</v>
      </c>
      <c r="AK7" s="385">
        <f t="shared" si="1"/>
        <v>46508</v>
      </c>
      <c r="AL7" s="385">
        <f t="shared" si="1"/>
        <v>46539</v>
      </c>
      <c r="AM7" s="385">
        <f t="shared" si="1"/>
        <v>46569</v>
      </c>
      <c r="AN7" s="385">
        <f t="shared" si="1"/>
        <v>46600</v>
      </c>
      <c r="AO7" s="385">
        <f t="shared" si="1"/>
        <v>46631</v>
      </c>
      <c r="AP7" s="385">
        <f t="shared" si="1"/>
        <v>46661</v>
      </c>
      <c r="AQ7" s="385">
        <f t="shared" si="1"/>
        <v>46692</v>
      </c>
      <c r="AR7" s="385">
        <f t="shared" si="1"/>
        <v>46722</v>
      </c>
      <c r="AS7" s="1" t="s">
        <v>19</v>
      </c>
    </row>
    <row r="8" spans="1:49">
      <c r="J8" s="5" t="s">
        <v>22</v>
      </c>
      <c r="K8" s="5" t="s">
        <v>22</v>
      </c>
      <c r="L8" s="5" t="s">
        <v>22</v>
      </c>
      <c r="M8" s="5" t="s">
        <v>22</v>
      </c>
      <c r="N8" s="5" t="s">
        <v>22</v>
      </c>
      <c r="O8" s="5" t="s">
        <v>22</v>
      </c>
      <c r="P8" s="5" t="s">
        <v>22</v>
      </c>
      <c r="U8" s="5" t="s">
        <v>22</v>
      </c>
      <c r="V8" s="5" t="s">
        <v>22</v>
      </c>
      <c r="W8" s="5" t="s">
        <v>22</v>
      </c>
      <c r="X8" s="5" t="s">
        <v>22</v>
      </c>
      <c r="Y8" s="5" t="s">
        <v>22</v>
      </c>
      <c r="Z8" s="5" t="s">
        <v>22</v>
      </c>
      <c r="AA8" s="5" t="s">
        <v>22</v>
      </c>
      <c r="AB8" s="5" t="s">
        <v>22</v>
      </c>
      <c r="AC8" s="5" t="s">
        <v>22</v>
      </c>
      <c r="AD8" s="5" t="s">
        <v>22</v>
      </c>
      <c r="AE8" s="5" t="s">
        <v>22</v>
      </c>
      <c r="AF8" s="5" t="s">
        <v>22</v>
      </c>
      <c r="AG8" s="5" t="s">
        <v>22</v>
      </c>
      <c r="AH8" s="5" t="s">
        <v>22</v>
      </c>
      <c r="AI8" s="5" t="s">
        <v>22</v>
      </c>
      <c r="AJ8" s="5" t="s">
        <v>22</v>
      </c>
      <c r="AK8" s="5" t="s">
        <v>22</v>
      </c>
      <c r="AL8" s="5" t="s">
        <v>22</v>
      </c>
      <c r="AM8" s="5" t="s">
        <v>22</v>
      </c>
      <c r="AN8" s="5" t="s">
        <v>22</v>
      </c>
      <c r="AO8" s="5" t="s">
        <v>22</v>
      </c>
      <c r="AP8" s="5" t="s">
        <v>22</v>
      </c>
      <c r="AQ8" s="5" t="s">
        <v>22</v>
      </c>
      <c r="AR8" s="5" t="s">
        <v>22</v>
      </c>
      <c r="AS8" s="1" t="s">
        <v>19</v>
      </c>
      <c r="AT8" s="1" t="s">
        <v>202</v>
      </c>
      <c r="AU8" s="1" t="s">
        <v>646</v>
      </c>
      <c r="AV8" s="401" t="s">
        <v>647</v>
      </c>
    </row>
    <row r="9" spans="1:49">
      <c r="A9" s="1" t="s">
        <v>1046</v>
      </c>
      <c r="B9" s="13" t="s">
        <v>20</v>
      </c>
      <c r="C9" s="2"/>
      <c r="D9" s="2"/>
      <c r="E9" s="2"/>
      <c r="F9" s="2"/>
      <c r="G9" s="2"/>
      <c r="H9" s="2"/>
      <c r="I9" s="2"/>
      <c r="J9" s="2"/>
      <c r="K9" s="2"/>
      <c r="L9" s="2"/>
      <c r="M9" s="2"/>
      <c r="N9" s="2"/>
      <c r="O9" s="2"/>
      <c r="P9" s="2"/>
      <c r="Q9" s="2"/>
      <c r="T9" s="2"/>
      <c r="U9" s="2"/>
      <c r="V9" s="2"/>
      <c r="W9" s="2"/>
      <c r="X9" s="2"/>
      <c r="Y9" s="2"/>
      <c r="Z9" s="2"/>
      <c r="AA9" s="2"/>
      <c r="AB9" s="2"/>
      <c r="AC9" s="2"/>
      <c r="AD9" s="2"/>
      <c r="AE9" s="2"/>
      <c r="AF9" s="2"/>
      <c r="AG9" s="2"/>
      <c r="AH9" s="2"/>
      <c r="AI9" s="2"/>
      <c r="AJ9" s="2"/>
      <c r="AK9" s="2"/>
      <c r="AL9" s="2"/>
      <c r="AM9" s="2"/>
      <c r="AN9" s="2"/>
      <c r="AO9" s="2"/>
      <c r="AP9" s="2"/>
      <c r="AQ9" s="2"/>
      <c r="AR9" s="2"/>
      <c r="AS9" s="1" t="s">
        <v>19</v>
      </c>
    </row>
    <row r="10" spans="1:49">
      <c r="B10" s="3" t="s">
        <v>0</v>
      </c>
      <c r="I10" s="21"/>
      <c r="J10" s="38">
        <f>COGS_Breakdown_1231!D37</f>
        <v>222813.080299811</v>
      </c>
      <c r="K10" s="38">
        <f>COGS_Breakdown_1231!E37</f>
        <v>530805.85757528094</v>
      </c>
      <c r="L10" s="38">
        <f>COGS_Breakdown_1231!F37</f>
        <v>655437.76590999984</v>
      </c>
      <c r="M10" s="38">
        <f>COGS_Breakdown_1231!G37</f>
        <v>788818.15963000013</v>
      </c>
      <c r="N10" s="38">
        <f>'IS-Other Calculations'!N27</f>
        <v>1091319.9804278752</v>
      </c>
      <c r="O10" s="38">
        <f>'IS-Other Calculations'!O27</f>
        <v>619476.69975418237</v>
      </c>
      <c r="P10" s="38">
        <f>'IS-Other Calculations'!P27</f>
        <v>1500522.773616855</v>
      </c>
      <c r="Q10" s="1" t="s">
        <v>285</v>
      </c>
      <c r="T10" s="398"/>
      <c r="U10" s="1159">
        <f>'IS-Other Calculations'!W27</f>
        <v>95427.666963551994</v>
      </c>
      <c r="V10" s="1159">
        <f>'IS-Other Calculations'!X27</f>
        <v>60517.063944512003</v>
      </c>
      <c r="W10" s="644">
        <f>'IS-Other Calculations'!Y27</f>
        <v>42711</v>
      </c>
      <c r="X10" s="644">
        <f>'IS-Other Calculations'!Z27</f>
        <v>17031</v>
      </c>
      <c r="Y10" s="38">
        <f>'IS-Other Calculations'!AA27</f>
        <v>38689.951825833326</v>
      </c>
      <c r="Z10" s="38">
        <f>'IS-Other Calculations'!AB27</f>
        <v>110697.83639300315</v>
      </c>
      <c r="AA10" s="38">
        <f>'IS-Other Calculations'!AC27</f>
        <v>119768.75228245805</v>
      </c>
      <c r="AB10" s="38">
        <f>'IS-Other Calculations'!AD27</f>
        <v>115960.38251245806</v>
      </c>
      <c r="AC10" s="38">
        <f>'IS-Other Calculations'!AE27</f>
        <v>129110.058336609</v>
      </c>
      <c r="AD10" s="38">
        <f>'IS-Other Calculations'!AF27</f>
        <v>114641.17004245806</v>
      </c>
      <c r="AE10" s="38">
        <f>'IS-Other Calculations'!AG27</f>
        <v>118474.66438245805</v>
      </c>
      <c r="AF10" s="38">
        <f>'IS-Other Calculations'!AH27</f>
        <v>128290.43374453354</v>
      </c>
      <c r="AG10" s="38">
        <f>'IS-Other Calculations'!AI27</f>
        <v>114436.81974094862</v>
      </c>
      <c r="AH10" s="38">
        <f>'IS-Other Calculations'!AJ27</f>
        <v>96781.607470948627</v>
      </c>
      <c r="AI10" s="38">
        <f>'IS-Other Calculations'!AK27</f>
        <v>112253.07277094864</v>
      </c>
      <c r="AJ10" s="38">
        <f>'IS-Other Calculations'!AL27</f>
        <v>96781.607470948627</v>
      </c>
      <c r="AK10" s="38">
        <f>'IS-Other Calculations'!AM27</f>
        <v>96781.607470948627</v>
      </c>
      <c r="AL10" s="38">
        <f>'IS-Other Calculations'!AN27</f>
        <v>102441.9848294392</v>
      </c>
      <c r="AM10" s="38">
        <f>'IS-Other Calculations'!AO27</f>
        <v>148668.39992377884</v>
      </c>
      <c r="AN10" s="38">
        <f>'IS-Other Calculations'!AP27</f>
        <v>148668.39992377884</v>
      </c>
      <c r="AO10" s="38">
        <f>'IS-Other Calculations'!AQ27</f>
        <v>148668.39992377884</v>
      </c>
      <c r="AP10" s="38">
        <f>'IS-Other Calculations'!AR27</f>
        <v>147525.90666377882</v>
      </c>
      <c r="AQ10" s="38">
        <f>'IS-Other Calculations'!AS27</f>
        <v>143757.48371377881</v>
      </c>
      <c r="AR10" s="38">
        <f>'IS-Other Calculations'!AT27</f>
        <v>143757.48371377881</v>
      </c>
      <c r="AS10" s="1" t="s">
        <v>19</v>
      </c>
    </row>
    <row r="11" spans="1:49">
      <c r="C11" s="3" t="s">
        <v>1047</v>
      </c>
      <c r="I11" s="21"/>
      <c r="J11" s="22">
        <f>COGS_Breakdown_1231!D33</f>
        <v>139864.02671981099</v>
      </c>
      <c r="K11" s="22">
        <f>COGS_Breakdown_1231!E33</f>
        <v>460050.82179528096</v>
      </c>
      <c r="L11" s="22">
        <f>COGS_Breakdown_1231!F33</f>
        <v>612656.00275999994</v>
      </c>
      <c r="M11" s="22">
        <f>COGS_Breakdown_1231!G33</f>
        <v>722872.0099200001</v>
      </c>
      <c r="N11" s="22">
        <f t="shared" ref="N11:O11" si="2">N12+N13</f>
        <v>827685.12484806392</v>
      </c>
      <c r="O11" s="22">
        <f t="shared" si="2"/>
        <v>491467.30992999999</v>
      </c>
      <c r="P11" s="22">
        <f>P12+P13</f>
        <v>938843.61660999991</v>
      </c>
      <c r="Q11" s="1" t="s">
        <v>285</v>
      </c>
      <c r="T11" s="398"/>
      <c r="U11" s="662">
        <f>U12+U13</f>
        <v>90177.730908063939</v>
      </c>
      <c r="V11" s="662">
        <f>V12+V13</f>
        <v>59827</v>
      </c>
      <c r="W11" s="662">
        <f>W12+W13</f>
        <v>34333</v>
      </c>
      <c r="X11" s="662">
        <f t="shared" ref="X11:AL11" si="3">X12+X13</f>
        <v>15986</v>
      </c>
      <c r="Y11" s="22">
        <f t="shared" si="3"/>
        <v>38004.948699999994</v>
      </c>
      <c r="Z11" s="22">
        <f t="shared" si="3"/>
        <v>65648.675650000005</v>
      </c>
      <c r="AA11" s="22">
        <f t="shared" si="3"/>
        <v>88370.960896666656</v>
      </c>
      <c r="AB11" s="22">
        <f t="shared" si="3"/>
        <v>84562.591126666666</v>
      </c>
      <c r="AC11" s="22">
        <f t="shared" si="3"/>
        <v>88278.304686666655</v>
      </c>
      <c r="AD11" s="22">
        <f t="shared" si="3"/>
        <v>83243.378656666668</v>
      </c>
      <c r="AE11" s="22">
        <f t="shared" si="3"/>
        <v>87076.872996666658</v>
      </c>
      <c r="AF11" s="22">
        <f t="shared" si="3"/>
        <v>92175.661226666663</v>
      </c>
      <c r="AG11" s="22">
        <f t="shared" si="3"/>
        <v>94045.317663333321</v>
      </c>
      <c r="AH11" s="22">
        <f t="shared" si="3"/>
        <v>76390.105393333331</v>
      </c>
      <c r="AI11" s="22">
        <f t="shared" si="3"/>
        <v>91861.570693333328</v>
      </c>
      <c r="AJ11" s="22">
        <f t="shared" si="3"/>
        <v>76390.105393333331</v>
      </c>
      <c r="AK11" s="22">
        <f t="shared" si="3"/>
        <v>76390.105393333331</v>
      </c>
      <c r="AL11" s="22">
        <f t="shared" si="3"/>
        <v>76390.105393333331</v>
      </c>
      <c r="AM11" s="38"/>
      <c r="AN11" s="38"/>
      <c r="AO11" s="38"/>
      <c r="AP11" s="38"/>
      <c r="AQ11" s="38"/>
      <c r="AR11" s="38"/>
      <c r="AS11" s="1" t="s">
        <v>19</v>
      </c>
      <c r="AT11"/>
      <c r="AU11"/>
      <c r="AV11"/>
    </row>
    <row r="12" spans="1:49" ht="16.5">
      <c r="C12" s="3"/>
      <c r="D12" s="1" t="s">
        <v>28</v>
      </c>
      <c r="G12" s="443"/>
      <c r="H12" s="263"/>
      <c r="I12" s="21"/>
      <c r="J12" s="29">
        <f>COGS_Breakdown_1231!D6/-1000</f>
        <v>37081.815649999997</v>
      </c>
      <c r="K12" s="29">
        <f>COGS_Breakdown_1231!E6/-1000</f>
        <v>194790.70334528101</v>
      </c>
      <c r="L12" s="29">
        <f>COGS_Breakdown_1231!F6/-1000</f>
        <v>422152.33647000004</v>
      </c>
      <c r="M12" s="29">
        <f>COGS_Breakdown_1231!G6/-1000</f>
        <v>323358.45722000004</v>
      </c>
      <c r="N12" s="29">
        <f>'IS-Other Calculations'!N13</f>
        <v>246685.91757806391</v>
      </c>
      <c r="O12" s="29">
        <f>'IS-Other Calculations'!O13</f>
        <v>141626.67757</v>
      </c>
      <c r="P12" s="29">
        <f>'IS-Other Calculations'!P13</f>
        <v>250126.67757000006</v>
      </c>
      <c r="Q12" s="1" t="s">
        <v>285</v>
      </c>
      <c r="T12" s="398"/>
      <c r="U12" s="642">
        <f>'IS-Other Calculations'!W13</f>
        <v>31850.376408063938</v>
      </c>
      <c r="V12" s="642">
        <f>'IS-Other Calculations'!X13</f>
        <v>2738</v>
      </c>
      <c r="W12" s="642">
        <f>'IS-Other Calculations'!Y13</f>
        <v>16983</v>
      </c>
      <c r="X12" s="642">
        <f>'IS-Other Calculations'!Z13</f>
        <v>4546</v>
      </c>
      <c r="Y12" s="29">
        <f>'IS-Other Calculations'!AA13</f>
        <v>22151.006819999999</v>
      </c>
      <c r="Z12" s="29">
        <f>'IS-Other Calculations'!AB13</f>
        <v>18140.596000000001</v>
      </c>
      <c r="AA12" s="29">
        <f>'IS-Other Calculations'!AC13</f>
        <v>26725.286956666663</v>
      </c>
      <c r="AB12" s="29">
        <f>'IS-Other Calculations'!AD13</f>
        <v>21106.147276666663</v>
      </c>
      <c r="AC12" s="29">
        <f>'IS-Other Calculations'!AE13</f>
        <v>24303.869686666669</v>
      </c>
      <c r="AD12" s="29">
        <f>'IS-Other Calculations'!AF13</f>
        <v>21791.952506666668</v>
      </c>
      <c r="AE12" s="29">
        <f>'IS-Other Calculations'!AG13</f>
        <v>25625.446846666662</v>
      </c>
      <c r="AF12" s="29">
        <f>'IS-Other Calculations'!AH13</f>
        <v>30724.235076666664</v>
      </c>
      <c r="AG12" s="29">
        <f>'IS-Other Calculations'!AI13</f>
        <v>35738.545603333332</v>
      </c>
      <c r="AH12" s="29">
        <f>'IS-Other Calculations'!AJ13</f>
        <v>18083.333333333332</v>
      </c>
      <c r="AI12" s="29">
        <f>'IS-Other Calculations'!AK13</f>
        <v>33554.798633333332</v>
      </c>
      <c r="AJ12" s="29">
        <f>'IS-Other Calculations'!AL13</f>
        <v>18083.333333333332</v>
      </c>
      <c r="AK12" s="29">
        <f>'IS-Other Calculations'!AM13</f>
        <v>18083.333333333332</v>
      </c>
      <c r="AL12" s="29">
        <f>'IS-Other Calculations'!AN13</f>
        <v>18083.333333333332</v>
      </c>
      <c r="AM12" s="29">
        <f>'IS-Other Calculations'!AO13</f>
        <v>18083.333333333332</v>
      </c>
      <c r="AN12" s="29">
        <f>'IS-Other Calculations'!AP13</f>
        <v>18083.333333333332</v>
      </c>
      <c r="AO12" s="29">
        <f>'IS-Other Calculations'!AQ13</f>
        <v>18083.333333333332</v>
      </c>
      <c r="AP12" s="29">
        <f>'IS-Other Calculations'!AR13</f>
        <v>18083.333333333332</v>
      </c>
      <c r="AQ12" s="29">
        <f>'IS-Other Calculations'!AS13</f>
        <v>18083.333333333332</v>
      </c>
      <c r="AR12" s="29">
        <f>'IS-Other Calculations'!AT13</f>
        <v>18083.333333333332</v>
      </c>
      <c r="AS12" s="1" t="s">
        <v>19</v>
      </c>
      <c r="AT12"/>
      <c r="AU12"/>
      <c r="AV12"/>
      <c r="AW12" s="21"/>
    </row>
    <row r="13" spans="1:49" ht="16.5">
      <c r="C13" s="3"/>
      <c r="D13" s="1" t="s">
        <v>29</v>
      </c>
      <c r="G13" s="443"/>
      <c r="H13" s="263"/>
      <c r="I13" s="21"/>
      <c r="J13" s="29">
        <f>COGS_Breakdown_1231!D7/-1000</f>
        <v>102782.211069811</v>
      </c>
      <c r="K13" s="29">
        <f>COGS_Breakdown_1231!E7/-1000</f>
        <v>265260.11845000001</v>
      </c>
      <c r="L13" s="29">
        <f>COGS_Breakdown_1231!F7/-1000</f>
        <v>190503.66628999999</v>
      </c>
      <c r="M13" s="29">
        <f>COGS_Breakdown_1231!G7/-1000</f>
        <v>399513.5527</v>
      </c>
      <c r="N13" s="29">
        <f>'IS-Other Calculations'!N16</f>
        <v>580999.20727000001</v>
      </c>
      <c r="O13" s="29">
        <f>'IS-Other Calculations'!O16</f>
        <v>349840.63235999999</v>
      </c>
      <c r="P13" s="29">
        <f>'IS-Other Calculations'!P16</f>
        <v>688716.93903999985</v>
      </c>
      <c r="Q13" s="1" t="s">
        <v>285</v>
      </c>
      <c r="T13" s="398"/>
      <c r="U13" s="642">
        <f>'IS-Other Calculations'!W16</f>
        <v>58327.354500000001</v>
      </c>
      <c r="V13" s="642">
        <f>'IS-Other Calculations'!X16</f>
        <v>57089</v>
      </c>
      <c r="W13" s="642">
        <f>'IS-Other Calculations'!Y16</f>
        <v>17350</v>
      </c>
      <c r="X13" s="642">
        <f>'IS-Other Calculations'!Z16</f>
        <v>11440</v>
      </c>
      <c r="Y13" s="29">
        <f>'IS-Other Calculations'!AA16</f>
        <v>15853.941879999998</v>
      </c>
      <c r="Z13" s="29">
        <f>'IS-Other Calculations'!AB16</f>
        <v>47508.079650000007</v>
      </c>
      <c r="AA13" s="29">
        <f>'IS-Other Calculations'!AC16</f>
        <v>61645.673940000001</v>
      </c>
      <c r="AB13" s="29">
        <f>'IS-Other Calculations'!AD16</f>
        <v>63456.443849999996</v>
      </c>
      <c r="AC13" s="29">
        <f>'IS-Other Calculations'!AE16</f>
        <v>63974.43499999999</v>
      </c>
      <c r="AD13" s="29">
        <f>'IS-Other Calculations'!AF16</f>
        <v>61451.426149999999</v>
      </c>
      <c r="AE13" s="29">
        <f>'IS-Other Calculations'!AG16</f>
        <v>61451.426149999999</v>
      </c>
      <c r="AF13" s="29">
        <f>'IS-Other Calculations'!AH16</f>
        <v>61451.426149999999</v>
      </c>
      <c r="AG13" s="29">
        <f>'IS-Other Calculations'!AI16</f>
        <v>58306.772059999996</v>
      </c>
      <c r="AH13" s="29">
        <f>'IS-Other Calculations'!AJ16</f>
        <v>58306.772059999996</v>
      </c>
      <c r="AI13" s="29">
        <f>'IS-Other Calculations'!AK16</f>
        <v>58306.772059999996</v>
      </c>
      <c r="AJ13" s="29">
        <f>'IS-Other Calculations'!AL16</f>
        <v>58306.772059999996</v>
      </c>
      <c r="AK13" s="29">
        <f>'IS-Other Calculations'!AM16</f>
        <v>58306.772059999996</v>
      </c>
      <c r="AL13" s="29">
        <f>'IS-Other Calculations'!AN16</f>
        <v>58306.772059999996</v>
      </c>
      <c r="AM13" s="29">
        <f>'IS-Other Calculations'!AO16</f>
        <v>58306.772059999996</v>
      </c>
      <c r="AN13" s="29">
        <f>'IS-Other Calculations'!AP16</f>
        <v>58306.772059999996</v>
      </c>
      <c r="AO13" s="29">
        <f>'IS-Other Calculations'!AQ16</f>
        <v>58306.772059999996</v>
      </c>
      <c r="AP13" s="29">
        <f>'IS-Other Calculations'!AR16</f>
        <v>57164.2788</v>
      </c>
      <c r="AQ13" s="29">
        <f>'IS-Other Calculations'!AS16</f>
        <v>53395.855849999993</v>
      </c>
      <c r="AR13" s="29">
        <f>'IS-Other Calculations'!AT16</f>
        <v>53395.855849999993</v>
      </c>
      <c r="AS13" s="1" t="s">
        <v>19</v>
      </c>
      <c r="AT13"/>
      <c r="AU13"/>
      <c r="AV13"/>
    </row>
    <row r="14" spans="1:49" s="26" customFormat="1" ht="16.5">
      <c r="C14" s="3" t="s">
        <v>1048</v>
      </c>
      <c r="G14" s="987"/>
      <c r="H14" s="587"/>
      <c r="I14" s="21"/>
      <c r="J14" s="38">
        <f>COGS_Breakdown_1231!D34</f>
        <v>68752.074500000002</v>
      </c>
      <c r="K14" s="38">
        <f>COGS_Breakdown_1231!E34</f>
        <v>25312.276809999999</v>
      </c>
      <c r="L14" s="38">
        <f>COGS_Breakdown_1231!F34</f>
        <v>16788.506920000003</v>
      </c>
      <c r="M14" s="38">
        <f>COGS_Breakdown_1231!G34</f>
        <v>3974.9551200000001</v>
      </c>
      <c r="N14" s="38">
        <f>'IS-Other Calculations'!N19</f>
        <v>3986.3274299999998</v>
      </c>
      <c r="O14" s="38">
        <f>'IS-Other Calculations'!O19</f>
        <v>0</v>
      </c>
      <c r="P14" s="38">
        <f>'IS-Other Calculations'!P19</f>
        <v>0</v>
      </c>
      <c r="Q14" s="26" t="s">
        <v>285</v>
      </c>
      <c r="R14"/>
      <c r="S14"/>
      <c r="T14" s="398"/>
      <c r="U14" s="644">
        <f>'IS-Other Calculations'!W19</f>
        <v>77</v>
      </c>
      <c r="V14" s="644">
        <f>'IS-Other Calculations'!X19</f>
        <v>319</v>
      </c>
      <c r="W14" s="644">
        <f>'IS-Other Calculations'!Y19</f>
        <v>1425</v>
      </c>
      <c r="X14" s="644">
        <f>'IS-Other Calculations'!Z19</f>
        <v>254</v>
      </c>
      <c r="Y14" s="38">
        <f>'IS-Other Calculations'!AA19</f>
        <v>0</v>
      </c>
      <c r="Z14" s="38">
        <f>'IS-Other Calculations'!AB19</f>
        <v>1911.3274299999998</v>
      </c>
      <c r="AA14" s="38">
        <f>'IS-Other Calculations'!AC19</f>
        <v>0</v>
      </c>
      <c r="AB14" s="38">
        <f>'IS-Other Calculations'!AD19</f>
        <v>0</v>
      </c>
      <c r="AC14" s="38">
        <f>'IS-Other Calculations'!AE19</f>
        <v>0</v>
      </c>
      <c r="AD14" s="38">
        <f>'IS-Other Calculations'!AF19</f>
        <v>0</v>
      </c>
      <c r="AE14" s="38">
        <f>'IS-Other Calculations'!AG19</f>
        <v>0</v>
      </c>
      <c r="AF14" s="38">
        <f>'IS-Other Calculations'!AH19</f>
        <v>0</v>
      </c>
      <c r="AG14" s="38">
        <f>'IS-Other Calculations'!AI19</f>
        <v>0</v>
      </c>
      <c r="AH14" s="38">
        <f>'IS-Other Calculations'!AJ19</f>
        <v>0</v>
      </c>
      <c r="AI14" s="38">
        <f>'IS-Other Calculations'!AK19</f>
        <v>0</v>
      </c>
      <c r="AJ14" s="38">
        <f>'IS-Other Calculations'!AL19</f>
        <v>0</v>
      </c>
      <c r="AK14" s="38">
        <f>'IS-Other Calculations'!AM19</f>
        <v>0</v>
      </c>
      <c r="AL14" s="38">
        <f>'IS-Other Calculations'!AN19</f>
        <v>0</v>
      </c>
      <c r="AM14" s="38">
        <f>'IS-Other Calculations'!AO19</f>
        <v>0</v>
      </c>
      <c r="AN14" s="38">
        <f>'IS-Other Calculations'!AP19</f>
        <v>0</v>
      </c>
      <c r="AO14" s="38">
        <f>'IS-Other Calculations'!AQ19</f>
        <v>0</v>
      </c>
      <c r="AP14" s="38">
        <f>'IS-Other Calculations'!AR19</f>
        <v>0</v>
      </c>
      <c r="AQ14" s="38">
        <f>'IS-Other Calculations'!AS19</f>
        <v>0</v>
      </c>
      <c r="AR14" s="38">
        <f>'IS-Other Calculations'!AT19</f>
        <v>0</v>
      </c>
      <c r="AS14" s="26" t="s">
        <v>19</v>
      </c>
      <c r="AT14" s="49"/>
      <c r="AU14" s="49"/>
      <c r="AV14" s="49"/>
    </row>
    <row r="15" spans="1:49" s="26" customFormat="1" ht="16.5">
      <c r="C15" s="3" t="s">
        <v>1049</v>
      </c>
      <c r="G15" s="987"/>
      <c r="H15" s="587"/>
      <c r="I15" s="21"/>
      <c r="J15" s="38">
        <f>COGS_Breakdown_1231!D35</f>
        <v>14196.979080000001</v>
      </c>
      <c r="K15" s="38">
        <f>COGS_Breakdown_1231!E35</f>
        <v>45442.758969999995</v>
      </c>
      <c r="L15" s="38">
        <f>COGS_Breakdown_1231!F35</f>
        <v>25993.256229999999</v>
      </c>
      <c r="M15" s="38">
        <f>COGS_Breakdown_1231!G35</f>
        <v>10583.47417</v>
      </c>
      <c r="N15" s="38">
        <f>'IS-Other Calculations'!N22</f>
        <v>6791.0250066666631</v>
      </c>
      <c r="O15" s="38">
        <f>'IS-Other Calculations'!O22</f>
        <v>4110.0187549999982</v>
      </c>
      <c r="P15" s="38">
        <f>'IS-Other Calculations'!P22</f>
        <v>8220.0375099999965</v>
      </c>
      <c r="Q15" s="26" t="s">
        <v>285</v>
      </c>
      <c r="R15"/>
      <c r="S15"/>
      <c r="T15" s="398"/>
      <c r="U15" s="644">
        <f>'IS-Other Calculations'!W22</f>
        <v>672</v>
      </c>
      <c r="V15" s="644">
        <f>'IS-Other Calculations'!X22</f>
        <v>50</v>
      </c>
      <c r="W15" s="644">
        <f>'IS-Other Calculations'!Y22</f>
        <v>257</v>
      </c>
      <c r="X15" s="644">
        <f>'IS-Other Calculations'!Z22</f>
        <v>332</v>
      </c>
      <c r="Y15" s="38">
        <f>'IS-Other Calculations'!AA22</f>
        <v>685.003125833333</v>
      </c>
      <c r="Z15" s="38">
        <f>'IS-Other Calculations'!AB22</f>
        <v>685.003125833333</v>
      </c>
      <c r="AA15" s="38">
        <f>'IS-Other Calculations'!AC22</f>
        <v>685.003125833333</v>
      </c>
      <c r="AB15" s="38">
        <f>'IS-Other Calculations'!AD22</f>
        <v>685.003125833333</v>
      </c>
      <c r="AC15" s="38">
        <f>'IS-Other Calculations'!AE22</f>
        <v>685.003125833333</v>
      </c>
      <c r="AD15" s="38">
        <f>'IS-Other Calculations'!AF22</f>
        <v>685.003125833333</v>
      </c>
      <c r="AE15" s="38">
        <f>'IS-Other Calculations'!AG22</f>
        <v>685.003125833333</v>
      </c>
      <c r="AF15" s="38">
        <f>'IS-Other Calculations'!AH22</f>
        <v>685.003125833333</v>
      </c>
      <c r="AG15" s="38">
        <f>'IS-Other Calculations'!AI22</f>
        <v>685.003125833333</v>
      </c>
      <c r="AH15" s="38">
        <f>'IS-Other Calculations'!AJ22</f>
        <v>685.003125833333</v>
      </c>
      <c r="AI15" s="38">
        <f>'IS-Other Calculations'!AK22</f>
        <v>685.003125833333</v>
      </c>
      <c r="AJ15" s="38">
        <f>'IS-Other Calculations'!AL22</f>
        <v>685.003125833333</v>
      </c>
      <c r="AK15" s="38">
        <f>'IS-Other Calculations'!AM22</f>
        <v>685.003125833333</v>
      </c>
      <c r="AL15" s="38">
        <f>'IS-Other Calculations'!AN22</f>
        <v>685.003125833333</v>
      </c>
      <c r="AM15" s="38">
        <f>'IS-Other Calculations'!AO22</f>
        <v>685.003125833333</v>
      </c>
      <c r="AN15" s="38">
        <f>'IS-Other Calculations'!AP22</f>
        <v>685.003125833333</v>
      </c>
      <c r="AO15" s="38">
        <f>'IS-Other Calculations'!AQ22</f>
        <v>685.003125833333</v>
      </c>
      <c r="AP15" s="38">
        <f>'IS-Other Calculations'!AR22</f>
        <v>685.003125833333</v>
      </c>
      <c r="AQ15" s="38">
        <f>'IS-Other Calculations'!AS22</f>
        <v>685.003125833333</v>
      </c>
      <c r="AR15" s="38">
        <f>'IS-Other Calculations'!AT22</f>
        <v>685.003125833333</v>
      </c>
      <c r="AS15" s="26" t="s">
        <v>19</v>
      </c>
      <c r="AT15" s="49"/>
      <c r="AU15" s="49"/>
      <c r="AV15" s="49"/>
    </row>
    <row r="16" spans="1:49" s="26" customFormat="1">
      <c r="C16" s="981" t="s">
        <v>1073</v>
      </c>
      <c r="I16" s="21"/>
      <c r="J16" s="38">
        <f>COGS_Breakdown_1231!D36</f>
        <v>0</v>
      </c>
      <c r="K16" s="38">
        <f>COGS_Breakdown_1231!E36</f>
        <v>0</v>
      </c>
      <c r="L16" s="38">
        <f>COGS_Breakdown_1231!F36</f>
        <v>0</v>
      </c>
      <c r="M16" s="38">
        <f>COGS_Breakdown_1231!G36</f>
        <v>51387.720420000005</v>
      </c>
      <c r="N16" s="38">
        <f>'IS-Other Calculations'!N25</f>
        <v>252857.50314314463</v>
      </c>
      <c r="O16" s="38">
        <f>'IS-Other Calculations'!O25</f>
        <v>123899.37106918239</v>
      </c>
      <c r="P16" s="38">
        <f>'IS-Other Calculations'!P25</f>
        <v>553459.11949685519</v>
      </c>
      <c r="Q16" s="26" t="s">
        <v>285</v>
      </c>
      <c r="R16"/>
      <c r="S16"/>
      <c r="T16" s="398"/>
      <c r="U16" s="644">
        <f>'IS-Other Calculations'!W25</f>
        <v>4500</v>
      </c>
      <c r="V16" s="644">
        <f>'IS-Other Calculations'!X25</f>
        <v>322</v>
      </c>
      <c r="W16" s="644">
        <f>'IS-Other Calculations'!Y25</f>
        <v>6696</v>
      </c>
      <c r="X16" s="644">
        <f>'IS-Other Calculations'!Z25</f>
        <v>459</v>
      </c>
      <c r="Y16" s="38">
        <f>'IS-Other Calculations'!AA25</f>
        <v>0</v>
      </c>
      <c r="Z16" s="38">
        <f>'IS-Other Calculations'!AB25</f>
        <v>42452.830187169806</v>
      </c>
      <c r="AA16" s="38">
        <f>'IS-Other Calculations'!AC25</f>
        <v>30712.788259958066</v>
      </c>
      <c r="AB16" s="38">
        <f>'IS-Other Calculations'!AD25</f>
        <v>30712.788259958066</v>
      </c>
      <c r="AC16" s="38">
        <f>'IS-Other Calculations'!AE25</f>
        <v>40146.750524109011</v>
      </c>
      <c r="AD16" s="38">
        <f>'IS-Other Calculations'!AF25</f>
        <v>30712.788259958066</v>
      </c>
      <c r="AE16" s="38">
        <f>'IS-Other Calculations'!AG25</f>
        <v>30712.788259958066</v>
      </c>
      <c r="AF16" s="38">
        <f>'IS-Other Calculations'!AH25</f>
        <v>35429.769392033537</v>
      </c>
      <c r="AG16" s="38">
        <f>'IS-Other Calculations'!AI25</f>
        <v>19706.49895178197</v>
      </c>
      <c r="AH16" s="38">
        <f>'IS-Other Calculations'!AJ25</f>
        <v>19706.49895178197</v>
      </c>
      <c r="AI16" s="38">
        <f>'IS-Other Calculations'!AK25</f>
        <v>19706.49895178197</v>
      </c>
      <c r="AJ16" s="38">
        <f>'IS-Other Calculations'!AL25</f>
        <v>19706.49895178197</v>
      </c>
      <c r="AK16" s="38">
        <f>'IS-Other Calculations'!AM25</f>
        <v>19706.49895178197</v>
      </c>
      <c r="AL16" s="38">
        <f>'IS-Other Calculations'!AN25</f>
        <v>25366.876310272535</v>
      </c>
      <c r="AM16" s="38">
        <f>'IS-Other Calculations'!AO25</f>
        <v>71593.291404612159</v>
      </c>
      <c r="AN16" s="38">
        <f>'IS-Other Calculations'!AP25</f>
        <v>71593.291404612159</v>
      </c>
      <c r="AO16" s="38">
        <f>'IS-Other Calculations'!AQ25</f>
        <v>71593.291404612159</v>
      </c>
      <c r="AP16" s="38">
        <f>'IS-Other Calculations'!AR25</f>
        <v>71593.291404612159</v>
      </c>
      <c r="AQ16" s="38">
        <f>'IS-Other Calculations'!AS25</f>
        <v>71593.291404612159</v>
      </c>
      <c r="AR16" s="38">
        <f>'IS-Other Calculations'!AT25</f>
        <v>71593.291404612159</v>
      </c>
      <c r="AS16" s="26" t="s">
        <v>19</v>
      </c>
      <c r="AT16" s="49"/>
      <c r="AU16" s="49"/>
      <c r="AV16" s="49"/>
    </row>
    <row r="17" spans="2:48" s="26" customFormat="1">
      <c r="C17" s="981"/>
      <c r="I17" s="21"/>
      <c r="J17" s="38"/>
      <c r="K17" s="38"/>
      <c r="L17" s="38"/>
      <c r="M17" s="38"/>
      <c r="N17" s="38"/>
      <c r="O17" s="38"/>
      <c r="P17" s="38"/>
      <c r="R17"/>
      <c r="S17"/>
      <c r="T17" s="398"/>
      <c r="U17" s="644"/>
      <c r="V17" s="644"/>
      <c r="W17" s="644"/>
      <c r="X17" s="644"/>
      <c r="Y17" s="38"/>
      <c r="Z17" s="38"/>
      <c r="AA17" s="38"/>
      <c r="AB17" s="38"/>
      <c r="AC17" s="38"/>
      <c r="AD17" s="38"/>
      <c r="AE17" s="38"/>
      <c r="AF17" s="38"/>
      <c r="AG17" s="38"/>
      <c r="AH17" s="38"/>
      <c r="AI17" s="38"/>
      <c r="AJ17" s="38"/>
      <c r="AK17" s="38"/>
      <c r="AL17" s="38"/>
      <c r="AM17" s="38"/>
      <c r="AN17" s="38"/>
      <c r="AO17" s="38"/>
      <c r="AP17" s="38"/>
      <c r="AQ17" s="38"/>
      <c r="AR17" s="38"/>
      <c r="AT17" s="49"/>
      <c r="AU17" s="49"/>
      <c r="AV17" s="49"/>
    </row>
    <row r="18" spans="2:48">
      <c r="C18" s="3" t="s">
        <v>1</v>
      </c>
      <c r="I18" s="21"/>
      <c r="J18" s="38">
        <f>-COGS_Breakdown_1231!D48</f>
        <v>-137010</v>
      </c>
      <c r="K18" s="38">
        <f>-COGS_Breakdown_1231!E48</f>
        <v>-287645.05142330768</v>
      </c>
      <c r="L18" s="38">
        <f>-COGS_Breakdown_1231!F48</f>
        <v>-430359.22178934095</v>
      </c>
      <c r="M18" s="38">
        <f>-COGS_Breakdown_1231!G48</f>
        <v>-516747.26449999999</v>
      </c>
      <c r="N18" s="38">
        <f>'IS-Other Calculations'!N56</f>
        <v>-702360.0763514631</v>
      </c>
      <c r="O18" s="38">
        <f>'IS-Other Calculations'!O56</f>
        <v>-397437.85297439119</v>
      </c>
      <c r="P18" s="38">
        <f>'IS-Other Calculations'!P56</f>
        <v>-916065.3415342276</v>
      </c>
      <c r="Q18" s="1" t="s">
        <v>285</v>
      </c>
      <c r="T18" s="398"/>
      <c r="U18" s="1159">
        <f>'IS-Other Calculations'!W56</f>
        <v>-58238.334020000002</v>
      </c>
      <c r="V18" s="1159">
        <f>'IS-Other Calculations'!X56</f>
        <v>-42034.648710000001</v>
      </c>
      <c r="W18" s="644">
        <f>'IS-Other Calculations'!Y56</f>
        <v>-27982</v>
      </c>
      <c r="X18" s="644">
        <f>'IS-Other Calculations'!Z56</f>
        <v>-10829</v>
      </c>
      <c r="Y18" s="38">
        <f>'IS-Other Calculations'!AA56</f>
        <v>-27244.809769466661</v>
      </c>
      <c r="Z18" s="38">
        <f>'IS-Other Calculations'!AB56</f>
        <v>-69673.07403721007</v>
      </c>
      <c r="AA18" s="38">
        <f>'IS-Other Calculations'!AC56</f>
        <v>-77286.436452576934</v>
      </c>
      <c r="AB18" s="38">
        <f>'IS-Other Calculations'!AD56</f>
        <v>-74305.273530876933</v>
      </c>
      <c r="AC18" s="38">
        <f>'IS-Other Calculations'!AE56</f>
        <v>-82196.961607059959</v>
      </c>
      <c r="AD18" s="38">
        <f>'IS-Other Calculations'!AF56</f>
        <v>-73509.507896076932</v>
      </c>
      <c r="AE18" s="38">
        <f>'IS-Other Calculations'!AG56</f>
        <v>-76346.29370767693</v>
      </c>
      <c r="AF18" s="38">
        <f>'IS-Other Calculations'!AH56</f>
        <v>-82713.736620518437</v>
      </c>
      <c r="AG18" s="38">
        <f>'IS-Other Calculations'!AI56</f>
        <v>-74747.177562024313</v>
      </c>
      <c r="AH18" s="38">
        <f>'IS-Other Calculations'!AJ56</f>
        <v>-61682.320482224313</v>
      </c>
      <c r="AI18" s="38">
        <f>'IS-Other Calculations'!AK56</f>
        <v>-73131.204804224326</v>
      </c>
      <c r="AJ18" s="38">
        <f>'IS-Other Calculations'!AL56</f>
        <v>-61682.320482224313</v>
      </c>
      <c r="AK18" s="38">
        <f>'IS-Other Calculations'!AM56</f>
        <v>-61682.320482224313</v>
      </c>
      <c r="AL18" s="38">
        <f>'IS-Other Calculations'!AN56</f>
        <v>-64512.509161469599</v>
      </c>
      <c r="AM18" s="38">
        <f>'IS-Other Calculations'!AO56</f>
        <v>-87625.716708639404</v>
      </c>
      <c r="AN18" s="38">
        <f>'IS-Other Calculations'!AP56</f>
        <v>-87625.716708639404</v>
      </c>
      <c r="AO18" s="38">
        <f>'IS-Other Calculations'!AQ56</f>
        <v>-87625.716708639404</v>
      </c>
      <c r="AP18" s="38">
        <f>'IS-Other Calculations'!AR56</f>
        <v>-86883.09608963941</v>
      </c>
      <c r="AQ18" s="38">
        <f>'IS-Other Calculations'!AS56</f>
        <v>-84433.621172139407</v>
      </c>
      <c r="AR18" s="38">
        <f>'IS-Other Calculations'!AT56</f>
        <v>-84433.621172139407</v>
      </c>
      <c r="AS18" s="1" t="s">
        <v>19</v>
      </c>
      <c r="AT18"/>
      <c r="AU18"/>
      <c r="AV18"/>
    </row>
    <row r="19" spans="2:48">
      <c r="B19" s="3"/>
      <c r="I19" s="21"/>
      <c r="J19" s="21"/>
      <c r="K19" s="21"/>
      <c r="L19" s="21"/>
      <c r="M19" s="21"/>
      <c r="N19" s="21"/>
      <c r="O19" s="21"/>
      <c r="P19" s="21"/>
      <c r="Q19" s="1" t="s">
        <v>285</v>
      </c>
      <c r="T19" s="398"/>
      <c r="U19" s="523"/>
      <c r="V19" s="523"/>
      <c r="W19" s="523"/>
      <c r="X19" s="523"/>
      <c r="Y19" s="1"/>
      <c r="Z19" s="1"/>
      <c r="AA19" s="1"/>
      <c r="AB19" s="1"/>
      <c r="AC19" s="1"/>
      <c r="AD19" s="1"/>
      <c r="AE19" s="1"/>
      <c r="AF19" s="1"/>
      <c r="AG19" s="1"/>
      <c r="AH19" s="1"/>
      <c r="AI19" s="1"/>
      <c r="AJ19" s="1"/>
      <c r="AK19" s="1"/>
      <c r="AL19" s="1"/>
      <c r="AM19" s="1"/>
      <c r="AN19" s="1"/>
      <c r="AO19" s="1"/>
      <c r="AP19" s="1"/>
      <c r="AQ19" s="1"/>
      <c r="AR19" s="1"/>
      <c r="AS19" s="1" t="s">
        <v>19</v>
      </c>
      <c r="AT19"/>
      <c r="AU19"/>
      <c r="AV19"/>
    </row>
    <row r="20" spans="2:48">
      <c r="B20" s="3" t="s">
        <v>3</v>
      </c>
      <c r="I20" s="21"/>
      <c r="J20" s="22">
        <f>J10+J18</f>
        <v>85803.080299811001</v>
      </c>
      <c r="K20" s="22">
        <f>K10+K18</f>
        <v>243160.80615197326</v>
      </c>
      <c r="L20" s="22">
        <f>L10+L18</f>
        <v>225078.54412065889</v>
      </c>
      <c r="M20" s="22">
        <f>M10+M18</f>
        <v>272070.89513000014</v>
      </c>
      <c r="N20" s="22">
        <f t="shared" ref="N20:O20" si="4">N10+N18</f>
        <v>388959.90407641209</v>
      </c>
      <c r="O20" s="22">
        <f t="shared" si="4"/>
        <v>222038.84677979117</v>
      </c>
      <c r="P20" s="22"/>
      <c r="Q20" s="1" t="s">
        <v>285</v>
      </c>
      <c r="T20" s="398"/>
      <c r="U20" s="1160">
        <f>U10+U18</f>
        <v>37189.332943551992</v>
      </c>
      <c r="V20" s="1160">
        <f t="shared" ref="V20:AR20" si="5">V10+V18</f>
        <v>18482.415234512002</v>
      </c>
      <c r="W20" s="662">
        <f t="shared" si="5"/>
        <v>14729</v>
      </c>
      <c r="X20" s="662">
        <f t="shared" si="5"/>
        <v>6202</v>
      </c>
      <c r="Y20" s="22">
        <f t="shared" si="5"/>
        <v>11445.142056366665</v>
      </c>
      <c r="Z20" s="22">
        <f t="shared" si="5"/>
        <v>41024.762355793078</v>
      </c>
      <c r="AA20" s="22">
        <f t="shared" si="5"/>
        <v>42482.315829881118</v>
      </c>
      <c r="AB20" s="22">
        <f t="shared" si="5"/>
        <v>41655.108981581128</v>
      </c>
      <c r="AC20" s="22">
        <f t="shared" si="5"/>
        <v>46913.096729549041</v>
      </c>
      <c r="AD20" s="22">
        <f t="shared" si="5"/>
        <v>41131.662146381132</v>
      </c>
      <c r="AE20" s="22">
        <f t="shared" si="5"/>
        <v>42128.370674781123</v>
      </c>
      <c r="AF20" s="22">
        <f t="shared" si="5"/>
        <v>45576.697124015103</v>
      </c>
      <c r="AG20" s="22">
        <f t="shared" si="5"/>
        <v>39689.642178924303</v>
      </c>
      <c r="AH20" s="22">
        <f t="shared" si="5"/>
        <v>35099.286988724314</v>
      </c>
      <c r="AI20" s="22">
        <f t="shared" si="5"/>
        <v>39121.867966724312</v>
      </c>
      <c r="AJ20" s="22">
        <f t="shared" si="5"/>
        <v>35099.286988724314</v>
      </c>
      <c r="AK20" s="22">
        <f t="shared" si="5"/>
        <v>35099.286988724314</v>
      </c>
      <c r="AL20" s="22">
        <f t="shared" si="5"/>
        <v>37929.4756679696</v>
      </c>
      <c r="AM20" s="22">
        <f>AM10+AM18</f>
        <v>61042.683215139434</v>
      </c>
      <c r="AN20" s="22">
        <f t="shared" si="5"/>
        <v>61042.683215139434</v>
      </c>
      <c r="AO20" s="22">
        <f t="shared" si="5"/>
        <v>61042.683215139434</v>
      </c>
      <c r="AP20" s="22">
        <f t="shared" si="5"/>
        <v>60642.81057413941</v>
      </c>
      <c r="AQ20" s="22">
        <f t="shared" si="5"/>
        <v>59323.862541639406</v>
      </c>
      <c r="AR20" s="22">
        <f t="shared" si="5"/>
        <v>59323.862541639406</v>
      </c>
      <c r="AS20" s="1" t="s">
        <v>19</v>
      </c>
      <c r="AT20"/>
      <c r="AU20"/>
      <c r="AV20"/>
    </row>
    <row r="21" spans="2:48" s="27" customFormat="1">
      <c r="B21" s="548" t="s">
        <v>822</v>
      </c>
      <c r="I21" s="21"/>
      <c r="J21" s="549">
        <f>J20/J10</f>
        <v>0.38508996053713179</v>
      </c>
      <c r="K21" s="1301">
        <f t="shared" ref="K21:M21" si="6">K20/K10</f>
        <v>0.45809744312681638</v>
      </c>
      <c r="L21" s="1301">
        <f t="shared" si="6"/>
        <v>0.34340185419154673</v>
      </c>
      <c r="M21" s="1301">
        <f t="shared" si="6"/>
        <v>0.34490952294710941</v>
      </c>
      <c r="N21" s="549">
        <f>N20/N10</f>
        <v>0.35641233648440312</v>
      </c>
      <c r="O21" s="549">
        <f>O20/O10</f>
        <v>0.35842969859544277</v>
      </c>
      <c r="P21" s="549"/>
      <c r="Q21" s="1" t="s">
        <v>285</v>
      </c>
      <c r="R21"/>
      <c r="S21"/>
      <c r="T21" s="398"/>
      <c r="U21" s="663"/>
      <c r="V21" s="663"/>
      <c r="W21" s="663"/>
      <c r="X21" s="663"/>
      <c r="AS21" s="1" t="s">
        <v>19</v>
      </c>
      <c r="AT21"/>
      <c r="AU21"/>
      <c r="AV21"/>
    </row>
    <row r="22" spans="2:48">
      <c r="B22" s="3"/>
      <c r="I22" s="21"/>
      <c r="J22" s="365"/>
      <c r="K22" s="1302"/>
      <c r="L22" s="1302"/>
      <c r="M22" s="1302"/>
      <c r="N22" s="365"/>
      <c r="O22" s="365"/>
      <c r="P22" s="365"/>
      <c r="Q22" s="1" t="s">
        <v>285</v>
      </c>
      <c r="T22" s="398"/>
      <c r="U22" s="523"/>
      <c r="V22" s="523"/>
      <c r="W22" s="523"/>
      <c r="X22" s="523"/>
      <c r="Y22" s="1"/>
      <c r="Z22" s="1"/>
      <c r="AA22" s="1"/>
      <c r="AB22" s="1"/>
      <c r="AC22" s="1"/>
      <c r="AD22" s="1"/>
      <c r="AE22" s="1"/>
      <c r="AF22" s="1"/>
      <c r="AG22" s="1"/>
      <c r="AH22" s="1"/>
      <c r="AI22" s="1"/>
      <c r="AJ22" s="1"/>
      <c r="AK22" s="1"/>
      <c r="AL22" s="1"/>
      <c r="AM22" s="1"/>
      <c r="AN22" s="1"/>
      <c r="AO22" s="1"/>
      <c r="AP22" s="1"/>
      <c r="AQ22" s="1"/>
      <c r="AR22" s="1"/>
      <c r="AS22" s="1" t="s">
        <v>19</v>
      </c>
      <c r="AT22"/>
      <c r="AU22"/>
      <c r="AV22"/>
    </row>
    <row r="23" spans="2:48">
      <c r="B23" s="4" t="s">
        <v>4</v>
      </c>
      <c r="I23" s="21"/>
      <c r="J23" s="29">
        <f ca="1">'IS-Other Calculations'!J135</f>
        <v>17972</v>
      </c>
      <c r="K23" s="20">
        <v>15976</v>
      </c>
      <c r="L23" s="20">
        <v>10846</v>
      </c>
      <c r="M23" s="20">
        <v>2554</v>
      </c>
      <c r="N23" s="29">
        <f ca="1">'IS-Other Calculations'!N135</f>
        <v>126.40818999999979</v>
      </c>
      <c r="O23" s="29">
        <f ca="1">'IS-Other Calculations'!O135</f>
        <v>0</v>
      </c>
      <c r="P23" s="29"/>
      <c r="Q23" s="1" t="s">
        <v>285</v>
      </c>
      <c r="T23" s="398"/>
      <c r="U23" s="1161">
        <f>'IS-Other Calculations'!W135</f>
        <v>0</v>
      </c>
      <c r="V23" s="1161">
        <f>'IS-Other Calculations'!X135</f>
        <v>0.74478999999999995</v>
      </c>
      <c r="W23" s="642">
        <f>'IS-Other Calculations'!Y135</f>
        <v>155.13999999999999</v>
      </c>
      <c r="X23" s="642">
        <f>'IS-Other Calculations'!Z135</f>
        <v>0</v>
      </c>
      <c r="Y23" s="29">
        <f ca="1">'IS-Other Calculations'!AA135</f>
        <v>-3.6845750000000237</v>
      </c>
      <c r="Z23" s="29">
        <f ca="1">'IS-Other Calculations'!AB135</f>
        <v>-3.6845750000000237</v>
      </c>
      <c r="AA23" s="29">
        <f ca="1">'IS-Other Calculations'!AC135</f>
        <v>-3.6845750000000237</v>
      </c>
      <c r="AB23" s="29">
        <f ca="1">'IS-Other Calculations'!AD135</f>
        <v>-3.6845750000000237</v>
      </c>
      <c r="AC23" s="29">
        <f ca="1">'IS-Other Calculations'!AE135</f>
        <v>-3.6845750000000237</v>
      </c>
      <c r="AD23" s="29">
        <f ca="1">'IS-Other Calculations'!AF135</f>
        <v>-3.6845750000000237</v>
      </c>
      <c r="AE23" s="29">
        <f ca="1">'IS-Other Calculations'!AG135</f>
        <v>-3.6845750000000237</v>
      </c>
      <c r="AF23" s="29">
        <f ca="1">'IS-Other Calculations'!AH135</f>
        <v>-3.6845750000000237</v>
      </c>
      <c r="AG23" s="29">
        <f ca="1">'IS-Other Calculations'!AI135</f>
        <v>0</v>
      </c>
      <c r="AH23" s="29">
        <f ca="1">'IS-Other Calculations'!AJ135</f>
        <v>0</v>
      </c>
      <c r="AI23" s="29">
        <f ca="1">'IS-Other Calculations'!AK135</f>
        <v>0</v>
      </c>
      <c r="AJ23" s="29">
        <f ca="1">'IS-Other Calculations'!AL135</f>
        <v>0</v>
      </c>
      <c r="AK23" s="29">
        <f ca="1">'IS-Other Calculations'!AM135</f>
        <v>0</v>
      </c>
      <c r="AL23" s="29">
        <f ca="1">'IS-Other Calculations'!AN135</f>
        <v>0</v>
      </c>
      <c r="AM23" s="29">
        <f>'IS-Other Calculations'!AO135</f>
        <v>0</v>
      </c>
      <c r="AN23" s="29">
        <f>'IS-Other Calculations'!AP135</f>
        <v>0</v>
      </c>
      <c r="AO23" s="29">
        <f>'IS-Other Calculations'!AQ135</f>
        <v>0</v>
      </c>
      <c r="AP23" s="29">
        <f>'IS-Other Calculations'!AR135</f>
        <v>0</v>
      </c>
      <c r="AQ23" s="29">
        <f>'IS-Other Calculations'!AS135</f>
        <v>0</v>
      </c>
      <c r="AR23" s="29">
        <f>'IS-Other Calculations'!AT135</f>
        <v>0</v>
      </c>
      <c r="AS23" s="1" t="s">
        <v>19</v>
      </c>
      <c r="AT23"/>
      <c r="AU23"/>
      <c r="AV23"/>
    </row>
    <row r="24" spans="2:48" ht="14.15" customHeight="1">
      <c r="B24" s="4" t="s">
        <v>5</v>
      </c>
      <c r="I24" s="21"/>
      <c r="J24" s="29">
        <f ca="1">'IS-Other Calculations'!J143</f>
        <v>-125</v>
      </c>
      <c r="K24" s="20">
        <v>38</v>
      </c>
      <c r="L24" s="20">
        <v>-678</v>
      </c>
      <c r="M24" s="20">
        <v>717</v>
      </c>
      <c r="N24" s="29">
        <f>'IS-Other Calculations'!N143</f>
        <v>-486.34860808400003</v>
      </c>
      <c r="O24" s="29">
        <f>'IS-Other Calculations'!O143</f>
        <v>0</v>
      </c>
      <c r="P24" s="29"/>
      <c r="Q24" s="1" t="s">
        <v>285</v>
      </c>
      <c r="T24" s="398"/>
      <c r="U24" s="1161">
        <f>'IS-Other Calculations'!W143</f>
        <v>-112.07482211199999</v>
      </c>
      <c r="V24" s="1161">
        <f>'IS-Other Calculations'!X143</f>
        <v>-168.73186010000001</v>
      </c>
      <c r="W24" s="642">
        <f>'IS-Other Calculations'!Y143</f>
        <v>-205.541922723</v>
      </c>
      <c r="X24" s="642">
        <f>'IS-Other Calculations'!Z143</f>
        <v>-3.1489999964833261E-6</v>
      </c>
      <c r="Y24" s="29">
        <f>'IS-Other Calculations'!AA143</f>
        <v>0</v>
      </c>
      <c r="Z24" s="29">
        <f>'IS-Other Calculations'!AB143</f>
        <v>0</v>
      </c>
      <c r="AA24" s="29">
        <f>'IS-Other Calculations'!AC143</f>
        <v>0</v>
      </c>
      <c r="AB24" s="29">
        <f>'IS-Other Calculations'!AD143</f>
        <v>0</v>
      </c>
      <c r="AC24" s="29">
        <f>'IS-Other Calculations'!AE143</f>
        <v>0</v>
      </c>
      <c r="AD24" s="29">
        <f>'IS-Other Calculations'!AF143</f>
        <v>0</v>
      </c>
      <c r="AE24" s="29">
        <f>'IS-Other Calculations'!AG143</f>
        <v>0</v>
      </c>
      <c r="AF24" s="29">
        <f>'IS-Other Calculations'!AH143</f>
        <v>0</v>
      </c>
      <c r="AG24" s="29">
        <f>'IS-Other Calculations'!AI143</f>
        <v>0</v>
      </c>
      <c r="AH24" s="29">
        <f>'IS-Other Calculations'!AJ143</f>
        <v>0</v>
      </c>
      <c r="AI24" s="29">
        <f>'IS-Other Calculations'!AK143</f>
        <v>0</v>
      </c>
      <c r="AJ24" s="29">
        <f>'IS-Other Calculations'!AL143</f>
        <v>0</v>
      </c>
      <c r="AK24" s="29">
        <f>'IS-Other Calculations'!AM143</f>
        <v>0</v>
      </c>
      <c r="AL24" s="29">
        <f>'IS-Other Calculations'!AN143</f>
        <v>0</v>
      </c>
      <c r="AM24" s="29">
        <f>'IS-Other Calculations'!AO143</f>
        <v>0</v>
      </c>
      <c r="AN24" s="29">
        <f>'IS-Other Calculations'!AP143</f>
        <v>0</v>
      </c>
      <c r="AO24" s="29">
        <f>'IS-Other Calculations'!AQ143</f>
        <v>0</v>
      </c>
      <c r="AP24" s="29">
        <f>'IS-Other Calculations'!AR143</f>
        <v>0</v>
      </c>
      <c r="AQ24" s="29">
        <f>'IS-Other Calculations'!AS143</f>
        <v>0</v>
      </c>
      <c r="AR24" s="29">
        <f>'IS-Other Calculations'!AT143</f>
        <v>0</v>
      </c>
      <c r="AS24" s="1" t="s">
        <v>19</v>
      </c>
      <c r="AT24"/>
      <c r="AU24"/>
      <c r="AV24"/>
    </row>
    <row r="25" spans="2:48" ht="14.15" customHeight="1">
      <c r="B25" s="4" t="s">
        <v>6</v>
      </c>
      <c r="I25" s="21"/>
      <c r="J25" s="29">
        <f>'IS-Other Calculations'!J81</f>
        <v>-38511.621178067675</v>
      </c>
      <c r="K25" s="20">
        <v>-110263</v>
      </c>
      <c r="L25" s="20">
        <v>-82570</v>
      </c>
      <c r="M25" s="20">
        <v>-55235</v>
      </c>
      <c r="N25" s="29">
        <f ca="1">'IS-Other Calculations'!N81</f>
        <v>-80603.524824418972</v>
      </c>
      <c r="O25" s="29">
        <f ca="1">'IS-Other Calculations'!O81</f>
        <v>-51440.422925685576</v>
      </c>
      <c r="P25" s="29"/>
      <c r="Q25" s="1" t="s">
        <v>285</v>
      </c>
      <c r="T25" s="398"/>
      <c r="U25" s="1161">
        <f>'IS-Other Calculations'!W81</f>
        <v>-3708.09</v>
      </c>
      <c r="V25" s="1161">
        <f>'IS-Other Calculations'!X81</f>
        <v>-6055.31</v>
      </c>
      <c r="W25" s="642">
        <f>'IS-Other Calculations'!Y81</f>
        <v>-2607</v>
      </c>
      <c r="X25" s="642">
        <f>'IS-Other Calculations'!Z81</f>
        <v>-2457</v>
      </c>
      <c r="Y25" s="29">
        <f ca="1">'IS-Other Calculations'!AA81</f>
        <v>-3286.2894420191028</v>
      </c>
      <c r="Z25" s="29">
        <f ca="1">'IS-Other Calculations'!AB81</f>
        <v>-6886.6836703775934</v>
      </c>
      <c r="AA25" s="29">
        <f ca="1">'IS-Other Calculations'!AC81</f>
        <v>-9203.5840552851587</v>
      </c>
      <c r="AB25" s="29">
        <f ca="1">'IS-Other Calculations'!AD81</f>
        <v>-9013.1655667851592</v>
      </c>
      <c r="AC25" s="29">
        <f ca="1">'IS-Other Calculations'!AE81</f>
        <v>-9670.6493579927046</v>
      </c>
      <c r="AD25" s="29">
        <f ca="1">'IS-Other Calculations'!AF81</f>
        <v>-8947.2049432851582</v>
      </c>
      <c r="AE25" s="29">
        <f ca="1">'IS-Other Calculations'!AG81</f>
        <v>-9138.879660285158</v>
      </c>
      <c r="AF25" s="29">
        <f ca="1">'IS-Other Calculations'!AH81</f>
        <v>-9629.668128388932</v>
      </c>
      <c r="AG25" s="29">
        <f ca="1">'IS-Other Calculations'!AI81</f>
        <v>-9119.0163944427586</v>
      </c>
      <c r="AH25" s="29">
        <f ca="1">'IS-Other Calculations'!AJ81</f>
        <v>-8258.2209910592483</v>
      </c>
      <c r="AI25" s="29">
        <f ca="1">'IS-Other Calculations'!AK81</f>
        <v>-9012.5458901417278</v>
      </c>
      <c r="AJ25" s="29">
        <f ca="1">'IS-Other Calculations'!AL81</f>
        <v>-8258.2209910592483</v>
      </c>
      <c r="AK25" s="29">
        <f ca="1">'IS-Other Calculations'!AM81</f>
        <v>-8258.2209910592483</v>
      </c>
      <c r="AL25" s="29">
        <f ca="1">'IS-Other Calculations'!AN81</f>
        <v>-8534.197667923343</v>
      </c>
      <c r="AM25" s="29">
        <f ca="1">'IS-Other Calculations'!AO81</f>
        <v>-8695.2693660247951</v>
      </c>
      <c r="AN25" s="29">
        <f ca="1">'IS-Other Calculations'!AP81</f>
        <v>-8695.2693660247951</v>
      </c>
      <c r="AO25" s="29">
        <f ca="1">'IS-Other Calculations'!AQ81</f>
        <v>-8695.2693660247951</v>
      </c>
      <c r="AP25" s="29">
        <f ca="1">'IS-Other Calculations'!AR81</f>
        <v>-8656.6032698957988</v>
      </c>
      <c r="AQ25" s="29">
        <f ca="1">'IS-Other Calculations'!AS81</f>
        <v>-8529.0662338878901</v>
      </c>
      <c r="AR25" s="29">
        <f ca="1">'IS-Other Calculations'!AT81</f>
        <v>-8529.0662338878901</v>
      </c>
      <c r="AS25" s="1" t="s">
        <v>19</v>
      </c>
      <c r="AT25"/>
      <c r="AU25"/>
      <c r="AV25"/>
    </row>
    <row r="26" spans="2:48" ht="14.15" customHeight="1">
      <c r="B26" s="4" t="s">
        <v>7</v>
      </c>
      <c r="I26" s="21"/>
      <c r="J26" s="29">
        <f>'IS-Other Calculations'!J104</f>
        <v>-47110.400320000001</v>
      </c>
      <c r="K26" s="20">
        <v>-47966</v>
      </c>
      <c r="L26" s="20">
        <v>-41211</v>
      </c>
      <c r="M26" s="20">
        <v>-55634</v>
      </c>
      <c r="N26" s="29">
        <f>'IS-Other Calculations'!N104</f>
        <v>-62020.780328184417</v>
      </c>
      <c r="O26" s="29">
        <f>'IS-Other Calculations'!O104</f>
        <v>-23058.414042599623</v>
      </c>
      <c r="P26" s="29"/>
      <c r="Q26" s="1" t="s">
        <v>285</v>
      </c>
      <c r="T26" s="398"/>
      <c r="U26" s="1161">
        <f>'IS-Other Calculations'!W104</f>
        <v>-3552</v>
      </c>
      <c r="V26" s="1161">
        <f>'IS-Other Calculations'!X104</f>
        <v>-2958</v>
      </c>
      <c r="W26" s="642">
        <f>'IS-Other Calculations'!Y104</f>
        <v>-4978</v>
      </c>
      <c r="X26" s="642">
        <f>'IS-Other Calculations'!Z104</f>
        <v>-2896</v>
      </c>
      <c r="Y26" s="29">
        <f>'IS-Other Calculations'!AA104</f>
        <v>-2829.2369442292656</v>
      </c>
      <c r="Z26" s="29">
        <f>'IS-Other Calculations'!AB104</f>
        <v>-19185.271087524998</v>
      </c>
      <c r="AA26" s="29">
        <f>'IS-Other Calculations'!AC104</f>
        <v>-4248.1159522201988</v>
      </c>
      <c r="AB26" s="29">
        <f>'IS-Other Calculations'!AD104</f>
        <v>-4181.4694812451989</v>
      </c>
      <c r="AC26" s="29">
        <f>'IS-Other Calculations'!AE104</f>
        <v>-4411.5888081678404</v>
      </c>
      <c r="AD26" s="29">
        <f>'IS-Other Calculations'!AF104</f>
        <v>-4158.3832630201987</v>
      </c>
      <c r="AE26" s="29">
        <f>'IS-Other Calculations'!AG104</f>
        <v>-4225.4694139701987</v>
      </c>
      <c r="AF26" s="29">
        <f>'IS-Other Calculations'!AH104</f>
        <v>-4397.2453778065201</v>
      </c>
      <c r="AG26" s="29">
        <f>'IS-Other Calculations'!AI104</f>
        <v>-4038.9063116168395</v>
      </c>
      <c r="AH26" s="29">
        <f>'IS-Other Calculations'!AJ104</f>
        <v>-3729.9400968918394</v>
      </c>
      <c r="AI26" s="29">
        <f>'IS-Other Calculations'!AK104</f>
        <v>-4000.6907396418396</v>
      </c>
      <c r="AJ26" s="29">
        <f>'IS-Other Calculations'!AL104</f>
        <v>-3729.9400968918394</v>
      </c>
      <c r="AK26" s="29">
        <f>'IS-Other Calculations'!AM104</f>
        <v>-3729.9400968918394</v>
      </c>
      <c r="AL26" s="29">
        <f>'IS-Other Calculations'!AN104</f>
        <v>-3828.9967006654247</v>
      </c>
      <c r="AM26" s="29">
        <f>'IS-Other Calculations'!AO104</f>
        <v>-4788.7047897520888</v>
      </c>
      <c r="AN26" s="29">
        <f>'IS-Other Calculations'!AP104</f>
        <v>-4968.682963407522</v>
      </c>
      <c r="AO26" s="29">
        <f>'IS-Other Calculations'!AQ104</f>
        <v>-4991.9166659570055</v>
      </c>
      <c r="AP26" s="29">
        <f>'IS-Other Calculations'!AR104</f>
        <v>-4990.9628825313612</v>
      </c>
      <c r="AQ26" s="29">
        <f>'IS-Other Calculations'!AS104</f>
        <v>-4934.4160905758017</v>
      </c>
      <c r="AR26" s="29">
        <f>'IS-Other Calculations'!AT104</f>
        <v>-4957.6497931252861</v>
      </c>
      <c r="AS26" s="1" t="s">
        <v>19</v>
      </c>
      <c r="AT26"/>
      <c r="AU26"/>
      <c r="AV26"/>
    </row>
    <row r="27" spans="2:48" ht="14.15" customHeight="1">
      <c r="B27" s="4" t="s">
        <v>8</v>
      </c>
      <c r="I27" s="21"/>
      <c r="J27" s="29">
        <f>'IS-Other Calculations'!J130</f>
        <v>-75433</v>
      </c>
      <c r="K27" s="20">
        <v>-129569</v>
      </c>
      <c r="L27" s="20">
        <v>-150129</v>
      </c>
      <c r="M27" s="20">
        <v>-163342</v>
      </c>
      <c r="N27" s="29">
        <f>'IS-Other Calculations'!N130</f>
        <v>-230076.23560488189</v>
      </c>
      <c r="O27" s="29">
        <f>'IS-Other Calculations'!O130</f>
        <v>-152790.74370824316</v>
      </c>
      <c r="P27" s="29"/>
      <c r="Q27" s="1" t="s">
        <v>285</v>
      </c>
      <c r="T27" s="398"/>
      <c r="U27" s="1161">
        <f>'IS-Other Calculations'!W130</f>
        <v>-15145.855</v>
      </c>
      <c r="V27" s="1161">
        <f>'IS-Other Calculations'!X130</f>
        <v>-25233</v>
      </c>
      <c r="W27" s="642">
        <f>'IS-Other Calculations'!Y130</f>
        <v>-15669</v>
      </c>
      <c r="X27" s="642">
        <f>'IS-Other Calculations'!Z130</f>
        <v>-12892</v>
      </c>
      <c r="Y27" s="29">
        <f>'IS-Other Calculations'!AA130</f>
        <v>-7519.4354175892759</v>
      </c>
      <c r="Z27" s="29">
        <f>'IS-Other Calculations'!AB130</f>
        <v>-20363.889861444932</v>
      </c>
      <c r="AA27" s="29">
        <f>'IS-Other Calculations'!AC130</f>
        <v>-21981.920534148103</v>
      </c>
      <c r="AB27" s="29">
        <f>'IS-Other Calculations'!AD130</f>
        <v>-21302.600035981101</v>
      </c>
      <c r="AC27" s="29">
        <f>'IS-Other Calculations'!AE130</f>
        <v>-23648.182232847674</v>
      </c>
      <c r="AD27" s="29">
        <f>'IS-Other Calculations'!AF130</f>
        <v>-21067.284631639857</v>
      </c>
      <c r="AE27" s="29">
        <f>'IS-Other Calculations'!AG130</f>
        <v>-21751.086741740419</v>
      </c>
      <c r="AF27" s="29">
        <f>'IS-Other Calculations'!AH130</f>
        <v>-23501.981149490523</v>
      </c>
      <c r="AG27" s="29">
        <f>'IS-Other Calculations'!AI130</f>
        <v>-28136.502603926445</v>
      </c>
      <c r="AH27" s="29">
        <f>'IS-Other Calculations'!AJ130</f>
        <v>-23921.954449210061</v>
      </c>
      <c r="AI27" s="29">
        <f>'IS-Other Calculations'!AK130</f>
        <v>-27615.211405495509</v>
      </c>
      <c r="AJ27" s="29">
        <f>'IS-Other Calculations'!AL130</f>
        <v>-23921.954449210061</v>
      </c>
      <c r="AK27" s="29">
        <f>'IS-Other Calculations'!AM130</f>
        <v>-23921.954449210061</v>
      </c>
      <c r="AL27" s="29">
        <f>'IS-Other Calculations'!AN130</f>
        <v>-25273.166351191056</v>
      </c>
      <c r="AM27" s="29">
        <f>'IS-Other Calculations'!AO130</f>
        <v>-26992.05137902241</v>
      </c>
      <c r="AN27" s="29">
        <f>'IS-Other Calculations'!AP130</f>
        <v>-27020.448126582891</v>
      </c>
      <c r="AO27" s="29">
        <f>'IS-Other Calculations'!AQ130</f>
        <v>-27048.844874143371</v>
      </c>
      <c r="AP27" s="29">
        <f>'IS-Other Calculations'!AR130</f>
        <v>-26873.571991987177</v>
      </c>
      <c r="AQ27" s="29">
        <f>'IS-Other Calculations'!AS130</f>
        <v>-26230.180700428449</v>
      </c>
      <c r="AR27" s="29">
        <f>'IS-Other Calculations'!AT130</f>
        <v>-26258.57744798893</v>
      </c>
      <c r="AS27" s="1" t="s">
        <v>19</v>
      </c>
      <c r="AT27"/>
      <c r="AU27"/>
      <c r="AV27"/>
    </row>
    <row r="28" spans="2:48" ht="14.15" customHeight="1">
      <c r="B28" s="4" t="s">
        <v>9</v>
      </c>
      <c r="I28" s="21"/>
      <c r="J28" s="29">
        <f>'IS-Other Calculations'!J149</f>
        <v>-3553</v>
      </c>
      <c r="K28" s="20">
        <v>-11750</v>
      </c>
      <c r="L28" s="20">
        <v>-21169</v>
      </c>
      <c r="M28" s="20">
        <v>-27595</v>
      </c>
      <c r="N28" s="29">
        <f ca="1">'IS-Other Calculations'!N149</f>
        <v>-26864.820983491059</v>
      </c>
      <c r="O28" s="29">
        <f ca="1">'IS-Other Calculations'!O149</f>
        <v>-10970.471313177361</v>
      </c>
      <c r="P28" s="29"/>
      <c r="Q28" s="1" t="s">
        <v>285</v>
      </c>
      <c r="T28" s="398"/>
      <c r="U28" s="1161">
        <f>'IS-Other Calculations'!W149</f>
        <v>-4813.18925404728</v>
      </c>
      <c r="V28" s="1161">
        <f>'IS-Other Calculations'!X149</f>
        <v>1121.2698861642198</v>
      </c>
      <c r="W28" s="1317">
        <f>'IS-Other Calculations'!Y149</f>
        <v>-2171.1621498504401</v>
      </c>
      <c r="X28" s="642">
        <f>'IS-Other Calculations'!Z149</f>
        <v>2435.3078659880202</v>
      </c>
      <c r="Y28" s="29">
        <f ca="1">'IS-Other Calculations'!AA149</f>
        <v>-1035.5685263340838</v>
      </c>
      <c r="Z28" s="29">
        <f ca="1">'IS-Other Calculations'!AB149</f>
        <v>-2962.9190498327712</v>
      </c>
      <c r="AA28" s="29">
        <f ca="1">'IS-Other Calculations'!AC149</f>
        <v>-3205.7096080228994</v>
      </c>
      <c r="AB28" s="29">
        <f ca="1">'IS-Other Calculations'!AD149</f>
        <v>-3103.7754446461208</v>
      </c>
      <c r="AC28" s="29">
        <f ca="1">'IS-Other Calculations'!AE149</f>
        <v>-3455.7373823680123</v>
      </c>
      <c r="AD28" s="29">
        <f ca="1">'IS-Other Calculations'!AF149</f>
        <v>-3068.4656329505879</v>
      </c>
      <c r="AE28" s="29">
        <f ca="1">'IS-Other Calculations'!AG149</f>
        <v>-3171.0722762013856</v>
      </c>
      <c r="AF28" s="29">
        <f ca="1">'IS-Other Calculations'!AH149</f>
        <v>-3433.7994529856337</v>
      </c>
      <c r="AG28" s="29">
        <f ca="1">'IS-Other Calculations'!AI149</f>
        <v>-2026.590909129427</v>
      </c>
      <c r="AH28" s="29">
        <f ca="1">'IS-Other Calculations'!AJ149</f>
        <v>-1713.9302395466173</v>
      </c>
      <c r="AI28" s="29">
        <f ca="1">'IS-Other Calculations'!AK149</f>
        <v>-1987.9183755230313</v>
      </c>
      <c r="AJ28" s="29">
        <f ca="1">'IS-Other Calculations'!AL149</f>
        <v>-1713.9302395466173</v>
      </c>
      <c r="AK28" s="29">
        <f ca="1">'IS-Other Calculations'!AM149</f>
        <v>-1713.9302395466173</v>
      </c>
      <c r="AL28" s="29">
        <f ca="1">'IS-Other Calculations'!AN149</f>
        <v>-1814.1713098850505</v>
      </c>
      <c r="AM28" s="29">
        <f ca="1">'IS-Other Calculations'!AO149</f>
        <v>-2632.8067176489212</v>
      </c>
      <c r="AN28" s="29">
        <f ca="1">'IS-Other Calculations'!AP149</f>
        <v>-2632.8067176489212</v>
      </c>
      <c r="AO28" s="29">
        <f ca="1">'IS-Other Calculations'!AQ149</f>
        <v>-2632.8067176489212</v>
      </c>
      <c r="AP28" s="29">
        <f ca="1">'IS-Other Calculations'!AR149</f>
        <v>-2612.5740123037449</v>
      </c>
      <c r="AQ28" s="29">
        <f ca="1">'IS-Other Calculations'!AS149</f>
        <v>-2545.8380464711327</v>
      </c>
      <c r="AR28" s="29">
        <f ca="1">'IS-Other Calculations'!AT149</f>
        <v>-2545.8380464711327</v>
      </c>
      <c r="AS28" s="1" t="s">
        <v>19</v>
      </c>
      <c r="AT28"/>
      <c r="AU28"/>
      <c r="AV28"/>
    </row>
    <row r="29" spans="2:48">
      <c r="B29" s="4"/>
      <c r="I29" s="21"/>
      <c r="J29" s="21"/>
      <c r="K29" s="21"/>
      <c r="L29" s="21"/>
      <c r="M29" s="21"/>
      <c r="N29" s="21"/>
      <c r="O29" s="21"/>
      <c r="P29" s="21"/>
      <c r="Q29" s="1" t="s">
        <v>285</v>
      </c>
      <c r="T29" s="398"/>
      <c r="U29" s="523"/>
      <c r="V29" s="523"/>
      <c r="W29" s="523"/>
      <c r="X29" s="523"/>
      <c r="Y29" s="1"/>
      <c r="Z29" s="1"/>
      <c r="AA29" s="1"/>
      <c r="AB29" s="1"/>
      <c r="AC29" s="1"/>
      <c r="AD29" s="1"/>
      <c r="AE29" s="1"/>
      <c r="AF29" s="1"/>
      <c r="AG29" s="1"/>
      <c r="AH29" s="1"/>
      <c r="AI29" s="1"/>
      <c r="AJ29" s="1"/>
      <c r="AK29" s="1"/>
      <c r="AL29" s="1"/>
      <c r="AM29" s="1"/>
      <c r="AN29" s="1"/>
      <c r="AO29" s="1"/>
      <c r="AP29" s="1"/>
      <c r="AQ29" s="1"/>
      <c r="AR29" s="1"/>
      <c r="AS29" s="1" t="s">
        <v>19</v>
      </c>
      <c r="AT29"/>
      <c r="AU29"/>
      <c r="AV29"/>
    </row>
    <row r="30" spans="2:48">
      <c r="B30" s="3" t="s">
        <v>605</v>
      </c>
      <c r="I30" s="21"/>
      <c r="J30" s="22">
        <f t="shared" ref="J30:O30" ca="1" si="7">SUM(J20,J23:J28)</f>
        <v>-60957.941198256674</v>
      </c>
      <c r="K30" s="22">
        <f t="shared" si="7"/>
        <v>-40373.193848026742</v>
      </c>
      <c r="L30" s="22">
        <f t="shared" si="7"/>
        <v>-59832.455879341112</v>
      </c>
      <c r="M30" s="22">
        <v>-26464</v>
      </c>
      <c r="N30" s="22">
        <f t="shared" ca="1" si="7"/>
        <v>-10965.398082648266</v>
      </c>
      <c r="O30" s="22">
        <f t="shared" ca="1" si="7"/>
        <v>-16221.205209914551</v>
      </c>
      <c r="P30" s="22"/>
      <c r="Q30" s="1" t="s">
        <v>285</v>
      </c>
      <c r="T30" s="398"/>
      <c r="U30" s="1160">
        <f>SUM(U20,U23:U28)</f>
        <v>9858.1238673927073</v>
      </c>
      <c r="V30" s="1160">
        <f t="shared" ref="V30:AL30" si="8">SUM(V20,V23:V28)</f>
        <v>-14810.611949423779</v>
      </c>
      <c r="W30" s="662">
        <f t="shared" si="8"/>
        <v>-10746.564072573441</v>
      </c>
      <c r="X30" s="662">
        <f>SUM(X20,X23:X28)</f>
        <v>-9607.6921371609787</v>
      </c>
      <c r="Y30" s="22">
        <f t="shared" ca="1" si="8"/>
        <v>-3229.0728488050618</v>
      </c>
      <c r="Z30" s="22">
        <f t="shared" ca="1" si="8"/>
        <v>-8377.6858883872137</v>
      </c>
      <c r="AA30" s="22">
        <f t="shared" ca="1" si="8"/>
        <v>3839.3011052047577</v>
      </c>
      <c r="AB30" s="22">
        <f t="shared" ca="1" si="8"/>
        <v>4050.4138779235486</v>
      </c>
      <c r="AC30" s="22">
        <f t="shared" ca="1" si="8"/>
        <v>5723.2543731728092</v>
      </c>
      <c r="AD30" s="22">
        <f t="shared" ca="1" si="8"/>
        <v>3886.6391004853331</v>
      </c>
      <c r="AE30" s="22">
        <f t="shared" ca="1" si="8"/>
        <v>3838.1780075839642</v>
      </c>
      <c r="AF30" s="22">
        <f t="shared" ca="1" si="8"/>
        <v>4610.3184403434934</v>
      </c>
      <c r="AG30" s="22">
        <f t="shared" ca="1" si="8"/>
        <v>-3631.3740401911673</v>
      </c>
      <c r="AH30" s="22">
        <f t="shared" ca="1" si="8"/>
        <v>-2524.7587879834527</v>
      </c>
      <c r="AI30" s="22">
        <f t="shared" ca="1" si="8"/>
        <v>-3494.4984440777971</v>
      </c>
      <c r="AJ30" s="22">
        <f t="shared" ca="1" si="8"/>
        <v>-2524.7587879834527</v>
      </c>
      <c r="AK30" s="22">
        <f t="shared" ca="1" si="8"/>
        <v>-2524.7587879834527</v>
      </c>
      <c r="AL30" s="22">
        <f t="shared" ca="1" si="8"/>
        <v>-1521.0563616952732</v>
      </c>
      <c r="AM30" s="22">
        <f t="shared" ref="AM30:AR30" ca="1" si="9">SUM(AM20,AM23:AM28)</f>
        <v>17933.850962691216</v>
      </c>
      <c r="AN30" s="22">
        <f t="shared" ca="1" si="9"/>
        <v>17725.476041475307</v>
      </c>
      <c r="AO30" s="22">
        <f t="shared" ca="1" si="9"/>
        <v>17673.845591365342</v>
      </c>
      <c r="AP30" s="22">
        <f t="shared" ca="1" si="9"/>
        <v>17509.098417421323</v>
      </c>
      <c r="AQ30" s="22">
        <f t="shared" ca="1" si="9"/>
        <v>17084.36147027613</v>
      </c>
      <c r="AR30" s="22">
        <f t="shared" ca="1" si="9"/>
        <v>17032.731020166164</v>
      </c>
      <c r="AS30" s="1" t="s">
        <v>19</v>
      </c>
      <c r="AT30"/>
      <c r="AU30"/>
      <c r="AV30"/>
    </row>
    <row r="31" spans="2:48">
      <c r="B31" s="3"/>
      <c r="I31" s="21"/>
      <c r="J31" s="19"/>
      <c r="K31" s="19"/>
      <c r="L31" s="19"/>
      <c r="M31" s="21"/>
      <c r="N31" s="21"/>
      <c r="O31" s="21"/>
      <c r="P31" s="21"/>
      <c r="Q31" s="1" t="s">
        <v>285</v>
      </c>
      <c r="T31" s="398"/>
      <c r="U31" s="523"/>
      <c r="V31" s="523"/>
      <c r="W31" s="523"/>
      <c r="X31" s="523"/>
      <c r="Y31" s="1"/>
      <c r="Z31" s="1"/>
      <c r="AA31" s="1"/>
      <c r="AB31" s="1"/>
      <c r="AC31" s="1"/>
      <c r="AD31" s="1"/>
      <c r="AE31" s="1"/>
      <c r="AF31" s="1"/>
      <c r="AG31" s="1"/>
      <c r="AH31" s="1"/>
      <c r="AI31" s="1"/>
      <c r="AJ31" s="1"/>
      <c r="AK31" s="1"/>
      <c r="AL31" s="1"/>
      <c r="AM31" s="1"/>
      <c r="AN31" s="1"/>
      <c r="AO31" s="1"/>
      <c r="AP31" s="1"/>
      <c r="AQ31" s="1"/>
      <c r="AR31" s="1"/>
      <c r="AS31" s="1" t="s">
        <v>19</v>
      </c>
      <c r="AT31"/>
      <c r="AU31"/>
      <c r="AV31"/>
    </row>
    <row r="32" spans="2:48">
      <c r="B32" s="4" t="s">
        <v>11</v>
      </c>
      <c r="I32" s="21"/>
      <c r="J32" s="29">
        <f ca="1">'IS-Other Calculations'!J157</f>
        <v>9458</v>
      </c>
      <c r="K32" s="20">
        <v>4606</v>
      </c>
      <c r="L32" s="20">
        <v>2239</v>
      </c>
      <c r="M32" s="20">
        <v>857</v>
      </c>
      <c r="N32" s="29">
        <f>'IS-Other Calculations'!N157</f>
        <v>2719.8375264573742</v>
      </c>
      <c r="O32" s="29">
        <f>'IS-Other Calculations'!O157</f>
        <v>1959.1037237153835</v>
      </c>
      <c r="P32" s="29"/>
      <c r="Q32" s="1" t="s">
        <v>285</v>
      </c>
      <c r="T32" s="398"/>
      <c r="U32" s="642">
        <f>'IS-Other Calculations'!W157</f>
        <v>9.1353600000729793E-4</v>
      </c>
      <c r="V32" s="642">
        <f>'IS-Other Calculations'!X157</f>
        <v>0.17778724399999171</v>
      </c>
      <c r="W32" s="642">
        <f>'IS-Other Calculations'!Y157</f>
        <v>150.580927441</v>
      </c>
      <c r="X32" s="642">
        <f>'IS-Other Calculations'!Z157</f>
        <v>0.50410646500001899</v>
      </c>
      <c r="Y32" s="29">
        <f>'IS-Other Calculations'!AA157</f>
        <v>81.092033164249997</v>
      </c>
      <c r="Z32" s="29">
        <f>'IS-Other Calculations'!AB157</f>
        <v>360.59522172947277</v>
      </c>
      <c r="AA32" s="29">
        <f>'IS-Other Calculations'!AC157</f>
        <v>358.84832680094019</v>
      </c>
      <c r="AB32" s="29">
        <f>'IS-Other Calculations'!AD157</f>
        <v>357.10143187240755</v>
      </c>
      <c r="AC32" s="29">
        <f>'IS-Other Calculations'!AE157</f>
        <v>355.3545369438749</v>
      </c>
      <c r="AD32" s="29">
        <f>'IS-Other Calculations'!AF157</f>
        <v>353.60764201534226</v>
      </c>
      <c r="AE32" s="29">
        <f>'IS-Other Calculations'!AG157</f>
        <v>351.86074708680962</v>
      </c>
      <c r="AF32" s="29">
        <f>'IS-Other Calculations'!AH157</f>
        <v>350.11385215827698</v>
      </c>
      <c r="AG32" s="29">
        <f>'IS-Other Calculations'!AI157</f>
        <v>333.0681432678947</v>
      </c>
      <c r="AH32" s="29">
        <f>'IS-Other Calculations'!AJ157</f>
        <v>330.44780087509571</v>
      </c>
      <c r="AI32" s="29">
        <f>'IS-Other Calculations'!AK157</f>
        <v>327.82745848229678</v>
      </c>
      <c r="AJ32" s="29">
        <f>'IS-Other Calculations'!AL157</f>
        <v>325.20711608949779</v>
      </c>
      <c r="AK32" s="29">
        <f>'IS-Other Calculations'!AM157</f>
        <v>322.5867736966988</v>
      </c>
      <c r="AL32" s="29">
        <f>'IS-Other Calculations'!AN157</f>
        <v>319.96643130389987</v>
      </c>
      <c r="AM32" s="29">
        <f>'IS-Other Calculations'!AO157</f>
        <v>359.12599261850659</v>
      </c>
      <c r="AN32" s="29">
        <f>'IS-Other Calculations'!AP157</f>
        <v>356.06892649357445</v>
      </c>
      <c r="AO32" s="29">
        <f>'IS-Other Calculations'!AQ157</f>
        <v>353.01186036864232</v>
      </c>
      <c r="AP32" s="29">
        <f>'IS-Other Calculations'!AR157</f>
        <v>349.95479424371024</v>
      </c>
      <c r="AQ32" s="29">
        <f>'IS-Other Calculations'!AS157</f>
        <v>346.8977281187781</v>
      </c>
      <c r="AR32" s="29">
        <f>'IS-Other Calculations'!AT157</f>
        <v>343.84066199384597</v>
      </c>
      <c r="AS32" s="1" t="s">
        <v>19</v>
      </c>
      <c r="AT32"/>
      <c r="AU32"/>
      <c r="AV32"/>
    </row>
    <row r="33" spans="2:48">
      <c r="B33" s="4" t="s">
        <v>12</v>
      </c>
      <c r="I33" s="21"/>
      <c r="J33" s="29">
        <f ca="1">'IS-Other Calculations'!J162</f>
        <v>-759</v>
      </c>
      <c r="K33" s="20">
        <v>-435</v>
      </c>
      <c r="L33" s="20">
        <v>-240</v>
      </c>
      <c r="M33" s="20">
        <v>-144</v>
      </c>
      <c r="N33" s="29">
        <f ca="1">'IS-Other Calculations'!N162</f>
        <v>-199.47515098648802</v>
      </c>
      <c r="O33" s="29">
        <f ca="1">'IS-Other Calculations'!O162</f>
        <v>-193.09420602810511</v>
      </c>
      <c r="P33" s="29"/>
      <c r="Q33" s="1" t="s">
        <v>285</v>
      </c>
      <c r="T33" s="398"/>
      <c r="U33" s="642">
        <f>'IS-Other Calculations'!W162</f>
        <v>-133.213002112</v>
      </c>
      <c r="V33" s="642">
        <f>'IS-Other Calculations'!X162</f>
        <v>-208.9888301</v>
      </c>
      <c r="W33" s="642">
        <f>'IS-Other Calculations'!Y162</f>
        <v>-167.66132272300001</v>
      </c>
      <c r="X33" s="642">
        <f>'IS-Other Calculations'!Z162</f>
        <v>-122.20971314899995</v>
      </c>
      <c r="Y33" s="29">
        <f>'IS-Other Calculations'!AA162</f>
        <v>19.114377901532084</v>
      </c>
      <c r="Z33" s="29">
        <f ca="1">'IS-Other Calculations'!AB162</f>
        <v>54.689142215086221</v>
      </c>
      <c r="AA33" s="29">
        <f ca="1">'IS-Other Calculations'!AC162</f>
        <v>59.170536118199941</v>
      </c>
      <c r="AB33" s="29">
        <f ca="1">'IS-Other Calculations'!AD162</f>
        <v>57.28904969763672</v>
      </c>
      <c r="AC33" s="29">
        <f ca="1">'IS-Other Calculations'!AE162</f>
        <v>63.785513537057582</v>
      </c>
      <c r="AD33" s="29">
        <f ca="1">'IS-Other Calculations'!AF162</f>
        <v>56.637306170079341</v>
      </c>
      <c r="AE33" s="29">
        <f ca="1">'IS-Other Calculations'!AG162</f>
        <v>58.531205129374982</v>
      </c>
      <c r="AF33" s="29">
        <f ca="1">'IS-Other Calculations'!AH162</f>
        <v>63.380586328545043</v>
      </c>
      <c r="AG33" s="29">
        <f ca="1">'IS-Other Calculations'!AI162</f>
        <v>-35.670569784187713</v>
      </c>
      <c r="AH33" s="29">
        <f ca="1">'IS-Other Calculations'!AJ162</f>
        <v>-30.167345535582239</v>
      </c>
      <c r="AI33" s="29">
        <f ca="1">'IS-Other Calculations'!AK162</f>
        <v>-34.989884154678563</v>
      </c>
      <c r="AJ33" s="29">
        <f ca="1">'IS-Other Calculations'!AL162</f>
        <v>-30.167345535582239</v>
      </c>
      <c r="AK33" s="29">
        <f ca="1">'IS-Other Calculations'!AM162</f>
        <v>-30.167345535582239</v>
      </c>
      <c r="AL33" s="29">
        <f ca="1">'IS-Other Calculations'!AN162</f>
        <v>-31.931715482492127</v>
      </c>
      <c r="AM33" s="29">
        <f ca="1">'IS-Other Calculations'!AO162</f>
        <v>-46.340736715589543</v>
      </c>
      <c r="AN33" s="29" t="e">
        <f ca="1">'IS-Other Calculations'!AP162</f>
        <v>#REF!</v>
      </c>
      <c r="AO33" s="29" t="e">
        <f ca="1">'IS-Other Calculations'!AQ162</f>
        <v>#REF!</v>
      </c>
      <c r="AP33" s="29" t="e">
        <f ca="1">'IS-Other Calculations'!AR162</f>
        <v>#REF!</v>
      </c>
      <c r="AQ33" s="29" t="e">
        <f ca="1">'IS-Other Calculations'!AS162</f>
        <v>#REF!</v>
      </c>
      <c r="AR33" s="29" t="e">
        <f ca="1">'IS-Other Calculations'!AT162</f>
        <v>#REF!</v>
      </c>
      <c r="AS33" s="1" t="s">
        <v>19</v>
      </c>
      <c r="AT33"/>
      <c r="AU33"/>
      <c r="AV33"/>
    </row>
    <row r="34" spans="2:48">
      <c r="B34" s="4" t="s">
        <v>13</v>
      </c>
      <c r="I34" s="21"/>
      <c r="J34" s="29">
        <f ca="1">'IS-Other Calculations'!J167</f>
        <v>0</v>
      </c>
      <c r="K34" s="20">
        <v>-1104</v>
      </c>
      <c r="L34" s="20">
        <v>-27</v>
      </c>
      <c r="M34" s="20">
        <v>-164</v>
      </c>
      <c r="N34" s="29">
        <f>'IS-Other Calculations'!N167</f>
        <v>0</v>
      </c>
      <c r="O34" s="29">
        <f>'IS-Other Calculations'!O167</f>
        <v>0</v>
      </c>
      <c r="P34" s="29"/>
      <c r="Q34" s="1" t="s">
        <v>285</v>
      </c>
      <c r="T34" s="398"/>
      <c r="U34" s="642">
        <f>'IS-Other Calculations'!W167</f>
        <v>0</v>
      </c>
      <c r="V34" s="642">
        <f>'IS-Other Calculations'!X167</f>
        <v>0</v>
      </c>
      <c r="W34" s="642">
        <f>'IS-Other Calculations'!Y167</f>
        <v>0</v>
      </c>
      <c r="X34" s="642">
        <f>'IS-Other Calculations'!Z167</f>
        <v>0</v>
      </c>
      <c r="Y34" s="29">
        <f>'IS-Other Calculations'!AA167</f>
        <v>0</v>
      </c>
      <c r="Z34" s="29">
        <f>'IS-Other Calculations'!AB167</f>
        <v>0</v>
      </c>
      <c r="AA34" s="29">
        <f>'IS-Other Calculations'!AC167</f>
        <v>0</v>
      </c>
      <c r="AB34" s="29">
        <f>'IS-Other Calculations'!AD167</f>
        <v>0</v>
      </c>
      <c r="AC34" s="29">
        <f>'IS-Other Calculations'!AE167</f>
        <v>0</v>
      </c>
      <c r="AD34" s="29">
        <f>'IS-Other Calculations'!AF167</f>
        <v>0</v>
      </c>
      <c r="AE34" s="29">
        <f>'IS-Other Calculations'!AG167</f>
        <v>0</v>
      </c>
      <c r="AF34" s="29">
        <f>'IS-Other Calculations'!AH167</f>
        <v>0</v>
      </c>
      <c r="AG34" s="29">
        <f>'IS-Other Calculations'!AI167</f>
        <v>0</v>
      </c>
      <c r="AH34" s="29">
        <f>'IS-Other Calculations'!AJ167</f>
        <v>0</v>
      </c>
      <c r="AI34" s="29">
        <f>'IS-Other Calculations'!AK167</f>
        <v>0</v>
      </c>
      <c r="AJ34" s="29">
        <f>'IS-Other Calculations'!AL167</f>
        <v>0</v>
      </c>
      <c r="AK34" s="29">
        <f>'IS-Other Calculations'!AM167</f>
        <v>0</v>
      </c>
      <c r="AL34" s="29">
        <f>'IS-Other Calculations'!AN167</f>
        <v>0</v>
      </c>
      <c r="AM34" s="29">
        <f>'IS-Other Calculations'!AO167</f>
        <v>0</v>
      </c>
      <c r="AN34" s="29">
        <f>'IS-Other Calculations'!AP167</f>
        <v>0</v>
      </c>
      <c r="AO34" s="29">
        <f>'IS-Other Calculations'!AQ167</f>
        <v>0</v>
      </c>
      <c r="AP34" s="29">
        <f>'IS-Other Calculations'!AR167</f>
        <v>0</v>
      </c>
      <c r="AQ34" s="29">
        <f>'IS-Other Calculations'!AS167</f>
        <v>0</v>
      </c>
      <c r="AR34" s="29">
        <f>'IS-Other Calculations'!AT167</f>
        <v>0</v>
      </c>
      <c r="AS34" s="1" t="s">
        <v>19</v>
      </c>
      <c r="AT34"/>
      <c r="AU34"/>
      <c r="AV34"/>
    </row>
    <row r="35" spans="2:48">
      <c r="B35" s="4" t="s">
        <v>21</v>
      </c>
      <c r="I35" s="21"/>
      <c r="J35" s="29">
        <f ca="1">'IS-Other Calculations'!J170</f>
        <v>-58660</v>
      </c>
      <c r="K35" s="20">
        <v>-58660</v>
      </c>
      <c r="L35" s="20">
        <v>-53838</v>
      </c>
      <c r="M35" s="20">
        <v>0</v>
      </c>
      <c r="N35" s="29">
        <f>'IS-Other Calculations'!N170</f>
        <v>0</v>
      </c>
      <c r="O35" s="29">
        <f>'IS-Other Calculations'!O170</f>
        <v>0</v>
      </c>
      <c r="P35" s="29"/>
      <c r="Q35" s="1" t="s">
        <v>285</v>
      </c>
      <c r="T35" s="398"/>
      <c r="U35" s="642">
        <f>'IS-Other Calculations'!W170</f>
        <v>0</v>
      </c>
      <c r="V35" s="642">
        <f>'IS-Other Calculations'!X170</f>
        <v>0</v>
      </c>
      <c r="W35" s="642">
        <f>'IS-Other Calculations'!Y170</f>
        <v>0</v>
      </c>
      <c r="X35" s="642">
        <f>'IS-Other Calculations'!Z170</f>
        <v>0</v>
      </c>
      <c r="Y35" s="29">
        <f>'IS-Other Calculations'!AA170</f>
        <v>0</v>
      </c>
      <c r="Z35" s="29">
        <f>'IS-Other Calculations'!AB170</f>
        <v>0</v>
      </c>
      <c r="AA35" s="29">
        <f>'IS-Other Calculations'!AC170</f>
        <v>0</v>
      </c>
      <c r="AB35" s="29">
        <f>'IS-Other Calculations'!AD170</f>
        <v>0</v>
      </c>
      <c r="AC35" s="29">
        <f>'IS-Other Calculations'!AE170</f>
        <v>0</v>
      </c>
      <c r="AD35" s="29">
        <f>'IS-Other Calculations'!AF170</f>
        <v>0</v>
      </c>
      <c r="AE35" s="29">
        <f>'IS-Other Calculations'!AG170</f>
        <v>0</v>
      </c>
      <c r="AF35" s="29">
        <f>'IS-Other Calculations'!AH170</f>
        <v>0</v>
      </c>
      <c r="AG35" s="29">
        <f>'IS-Other Calculations'!AI170</f>
        <v>0</v>
      </c>
      <c r="AH35" s="29">
        <f>'IS-Other Calculations'!AJ170</f>
        <v>0</v>
      </c>
      <c r="AI35" s="29">
        <f>'IS-Other Calculations'!AK170</f>
        <v>0</v>
      </c>
      <c r="AJ35" s="29">
        <f>'IS-Other Calculations'!AL170</f>
        <v>0</v>
      </c>
      <c r="AK35" s="29">
        <f>'IS-Other Calculations'!AM170</f>
        <v>0</v>
      </c>
      <c r="AL35" s="29">
        <f>'IS-Other Calculations'!AN170</f>
        <v>0</v>
      </c>
      <c r="AM35" s="29">
        <f>'IS-Other Calculations'!AO170</f>
        <v>0</v>
      </c>
      <c r="AN35" s="29">
        <f>'IS-Other Calculations'!AP170</f>
        <v>0</v>
      </c>
      <c r="AO35" s="29">
        <f>'IS-Other Calculations'!AQ170</f>
        <v>0</v>
      </c>
      <c r="AP35" s="29">
        <f>'IS-Other Calculations'!AR170</f>
        <v>0</v>
      </c>
      <c r="AQ35" s="29">
        <f>'IS-Other Calculations'!AS170</f>
        <v>0</v>
      </c>
      <c r="AR35" s="29">
        <f>'IS-Other Calculations'!AT170</f>
        <v>0</v>
      </c>
      <c r="AS35" s="1" t="s">
        <v>19</v>
      </c>
      <c r="AT35"/>
      <c r="AU35"/>
      <c r="AV35"/>
    </row>
    <row r="36" spans="2:48">
      <c r="B36" s="4"/>
      <c r="I36" s="21"/>
      <c r="J36" s="20"/>
      <c r="K36" s="20"/>
      <c r="L36" s="20"/>
      <c r="M36" s="20"/>
      <c r="N36" s="21"/>
      <c r="O36" s="21"/>
      <c r="P36" s="21"/>
      <c r="Q36" s="1" t="s">
        <v>285</v>
      </c>
      <c r="T36" s="398"/>
      <c r="U36" s="523"/>
      <c r="V36" s="523"/>
      <c r="W36" s="523"/>
      <c r="X36" s="523"/>
      <c r="Y36" s="1"/>
      <c r="Z36" s="1"/>
      <c r="AA36" s="1"/>
      <c r="AB36" s="1"/>
      <c r="AC36" s="1"/>
      <c r="AD36" s="1"/>
      <c r="AE36" s="1"/>
      <c r="AF36" s="1"/>
      <c r="AG36" s="1"/>
      <c r="AH36" s="1"/>
      <c r="AI36" s="1"/>
      <c r="AJ36" s="1"/>
      <c r="AK36" s="1"/>
      <c r="AL36" s="1"/>
      <c r="AM36" s="1"/>
      <c r="AN36" s="1"/>
      <c r="AO36" s="1"/>
      <c r="AP36" s="1"/>
      <c r="AQ36" s="1"/>
      <c r="AR36" s="1"/>
      <c r="AS36" s="1" t="s">
        <v>19</v>
      </c>
      <c r="AT36"/>
      <c r="AU36"/>
      <c r="AV36"/>
    </row>
    <row r="37" spans="2:48">
      <c r="B37" s="3" t="s">
        <v>606</v>
      </c>
      <c r="I37" s="21"/>
      <c r="J37" s="22">
        <f t="shared" ref="J37:N37" ca="1" si="10">SUM(J30,J32:J35)</f>
        <v>-110918.94119825668</v>
      </c>
      <c r="K37" s="19">
        <v>-95967</v>
      </c>
      <c r="L37" s="19">
        <v>-111699</v>
      </c>
      <c r="M37" s="19">
        <v>-25915</v>
      </c>
      <c r="N37" s="22">
        <f t="shared" ca="1" si="10"/>
        <v>-8445.0357071773797</v>
      </c>
      <c r="O37" s="22">
        <f ca="1">SUM(O30,O32:O35)</f>
        <v>-14455.195692227273</v>
      </c>
      <c r="P37" s="22"/>
      <c r="Q37" s="1" t="s">
        <v>285</v>
      </c>
      <c r="T37" s="398"/>
      <c r="U37" s="662">
        <f>SUM(U30,U32:U35)</f>
        <v>9724.9117788167077</v>
      </c>
      <c r="V37" s="662">
        <f t="shared" ref="V37:AL37" si="11">SUM(V30,V32:V35)</f>
        <v>-15019.422992279779</v>
      </c>
      <c r="W37" s="662">
        <f t="shared" si="11"/>
        <v>-10763.64446785544</v>
      </c>
      <c r="X37" s="662">
        <f t="shared" si="11"/>
        <v>-9729.3977438449783</v>
      </c>
      <c r="Y37" s="22">
        <f t="shared" ca="1" si="11"/>
        <v>-3128.8664377392797</v>
      </c>
      <c r="Z37" s="22">
        <f t="shared" ca="1" si="11"/>
        <v>-7962.4015244426546</v>
      </c>
      <c r="AA37" s="22">
        <f t="shared" ca="1" si="11"/>
        <v>4257.3199681238984</v>
      </c>
      <c r="AB37" s="22">
        <f t="shared" ca="1" si="11"/>
        <v>4464.8043594935934</v>
      </c>
      <c r="AC37" s="22">
        <f t="shared" ca="1" si="11"/>
        <v>6142.3944236537418</v>
      </c>
      <c r="AD37" s="22">
        <f t="shared" ca="1" si="11"/>
        <v>4296.884048670755</v>
      </c>
      <c r="AE37" s="22">
        <f t="shared" ca="1" si="11"/>
        <v>4248.5699598001484</v>
      </c>
      <c r="AF37" s="22">
        <f t="shared" ca="1" si="11"/>
        <v>5023.8128788303156</v>
      </c>
      <c r="AG37" s="22">
        <f ca="1">SUM(AG30,AG32:AG35)</f>
        <v>-3333.9764667074601</v>
      </c>
      <c r="AH37" s="22">
        <f t="shared" ca="1" si="11"/>
        <v>-2224.4783326439392</v>
      </c>
      <c r="AI37" s="22">
        <f t="shared" ca="1" si="11"/>
        <v>-3201.6608697501792</v>
      </c>
      <c r="AJ37" s="22">
        <f t="shared" ca="1" si="11"/>
        <v>-2229.719017429537</v>
      </c>
      <c r="AK37" s="22">
        <f t="shared" ca="1" si="11"/>
        <v>-2232.3393598223361</v>
      </c>
      <c r="AL37" s="22">
        <f t="shared" ca="1" si="11"/>
        <v>-1233.0216458738655</v>
      </c>
      <c r="AM37" s="22">
        <f t="shared" ref="AM37:AR37" ca="1" si="12">SUM(AM30,AM32:AM35)</f>
        <v>18246.636218594133</v>
      </c>
      <c r="AN37" s="22" t="e">
        <f t="shared" ca="1" si="12"/>
        <v>#REF!</v>
      </c>
      <c r="AO37" s="22" t="e">
        <f t="shared" ca="1" si="12"/>
        <v>#REF!</v>
      </c>
      <c r="AP37" s="22" t="e">
        <f t="shared" ca="1" si="12"/>
        <v>#REF!</v>
      </c>
      <c r="AQ37" s="22" t="e">
        <f t="shared" ca="1" si="12"/>
        <v>#REF!</v>
      </c>
      <c r="AR37" s="22" t="e">
        <f t="shared" ca="1" si="12"/>
        <v>#REF!</v>
      </c>
      <c r="AS37" s="1" t="s">
        <v>19</v>
      </c>
      <c r="AT37"/>
      <c r="AU37"/>
      <c r="AV37"/>
    </row>
    <row r="38" spans="2:48">
      <c r="B38" s="3"/>
      <c r="I38" s="21"/>
      <c r="J38" s="23"/>
      <c r="K38" s="23"/>
      <c r="L38" s="23"/>
      <c r="M38" s="23"/>
      <c r="N38" s="21"/>
      <c r="O38" s="21"/>
      <c r="P38" s="21"/>
      <c r="Q38" s="1" t="s">
        <v>285</v>
      </c>
      <c r="T38" s="398"/>
      <c r="U38" s="523"/>
      <c r="V38" s="523"/>
      <c r="W38" s="523"/>
      <c r="X38" s="523"/>
      <c r="Y38" s="1"/>
      <c r="Z38" s="1"/>
      <c r="AA38" s="1"/>
      <c r="AB38" s="1"/>
      <c r="AC38" s="1"/>
      <c r="AD38" s="1"/>
      <c r="AE38" s="1"/>
      <c r="AF38" s="1"/>
      <c r="AG38" s="1"/>
      <c r="AH38" s="1"/>
      <c r="AI38" s="1"/>
      <c r="AJ38" s="1"/>
      <c r="AK38" s="1"/>
      <c r="AL38" s="1"/>
      <c r="AM38" s="1"/>
      <c r="AN38" s="1"/>
      <c r="AO38" s="1"/>
      <c r="AP38" s="1"/>
      <c r="AQ38" s="1"/>
      <c r="AR38" s="1"/>
      <c r="AS38" s="1" t="s">
        <v>19</v>
      </c>
      <c r="AT38"/>
      <c r="AU38"/>
      <c r="AV38"/>
    </row>
    <row r="39" spans="2:48">
      <c r="B39" s="4" t="s">
        <v>15</v>
      </c>
      <c r="I39" s="21"/>
      <c r="J39" s="29">
        <f>'IS-Other Calculations'!J183</f>
        <v>-134</v>
      </c>
      <c r="K39" s="20">
        <v>60</v>
      </c>
      <c r="L39" s="20">
        <v>0</v>
      </c>
      <c r="M39" s="20">
        <v>0</v>
      </c>
      <c r="N39" s="29">
        <f>'IS-Other Calculations'!N183</f>
        <v>0</v>
      </c>
      <c r="O39" s="29">
        <f>'IS-Other Calculations'!O183</f>
        <v>0</v>
      </c>
      <c r="P39" s="29"/>
      <c r="Q39" s="1" t="s">
        <v>285</v>
      </c>
      <c r="T39" s="398"/>
      <c r="U39" s="642">
        <f>'IS-Other Calculations'!W183</f>
        <v>0</v>
      </c>
      <c r="V39" s="642">
        <f>'IS-Other Calculations'!X183</f>
        <v>0</v>
      </c>
      <c r="W39" s="642">
        <f>'IS-Other Calculations'!Y183</f>
        <v>0</v>
      </c>
      <c r="X39" s="642">
        <f>'IS-Other Calculations'!Z183</f>
        <v>0</v>
      </c>
      <c r="Y39" s="29">
        <f>'IS-Other Calculations'!AA183</f>
        <v>0</v>
      </c>
      <c r="Z39" s="29">
        <f>'IS-Other Calculations'!AB183</f>
        <v>0</v>
      </c>
      <c r="AA39" s="29">
        <f>'IS-Other Calculations'!AC183</f>
        <v>0</v>
      </c>
      <c r="AB39" s="29">
        <f>'IS-Other Calculations'!AD183</f>
        <v>0</v>
      </c>
      <c r="AC39" s="29">
        <f>'IS-Other Calculations'!AE183</f>
        <v>0</v>
      </c>
      <c r="AD39" s="29">
        <f>'IS-Other Calculations'!AF183</f>
        <v>0</v>
      </c>
      <c r="AE39" s="29">
        <f>'IS-Other Calculations'!AG183</f>
        <v>0</v>
      </c>
      <c r="AF39" s="29">
        <f>'IS-Other Calculations'!AH183</f>
        <v>0</v>
      </c>
      <c r="AG39" s="29">
        <f>'IS-Other Calculations'!AI183</f>
        <v>0</v>
      </c>
      <c r="AH39" s="29">
        <f>'IS-Other Calculations'!AJ183</f>
        <v>0</v>
      </c>
      <c r="AI39" s="29">
        <f>'IS-Other Calculations'!AK183</f>
        <v>0</v>
      </c>
      <c r="AJ39" s="29">
        <f>'IS-Other Calculations'!AL183</f>
        <v>0</v>
      </c>
      <c r="AK39" s="29">
        <f>'IS-Other Calculations'!AM183</f>
        <v>0</v>
      </c>
      <c r="AL39" s="29">
        <f>'IS-Other Calculations'!AN183</f>
        <v>0</v>
      </c>
      <c r="AM39" s="29">
        <f>'IS-Other Calculations'!AO183</f>
        <v>0</v>
      </c>
      <c r="AN39" s="29">
        <f>'IS-Other Calculations'!AP183</f>
        <v>0</v>
      </c>
      <c r="AO39" s="29">
        <f>'IS-Other Calculations'!AQ183</f>
        <v>0</v>
      </c>
      <c r="AP39" s="29">
        <f>'IS-Other Calculations'!AR183</f>
        <v>0</v>
      </c>
      <c r="AQ39" s="29">
        <f>'IS-Other Calculations'!AS183</f>
        <v>0</v>
      </c>
      <c r="AR39" s="29">
        <f>'IS-Other Calculations'!AT183</f>
        <v>0</v>
      </c>
      <c r="AS39" s="1" t="s">
        <v>19</v>
      </c>
      <c r="AT39"/>
      <c r="AU39"/>
      <c r="AV39"/>
    </row>
    <row r="40" spans="2:48">
      <c r="B40" s="4"/>
      <c r="I40" s="21"/>
      <c r="J40" s="21"/>
      <c r="K40" s="21"/>
      <c r="L40" s="21"/>
      <c r="M40" s="21"/>
      <c r="N40" s="21"/>
      <c r="O40" s="21"/>
      <c r="P40" s="21"/>
      <c r="Q40" s="1" t="s">
        <v>285</v>
      </c>
      <c r="T40" s="398"/>
      <c r="U40" s="523"/>
      <c r="V40" s="523"/>
      <c r="W40" s="523"/>
      <c r="X40" s="523"/>
      <c r="Y40" s="1"/>
      <c r="Z40" s="1"/>
      <c r="AA40" s="1"/>
      <c r="AB40" s="1"/>
      <c r="AC40" s="1"/>
      <c r="AD40" s="1"/>
      <c r="AE40" s="1"/>
      <c r="AF40" s="1"/>
      <c r="AG40" s="1"/>
      <c r="AH40" s="1"/>
      <c r="AI40" s="1"/>
      <c r="AJ40" s="1"/>
      <c r="AK40" s="1"/>
      <c r="AL40" s="1"/>
      <c r="AM40" s="1"/>
      <c r="AN40" s="1"/>
      <c r="AO40" s="1"/>
      <c r="AP40" s="1"/>
      <c r="AQ40" s="1"/>
      <c r="AR40" s="1"/>
      <c r="AS40" s="1" t="s">
        <v>19</v>
      </c>
      <c r="AT40"/>
      <c r="AU40"/>
      <c r="AV40"/>
    </row>
    <row r="41" spans="2:48">
      <c r="B41" s="3" t="s">
        <v>182</v>
      </c>
      <c r="I41" s="21"/>
      <c r="J41" s="22">
        <f t="shared" ref="J41:O41" ca="1" si="13">J37+J39</f>
        <v>-111052.94119825668</v>
      </c>
      <c r="K41" s="22">
        <f>K37+K39</f>
        <v>-95907</v>
      </c>
      <c r="L41" s="22">
        <f>L37+L39</f>
        <v>-111699</v>
      </c>
      <c r="M41" s="22">
        <f>M37+M39</f>
        <v>-25915</v>
      </c>
      <c r="N41" s="22">
        <f t="shared" ca="1" si="13"/>
        <v>-8445.0357071773797</v>
      </c>
      <c r="O41" s="22">
        <f t="shared" ca="1" si="13"/>
        <v>-14455.195692227273</v>
      </c>
      <c r="P41" s="22"/>
      <c r="Q41" s="1" t="s">
        <v>285</v>
      </c>
      <c r="T41" s="398"/>
      <c r="U41" s="662">
        <f>U37+U39</f>
        <v>9724.9117788167077</v>
      </c>
      <c r="V41" s="662">
        <f t="shared" ref="V41:AL41" si="14">V37+V39</f>
        <v>-15019.422992279779</v>
      </c>
      <c r="W41" s="662">
        <f t="shared" si="14"/>
        <v>-10763.64446785544</v>
      </c>
      <c r="X41" s="662">
        <f>X37+X39</f>
        <v>-9729.3977438449783</v>
      </c>
      <c r="Y41" s="22">
        <f t="shared" ca="1" si="14"/>
        <v>-3128.8664377392797</v>
      </c>
      <c r="Z41" s="22">
        <f t="shared" ca="1" si="14"/>
        <v>-7962.4015244426546</v>
      </c>
      <c r="AA41" s="22">
        <f t="shared" ca="1" si="14"/>
        <v>4257.3199681238984</v>
      </c>
      <c r="AB41" s="22">
        <f t="shared" ca="1" si="14"/>
        <v>4464.8043594935934</v>
      </c>
      <c r="AC41" s="22">
        <f t="shared" ca="1" si="14"/>
        <v>6142.3944236537418</v>
      </c>
      <c r="AD41" s="22">
        <f t="shared" ca="1" si="14"/>
        <v>4296.884048670755</v>
      </c>
      <c r="AE41" s="22">
        <f t="shared" ca="1" si="14"/>
        <v>4248.5699598001484</v>
      </c>
      <c r="AF41" s="22">
        <f t="shared" ca="1" si="14"/>
        <v>5023.8128788303156</v>
      </c>
      <c r="AG41" s="22">
        <f t="shared" ca="1" si="14"/>
        <v>-3333.9764667074601</v>
      </c>
      <c r="AH41" s="22">
        <f t="shared" ca="1" si="14"/>
        <v>-2224.4783326439392</v>
      </c>
      <c r="AI41" s="22">
        <f t="shared" ca="1" si="14"/>
        <v>-3201.6608697501792</v>
      </c>
      <c r="AJ41" s="22">
        <f t="shared" ca="1" si="14"/>
        <v>-2229.719017429537</v>
      </c>
      <c r="AK41" s="22">
        <f t="shared" ca="1" si="14"/>
        <v>-2232.3393598223361</v>
      </c>
      <c r="AL41" s="22">
        <f t="shared" ca="1" si="14"/>
        <v>-1233.0216458738655</v>
      </c>
      <c r="AM41" s="22">
        <f t="shared" ref="AM41:AR41" ca="1" si="15">AM37+AM39</f>
        <v>18246.636218594133</v>
      </c>
      <c r="AN41" s="22" t="e">
        <f t="shared" ca="1" si="15"/>
        <v>#REF!</v>
      </c>
      <c r="AO41" s="22" t="e">
        <f t="shared" ca="1" si="15"/>
        <v>#REF!</v>
      </c>
      <c r="AP41" s="22" t="e">
        <f t="shared" ca="1" si="15"/>
        <v>#REF!</v>
      </c>
      <c r="AQ41" s="22" t="e">
        <f t="shared" ca="1" si="15"/>
        <v>#REF!</v>
      </c>
      <c r="AR41" s="22" t="e">
        <f t="shared" ca="1" si="15"/>
        <v>#REF!</v>
      </c>
      <c r="AS41" s="1" t="s">
        <v>19</v>
      </c>
      <c r="AT41"/>
      <c r="AU41"/>
      <c r="AV41"/>
    </row>
    <row r="42" spans="2:48">
      <c r="B42" s="3"/>
      <c r="I42" s="21"/>
      <c r="J42" s="22"/>
      <c r="K42" s="22"/>
      <c r="L42" s="22"/>
      <c r="M42" s="22"/>
      <c r="N42" s="22"/>
      <c r="O42" s="22"/>
      <c r="P42" s="22"/>
      <c r="Q42" s="1" t="s">
        <v>285</v>
      </c>
      <c r="T42" s="398"/>
      <c r="U42" s="662"/>
      <c r="V42" s="662"/>
      <c r="W42" s="662"/>
      <c r="X42" s="662"/>
      <c r="Y42" s="22"/>
      <c r="Z42" s="22"/>
      <c r="AA42" s="22"/>
      <c r="AB42" s="22"/>
      <c r="AC42" s="22"/>
      <c r="AD42" s="22"/>
      <c r="AE42" s="22"/>
      <c r="AF42" s="22"/>
      <c r="AG42" s="22"/>
      <c r="AH42" s="22"/>
      <c r="AI42" s="22"/>
      <c r="AJ42" s="22"/>
      <c r="AK42" s="22"/>
      <c r="AL42" s="22"/>
      <c r="AM42" s="22"/>
      <c r="AN42" s="22"/>
      <c r="AO42" s="22"/>
      <c r="AP42" s="22"/>
      <c r="AQ42" s="22"/>
      <c r="AR42" s="22"/>
      <c r="AS42" s="1" t="s">
        <v>19</v>
      </c>
      <c r="AT42"/>
      <c r="AU42"/>
      <c r="AV42"/>
    </row>
    <row r="43" spans="2:48">
      <c r="B43" s="3" t="s">
        <v>17</v>
      </c>
      <c r="I43" s="21"/>
      <c r="J43" s="22"/>
      <c r="K43" s="22"/>
      <c r="L43" s="22"/>
      <c r="M43" s="22"/>
      <c r="N43" s="22"/>
      <c r="O43" s="22"/>
      <c r="P43" s="22"/>
      <c r="Q43" s="1" t="s">
        <v>285</v>
      </c>
      <c r="T43" s="398"/>
      <c r="U43" s="662"/>
      <c r="V43" s="662"/>
      <c r="W43" s="662"/>
      <c r="X43" s="662"/>
      <c r="Y43" s="22"/>
      <c r="Z43" s="22"/>
      <c r="AA43" s="22"/>
      <c r="AB43" s="22"/>
      <c r="AC43" s="22"/>
      <c r="AD43" s="22"/>
      <c r="AE43" s="22"/>
      <c r="AF43" s="22"/>
      <c r="AG43" s="22"/>
      <c r="AH43" s="22"/>
      <c r="AI43" s="22"/>
      <c r="AJ43" s="22"/>
      <c r="AK43" s="22"/>
      <c r="AL43" s="22"/>
      <c r="AM43" s="22"/>
      <c r="AN43" s="22"/>
      <c r="AO43" s="22"/>
      <c r="AP43" s="22"/>
      <c r="AQ43" s="22"/>
      <c r="AR43" s="22"/>
      <c r="AS43" s="1" t="s">
        <v>19</v>
      </c>
      <c r="AT43"/>
      <c r="AU43"/>
      <c r="AV43"/>
    </row>
    <row r="44" spans="2:48">
      <c r="B44" s="3"/>
      <c r="I44" s="21"/>
      <c r="J44" s="22"/>
      <c r="K44" s="22"/>
      <c r="L44" s="22"/>
      <c r="M44" s="22"/>
      <c r="N44" s="22"/>
      <c r="O44" s="22"/>
      <c r="P44" s="22"/>
      <c r="Q44" s="1" t="s">
        <v>285</v>
      </c>
      <c r="T44" s="398"/>
      <c r="U44" s="662"/>
      <c r="V44" s="662"/>
      <c r="W44" s="662"/>
      <c r="X44" s="662"/>
      <c r="Y44" s="22"/>
      <c r="Z44" s="22"/>
      <c r="AA44" s="22"/>
      <c r="AB44" s="22"/>
      <c r="AC44" s="22"/>
      <c r="AD44" s="22"/>
      <c r="AE44" s="22"/>
      <c r="AF44" s="22"/>
      <c r="AG44" s="22"/>
      <c r="AH44" s="22"/>
      <c r="AI44" s="22"/>
      <c r="AJ44" s="22"/>
      <c r="AK44" s="22"/>
      <c r="AL44" s="22"/>
      <c r="AM44" s="22"/>
      <c r="AN44" s="22"/>
      <c r="AO44" s="22"/>
      <c r="AP44" s="22"/>
      <c r="AQ44" s="22"/>
      <c r="AR44" s="22"/>
      <c r="AS44" s="1" t="s">
        <v>19</v>
      </c>
      <c r="AT44"/>
      <c r="AU44"/>
      <c r="AV44"/>
    </row>
    <row r="45" spans="2:48">
      <c r="C45" s="3" t="s">
        <v>18</v>
      </c>
      <c r="I45" s="21"/>
      <c r="J45" s="22"/>
      <c r="K45" s="59">
        <f>K41</f>
        <v>-95907</v>
      </c>
      <c r="L45" s="59">
        <f>L41</f>
        <v>-111699</v>
      </c>
      <c r="M45" s="59">
        <f>M41</f>
        <v>-25915</v>
      </c>
      <c r="N45" s="59">
        <f ca="1">N41</f>
        <v>-8445.0357071773797</v>
      </c>
      <c r="O45" s="59">
        <f t="shared" ref="O45" ca="1" si="16">O41</f>
        <v>-14455.195692227273</v>
      </c>
      <c r="P45" s="22"/>
      <c r="Q45" s="1" t="s">
        <v>285</v>
      </c>
      <c r="T45" s="398"/>
      <c r="U45" s="653">
        <f t="shared" ref="U45:AL45" si="17">U41</f>
        <v>9724.9117788167077</v>
      </c>
      <c r="V45" s="653">
        <f t="shared" si="17"/>
        <v>-15019.422992279779</v>
      </c>
      <c r="W45" s="653">
        <f t="shared" si="17"/>
        <v>-10763.64446785544</v>
      </c>
      <c r="X45" s="653">
        <f>X41</f>
        <v>-9729.3977438449783</v>
      </c>
      <c r="Y45" s="59">
        <f t="shared" ca="1" si="17"/>
        <v>-3128.8664377392797</v>
      </c>
      <c r="Z45" s="59">
        <f t="shared" ca="1" si="17"/>
        <v>-7962.4015244426546</v>
      </c>
      <c r="AA45" s="59">
        <f t="shared" ca="1" si="17"/>
        <v>4257.3199681238984</v>
      </c>
      <c r="AB45" s="59">
        <f t="shared" ca="1" si="17"/>
        <v>4464.8043594935934</v>
      </c>
      <c r="AC45" s="59">
        <f t="shared" ca="1" si="17"/>
        <v>6142.3944236537418</v>
      </c>
      <c r="AD45" s="59">
        <f t="shared" ca="1" si="17"/>
        <v>4296.884048670755</v>
      </c>
      <c r="AE45" s="59">
        <f t="shared" ca="1" si="17"/>
        <v>4248.5699598001484</v>
      </c>
      <c r="AF45" s="59">
        <f t="shared" ca="1" si="17"/>
        <v>5023.8128788303156</v>
      </c>
      <c r="AG45" s="59">
        <f t="shared" ca="1" si="17"/>
        <v>-3333.9764667074601</v>
      </c>
      <c r="AH45" s="59">
        <f t="shared" ca="1" si="17"/>
        <v>-2224.4783326439392</v>
      </c>
      <c r="AI45" s="59">
        <f t="shared" ca="1" si="17"/>
        <v>-3201.6608697501792</v>
      </c>
      <c r="AJ45" s="59">
        <f t="shared" ca="1" si="17"/>
        <v>-2229.719017429537</v>
      </c>
      <c r="AK45" s="59">
        <f t="shared" ca="1" si="17"/>
        <v>-2232.3393598223361</v>
      </c>
      <c r="AL45" s="59">
        <f t="shared" ca="1" si="17"/>
        <v>-1233.0216458738655</v>
      </c>
      <c r="AM45" s="22"/>
      <c r="AN45" s="22"/>
      <c r="AO45" s="22"/>
      <c r="AP45" s="22"/>
      <c r="AQ45" s="22"/>
      <c r="AR45" s="22"/>
      <c r="AS45" s="1" t="s">
        <v>19</v>
      </c>
      <c r="AT45"/>
      <c r="AU45"/>
      <c r="AV45"/>
    </row>
    <row r="46" spans="2:48">
      <c r="C46" s="3"/>
      <c r="I46" s="21"/>
      <c r="J46" s="22"/>
      <c r="K46" s="22"/>
      <c r="L46" s="22"/>
      <c r="M46" s="22"/>
      <c r="N46" s="22"/>
      <c r="O46" s="22"/>
      <c r="P46" s="22"/>
      <c r="Q46" s="1" t="s">
        <v>285</v>
      </c>
      <c r="T46" s="398"/>
      <c r="U46" s="662"/>
      <c r="V46" s="662"/>
      <c r="W46" s="662"/>
      <c r="X46" s="662"/>
      <c r="Y46" s="22"/>
      <c r="Z46" s="22"/>
      <c r="AA46" s="22"/>
      <c r="AB46" s="22"/>
      <c r="AC46" s="22"/>
      <c r="AD46" s="22"/>
      <c r="AE46" s="22"/>
      <c r="AF46" s="22"/>
      <c r="AG46" s="22"/>
      <c r="AH46" s="22"/>
      <c r="AI46" s="22"/>
      <c r="AJ46" s="22"/>
      <c r="AK46" s="22"/>
      <c r="AL46" s="22"/>
      <c r="AM46" s="22"/>
      <c r="AN46" s="22"/>
      <c r="AO46" s="22"/>
      <c r="AP46" s="22"/>
      <c r="AQ46" s="22"/>
      <c r="AR46" s="22"/>
      <c r="AS46" s="1" t="s">
        <v>19</v>
      </c>
      <c r="AT46"/>
      <c r="AU46"/>
      <c r="AV46"/>
    </row>
    <row r="47" spans="2:48">
      <c r="B47" s="3" t="s">
        <v>827</v>
      </c>
      <c r="I47" s="21"/>
      <c r="J47" s="22"/>
      <c r="K47" s="22"/>
      <c r="L47" s="22"/>
      <c r="M47" s="22"/>
      <c r="N47" s="22"/>
      <c r="O47" s="22"/>
      <c r="P47" s="22"/>
      <c r="Q47" s="1" t="s">
        <v>285</v>
      </c>
      <c r="T47" s="398"/>
      <c r="U47" s="662"/>
      <c r="V47" s="662"/>
      <c r="W47" s="662"/>
      <c r="X47" s="662"/>
      <c r="Y47" s="22"/>
      <c r="Z47" s="22"/>
      <c r="AA47" s="22"/>
      <c r="AB47" s="22"/>
      <c r="AC47" s="22"/>
      <c r="AD47" s="22"/>
      <c r="AE47" s="22"/>
      <c r="AF47" s="22"/>
      <c r="AG47" s="22"/>
      <c r="AH47" s="22"/>
      <c r="AI47" s="22"/>
      <c r="AJ47" s="22"/>
      <c r="AK47" s="22"/>
      <c r="AL47" s="22"/>
      <c r="AM47" s="22"/>
      <c r="AN47" s="22"/>
      <c r="AO47" s="22"/>
      <c r="AP47" s="22"/>
      <c r="AQ47" s="22"/>
      <c r="AR47" s="22"/>
      <c r="AS47" s="1" t="s">
        <v>19</v>
      </c>
      <c r="AT47"/>
      <c r="AU47"/>
      <c r="AV47"/>
    </row>
    <row r="48" spans="2:48">
      <c r="B48" s="552"/>
      <c r="I48" s="21"/>
      <c r="J48" s="22"/>
      <c r="K48" s="22"/>
      <c r="L48" s="22"/>
      <c r="M48" s="22"/>
      <c r="N48" s="22"/>
      <c r="O48" s="22"/>
      <c r="P48" s="22"/>
      <c r="Q48" s="1" t="s">
        <v>285</v>
      </c>
      <c r="T48" s="398"/>
      <c r="U48" s="662"/>
      <c r="V48" s="662"/>
      <c r="W48" s="662"/>
      <c r="X48" s="662"/>
      <c r="Y48" s="22"/>
      <c r="Z48" s="22"/>
      <c r="AA48" s="22"/>
      <c r="AB48" s="22"/>
      <c r="AC48" s="22"/>
      <c r="AD48" s="22"/>
      <c r="AE48" s="22"/>
      <c r="AF48" s="22"/>
      <c r="AG48" s="22"/>
      <c r="AH48" s="22"/>
      <c r="AI48" s="22"/>
      <c r="AJ48" s="22"/>
      <c r="AK48" s="22"/>
      <c r="AL48" s="22"/>
      <c r="AM48" s="22"/>
      <c r="AN48" s="22"/>
      <c r="AO48" s="22"/>
      <c r="AP48" s="22"/>
      <c r="AQ48" s="22"/>
      <c r="AR48" s="22"/>
      <c r="AS48" s="1" t="s">
        <v>19</v>
      </c>
      <c r="AT48"/>
      <c r="AU48"/>
      <c r="AV48"/>
    </row>
    <row r="49" spans="2:48">
      <c r="B49" s="3" t="s">
        <v>828</v>
      </c>
      <c r="I49" s="21"/>
      <c r="J49" s="22"/>
      <c r="K49" s="22"/>
      <c r="L49" s="22"/>
      <c r="M49" s="22"/>
      <c r="N49" s="22"/>
      <c r="O49" s="22"/>
      <c r="P49" s="22"/>
      <c r="Q49" s="1" t="s">
        <v>285</v>
      </c>
      <c r="T49" s="398"/>
      <c r="U49" s="662"/>
      <c r="V49" s="662"/>
      <c r="W49" s="662"/>
      <c r="X49" s="662"/>
      <c r="Y49" s="22"/>
      <c r="Z49" s="22"/>
      <c r="AA49" s="22"/>
      <c r="AB49" s="22"/>
      <c r="AC49" s="22"/>
      <c r="AD49" s="22"/>
      <c r="AE49" s="22"/>
      <c r="AF49" s="22"/>
      <c r="AG49" s="22"/>
      <c r="AH49" s="22"/>
      <c r="AI49" s="22"/>
      <c r="AJ49" s="22"/>
      <c r="AK49" s="22"/>
      <c r="AL49" s="22"/>
      <c r="AM49" s="22"/>
      <c r="AN49" s="22"/>
      <c r="AO49" s="22"/>
      <c r="AP49" s="22"/>
      <c r="AQ49" s="22"/>
      <c r="AR49" s="22"/>
      <c r="AS49" s="1" t="s">
        <v>19</v>
      </c>
      <c r="AT49"/>
      <c r="AU49"/>
      <c r="AV49"/>
    </row>
    <row r="50" spans="2:48">
      <c r="B50" s="552"/>
      <c r="I50" s="21"/>
      <c r="J50" s="22"/>
      <c r="K50" s="22"/>
      <c r="L50" s="22"/>
      <c r="M50" s="22"/>
      <c r="N50" s="22"/>
      <c r="O50" s="22"/>
      <c r="P50" s="22"/>
      <c r="Q50" s="1" t="s">
        <v>285</v>
      </c>
      <c r="T50" s="398"/>
      <c r="U50" s="662"/>
      <c r="V50" s="662"/>
      <c r="W50" s="662"/>
      <c r="X50" s="662"/>
      <c r="Y50" s="22"/>
      <c r="Z50" s="22"/>
      <c r="AA50" s="22"/>
      <c r="AB50" s="22"/>
      <c r="AC50" s="22"/>
      <c r="AD50" s="22"/>
      <c r="AE50" s="22"/>
      <c r="AF50" s="22"/>
      <c r="AG50" s="22"/>
      <c r="AH50" s="22"/>
      <c r="AI50" s="22"/>
      <c r="AJ50" s="22"/>
      <c r="AK50" s="22"/>
      <c r="AL50" s="22"/>
      <c r="AM50" s="22"/>
      <c r="AN50" s="22"/>
      <c r="AO50" s="22"/>
      <c r="AP50" s="22"/>
      <c r="AQ50" s="22"/>
      <c r="AR50" s="22"/>
      <c r="AS50" s="1" t="s">
        <v>19</v>
      </c>
      <c r="AT50"/>
      <c r="AU50"/>
      <c r="AV50"/>
    </row>
    <row r="51" spans="2:48">
      <c r="B51" s="4" t="s">
        <v>829</v>
      </c>
      <c r="I51" s="21"/>
      <c r="J51" s="29">
        <v>0</v>
      </c>
      <c r="K51" s="20">
        <v>0</v>
      </c>
      <c r="L51" s="20">
        <v>0</v>
      </c>
      <c r="M51" s="20">
        <v>-475</v>
      </c>
      <c r="N51" s="145">
        <f>SUM(U51:AF51)</f>
        <v>73.038839999999993</v>
      </c>
      <c r="O51" s="145">
        <f>SUM(AG51:AL51)</f>
        <v>0</v>
      </c>
      <c r="P51" s="145"/>
      <c r="Q51" s="1" t="s">
        <v>285</v>
      </c>
      <c r="T51" s="398"/>
      <c r="U51" s="642">
        <f>'IS-Other Calculations'!W187</f>
        <v>46.3</v>
      </c>
      <c r="V51" s="642">
        <f>'IS-Other Calculations'!X187</f>
        <v>12.568840000000002</v>
      </c>
      <c r="W51" s="642">
        <f>'IS-Other Calculations'!Y187</f>
        <v>-5.87</v>
      </c>
      <c r="X51" s="642">
        <f>'IS-Other Calculations'!Z187</f>
        <v>20.04</v>
      </c>
      <c r="Y51" s="29">
        <f>'IS-Other Calculations'!AA187</f>
        <v>0</v>
      </c>
      <c r="Z51" s="29">
        <f>'IS-Other Calculations'!AB187</f>
        <v>0</v>
      </c>
      <c r="AA51" s="29">
        <f>'IS-Other Calculations'!AC187</f>
        <v>0</v>
      </c>
      <c r="AB51" s="29">
        <f>'IS-Other Calculations'!AD187</f>
        <v>0</v>
      </c>
      <c r="AC51" s="29">
        <f>'IS-Other Calculations'!AE187</f>
        <v>0</v>
      </c>
      <c r="AD51" s="29">
        <f>'IS-Other Calculations'!AF187</f>
        <v>0</v>
      </c>
      <c r="AE51" s="29">
        <f>'IS-Other Calculations'!AG187</f>
        <v>0</v>
      </c>
      <c r="AF51" s="29">
        <f>'IS-Other Calculations'!AH187</f>
        <v>0</v>
      </c>
      <c r="AG51" s="29">
        <f>'IS-Other Calculations'!AI187</f>
        <v>0</v>
      </c>
      <c r="AH51" s="29">
        <f>'IS-Other Calculations'!AJ187</f>
        <v>0</v>
      </c>
      <c r="AI51" s="29">
        <f>'IS-Other Calculations'!AK187</f>
        <v>0</v>
      </c>
      <c r="AJ51" s="29">
        <f>'IS-Other Calculations'!AL187</f>
        <v>0</v>
      </c>
      <c r="AK51" s="29">
        <f>'IS-Other Calculations'!AM187</f>
        <v>0</v>
      </c>
      <c r="AL51" s="29">
        <f>'IS-Other Calculations'!AN187</f>
        <v>0</v>
      </c>
      <c r="AM51" s="145"/>
      <c r="AN51" s="145"/>
      <c r="AO51" s="145"/>
      <c r="AP51" s="145"/>
      <c r="AQ51" s="145"/>
      <c r="AR51" s="145"/>
      <c r="AS51" s="1" t="s">
        <v>19</v>
      </c>
      <c r="AT51"/>
      <c r="AU51"/>
      <c r="AV51"/>
    </row>
    <row r="52" spans="2:48">
      <c r="B52" s="4"/>
      <c r="I52" s="21"/>
      <c r="J52" s="22"/>
      <c r="K52" s="22"/>
      <c r="L52" s="22"/>
      <c r="M52" s="22"/>
      <c r="N52" s="22"/>
      <c r="O52" s="22"/>
      <c r="P52" s="22"/>
      <c r="Q52" s="1" t="s">
        <v>285</v>
      </c>
      <c r="T52" s="398"/>
      <c r="U52" s="662"/>
      <c r="V52" s="662"/>
      <c r="W52" s="662"/>
      <c r="X52" s="662"/>
      <c r="Y52" s="22"/>
      <c r="Z52" s="22"/>
      <c r="AA52" s="22"/>
      <c r="AB52" s="22"/>
      <c r="AC52" s="22"/>
      <c r="AD52" s="22"/>
      <c r="AE52" s="22"/>
      <c r="AF52" s="22"/>
      <c r="AG52" s="22"/>
      <c r="AH52" s="22"/>
      <c r="AI52" s="22"/>
      <c r="AJ52" s="22"/>
      <c r="AK52" s="22"/>
      <c r="AL52" s="22"/>
      <c r="AM52" s="22"/>
      <c r="AN52" s="22"/>
      <c r="AO52" s="22"/>
      <c r="AP52" s="22"/>
      <c r="AQ52" s="22"/>
      <c r="AR52" s="22"/>
      <c r="AS52" s="1" t="s">
        <v>19</v>
      </c>
      <c r="AT52"/>
      <c r="AU52"/>
      <c r="AV52"/>
    </row>
    <row r="53" spans="2:48">
      <c r="B53" s="3" t="s">
        <v>830</v>
      </c>
      <c r="I53" s="21"/>
      <c r="J53" s="21"/>
      <c r="K53" s="23">
        <f>K45+K51</f>
        <v>-95907</v>
      </c>
      <c r="L53" s="23">
        <f>L45+L51</f>
        <v>-111699</v>
      </c>
      <c r="M53" s="23">
        <f>M45+M51</f>
        <v>-26390</v>
      </c>
      <c r="N53" s="23">
        <f ca="1">N45+N51</f>
        <v>-8371.9968671773804</v>
      </c>
      <c r="O53" s="23">
        <f ca="1">O45+O51</f>
        <v>-14455.195692227273</v>
      </c>
      <c r="P53" s="21"/>
      <c r="Q53" s="1" t="s">
        <v>285</v>
      </c>
      <c r="T53" s="398"/>
      <c r="U53" s="640">
        <f>U45+U51</f>
        <v>9771.211778816707</v>
      </c>
      <c r="V53" s="640">
        <f>V45+V51</f>
        <v>-15006.854152279779</v>
      </c>
      <c r="W53" s="662">
        <f>W45+W51</f>
        <v>-10769.514467855441</v>
      </c>
      <c r="X53" s="662">
        <f>X45+X51</f>
        <v>-9709.3577438449774</v>
      </c>
      <c r="Y53" s="22">
        <f t="shared" ref="Y53:AL53" ca="1" si="18">Y45+Y51</f>
        <v>-3128.8664377392797</v>
      </c>
      <c r="Z53" s="22">
        <f t="shared" ca="1" si="18"/>
        <v>-7962.4015244426546</v>
      </c>
      <c r="AA53" s="22">
        <f t="shared" ca="1" si="18"/>
        <v>4257.3199681238984</v>
      </c>
      <c r="AB53" s="22">
        <f t="shared" ca="1" si="18"/>
        <v>4464.8043594935934</v>
      </c>
      <c r="AC53" s="22">
        <f t="shared" ca="1" si="18"/>
        <v>6142.3944236537418</v>
      </c>
      <c r="AD53" s="22">
        <f t="shared" ca="1" si="18"/>
        <v>4296.884048670755</v>
      </c>
      <c r="AE53" s="22">
        <f t="shared" ca="1" si="18"/>
        <v>4248.5699598001484</v>
      </c>
      <c r="AF53" s="22">
        <f t="shared" ca="1" si="18"/>
        <v>5023.8128788303156</v>
      </c>
      <c r="AG53" s="22">
        <f t="shared" ca="1" si="18"/>
        <v>-3333.9764667074601</v>
      </c>
      <c r="AH53" s="22">
        <f t="shared" ca="1" si="18"/>
        <v>-2224.4783326439392</v>
      </c>
      <c r="AI53" s="22">
        <f t="shared" ca="1" si="18"/>
        <v>-3201.6608697501792</v>
      </c>
      <c r="AJ53" s="22">
        <f t="shared" ca="1" si="18"/>
        <v>-2229.719017429537</v>
      </c>
      <c r="AK53" s="22">
        <f t="shared" ca="1" si="18"/>
        <v>-2232.3393598223361</v>
      </c>
      <c r="AL53" s="22">
        <f t="shared" ca="1" si="18"/>
        <v>-1233.0216458738655</v>
      </c>
      <c r="AM53" s="1"/>
      <c r="AN53" s="1"/>
      <c r="AO53" s="1"/>
      <c r="AP53" s="1"/>
      <c r="AQ53" s="1"/>
      <c r="AR53" s="1"/>
      <c r="AS53" s="1" t="s">
        <v>19</v>
      </c>
      <c r="AT53"/>
      <c r="AU53"/>
      <c r="AV53"/>
    </row>
    <row r="54" spans="2:48">
      <c r="B54" s="3"/>
      <c r="I54" s="21"/>
      <c r="J54" s="21"/>
      <c r="K54" s="21"/>
      <c r="L54" s="21"/>
      <c r="M54" s="21"/>
      <c r="N54" s="21"/>
      <c r="O54" s="21"/>
      <c r="P54" s="21"/>
      <c r="Q54" s="1" t="s">
        <v>285</v>
      </c>
      <c r="T54" s="398"/>
      <c r="U54" s="523"/>
      <c r="V54" s="523"/>
      <c r="W54" s="523"/>
      <c r="X54" s="523"/>
      <c r="Y54" s="1"/>
      <c r="Z54" s="1"/>
      <c r="AA54" s="1"/>
      <c r="AB54" s="1"/>
      <c r="AC54" s="1"/>
      <c r="AD54" s="1"/>
      <c r="AE54" s="1"/>
      <c r="AF54" s="1"/>
      <c r="AG54" s="1"/>
      <c r="AH54" s="1"/>
      <c r="AI54" s="1"/>
      <c r="AJ54" s="1"/>
      <c r="AK54" s="1"/>
      <c r="AL54" s="1"/>
      <c r="AM54" s="1"/>
      <c r="AN54" s="1"/>
      <c r="AO54" s="1"/>
      <c r="AP54" s="1"/>
      <c r="AQ54" s="1"/>
      <c r="AR54" s="1"/>
      <c r="AS54" s="1" t="s">
        <v>19</v>
      </c>
      <c r="AT54"/>
      <c r="AU54"/>
      <c r="AV54"/>
    </row>
    <row r="55" spans="2:48">
      <c r="B55" s="3" t="s">
        <v>17</v>
      </c>
      <c r="I55" s="21"/>
      <c r="J55" s="21"/>
      <c r="K55" s="21" t="s">
        <v>2</v>
      </c>
      <c r="L55" s="21" t="s">
        <v>2</v>
      </c>
      <c r="M55" s="21"/>
      <c r="N55" s="21"/>
      <c r="O55" s="21"/>
      <c r="P55" s="21"/>
      <c r="Q55" s="1" t="s">
        <v>285</v>
      </c>
      <c r="T55" s="398"/>
      <c r="U55" s="523"/>
      <c r="V55" s="523"/>
      <c r="W55" s="523"/>
      <c r="X55" s="523"/>
      <c r="Y55" s="1"/>
      <c r="Z55" s="1"/>
      <c r="AA55" s="1"/>
      <c r="AB55" s="1"/>
      <c r="AC55" s="1"/>
      <c r="AD55" s="1"/>
      <c r="AE55" s="1"/>
      <c r="AF55" s="1"/>
      <c r="AG55" s="1"/>
      <c r="AH55" s="1"/>
      <c r="AI55" s="1"/>
      <c r="AJ55" s="1"/>
      <c r="AK55" s="1"/>
      <c r="AL55" s="1"/>
      <c r="AM55" s="1"/>
      <c r="AN55" s="1"/>
      <c r="AO55" s="1"/>
      <c r="AP55" s="1"/>
      <c r="AQ55" s="1"/>
      <c r="AR55" s="1"/>
      <c r="AS55" s="1" t="s">
        <v>19</v>
      </c>
      <c r="AT55"/>
      <c r="AU55"/>
      <c r="AV55"/>
    </row>
    <row r="56" spans="2:48">
      <c r="B56" s="3"/>
      <c r="I56" s="21"/>
      <c r="J56" s="21"/>
      <c r="K56" s="21"/>
      <c r="L56" s="21"/>
      <c r="M56" s="21"/>
      <c r="N56" s="21"/>
      <c r="O56" s="21"/>
      <c r="P56" s="21"/>
      <c r="Q56" s="1" t="s">
        <v>285</v>
      </c>
      <c r="T56" s="398"/>
      <c r="U56" s="523"/>
      <c r="V56" s="523"/>
      <c r="W56" s="523"/>
      <c r="X56" s="523"/>
      <c r="Y56" s="1"/>
      <c r="Z56" s="1"/>
      <c r="AA56" s="1"/>
      <c r="AB56" s="1"/>
      <c r="AC56" s="1"/>
      <c r="AD56" s="1"/>
      <c r="AE56" s="1"/>
      <c r="AF56" s="1"/>
      <c r="AG56" s="1"/>
      <c r="AH56" s="1"/>
      <c r="AI56" s="1"/>
      <c r="AJ56" s="1"/>
      <c r="AK56" s="1"/>
      <c r="AL56" s="1"/>
      <c r="AM56" s="1"/>
      <c r="AN56" s="1"/>
      <c r="AO56" s="1"/>
      <c r="AP56" s="1"/>
      <c r="AQ56" s="1"/>
      <c r="AR56" s="1"/>
      <c r="AS56" s="1" t="s">
        <v>19</v>
      </c>
      <c r="AT56"/>
      <c r="AU56"/>
      <c r="AV56"/>
    </row>
    <row r="57" spans="2:48">
      <c r="C57" s="3" t="s">
        <v>18</v>
      </c>
      <c r="I57" s="21"/>
      <c r="J57" s="22">
        <f ca="1">J41+J51</f>
        <v>-111052.94119825668</v>
      </c>
      <c r="K57" s="59">
        <f>K53</f>
        <v>-95907</v>
      </c>
      <c r="L57" s="59">
        <f>L53</f>
        <v>-111699</v>
      </c>
      <c r="M57" s="59">
        <f>M53</f>
        <v>-26390</v>
      </c>
      <c r="N57" s="59">
        <f ca="1">N53</f>
        <v>-8371.9968671773804</v>
      </c>
      <c r="O57" s="59">
        <f ca="1">O53</f>
        <v>-14455.195692227273</v>
      </c>
      <c r="P57" s="22"/>
      <c r="Q57" s="1" t="s">
        <v>285</v>
      </c>
      <c r="T57" s="398"/>
      <c r="U57" s="662">
        <f>U41+U51</f>
        <v>9771.211778816707</v>
      </c>
      <c r="V57" s="662">
        <f>V41+V51</f>
        <v>-15006.854152279779</v>
      </c>
      <c r="W57" s="662">
        <f t="shared" ref="W57:X57" si="19">W41+W51</f>
        <v>-10769.514467855441</v>
      </c>
      <c r="X57" s="662">
        <f t="shared" si="19"/>
        <v>-9709.3577438449774</v>
      </c>
      <c r="Y57" s="22">
        <f ca="1">Y41</f>
        <v>-3128.8664377392797</v>
      </c>
      <c r="Z57" s="22">
        <f ca="1">Z41</f>
        <v>-7962.4015244426546</v>
      </c>
      <c r="AA57" s="22">
        <f ca="1">AA41</f>
        <v>4257.3199681238984</v>
      </c>
      <c r="AB57" s="22">
        <f ca="1">AB41</f>
        <v>4464.8043594935934</v>
      </c>
      <c r="AC57" s="22">
        <f ca="1">AC41</f>
        <v>6142.3944236537418</v>
      </c>
      <c r="AD57" s="22">
        <f t="shared" ref="AD57:AL57" ca="1" si="20">AD41</f>
        <v>4296.884048670755</v>
      </c>
      <c r="AE57" s="22">
        <f t="shared" ca="1" si="20"/>
        <v>4248.5699598001484</v>
      </c>
      <c r="AF57" s="22">
        <f t="shared" ca="1" si="20"/>
        <v>5023.8128788303156</v>
      </c>
      <c r="AG57" s="22">
        <f t="shared" ca="1" si="20"/>
        <v>-3333.9764667074601</v>
      </c>
      <c r="AH57" s="22">
        <f t="shared" ca="1" si="20"/>
        <v>-2224.4783326439392</v>
      </c>
      <c r="AI57" s="22">
        <f t="shared" ca="1" si="20"/>
        <v>-3201.6608697501792</v>
      </c>
      <c r="AJ57" s="22">
        <f t="shared" ca="1" si="20"/>
        <v>-2229.719017429537</v>
      </c>
      <c r="AK57" s="22">
        <f t="shared" ca="1" si="20"/>
        <v>-2232.3393598223361</v>
      </c>
      <c r="AL57" s="22">
        <f t="shared" ca="1" si="20"/>
        <v>-1233.0216458738655</v>
      </c>
      <c r="AM57" s="22">
        <f t="shared" ref="AM57:AR57" ca="1" si="21">AM41</f>
        <v>18246.636218594133</v>
      </c>
      <c r="AN57" s="22" t="e">
        <f t="shared" ca="1" si="21"/>
        <v>#REF!</v>
      </c>
      <c r="AO57" s="22" t="e">
        <f t="shared" ca="1" si="21"/>
        <v>#REF!</v>
      </c>
      <c r="AP57" s="22" t="e">
        <f t="shared" ca="1" si="21"/>
        <v>#REF!</v>
      </c>
      <c r="AQ57" s="22" t="e">
        <f t="shared" ca="1" si="21"/>
        <v>#REF!</v>
      </c>
      <c r="AR57" s="22" t="e">
        <f t="shared" ca="1" si="21"/>
        <v>#REF!</v>
      </c>
      <c r="AS57" s="1" t="s">
        <v>19</v>
      </c>
      <c r="AT57"/>
      <c r="AU57"/>
      <c r="AV57"/>
    </row>
    <row r="58" spans="2:48">
      <c r="B58" s="262" t="s">
        <v>2</v>
      </c>
      <c r="I58" s="21"/>
      <c r="J58" s="1" t="s">
        <v>2</v>
      </c>
      <c r="M58" s="1203"/>
      <c r="Q58" s="1" t="s">
        <v>285</v>
      </c>
      <c r="T58" s="398"/>
      <c r="U58" s="523"/>
      <c r="V58" s="523"/>
      <c r="W58" s="523"/>
      <c r="X58" s="523"/>
      <c r="Y58" s="1"/>
      <c r="Z58" s="1"/>
      <c r="AA58" s="1"/>
      <c r="AB58" s="1"/>
      <c r="AC58" s="1"/>
      <c r="AD58" s="1"/>
      <c r="AE58" s="1"/>
      <c r="AF58" s="1"/>
      <c r="AG58" s="1"/>
      <c r="AH58" s="1"/>
      <c r="AI58" s="1"/>
      <c r="AJ58" s="1"/>
      <c r="AK58" s="1"/>
      <c r="AL58" s="1"/>
      <c r="AM58" s="1"/>
      <c r="AN58" s="1"/>
      <c r="AO58" s="1"/>
      <c r="AP58" s="1"/>
      <c r="AQ58" s="1"/>
      <c r="AR58" s="1"/>
      <c r="AS58" s="1" t="s">
        <v>19</v>
      </c>
      <c r="AT58"/>
      <c r="AU58"/>
      <c r="AV58"/>
    </row>
    <row r="59" spans="2:48">
      <c r="B59" s="3" t="s">
        <v>639</v>
      </c>
      <c r="I59" s="21"/>
      <c r="M59" s="1203"/>
      <c r="Q59" s="1" t="s">
        <v>285</v>
      </c>
      <c r="T59" s="398"/>
      <c r="U59" s="523"/>
      <c r="V59" s="523"/>
      <c r="W59" s="523"/>
      <c r="X59" s="523"/>
      <c r="Y59" s="1"/>
      <c r="Z59" s="1"/>
      <c r="AA59" s="1"/>
      <c r="AB59" s="1"/>
      <c r="AC59" s="1"/>
      <c r="AD59" s="1"/>
      <c r="AE59" s="1"/>
      <c r="AF59" s="1"/>
      <c r="AG59" s="1"/>
      <c r="AH59" s="1"/>
      <c r="AI59" s="1"/>
      <c r="AJ59" s="1"/>
      <c r="AK59" s="1"/>
      <c r="AL59" s="1"/>
      <c r="AM59" s="1"/>
      <c r="AN59" s="1"/>
      <c r="AO59" s="1"/>
      <c r="AP59" s="1"/>
      <c r="AQ59" s="1"/>
      <c r="AR59" s="1"/>
      <c r="AS59" s="1" t="s">
        <v>19</v>
      </c>
      <c r="AT59"/>
      <c r="AU59"/>
      <c r="AV59"/>
    </row>
    <row r="60" spans="2:48">
      <c r="B60" s="4" t="s">
        <v>640</v>
      </c>
      <c r="I60" s="21"/>
      <c r="J60" s="20">
        <v>0</v>
      </c>
      <c r="K60" s="20">
        <v>0</v>
      </c>
      <c r="L60" s="20">
        <v>1140</v>
      </c>
      <c r="M60" s="20">
        <v>18328</v>
      </c>
      <c r="N60" s="29">
        <f>'IS-Other Calculations'!N95</f>
        <v>16847.89616337026</v>
      </c>
      <c r="O60" s="29">
        <f>'IS-Other Calculations'!O95</f>
        <v>0</v>
      </c>
      <c r="P60" s="29"/>
      <c r="Q60" s="1" t="s">
        <v>285</v>
      </c>
      <c r="T60" s="398"/>
      <c r="U60" s="642">
        <f>'IS-Other Calculations'!W95</f>
        <v>772</v>
      </c>
      <c r="V60" s="642">
        <f>'IS-Other Calculations'!X95</f>
        <v>242</v>
      </c>
      <c r="W60" s="642">
        <f>'IS-Other Calculations'!Y95</f>
        <v>604</v>
      </c>
      <c r="X60" s="642">
        <f>'IS-Other Calculations'!Z95</f>
        <v>134</v>
      </c>
      <c r="Y60" s="29">
        <f>'IS-Other Calculations'!AA95</f>
        <v>0</v>
      </c>
      <c r="Z60" s="29">
        <f>'IS-Other Calculations'!AB95</f>
        <v>15095.89616337026</v>
      </c>
      <c r="AA60" s="29">
        <f>'IS-Other Calculations'!AC95</f>
        <v>0</v>
      </c>
      <c r="AB60" s="29">
        <f>'IS-Other Calculations'!AD95</f>
        <v>0</v>
      </c>
      <c r="AC60" s="29">
        <f>'IS-Other Calculations'!AE95</f>
        <v>0</v>
      </c>
      <c r="AD60" s="29">
        <f>'IS-Other Calculations'!AF95</f>
        <v>0</v>
      </c>
      <c r="AE60" s="29">
        <f>'IS-Other Calculations'!AG95</f>
        <v>0</v>
      </c>
      <c r="AF60" s="29">
        <f>'IS-Other Calculations'!AH95</f>
        <v>0</v>
      </c>
      <c r="AG60" s="29">
        <f>'IS-Other Calculations'!AI95</f>
        <v>0</v>
      </c>
      <c r="AH60" s="29">
        <f>'IS-Other Calculations'!AJ95</f>
        <v>0</v>
      </c>
      <c r="AI60" s="29">
        <f>'IS-Other Calculations'!AK95</f>
        <v>0</v>
      </c>
      <c r="AJ60" s="29">
        <f>'IS-Other Calculations'!AL95</f>
        <v>0</v>
      </c>
      <c r="AK60" s="29">
        <f>'IS-Other Calculations'!AM95</f>
        <v>0</v>
      </c>
      <c r="AL60" s="29">
        <f>'IS-Other Calculations'!AN95</f>
        <v>0</v>
      </c>
      <c r="AM60" s="29" t="e">
        <f>'IS-Other Calculations'!#REF!</f>
        <v>#REF!</v>
      </c>
      <c r="AN60" s="29" t="e">
        <f>'IS-Other Calculations'!#REF!</f>
        <v>#REF!</v>
      </c>
      <c r="AO60" s="29" t="e">
        <f>'IS-Other Calculations'!#REF!</f>
        <v>#REF!</v>
      </c>
      <c r="AP60" s="29" t="e">
        <f>'IS-Other Calculations'!#REF!</f>
        <v>#REF!</v>
      </c>
      <c r="AQ60" s="29" t="e">
        <f>'IS-Other Calculations'!#REF!</f>
        <v>#REF!</v>
      </c>
      <c r="AR60" s="29" t="e">
        <f>'IS-Other Calculations'!#REF!</f>
        <v>#REF!</v>
      </c>
      <c r="AS60" s="1" t="s">
        <v>19</v>
      </c>
      <c r="AT60"/>
      <c r="AU60"/>
      <c r="AV60"/>
    </row>
    <row r="61" spans="2:48">
      <c r="B61" s="4" t="s">
        <v>641</v>
      </c>
      <c r="I61" s="21"/>
      <c r="J61" s="39">
        <f t="shared" ref="J61:O61" ca="1" si="22">J81</f>
        <v>6172</v>
      </c>
      <c r="K61" s="39">
        <f t="shared" ca="1" si="22"/>
        <v>7835</v>
      </c>
      <c r="L61" s="39">
        <f ca="1">L81</f>
        <v>21479</v>
      </c>
      <c r="M61" s="39">
        <f t="shared" ca="1" si="22"/>
        <v>21437</v>
      </c>
      <c r="N61" s="39">
        <f>N81</f>
        <v>13710.249581865823</v>
      </c>
      <c r="O61" s="39">
        <f t="shared" si="22"/>
        <v>1228.7184254469357</v>
      </c>
      <c r="P61" s="39"/>
      <c r="Q61" s="1" t="s">
        <v>285</v>
      </c>
      <c r="T61" s="398"/>
      <c r="U61" s="650">
        <f>U81</f>
        <v>1142.5207984888186</v>
      </c>
      <c r="V61" s="650">
        <f>V81</f>
        <v>1142.5207984888186</v>
      </c>
      <c r="W61" s="650">
        <f>W81</f>
        <v>1142.5207984888186</v>
      </c>
      <c r="X61" s="650">
        <f t="shared" ref="X61:AL61" si="23">X81</f>
        <v>1142.5207984888186</v>
      </c>
      <c r="Y61" s="39">
        <f t="shared" si="23"/>
        <v>1142.5207984888186</v>
      </c>
      <c r="Z61" s="39">
        <f t="shared" si="23"/>
        <v>1142.5207984888186</v>
      </c>
      <c r="AA61" s="39">
        <f t="shared" si="23"/>
        <v>1142.5207984888186</v>
      </c>
      <c r="AB61" s="39">
        <f t="shared" si="23"/>
        <v>1142.5207984888186</v>
      </c>
      <c r="AC61" s="39">
        <f t="shared" si="23"/>
        <v>1142.5207984888186</v>
      </c>
      <c r="AD61" s="39">
        <f>AD81</f>
        <v>1142.5207984888186</v>
      </c>
      <c r="AE61" s="39">
        <f t="shared" si="23"/>
        <v>1142.5207984888186</v>
      </c>
      <c r="AF61" s="39">
        <f t="shared" si="23"/>
        <v>1142.5207984888186</v>
      </c>
      <c r="AG61" s="39">
        <f t="shared" si="23"/>
        <v>204.78640424115596</v>
      </c>
      <c r="AH61" s="39">
        <f t="shared" si="23"/>
        <v>204.78640424115596</v>
      </c>
      <c r="AI61" s="39">
        <f t="shared" si="23"/>
        <v>204.78640424115596</v>
      </c>
      <c r="AJ61" s="39">
        <f t="shared" si="23"/>
        <v>204.78640424115596</v>
      </c>
      <c r="AK61" s="39">
        <f t="shared" si="23"/>
        <v>204.78640424115596</v>
      </c>
      <c r="AL61" s="39">
        <f t="shared" si="23"/>
        <v>204.78640424115596</v>
      </c>
      <c r="AM61" s="39">
        <f t="shared" ref="AM61:AR61" si="24">AM81</f>
        <v>204.78640424115594</v>
      </c>
      <c r="AN61" s="39">
        <f t="shared" si="24"/>
        <v>204.78640424115594</v>
      </c>
      <c r="AO61" s="39">
        <f t="shared" si="24"/>
        <v>204.78640424115594</v>
      </c>
      <c r="AP61" s="39">
        <f t="shared" si="24"/>
        <v>204.78640424115594</v>
      </c>
      <c r="AQ61" s="39">
        <f t="shared" si="24"/>
        <v>204.78640424115594</v>
      </c>
      <c r="AR61" s="39">
        <f t="shared" si="24"/>
        <v>204.78640424115594</v>
      </c>
      <c r="AS61" s="1" t="s">
        <v>19</v>
      </c>
      <c r="AT61"/>
      <c r="AU61"/>
      <c r="AV61"/>
    </row>
    <row r="62" spans="2:48">
      <c r="B62" s="4" t="s">
        <v>642</v>
      </c>
      <c r="I62" s="21"/>
      <c r="J62" s="39">
        <f t="shared" ref="J62:O62" ca="1" si="25">-J35</f>
        <v>58660</v>
      </c>
      <c r="K62" s="39">
        <f t="shared" si="25"/>
        <v>58660</v>
      </c>
      <c r="L62" s="39">
        <f t="shared" si="25"/>
        <v>53838</v>
      </c>
      <c r="M62" s="39">
        <f t="shared" si="25"/>
        <v>0</v>
      </c>
      <c r="N62" s="39">
        <f t="shared" si="25"/>
        <v>0</v>
      </c>
      <c r="O62" s="39">
        <f t="shared" si="25"/>
        <v>0</v>
      </c>
      <c r="P62" s="39"/>
      <c r="Q62" s="1" t="s">
        <v>285</v>
      </c>
      <c r="T62" s="398"/>
      <c r="U62" s="650">
        <f>-U35</f>
        <v>0</v>
      </c>
      <c r="V62" s="650">
        <f t="shared" ref="V62:AR62" si="26">-V35</f>
        <v>0</v>
      </c>
      <c r="W62" s="650">
        <f t="shared" si="26"/>
        <v>0</v>
      </c>
      <c r="X62" s="650">
        <f t="shared" si="26"/>
        <v>0</v>
      </c>
      <c r="Y62" s="39">
        <f t="shared" si="26"/>
        <v>0</v>
      </c>
      <c r="Z62" s="39">
        <f t="shared" si="26"/>
        <v>0</v>
      </c>
      <c r="AA62" s="39">
        <f t="shared" si="26"/>
        <v>0</v>
      </c>
      <c r="AB62" s="39">
        <f t="shared" si="26"/>
        <v>0</v>
      </c>
      <c r="AC62" s="39">
        <f t="shared" si="26"/>
        <v>0</v>
      </c>
      <c r="AD62" s="39">
        <f t="shared" si="26"/>
        <v>0</v>
      </c>
      <c r="AE62" s="39">
        <f t="shared" si="26"/>
        <v>0</v>
      </c>
      <c r="AF62" s="39">
        <f t="shared" si="26"/>
        <v>0</v>
      </c>
      <c r="AG62" s="39">
        <f t="shared" si="26"/>
        <v>0</v>
      </c>
      <c r="AH62" s="39">
        <f t="shared" si="26"/>
        <v>0</v>
      </c>
      <c r="AI62" s="39">
        <f t="shared" si="26"/>
        <v>0</v>
      </c>
      <c r="AJ62" s="39">
        <f t="shared" si="26"/>
        <v>0</v>
      </c>
      <c r="AK62" s="39">
        <f t="shared" si="26"/>
        <v>0</v>
      </c>
      <c r="AL62" s="39">
        <f t="shared" si="26"/>
        <v>0</v>
      </c>
      <c r="AM62" s="39">
        <f t="shared" si="26"/>
        <v>0</v>
      </c>
      <c r="AN62" s="39">
        <f t="shared" si="26"/>
        <v>0</v>
      </c>
      <c r="AO62" s="39">
        <f t="shared" si="26"/>
        <v>0</v>
      </c>
      <c r="AP62" s="39">
        <f t="shared" si="26"/>
        <v>0</v>
      </c>
      <c r="AQ62" s="39">
        <f t="shared" si="26"/>
        <v>0</v>
      </c>
      <c r="AR62" s="39">
        <f t="shared" si="26"/>
        <v>0</v>
      </c>
      <c r="AS62" s="1" t="s">
        <v>19</v>
      </c>
      <c r="AT62"/>
      <c r="AU62"/>
      <c r="AV62"/>
    </row>
    <row r="63" spans="2:48">
      <c r="B63" s="3" t="s">
        <v>643</v>
      </c>
      <c r="I63" s="21"/>
      <c r="J63" s="23">
        <f t="shared" ref="J63:L63" ca="1" si="27">J57+J60+J61+J62</f>
        <v>-46220.941198256682</v>
      </c>
      <c r="K63" s="23">
        <f t="shared" ca="1" si="27"/>
        <v>-29412</v>
      </c>
      <c r="L63" s="23">
        <f t="shared" ca="1" si="27"/>
        <v>-35242</v>
      </c>
      <c r="M63" s="23">
        <f ca="1">M41+M60+M61+M62</f>
        <v>13850</v>
      </c>
      <c r="N63" s="23">
        <f ca="1">N41+N60+N61+N62</f>
        <v>22113.110038058701</v>
      </c>
      <c r="O63" s="23">
        <f ca="1">O41+O60+O61+O62</f>
        <v>-13226.477266780337</v>
      </c>
      <c r="P63" s="23"/>
      <c r="Q63" s="1" t="s">
        <v>285</v>
      </c>
      <c r="T63" s="398"/>
      <c r="U63" s="640">
        <f>U41+U60+U61+U62</f>
        <v>11639.432577305526</v>
      </c>
      <c r="V63" s="640">
        <f>V41+V60+V61+V62</f>
        <v>-13634.90219379096</v>
      </c>
      <c r="W63" s="640">
        <f>W41+W60+W61+W62</f>
        <v>-9017.1236693666215</v>
      </c>
      <c r="X63" s="640">
        <f t="shared" ref="X63:AL63" si="28">X41+X60+X61+X62</f>
        <v>-8452.8769453561599</v>
      </c>
      <c r="Y63" s="23">
        <f t="shared" ca="1" si="28"/>
        <v>-1986.3456392504611</v>
      </c>
      <c r="Z63" s="23">
        <f t="shared" ca="1" si="28"/>
        <v>8276.0154374164249</v>
      </c>
      <c r="AA63" s="23">
        <f t="shared" ca="1" si="28"/>
        <v>5399.8407666127168</v>
      </c>
      <c r="AB63" s="23">
        <f t="shared" ca="1" si="28"/>
        <v>5607.3251579824118</v>
      </c>
      <c r="AC63" s="23">
        <f t="shared" ca="1" si="28"/>
        <v>7284.9152221425602</v>
      </c>
      <c r="AD63" s="23">
        <f t="shared" ca="1" si="28"/>
        <v>5439.4048471595734</v>
      </c>
      <c r="AE63" s="23">
        <f t="shared" ca="1" si="28"/>
        <v>5391.0907582889668</v>
      </c>
      <c r="AF63" s="23">
        <f t="shared" ca="1" si="28"/>
        <v>6166.333677319134</v>
      </c>
      <c r="AG63" s="23">
        <f t="shared" ca="1" si="28"/>
        <v>-3129.190062466304</v>
      </c>
      <c r="AH63" s="23">
        <f t="shared" ca="1" si="28"/>
        <v>-2019.6919284027833</v>
      </c>
      <c r="AI63" s="23">
        <f t="shared" ca="1" si="28"/>
        <v>-2996.8744655090231</v>
      </c>
      <c r="AJ63" s="23">
        <f t="shared" ca="1" si="28"/>
        <v>-2024.9326131883811</v>
      </c>
      <c r="AK63" s="23">
        <f t="shared" ca="1" si="28"/>
        <v>-2027.5529555811802</v>
      </c>
      <c r="AL63" s="23">
        <f t="shared" ca="1" si="28"/>
        <v>-1028.2352416327096</v>
      </c>
      <c r="AM63" s="23" t="e">
        <f t="shared" ref="AM63:AR63" ca="1" si="29">AM57+AM60+AM61+AM62</f>
        <v>#REF!</v>
      </c>
      <c r="AN63" s="23" t="e">
        <f t="shared" ca="1" si="29"/>
        <v>#REF!</v>
      </c>
      <c r="AO63" s="23" t="e">
        <f t="shared" ca="1" si="29"/>
        <v>#REF!</v>
      </c>
      <c r="AP63" s="23" t="e">
        <f t="shared" ca="1" si="29"/>
        <v>#REF!</v>
      </c>
      <c r="AQ63" s="23" t="e">
        <f t="shared" ca="1" si="29"/>
        <v>#REF!</v>
      </c>
      <c r="AR63" s="23" t="e">
        <f t="shared" ca="1" si="29"/>
        <v>#REF!</v>
      </c>
      <c r="AS63" s="1" t="s">
        <v>19</v>
      </c>
      <c r="AT63"/>
      <c r="AU63"/>
      <c r="AV63"/>
    </row>
    <row r="64" spans="2:48">
      <c r="K64" s="1" t="s">
        <v>2</v>
      </c>
      <c r="L64" s="1" t="s">
        <v>2</v>
      </c>
      <c r="N64" s="21"/>
      <c r="Q64" s="1" t="s">
        <v>285</v>
      </c>
      <c r="T64" s="398"/>
      <c r="U64" s="523"/>
      <c r="V64" s="523"/>
      <c r="W64" s="523"/>
      <c r="X64" s="523"/>
      <c r="Y64" s="1"/>
      <c r="Z64" s="1"/>
      <c r="AA64" s="1"/>
      <c r="AB64" s="1"/>
      <c r="AC64" s="1"/>
      <c r="AD64" s="1"/>
      <c r="AE64" s="1"/>
      <c r="AF64" s="1"/>
      <c r="AG64" s="1"/>
      <c r="AH64" s="1"/>
      <c r="AI64" s="1"/>
      <c r="AJ64" s="1"/>
      <c r="AK64" s="1"/>
      <c r="AL64" s="1"/>
      <c r="AM64" s="1"/>
      <c r="AN64" s="1"/>
      <c r="AO64" s="1"/>
      <c r="AP64" s="1"/>
      <c r="AQ64" s="1"/>
      <c r="AR64" s="1"/>
      <c r="AS64" s="1" t="s">
        <v>19</v>
      </c>
      <c r="AT64"/>
      <c r="AU64"/>
      <c r="AV64"/>
    </row>
    <row r="65" spans="1:48">
      <c r="A65" s="1" t="s">
        <v>1046</v>
      </c>
      <c r="B65" s="13" t="s">
        <v>34</v>
      </c>
      <c r="C65" s="2"/>
      <c r="D65" s="2"/>
      <c r="E65" s="2"/>
      <c r="F65" s="2"/>
      <c r="G65" s="2"/>
      <c r="H65" s="2"/>
      <c r="I65" s="2"/>
      <c r="J65" s="2"/>
      <c r="K65" s="2"/>
      <c r="L65" s="2"/>
      <c r="M65" s="2"/>
      <c r="N65" s="2"/>
      <c r="O65" s="2"/>
      <c r="P65" s="2"/>
      <c r="Q65" s="2"/>
      <c r="T65" s="398"/>
      <c r="U65" s="2"/>
      <c r="V65" s="2"/>
      <c r="W65" s="2"/>
      <c r="X65" s="2"/>
      <c r="Y65" s="2"/>
      <c r="Z65" s="2"/>
      <c r="AA65" s="2"/>
      <c r="AB65" s="2"/>
      <c r="AC65" s="2"/>
      <c r="AD65" s="2"/>
      <c r="AE65" s="2"/>
      <c r="AF65" s="2"/>
      <c r="AG65" s="2"/>
      <c r="AH65" s="2"/>
      <c r="AI65" s="2"/>
      <c r="AJ65" s="2"/>
      <c r="AK65" s="2"/>
      <c r="AL65" s="2"/>
      <c r="AM65" s="2"/>
      <c r="AN65" s="2"/>
      <c r="AO65" s="2"/>
      <c r="AP65" s="2"/>
      <c r="AQ65" s="2"/>
      <c r="AR65" s="2"/>
      <c r="AS65" s="1" t="s">
        <v>19</v>
      </c>
      <c r="AT65"/>
      <c r="AU65"/>
      <c r="AV65"/>
    </row>
    <row r="66" spans="1:48">
      <c r="B66" s="3" t="s">
        <v>35</v>
      </c>
      <c r="K66" s="6" t="s">
        <v>2</v>
      </c>
      <c r="L66" s="6" t="s">
        <v>2</v>
      </c>
      <c r="M66" s="6"/>
      <c r="N66" s="6" t="s">
        <v>2</v>
      </c>
      <c r="O66" s="6"/>
      <c r="P66" s="6"/>
      <c r="Q66" s="1" t="s">
        <v>285</v>
      </c>
      <c r="T66" s="398"/>
      <c r="U66" s="523"/>
      <c r="V66" s="523"/>
      <c r="W66" s="523"/>
      <c r="X66" s="523"/>
      <c r="Y66" s="1"/>
      <c r="Z66" s="1"/>
      <c r="AA66" s="1"/>
      <c r="AB66" s="1"/>
      <c r="AC66" s="1"/>
      <c r="AD66" s="1"/>
      <c r="AE66" s="1"/>
      <c r="AF66" s="1"/>
      <c r="AG66" s="1"/>
      <c r="AH66" s="1"/>
      <c r="AI66" s="1"/>
      <c r="AJ66" s="1"/>
      <c r="AK66" s="1"/>
      <c r="AL66" s="1"/>
      <c r="AM66" s="1"/>
      <c r="AN66" s="1"/>
      <c r="AO66" s="1"/>
      <c r="AP66" s="1"/>
      <c r="AQ66" s="1"/>
      <c r="AR66" s="1"/>
      <c r="AS66" s="1" t="s">
        <v>19</v>
      </c>
      <c r="AT66"/>
      <c r="AU66"/>
      <c r="AV66"/>
    </row>
    <row r="67" spans="1:48">
      <c r="B67" s="4" t="s">
        <v>14</v>
      </c>
      <c r="I67" s="21"/>
      <c r="J67" s="39">
        <f t="shared" ref="J67:O67" ca="1" si="30">J37</f>
        <v>-110918.94119825668</v>
      </c>
      <c r="K67" s="39">
        <f>K37</f>
        <v>-95967</v>
      </c>
      <c r="L67" s="39">
        <f>L37</f>
        <v>-111699</v>
      </c>
      <c r="M67" s="39">
        <f>M37</f>
        <v>-25915</v>
      </c>
      <c r="N67" s="39">
        <f ca="1">N37</f>
        <v>-8445.0357071773797</v>
      </c>
      <c r="O67" s="39">
        <f t="shared" ca="1" si="30"/>
        <v>-14455.195692227273</v>
      </c>
      <c r="P67" s="39"/>
      <c r="Q67" s="1" t="s">
        <v>285</v>
      </c>
      <c r="T67" s="398"/>
      <c r="U67" s="650">
        <f>U37</f>
        <v>9724.9117788167077</v>
      </c>
      <c r="V67" s="650">
        <f>V37</f>
        <v>-15019.422992279779</v>
      </c>
      <c r="W67" s="650">
        <f>W37</f>
        <v>-10763.64446785544</v>
      </c>
      <c r="X67" s="650">
        <f>X37</f>
        <v>-9729.3977438449783</v>
      </c>
      <c r="Y67" s="39">
        <f t="shared" ref="Y67:AR67" ca="1" si="31">Y37</f>
        <v>-3128.8664377392797</v>
      </c>
      <c r="Z67" s="39">
        <f t="shared" ca="1" si="31"/>
        <v>-7962.4015244426546</v>
      </c>
      <c r="AA67" s="39">
        <f t="shared" ca="1" si="31"/>
        <v>4257.3199681238984</v>
      </c>
      <c r="AB67" s="39">
        <f t="shared" ca="1" si="31"/>
        <v>4464.8043594935934</v>
      </c>
      <c r="AC67" s="39">
        <f t="shared" ca="1" si="31"/>
        <v>6142.3944236537418</v>
      </c>
      <c r="AD67" s="39">
        <f t="shared" ca="1" si="31"/>
        <v>4296.884048670755</v>
      </c>
      <c r="AE67" s="39">
        <f t="shared" ca="1" si="31"/>
        <v>4248.5699598001484</v>
      </c>
      <c r="AF67" s="39">
        <f t="shared" ca="1" si="31"/>
        <v>5023.8128788303156</v>
      </c>
      <c r="AG67" s="39">
        <f t="shared" ca="1" si="31"/>
        <v>-3333.9764667074601</v>
      </c>
      <c r="AH67" s="39">
        <f t="shared" ca="1" si="31"/>
        <v>-2224.4783326439392</v>
      </c>
      <c r="AI67" s="39">
        <f t="shared" ca="1" si="31"/>
        <v>-3201.6608697501792</v>
      </c>
      <c r="AJ67" s="39">
        <f t="shared" ca="1" si="31"/>
        <v>-2229.719017429537</v>
      </c>
      <c r="AK67" s="39">
        <f t="shared" ca="1" si="31"/>
        <v>-2232.3393598223361</v>
      </c>
      <c r="AL67" s="39">
        <f t="shared" ca="1" si="31"/>
        <v>-1233.0216458738655</v>
      </c>
      <c r="AM67" s="39">
        <f t="shared" ca="1" si="31"/>
        <v>18246.636218594133</v>
      </c>
      <c r="AN67" s="39" t="e">
        <f t="shared" ca="1" si="31"/>
        <v>#REF!</v>
      </c>
      <c r="AO67" s="39" t="e">
        <f t="shared" ca="1" si="31"/>
        <v>#REF!</v>
      </c>
      <c r="AP67" s="39" t="e">
        <f t="shared" ca="1" si="31"/>
        <v>#REF!</v>
      </c>
      <c r="AQ67" s="39" t="e">
        <f t="shared" ca="1" si="31"/>
        <v>#REF!</v>
      </c>
      <c r="AR67" s="39" t="e">
        <f t="shared" ca="1" si="31"/>
        <v>#REF!</v>
      </c>
      <c r="AS67" s="1" t="s">
        <v>19</v>
      </c>
      <c r="AT67"/>
      <c r="AU67"/>
      <c r="AV67"/>
    </row>
    <row r="68" spans="1:48">
      <c r="B68" s="4" t="s">
        <v>2</v>
      </c>
      <c r="I68" s="21"/>
      <c r="J68" s="21" t="s">
        <v>2</v>
      </c>
      <c r="K68" s="21" t="s">
        <v>2</v>
      </c>
      <c r="L68" s="21" t="s">
        <v>2</v>
      </c>
      <c r="M68" s="21"/>
      <c r="O68" s="21"/>
      <c r="P68" s="21"/>
      <c r="Q68" s="1" t="s">
        <v>285</v>
      </c>
      <c r="T68" s="398"/>
      <c r="U68" s="523"/>
      <c r="V68" s="523"/>
      <c r="W68" s="523"/>
      <c r="X68" s="523"/>
      <c r="Y68" s="1"/>
      <c r="Z68" s="1"/>
      <c r="AA68" s="1"/>
      <c r="AB68" s="1"/>
      <c r="AC68" s="1"/>
      <c r="AD68" s="1"/>
      <c r="AE68" s="1"/>
      <c r="AF68" s="1"/>
      <c r="AG68" s="1"/>
      <c r="AH68" s="1"/>
      <c r="AI68" s="1"/>
      <c r="AJ68" s="1"/>
      <c r="AK68" s="1"/>
      <c r="AL68" s="1"/>
      <c r="AM68" s="1"/>
      <c r="AN68" s="1"/>
      <c r="AO68" s="1"/>
      <c r="AP68" s="1"/>
      <c r="AQ68" s="1"/>
      <c r="AR68" s="1"/>
      <c r="AS68" s="1" t="s">
        <v>19</v>
      </c>
      <c r="AT68"/>
      <c r="AU68"/>
      <c r="AV68"/>
    </row>
    <row r="69" spans="1:48">
      <c r="B69" s="3" t="s">
        <v>57</v>
      </c>
      <c r="I69" s="21"/>
      <c r="J69" s="21" t="s">
        <v>2</v>
      </c>
      <c r="K69" s="21" t="s">
        <v>2</v>
      </c>
      <c r="L69" s="21"/>
      <c r="M69" s="21"/>
      <c r="Q69" s="1" t="s">
        <v>285</v>
      </c>
      <c r="T69" s="398"/>
      <c r="U69" s="523"/>
      <c r="V69" s="523"/>
      <c r="W69" s="523"/>
      <c r="X69" s="523"/>
      <c r="Y69" s="1"/>
      <c r="Z69" s="1"/>
      <c r="AA69" s="1"/>
      <c r="AB69" s="1"/>
      <c r="AC69" s="1"/>
      <c r="AD69" s="1"/>
      <c r="AE69" s="1"/>
      <c r="AF69" s="1"/>
      <c r="AG69" s="1"/>
      <c r="AH69" s="1"/>
      <c r="AI69" s="1"/>
      <c r="AJ69" s="1"/>
      <c r="AK69" s="1"/>
      <c r="AL69" s="1"/>
      <c r="AM69" s="1"/>
      <c r="AN69" s="1"/>
      <c r="AO69" s="1"/>
      <c r="AP69" s="1"/>
      <c r="AQ69" s="1"/>
      <c r="AR69" s="1"/>
      <c r="AS69" s="1" t="s">
        <v>19</v>
      </c>
      <c r="AT69"/>
      <c r="AU69"/>
      <c r="AV69"/>
    </row>
    <row r="70" spans="1:48">
      <c r="C70" s="14" t="s">
        <v>58</v>
      </c>
      <c r="F70" s="260"/>
      <c r="G70" s="260"/>
      <c r="H70" s="260"/>
      <c r="I70" s="21"/>
      <c r="J70" s="29">
        <f>-'BS-Other Calculations'!K29</f>
        <v>6257</v>
      </c>
      <c r="K70" s="29">
        <f>-'BS-Other Calculations'!L29</f>
        <v>7446</v>
      </c>
      <c r="L70" s="29">
        <f>-'BS-Other Calculations'!M29</f>
        <v>7276</v>
      </c>
      <c r="M70" s="29">
        <f>-'BS-Other Calculations'!N29</f>
        <v>5231</v>
      </c>
      <c r="N70" s="29">
        <f>-'BS-Other Calculations'!O29</f>
        <v>2964.4783748608793</v>
      </c>
      <c r="O70" s="29">
        <f>-'BS-Other Calculations'!P29</f>
        <v>3290.6837749754022</v>
      </c>
      <c r="P70" s="29"/>
      <c r="Q70" s="1" t="s">
        <v>285</v>
      </c>
      <c r="T70" s="398"/>
      <c r="U70" s="642">
        <f>-'BS-Other Calculations'!W29</f>
        <v>301.57310000000001</v>
      </c>
      <c r="V70" s="642">
        <f>-'BS-Other Calculations'!X29</f>
        <v>323.92200000000003</v>
      </c>
      <c r="W70" s="642">
        <f>-'BS-Other Calculations'!Y29</f>
        <v>301.34469999999999</v>
      </c>
      <c r="X70" s="642">
        <f>-'BS-Other Calculations'!Z29</f>
        <v>300.69809616975226</v>
      </c>
      <c r="Y70" s="29">
        <f>-'BS-Other Calculations'!AA29</f>
        <v>152.57949719893492</v>
      </c>
      <c r="Z70" s="29">
        <f>-'BS-Other Calculations'!AB29</f>
        <v>152.57949719893492</v>
      </c>
      <c r="AA70" s="29">
        <f>-'BS-Other Calculations'!AC29</f>
        <v>152.57949719893492</v>
      </c>
      <c r="AB70" s="29">
        <f>-'BS-Other Calculations'!AD29</f>
        <v>186.99979727224479</v>
      </c>
      <c r="AC70" s="29">
        <f>-'BS-Other Calculations'!AE29</f>
        <v>221.42009734555461</v>
      </c>
      <c r="AD70" s="29">
        <f>-'BS-Other Calculations'!AF29</f>
        <v>255.84039741886448</v>
      </c>
      <c r="AE70" s="29">
        <f>-'BS-Other Calculations'!AG29</f>
        <v>290.2606974921743</v>
      </c>
      <c r="AF70" s="29">
        <f>-'BS-Other Calculations'!AH29</f>
        <v>324.68099756548418</v>
      </c>
      <c r="AG70" s="29">
        <f>-'BS-Other Calculations'!AI29</f>
        <v>419.37117055432168</v>
      </c>
      <c r="AH70" s="29">
        <f>-'BS-Other Calculations'!AJ29</f>
        <v>471.00162066428641</v>
      </c>
      <c r="AI70" s="29">
        <f>-'BS-Other Calculations'!AK29</f>
        <v>522.63207077425125</v>
      </c>
      <c r="AJ70" s="29">
        <f>-'BS-Other Calculations'!AL29</f>
        <v>574.26252088421597</v>
      </c>
      <c r="AK70" s="29">
        <f>-'BS-Other Calculations'!AM29</f>
        <v>625.89297099418081</v>
      </c>
      <c r="AL70" s="29">
        <f>-'BS-Other Calculations'!AN29</f>
        <v>677.52342110414554</v>
      </c>
      <c r="AM70" s="29">
        <f>-'BS-Other Calculations'!AO29</f>
        <v>822.79520810049041</v>
      </c>
      <c r="AN70" s="29">
        <f>-'BS-Other Calculations'!AP29</f>
        <v>874.42565821045514</v>
      </c>
      <c r="AO70" s="29">
        <f>-'BS-Other Calculations'!AQ29</f>
        <v>926.05610832041987</v>
      </c>
      <c r="AP70" s="29">
        <f>-'BS-Other Calculations'!AR29</f>
        <v>975.33122557430602</v>
      </c>
      <c r="AQ70" s="29">
        <f>-'BS-Other Calculations'!AS29</f>
        <v>1019.1927980020205</v>
      </c>
      <c r="AR70" s="29">
        <f>-'BS-Other Calculations'!AT29</f>
        <v>1070.8232481119851</v>
      </c>
      <c r="AS70" s="1" t="s">
        <v>19</v>
      </c>
      <c r="AT70"/>
      <c r="AU70"/>
      <c r="AV70"/>
    </row>
    <row r="71" spans="1:48">
      <c r="C71" s="14" t="s">
        <v>59</v>
      </c>
      <c r="F71" s="260"/>
      <c r="G71" s="260"/>
      <c r="H71" s="260"/>
      <c r="I71" s="21"/>
      <c r="J71" s="29">
        <f>-'BS-Other Calculations'!K57</f>
        <v>7345</v>
      </c>
      <c r="K71" s="29">
        <f>-'BS-Other Calculations'!L57</f>
        <v>7398</v>
      </c>
      <c r="L71" s="29">
        <f>-'BS-Other Calculations'!M57</f>
        <v>5887</v>
      </c>
      <c r="M71" s="29">
        <f>-'BS-Other Calculations'!N57</f>
        <v>3654</v>
      </c>
      <c r="N71" s="29">
        <f>-'BS-Other Calculations'!O57</f>
        <v>3917.4950197297603</v>
      </c>
      <c r="O71" s="29">
        <f>-'BS-Other Calculations'!P57</f>
        <v>3738.889260167507</v>
      </c>
      <c r="P71" s="29"/>
      <c r="Q71" s="1" t="s">
        <v>285</v>
      </c>
      <c r="T71" s="398"/>
      <c r="U71" s="642">
        <f>-'BS-Other Calculations'!W57</f>
        <v>243.7</v>
      </c>
      <c r="V71" s="642">
        <f>-'BS-Other Calculations'!X57</f>
        <v>242.72691070888001</v>
      </c>
      <c r="W71" s="642">
        <f>-'BS-Other Calculations'!Y57</f>
        <v>1158.40191123557</v>
      </c>
      <c r="X71" s="642">
        <f>-'BS-Other Calculations'!Z57</f>
        <v>140.98526861110986</v>
      </c>
      <c r="Y71" s="29">
        <f>-'BS-Other Calculations'!AA57</f>
        <v>266.46011614677508</v>
      </c>
      <c r="Z71" s="29">
        <f>-'BS-Other Calculations'!AB57</f>
        <v>266.46011614677508</v>
      </c>
      <c r="AA71" s="29">
        <f>-'BS-Other Calculations'!AC57</f>
        <v>266.46011614677508</v>
      </c>
      <c r="AB71" s="29">
        <f>-'BS-Other Calculations'!AD57</f>
        <v>266.46011614677508</v>
      </c>
      <c r="AC71" s="29">
        <f>-'BS-Other Calculations'!AE57</f>
        <v>266.46011614677508</v>
      </c>
      <c r="AD71" s="29">
        <f>-'BS-Other Calculations'!AF57</f>
        <v>266.46011614677508</v>
      </c>
      <c r="AE71" s="29">
        <f>-'BS-Other Calculations'!AG57</f>
        <v>266.46011614677508</v>
      </c>
      <c r="AF71" s="29">
        <f>-'BS-Other Calculations'!AH57</f>
        <v>266.46011614677508</v>
      </c>
      <c r="AG71" s="29">
        <f>-'BS-Other Calculations'!AI57</f>
        <v>623.1482100279178</v>
      </c>
      <c r="AH71" s="29">
        <f>-'BS-Other Calculations'!AJ57</f>
        <v>623.1482100279178</v>
      </c>
      <c r="AI71" s="29">
        <f>-'BS-Other Calculations'!AK57</f>
        <v>623.1482100279178</v>
      </c>
      <c r="AJ71" s="29">
        <f>-'BS-Other Calculations'!AL57</f>
        <v>623.1482100279178</v>
      </c>
      <c r="AK71" s="29">
        <f>-'BS-Other Calculations'!AM57</f>
        <v>623.1482100279178</v>
      </c>
      <c r="AL71" s="29">
        <f>-'BS-Other Calculations'!AN57</f>
        <v>623.1482100279178</v>
      </c>
      <c r="AM71" s="29">
        <f>-'BS-Other Calculations'!AO57</f>
        <v>897.29716068719938</v>
      </c>
      <c r="AN71" s="29">
        <f>-'BS-Other Calculations'!AP57</f>
        <v>897.29716068719938</v>
      </c>
      <c r="AO71" s="29">
        <f>-'BS-Other Calculations'!AQ57</f>
        <v>897.29716068719938</v>
      </c>
      <c r="AP71" s="29">
        <f>-'BS-Other Calculations'!AR57</f>
        <v>890.40157319969126</v>
      </c>
      <c r="AQ71" s="29">
        <f>-'BS-Other Calculations'!AS57</f>
        <v>867.65702751925687</v>
      </c>
      <c r="AR71" s="29">
        <f>-'BS-Other Calculations'!AT57</f>
        <v>867.65702751925687</v>
      </c>
      <c r="AS71" s="1" t="s">
        <v>19</v>
      </c>
      <c r="AT71"/>
      <c r="AU71"/>
      <c r="AV71"/>
    </row>
    <row r="72" spans="1:48">
      <c r="C72" s="14" t="s">
        <v>60</v>
      </c>
      <c r="F72" s="6"/>
      <c r="G72" s="6"/>
      <c r="H72" s="6"/>
      <c r="I72" s="21"/>
      <c r="J72" s="29">
        <f>-'BS-Other Calculations'!K95</f>
        <v>747</v>
      </c>
      <c r="K72" s="29">
        <f>-'BS-Other Calculations'!L95</f>
        <v>553</v>
      </c>
      <c r="L72" s="29">
        <f>-'BS-Other Calculations'!M95</f>
        <v>220</v>
      </c>
      <c r="M72" s="29">
        <f>-'BS-Other Calculations'!N95</f>
        <v>74.56</v>
      </c>
      <c r="N72" s="29">
        <f>-'BS-Other Calculations'!O95</f>
        <v>74.56</v>
      </c>
      <c r="O72" s="29">
        <f>-'BS-Other Calculations'!P95</f>
        <v>37.28</v>
      </c>
      <c r="P72" s="29"/>
      <c r="Q72" s="1" t="s">
        <v>285</v>
      </c>
      <c r="T72" s="398"/>
      <c r="U72" s="642">
        <f>-'BS-Other Calculations'!W95</f>
        <v>6.4999000000000002</v>
      </c>
      <c r="V72" s="642">
        <f>-'BS-Other Calculations'!X95</f>
        <v>6.27</v>
      </c>
      <c r="W72" s="642">
        <f>-'BS-Other Calculations'!Y95</f>
        <v>6.2510000000000003</v>
      </c>
      <c r="X72" s="642">
        <f>-'BS-Other Calculations'!Z95</f>
        <v>6.2679999999999998</v>
      </c>
      <c r="Y72" s="29">
        <f>-'BS-Other Calculations'!AA95</f>
        <v>6.1588875000000005</v>
      </c>
      <c r="Z72" s="29">
        <f>-'BS-Other Calculations'!AB95</f>
        <v>6.1588875000000005</v>
      </c>
      <c r="AA72" s="29">
        <f>-'BS-Other Calculations'!AC95</f>
        <v>6.1588875000000005</v>
      </c>
      <c r="AB72" s="29">
        <f>-'BS-Other Calculations'!AD95</f>
        <v>6.1588875000000005</v>
      </c>
      <c r="AC72" s="29">
        <f>-'BS-Other Calculations'!AE95</f>
        <v>6.1588875000000005</v>
      </c>
      <c r="AD72" s="29">
        <f>-'BS-Other Calculations'!AF95</f>
        <v>6.1588875000000005</v>
      </c>
      <c r="AE72" s="29">
        <f>-'BS-Other Calculations'!AG95</f>
        <v>6.1588875000000005</v>
      </c>
      <c r="AF72" s="29">
        <f>-'BS-Other Calculations'!AH95</f>
        <v>6.1588875000000005</v>
      </c>
      <c r="AG72" s="29">
        <f>-'BS-Other Calculations'!AI95</f>
        <v>6.2133333333333338</v>
      </c>
      <c r="AH72" s="29">
        <f>-'BS-Other Calculations'!AJ95</f>
        <v>6.2133333333333338</v>
      </c>
      <c r="AI72" s="29">
        <f>-'BS-Other Calculations'!AK95</f>
        <v>6.2133333333333338</v>
      </c>
      <c r="AJ72" s="29">
        <f>-'BS-Other Calculations'!AL95</f>
        <v>6.2133333333333338</v>
      </c>
      <c r="AK72" s="29">
        <f>-'BS-Other Calculations'!AM95</f>
        <v>6.2133333333333338</v>
      </c>
      <c r="AL72" s="29">
        <f>-'BS-Other Calculations'!AN95</f>
        <v>6.2133333333333338</v>
      </c>
      <c r="AM72" s="29">
        <f>-'BS-Other Calculations'!AO95</f>
        <v>8.9468384385688218</v>
      </c>
      <c r="AN72" s="29">
        <f>-'BS-Other Calculations'!AP95</f>
        <v>8.9468384385688218</v>
      </c>
      <c r="AO72" s="29">
        <f>-'BS-Other Calculations'!AQ95</f>
        <v>8.9468384385688218</v>
      </c>
      <c r="AP72" s="29">
        <f>-'BS-Other Calculations'!AR95</f>
        <v>8.8780833929800185</v>
      </c>
      <c r="AQ72" s="29">
        <f>-'BS-Other Calculations'!AS95</f>
        <v>8.651300355568365</v>
      </c>
      <c r="AR72" s="29">
        <f>-'BS-Other Calculations'!AT95</f>
        <v>8.651300355568365</v>
      </c>
      <c r="AS72" s="1" t="s">
        <v>19</v>
      </c>
      <c r="AT72"/>
      <c r="AU72"/>
      <c r="AV72"/>
    </row>
    <row r="73" spans="1:48">
      <c r="C73" s="14" t="s">
        <v>9</v>
      </c>
      <c r="F73" s="260"/>
      <c r="G73" s="260"/>
      <c r="H73" s="260"/>
      <c r="I73" s="21"/>
      <c r="J73" s="29">
        <f>-'IS-Other Calculations'!J149</f>
        <v>3553</v>
      </c>
      <c r="K73" s="29">
        <f>-'IS-Other Calculations'!K149</f>
        <v>11749.996040599139</v>
      </c>
      <c r="L73" s="20">
        <v>21170</v>
      </c>
      <c r="M73" s="20">
        <v>27595</v>
      </c>
      <c r="N73" s="29">
        <f ca="1">-'IS-Other Calculations'!N149</f>
        <v>26864.820983491059</v>
      </c>
      <c r="O73" s="29">
        <f ca="1">-'IS-Other Calculations'!O149</f>
        <v>10970.471313177361</v>
      </c>
      <c r="P73" s="29"/>
      <c r="Q73" s="1" t="s">
        <v>285</v>
      </c>
      <c r="T73" s="398"/>
      <c r="U73" s="642">
        <f>-'IS-Other Calculations'!W149</f>
        <v>4813.18925404728</v>
      </c>
      <c r="V73" s="642">
        <f>-'IS-Other Calculations'!X149</f>
        <v>-1121.2698861642198</v>
      </c>
      <c r="W73" s="642">
        <f>-'IS-Other Calculations'!Y149</f>
        <v>2171.1621498504401</v>
      </c>
      <c r="X73" s="642">
        <f>-'IS-Other Calculations'!Z149</f>
        <v>-2435.3078659880202</v>
      </c>
      <c r="Y73" s="29">
        <f ca="1">-'IS-Other Calculations'!AA149</f>
        <v>1035.5685263340838</v>
      </c>
      <c r="Z73" s="29">
        <f ca="1">-'IS-Other Calculations'!AB149</f>
        <v>2962.9190498327712</v>
      </c>
      <c r="AA73" s="29">
        <f ca="1">-'IS-Other Calculations'!AC149</f>
        <v>3205.7096080228994</v>
      </c>
      <c r="AB73" s="29">
        <f ca="1">-'IS-Other Calculations'!AD149</f>
        <v>3103.7754446461208</v>
      </c>
      <c r="AC73" s="29">
        <f ca="1">-'IS-Other Calculations'!AE149</f>
        <v>3455.7373823680123</v>
      </c>
      <c r="AD73" s="29">
        <f ca="1">-'IS-Other Calculations'!AF149</f>
        <v>3068.4656329505879</v>
      </c>
      <c r="AE73" s="29">
        <f ca="1">-'IS-Other Calculations'!AG149</f>
        <v>3171.0722762013856</v>
      </c>
      <c r="AF73" s="29">
        <f ca="1">-'IS-Other Calculations'!AH149</f>
        <v>3433.7994529856337</v>
      </c>
      <c r="AG73" s="29">
        <f ca="1">-'IS-Other Calculations'!AI149</f>
        <v>2026.590909129427</v>
      </c>
      <c r="AH73" s="29">
        <f ca="1">-'IS-Other Calculations'!AJ149</f>
        <v>1713.9302395466173</v>
      </c>
      <c r="AI73" s="29">
        <f ca="1">-'IS-Other Calculations'!AK149</f>
        <v>1987.9183755230313</v>
      </c>
      <c r="AJ73" s="29">
        <f ca="1">-'IS-Other Calculations'!AL149</f>
        <v>1713.9302395466173</v>
      </c>
      <c r="AK73" s="29">
        <f ca="1">-'IS-Other Calculations'!AM149</f>
        <v>1713.9302395466173</v>
      </c>
      <c r="AL73" s="29">
        <f ca="1">-'IS-Other Calculations'!AN149</f>
        <v>1814.1713098850505</v>
      </c>
      <c r="AM73" s="29">
        <f ca="1">-'IS-Other Calculations'!AO149</f>
        <v>2632.8067176489212</v>
      </c>
      <c r="AN73" s="29">
        <f ca="1">-'IS-Other Calculations'!AP149</f>
        <v>2632.8067176489212</v>
      </c>
      <c r="AO73" s="29">
        <f ca="1">-'IS-Other Calculations'!AQ149</f>
        <v>2632.8067176489212</v>
      </c>
      <c r="AP73" s="29">
        <f ca="1">-'IS-Other Calculations'!AR149</f>
        <v>2612.5740123037449</v>
      </c>
      <c r="AQ73" s="29">
        <f ca="1">-'IS-Other Calculations'!AS149</f>
        <v>2545.8380464711327</v>
      </c>
      <c r="AR73" s="29">
        <f ca="1">-'IS-Other Calculations'!AT149</f>
        <v>2545.8380464711327</v>
      </c>
      <c r="AS73" s="1" t="s">
        <v>19</v>
      </c>
      <c r="AT73"/>
      <c r="AU73"/>
      <c r="AV73"/>
    </row>
    <row r="74" spans="1:48">
      <c r="C74" s="391" t="s">
        <v>199</v>
      </c>
      <c r="I74" s="21"/>
      <c r="J74" s="29">
        <f>-'IS-Other Calculations'!J150</f>
        <v>3553</v>
      </c>
      <c r="K74" s="29">
        <f>-'IS-Other Calculations'!K150</f>
        <v>11542.999975095932</v>
      </c>
      <c r="L74" s="29">
        <f>-'IS-Other Calculations'!L150</f>
        <v>21066.000240519581</v>
      </c>
      <c r="M74" s="29">
        <f>-'IS-Other Calculations'!M150</f>
        <v>27061.286241383248</v>
      </c>
      <c r="N74" s="29">
        <f>-'IS-Other Calculations'!N150</f>
        <v>24801.895969436482</v>
      </c>
      <c r="O74" s="29">
        <f>-'IS-Other Calculations'!O150</f>
        <v>10125.297378368909</v>
      </c>
      <c r="P74" s="29"/>
      <c r="Q74" s="1" t="s">
        <v>285</v>
      </c>
      <c r="T74" s="398"/>
      <c r="U74" s="642">
        <f>-'IS-Other Calculations'!W150</f>
        <v>3413.5250000000001</v>
      </c>
      <c r="V74" s="642">
        <f>-'IS-Other Calculations'!X150</f>
        <v>-1150</v>
      </c>
      <c r="W74" s="642">
        <f>-'IS-Other Calculations'!Y150</f>
        <v>1199.9828501495599</v>
      </c>
      <c r="X74" s="642">
        <f>-'IS-Other Calculations'!Z150</f>
        <v>1243.3319999999999</v>
      </c>
      <c r="Y74" s="29">
        <f>-'IS-Other Calculations'!AA150</f>
        <v>887.90227371903563</v>
      </c>
      <c r="Z74" s="29">
        <f>-'IS-Other Calculations'!AB150</f>
        <v>2540.4234430578358</v>
      </c>
      <c r="AA74" s="29">
        <f>-'IS-Other Calculations'!AC150</f>
        <v>2748.5934319794405</v>
      </c>
      <c r="AB74" s="29">
        <f>-'IS-Other Calculations'!AD150</f>
        <v>2661.1945074946589</v>
      </c>
      <c r="AC74" s="29">
        <f>-'IS-Other Calculations'!AE150</f>
        <v>2962.9686507009069</v>
      </c>
      <c r="AD74" s="29">
        <f>-'IS-Other Calculations'!AF150</f>
        <v>2630.9196765280981</v>
      </c>
      <c r="AE74" s="29">
        <f>-'IS-Other Calculations'!AG150</f>
        <v>2718.8951890357757</v>
      </c>
      <c r="AF74" s="29">
        <f>-'IS-Other Calculations'!AH150</f>
        <v>2944.1589467711665</v>
      </c>
      <c r="AG74" s="29">
        <f>-'IS-Other Calculations'!AI150</f>
        <v>1870.4607152645044</v>
      </c>
      <c r="AH74" s="29">
        <f>-'IS-Other Calculations'!AJ150</f>
        <v>1581.88767517613</v>
      </c>
      <c r="AI74" s="29">
        <f>-'IS-Other Calculations'!AK150</f>
        <v>1834.7675447560157</v>
      </c>
      <c r="AJ74" s="29">
        <f>-'IS-Other Calculations'!AL150</f>
        <v>1581.88767517613</v>
      </c>
      <c r="AK74" s="29">
        <f>-'IS-Other Calculations'!AM150</f>
        <v>1581.88767517613</v>
      </c>
      <c r="AL74" s="29">
        <f>-'IS-Other Calculations'!AN150</f>
        <v>1674.4060928199995</v>
      </c>
      <c r="AM74" s="29">
        <f>-'IS-Other Calculations'!AO150</f>
        <v>2429.9731702449321</v>
      </c>
      <c r="AN74" s="29">
        <f>-'IS-Other Calculations'!AP150</f>
        <v>2429.9731702449321</v>
      </c>
      <c r="AO74" s="29">
        <f>-'IS-Other Calculations'!AQ150</f>
        <v>2429.9731702449321</v>
      </c>
      <c r="AP74" s="29">
        <f>-'IS-Other Calculations'!AR150</f>
        <v>2411.2992087950947</v>
      </c>
      <c r="AQ74" s="29">
        <f>-'IS-Other Calculations'!AS150</f>
        <v>2349.7046354538188</v>
      </c>
      <c r="AR74" s="29">
        <f>-'IS-Other Calculations'!AT150</f>
        <v>2349.7046354538188</v>
      </c>
      <c r="AS74" s="1" t="s">
        <v>19</v>
      </c>
      <c r="AT74"/>
      <c r="AU74"/>
      <c r="AV74"/>
    </row>
    <row r="75" spans="1:48">
      <c r="C75" s="391" t="s">
        <v>200</v>
      </c>
      <c r="I75" s="21"/>
      <c r="J75" s="29">
        <f>-'IS-Other Calculations'!J151</f>
        <v>0</v>
      </c>
      <c r="K75" s="29">
        <f>-'IS-Other Calculations'!K151</f>
        <v>0</v>
      </c>
      <c r="L75" s="29">
        <f>-'IS-Other Calculations'!L151</f>
        <v>0</v>
      </c>
      <c r="M75" s="29">
        <f>-'IS-Other Calculations'!M151</f>
        <v>0</v>
      </c>
      <c r="N75" s="29">
        <f ca="1">-'IS-Other Calculations'!N151</f>
        <v>0</v>
      </c>
      <c r="O75" s="29">
        <f ca="1">-'IS-Other Calculations'!O151</f>
        <v>0</v>
      </c>
      <c r="P75" s="29"/>
      <c r="Q75" s="1" t="s">
        <v>285</v>
      </c>
      <c r="T75" s="398"/>
      <c r="U75" s="642">
        <f ca="1">-'IS-Other Calculations'!W151</f>
        <v>0</v>
      </c>
      <c r="V75" s="642">
        <f ca="1">-'IS-Other Calculations'!X151</f>
        <v>0</v>
      </c>
      <c r="W75" s="642">
        <f ca="1">-'IS-Other Calculations'!Y151</f>
        <v>0</v>
      </c>
      <c r="X75" s="642">
        <f ca="1">-'IS-Other Calculations'!Z151</f>
        <v>0</v>
      </c>
      <c r="Y75" s="29">
        <f ca="1">-'IS-Other Calculations'!AA151</f>
        <v>0</v>
      </c>
      <c r="Z75" s="29">
        <f ca="1">-'IS-Other Calculations'!AB151</f>
        <v>0</v>
      </c>
      <c r="AA75" s="29">
        <f ca="1">-'IS-Other Calculations'!AC151</f>
        <v>0</v>
      </c>
      <c r="AB75" s="29">
        <f ca="1">-'IS-Other Calculations'!AD151</f>
        <v>0</v>
      </c>
      <c r="AC75" s="29">
        <f ca="1">-'IS-Other Calculations'!AE151</f>
        <v>0</v>
      </c>
      <c r="AD75" s="29">
        <f ca="1">-'IS-Other Calculations'!AF151</f>
        <v>0</v>
      </c>
      <c r="AE75" s="29">
        <f ca="1">-'IS-Other Calculations'!AG151</f>
        <v>0</v>
      </c>
      <c r="AF75" s="29">
        <f ca="1">-'IS-Other Calculations'!AH151</f>
        <v>0</v>
      </c>
      <c r="AG75" s="29">
        <f ca="1">-'IS-Other Calculations'!AI151</f>
        <v>0</v>
      </c>
      <c r="AH75" s="29">
        <f ca="1">-'IS-Other Calculations'!AJ151</f>
        <v>0</v>
      </c>
      <c r="AI75" s="29">
        <f ca="1">-'IS-Other Calculations'!AK151</f>
        <v>0</v>
      </c>
      <c r="AJ75" s="29">
        <f ca="1">-'IS-Other Calculations'!AL151</f>
        <v>0</v>
      </c>
      <c r="AK75" s="29">
        <f ca="1">-'IS-Other Calculations'!AM151</f>
        <v>0</v>
      </c>
      <c r="AL75" s="29">
        <f ca="1">-'IS-Other Calculations'!AN151</f>
        <v>0</v>
      </c>
      <c r="AM75" s="29">
        <f ca="1">-'IS-Other Calculations'!AO151</f>
        <v>0</v>
      </c>
      <c r="AN75" s="29">
        <f ca="1">-'IS-Other Calculations'!AP151</f>
        <v>0</v>
      </c>
      <c r="AO75" s="29">
        <f ca="1">-'IS-Other Calculations'!AQ151</f>
        <v>0</v>
      </c>
      <c r="AP75" s="29">
        <f ca="1">-'IS-Other Calculations'!AR151</f>
        <v>0</v>
      </c>
      <c r="AQ75" s="29">
        <f ca="1">-'IS-Other Calculations'!AS151</f>
        <v>0</v>
      </c>
      <c r="AR75" s="29">
        <f ca="1">-'IS-Other Calculations'!AT151</f>
        <v>0</v>
      </c>
      <c r="AS75" s="1" t="s">
        <v>19</v>
      </c>
      <c r="AT75"/>
      <c r="AU75"/>
      <c r="AV75"/>
    </row>
    <row r="76" spans="1:48">
      <c r="C76" s="391" t="s">
        <v>201</v>
      </c>
      <c r="I76" s="21"/>
      <c r="J76" s="29">
        <f>-'IS-Other Calculations'!J152</f>
        <v>0</v>
      </c>
      <c r="K76" s="29">
        <f>-'IS-Other Calculations'!K152</f>
        <v>206.9960655032063</v>
      </c>
      <c r="L76" s="29">
        <f>-'IS-Other Calculations'!L152</f>
        <v>103.03878473675599</v>
      </c>
      <c r="M76" s="29">
        <f>-'IS-Other Calculations'!M152</f>
        <v>535.70490152522575</v>
      </c>
      <c r="N76" s="29">
        <f>-'IS-Other Calculations'!N152</f>
        <v>2062.9250140545764</v>
      </c>
      <c r="O76" s="29">
        <f>-'IS-Other Calculations'!O152</f>
        <v>845.17393480845112</v>
      </c>
      <c r="P76" s="29"/>
      <c r="Q76" s="1" t="s">
        <v>285</v>
      </c>
      <c r="T76" s="398"/>
      <c r="U76" s="642">
        <f>-'IS-Other Calculations'!W152</f>
        <v>1399.66425</v>
      </c>
      <c r="V76" s="642">
        <f>-'IS-Other Calculations'!X152</f>
        <v>28.73011</v>
      </c>
      <c r="W76" s="642">
        <f>-'IS-Other Calculations'!Y152</f>
        <v>971.17930000000001</v>
      </c>
      <c r="X76" s="642">
        <f>-'IS-Other Calculations'!Z152</f>
        <v>-3678.6399000000001</v>
      </c>
      <c r="Y76" s="29">
        <f>-'IS-Other Calculations'!AA152</f>
        <v>147.66625261504805</v>
      </c>
      <c r="Z76" s="29">
        <f>-'IS-Other Calculations'!AB152</f>
        <v>422.4956067749352</v>
      </c>
      <c r="AA76" s="29">
        <f>-'IS-Other Calculations'!AC152</f>
        <v>457.11617604345872</v>
      </c>
      <c r="AB76" s="29">
        <f>-'IS-Other Calculations'!AD152</f>
        <v>442.58093715146202</v>
      </c>
      <c r="AC76" s="29">
        <f>-'IS-Other Calculations'!AE152</f>
        <v>492.76873166710538</v>
      </c>
      <c r="AD76" s="29">
        <f>-'IS-Other Calculations'!AF152</f>
        <v>437.54595642248961</v>
      </c>
      <c r="AE76" s="29">
        <f>-'IS-Other Calculations'!AG152</f>
        <v>452.17708716560998</v>
      </c>
      <c r="AF76" s="29">
        <f>-'IS-Other Calculations'!AH152</f>
        <v>489.64050621446711</v>
      </c>
      <c r="AG76" s="29">
        <f>-'IS-Other Calculations'!AI152</f>
        <v>156.13019386492269</v>
      </c>
      <c r="AH76" s="29">
        <f>-'IS-Other Calculations'!AJ152</f>
        <v>132.0425643704873</v>
      </c>
      <c r="AI76" s="29">
        <f>-'IS-Other Calculations'!AK152</f>
        <v>153.15083076701555</v>
      </c>
      <c r="AJ76" s="29">
        <f>-'IS-Other Calculations'!AL152</f>
        <v>132.0425643704873</v>
      </c>
      <c r="AK76" s="29">
        <f>-'IS-Other Calculations'!AM152</f>
        <v>132.0425643704873</v>
      </c>
      <c r="AL76" s="29">
        <f>-'IS-Other Calculations'!AN152</f>
        <v>139.76521706505113</v>
      </c>
      <c r="AM76" s="29">
        <f>-'IS-Other Calculations'!AO152</f>
        <v>202.83354740398903</v>
      </c>
      <c r="AN76" s="29">
        <f>-'IS-Other Calculations'!AP152</f>
        <v>202.83354740398903</v>
      </c>
      <c r="AO76" s="29">
        <f>-'IS-Other Calculations'!AQ152</f>
        <v>202.83354740398903</v>
      </c>
      <c r="AP76" s="29">
        <f>-'IS-Other Calculations'!AR152</f>
        <v>201.27480350865036</v>
      </c>
      <c r="AQ76" s="29">
        <f>-'IS-Other Calculations'!AS152</f>
        <v>196.13341101731402</v>
      </c>
      <c r="AR76" s="29">
        <f>-'IS-Other Calculations'!AT152</f>
        <v>196.13341101731402</v>
      </c>
      <c r="AS76" s="1" t="s">
        <v>19</v>
      </c>
      <c r="AT76"/>
      <c r="AU76"/>
      <c r="AV76"/>
    </row>
    <row r="77" spans="1:48">
      <c r="C77" s="14" t="s">
        <v>61</v>
      </c>
      <c r="F77" s="260"/>
      <c r="G77" s="260"/>
      <c r="H77" s="260"/>
      <c r="I77" s="21"/>
      <c r="J77" s="29">
        <f>-'IS-Other Calculations'!J138</f>
        <v>-4629</v>
      </c>
      <c r="K77" s="29">
        <f>-'IS-Other Calculations'!K138</f>
        <v>-2430</v>
      </c>
      <c r="L77" s="29">
        <f>-'IS-Other Calculations'!L138</f>
        <v>-2552</v>
      </c>
      <c r="M77" s="29">
        <f>-'IS-Other Calculations'!M138</f>
        <v>0</v>
      </c>
      <c r="N77" s="29">
        <f>-'IS-Other Calculations'!N138</f>
        <v>0</v>
      </c>
      <c r="O77" s="29">
        <f ca="1">-'IS-Other Calculations'!O136</f>
        <v>0</v>
      </c>
      <c r="P77" s="20"/>
      <c r="Q77" s="1" t="s">
        <v>285</v>
      </c>
      <c r="T77" s="398"/>
      <c r="U77" s="660">
        <f>-'IS-Other Calculations'!W138</f>
        <v>0</v>
      </c>
      <c r="V77" s="660">
        <f>-'IS-Other Calculations'!X138</f>
        <v>0</v>
      </c>
      <c r="W77" s="660">
        <f>-'IS-Other Calculations'!Y138</f>
        <v>0</v>
      </c>
      <c r="X77" s="660">
        <f>-'IS-Other Calculations'!Z138</f>
        <v>0</v>
      </c>
      <c r="Y77" s="20">
        <f>-'IS-Other Calculations'!AA138</f>
        <v>0</v>
      </c>
      <c r="Z77" s="20">
        <f>-'IS-Other Calculations'!AB138</f>
        <v>0</v>
      </c>
      <c r="AA77" s="20">
        <f>-'IS-Other Calculations'!AC138</f>
        <v>0</v>
      </c>
      <c r="AB77" s="20">
        <f>-'IS-Other Calculations'!AD138</f>
        <v>0</v>
      </c>
      <c r="AC77" s="20">
        <f>-'IS-Other Calculations'!AE138</f>
        <v>0</v>
      </c>
      <c r="AD77" s="20">
        <f>-'IS-Other Calculations'!AF138</f>
        <v>0</v>
      </c>
      <c r="AE77" s="20">
        <f>-'IS-Other Calculations'!AG138</f>
        <v>0</v>
      </c>
      <c r="AF77" s="20">
        <f>-'IS-Other Calculations'!AH138</f>
        <v>0</v>
      </c>
      <c r="AG77" s="20">
        <f>-'IS-Other Calculations'!AI138</f>
        <v>0</v>
      </c>
      <c r="AH77" s="20">
        <f>-'IS-Other Calculations'!AJ138</f>
        <v>0</v>
      </c>
      <c r="AI77" s="20">
        <f>-'IS-Other Calculations'!AK138</f>
        <v>0</v>
      </c>
      <c r="AJ77" s="20">
        <f>-'IS-Other Calculations'!AL138</f>
        <v>0</v>
      </c>
      <c r="AK77" s="20">
        <f>-'IS-Other Calculations'!AM138</f>
        <v>0</v>
      </c>
      <c r="AL77" s="20">
        <f>-'IS-Other Calculations'!AN138</f>
        <v>0</v>
      </c>
      <c r="AM77" s="20">
        <f>-'IS-Other Calculations'!AO138</f>
        <v>0</v>
      </c>
      <c r="AN77" s="20">
        <f>-'IS-Other Calculations'!AP138</f>
        <v>0</v>
      </c>
      <c r="AO77" s="20">
        <f>-'IS-Other Calculations'!AQ138</f>
        <v>0</v>
      </c>
      <c r="AP77" s="20">
        <f>-'IS-Other Calculations'!AR138</f>
        <v>0</v>
      </c>
      <c r="AQ77" s="20">
        <f>-'IS-Other Calculations'!AS138</f>
        <v>0</v>
      </c>
      <c r="AR77" s="20">
        <f>-'IS-Other Calculations'!AT138</f>
        <v>0</v>
      </c>
      <c r="AS77" s="1" t="s">
        <v>19</v>
      </c>
      <c r="AT77"/>
      <c r="AU77"/>
      <c r="AV77"/>
    </row>
    <row r="78" spans="1:48">
      <c r="C78" s="14" t="s">
        <v>11</v>
      </c>
      <c r="F78" s="260"/>
      <c r="G78" s="260"/>
      <c r="H78" s="260"/>
      <c r="I78" s="21"/>
      <c r="J78" s="29">
        <f ca="1">-'IS-Other Calculations'!J157</f>
        <v>-9458</v>
      </c>
      <c r="K78" s="29">
        <f>-'IS-Other Calculations'!K157</f>
        <v>-4606</v>
      </c>
      <c r="L78" s="29">
        <f>-'IS-Other Calculations'!L157</f>
        <v>-2239</v>
      </c>
      <c r="M78" s="29">
        <f>-'IS-Other Calculations'!M157</f>
        <v>-857</v>
      </c>
      <c r="N78" s="29">
        <f>-'IS-Other Calculations'!N157</f>
        <v>-2719.8375264573742</v>
      </c>
      <c r="O78" s="29">
        <f>-'IS-Other Calculations'!O157</f>
        <v>-1959.1037237153835</v>
      </c>
      <c r="P78" s="29"/>
      <c r="Q78" s="1" t="s">
        <v>285</v>
      </c>
      <c r="T78" s="398"/>
      <c r="U78" s="642">
        <f>-'IS-Other Calculations'!W157</f>
        <v>-9.1353600000729793E-4</v>
      </c>
      <c r="V78" s="642">
        <f>-'IS-Other Calculations'!X157</f>
        <v>-0.17778724399999171</v>
      </c>
      <c r="W78" s="642">
        <f>-'IS-Other Calculations'!Y157</f>
        <v>-150.580927441</v>
      </c>
      <c r="X78" s="642">
        <f>-'IS-Other Calculations'!Z157</f>
        <v>-0.50410646500001899</v>
      </c>
      <c r="Y78" s="29">
        <f>-'IS-Other Calculations'!AA157</f>
        <v>-81.092033164249997</v>
      </c>
      <c r="Z78" s="29">
        <f>-'IS-Other Calculations'!AB157</f>
        <v>-360.59522172947277</v>
      </c>
      <c r="AA78" s="29">
        <f>-'IS-Other Calculations'!AC157</f>
        <v>-358.84832680094019</v>
      </c>
      <c r="AB78" s="29">
        <f>-'IS-Other Calculations'!AD157</f>
        <v>-357.10143187240755</v>
      </c>
      <c r="AC78" s="29">
        <f>-'IS-Other Calculations'!AE157</f>
        <v>-355.3545369438749</v>
      </c>
      <c r="AD78" s="29">
        <f>-'IS-Other Calculations'!AF157</f>
        <v>-353.60764201534226</v>
      </c>
      <c r="AE78" s="29">
        <f>-'IS-Other Calculations'!AG157</f>
        <v>-351.86074708680962</v>
      </c>
      <c r="AF78" s="29">
        <f>-'IS-Other Calculations'!AH157</f>
        <v>-350.11385215827698</v>
      </c>
      <c r="AG78" s="29">
        <f>-'IS-Other Calculations'!AI157</f>
        <v>-333.0681432678947</v>
      </c>
      <c r="AH78" s="29">
        <f>-'IS-Other Calculations'!AJ157</f>
        <v>-330.44780087509571</v>
      </c>
      <c r="AI78" s="29">
        <f>-'IS-Other Calculations'!AK157</f>
        <v>-327.82745848229678</v>
      </c>
      <c r="AJ78" s="29">
        <f>-'IS-Other Calculations'!AL157</f>
        <v>-325.20711608949779</v>
      </c>
      <c r="AK78" s="29">
        <f>-'IS-Other Calculations'!AM157</f>
        <v>-322.5867736966988</v>
      </c>
      <c r="AL78" s="29">
        <f>-'IS-Other Calculations'!AN157</f>
        <v>-319.96643130389987</v>
      </c>
      <c r="AM78" s="29">
        <f>-'IS-Other Calculations'!AO157</f>
        <v>-359.12599261850659</v>
      </c>
      <c r="AN78" s="29">
        <f>-'IS-Other Calculations'!AP157</f>
        <v>-356.06892649357445</v>
      </c>
      <c r="AO78" s="29">
        <f>-'IS-Other Calculations'!AQ157</f>
        <v>-353.01186036864232</v>
      </c>
      <c r="AP78" s="29">
        <f>-'IS-Other Calculations'!AR157</f>
        <v>-349.95479424371024</v>
      </c>
      <c r="AQ78" s="29">
        <f>-'IS-Other Calculations'!AS157</f>
        <v>-346.8977281187781</v>
      </c>
      <c r="AR78" s="29">
        <f>-'IS-Other Calculations'!AT157</f>
        <v>-343.84066199384597</v>
      </c>
      <c r="AS78" s="1" t="s">
        <v>19</v>
      </c>
      <c r="AT78"/>
      <c r="AU78"/>
      <c r="AV78"/>
    </row>
    <row r="79" spans="1:48">
      <c r="C79" s="14" t="s">
        <v>12</v>
      </c>
      <c r="F79" s="6"/>
      <c r="G79" s="6"/>
      <c r="H79" s="6"/>
      <c r="I79" s="21"/>
      <c r="J79" s="29">
        <f ca="1">-'IS-Other Calculations'!J162</f>
        <v>759</v>
      </c>
      <c r="K79" s="29">
        <f>-'IS-Other Calculations'!K162</f>
        <v>435</v>
      </c>
      <c r="L79" s="29">
        <f>-'IS-Other Calculations'!L162</f>
        <v>240</v>
      </c>
      <c r="M79" s="29">
        <f>-'IS-Other Calculations'!M162</f>
        <v>144</v>
      </c>
      <c r="N79" s="29">
        <f ca="1">-'IS-Other Calculations'!N162</f>
        <v>199.47515098648802</v>
      </c>
      <c r="O79" s="29">
        <f ca="1">-'IS-Other Calculations'!O162</f>
        <v>193.09420602810511</v>
      </c>
      <c r="P79" s="29"/>
      <c r="Q79" s="1" t="s">
        <v>285</v>
      </c>
      <c r="T79" s="398"/>
      <c r="U79" s="642">
        <f>-'IS-Other Calculations'!W162</f>
        <v>133.213002112</v>
      </c>
      <c r="V79" s="642">
        <f>-'IS-Other Calculations'!X162</f>
        <v>208.9888301</v>
      </c>
      <c r="W79" s="642">
        <f>-'IS-Other Calculations'!Y162</f>
        <v>167.66132272300001</v>
      </c>
      <c r="X79" s="642">
        <f>-'IS-Other Calculations'!Z162</f>
        <v>122.20971314899995</v>
      </c>
      <c r="Y79" s="29">
        <f>-'IS-Other Calculations'!AA162</f>
        <v>-19.114377901532084</v>
      </c>
      <c r="Z79" s="29">
        <f ca="1">-'IS-Other Calculations'!AB162</f>
        <v>-54.689142215086221</v>
      </c>
      <c r="AA79" s="29">
        <f ca="1">-'IS-Other Calculations'!AC162</f>
        <v>-59.170536118199941</v>
      </c>
      <c r="AB79" s="29">
        <f ca="1">-'IS-Other Calculations'!AD162</f>
        <v>-57.28904969763672</v>
      </c>
      <c r="AC79" s="29">
        <f ca="1">-'IS-Other Calculations'!AE162</f>
        <v>-63.785513537057582</v>
      </c>
      <c r="AD79" s="29">
        <f ca="1">-'IS-Other Calculations'!AF162</f>
        <v>-56.637306170079341</v>
      </c>
      <c r="AE79" s="29">
        <f ca="1">-'IS-Other Calculations'!AG162</f>
        <v>-58.531205129374982</v>
      </c>
      <c r="AF79" s="29">
        <f ca="1">-'IS-Other Calculations'!AH162</f>
        <v>-63.380586328545043</v>
      </c>
      <c r="AG79" s="29">
        <f ca="1">-'IS-Other Calculations'!AI162</f>
        <v>35.670569784187713</v>
      </c>
      <c r="AH79" s="29">
        <f ca="1">-'IS-Other Calculations'!AJ162</f>
        <v>30.167345535582239</v>
      </c>
      <c r="AI79" s="29">
        <f ca="1">-'IS-Other Calculations'!AK162</f>
        <v>34.989884154678563</v>
      </c>
      <c r="AJ79" s="29">
        <f ca="1">-'IS-Other Calculations'!AL162</f>
        <v>30.167345535582239</v>
      </c>
      <c r="AK79" s="29">
        <f ca="1">-'IS-Other Calculations'!AM162</f>
        <v>30.167345535582239</v>
      </c>
      <c r="AL79" s="29">
        <f ca="1">-'IS-Other Calculations'!AN162</f>
        <v>31.931715482492127</v>
      </c>
      <c r="AM79" s="29">
        <f ca="1">-'IS-Other Calculations'!AO162</f>
        <v>46.340736715589543</v>
      </c>
      <c r="AN79" s="29" t="e">
        <f ca="1">-'IS-Other Calculations'!AP162</f>
        <v>#REF!</v>
      </c>
      <c r="AO79" s="29" t="e">
        <f ca="1">-'IS-Other Calculations'!AQ162</f>
        <v>#REF!</v>
      </c>
      <c r="AP79" s="29" t="e">
        <f ca="1">-'IS-Other Calculations'!AR162</f>
        <v>#REF!</v>
      </c>
      <c r="AQ79" s="29" t="e">
        <f ca="1">-'IS-Other Calculations'!AS162</f>
        <v>#REF!</v>
      </c>
      <c r="AR79" s="29" t="e">
        <f ca="1">-'IS-Other Calculations'!AT162</f>
        <v>#REF!</v>
      </c>
      <c r="AS79" s="1" t="s">
        <v>19</v>
      </c>
      <c r="AT79"/>
      <c r="AU79"/>
      <c r="AV79"/>
    </row>
    <row r="80" spans="1:48">
      <c r="C80" s="14" t="s">
        <v>31</v>
      </c>
      <c r="F80" s="260"/>
      <c r="G80" s="260"/>
      <c r="H80" s="260"/>
      <c r="I80" s="21"/>
      <c r="J80" s="29">
        <f ca="1">-'IS-Other Calculations'!J170</f>
        <v>58660</v>
      </c>
      <c r="K80" s="29">
        <f>-'IS-Other Calculations'!K170</f>
        <v>58660</v>
      </c>
      <c r="L80" s="29">
        <f>-'IS-Other Calculations'!L170</f>
        <v>53838</v>
      </c>
      <c r="M80" s="29">
        <f>-'IS-Other Calculations'!M170</f>
        <v>0</v>
      </c>
      <c r="N80" s="29">
        <f>-'IS-Other Calculations'!N170</f>
        <v>0</v>
      </c>
      <c r="O80" s="29">
        <f>-'IS-Other Calculations'!O170</f>
        <v>0</v>
      </c>
      <c r="P80" s="29"/>
      <c r="Q80" s="1" t="s">
        <v>285</v>
      </c>
      <c r="T80" s="398"/>
      <c r="U80" s="642">
        <f>-'IS-Other Calculations'!W170</f>
        <v>0</v>
      </c>
      <c r="V80" s="642">
        <f>-'IS-Other Calculations'!X170</f>
        <v>0</v>
      </c>
      <c r="W80" s="642">
        <f>-'IS-Other Calculations'!Y170</f>
        <v>0</v>
      </c>
      <c r="X80" s="642">
        <f>-'IS-Other Calculations'!Z170</f>
        <v>0</v>
      </c>
      <c r="Y80" s="29">
        <f>-'IS-Other Calculations'!AA170</f>
        <v>0</v>
      </c>
      <c r="Z80" s="29">
        <f>-'IS-Other Calculations'!AB170</f>
        <v>0</v>
      </c>
      <c r="AA80" s="29">
        <f>-'IS-Other Calculations'!AC170</f>
        <v>0</v>
      </c>
      <c r="AB80" s="29">
        <f>-'IS-Other Calculations'!AD170</f>
        <v>0</v>
      </c>
      <c r="AC80" s="29">
        <f>-'IS-Other Calculations'!AE170</f>
        <v>0</v>
      </c>
      <c r="AD80" s="29">
        <f>-'IS-Other Calculations'!AF170</f>
        <v>0</v>
      </c>
      <c r="AE80" s="29">
        <f>-'IS-Other Calculations'!AG170</f>
        <v>0</v>
      </c>
      <c r="AF80" s="29">
        <f>-'IS-Other Calculations'!AH170</f>
        <v>0</v>
      </c>
      <c r="AG80" s="29">
        <f>-'IS-Other Calculations'!AI170</f>
        <v>0</v>
      </c>
      <c r="AH80" s="29">
        <f>-'IS-Other Calculations'!AJ170</f>
        <v>0</v>
      </c>
      <c r="AI80" s="29">
        <f>-'IS-Other Calculations'!AK170</f>
        <v>0</v>
      </c>
      <c r="AJ80" s="29">
        <f>-'IS-Other Calculations'!AL170</f>
        <v>0</v>
      </c>
      <c r="AK80" s="29">
        <f>-'IS-Other Calculations'!AM170</f>
        <v>0</v>
      </c>
      <c r="AL80" s="29">
        <f>-'IS-Other Calculations'!AN170</f>
        <v>0</v>
      </c>
      <c r="AM80" s="29">
        <f>-'IS-Other Calculations'!AO170</f>
        <v>0</v>
      </c>
      <c r="AN80" s="29">
        <f>-'IS-Other Calculations'!AP170</f>
        <v>0</v>
      </c>
      <c r="AO80" s="29">
        <f>-'IS-Other Calculations'!AQ170</f>
        <v>0</v>
      </c>
      <c r="AP80" s="29">
        <f>-'IS-Other Calculations'!AR170</f>
        <v>0</v>
      </c>
      <c r="AQ80" s="29">
        <f>-'IS-Other Calculations'!AS170</f>
        <v>0</v>
      </c>
      <c r="AR80" s="29">
        <f>-'IS-Other Calculations'!AT170</f>
        <v>0</v>
      </c>
      <c r="AS80" s="1" t="s">
        <v>19</v>
      </c>
      <c r="AT80"/>
      <c r="AU80"/>
      <c r="AV80"/>
    </row>
    <row r="81" spans="1:48">
      <c r="C81" s="14" t="s">
        <v>289</v>
      </c>
      <c r="F81" s="260"/>
      <c r="G81" s="260"/>
      <c r="H81" s="260"/>
      <c r="I81" s="21"/>
      <c r="J81" s="39">
        <f t="shared" ref="J81" ca="1" si="32">J193</f>
        <v>6172</v>
      </c>
      <c r="K81" s="39">
        <f ca="1">K193</f>
        <v>7835</v>
      </c>
      <c r="L81" s="39">
        <f ca="1">L193</f>
        <v>21479</v>
      </c>
      <c r="M81" s="39">
        <f ca="1">M193</f>
        <v>21437</v>
      </c>
      <c r="N81" s="39">
        <f>N193</f>
        <v>13710.249581865823</v>
      </c>
      <c r="O81" s="39">
        <f>O193</f>
        <v>1228.7184254469357</v>
      </c>
      <c r="P81" s="39"/>
      <c r="Q81" s="1" t="s">
        <v>285</v>
      </c>
      <c r="T81" s="398"/>
      <c r="U81" s="650">
        <f>U193</f>
        <v>1142.5207984888186</v>
      </c>
      <c r="V81" s="650">
        <f>V193</f>
        <v>1142.5207984888186</v>
      </c>
      <c r="W81" s="650">
        <f t="shared" ref="W81:AL81" si="33">W193</f>
        <v>1142.5207984888186</v>
      </c>
      <c r="X81" s="650">
        <f t="shared" si="33"/>
        <v>1142.5207984888186</v>
      </c>
      <c r="Y81" s="39">
        <f t="shared" si="33"/>
        <v>1142.5207984888186</v>
      </c>
      <c r="Z81" s="39">
        <f t="shared" si="33"/>
        <v>1142.5207984888186</v>
      </c>
      <c r="AA81" s="39">
        <f t="shared" si="33"/>
        <v>1142.5207984888186</v>
      </c>
      <c r="AB81" s="39">
        <f t="shared" si="33"/>
        <v>1142.5207984888186</v>
      </c>
      <c r="AC81" s="39">
        <f t="shared" si="33"/>
        <v>1142.5207984888186</v>
      </c>
      <c r="AD81" s="39">
        <f t="shared" si="33"/>
        <v>1142.5207984888186</v>
      </c>
      <c r="AE81" s="39">
        <f t="shared" si="33"/>
        <v>1142.5207984888186</v>
      </c>
      <c r="AF81" s="39">
        <f t="shared" si="33"/>
        <v>1142.5207984888186</v>
      </c>
      <c r="AG81" s="39">
        <f t="shared" si="33"/>
        <v>204.78640424115596</v>
      </c>
      <c r="AH81" s="39">
        <f t="shared" si="33"/>
        <v>204.78640424115596</v>
      </c>
      <c r="AI81" s="39">
        <f t="shared" si="33"/>
        <v>204.78640424115596</v>
      </c>
      <c r="AJ81" s="39">
        <f t="shared" si="33"/>
        <v>204.78640424115596</v>
      </c>
      <c r="AK81" s="39">
        <f t="shared" si="33"/>
        <v>204.78640424115596</v>
      </c>
      <c r="AL81" s="39">
        <f t="shared" si="33"/>
        <v>204.78640424115596</v>
      </c>
      <c r="AM81" s="21">
        <f>'IS-Other Calculations'!AO61+'IS-Other Calculations'!AO86+'IS-Other Calculations'!AO110</f>
        <v>204.78640424115594</v>
      </c>
      <c r="AN81" s="21">
        <f>'IS-Other Calculations'!AP61+'IS-Other Calculations'!AP86+'IS-Other Calculations'!AP110</f>
        <v>204.78640424115594</v>
      </c>
      <c r="AO81" s="21">
        <f>'IS-Other Calculations'!AQ61+'IS-Other Calculations'!AQ86+'IS-Other Calculations'!AQ110</f>
        <v>204.78640424115594</v>
      </c>
      <c r="AP81" s="21">
        <f>'IS-Other Calculations'!AR61+'IS-Other Calculations'!AR86+'IS-Other Calculations'!AR110</f>
        <v>204.78640424115594</v>
      </c>
      <c r="AQ81" s="21">
        <f>'IS-Other Calculations'!AS61+'IS-Other Calculations'!AS86+'IS-Other Calculations'!AS110</f>
        <v>204.78640424115594</v>
      </c>
      <c r="AR81" s="21">
        <f>'IS-Other Calculations'!AT61+'IS-Other Calculations'!AT86+'IS-Other Calculations'!AT110</f>
        <v>204.78640424115594</v>
      </c>
      <c r="AS81" s="1" t="s">
        <v>19</v>
      </c>
      <c r="AT81"/>
      <c r="AU81"/>
      <c r="AV81"/>
    </row>
    <row r="82" spans="1:48">
      <c r="C82" s="14" t="s">
        <v>62</v>
      </c>
      <c r="F82" s="6"/>
      <c r="G82" s="6"/>
      <c r="H82" s="6"/>
      <c r="I82" s="21"/>
      <c r="J82" s="29">
        <f>-'IS-Other Calculations'!J144</f>
        <v>0</v>
      </c>
      <c r="K82" s="29">
        <f>-'IS-Other Calculations'!K144</f>
        <v>-48</v>
      </c>
      <c r="L82" s="29">
        <f>-'IS-Other Calculations'!L144</f>
        <v>-15</v>
      </c>
      <c r="M82" s="29">
        <f>-'IS-Other Calculations'!M144</f>
        <v>0</v>
      </c>
      <c r="N82" s="29">
        <f>-'IS-Other Calculations'!N144</f>
        <v>0</v>
      </c>
      <c r="O82" s="29">
        <f>-'IS-Other Calculations'!O144</f>
        <v>0</v>
      </c>
      <c r="P82" s="29"/>
      <c r="Q82" s="1" t="s">
        <v>285</v>
      </c>
      <c r="T82" s="398"/>
      <c r="U82" s="642">
        <f>-'IS-Other Calculations'!W144</f>
        <v>0</v>
      </c>
      <c r="V82" s="642">
        <f>-'IS-Other Calculations'!X144</f>
        <v>0</v>
      </c>
      <c r="W82" s="642">
        <f>-'IS-Other Calculations'!Y144</f>
        <v>0</v>
      </c>
      <c r="X82" s="642">
        <f>-'IS-Other Calculations'!Z144</f>
        <v>0</v>
      </c>
      <c r="Y82" s="29">
        <f>-'IS-Other Calculations'!AA144</f>
        <v>0</v>
      </c>
      <c r="Z82" s="29">
        <f>-'IS-Other Calculations'!AB144</f>
        <v>0</v>
      </c>
      <c r="AA82" s="29">
        <f>-'IS-Other Calculations'!AC144</f>
        <v>0</v>
      </c>
      <c r="AB82" s="29">
        <f>-'IS-Other Calculations'!AD144</f>
        <v>0</v>
      </c>
      <c r="AC82" s="29">
        <f>-'IS-Other Calculations'!AE144</f>
        <v>0</v>
      </c>
      <c r="AD82" s="29">
        <f>-'IS-Other Calculations'!AF144</f>
        <v>0</v>
      </c>
      <c r="AE82" s="29">
        <f>-'IS-Other Calculations'!AG144</f>
        <v>0</v>
      </c>
      <c r="AF82" s="29">
        <f>-'IS-Other Calculations'!AH144</f>
        <v>0</v>
      </c>
      <c r="AG82" s="29">
        <f>-'IS-Other Calculations'!AI144</f>
        <v>0</v>
      </c>
      <c r="AH82" s="29">
        <f>-'IS-Other Calculations'!AJ144</f>
        <v>0</v>
      </c>
      <c r="AI82" s="29">
        <f>-'IS-Other Calculations'!AK144</f>
        <v>0</v>
      </c>
      <c r="AJ82" s="29">
        <f>-'IS-Other Calculations'!AL144</f>
        <v>0</v>
      </c>
      <c r="AK82" s="29">
        <f>-'IS-Other Calculations'!AM144</f>
        <v>0</v>
      </c>
      <c r="AL82" s="29">
        <f>-'IS-Other Calculations'!AN144</f>
        <v>0</v>
      </c>
      <c r="AM82" s="29">
        <f>-'IS-Other Calculations'!AO144</f>
        <v>0</v>
      </c>
      <c r="AN82" s="29">
        <f>-'IS-Other Calculations'!AP144</f>
        <v>0</v>
      </c>
      <c r="AO82" s="29">
        <f>-'IS-Other Calculations'!AQ144</f>
        <v>0</v>
      </c>
      <c r="AP82" s="29">
        <f>-'IS-Other Calculations'!AR144</f>
        <v>0</v>
      </c>
      <c r="AQ82" s="29">
        <f>-'IS-Other Calculations'!AS144</f>
        <v>0</v>
      </c>
      <c r="AR82" s="29">
        <f>-'IS-Other Calculations'!AT144</f>
        <v>0</v>
      </c>
      <c r="AS82" s="1" t="s">
        <v>19</v>
      </c>
      <c r="AT82"/>
      <c r="AU82"/>
      <c r="AV82"/>
    </row>
    <row r="83" spans="1:48">
      <c r="C83" s="14" t="s">
        <v>13</v>
      </c>
      <c r="F83" s="260"/>
      <c r="G83" s="6"/>
      <c r="H83" s="260"/>
      <c r="I83" s="21"/>
      <c r="J83" s="29">
        <f ca="1">-'IS-Other Calculations'!J167</f>
        <v>0</v>
      </c>
      <c r="K83" s="29">
        <f>-'IS-Other Calculations'!K167</f>
        <v>1104</v>
      </c>
      <c r="L83" s="29">
        <f>-'IS-Other Calculations'!L167</f>
        <v>27</v>
      </c>
      <c r="M83" s="29">
        <f>-'IS-Other Calculations'!M167</f>
        <v>164</v>
      </c>
      <c r="N83" s="29">
        <f>-'IS-Other Calculations'!N167</f>
        <v>0</v>
      </c>
      <c r="O83" s="29">
        <f>-'IS-Other Calculations'!O167</f>
        <v>0</v>
      </c>
      <c r="P83" s="29"/>
      <c r="Q83" s="1" t="s">
        <v>285</v>
      </c>
      <c r="T83" s="398"/>
      <c r="U83" s="642">
        <f>-'IS-Other Calculations'!W167</f>
        <v>0</v>
      </c>
      <c r="V83" s="642">
        <f>-'IS-Other Calculations'!X167</f>
        <v>0</v>
      </c>
      <c r="W83" s="642">
        <f>-'IS-Other Calculations'!Y167</f>
        <v>0</v>
      </c>
      <c r="X83" s="642">
        <f>-'IS-Other Calculations'!Z167</f>
        <v>0</v>
      </c>
      <c r="Y83" s="29">
        <f>-'IS-Other Calculations'!AA167</f>
        <v>0</v>
      </c>
      <c r="Z83" s="29">
        <f>-'IS-Other Calculations'!AB167</f>
        <v>0</v>
      </c>
      <c r="AA83" s="29">
        <f>-'IS-Other Calculations'!AC167</f>
        <v>0</v>
      </c>
      <c r="AB83" s="29">
        <f>-'IS-Other Calculations'!AD167</f>
        <v>0</v>
      </c>
      <c r="AC83" s="29">
        <f>-'IS-Other Calculations'!AE167</f>
        <v>0</v>
      </c>
      <c r="AD83" s="29">
        <f>-'IS-Other Calculations'!AF167</f>
        <v>0</v>
      </c>
      <c r="AE83" s="29">
        <f>-'IS-Other Calculations'!AG167</f>
        <v>0</v>
      </c>
      <c r="AF83" s="29">
        <f>-'IS-Other Calculations'!AH167</f>
        <v>0</v>
      </c>
      <c r="AG83" s="29">
        <f>-'IS-Other Calculations'!AI167</f>
        <v>0</v>
      </c>
      <c r="AH83" s="29">
        <f>-'IS-Other Calculations'!AJ167</f>
        <v>0</v>
      </c>
      <c r="AI83" s="29">
        <f>-'IS-Other Calculations'!AK167</f>
        <v>0</v>
      </c>
      <c r="AJ83" s="29">
        <f>-'IS-Other Calculations'!AL167</f>
        <v>0</v>
      </c>
      <c r="AK83" s="29">
        <f>-'IS-Other Calculations'!AM167</f>
        <v>0</v>
      </c>
      <c r="AL83" s="29">
        <f>-'IS-Other Calculations'!AN167</f>
        <v>0</v>
      </c>
      <c r="AM83" s="29">
        <f>-'IS-Other Calculations'!AO167</f>
        <v>0</v>
      </c>
      <c r="AN83" s="29">
        <f>-'IS-Other Calculations'!AP167</f>
        <v>0</v>
      </c>
      <c r="AO83" s="29">
        <f>-'IS-Other Calculations'!AQ167</f>
        <v>0</v>
      </c>
      <c r="AP83" s="29">
        <f>-'IS-Other Calculations'!AR167</f>
        <v>0</v>
      </c>
      <c r="AQ83" s="29">
        <f>-'IS-Other Calculations'!AS167</f>
        <v>0</v>
      </c>
      <c r="AR83" s="29">
        <f>-'IS-Other Calculations'!AT167</f>
        <v>0</v>
      </c>
      <c r="AS83" s="1" t="s">
        <v>19</v>
      </c>
      <c r="AT83"/>
      <c r="AU83"/>
      <c r="AV83"/>
    </row>
    <row r="84" spans="1:48">
      <c r="C84" s="14" t="s">
        <v>823</v>
      </c>
      <c r="F84" s="260"/>
      <c r="G84" s="6"/>
      <c r="H84" s="260"/>
      <c r="I84" s="21"/>
      <c r="J84" s="20">
        <v>0</v>
      </c>
      <c r="K84" s="20">
        <v>0</v>
      </c>
      <c r="L84" s="20">
        <v>0</v>
      </c>
      <c r="M84" s="20">
        <v>0</v>
      </c>
      <c r="N84" s="29"/>
      <c r="O84" s="29"/>
      <c r="P84" s="29"/>
      <c r="Q84" s="1" t="s">
        <v>285</v>
      </c>
      <c r="T84" s="398"/>
      <c r="U84" s="642"/>
      <c r="V84" s="642"/>
      <c r="W84" s="642"/>
      <c r="X84" s="642"/>
      <c r="Y84" s="29"/>
      <c r="Z84" s="29"/>
      <c r="AA84" s="29"/>
      <c r="AB84" s="29"/>
      <c r="AC84" s="29"/>
      <c r="AD84" s="29"/>
      <c r="AE84" s="29"/>
      <c r="AF84" s="29"/>
      <c r="AG84" s="29"/>
      <c r="AH84" s="29"/>
      <c r="AI84" s="29"/>
      <c r="AJ84" s="29"/>
      <c r="AK84" s="29"/>
      <c r="AL84" s="29"/>
      <c r="AM84" s="29"/>
      <c r="AN84" s="29"/>
      <c r="AO84" s="29"/>
      <c r="AP84" s="29"/>
      <c r="AQ84" s="29"/>
      <c r="AR84" s="29"/>
      <c r="AS84" s="1" t="s">
        <v>19</v>
      </c>
      <c r="AT84"/>
      <c r="AU84"/>
      <c r="AV84"/>
    </row>
    <row r="85" spans="1:48">
      <c r="C85" s="14" t="s">
        <v>824</v>
      </c>
      <c r="F85" s="260"/>
      <c r="G85" s="6"/>
      <c r="H85" s="260"/>
      <c r="I85" s="21"/>
      <c r="J85" s="20">
        <v>0</v>
      </c>
      <c r="K85" s="20">
        <v>0</v>
      </c>
      <c r="L85" s="20">
        <v>0</v>
      </c>
      <c r="M85" s="20">
        <v>-801</v>
      </c>
      <c r="N85" s="29"/>
      <c r="O85" s="29"/>
      <c r="P85" s="29"/>
      <c r="Q85" s="1" t="s">
        <v>285</v>
      </c>
      <c r="T85" s="398"/>
      <c r="U85" s="642"/>
      <c r="V85" s="642"/>
      <c r="W85" s="642"/>
      <c r="X85" s="642"/>
      <c r="Y85" s="29"/>
      <c r="Z85" s="29"/>
      <c r="AA85" s="29"/>
      <c r="AB85" s="29"/>
      <c r="AC85" s="29"/>
      <c r="AD85" s="29"/>
      <c r="AE85" s="29"/>
      <c r="AF85" s="29"/>
      <c r="AG85" s="29"/>
      <c r="AH85" s="29"/>
      <c r="AI85" s="29"/>
      <c r="AJ85" s="29"/>
      <c r="AK85" s="29"/>
      <c r="AL85" s="29"/>
      <c r="AM85" s="29"/>
      <c r="AN85" s="29"/>
      <c r="AO85" s="29"/>
      <c r="AP85" s="29"/>
      <c r="AQ85" s="29"/>
      <c r="AR85" s="29"/>
      <c r="AS85" s="1" t="s">
        <v>19</v>
      </c>
      <c r="AT85"/>
      <c r="AU85"/>
      <c r="AV85"/>
    </row>
    <row r="86" spans="1:48">
      <c r="I86" s="21"/>
      <c r="J86" s="21" t="s">
        <v>2</v>
      </c>
      <c r="K86" s="21" t="s">
        <v>2</v>
      </c>
      <c r="L86" s="21" t="s">
        <v>2</v>
      </c>
      <c r="M86" s="21"/>
      <c r="N86" s="21"/>
      <c r="O86" s="21"/>
      <c r="P86" s="21"/>
      <c r="Q86" s="1" t="s">
        <v>285</v>
      </c>
      <c r="T86" s="398"/>
      <c r="U86" s="641"/>
      <c r="V86" s="641"/>
      <c r="W86" s="641"/>
      <c r="X86" s="641"/>
      <c r="AS86" s="1" t="s">
        <v>19</v>
      </c>
      <c r="AT86"/>
      <c r="AU86"/>
      <c r="AV86"/>
    </row>
    <row r="87" spans="1:48">
      <c r="B87" s="3" t="s">
        <v>63</v>
      </c>
      <c r="I87" s="21"/>
      <c r="N87" s="21"/>
      <c r="O87" s="21"/>
      <c r="P87" s="21"/>
      <c r="Q87" s="1" t="s">
        <v>285</v>
      </c>
      <c r="T87" s="398"/>
      <c r="U87" s="641"/>
      <c r="V87" s="641"/>
      <c r="W87" s="641"/>
      <c r="X87" s="641"/>
      <c r="AS87" s="1" t="s">
        <v>19</v>
      </c>
      <c r="AT87"/>
      <c r="AU87"/>
      <c r="AV87"/>
    </row>
    <row r="88" spans="1:48">
      <c r="C88" s="14" t="s">
        <v>64</v>
      </c>
      <c r="E88" s="260"/>
      <c r="F88" s="260"/>
      <c r="G88" s="260"/>
      <c r="H88" s="260"/>
      <c r="I88" s="21"/>
      <c r="J88" s="20">
        <v>1185</v>
      </c>
      <c r="K88" s="20">
        <v>-14696</v>
      </c>
      <c r="L88" s="20">
        <v>-27374</v>
      </c>
      <c r="M88" s="20">
        <v>-36840</v>
      </c>
      <c r="N88" s="29">
        <f>'BS-Other Calculations'!O267</f>
        <v>-3223.0312699257629</v>
      </c>
      <c r="O88" s="29">
        <f>'BS-Other Calculations'!P267</f>
        <v>-18068.236911375105</v>
      </c>
      <c r="P88" s="29"/>
      <c r="Q88" s="1" t="s">
        <v>285</v>
      </c>
      <c r="T88" s="398"/>
      <c r="U88" s="642">
        <f>'BS-Other Calculations'!W267</f>
        <v>25913.607983018897</v>
      </c>
      <c r="V88" s="642">
        <f>'BS-Other Calculations'!X267</f>
        <v>9571.5608500000017</v>
      </c>
      <c r="W88" s="642">
        <f>'BS-Other Calculations'!Y267</f>
        <v>792.67308698109991</v>
      </c>
      <c r="X88" s="642">
        <f>'BS-Other Calculations'!Z267</f>
        <v>-27789.275330188706</v>
      </c>
      <c r="Y88" s="29">
        <f>'BS-Other Calculations'!AA267</f>
        <v>-517.47824473916262</v>
      </c>
      <c r="Z88" s="29">
        <f>'BS-Other Calculations'!AB267</f>
        <v>-1480.5839596529404</v>
      </c>
      <c r="AA88" s="29">
        <f>'BS-Other Calculations'!AC267</f>
        <v>-1601.9074922792497</v>
      </c>
      <c r="AB88" s="29">
        <f>'BS-Other Calculations'!AD267</f>
        <v>-1550.970532916559</v>
      </c>
      <c r="AC88" s="29">
        <f>'BS-Other Calculations'!AE267</f>
        <v>-1726.8474943302717</v>
      </c>
      <c r="AD88" s="29">
        <f>'BS-Other Calculations'!AF267</f>
        <v>-1533.3260613884777</v>
      </c>
      <c r="AE88" s="29">
        <f>'BS-Other Calculations'!AG267</f>
        <v>-1584.5990619652293</v>
      </c>
      <c r="AF88" s="29">
        <f>'BS-Other Calculations'!AH267</f>
        <v>-1715.8850124651653</v>
      </c>
      <c r="AG88" s="29">
        <f>'BS-Other Calculations'!AI267</f>
        <v>-3337.7713339085603</v>
      </c>
      <c r="AH88" s="29">
        <f>'BS-Other Calculations'!AJ267</f>
        <v>-2822.8228973627411</v>
      </c>
      <c r="AI88" s="29">
        <f>'BS-Other Calculations'!AK267</f>
        <v>-3274.0781270064763</v>
      </c>
      <c r="AJ88" s="29">
        <f>'BS-Other Calculations'!AL267</f>
        <v>-2822.8228973627411</v>
      </c>
      <c r="AK88" s="29">
        <f>'BS-Other Calculations'!AM267</f>
        <v>-2822.8228973627411</v>
      </c>
      <c r="AL88" s="29">
        <f>'BS-Other Calculations'!AN267</f>
        <v>-2987.9187583718449</v>
      </c>
      <c r="AM88" s="29">
        <f>'BS-Other Calculations'!AO267</f>
        <v>-4336.2016232794704</v>
      </c>
      <c r="AN88" s="29">
        <f>'BS-Other Calculations'!AP267</f>
        <v>-4336.2016232794704</v>
      </c>
      <c r="AO88" s="29">
        <f>'BS-Other Calculations'!AQ267</f>
        <v>-4336.2016232794704</v>
      </c>
      <c r="AP88" s="29">
        <f>'BS-Other Calculations'!AR267</f>
        <v>-4302.8785961187677</v>
      </c>
      <c r="AQ88" s="29">
        <f>'BS-Other Calculations'!AS267</f>
        <v>-4192.9652472068847</v>
      </c>
      <c r="AR88" s="29">
        <f>'BS-Other Calculations'!AT267</f>
        <v>-4192.9652472068847</v>
      </c>
      <c r="AS88" s="1" t="s">
        <v>19</v>
      </c>
      <c r="AT88"/>
      <c r="AU88"/>
      <c r="AV88"/>
    </row>
    <row r="89" spans="1:48">
      <c r="C89" s="14" t="s">
        <v>65</v>
      </c>
      <c r="E89" s="260"/>
      <c r="F89" s="260"/>
      <c r="G89" s="260"/>
      <c r="H89" s="260"/>
      <c r="I89" s="21"/>
      <c r="J89" s="20">
        <v>-31960</v>
      </c>
      <c r="K89" s="20">
        <v>-101153</v>
      </c>
      <c r="L89" s="20">
        <v>-106824</v>
      </c>
      <c r="M89" s="20">
        <v>-76224</v>
      </c>
      <c r="N89" s="29">
        <f>'BS-Other Calculations'!O268</f>
        <v>-126665.46475955553</v>
      </c>
      <c r="O89" s="29">
        <f>'BS-Other Calculations'!P268</f>
        <v>15839.281668996206</v>
      </c>
      <c r="P89" s="29"/>
      <c r="Q89" s="1" t="s">
        <v>285</v>
      </c>
      <c r="T89" s="398"/>
      <c r="U89" s="642">
        <f>'BS-Other Calculations'!W268</f>
        <v>-20685.835000000021</v>
      </c>
      <c r="V89" s="642">
        <f>'BS-Other Calculations'!X268</f>
        <v>6926.9050000000279</v>
      </c>
      <c r="W89" s="642">
        <f>'BS-Other Calculations'!Y268</f>
        <v>31415.929999999993</v>
      </c>
      <c r="X89" s="642">
        <f>'BS-Other Calculations'!Z268</f>
        <v>37629</v>
      </c>
      <c r="Y89" s="29">
        <f>'BS-Other Calculations'!AA268</f>
        <v>-8039.5455632223748</v>
      </c>
      <c r="Z89" s="29">
        <f>'BS-Other Calculations'!AB268</f>
        <v>-23002.362562712224</v>
      </c>
      <c r="AA89" s="29">
        <f>'BS-Other Calculations'!AC268</f>
        <v>-24887.245798589953</v>
      </c>
      <c r="AB89" s="29">
        <f>'BS-Other Calculations'!AD268</f>
        <v>-24095.888848202885</v>
      </c>
      <c r="AC89" s="29">
        <f>'BS-Other Calculations'!AE268</f>
        <v>-26828.314528280345</v>
      </c>
      <c r="AD89" s="29">
        <f>'BS-Other Calculations'!AF268</f>
        <v>-23821.764217397489</v>
      </c>
      <c r="AE89" s="29">
        <f>'BS-Other Calculations'!AG268</f>
        <v>-24618.341906393413</v>
      </c>
      <c r="AF89" s="29">
        <f>'BS-Other Calculations'!AH268</f>
        <v>-26658.001334756846</v>
      </c>
      <c r="AG89" s="29">
        <f>'BS-Other Calculations'!AI268</f>
        <v>2926.013233266538</v>
      </c>
      <c r="AH89" s="29">
        <f>'BS-Other Calculations'!AJ268</f>
        <v>2474.5904756690143</v>
      </c>
      <c r="AI89" s="29">
        <f>'BS-Other Calculations'!AK268</f>
        <v>2870.1774231943418</v>
      </c>
      <c r="AJ89" s="29">
        <f>'BS-Other Calculations'!AL268</f>
        <v>2474.5904756690143</v>
      </c>
      <c r="AK89" s="29">
        <f>'BS-Other Calculations'!AM268</f>
        <v>2474.5904756690143</v>
      </c>
      <c r="AL89" s="29">
        <f>'BS-Other Calculations'!AN268</f>
        <v>2619.3195855282247</v>
      </c>
      <c r="AM89" s="29">
        <f>'BS-Other Calculations'!AO268</f>
        <v>3801.2739827117184</v>
      </c>
      <c r="AN89" s="29">
        <f>'BS-Other Calculations'!AP268</f>
        <v>3801.2739827117184</v>
      </c>
      <c r="AO89" s="29">
        <f>'BS-Other Calculations'!AQ268</f>
        <v>3801.2739827117184</v>
      </c>
      <c r="AP89" s="29">
        <f>'BS-Other Calculations'!AR268</f>
        <v>3772.0617902963422</v>
      </c>
      <c r="AQ89" s="29">
        <f>'BS-Other Calculations'!AS268</f>
        <v>3675.7077021173318</v>
      </c>
      <c r="AR89" s="29">
        <f>'BS-Other Calculations'!AT268</f>
        <v>3675.7077021173318</v>
      </c>
      <c r="AS89" s="1" t="s">
        <v>19</v>
      </c>
      <c r="AT89"/>
      <c r="AU89"/>
      <c r="AV89"/>
    </row>
    <row r="90" spans="1:48">
      <c r="C90" s="14" t="s">
        <v>66</v>
      </c>
      <c r="E90" s="6"/>
      <c r="F90" s="260"/>
      <c r="G90" s="260"/>
      <c r="H90" s="260"/>
      <c r="I90" s="21"/>
      <c r="J90" s="20">
        <v>-508</v>
      </c>
      <c r="K90" s="20">
        <v>-5095</v>
      </c>
      <c r="L90" s="20">
        <v>-2540</v>
      </c>
      <c r="M90" s="20">
        <v>-12977</v>
      </c>
      <c r="N90" s="29">
        <f>'BS-Other Calculations'!O269</f>
        <v>-21826.399608557505</v>
      </c>
      <c r="O90" s="29">
        <f>'BS-Other Calculations'!P269</f>
        <v>-12389.53399508365</v>
      </c>
      <c r="P90" s="29"/>
      <c r="Q90" s="1" t="s">
        <v>285</v>
      </c>
      <c r="T90" s="398"/>
      <c r="U90" s="642">
        <f>'BS-Other Calculations'!W269</f>
        <v>-500</v>
      </c>
      <c r="V90" s="642">
        <f>'BS-Other Calculations'!X269</f>
        <v>-28.729999999999563</v>
      </c>
      <c r="W90" s="642">
        <f>'BS-Other Calculations'!Y269</f>
        <v>-972.79930702405545</v>
      </c>
      <c r="X90" s="642">
        <f>'BS-Other Calculations'!Z269</f>
        <v>10691.814900000001</v>
      </c>
      <c r="Y90" s="29">
        <f>'BS-Other Calculations'!AA269</f>
        <v>-1370.4756607888667</v>
      </c>
      <c r="Z90" s="29">
        <f>'BS-Other Calculations'!AB269</f>
        <v>-3921.1392963612561</v>
      </c>
      <c r="AA90" s="29">
        <f>'BS-Other Calculations'!AC269</f>
        <v>-4242.4493228901702</v>
      </c>
      <c r="AB90" s="29">
        <f>'BS-Other Calculations'!AD269</f>
        <v>-4107.5492304691652</v>
      </c>
      <c r="AC90" s="29">
        <f>'BS-Other Calculations'!AE269</f>
        <v>-4573.3371111413217</v>
      </c>
      <c r="AD90" s="29">
        <f>'BS-Other Calculations'!AF269</f>
        <v>-4060.820079973375</v>
      </c>
      <c r="AE90" s="29">
        <f>'BS-Other Calculations'!AG269</f>
        <v>-4196.6101350344979</v>
      </c>
      <c r="AF90" s="29">
        <f>'BS-Other Calculations'!AH269</f>
        <v>-4544.3043648747989</v>
      </c>
      <c r="AG90" s="29">
        <f>'BS-Other Calculations'!AI269</f>
        <v>-2288.7363948189741</v>
      </c>
      <c r="AH90" s="29">
        <f>'BS-Other Calculations'!AJ269</f>
        <v>-1935.632149418976</v>
      </c>
      <c r="AI90" s="29">
        <f>'BS-Other Calculations'!AK269</f>
        <v>-2245.0614554189742</v>
      </c>
      <c r="AJ90" s="29">
        <f>'BS-Other Calculations'!AL269</f>
        <v>-1935.632149418976</v>
      </c>
      <c r="AK90" s="29">
        <f>'BS-Other Calculations'!AM269</f>
        <v>-1935.632149418976</v>
      </c>
      <c r="AL90" s="29">
        <f>'BS-Other Calculations'!AN269</f>
        <v>-2048.8396965887878</v>
      </c>
      <c r="AM90" s="29">
        <f>'BS-Other Calculations'!AO269</f>
        <v>-2973.36799847558</v>
      </c>
      <c r="AN90" s="29">
        <f>'BS-Other Calculations'!AP269</f>
        <v>-2973.36799847558</v>
      </c>
      <c r="AO90" s="29">
        <f>'BS-Other Calculations'!AQ269</f>
        <v>-2973.36799847558</v>
      </c>
      <c r="AP90" s="29">
        <f>'BS-Other Calculations'!AR269</f>
        <v>-2950.5181332755819</v>
      </c>
      <c r="AQ90" s="29">
        <f>'BS-Other Calculations'!AS269</f>
        <v>-2875.1496742755699</v>
      </c>
      <c r="AR90" s="29">
        <f>'BS-Other Calculations'!AT269</f>
        <v>-2875.1496742755699</v>
      </c>
      <c r="AS90" s="1" t="s">
        <v>19</v>
      </c>
      <c r="AT90"/>
      <c r="AU90"/>
      <c r="AV90"/>
    </row>
    <row r="91" spans="1:48">
      <c r="C91" s="14" t="s">
        <v>67</v>
      </c>
      <c r="E91" s="260"/>
      <c r="F91" s="260"/>
      <c r="G91" s="260"/>
      <c r="H91" s="260"/>
      <c r="I91" s="21"/>
      <c r="J91" s="20">
        <v>-51558</v>
      </c>
      <c r="K91" s="20">
        <v>-12736</v>
      </c>
      <c r="L91" s="20">
        <v>31502</v>
      </c>
      <c r="M91" s="20">
        <v>-33467</v>
      </c>
      <c r="N91" s="29">
        <f>'BS-Other Calculations'!O270</f>
        <v>-22414.879134678107</v>
      </c>
      <c r="O91" s="29">
        <f>'BS-Other Calculations'!P270</f>
        <v>22179.33555780843</v>
      </c>
      <c r="P91" s="29"/>
      <c r="Q91" s="1" t="s">
        <v>285</v>
      </c>
      <c r="T91" s="398"/>
      <c r="U91" s="642">
        <f>'BS-Other Calculations'!W270</f>
        <v>-15507.150699999998</v>
      </c>
      <c r="V91" s="642">
        <f>'BS-Other Calculations'!X270</f>
        <v>29805.871392412635</v>
      </c>
      <c r="W91" s="642">
        <f>'BS-Other Calculations'!Y270</f>
        <v>-21957.92410931809</v>
      </c>
      <c r="X91" s="642">
        <f>'BS-Other Calculations'!Z270</f>
        <v>4090.3563164662919</v>
      </c>
      <c r="Y91" s="29">
        <f>'BS-Other Calculations'!AA270</f>
        <v>-422.08052145733382</v>
      </c>
      <c r="Z91" s="29">
        <f>'BS-Other Calculations'!AB270</f>
        <v>-1207.6365646379563</v>
      </c>
      <c r="AA91" s="29">
        <f>'BS-Other Calculations'!AC270</f>
        <v>-3263.116281232069</v>
      </c>
      <c r="AB91" s="29">
        <f>'BS-Other Calculations'!AD270</f>
        <v>-3058.5260835972003</v>
      </c>
      <c r="AC91" s="29">
        <f>'BS-Other Calculations'!AE270</f>
        <v>-3038.936393574666</v>
      </c>
      <c r="AD91" s="29">
        <f>'BS-Other Calculations'!AF270</f>
        <v>-2718.0473378296738</v>
      </c>
      <c r="AE91" s="29">
        <f>'BS-Other Calculations'!AG270</f>
        <v>-2596.8245737593388</v>
      </c>
      <c r="AF91" s="29">
        <f>'BS-Other Calculations'!AH270</f>
        <v>-2540.8642781506933</v>
      </c>
      <c r="AG91" s="29">
        <f>'BS-Other Calculations'!AI270</f>
        <v>3631.6017673168535</v>
      </c>
      <c r="AH91" s="29">
        <f>'BS-Other Calculations'!AJ270</f>
        <v>3014.0361699340283</v>
      </c>
      <c r="AI91" s="29">
        <f>'BS-Other Calculations'!AK270</f>
        <v>4014.0966589742748</v>
      </c>
      <c r="AJ91" s="29">
        <f>'BS-Other Calculations'!AL270</f>
        <v>3503.1667499231698</v>
      </c>
      <c r="AK91" s="29">
        <f>'BS-Other Calculations'!AM270</f>
        <v>3747.7320399177115</v>
      </c>
      <c r="AL91" s="29">
        <f>'BS-Other Calculations'!AN270</f>
        <v>4268.7021717424068</v>
      </c>
      <c r="AM91" s="29">
        <f>'BS-Other Calculations'!AO270</f>
        <v>6770.5736700162524</v>
      </c>
      <c r="AN91" s="29">
        <f>'BS-Other Calculations'!AP270</f>
        <v>6852.0954333477712</v>
      </c>
      <c r="AO91" s="29">
        <f>'BS-Other Calculations'!AQ270</f>
        <v>6933.6171966792899</v>
      </c>
      <c r="AP91" s="29">
        <f>'BS-Other Calculations'!AR270</f>
        <v>6959.3492751855447</v>
      </c>
      <c r="AQ91" s="29">
        <f>'BS-Other Calculations'!AS270</f>
        <v>6856.8532101153396</v>
      </c>
      <c r="AR91" s="29">
        <f>'BS-Other Calculations'!AT270</f>
        <v>6938.3749734468656</v>
      </c>
      <c r="AS91" s="1" t="s">
        <v>19</v>
      </c>
      <c r="AT91"/>
      <c r="AU91"/>
      <c r="AV91"/>
    </row>
    <row r="92" spans="1:48">
      <c r="A92"/>
      <c r="C92" s="4" t="s">
        <v>696</v>
      </c>
      <c r="I92" s="21"/>
      <c r="J92" s="20">
        <v>-3</v>
      </c>
      <c r="K92" s="20">
        <v>3</v>
      </c>
      <c r="L92" s="20">
        <v>-1412</v>
      </c>
      <c r="M92" s="20">
        <v>1412</v>
      </c>
      <c r="N92" s="20">
        <f>'BS-Other Calculations'!O202</f>
        <v>0</v>
      </c>
      <c r="O92" s="20">
        <f>'BS-Other Calculations'!P202</f>
        <v>0</v>
      </c>
      <c r="P92" s="20"/>
      <c r="Q92" s="1" t="s">
        <v>285</v>
      </c>
      <c r="T92" s="398"/>
      <c r="U92" s="642">
        <f>'BS-Other Calculations'!W202</f>
        <v>0</v>
      </c>
      <c r="V92" s="642">
        <f>'BS-Other Calculations'!X202</f>
        <v>0</v>
      </c>
      <c r="W92" s="642">
        <f>'BS-Other Calculations'!Y202</f>
        <v>0</v>
      </c>
      <c r="X92" s="642">
        <f>'BS-Other Calculations'!Z202</f>
        <v>0</v>
      </c>
      <c r="Y92" s="29">
        <f>'BS-Other Calculations'!AA202</f>
        <v>0</v>
      </c>
      <c r="Z92" s="29">
        <f>'BS-Other Calculations'!AB202</f>
        <v>0</v>
      </c>
      <c r="AA92" s="29">
        <f>'BS-Other Calculations'!AC202</f>
        <v>0</v>
      </c>
      <c r="AB92" s="29">
        <f>'BS-Other Calculations'!AD202</f>
        <v>0</v>
      </c>
      <c r="AC92" s="29">
        <f>'BS-Other Calculations'!AE202</f>
        <v>0</v>
      </c>
      <c r="AD92" s="29">
        <f>'BS-Other Calculations'!AF202</f>
        <v>0</v>
      </c>
      <c r="AE92" s="29">
        <f>'BS-Other Calculations'!AG202</f>
        <v>0</v>
      </c>
      <c r="AF92" s="29">
        <f>'BS-Other Calculations'!AH202</f>
        <v>0</v>
      </c>
      <c r="AG92" s="29">
        <f>'BS-Other Calculations'!AI202</f>
        <v>0</v>
      </c>
      <c r="AH92" s="29">
        <f>'BS-Other Calculations'!AJ202</f>
        <v>0</v>
      </c>
      <c r="AI92" s="29">
        <f>'BS-Other Calculations'!AK202</f>
        <v>0</v>
      </c>
      <c r="AJ92" s="29">
        <f>'BS-Other Calculations'!AL202</f>
        <v>0</v>
      </c>
      <c r="AK92" s="29">
        <f>'BS-Other Calculations'!AM202</f>
        <v>0</v>
      </c>
      <c r="AL92" s="29">
        <f>'BS-Other Calculations'!AN202</f>
        <v>0</v>
      </c>
      <c r="AM92" s="145"/>
      <c r="AN92" s="145"/>
      <c r="AO92" s="145"/>
      <c r="AP92" s="145"/>
      <c r="AQ92" s="145"/>
      <c r="AR92" s="145"/>
      <c r="AS92" s="1" t="s">
        <v>19</v>
      </c>
      <c r="AT92"/>
      <c r="AU92"/>
      <c r="AV92"/>
    </row>
    <row r="93" spans="1:48">
      <c r="C93" s="14" t="s">
        <v>68</v>
      </c>
      <c r="E93" s="260"/>
      <c r="F93" s="260"/>
      <c r="G93" s="260"/>
      <c r="H93" s="260"/>
      <c r="I93" s="21"/>
      <c r="J93" s="20">
        <v>16794</v>
      </c>
      <c r="K93" s="20">
        <v>58921</v>
      </c>
      <c r="L93" s="20">
        <v>19276</v>
      </c>
      <c r="M93" s="20">
        <v>-13202</v>
      </c>
      <c r="N93" s="29">
        <f>'BS-Other Calculations'!O272</f>
        <v>91364.22399486386</v>
      </c>
      <c r="O93" s="29">
        <f>'BS-Other Calculations'!P272</f>
        <v>-52330.232329145598</v>
      </c>
      <c r="P93" s="29"/>
      <c r="Q93" s="1" t="s">
        <v>285</v>
      </c>
      <c r="T93" s="398"/>
      <c r="U93" s="642">
        <f>'BS-Other Calculations'!W272</f>
        <v>595.78099904400005</v>
      </c>
      <c r="V93" s="642">
        <f>'BS-Other Calculations'!X272</f>
        <v>-2637.734329999992</v>
      </c>
      <c r="W93" s="642">
        <f>'BS-Other Calculations'!Y272</f>
        <v>-15204.942040000315</v>
      </c>
      <c r="X93" s="642">
        <f>'BS-Other Calculations'!Z272</f>
        <v>-22322.788259999994</v>
      </c>
      <c r="Y93" s="29">
        <f>'BS-Other Calculations'!AA272</f>
        <v>5785.3291674215652</v>
      </c>
      <c r="Z93" s="29">
        <f>'BS-Other Calculations'!AB272</f>
        <v>16552.706618447904</v>
      </c>
      <c r="AA93" s="29">
        <f>'BS-Other Calculations'!AC272</f>
        <v>17909.085517721993</v>
      </c>
      <c r="AB93" s="29">
        <f>'BS-Other Calculations'!AD272</f>
        <v>17339.617951313805</v>
      </c>
      <c r="AC93" s="29">
        <f>'BS-Other Calculations'!AE272</f>
        <v>19305.89600278459</v>
      </c>
      <c r="AD93" s="29">
        <f>'BS-Other Calculations'!AF272</f>
        <v>17142.355405858223</v>
      </c>
      <c r="AE93" s="29">
        <f>'BS-Other Calculations'!AG272</f>
        <v>17715.57986264184</v>
      </c>
      <c r="AF93" s="29">
        <f>'BS-Other Calculations'!AH272</f>
        <v>19183.337099630211</v>
      </c>
      <c r="AG93" s="29">
        <f>'BS-Other Calculations'!AI272</f>
        <v>-9667.0389159571787</v>
      </c>
      <c r="AH93" s="29">
        <f>'BS-Other Calculations'!AJ272</f>
        <v>-8175.6166231153184</v>
      </c>
      <c r="AI93" s="29">
        <f>'BS-Other Calculations'!AK272</f>
        <v>-9482.5671088116942</v>
      </c>
      <c r="AJ93" s="29">
        <f>'BS-Other Calculations'!AL272</f>
        <v>-8175.6166231153184</v>
      </c>
      <c r="AK93" s="29">
        <f>'BS-Other Calculations'!AM272</f>
        <v>-8175.6166231153184</v>
      </c>
      <c r="AL93" s="29">
        <f>'BS-Other Calculations'!AN272</f>
        <v>-8653.7764350307407</v>
      </c>
      <c r="AM93" s="29">
        <f>'BS-Other Calculations'!AO272</f>
        <v>-12558.748232340033</v>
      </c>
      <c r="AN93" s="29">
        <f>'BS-Other Calculations'!AP272</f>
        <v>-12558.748232340033</v>
      </c>
      <c r="AO93" s="29">
        <f>'BS-Other Calculations'!AQ272</f>
        <v>-12558.748232340033</v>
      </c>
      <c r="AP93" s="29">
        <f>'BS-Other Calculations'!AR272</f>
        <v>-12462.236228330832</v>
      </c>
      <c r="AQ93" s="29">
        <f>'BS-Other Calculations'!AS272</f>
        <v>-12143.899076075977</v>
      </c>
      <c r="AR93" s="29">
        <f>'BS-Other Calculations'!AT272</f>
        <v>-12143.899076075977</v>
      </c>
      <c r="AS93" s="1" t="s">
        <v>19</v>
      </c>
      <c r="AT93"/>
      <c r="AU93"/>
      <c r="AV93"/>
    </row>
    <row r="94" spans="1:48">
      <c r="C94" s="14" t="s">
        <v>69</v>
      </c>
      <c r="E94" s="260"/>
      <c r="F94" s="260"/>
      <c r="G94" s="260"/>
      <c r="H94" s="260"/>
      <c r="I94" s="21"/>
      <c r="J94" s="20">
        <v>-2129</v>
      </c>
      <c r="K94" s="20">
        <v>-6881</v>
      </c>
      <c r="L94" s="20">
        <v>7960</v>
      </c>
      <c r="M94" s="20">
        <v>-7153</v>
      </c>
      <c r="N94" s="29">
        <f>'BS-Other Calculations'!O273</f>
        <v>-4742.9265603081694</v>
      </c>
      <c r="O94" s="29">
        <f>'BS-Other Calculations'!P273</f>
        <v>-3139.8139397487357</v>
      </c>
      <c r="P94" s="29"/>
      <c r="Q94" s="1" t="s">
        <v>285</v>
      </c>
      <c r="T94" s="398"/>
      <c r="U94" s="642">
        <f>'BS-Other Calculations'!W273</f>
        <v>-4996.3609358381</v>
      </c>
      <c r="V94" s="642">
        <f>'BS-Other Calculations'!X273</f>
        <v>-207.010576807299</v>
      </c>
      <c r="W94" s="642">
        <f>'BS-Other Calculations'!Y273</f>
        <v>-1284.680406654481</v>
      </c>
      <c r="X94" s="642">
        <f>'BS-Other Calculations'!Z273</f>
        <v>109.20179087799988</v>
      </c>
      <c r="Y94" s="29">
        <f>'BS-Other Calculations'!AA273</f>
        <v>72.283463511435912</v>
      </c>
      <c r="Z94" s="29">
        <f>'BS-Other Calculations'!AB273</f>
        <v>206.81398244507</v>
      </c>
      <c r="AA94" s="29">
        <f>'BS-Other Calculations'!AC273</f>
        <v>223.76094636640846</v>
      </c>
      <c r="AB94" s="29">
        <f>'BS-Other Calculations'!AD273</f>
        <v>216.6458649481865</v>
      </c>
      <c r="AC94" s="29">
        <f>'BS-Other Calculations'!AE273</f>
        <v>241.21307342911314</v>
      </c>
      <c r="AD94" s="29">
        <f>'BS-Other Calculations'!AF273</f>
        <v>214.18121348342538</v>
      </c>
      <c r="AE94" s="29">
        <f>'BS-Other Calculations'!AG273</f>
        <v>221.34323450361444</v>
      </c>
      <c r="AF94" s="29">
        <f>'BS-Other Calculations'!AH273</f>
        <v>239.68178942645864</v>
      </c>
      <c r="AG94" s="29">
        <f>'BS-Other Calculations'!AI273</f>
        <v>-580.02233495742985</v>
      </c>
      <c r="AH94" s="29">
        <f>'BS-Other Calculations'!AJ273</f>
        <v>-490.53699738692012</v>
      </c>
      <c r="AI94" s="29">
        <f>'BS-Other Calculations'!AK273</f>
        <v>-568.95402652870143</v>
      </c>
      <c r="AJ94" s="29">
        <f>'BS-Other Calculations'!AL273</f>
        <v>-490.53699738692012</v>
      </c>
      <c r="AK94" s="29">
        <f>'BS-Other Calculations'!AM273</f>
        <v>-490.53699738692012</v>
      </c>
      <c r="AL94" s="29">
        <f>'BS-Other Calculations'!AN273</f>
        <v>-519.2265861018459</v>
      </c>
      <c r="AM94" s="29">
        <f>'BS-Other Calculations'!AO273</f>
        <v>-753.52489394040231</v>
      </c>
      <c r="AN94" s="29">
        <f>'BS-Other Calculations'!AP273</f>
        <v>-753.52489394040231</v>
      </c>
      <c r="AO94" s="29">
        <f>'BS-Other Calculations'!AQ273</f>
        <v>-753.52489394040231</v>
      </c>
      <c r="AP94" s="29">
        <f>'BS-Other Calculations'!AR273</f>
        <v>-747.73417369985009</v>
      </c>
      <c r="AQ94" s="29">
        <f>'BS-Other Calculations'!AS273</f>
        <v>-728.63394456455853</v>
      </c>
      <c r="AR94" s="29">
        <f>'BS-Other Calculations'!AT273</f>
        <v>-728.63394456455853</v>
      </c>
      <c r="AS94" s="1" t="s">
        <v>19</v>
      </c>
      <c r="AT94"/>
      <c r="AU94"/>
      <c r="AV94"/>
    </row>
    <row r="95" spans="1:48">
      <c r="C95" s="14" t="s">
        <v>70</v>
      </c>
      <c r="E95" s="260"/>
      <c r="F95" s="260"/>
      <c r="G95" s="6"/>
      <c r="H95" s="6"/>
      <c r="I95" s="21"/>
      <c r="J95" s="20">
        <v>1229</v>
      </c>
      <c r="K95" s="20">
        <v>-1053</v>
      </c>
      <c r="L95" s="20">
        <v>-176</v>
      </c>
      <c r="M95" s="20">
        <v>0</v>
      </c>
      <c r="N95" s="29">
        <f>'BS-Other Calculations'!O274</f>
        <v>0</v>
      </c>
      <c r="O95" s="29">
        <f>'BS-Other Calculations'!P274</f>
        <v>0</v>
      </c>
      <c r="P95" s="29"/>
      <c r="Q95" s="1" t="s">
        <v>285</v>
      </c>
      <c r="T95" s="398"/>
      <c r="U95" s="642">
        <f>'BS-Other Calculations'!W274</f>
        <v>0</v>
      </c>
      <c r="V95" s="642">
        <f>'BS-Other Calculations'!X274</f>
        <v>0</v>
      </c>
      <c r="W95" s="642">
        <f>'BS-Other Calculations'!Y274</f>
        <v>0</v>
      </c>
      <c r="X95" s="642">
        <f>'BS-Other Calculations'!Z274</f>
        <v>0</v>
      </c>
      <c r="Y95" s="29">
        <f>'BS-Other Calculations'!AA274</f>
        <v>0</v>
      </c>
      <c r="Z95" s="29">
        <f>'BS-Other Calculations'!AB274</f>
        <v>0</v>
      </c>
      <c r="AA95" s="29">
        <f>'BS-Other Calculations'!AC274</f>
        <v>0</v>
      </c>
      <c r="AB95" s="29">
        <f>'BS-Other Calculations'!AD274</f>
        <v>0</v>
      </c>
      <c r="AC95" s="29">
        <f>'BS-Other Calculations'!AE274</f>
        <v>0</v>
      </c>
      <c r="AD95" s="29">
        <f>'BS-Other Calculations'!AF274</f>
        <v>0</v>
      </c>
      <c r="AE95" s="29">
        <f>'BS-Other Calculations'!AG274</f>
        <v>0</v>
      </c>
      <c r="AF95" s="29">
        <f>'BS-Other Calculations'!AH274</f>
        <v>0</v>
      </c>
      <c r="AG95" s="29">
        <f>'BS-Other Calculations'!AI274</f>
        <v>0</v>
      </c>
      <c r="AH95" s="29">
        <f>'BS-Other Calculations'!AJ274</f>
        <v>0</v>
      </c>
      <c r="AI95" s="29">
        <f>'BS-Other Calculations'!AK274</f>
        <v>0</v>
      </c>
      <c r="AJ95" s="29">
        <f>'BS-Other Calculations'!AL274</f>
        <v>0</v>
      </c>
      <c r="AK95" s="29">
        <f>'BS-Other Calculations'!AM274</f>
        <v>0</v>
      </c>
      <c r="AL95" s="29">
        <f>'BS-Other Calculations'!AN274</f>
        <v>0</v>
      </c>
      <c r="AM95" s="29">
        <f>'BS-Other Calculations'!AO274</f>
        <v>0</v>
      </c>
      <c r="AN95" s="29">
        <f>'BS-Other Calculations'!AP274</f>
        <v>0</v>
      </c>
      <c r="AO95" s="29">
        <f>'BS-Other Calculations'!AQ274</f>
        <v>0</v>
      </c>
      <c r="AP95" s="29">
        <f>'BS-Other Calculations'!AR274</f>
        <v>0</v>
      </c>
      <c r="AQ95" s="29">
        <f>'BS-Other Calculations'!AS274</f>
        <v>0</v>
      </c>
      <c r="AR95" s="29">
        <f>'BS-Other Calculations'!AT274</f>
        <v>0</v>
      </c>
      <c r="AS95" s="1" t="s">
        <v>19</v>
      </c>
      <c r="AT95"/>
      <c r="AU95"/>
      <c r="AV95"/>
    </row>
    <row r="96" spans="1:48">
      <c r="C96" s="14" t="s">
        <v>71</v>
      </c>
      <c r="E96" s="6"/>
      <c r="F96" s="260"/>
      <c r="G96" s="260"/>
      <c r="H96" s="260"/>
      <c r="I96" s="21"/>
      <c r="J96" s="20">
        <v>465</v>
      </c>
      <c r="K96" s="20">
        <v>39692</v>
      </c>
      <c r="L96" s="20">
        <v>3740</v>
      </c>
      <c r="M96" s="20">
        <v>25337</v>
      </c>
      <c r="N96" s="29">
        <f>'BS-Other Calculations'!O275</f>
        <v>5956.5390577374201</v>
      </c>
      <c r="O96" s="29">
        <f>'BS-Other Calculations'!P275</f>
        <v>-16168.524634250964</v>
      </c>
      <c r="P96" s="29"/>
      <c r="Q96" s="1" t="s">
        <v>285</v>
      </c>
      <c r="T96" s="398"/>
      <c r="U96" s="642">
        <f>'BS-Other Calculations'!W275</f>
        <v>-3317.6140000000014</v>
      </c>
      <c r="V96" s="642">
        <f>'BS-Other Calculations'!X275</f>
        <v>-46860.820000000007</v>
      </c>
      <c r="W96" s="642">
        <f>'BS-Other Calculations'!Y275</f>
        <v>1746.9935543010251</v>
      </c>
      <c r="X96" s="642">
        <f>'BS-Other Calculations'!Z275</f>
        <v>-807.21351509113447</v>
      </c>
      <c r="Y96" s="29">
        <f>'BS-Other Calculations'!AA275</f>
        <v>2170.7076395702898</v>
      </c>
      <c r="Z96" s="29">
        <f>'BS-Other Calculations'!AB275</f>
        <v>6982.5058341937183</v>
      </c>
      <c r="AA96" s="29">
        <f>'BS-Other Calculations'!AC275</f>
        <v>7588.6535770807604</v>
      </c>
      <c r="AB96" s="29">
        <f>'BS-Other Calculations'!AD275</f>
        <v>7334.1660734706456</v>
      </c>
      <c r="AC96" s="29">
        <f>'BS-Other Calculations'!AE275</f>
        <v>8212.869659485732</v>
      </c>
      <c r="AD96" s="29">
        <f>'BS-Other Calculations'!AF275</f>
        <v>7246.0120578426868</v>
      </c>
      <c r="AE96" s="29">
        <f>'BS-Other Calculations'!AG275</f>
        <v>7502.1784659407276</v>
      </c>
      <c r="AF96" s="29">
        <f>'BS-Other Calculations'!AH275</f>
        <v>8158.0997109429736</v>
      </c>
      <c r="AG96" s="29">
        <f>'BS-Other Calculations'!AI275</f>
        <v>-2986.8347587263124</v>
      </c>
      <c r="AH96" s="29">
        <f>'BS-Other Calculations'!AJ275</f>
        <v>-2526.0285094780556</v>
      </c>
      <c r="AI96" s="29">
        <f>'BS-Other Calculations'!AK275</f>
        <v>-2929.8383185157145</v>
      </c>
      <c r="AJ96" s="29">
        <f>'BS-Other Calculations'!AL275</f>
        <v>-2526.0285094780411</v>
      </c>
      <c r="AK96" s="29">
        <f>'BS-Other Calculations'!AM275</f>
        <v>-2526.0285094780556</v>
      </c>
      <c r="AL96" s="29">
        <f>'BS-Other Calculations'!AN275</f>
        <v>-2673.7660285747843</v>
      </c>
      <c r="AM96" s="29" t="e">
        <f>'BS-Other Calculations'!AO275</f>
        <v>#REF!</v>
      </c>
      <c r="AN96" s="29" t="e">
        <f>'BS-Other Calculations'!AP275</f>
        <v>#REF!</v>
      </c>
      <c r="AO96" s="29" t="e">
        <f>'BS-Other Calculations'!AQ275</f>
        <v>#REF!</v>
      </c>
      <c r="AP96" s="29" t="e">
        <f>'BS-Other Calculations'!AR275</f>
        <v>#REF!</v>
      </c>
      <c r="AQ96" s="29" t="e">
        <f>'BS-Other Calculations'!AS275</f>
        <v>#REF!</v>
      </c>
      <c r="AR96" s="29" t="e">
        <f>'BS-Other Calculations'!AT275</f>
        <v>#REF!</v>
      </c>
      <c r="AS96" s="1" t="s">
        <v>19</v>
      </c>
      <c r="AT96"/>
      <c r="AU96"/>
      <c r="AV96"/>
    </row>
    <row r="97" spans="2:48">
      <c r="B97" s="4"/>
      <c r="I97" s="21"/>
      <c r="J97" s="60" t="s">
        <v>2</v>
      </c>
      <c r="K97" s="60" t="s">
        <v>2</v>
      </c>
      <c r="L97" s="60" t="s">
        <v>2</v>
      </c>
      <c r="M97" s="60"/>
      <c r="N97" s="21"/>
      <c r="O97" s="21"/>
      <c r="P97" s="21"/>
      <c r="Q97" s="1" t="s">
        <v>285</v>
      </c>
      <c r="T97" s="398"/>
      <c r="U97" s="641"/>
      <c r="V97" s="641"/>
      <c r="W97" s="641"/>
      <c r="X97" s="641"/>
      <c r="AS97" s="1" t="s">
        <v>19</v>
      </c>
      <c r="AT97"/>
      <c r="AU97"/>
      <c r="AV97"/>
    </row>
    <row r="98" spans="2:48">
      <c r="B98" s="14" t="s">
        <v>36</v>
      </c>
      <c r="I98" s="21"/>
      <c r="J98" s="21">
        <f t="shared" ref="J98" ca="1" si="34">SUM(J67,J70:J73,J77:J85,J88:J96)</f>
        <v>-107997.94119825668</v>
      </c>
      <c r="K98" s="21">
        <f ca="1">SUM(K67,K70:K73,K77:K85,K88:K96)</f>
        <v>-50868.00395940087</v>
      </c>
      <c r="L98" s="21">
        <f ca="1">SUM(L67,L70:L73,L77:L85,L88:L96)</f>
        <v>-82216</v>
      </c>
      <c r="M98" s="21">
        <f ca="1">SUM(M67,M70:M73,M77:M85,M88:M96)</f>
        <v>-122387.44</v>
      </c>
      <c r="N98" s="21">
        <f ca="1">SUM(N67,N70:N73,N77:N83,N88:N96)</f>
        <v>-44985.732403124566</v>
      </c>
      <c r="O98" s="21">
        <f ca="1">SUM(O67,O70:O73,O77:O83,O88:O96)</f>
        <v>-61032.887018946771</v>
      </c>
      <c r="P98" s="21"/>
      <c r="Q98" s="1" t="s">
        <v>285</v>
      </c>
      <c r="T98" s="398"/>
      <c r="U98" s="641">
        <f>SUM(U67,U70:U73,U77:U83,U88:U96)</f>
        <v>-2131.9647338464201</v>
      </c>
      <c r="V98" s="641">
        <f>SUM(V67,V70:V73,V77:V83,V88:V96)</f>
        <v>-17646.399790784933</v>
      </c>
      <c r="W98" s="641">
        <f>SUM(W67,W70:W73,W77:W83,W88:W96)</f>
        <v>-11431.632734713434</v>
      </c>
      <c r="X98" s="641">
        <f>SUM(X67,X70:X73,X77:X83,X88:X96)</f>
        <v>-8851.4319378148575</v>
      </c>
      <c r="Y98" s="21">
        <f t="shared" ref="Y98:AL98" ca="1" si="35">SUM(Y67,Y70:Y73,Y77:Y83,Y88:Y96)</f>
        <v>-2947.044742840897</v>
      </c>
      <c r="Z98" s="21">
        <f t="shared" ca="1" si="35"/>
        <v>-9716.7434874976025</v>
      </c>
      <c r="AA98" s="21">
        <f t="shared" ca="1" si="35"/>
        <v>339.5111587399042</v>
      </c>
      <c r="AB98" s="21">
        <f t="shared" ca="1" si="35"/>
        <v>833.82411652433802</v>
      </c>
      <c r="AC98" s="21">
        <f t="shared" ca="1" si="35"/>
        <v>2408.0948633947992</v>
      </c>
      <c r="AD98" s="21">
        <f t="shared" ca="1" si="35"/>
        <v>1094.6759135856992</v>
      </c>
      <c r="AE98" s="21">
        <f t="shared" ca="1" si="35"/>
        <v>1157.3766693468224</v>
      </c>
      <c r="AF98" s="21">
        <f t="shared" ca="1" si="35"/>
        <v>1906.0023027823463</v>
      </c>
      <c r="AG98" s="21">
        <f ca="1">SUM(AG67,AG70:AG73,AG77:AG83,AG88:AG96)</f>
        <v>-12654.052750690076</v>
      </c>
      <c r="AH98" s="21">
        <f t="shared" ca="1" si="35"/>
        <v>-9967.6895113291102</v>
      </c>
      <c r="AI98" s="21">
        <f t="shared" ca="1" si="35"/>
        <v>-11766.025004291052</v>
      </c>
      <c r="AJ98" s="21">
        <f t="shared" ca="1" si="35"/>
        <v>-9375.2980311200245</v>
      </c>
      <c r="AK98" s="21">
        <f t="shared" ca="1" si="35"/>
        <v>-9079.1022910155334</v>
      </c>
      <c r="AL98" s="21">
        <f t="shared" ca="1" si="35"/>
        <v>-8190.7194305010426</v>
      </c>
      <c r="AM98" s="21" t="e">
        <f t="shared" ref="AM98:AR98" ca="1" si="36">SUM(AM67,AM70:AM73,AM77:AM83,AM88:AM96)</f>
        <v>#REF!</v>
      </c>
      <c r="AN98" s="21" t="e">
        <f t="shared" ca="1" si="36"/>
        <v>#REF!</v>
      </c>
      <c r="AO98" s="21" t="e">
        <f t="shared" ca="1" si="36"/>
        <v>#REF!</v>
      </c>
      <c r="AP98" s="21" t="e">
        <f t="shared" ca="1" si="36"/>
        <v>#REF!</v>
      </c>
      <c r="AQ98" s="21" t="e">
        <f t="shared" ca="1" si="36"/>
        <v>#REF!</v>
      </c>
      <c r="AR98" s="21" t="e">
        <f t="shared" ca="1" si="36"/>
        <v>#REF!</v>
      </c>
      <c r="AS98" s="1" t="s">
        <v>19</v>
      </c>
      <c r="AT98"/>
      <c r="AU98"/>
      <c r="AV98"/>
    </row>
    <row r="99" spans="2:48">
      <c r="B99" s="4" t="s">
        <v>37</v>
      </c>
      <c r="I99" s="21"/>
      <c r="J99" s="20">
        <v>-134</v>
      </c>
      <c r="K99" s="39">
        <f>'IS-Other Calculations'!K183</f>
        <v>60</v>
      </c>
      <c r="L99" s="39">
        <f>'IS-Other Calculations'!L183</f>
        <v>0</v>
      </c>
      <c r="M99" s="39">
        <f>'IS-Other Calculations'!M183</f>
        <v>0</v>
      </c>
      <c r="N99" s="39">
        <f>'IS-Other Calculations'!N183</f>
        <v>0</v>
      </c>
      <c r="O99" s="39">
        <f>'IS-Other Calculations'!O183</f>
        <v>0</v>
      </c>
      <c r="P99" s="267"/>
      <c r="Q99" s="1" t="s">
        <v>285</v>
      </c>
      <c r="T99" s="398"/>
      <c r="U99" s="650">
        <f>N99</f>
        <v>0</v>
      </c>
      <c r="V99" s="650">
        <f t="shared" ref="V99:AE99" si="37">U99</f>
        <v>0</v>
      </c>
      <c r="W99" s="650">
        <f t="shared" si="37"/>
        <v>0</v>
      </c>
      <c r="X99" s="650">
        <f>W99</f>
        <v>0</v>
      </c>
      <c r="Y99" s="39">
        <f t="shared" si="37"/>
        <v>0</v>
      </c>
      <c r="Z99" s="39">
        <f t="shared" si="37"/>
        <v>0</v>
      </c>
      <c r="AA99" s="39">
        <f t="shared" si="37"/>
        <v>0</v>
      </c>
      <c r="AB99" s="39">
        <f t="shared" si="37"/>
        <v>0</v>
      </c>
      <c r="AC99" s="39">
        <f t="shared" si="37"/>
        <v>0</v>
      </c>
      <c r="AD99" s="39">
        <f t="shared" si="37"/>
        <v>0</v>
      </c>
      <c r="AE99" s="39">
        <f t="shared" si="37"/>
        <v>0</v>
      </c>
      <c r="AF99" s="39">
        <f>AE99</f>
        <v>0</v>
      </c>
      <c r="AG99" s="145">
        <f>$O$99/6</f>
        <v>0</v>
      </c>
      <c r="AH99" s="145">
        <f t="shared" ref="AH99:AR99" si="38">$O$99/6</f>
        <v>0</v>
      </c>
      <c r="AI99" s="145">
        <f t="shared" si="38"/>
        <v>0</v>
      </c>
      <c r="AJ99" s="145">
        <f t="shared" si="38"/>
        <v>0</v>
      </c>
      <c r="AK99" s="145">
        <f t="shared" si="38"/>
        <v>0</v>
      </c>
      <c r="AL99" s="145">
        <f t="shared" si="38"/>
        <v>0</v>
      </c>
      <c r="AM99" s="145">
        <f t="shared" si="38"/>
        <v>0</v>
      </c>
      <c r="AN99" s="145">
        <f t="shared" si="38"/>
        <v>0</v>
      </c>
      <c r="AO99" s="145">
        <f t="shared" si="38"/>
        <v>0</v>
      </c>
      <c r="AP99" s="145">
        <f t="shared" si="38"/>
        <v>0</v>
      </c>
      <c r="AQ99" s="145">
        <f t="shared" si="38"/>
        <v>0</v>
      </c>
      <c r="AR99" s="145">
        <f t="shared" si="38"/>
        <v>0</v>
      </c>
      <c r="AS99" s="1" t="s">
        <v>19</v>
      </c>
      <c r="AT99"/>
      <c r="AU99"/>
      <c r="AV99"/>
    </row>
    <row r="100" spans="2:48">
      <c r="B100" s="4" t="s">
        <v>2</v>
      </c>
      <c r="I100" s="21"/>
      <c r="J100" s="21"/>
      <c r="K100" s="21"/>
      <c r="L100" s="21"/>
      <c r="M100" s="21"/>
      <c r="N100" s="21"/>
      <c r="O100" s="21"/>
      <c r="P100" s="21"/>
      <c r="Q100" s="1" t="s">
        <v>285</v>
      </c>
      <c r="T100" s="398"/>
      <c r="U100" s="641"/>
      <c r="V100" s="641"/>
      <c r="W100" s="641"/>
      <c r="X100" s="641"/>
      <c r="AS100" s="1" t="s">
        <v>19</v>
      </c>
      <c r="AT100"/>
      <c r="AU100"/>
      <c r="AV100"/>
    </row>
    <row r="101" spans="2:48">
      <c r="B101" s="3" t="s">
        <v>38</v>
      </c>
      <c r="I101" s="21"/>
      <c r="J101" s="23">
        <f ca="1">SUM(J98,J99)</f>
        <v>-108131.94119825668</v>
      </c>
      <c r="K101" s="23">
        <f t="shared" ref="K101:N101" ca="1" si="39">SUM(K98,K99)</f>
        <v>-50808.00395940087</v>
      </c>
      <c r="L101" s="23">
        <f ca="1">SUM(L98,L99)</f>
        <v>-82216</v>
      </c>
      <c r="M101" s="23">
        <f ca="1">SUM(M98,M99)</f>
        <v>-122387.44</v>
      </c>
      <c r="N101" s="23">
        <f t="shared" ca="1" si="39"/>
        <v>-44985.732403124566</v>
      </c>
      <c r="O101" s="23">
        <f ca="1">SUM(O98,O99)</f>
        <v>-61032.887018946771</v>
      </c>
      <c r="P101" s="23"/>
      <c r="Q101" s="1" t="s">
        <v>285</v>
      </c>
      <c r="T101" s="398"/>
      <c r="U101" s="640">
        <f>SUM(U98,U99)+U92</f>
        <v>-2131.9647338464201</v>
      </c>
      <c r="V101" s="640">
        <f>SUM(V98,V99)+V92</f>
        <v>-17646.399790784933</v>
      </c>
      <c r="W101" s="640">
        <f t="shared" ref="W101:AL101" si="40">SUM(W98,W99)+W92</f>
        <v>-11431.632734713434</v>
      </c>
      <c r="X101" s="640">
        <f>SUM(X98,X99)+X92</f>
        <v>-8851.4319378148575</v>
      </c>
      <c r="Y101" s="23">
        <f t="shared" ca="1" si="40"/>
        <v>-2947.044742840897</v>
      </c>
      <c r="Z101" s="23">
        <f t="shared" ca="1" si="40"/>
        <v>-9716.7434874976025</v>
      </c>
      <c r="AA101" s="23">
        <f t="shared" ca="1" si="40"/>
        <v>339.5111587399042</v>
      </c>
      <c r="AB101" s="23">
        <f t="shared" ca="1" si="40"/>
        <v>833.82411652433802</v>
      </c>
      <c r="AC101" s="23">
        <f t="shared" ca="1" si="40"/>
        <v>2408.0948633947992</v>
      </c>
      <c r="AD101" s="23">
        <f t="shared" ca="1" si="40"/>
        <v>1094.6759135856992</v>
      </c>
      <c r="AE101" s="23">
        <f t="shared" ca="1" si="40"/>
        <v>1157.3766693468224</v>
      </c>
      <c r="AF101" s="23">
        <f t="shared" ca="1" si="40"/>
        <v>1906.0023027823463</v>
      </c>
      <c r="AG101" s="23">
        <f t="shared" ca="1" si="40"/>
        <v>-12654.052750690076</v>
      </c>
      <c r="AH101" s="23">
        <f t="shared" ca="1" si="40"/>
        <v>-9967.6895113291102</v>
      </c>
      <c r="AI101" s="23">
        <f t="shared" ca="1" si="40"/>
        <v>-11766.025004291052</v>
      </c>
      <c r="AJ101" s="23">
        <f t="shared" ca="1" si="40"/>
        <v>-9375.2980311200245</v>
      </c>
      <c r="AK101" s="23">
        <f t="shared" ca="1" si="40"/>
        <v>-9079.1022910155334</v>
      </c>
      <c r="AL101" s="23">
        <f t="shared" ca="1" si="40"/>
        <v>-8190.7194305010426</v>
      </c>
      <c r="AM101" s="23" t="e">
        <f t="shared" ref="AM101:AR101" ca="1" si="41">SUM(AM98,AM99)+AM92</f>
        <v>#REF!</v>
      </c>
      <c r="AN101" s="23" t="e">
        <f t="shared" ca="1" si="41"/>
        <v>#REF!</v>
      </c>
      <c r="AO101" s="23" t="e">
        <f t="shared" ca="1" si="41"/>
        <v>#REF!</v>
      </c>
      <c r="AP101" s="23" t="e">
        <f t="shared" ca="1" si="41"/>
        <v>#REF!</v>
      </c>
      <c r="AQ101" s="23" t="e">
        <f t="shared" ca="1" si="41"/>
        <v>#REF!</v>
      </c>
      <c r="AR101" s="23" t="e">
        <f t="shared" ca="1" si="41"/>
        <v>#REF!</v>
      </c>
      <c r="AS101" s="1" t="s">
        <v>19</v>
      </c>
      <c r="AT101"/>
      <c r="AU101"/>
      <c r="AV101"/>
    </row>
    <row r="102" spans="2:48">
      <c r="B102" s="4" t="s">
        <v>2</v>
      </c>
      <c r="I102" s="21"/>
      <c r="J102" s="21"/>
      <c r="K102" s="21" t="s">
        <v>2</v>
      </c>
      <c r="L102" s="21"/>
      <c r="M102" s="21"/>
      <c r="N102" s="21"/>
      <c r="O102" s="21"/>
      <c r="P102" s="21"/>
      <c r="Q102" s="1" t="s">
        <v>285</v>
      </c>
      <c r="T102" s="398"/>
      <c r="U102" s="641"/>
      <c r="V102" s="641"/>
      <c r="W102" s="641"/>
      <c r="X102" s="641"/>
      <c r="AS102" s="1" t="s">
        <v>19</v>
      </c>
      <c r="AT102"/>
      <c r="AU102"/>
      <c r="AV102"/>
    </row>
    <row r="103" spans="2:48">
      <c r="B103" s="3" t="s">
        <v>39</v>
      </c>
      <c r="I103" s="21"/>
      <c r="J103" s="21"/>
      <c r="K103" s="21" t="s">
        <v>2</v>
      </c>
      <c r="L103" s="21" t="s">
        <v>2</v>
      </c>
      <c r="M103" s="21"/>
      <c r="N103" s="21"/>
      <c r="O103" s="21"/>
      <c r="P103" s="21"/>
      <c r="Q103" s="1" t="s">
        <v>285</v>
      </c>
      <c r="T103" s="398"/>
      <c r="U103" s="641"/>
      <c r="V103" s="641"/>
      <c r="W103" s="641"/>
      <c r="X103" s="641"/>
      <c r="AS103" s="1" t="s">
        <v>19</v>
      </c>
      <c r="AT103"/>
      <c r="AU103"/>
      <c r="AV103"/>
    </row>
    <row r="104" spans="2:48">
      <c r="B104" s="3" t="s">
        <v>2</v>
      </c>
      <c r="I104" s="21"/>
      <c r="J104" s="21" t="s">
        <v>2</v>
      </c>
      <c r="K104" s="21" t="s">
        <v>2</v>
      </c>
      <c r="L104" s="21" t="s">
        <v>2</v>
      </c>
      <c r="M104" s="21"/>
      <c r="N104" s="21"/>
      <c r="O104" s="21"/>
      <c r="P104" s="21"/>
      <c r="Q104" s="1" t="s">
        <v>285</v>
      </c>
      <c r="T104" s="398"/>
      <c r="U104" s="641"/>
      <c r="V104" s="641"/>
      <c r="W104" s="641"/>
      <c r="X104" s="641"/>
      <c r="AS104" s="1" t="s">
        <v>19</v>
      </c>
      <c r="AT104"/>
      <c r="AU104"/>
      <c r="AV104"/>
    </row>
    <row r="105" spans="2:48">
      <c r="B105" s="4" t="s">
        <v>40</v>
      </c>
      <c r="I105" s="21"/>
      <c r="J105" s="20">
        <v>-7172</v>
      </c>
      <c r="K105" s="20">
        <v>-7451</v>
      </c>
      <c r="L105" s="20">
        <v>-3201</v>
      </c>
      <c r="M105" s="20">
        <v>-135</v>
      </c>
      <c r="N105" s="29">
        <f>-'BS-Other Calculations'!O15</f>
        <v>-7975.9470273487022</v>
      </c>
      <c r="O105" s="29">
        <f>-'BS-Other Calculations'!P15</f>
        <v>-11845.152487351676</v>
      </c>
      <c r="P105" s="29"/>
      <c r="Q105" s="1" t="s">
        <v>285</v>
      </c>
      <c r="T105" s="398"/>
      <c r="U105" s="642">
        <f>-'BS-Other Calculations'!W15</f>
        <v>0</v>
      </c>
      <c r="V105" s="642">
        <f>-'BS-Other Calculations'!X15</f>
        <v>0</v>
      </c>
      <c r="W105" s="642">
        <f>-'BS-Other Calculations'!Y15</f>
        <v>0</v>
      </c>
      <c r="X105" s="642">
        <f>-'BS-Other Calculations'!Z15</f>
        <v>0</v>
      </c>
      <c r="Y105" s="29">
        <f>-'BS-Other Calculations'!AA15</f>
        <v>-6.6214811230061921</v>
      </c>
      <c r="Z105" s="29">
        <f>-'BS-Other Calculations'!AB15</f>
        <v>-18.945064530798518</v>
      </c>
      <c r="AA105" s="29">
        <f>-'BS-Other Calculations'!AC15</f>
        <v>-1324.8456937854623</v>
      </c>
      <c r="AB105" s="29">
        <f>-'BS-Other Calculations'!AD15</f>
        <v>-1324.1939212359644</v>
      </c>
      <c r="AC105" s="29">
        <f>-'BS-Other Calculations'!AE15</f>
        <v>-1326.4443848869719</v>
      </c>
      <c r="AD105" s="29">
        <f>-'BS-Other Calculations'!AF15</f>
        <v>-1323.9681483917213</v>
      </c>
      <c r="AE105" s="29">
        <f>-'BS-Other Calculations'!AG15</f>
        <v>-1324.6242208138772</v>
      </c>
      <c r="AF105" s="29">
        <f>-'BS-Other Calculations'!AH15</f>
        <v>-1326.3041125809009</v>
      </c>
      <c r="AG105" s="29">
        <f>-'BS-Other Calculations'!AI15</f>
        <v>-1976.1072820961508</v>
      </c>
      <c r="AH105" s="29">
        <f>-'BS-Other Calculations'!AJ15</f>
        <v>-1973.0857312993257</v>
      </c>
      <c r="AI105" s="29">
        <f>-'BS-Other Calculations'!AK15</f>
        <v>-1975.7335509681213</v>
      </c>
      <c r="AJ105" s="29">
        <f>-'BS-Other Calculations'!AL15</f>
        <v>-1973.0857312993257</v>
      </c>
      <c r="AK105" s="29">
        <f>-'BS-Other Calculations'!AM15</f>
        <v>-1973.0857312993257</v>
      </c>
      <c r="AL105" s="29">
        <f>-'BS-Other Calculations'!AN15</f>
        <v>-1974.0544603894277</v>
      </c>
      <c r="AM105" s="29">
        <f>-'BS-Other Calculations'!AO15</f>
        <v>-1981.9657479585958</v>
      </c>
      <c r="AN105" s="29">
        <f>-'BS-Other Calculations'!AP15</f>
        <v>-1981.9657479585958</v>
      </c>
      <c r="AO105" s="29">
        <f>-'BS-Other Calculations'!AQ15</f>
        <v>-1981.9657479585958</v>
      </c>
      <c r="AP105" s="29">
        <f>-'BS-Other Calculations'!AR15</f>
        <v>-1981.7702192179991</v>
      </c>
      <c r="AQ105" s="29">
        <f>-'BS-Other Calculations'!AS15</f>
        <v>-1981.1252832527321</v>
      </c>
      <c r="AR105" s="29">
        <f>-'BS-Other Calculations'!AT15</f>
        <v>-1981.1252832527321</v>
      </c>
      <c r="AS105" s="1" t="s">
        <v>19</v>
      </c>
      <c r="AT105"/>
      <c r="AU105"/>
      <c r="AV105"/>
    </row>
    <row r="106" spans="2:48">
      <c r="B106" s="4" t="s">
        <v>41</v>
      </c>
      <c r="I106" s="21"/>
      <c r="J106" s="20">
        <v>0</v>
      </c>
      <c r="K106" s="20">
        <v>66</v>
      </c>
      <c r="L106" s="20">
        <v>48</v>
      </c>
      <c r="M106" s="20">
        <v>0</v>
      </c>
      <c r="N106" s="21">
        <f>SUM(U106:AF106)</f>
        <v>0</v>
      </c>
      <c r="O106" s="21">
        <f>SUM(AG106:AL106)</f>
        <v>0</v>
      </c>
      <c r="P106" s="21"/>
      <c r="Q106" s="1" t="s">
        <v>285</v>
      </c>
      <c r="T106" s="398"/>
      <c r="U106" s="641">
        <f>'IS-Other Calculations'!W144-'BS-Other Calculations'!W24</f>
        <v>0</v>
      </c>
      <c r="V106" s="641">
        <f>'IS-Other Calculations'!X144-'BS-Other Calculations'!X24</f>
        <v>0</v>
      </c>
      <c r="W106" s="641">
        <f>'IS-Other Calculations'!Y144-'BS-Other Calculations'!Y24</f>
        <v>0</v>
      </c>
      <c r="X106" s="641">
        <f>'IS-Other Calculations'!Z144-'BS-Other Calculations'!Z24</f>
        <v>0</v>
      </c>
      <c r="Y106" s="21">
        <f>'IS-Other Calculations'!AA144-'BS-Other Calculations'!AA24</f>
        <v>0</v>
      </c>
      <c r="Z106" s="21">
        <f>'IS-Other Calculations'!AB144-'BS-Other Calculations'!AB24</f>
        <v>0</v>
      </c>
      <c r="AA106" s="21">
        <f>'IS-Other Calculations'!AC144-'BS-Other Calculations'!AC24</f>
        <v>0</v>
      </c>
      <c r="AB106" s="21">
        <f>'IS-Other Calculations'!AD144-'BS-Other Calculations'!AD24</f>
        <v>0</v>
      </c>
      <c r="AC106" s="21">
        <f>'IS-Other Calculations'!AE144-'BS-Other Calculations'!AE24</f>
        <v>0</v>
      </c>
      <c r="AD106" s="21">
        <f>'IS-Other Calculations'!AF144-'BS-Other Calculations'!AF24</f>
        <v>0</v>
      </c>
      <c r="AE106" s="21">
        <f>'IS-Other Calculations'!AG144-'BS-Other Calculations'!AG24</f>
        <v>0</v>
      </c>
      <c r="AF106" s="21">
        <f>'IS-Other Calculations'!AH144-'BS-Other Calculations'!AH24</f>
        <v>0</v>
      </c>
      <c r="AG106" s="21">
        <f>'IS-Other Calculations'!AI144-'BS-Other Calculations'!AI24</f>
        <v>0</v>
      </c>
      <c r="AH106" s="21">
        <f>'IS-Other Calculations'!AJ144-'BS-Other Calculations'!AJ24</f>
        <v>0</v>
      </c>
      <c r="AI106" s="21">
        <f>'IS-Other Calculations'!AK144-'BS-Other Calculations'!AK24</f>
        <v>0</v>
      </c>
      <c r="AJ106" s="21">
        <f>'IS-Other Calculations'!AL144-'BS-Other Calculations'!AL24</f>
        <v>0</v>
      </c>
      <c r="AK106" s="21">
        <f>'IS-Other Calculations'!AM144-'BS-Other Calculations'!AM24</f>
        <v>0</v>
      </c>
      <c r="AL106" s="21">
        <f>'IS-Other Calculations'!AN144-'BS-Other Calculations'!AN24</f>
        <v>0</v>
      </c>
      <c r="AM106" s="21">
        <f>'IS-Other Calculations'!AO144-'BS-Other Calculations'!AO24</f>
        <v>0</v>
      </c>
      <c r="AN106" s="21">
        <f>'IS-Other Calculations'!AP144-'BS-Other Calculations'!AP24</f>
        <v>0</v>
      </c>
      <c r="AO106" s="21">
        <f>'IS-Other Calculations'!AQ144-'BS-Other Calculations'!AQ24</f>
        <v>0</v>
      </c>
      <c r="AP106" s="21">
        <f>'IS-Other Calculations'!AR144-'BS-Other Calculations'!AR24</f>
        <v>0</v>
      </c>
      <c r="AQ106" s="21">
        <f>'IS-Other Calculations'!AS144-'BS-Other Calculations'!AS24</f>
        <v>0</v>
      </c>
      <c r="AR106" s="21">
        <f>'IS-Other Calculations'!AT144-'BS-Other Calculations'!AT24</f>
        <v>0</v>
      </c>
      <c r="AS106" s="1" t="s">
        <v>19</v>
      </c>
      <c r="AT106"/>
      <c r="AU106"/>
      <c r="AV106"/>
    </row>
    <row r="107" spans="2:48">
      <c r="B107" s="4" t="s">
        <v>42</v>
      </c>
      <c r="I107" s="21"/>
      <c r="J107" s="20">
        <v>0</v>
      </c>
      <c r="K107" s="20">
        <v>-1500</v>
      </c>
      <c r="L107" s="20">
        <v>-200</v>
      </c>
      <c r="M107" s="20">
        <v>-190</v>
      </c>
      <c r="N107" s="29">
        <f>-'BS-Other Calculations'!O123</f>
        <v>0</v>
      </c>
      <c r="O107" s="29">
        <f>-'BS-Other Calculations'!P123</f>
        <v>0</v>
      </c>
      <c r="P107" s="29"/>
      <c r="Q107" s="1" t="s">
        <v>285</v>
      </c>
      <c r="T107" s="398"/>
      <c r="U107" s="642">
        <f>-'BS-Other Calculations'!W123</f>
        <v>0</v>
      </c>
      <c r="V107" s="642">
        <f>-'BS-Other Calculations'!X123</f>
        <v>0</v>
      </c>
      <c r="W107" s="642">
        <f>-'BS-Other Calculations'!Y123</f>
        <v>0</v>
      </c>
      <c r="X107" s="642">
        <f>-'BS-Other Calculations'!Z123</f>
        <v>0</v>
      </c>
      <c r="Y107" s="29">
        <f>-'BS-Other Calculations'!AA123</f>
        <v>0</v>
      </c>
      <c r="Z107" s="29">
        <f>-'BS-Other Calculations'!AB123</f>
        <v>0</v>
      </c>
      <c r="AA107" s="29">
        <f>-'BS-Other Calculations'!AC123</f>
        <v>0</v>
      </c>
      <c r="AB107" s="29">
        <f>-'BS-Other Calculations'!AD123</f>
        <v>0</v>
      </c>
      <c r="AC107" s="29">
        <f>-'BS-Other Calculations'!AE123</f>
        <v>0</v>
      </c>
      <c r="AD107" s="29">
        <f>-'BS-Other Calculations'!AF123</f>
        <v>0</v>
      </c>
      <c r="AE107" s="29">
        <f>-'BS-Other Calculations'!AG123</f>
        <v>0</v>
      </c>
      <c r="AF107" s="29">
        <f>-'BS-Other Calculations'!AH123</f>
        <v>0</v>
      </c>
      <c r="AG107" s="29">
        <f>-'BS-Other Calculations'!AI123</f>
        <v>0</v>
      </c>
      <c r="AH107" s="29">
        <f>-'BS-Other Calculations'!AJ123</f>
        <v>0</v>
      </c>
      <c r="AI107" s="29">
        <f>-'BS-Other Calculations'!AK123</f>
        <v>0</v>
      </c>
      <c r="AJ107" s="29">
        <f>-'BS-Other Calculations'!AL123</f>
        <v>0</v>
      </c>
      <c r="AK107" s="29">
        <f>-'BS-Other Calculations'!AM123</f>
        <v>0</v>
      </c>
      <c r="AL107" s="29">
        <f>-'BS-Other Calculations'!AN123</f>
        <v>0</v>
      </c>
      <c r="AM107" s="29">
        <f>-'BS-Other Calculations'!AO123</f>
        <v>0</v>
      </c>
      <c r="AN107" s="29">
        <f>-'BS-Other Calculations'!AP123</f>
        <v>0</v>
      </c>
      <c r="AO107" s="29">
        <f>-'BS-Other Calculations'!AQ123</f>
        <v>0</v>
      </c>
      <c r="AP107" s="29">
        <f>-'BS-Other Calculations'!AR123</f>
        <v>0</v>
      </c>
      <c r="AQ107" s="29">
        <f>-'BS-Other Calculations'!AS123</f>
        <v>0</v>
      </c>
      <c r="AR107" s="29">
        <f>-'BS-Other Calculations'!AT123</f>
        <v>0</v>
      </c>
      <c r="AS107" s="1" t="s">
        <v>19</v>
      </c>
      <c r="AT107"/>
      <c r="AU107"/>
      <c r="AV107"/>
    </row>
    <row r="108" spans="2:48">
      <c r="B108" s="4" t="s">
        <v>43</v>
      </c>
      <c r="I108" s="21"/>
      <c r="J108" s="20">
        <v>0</v>
      </c>
      <c r="K108" s="20">
        <v>396</v>
      </c>
      <c r="L108" s="20">
        <v>0</v>
      </c>
      <c r="M108" s="20">
        <v>0</v>
      </c>
      <c r="N108" s="29">
        <f>-'BS-Other Calculations'!O124</f>
        <v>0</v>
      </c>
      <c r="O108" s="29">
        <f>-'BS-Other Calculations'!P124</f>
        <v>0</v>
      </c>
      <c r="P108" s="29"/>
      <c r="Q108" s="1" t="s">
        <v>285</v>
      </c>
      <c r="T108" s="398"/>
      <c r="U108" s="642">
        <f>-'BS-Other Calculations'!W124</f>
        <v>0</v>
      </c>
      <c r="V108" s="642">
        <f>-'BS-Other Calculations'!X124</f>
        <v>0</v>
      </c>
      <c r="W108" s="642">
        <f>-'BS-Other Calculations'!Y124</f>
        <v>0</v>
      </c>
      <c r="X108" s="642">
        <f>-'BS-Other Calculations'!Z124</f>
        <v>0</v>
      </c>
      <c r="Y108" s="29">
        <f>-'BS-Other Calculations'!AA124</f>
        <v>0</v>
      </c>
      <c r="Z108" s="29">
        <f>-'BS-Other Calculations'!AB124</f>
        <v>0</v>
      </c>
      <c r="AA108" s="29">
        <f>-'BS-Other Calculations'!AC124</f>
        <v>0</v>
      </c>
      <c r="AB108" s="29">
        <f>-'BS-Other Calculations'!AD124</f>
        <v>0</v>
      </c>
      <c r="AC108" s="29">
        <f>-'BS-Other Calculations'!AE124</f>
        <v>0</v>
      </c>
      <c r="AD108" s="29">
        <f>-'BS-Other Calculations'!AF124</f>
        <v>0</v>
      </c>
      <c r="AE108" s="29">
        <f>-'BS-Other Calculations'!AG124</f>
        <v>0</v>
      </c>
      <c r="AF108" s="29">
        <f>-'BS-Other Calculations'!AH124</f>
        <v>0</v>
      </c>
      <c r="AG108" s="29">
        <f>-'BS-Other Calculations'!AI124</f>
        <v>0</v>
      </c>
      <c r="AH108" s="29">
        <f>-'BS-Other Calculations'!AJ124</f>
        <v>0</v>
      </c>
      <c r="AI108" s="29">
        <f>-'BS-Other Calculations'!AK124</f>
        <v>0</v>
      </c>
      <c r="AJ108" s="29">
        <f>-'BS-Other Calculations'!AL124</f>
        <v>0</v>
      </c>
      <c r="AK108" s="29">
        <f>-'BS-Other Calculations'!AM124</f>
        <v>0</v>
      </c>
      <c r="AL108" s="29">
        <f>-'BS-Other Calculations'!AN124</f>
        <v>0</v>
      </c>
      <c r="AM108" s="29">
        <f>-'BS-Other Calculations'!AO124</f>
        <v>0</v>
      </c>
      <c r="AN108" s="29">
        <f>-'BS-Other Calculations'!AP124</f>
        <v>0</v>
      </c>
      <c r="AO108" s="29">
        <f>-'BS-Other Calculations'!AQ124</f>
        <v>0</v>
      </c>
      <c r="AP108" s="29">
        <f>-'BS-Other Calculations'!AR124</f>
        <v>0</v>
      </c>
      <c r="AQ108" s="29">
        <f>-'BS-Other Calculations'!AS124</f>
        <v>0</v>
      </c>
      <c r="AR108" s="29">
        <f>-'BS-Other Calculations'!AT124</f>
        <v>0</v>
      </c>
      <c r="AS108" s="1" t="s">
        <v>19</v>
      </c>
      <c r="AT108"/>
      <c r="AU108"/>
      <c r="AV108"/>
    </row>
    <row r="109" spans="2:48">
      <c r="B109" s="4" t="s">
        <v>44</v>
      </c>
      <c r="I109" s="21"/>
      <c r="J109" s="20">
        <v>2000</v>
      </c>
      <c r="K109" s="20">
        <v>0</v>
      </c>
      <c r="L109" s="20">
        <v>0</v>
      </c>
      <c r="M109" s="20">
        <v>0</v>
      </c>
      <c r="N109" s="20">
        <v>0</v>
      </c>
      <c r="O109" s="20">
        <v>0</v>
      </c>
      <c r="P109" s="377"/>
      <c r="Q109" s="1" t="s">
        <v>285</v>
      </c>
      <c r="T109" s="398"/>
      <c r="U109" s="650">
        <f>$N$109/12</f>
        <v>0</v>
      </c>
      <c r="V109" s="650">
        <f t="shared" ref="V109:AF109" si="42">$N$109/12</f>
        <v>0</v>
      </c>
      <c r="W109" s="650">
        <f t="shared" si="42"/>
        <v>0</v>
      </c>
      <c r="X109" s="650">
        <f>$N$109/12</f>
        <v>0</v>
      </c>
      <c r="Y109" s="39">
        <f t="shared" si="42"/>
        <v>0</v>
      </c>
      <c r="Z109" s="39">
        <f t="shared" si="42"/>
        <v>0</v>
      </c>
      <c r="AA109" s="39">
        <f t="shared" si="42"/>
        <v>0</v>
      </c>
      <c r="AB109" s="39">
        <f t="shared" si="42"/>
        <v>0</v>
      </c>
      <c r="AC109" s="39">
        <f t="shared" si="42"/>
        <v>0</v>
      </c>
      <c r="AD109" s="39">
        <f t="shared" si="42"/>
        <v>0</v>
      </c>
      <c r="AE109" s="39">
        <f t="shared" si="42"/>
        <v>0</v>
      </c>
      <c r="AF109" s="39">
        <f t="shared" si="42"/>
        <v>0</v>
      </c>
      <c r="AG109" s="145">
        <f>$O$109/6</f>
        <v>0</v>
      </c>
      <c r="AH109" s="145">
        <f t="shared" ref="AH109:AR109" si="43">$O$109/6</f>
        <v>0</v>
      </c>
      <c r="AI109" s="145">
        <f t="shared" si="43"/>
        <v>0</v>
      </c>
      <c r="AJ109" s="145">
        <f t="shared" si="43"/>
        <v>0</v>
      </c>
      <c r="AK109" s="145">
        <f t="shared" si="43"/>
        <v>0</v>
      </c>
      <c r="AL109" s="145">
        <f t="shared" si="43"/>
        <v>0</v>
      </c>
      <c r="AM109" s="145">
        <f t="shared" si="43"/>
        <v>0</v>
      </c>
      <c r="AN109" s="145">
        <f t="shared" si="43"/>
        <v>0</v>
      </c>
      <c r="AO109" s="145">
        <f t="shared" si="43"/>
        <v>0</v>
      </c>
      <c r="AP109" s="145">
        <f t="shared" si="43"/>
        <v>0</v>
      </c>
      <c r="AQ109" s="145">
        <f t="shared" si="43"/>
        <v>0</v>
      </c>
      <c r="AR109" s="145">
        <f t="shared" si="43"/>
        <v>0</v>
      </c>
      <c r="AS109" s="1" t="s">
        <v>19</v>
      </c>
      <c r="AT109"/>
      <c r="AU109"/>
      <c r="AV109"/>
    </row>
    <row r="110" spans="2:48">
      <c r="B110" s="4" t="s">
        <v>45</v>
      </c>
      <c r="I110" s="21"/>
      <c r="J110" s="20">
        <v>110000</v>
      </c>
      <c r="K110" s="20">
        <v>110000</v>
      </c>
      <c r="L110" s="20">
        <v>0</v>
      </c>
      <c r="M110" s="20">
        <v>0</v>
      </c>
      <c r="N110" s="20">
        <v>0</v>
      </c>
      <c r="O110" s="20">
        <v>0</v>
      </c>
      <c r="P110" s="377"/>
      <c r="Q110" s="1" t="s">
        <v>285</v>
      </c>
      <c r="T110" s="398"/>
      <c r="U110" s="650">
        <f>$N$110/12</f>
        <v>0</v>
      </c>
      <c r="V110" s="650">
        <f t="shared" ref="V110:AF110" si="44">$N$110/12</f>
        <v>0</v>
      </c>
      <c r="W110" s="650">
        <f t="shared" si="44"/>
        <v>0</v>
      </c>
      <c r="X110" s="650">
        <f>$N$110/12</f>
        <v>0</v>
      </c>
      <c r="Y110" s="39">
        <f t="shared" si="44"/>
        <v>0</v>
      </c>
      <c r="Z110" s="39">
        <f t="shared" si="44"/>
        <v>0</v>
      </c>
      <c r="AA110" s="39">
        <f t="shared" si="44"/>
        <v>0</v>
      </c>
      <c r="AB110" s="39">
        <f t="shared" si="44"/>
        <v>0</v>
      </c>
      <c r="AC110" s="39">
        <f t="shared" si="44"/>
        <v>0</v>
      </c>
      <c r="AD110" s="39">
        <f t="shared" si="44"/>
        <v>0</v>
      </c>
      <c r="AE110" s="39">
        <f t="shared" si="44"/>
        <v>0</v>
      </c>
      <c r="AF110" s="39">
        <f t="shared" si="44"/>
        <v>0</v>
      </c>
      <c r="AG110" s="145">
        <f>$O$110/6</f>
        <v>0</v>
      </c>
      <c r="AH110" s="145">
        <f t="shared" ref="AH110:AR110" si="45">$O$110/6</f>
        <v>0</v>
      </c>
      <c r="AI110" s="145">
        <f t="shared" si="45"/>
        <v>0</v>
      </c>
      <c r="AJ110" s="145">
        <f t="shared" si="45"/>
        <v>0</v>
      </c>
      <c r="AK110" s="145">
        <f t="shared" si="45"/>
        <v>0</v>
      </c>
      <c r="AL110" s="145">
        <f t="shared" si="45"/>
        <v>0</v>
      </c>
      <c r="AM110" s="145">
        <f t="shared" si="45"/>
        <v>0</v>
      </c>
      <c r="AN110" s="145">
        <f t="shared" si="45"/>
        <v>0</v>
      </c>
      <c r="AO110" s="145">
        <f t="shared" si="45"/>
        <v>0</v>
      </c>
      <c r="AP110" s="145">
        <f t="shared" si="45"/>
        <v>0</v>
      </c>
      <c r="AQ110" s="145">
        <f t="shared" si="45"/>
        <v>0</v>
      </c>
      <c r="AR110" s="145">
        <f t="shared" si="45"/>
        <v>0</v>
      </c>
      <c r="AS110" s="1" t="s">
        <v>19</v>
      </c>
      <c r="AT110"/>
      <c r="AU110"/>
      <c r="AV110"/>
    </row>
    <row r="111" spans="2:48">
      <c r="B111" s="4" t="s">
        <v>46</v>
      </c>
      <c r="I111" s="21"/>
      <c r="J111" s="20">
        <v>9458</v>
      </c>
      <c r="K111" s="20">
        <v>4606</v>
      </c>
      <c r="L111" s="20">
        <v>2239</v>
      </c>
      <c r="M111" s="20">
        <v>857</v>
      </c>
      <c r="N111" s="29">
        <f>'IS-Other Calculations'!N157</f>
        <v>2719.8375264573742</v>
      </c>
      <c r="O111" s="29">
        <f>'IS-Other Calculations'!O157</f>
        <v>1959.1037237153835</v>
      </c>
      <c r="P111" s="29"/>
      <c r="Q111" s="1" t="s">
        <v>285</v>
      </c>
      <c r="T111" s="398"/>
      <c r="U111" s="642">
        <f>'IS-Other Calculations'!W157</f>
        <v>9.1353600000729793E-4</v>
      </c>
      <c r="V111" s="642">
        <f>'IS-Other Calculations'!X157</f>
        <v>0.17778724399999171</v>
      </c>
      <c r="W111" s="642">
        <f>'IS-Other Calculations'!Y157</f>
        <v>150.580927441</v>
      </c>
      <c r="X111" s="642">
        <f>'IS-Other Calculations'!Z157</f>
        <v>0.50410646500001899</v>
      </c>
      <c r="Y111" s="29">
        <f>'IS-Other Calculations'!AA157</f>
        <v>81.092033164249997</v>
      </c>
      <c r="Z111" s="29">
        <f>'IS-Other Calculations'!AB157</f>
        <v>360.59522172947277</v>
      </c>
      <c r="AA111" s="29">
        <f>'IS-Other Calculations'!AC157</f>
        <v>358.84832680094019</v>
      </c>
      <c r="AB111" s="29">
        <f>'IS-Other Calculations'!AD157</f>
        <v>357.10143187240755</v>
      </c>
      <c r="AC111" s="29">
        <f>'IS-Other Calculations'!AE157</f>
        <v>355.3545369438749</v>
      </c>
      <c r="AD111" s="29">
        <f>'IS-Other Calculations'!AF157</f>
        <v>353.60764201534226</v>
      </c>
      <c r="AE111" s="29">
        <f>'IS-Other Calculations'!AG157</f>
        <v>351.86074708680962</v>
      </c>
      <c r="AF111" s="29">
        <f>'IS-Other Calculations'!AH157</f>
        <v>350.11385215827698</v>
      </c>
      <c r="AG111" s="29">
        <f>'IS-Other Calculations'!AI157</f>
        <v>333.0681432678947</v>
      </c>
      <c r="AH111" s="29">
        <f>'IS-Other Calculations'!AJ157</f>
        <v>330.44780087509571</v>
      </c>
      <c r="AI111" s="29">
        <f>'IS-Other Calculations'!AK157</f>
        <v>327.82745848229678</v>
      </c>
      <c r="AJ111" s="29">
        <f>'IS-Other Calculations'!AL157</f>
        <v>325.20711608949779</v>
      </c>
      <c r="AK111" s="29">
        <f>'IS-Other Calculations'!AM157</f>
        <v>322.5867736966988</v>
      </c>
      <c r="AL111" s="29">
        <f>'IS-Other Calculations'!AN157</f>
        <v>319.96643130389987</v>
      </c>
      <c r="AM111" s="29">
        <f>'IS-Other Calculations'!AO157</f>
        <v>359.12599261850659</v>
      </c>
      <c r="AN111" s="29">
        <f>'IS-Other Calculations'!AP157</f>
        <v>356.06892649357445</v>
      </c>
      <c r="AO111" s="29">
        <f>'IS-Other Calculations'!AQ157</f>
        <v>353.01186036864232</v>
      </c>
      <c r="AP111" s="29">
        <f>'IS-Other Calculations'!AR157</f>
        <v>349.95479424371024</v>
      </c>
      <c r="AQ111" s="29">
        <f>'IS-Other Calculations'!AS157</f>
        <v>346.8977281187781</v>
      </c>
      <c r="AR111" s="29">
        <f>'IS-Other Calculations'!AT157</f>
        <v>343.84066199384597</v>
      </c>
      <c r="AS111" s="1" t="s">
        <v>19</v>
      </c>
      <c r="AT111"/>
      <c r="AU111"/>
      <c r="AV111"/>
    </row>
    <row r="112" spans="2:48">
      <c r="B112" s="4" t="s">
        <v>2</v>
      </c>
      <c r="I112" s="21"/>
      <c r="J112" s="21" t="s">
        <v>2</v>
      </c>
      <c r="K112" s="21" t="s">
        <v>2</v>
      </c>
      <c r="L112" s="21" t="s">
        <v>2</v>
      </c>
      <c r="M112" s="21"/>
      <c r="N112" s="21"/>
      <c r="O112" s="21"/>
      <c r="P112" s="21"/>
      <c r="Q112" s="1" t="s">
        <v>285</v>
      </c>
      <c r="T112" s="398"/>
      <c r="U112" s="641"/>
      <c r="V112" s="641"/>
      <c r="W112" s="641"/>
      <c r="X112" s="641"/>
      <c r="AS112" s="1" t="s">
        <v>19</v>
      </c>
      <c r="AT112"/>
      <c r="AU112"/>
      <c r="AV112"/>
    </row>
    <row r="113" spans="1:48">
      <c r="B113" s="3" t="s">
        <v>47</v>
      </c>
      <c r="I113" s="21"/>
      <c r="J113" s="22">
        <f t="shared" ref="J113:N113" si="46">SUM(J105:J111)</f>
        <v>114286</v>
      </c>
      <c r="K113" s="22">
        <f t="shared" si="46"/>
        <v>106117</v>
      </c>
      <c r="L113" s="22">
        <f t="shared" si="46"/>
        <v>-1114</v>
      </c>
      <c r="M113" s="22">
        <f t="shared" si="46"/>
        <v>532</v>
      </c>
      <c r="N113" s="22">
        <f t="shared" si="46"/>
        <v>-5256.109500891328</v>
      </c>
      <c r="O113" s="22">
        <f>SUM(O105:O111)</f>
        <v>-9886.0487636362923</v>
      </c>
      <c r="P113" s="22"/>
      <c r="Q113" s="1" t="s">
        <v>285</v>
      </c>
      <c r="T113" s="398"/>
      <c r="U113" s="662">
        <f>SUM(U105:U111)</f>
        <v>9.1353600000729793E-4</v>
      </c>
      <c r="V113" s="662">
        <f t="shared" ref="V113:AL113" si="47">SUM(V105:V111)</f>
        <v>0.17778724399999171</v>
      </c>
      <c r="W113" s="662">
        <f t="shared" si="47"/>
        <v>150.580927441</v>
      </c>
      <c r="X113" s="662">
        <f>SUM(X105:X111)</f>
        <v>0.50410646500001899</v>
      </c>
      <c r="Y113" s="22">
        <f t="shared" si="47"/>
        <v>74.470552041243806</v>
      </c>
      <c r="Z113" s="22">
        <f t="shared" si="47"/>
        <v>341.65015719867426</v>
      </c>
      <c r="AA113" s="22">
        <f t="shared" si="47"/>
        <v>-965.99736698452216</v>
      </c>
      <c r="AB113" s="22">
        <f t="shared" si="47"/>
        <v>-967.09248936355675</v>
      </c>
      <c r="AC113" s="22">
        <f t="shared" si="47"/>
        <v>-971.08984794309697</v>
      </c>
      <c r="AD113" s="22">
        <f t="shared" si="47"/>
        <v>-970.36050637637913</v>
      </c>
      <c r="AE113" s="22">
        <f t="shared" si="47"/>
        <v>-972.76347372706755</v>
      </c>
      <c r="AF113" s="22">
        <f t="shared" si="47"/>
        <v>-976.19026042262385</v>
      </c>
      <c r="AG113" s="22">
        <f t="shared" si="47"/>
        <v>-1643.039138828256</v>
      </c>
      <c r="AH113" s="22">
        <f t="shared" si="47"/>
        <v>-1642.63793042423</v>
      </c>
      <c r="AI113" s="22">
        <f t="shared" si="47"/>
        <v>-1647.9060924858245</v>
      </c>
      <c r="AJ113" s="22">
        <f t="shared" si="47"/>
        <v>-1647.878615209828</v>
      </c>
      <c r="AK113" s="22">
        <f t="shared" si="47"/>
        <v>-1650.4989576026269</v>
      </c>
      <c r="AL113" s="22">
        <f t="shared" si="47"/>
        <v>-1654.088029085528</v>
      </c>
      <c r="AM113" s="22">
        <f t="shared" ref="AM113:AR113" si="48">SUM(AM105:AM111)</f>
        <v>-1622.8397553400891</v>
      </c>
      <c r="AN113" s="22">
        <f t="shared" si="48"/>
        <v>-1625.8968214650213</v>
      </c>
      <c r="AO113" s="22">
        <f t="shared" si="48"/>
        <v>-1628.9538875899534</v>
      </c>
      <c r="AP113" s="22">
        <f t="shared" si="48"/>
        <v>-1631.8154249742888</v>
      </c>
      <c r="AQ113" s="22">
        <f t="shared" si="48"/>
        <v>-1634.227555133954</v>
      </c>
      <c r="AR113" s="22">
        <f t="shared" si="48"/>
        <v>-1637.2846212588861</v>
      </c>
      <c r="AS113" s="1" t="s">
        <v>19</v>
      </c>
      <c r="AT113"/>
      <c r="AU113"/>
      <c r="AV113"/>
    </row>
    <row r="114" spans="1:48">
      <c r="B114" s="3" t="s">
        <v>2</v>
      </c>
      <c r="I114" s="21"/>
      <c r="J114" s="21" t="s">
        <v>2</v>
      </c>
      <c r="K114" s="21" t="s">
        <v>2</v>
      </c>
      <c r="L114" s="21" t="s">
        <v>2</v>
      </c>
      <c r="M114" s="21"/>
      <c r="N114" s="21"/>
      <c r="O114" s="21"/>
      <c r="P114" s="21"/>
      <c r="Q114" s="1" t="s">
        <v>285</v>
      </c>
      <c r="T114" s="398"/>
      <c r="U114" s="641"/>
      <c r="V114" s="641"/>
      <c r="W114" s="641"/>
      <c r="X114" s="641"/>
      <c r="AS114" s="1" t="s">
        <v>19</v>
      </c>
      <c r="AT114"/>
      <c r="AU114"/>
      <c r="AV114"/>
    </row>
    <row r="115" spans="1:48">
      <c r="B115" s="3" t="s">
        <v>48</v>
      </c>
      <c r="I115" s="21"/>
      <c r="J115" s="21" t="s">
        <v>2</v>
      </c>
      <c r="K115" s="21" t="s">
        <v>2</v>
      </c>
      <c r="L115" s="21" t="s">
        <v>2</v>
      </c>
      <c r="M115" s="21"/>
      <c r="N115" s="21"/>
      <c r="O115" s="21"/>
      <c r="P115" s="21"/>
      <c r="Q115" s="1" t="s">
        <v>285</v>
      </c>
      <c r="T115" s="398"/>
      <c r="U115" s="641"/>
      <c r="V115" s="641"/>
      <c r="W115" s="641"/>
      <c r="X115" s="641"/>
      <c r="AS115" s="1" t="s">
        <v>19</v>
      </c>
      <c r="AT115"/>
      <c r="AU115"/>
      <c r="AV115"/>
    </row>
    <row r="116" spans="1:48">
      <c r="B116" s="3" t="s">
        <v>2</v>
      </c>
      <c r="I116" s="21"/>
      <c r="J116" s="21" t="s">
        <v>2</v>
      </c>
      <c r="K116" s="21" t="s">
        <v>2</v>
      </c>
      <c r="L116" s="21" t="s">
        <v>2</v>
      </c>
      <c r="M116" s="21"/>
      <c r="N116" s="21"/>
      <c r="O116" s="21"/>
      <c r="P116" s="21"/>
      <c r="Q116" s="1" t="s">
        <v>285</v>
      </c>
      <c r="T116" s="398"/>
      <c r="U116" s="641"/>
      <c r="V116" s="641"/>
      <c r="W116" s="641"/>
      <c r="X116" s="641"/>
      <c r="AS116" s="1" t="s">
        <v>19</v>
      </c>
      <c r="AT116"/>
      <c r="AU116"/>
      <c r="AV116"/>
    </row>
    <row r="117" spans="1:48">
      <c r="A117"/>
      <c r="B117" s="4" t="s">
        <v>783</v>
      </c>
      <c r="I117" s="21"/>
      <c r="J117" s="21"/>
      <c r="K117" s="20">
        <v>0</v>
      </c>
      <c r="L117" s="20">
        <v>0</v>
      </c>
      <c r="M117" s="20">
        <v>0</v>
      </c>
      <c r="N117" s="21">
        <f ca="1">'Debt Schedule'!F32</f>
        <v>0</v>
      </c>
      <c r="O117" s="21">
        <f ca="1">'Debt Schedule'!G32</f>
        <v>0</v>
      </c>
      <c r="P117" s="21"/>
      <c r="Q117" s="1" t="s">
        <v>285</v>
      </c>
      <c r="T117" s="398"/>
      <c r="U117" s="641">
        <f>'Debt Schedule'!K32</f>
        <v>0</v>
      </c>
      <c r="V117" s="641">
        <f>'Debt Schedule'!L32</f>
        <v>0</v>
      </c>
      <c r="W117" s="641">
        <f>'Debt Schedule'!M32</f>
        <v>0</v>
      </c>
      <c r="X117" s="641">
        <f>'Debt Schedule'!N32</f>
        <v>0</v>
      </c>
      <c r="Y117" s="21">
        <f>'Debt Schedule'!O32</f>
        <v>0</v>
      </c>
      <c r="Z117" s="21">
        <f ca="1">'Debt Schedule'!P32</f>
        <v>0</v>
      </c>
      <c r="AA117" s="21">
        <f ca="1">'Debt Schedule'!Q32</f>
        <v>0</v>
      </c>
      <c r="AB117" s="21">
        <f ca="1">'Debt Schedule'!R32</f>
        <v>0</v>
      </c>
      <c r="AC117" s="21">
        <f ca="1">'Debt Schedule'!S32</f>
        <v>0</v>
      </c>
      <c r="AD117" s="21">
        <f ca="1">'Debt Schedule'!T32</f>
        <v>0</v>
      </c>
      <c r="AE117" s="21">
        <f ca="1">'Debt Schedule'!U32</f>
        <v>0</v>
      </c>
      <c r="AF117" s="21">
        <f ca="1">'Debt Schedule'!V32</f>
        <v>0</v>
      </c>
      <c r="AG117" s="21">
        <f ca="1">'Debt Schedule'!W32</f>
        <v>0</v>
      </c>
      <c r="AH117" s="21">
        <f ca="1">'Debt Schedule'!X32</f>
        <v>0</v>
      </c>
      <c r="AI117" s="21">
        <f ca="1">'Debt Schedule'!Y32</f>
        <v>0</v>
      </c>
      <c r="AJ117" s="21">
        <f ca="1">'Debt Schedule'!Z32</f>
        <v>0</v>
      </c>
      <c r="AK117" s="21">
        <f ca="1">'Debt Schedule'!AA32</f>
        <v>0</v>
      </c>
      <c r="AL117" s="21">
        <f ca="1">'Debt Schedule'!AB32</f>
        <v>0</v>
      </c>
      <c r="AM117" s="21">
        <f ca="1">'Debt Schedule'!AC32</f>
        <v>0</v>
      </c>
      <c r="AN117" s="21" t="e">
        <f ca="1">'Debt Schedule'!AD32</f>
        <v>#REF!</v>
      </c>
      <c r="AO117" s="21" t="e">
        <f ca="1">'Debt Schedule'!AE32</f>
        <v>#REF!</v>
      </c>
      <c r="AP117" s="21" t="e">
        <f ca="1">'Debt Schedule'!AF32</f>
        <v>#REF!</v>
      </c>
      <c r="AQ117" s="21" t="e">
        <f ca="1">'Debt Schedule'!AG32</f>
        <v>#REF!</v>
      </c>
      <c r="AR117" s="21" t="e">
        <f ca="1">'Debt Schedule'!AH32</f>
        <v>#REF!</v>
      </c>
      <c r="AS117" s="1" t="s">
        <v>19</v>
      </c>
      <c r="AT117"/>
      <c r="AU117"/>
      <c r="AV117"/>
    </row>
    <row r="118" spans="1:48">
      <c r="A118"/>
      <c r="B118" s="4" t="s">
        <v>784</v>
      </c>
      <c r="I118" s="21"/>
      <c r="J118" s="21"/>
      <c r="K118" s="20">
        <v>0</v>
      </c>
      <c r="L118" s="20">
        <v>0</v>
      </c>
      <c r="M118" s="20">
        <v>0</v>
      </c>
      <c r="N118" s="21">
        <f ca="1">'Debt Schedule'!F33</f>
        <v>0</v>
      </c>
      <c r="O118" s="21">
        <f ca="1">'Debt Schedule'!G33</f>
        <v>0</v>
      </c>
      <c r="P118" s="21"/>
      <c r="Q118" s="1" t="s">
        <v>285</v>
      </c>
      <c r="T118" s="398"/>
      <c r="U118" s="641">
        <f>'Debt Schedule'!K33</f>
        <v>0</v>
      </c>
      <c r="V118" s="641">
        <f>'Debt Schedule'!L33</f>
        <v>0</v>
      </c>
      <c r="W118" s="641">
        <f>'Debt Schedule'!M33</f>
        <v>0</v>
      </c>
      <c r="X118" s="641">
        <f>'Debt Schedule'!N33</f>
        <v>0</v>
      </c>
      <c r="Y118" s="21">
        <f>'Debt Schedule'!O33</f>
        <v>0</v>
      </c>
      <c r="Z118" s="21">
        <f ca="1">'Debt Schedule'!P33</f>
        <v>0</v>
      </c>
      <c r="AA118" s="21">
        <f ca="1">'Debt Schedule'!Q33</f>
        <v>0</v>
      </c>
      <c r="AB118" s="21">
        <f ca="1">'Debt Schedule'!R33</f>
        <v>0</v>
      </c>
      <c r="AC118" s="21">
        <f ca="1">'Debt Schedule'!S33</f>
        <v>0</v>
      </c>
      <c r="AD118" s="21">
        <f ca="1">'Debt Schedule'!T33</f>
        <v>0</v>
      </c>
      <c r="AE118" s="21">
        <f ca="1">'Debt Schedule'!U33</f>
        <v>0</v>
      </c>
      <c r="AF118" s="21">
        <f ca="1">'Debt Schedule'!V33</f>
        <v>0</v>
      </c>
      <c r="AG118" s="21">
        <f ca="1">'Debt Schedule'!W33</f>
        <v>0</v>
      </c>
      <c r="AH118" s="21">
        <f ca="1">'Debt Schedule'!X33</f>
        <v>0</v>
      </c>
      <c r="AI118" s="21">
        <f ca="1">'Debt Schedule'!Y33</f>
        <v>0</v>
      </c>
      <c r="AJ118" s="21">
        <f ca="1">'Debt Schedule'!Z33</f>
        <v>0</v>
      </c>
      <c r="AK118" s="21">
        <f ca="1">'Debt Schedule'!AA33</f>
        <v>0</v>
      </c>
      <c r="AL118" s="21">
        <f ca="1">'Debt Schedule'!AB33</f>
        <v>0</v>
      </c>
      <c r="AM118" s="21">
        <f ca="1">'Debt Schedule'!AC33</f>
        <v>0</v>
      </c>
      <c r="AN118" s="21" t="e">
        <f ca="1">'Debt Schedule'!AD33</f>
        <v>#REF!</v>
      </c>
      <c r="AO118" s="21" t="e">
        <f ca="1">'Debt Schedule'!AE33</f>
        <v>#REF!</v>
      </c>
      <c r="AP118" s="21" t="e">
        <f ca="1">'Debt Schedule'!AF33</f>
        <v>#REF!</v>
      </c>
      <c r="AQ118" s="21" t="e">
        <f ca="1">'Debt Schedule'!AG33</f>
        <v>#REF!</v>
      </c>
      <c r="AR118" s="21" t="e">
        <f ca="1">'Debt Schedule'!AH33</f>
        <v>#REF!</v>
      </c>
      <c r="AS118" s="1" t="s">
        <v>19</v>
      </c>
      <c r="AT118"/>
      <c r="AU118"/>
      <c r="AV118"/>
    </row>
    <row r="119" spans="1:48">
      <c r="A119"/>
      <c r="B119" s="4" t="s">
        <v>785</v>
      </c>
      <c r="I119" s="21"/>
      <c r="J119" s="21"/>
      <c r="K119" s="20">
        <v>0</v>
      </c>
      <c r="L119" s="20">
        <v>0</v>
      </c>
      <c r="M119" s="20">
        <v>0</v>
      </c>
      <c r="N119" s="21">
        <f ca="1">'Debt Schedule'!F35</f>
        <v>0</v>
      </c>
      <c r="O119" s="21">
        <f ca="1">'Debt Schedule'!G35</f>
        <v>0</v>
      </c>
      <c r="P119" s="21"/>
      <c r="Q119" s="1" t="s">
        <v>285</v>
      </c>
      <c r="T119" s="398"/>
      <c r="U119" s="641">
        <f>'Debt Schedule'!K36</f>
        <v>0</v>
      </c>
      <c r="V119" s="641">
        <f>'Debt Schedule'!L36</f>
        <v>0</v>
      </c>
      <c r="W119" s="641">
        <f>'Debt Schedule'!M36</f>
        <v>0</v>
      </c>
      <c r="X119" s="641">
        <f>'Debt Schedule'!N36</f>
        <v>0</v>
      </c>
      <c r="Y119" s="21">
        <f>'Debt Schedule'!O36</f>
        <v>0</v>
      </c>
      <c r="Z119" s="21">
        <f ca="1">'Debt Schedule'!P36</f>
        <v>0</v>
      </c>
      <c r="AA119" s="21">
        <f ca="1">'Debt Schedule'!Q36</f>
        <v>0</v>
      </c>
      <c r="AB119" s="21">
        <f ca="1">'Debt Schedule'!R36</f>
        <v>0</v>
      </c>
      <c r="AC119" s="21">
        <f ca="1">'Debt Schedule'!S36</f>
        <v>0</v>
      </c>
      <c r="AD119" s="21">
        <f ca="1">'Debt Schedule'!T36</f>
        <v>0</v>
      </c>
      <c r="AE119" s="21">
        <f ca="1">'Debt Schedule'!U36</f>
        <v>0</v>
      </c>
      <c r="AF119" s="21">
        <f ca="1">'Debt Schedule'!V36</f>
        <v>0</v>
      </c>
      <c r="AG119" s="21">
        <f ca="1">'Debt Schedule'!W36</f>
        <v>0</v>
      </c>
      <c r="AH119" s="21">
        <f ca="1">'Debt Schedule'!X36</f>
        <v>0</v>
      </c>
      <c r="AI119" s="21">
        <f ca="1">'Debt Schedule'!Y36</f>
        <v>0</v>
      </c>
      <c r="AJ119" s="21">
        <f ca="1">'Debt Schedule'!Z36</f>
        <v>0</v>
      </c>
      <c r="AK119" s="21">
        <f ca="1">'Debt Schedule'!AA36</f>
        <v>0</v>
      </c>
      <c r="AL119" s="21">
        <f ca="1">'Debt Schedule'!AB36</f>
        <v>0</v>
      </c>
      <c r="AM119" s="21">
        <f ca="1">'Debt Schedule'!AC36</f>
        <v>0</v>
      </c>
      <c r="AN119" s="21" t="e">
        <f ca="1">'Debt Schedule'!AD36</f>
        <v>#REF!</v>
      </c>
      <c r="AO119" s="21" t="e">
        <f ca="1">'Debt Schedule'!AE36</f>
        <v>#REF!</v>
      </c>
      <c r="AP119" s="21" t="e">
        <f ca="1">'Debt Schedule'!AF36</f>
        <v>#REF!</v>
      </c>
      <c r="AQ119" s="21" t="e">
        <f ca="1">'Debt Schedule'!AG36</f>
        <v>#REF!</v>
      </c>
      <c r="AR119" s="21" t="e">
        <f ca="1">'Debt Schedule'!AH36</f>
        <v>#REF!</v>
      </c>
      <c r="AS119" s="1" t="s">
        <v>19</v>
      </c>
      <c r="AT119"/>
      <c r="AU119"/>
      <c r="AV119"/>
    </row>
    <row r="120" spans="1:48">
      <c r="A120"/>
      <c r="B120" s="4" t="s">
        <v>49</v>
      </c>
      <c r="I120" s="21"/>
      <c r="J120" s="20">
        <v>-2488</v>
      </c>
      <c r="K120" s="29">
        <f>'BS-Other Calculations'!L77</f>
        <v>-5808</v>
      </c>
      <c r="L120" s="29">
        <f>'BS-Other Calculations'!M77</f>
        <v>-3699</v>
      </c>
      <c r="M120" s="29">
        <f>'BS-Other Calculations'!N77</f>
        <v>-2498.4899999999998</v>
      </c>
      <c r="N120" s="29">
        <f>'BS-Other Calculations'!O77</f>
        <v>-3790.0278687432719</v>
      </c>
      <c r="O120" s="29">
        <f>'BS-Other Calculations'!P77</f>
        <v>-3668.7899145339975</v>
      </c>
      <c r="P120" s="29"/>
      <c r="Q120" s="1" t="s">
        <v>285</v>
      </c>
      <c r="T120" s="398"/>
      <c r="U120" s="642">
        <f>'BS-Other Calculations'!W77</f>
        <v>-628.20299788800003</v>
      </c>
      <c r="V120" s="642">
        <f>'BS-Other Calculations'!X77</f>
        <v>-471.80716990000008</v>
      </c>
      <c r="W120" s="642">
        <f>'BS-Other Calculations'!Y77</f>
        <v>12.017322723000007</v>
      </c>
      <c r="X120" s="642">
        <f>'BS-Other Calculations'!Z77</f>
        <v>9.8717131489999588</v>
      </c>
      <c r="Y120" s="29">
        <f>'BS-Other Calculations'!AA77</f>
        <v>-119.82589864139929</v>
      </c>
      <c r="Z120" s="29">
        <f>'BS-Other Calculations'!AB77</f>
        <v>-342.84011991437779</v>
      </c>
      <c r="AA120" s="29">
        <f>'BS-Other Calculations'!AC77</f>
        <v>-370.93347740542373</v>
      </c>
      <c r="AB120" s="29">
        <f>'BS-Other Calculations'!AD77</f>
        <v>-359.13864932956426</v>
      </c>
      <c r="AC120" s="29">
        <f>'BS-Other Calculations'!AE77</f>
        <v>-399.86425502597382</v>
      </c>
      <c r="AD120" s="29">
        <f>'BS-Other Calculations'!AF77</f>
        <v>-355.05294200099786</v>
      </c>
      <c r="AE120" s="29">
        <f>'BS-Other Calculations'!AG77</f>
        <v>-366.92558289481531</v>
      </c>
      <c r="AF120" s="29">
        <f>'BS-Other Calculations'!AH77</f>
        <v>-397.32581161471961</v>
      </c>
      <c r="AG120" s="29">
        <f>'BS-Other Calculations'!AI77</f>
        <v>-677.74082589956663</v>
      </c>
      <c r="AH120" s="29">
        <f>'BS-Other Calculations'!AJ77</f>
        <v>-573.17956517606262</v>
      </c>
      <c r="AI120" s="29">
        <f>'BS-Other Calculations'!AK77</f>
        <v>-664.8077989388928</v>
      </c>
      <c r="AJ120" s="29">
        <f>'BS-Other Calculations'!AL77</f>
        <v>-573.17956517606262</v>
      </c>
      <c r="AK120" s="29">
        <f>'BS-Other Calculations'!AM77</f>
        <v>-573.17956517606262</v>
      </c>
      <c r="AL120" s="29">
        <f>'BS-Other Calculations'!AN77</f>
        <v>-606.70259416735053</v>
      </c>
      <c r="AM120" s="29">
        <f>'BS-Other Calculations'!AO77</f>
        <v>-880.47399759620157</v>
      </c>
      <c r="AN120" s="29">
        <f>'BS-Other Calculations'!AP77</f>
        <v>-880.47399759620157</v>
      </c>
      <c r="AO120" s="29">
        <f>'BS-Other Calculations'!AQ77</f>
        <v>-880.47399759620157</v>
      </c>
      <c r="AP120" s="29">
        <f>'BS-Other Calculations'!AR77</f>
        <v>-873.70769346987299</v>
      </c>
      <c r="AQ120" s="29">
        <f>'BS-Other Calculations'!AS77</f>
        <v>-851.38957865111593</v>
      </c>
      <c r="AR120" s="29">
        <f>'BS-Other Calculations'!AT77</f>
        <v>-851.38957865111593</v>
      </c>
      <c r="AS120" s="1" t="s">
        <v>19</v>
      </c>
      <c r="AT120"/>
      <c r="AU120"/>
      <c r="AV120"/>
    </row>
    <row r="121" spans="1:48">
      <c r="B121" s="4" t="s">
        <v>50</v>
      </c>
      <c r="I121" s="21"/>
      <c r="J121" s="20">
        <v>-759</v>
      </c>
      <c r="K121" s="29">
        <f>'BS-Other Calculations'!L79</f>
        <v>-435</v>
      </c>
      <c r="L121" s="29">
        <f>'BS-Other Calculations'!M79</f>
        <v>-240</v>
      </c>
      <c r="M121" s="29">
        <f>'BS-Other Calculations'!N79</f>
        <v>-144</v>
      </c>
      <c r="N121" s="29">
        <f>'BS-Other Calculations'!O79</f>
        <v>-199.47515098648802</v>
      </c>
      <c r="O121" s="29">
        <f>'BS-Other Calculations'!P79</f>
        <v>-193.09420602810511</v>
      </c>
      <c r="P121" s="29"/>
      <c r="Q121" s="1" t="s">
        <v>285</v>
      </c>
      <c r="T121" s="398"/>
      <c r="U121" s="642">
        <f>'BS-Other Calculations'!W79</f>
        <v>-133.213002112</v>
      </c>
      <c r="V121" s="642">
        <f>'BS-Other Calculations'!X79</f>
        <v>-208.9888301</v>
      </c>
      <c r="W121" s="642">
        <f>'BS-Other Calculations'!Y79</f>
        <v>-167.66132272300001</v>
      </c>
      <c r="X121" s="642">
        <f>'BS-Other Calculations'!Z79</f>
        <v>-122.20971314899995</v>
      </c>
      <c r="Y121" s="29">
        <f>'BS-Other Calculations'!AA79</f>
        <v>19.114377901532084</v>
      </c>
      <c r="Z121" s="29">
        <f>'BS-Other Calculations'!AB79</f>
        <v>54.689142215086221</v>
      </c>
      <c r="AA121" s="29">
        <f>'BS-Other Calculations'!AC79</f>
        <v>59.170536118199941</v>
      </c>
      <c r="AB121" s="29">
        <f>'BS-Other Calculations'!AD79</f>
        <v>57.28904969763672</v>
      </c>
      <c r="AC121" s="29">
        <f>'BS-Other Calculations'!AE79</f>
        <v>63.785513537057582</v>
      </c>
      <c r="AD121" s="29">
        <f>'BS-Other Calculations'!AF79</f>
        <v>56.637306170079341</v>
      </c>
      <c r="AE121" s="29">
        <f>'BS-Other Calculations'!AG79</f>
        <v>58.531205129374982</v>
      </c>
      <c r="AF121" s="29">
        <f>'BS-Other Calculations'!AH79</f>
        <v>63.380586328545043</v>
      </c>
      <c r="AG121" s="29">
        <f>'BS-Other Calculations'!AI79</f>
        <v>-35.670569784187713</v>
      </c>
      <c r="AH121" s="29">
        <f>'BS-Other Calculations'!AJ79</f>
        <v>-30.167345535582239</v>
      </c>
      <c r="AI121" s="29">
        <f>'BS-Other Calculations'!AK79</f>
        <v>-34.989884154678563</v>
      </c>
      <c r="AJ121" s="29">
        <f>'BS-Other Calculations'!AL79</f>
        <v>-30.167345535582239</v>
      </c>
      <c r="AK121" s="29">
        <f>'BS-Other Calculations'!AM79</f>
        <v>-30.167345535582239</v>
      </c>
      <c r="AL121" s="29">
        <f>'BS-Other Calculations'!AN79</f>
        <v>-31.931715482492127</v>
      </c>
      <c r="AM121" s="29">
        <f>'BS-Other Calculations'!AO79</f>
        <v>-46.340736715589543</v>
      </c>
      <c r="AN121" s="29">
        <f>'BS-Other Calculations'!AP79</f>
        <v>-46.340736715589543</v>
      </c>
      <c r="AO121" s="29">
        <f>'BS-Other Calculations'!AQ79</f>
        <v>-46.340736715589543</v>
      </c>
      <c r="AP121" s="29">
        <f>'BS-Other Calculations'!AR79</f>
        <v>-45.984615445782779</v>
      </c>
      <c r="AQ121" s="29">
        <f>'BS-Other Calculations'!AS79</f>
        <v>-44.80997782374294</v>
      </c>
      <c r="AR121" s="29">
        <f>'BS-Other Calculations'!AT79</f>
        <v>-44.80997782374294</v>
      </c>
      <c r="AS121" s="1" t="s">
        <v>19</v>
      </c>
      <c r="AT121"/>
      <c r="AU121"/>
      <c r="AV121"/>
    </row>
    <row r="122" spans="1:48">
      <c r="B122" s="4" t="s">
        <v>51</v>
      </c>
      <c r="I122" s="21"/>
      <c r="J122" s="20">
        <v>0</v>
      </c>
      <c r="K122" s="20">
        <v>0</v>
      </c>
      <c r="L122" s="20">
        <v>0</v>
      </c>
      <c r="M122" s="20">
        <v>180472</v>
      </c>
      <c r="N122" s="377">
        <v>0</v>
      </c>
      <c r="O122" s="377">
        <v>0</v>
      </c>
      <c r="P122" s="377"/>
      <c r="Q122" s="1" t="s">
        <v>285</v>
      </c>
      <c r="T122" s="398"/>
      <c r="U122" s="664">
        <f>$N$122/12</f>
        <v>0</v>
      </c>
      <c r="V122" s="664">
        <f t="shared" ref="V122:AF122" si="49">$N$122/12</f>
        <v>0</v>
      </c>
      <c r="W122" s="664">
        <f t="shared" si="49"/>
        <v>0</v>
      </c>
      <c r="X122" s="664">
        <f>$N$122/12</f>
        <v>0</v>
      </c>
      <c r="Y122" s="145">
        <f t="shared" si="49"/>
        <v>0</v>
      </c>
      <c r="Z122" s="145">
        <f t="shared" si="49"/>
        <v>0</v>
      </c>
      <c r="AA122" s="145">
        <f t="shared" si="49"/>
        <v>0</v>
      </c>
      <c r="AB122" s="145">
        <f t="shared" si="49"/>
        <v>0</v>
      </c>
      <c r="AC122" s="145">
        <f t="shared" si="49"/>
        <v>0</v>
      </c>
      <c r="AD122" s="145">
        <f t="shared" si="49"/>
        <v>0</v>
      </c>
      <c r="AE122" s="145">
        <f t="shared" si="49"/>
        <v>0</v>
      </c>
      <c r="AF122" s="145">
        <f t="shared" si="49"/>
        <v>0</v>
      </c>
      <c r="AG122" s="145">
        <f>$O$122/6</f>
        <v>0</v>
      </c>
      <c r="AH122" s="145">
        <f t="shared" ref="AH122:AR122" si="50">$O$122/6</f>
        <v>0</v>
      </c>
      <c r="AI122" s="145">
        <f t="shared" si="50"/>
        <v>0</v>
      </c>
      <c r="AJ122" s="145">
        <f t="shared" si="50"/>
        <v>0</v>
      </c>
      <c r="AK122" s="145">
        <f t="shared" si="50"/>
        <v>0</v>
      </c>
      <c r="AL122" s="145">
        <f t="shared" si="50"/>
        <v>0</v>
      </c>
      <c r="AM122" s="145">
        <f t="shared" si="50"/>
        <v>0</v>
      </c>
      <c r="AN122" s="145">
        <f t="shared" si="50"/>
        <v>0</v>
      </c>
      <c r="AO122" s="145">
        <f t="shared" si="50"/>
        <v>0</v>
      </c>
      <c r="AP122" s="145">
        <f t="shared" si="50"/>
        <v>0</v>
      </c>
      <c r="AQ122" s="145">
        <f t="shared" si="50"/>
        <v>0</v>
      </c>
      <c r="AR122" s="145">
        <f t="shared" si="50"/>
        <v>0</v>
      </c>
      <c r="AS122" s="1" t="s">
        <v>19</v>
      </c>
      <c r="AT122"/>
      <c r="AU122"/>
      <c r="AV122"/>
    </row>
    <row r="123" spans="1:48">
      <c r="B123" s="236" t="s">
        <v>699</v>
      </c>
      <c r="C123" s="234"/>
      <c r="D123" s="234"/>
      <c r="E123" s="234"/>
      <c r="F123" s="234"/>
      <c r="I123" s="21"/>
      <c r="J123" s="20">
        <v>0</v>
      </c>
      <c r="K123" s="20">
        <v>0</v>
      </c>
      <c r="L123" s="20">
        <v>0</v>
      </c>
      <c r="M123" s="20">
        <v>0</v>
      </c>
      <c r="N123" s="145">
        <f>SUM(U123:AF123)</f>
        <v>1154328.7857042616</v>
      </c>
      <c r="O123" s="145">
        <f>SUM(AG123:AL123)</f>
        <v>0</v>
      </c>
      <c r="P123" s="145"/>
      <c r="Q123" s="1" t="s">
        <v>285</v>
      </c>
      <c r="T123" s="398"/>
      <c r="U123" s="660">
        <v>0</v>
      </c>
      <c r="V123" s="660">
        <v>0</v>
      </c>
      <c r="W123" s="660">
        <v>0</v>
      </c>
      <c r="X123" s="660">
        <v>0</v>
      </c>
      <c r="Y123" s="20">
        <v>0</v>
      </c>
      <c r="Z123" s="379">
        <f>IF(Control!H17=1,Control!$H$29,0)</f>
        <v>1154328.7857042616</v>
      </c>
      <c r="AA123" s="20">
        <v>0</v>
      </c>
      <c r="AB123" s="20">
        <v>0</v>
      </c>
      <c r="AC123" s="20">
        <v>0</v>
      </c>
      <c r="AD123" s="20">
        <v>0</v>
      </c>
      <c r="AE123" s="20">
        <v>0</v>
      </c>
      <c r="AF123" s="20">
        <v>0</v>
      </c>
      <c r="AG123" s="20">
        <v>0</v>
      </c>
      <c r="AH123" s="20">
        <v>0</v>
      </c>
      <c r="AI123" s="20">
        <v>0</v>
      </c>
      <c r="AJ123" s="20">
        <v>0</v>
      </c>
      <c r="AK123" s="20">
        <v>0</v>
      </c>
      <c r="AL123" s="20">
        <v>0</v>
      </c>
      <c r="AM123" s="20">
        <v>0</v>
      </c>
      <c r="AN123" s="20">
        <v>0</v>
      </c>
      <c r="AO123" s="20">
        <v>0</v>
      </c>
      <c r="AP123" s="20">
        <v>0</v>
      </c>
      <c r="AQ123" s="20">
        <v>0</v>
      </c>
      <c r="AR123" s="20">
        <v>0</v>
      </c>
      <c r="AS123" s="1" t="s">
        <v>19</v>
      </c>
      <c r="AT123"/>
      <c r="AU123"/>
      <c r="AV123"/>
    </row>
    <row r="124" spans="1:48">
      <c r="B124" s="236" t="s">
        <v>1036</v>
      </c>
      <c r="C124" s="234"/>
      <c r="D124" s="234"/>
      <c r="E124" s="234"/>
      <c r="F124" s="234"/>
      <c r="I124" s="21"/>
      <c r="J124" s="20"/>
      <c r="K124" s="20">
        <v>0</v>
      </c>
      <c r="L124" s="20">
        <v>0</v>
      </c>
      <c r="M124" s="20">
        <v>-6582</v>
      </c>
      <c r="N124" s="145"/>
      <c r="O124" s="145"/>
      <c r="P124" s="145"/>
      <c r="Q124" s="1" t="s">
        <v>285</v>
      </c>
      <c r="T124" s="398"/>
      <c r="U124" s="660"/>
      <c r="V124" s="660"/>
      <c r="W124" s="660"/>
      <c r="X124" s="660"/>
      <c r="Y124" s="20"/>
      <c r="Z124" s="1103"/>
      <c r="AA124" s="20"/>
      <c r="AB124" s="20"/>
      <c r="AC124" s="20"/>
      <c r="AD124" s="20"/>
      <c r="AE124" s="20"/>
      <c r="AF124" s="20"/>
      <c r="AG124" s="20"/>
      <c r="AH124" s="20"/>
      <c r="AI124" s="20"/>
      <c r="AJ124" s="20"/>
      <c r="AK124" s="20"/>
      <c r="AL124" s="20"/>
      <c r="AM124" s="20"/>
      <c r="AN124" s="20"/>
      <c r="AO124" s="20"/>
      <c r="AP124" s="20"/>
      <c r="AQ124" s="20"/>
      <c r="AR124" s="20"/>
      <c r="AT124"/>
      <c r="AU124"/>
      <c r="AV124"/>
    </row>
    <row r="125" spans="1:48">
      <c r="B125" s="4" t="s">
        <v>2</v>
      </c>
      <c r="I125" s="21"/>
      <c r="J125" s="21" t="s">
        <v>2</v>
      </c>
      <c r="K125" s="21" t="s">
        <v>2</v>
      </c>
      <c r="L125" s="21" t="s">
        <v>2</v>
      </c>
      <c r="M125" s="21"/>
      <c r="N125" s="21"/>
      <c r="O125" s="21"/>
      <c r="P125" s="21"/>
      <c r="Q125" s="1" t="s">
        <v>285</v>
      </c>
      <c r="T125" s="398"/>
      <c r="U125" s="641"/>
      <c r="V125" s="641"/>
      <c r="W125" s="641"/>
      <c r="X125" s="641"/>
      <c r="AS125" s="1" t="s">
        <v>19</v>
      </c>
      <c r="AT125"/>
      <c r="AU125"/>
      <c r="AV125"/>
    </row>
    <row r="126" spans="1:48">
      <c r="B126" s="3" t="s">
        <v>52</v>
      </c>
      <c r="I126" s="21"/>
      <c r="J126" s="22">
        <f t="shared" ref="J126" si="51">SUM(J117:J123)</f>
        <v>-3247</v>
      </c>
      <c r="K126" s="22">
        <f>SUM(K117:K124)</f>
        <v>-6243</v>
      </c>
      <c r="L126" s="22">
        <f>SUM(L117:L123)</f>
        <v>-3939</v>
      </c>
      <c r="M126" s="22">
        <f>SUM(M117:M124)</f>
        <v>171247.51</v>
      </c>
      <c r="N126" s="22">
        <f ca="1">SUM(N117:N123)</f>
        <v>1150339.2826845318</v>
      </c>
      <c r="O126" s="22">
        <f ca="1">SUM(O117:O123)</f>
        <v>-3861.8841205621025</v>
      </c>
      <c r="P126" s="22"/>
      <c r="Q126" s="1" t="s">
        <v>285</v>
      </c>
      <c r="T126" s="398"/>
      <c r="U126" s="662">
        <f t="shared" ref="U126:AL126" si="52">SUM(U117:U123)</f>
        <v>-761.41600000000005</v>
      </c>
      <c r="V126" s="662">
        <f t="shared" si="52"/>
        <v>-680.79600000000005</v>
      </c>
      <c r="W126" s="662">
        <f t="shared" si="52"/>
        <v>-155.64400000000001</v>
      </c>
      <c r="X126" s="662">
        <f>SUM(X117:X123)</f>
        <v>-112.33799999999999</v>
      </c>
      <c r="Y126" s="22">
        <f t="shared" si="52"/>
        <v>-100.71152073986721</v>
      </c>
      <c r="Z126" s="22">
        <f t="shared" ca="1" si="52"/>
        <v>1154040.6347265623</v>
      </c>
      <c r="AA126" s="22">
        <f t="shared" ca="1" si="52"/>
        <v>-311.76294128722378</v>
      </c>
      <c r="AB126" s="22">
        <f t="shared" ca="1" si="52"/>
        <v>-301.84959963192756</v>
      </c>
      <c r="AC126" s="22">
        <f t="shared" ca="1" si="52"/>
        <v>-336.07874148891625</v>
      </c>
      <c r="AD126" s="22">
        <f t="shared" ca="1" si="52"/>
        <v>-298.41563583091852</v>
      </c>
      <c r="AE126" s="22">
        <f t="shared" ca="1" si="52"/>
        <v>-308.39437776544031</v>
      </c>
      <c r="AF126" s="22">
        <f t="shared" ca="1" si="52"/>
        <v>-333.94522528617455</v>
      </c>
      <c r="AG126" s="22">
        <f t="shared" ca="1" si="52"/>
        <v>-713.41139568375434</v>
      </c>
      <c r="AH126" s="22">
        <f t="shared" ca="1" si="52"/>
        <v>-603.34691071164491</v>
      </c>
      <c r="AI126" s="22">
        <f t="shared" ca="1" si="52"/>
        <v>-699.79768309357132</v>
      </c>
      <c r="AJ126" s="22">
        <f t="shared" ca="1" si="52"/>
        <v>-603.34691071164491</v>
      </c>
      <c r="AK126" s="22">
        <f t="shared" ca="1" si="52"/>
        <v>-603.34691071164491</v>
      </c>
      <c r="AL126" s="22">
        <f t="shared" ca="1" si="52"/>
        <v>-638.63430964984263</v>
      </c>
      <c r="AM126" s="22">
        <f t="shared" ref="AM126:AR126" ca="1" si="53">SUM(AM117:AM123)</f>
        <v>-926.81473431179109</v>
      </c>
      <c r="AN126" s="22" t="e">
        <f t="shared" ca="1" si="53"/>
        <v>#REF!</v>
      </c>
      <c r="AO126" s="22" t="e">
        <f t="shared" ca="1" si="53"/>
        <v>#REF!</v>
      </c>
      <c r="AP126" s="22" t="e">
        <f t="shared" ca="1" si="53"/>
        <v>#REF!</v>
      </c>
      <c r="AQ126" s="22" t="e">
        <f t="shared" ca="1" si="53"/>
        <v>#REF!</v>
      </c>
      <c r="AR126" s="22" t="e">
        <f t="shared" ca="1" si="53"/>
        <v>#REF!</v>
      </c>
      <c r="AS126" s="1" t="s">
        <v>19</v>
      </c>
      <c r="AT126"/>
      <c r="AU126"/>
      <c r="AV126"/>
    </row>
    <row r="127" spans="1:48">
      <c r="B127" s="4" t="s">
        <v>2</v>
      </c>
      <c r="I127" s="21"/>
      <c r="J127" s="21" t="s">
        <v>2</v>
      </c>
      <c r="K127" s="21" t="s">
        <v>2</v>
      </c>
      <c r="L127" s="21" t="s">
        <v>2</v>
      </c>
      <c r="M127" s="21"/>
      <c r="N127" s="21"/>
      <c r="O127" s="21"/>
      <c r="P127" s="21"/>
      <c r="Q127" s="1" t="s">
        <v>285</v>
      </c>
      <c r="T127" s="398"/>
      <c r="U127" s="641"/>
      <c r="V127" s="641"/>
      <c r="W127" s="641"/>
      <c r="X127" s="641"/>
      <c r="AS127" s="1" t="s">
        <v>19</v>
      </c>
      <c r="AT127"/>
      <c r="AU127"/>
      <c r="AV127"/>
    </row>
    <row r="128" spans="1:48">
      <c r="B128" s="4" t="s">
        <v>2</v>
      </c>
      <c r="I128" s="21"/>
      <c r="J128" s="21" t="s">
        <v>2</v>
      </c>
      <c r="K128" s="21" t="s">
        <v>2</v>
      </c>
      <c r="L128" s="21" t="s">
        <v>2</v>
      </c>
      <c r="M128" s="21"/>
      <c r="N128" s="21"/>
      <c r="O128" s="21"/>
      <c r="P128" s="21"/>
      <c r="Q128" s="1" t="s">
        <v>285</v>
      </c>
      <c r="T128" s="398"/>
      <c r="U128" s="641"/>
      <c r="V128" s="641"/>
      <c r="W128" s="641"/>
      <c r="X128" s="641"/>
      <c r="AS128" s="1" t="s">
        <v>19</v>
      </c>
      <c r="AT128"/>
      <c r="AU128"/>
      <c r="AV128"/>
    </row>
    <row r="129" spans="1:49" ht="13.5" customHeight="1">
      <c r="B129" s="3" t="s">
        <v>53</v>
      </c>
      <c r="I129" s="21"/>
      <c r="J129" s="22">
        <f ca="1">J101+J113+J126</f>
        <v>2907.0588017433183</v>
      </c>
      <c r="K129" s="22">
        <f t="shared" ref="K129:L129" ca="1" si="54">K101+K113+K126</f>
        <v>49065.99604059913</v>
      </c>
      <c r="L129" s="22">
        <f t="shared" ca="1" si="54"/>
        <v>-87269</v>
      </c>
      <c r="M129" s="22">
        <f ca="1">M101+M113+M126</f>
        <v>49392.070000000007</v>
      </c>
      <c r="N129" s="22">
        <f ca="1">N101+N113+N126</f>
        <v>1100097.4407805158</v>
      </c>
      <c r="O129" s="22">
        <f ca="1">O101+O113+O126</f>
        <v>-74780.819903145166</v>
      </c>
      <c r="P129" s="22"/>
      <c r="Q129" s="1" t="s">
        <v>285</v>
      </c>
      <c r="T129" s="398"/>
      <c r="U129" s="662">
        <f>U101+U113+U126</f>
        <v>-2893.3798203104202</v>
      </c>
      <c r="V129" s="662">
        <f t="shared" ref="V129:AE129" si="55">V101+V113+V126</f>
        <v>-18327.018003540932</v>
      </c>
      <c r="W129" s="662">
        <f t="shared" si="55"/>
        <v>-11436.695807272434</v>
      </c>
      <c r="X129" s="662">
        <f>X101+X113+X126</f>
        <v>-8963.2658313498578</v>
      </c>
      <c r="Y129" s="22">
        <f t="shared" ca="1" si="55"/>
        <v>-2973.2857115395204</v>
      </c>
      <c r="Z129" s="22">
        <f ca="1">Z101+Z113+Z126</f>
        <v>1144665.5413962633</v>
      </c>
      <c r="AA129" s="22">
        <f t="shared" ca="1" si="55"/>
        <v>-938.24914953184179</v>
      </c>
      <c r="AB129" s="22">
        <f t="shared" ca="1" si="55"/>
        <v>-435.11797247114629</v>
      </c>
      <c r="AC129" s="22">
        <f t="shared" ca="1" si="55"/>
        <v>1100.9262739627859</v>
      </c>
      <c r="AD129" s="22">
        <f t="shared" ca="1" si="55"/>
        <v>-174.10022862159849</v>
      </c>
      <c r="AE129" s="22">
        <f t="shared" ca="1" si="55"/>
        <v>-123.78118214568548</v>
      </c>
      <c r="AF129" s="22">
        <f ca="1">AF101+AF113+AF126</f>
        <v>595.86681707354796</v>
      </c>
      <c r="AG129" s="22">
        <f t="shared" ref="AG129:AL129" ca="1" si="56">AG101+AG113+AG126</f>
        <v>-15010.503285202085</v>
      </c>
      <c r="AH129" s="22">
        <f t="shared" ca="1" si="56"/>
        <v>-12213.674352464985</v>
      </c>
      <c r="AI129" s="22">
        <f t="shared" ca="1" si="56"/>
        <v>-14113.728779870447</v>
      </c>
      <c r="AJ129" s="22">
        <f t="shared" ca="1" si="56"/>
        <v>-11626.523557041497</v>
      </c>
      <c r="AK129" s="22">
        <f t="shared" ca="1" si="56"/>
        <v>-11332.948159329806</v>
      </c>
      <c r="AL129" s="22">
        <f t="shared" ca="1" si="56"/>
        <v>-10483.441769236413</v>
      </c>
      <c r="AM129" s="22" t="e">
        <f t="shared" ref="AM129:AR129" ca="1" si="57">AM101+AM113+AM126</f>
        <v>#REF!</v>
      </c>
      <c r="AN129" s="22" t="e">
        <f t="shared" ca="1" si="57"/>
        <v>#REF!</v>
      </c>
      <c r="AO129" s="22" t="e">
        <f t="shared" ca="1" si="57"/>
        <v>#REF!</v>
      </c>
      <c r="AP129" s="22" t="e">
        <f t="shared" ca="1" si="57"/>
        <v>#REF!</v>
      </c>
      <c r="AQ129" s="22" t="e">
        <f t="shared" ca="1" si="57"/>
        <v>#REF!</v>
      </c>
      <c r="AR129" s="22" t="e">
        <f t="shared" ca="1" si="57"/>
        <v>#REF!</v>
      </c>
      <c r="AS129" s="1" t="s">
        <v>19</v>
      </c>
      <c r="AT129"/>
      <c r="AU129"/>
      <c r="AV129"/>
    </row>
    <row r="130" spans="1:49">
      <c r="B130" s="3" t="s">
        <v>2</v>
      </c>
      <c r="I130" s="21"/>
      <c r="J130" s="21" t="s">
        <v>2</v>
      </c>
      <c r="K130" s="21" t="s">
        <v>2</v>
      </c>
      <c r="L130" s="21"/>
      <c r="M130" s="21"/>
      <c r="N130" s="21"/>
      <c r="O130" s="21"/>
      <c r="P130" s="21"/>
      <c r="Q130" s="1" t="s">
        <v>285</v>
      </c>
      <c r="T130" s="398"/>
      <c r="U130" s="641"/>
      <c r="V130" s="641"/>
      <c r="W130" s="641"/>
      <c r="X130" s="641"/>
      <c r="AS130" s="1" t="s">
        <v>19</v>
      </c>
      <c r="AT130"/>
      <c r="AU130"/>
      <c r="AV130"/>
    </row>
    <row r="131" spans="1:49" s="26" customFormat="1">
      <c r="B131" s="3" t="s">
        <v>54</v>
      </c>
      <c r="I131" s="21"/>
      <c r="J131" s="19">
        <v>204134</v>
      </c>
      <c r="K131" s="19">
        <v>207041.31</v>
      </c>
      <c r="L131" s="19">
        <f>K135</f>
        <v>256107.30604059913</v>
      </c>
      <c r="M131" s="59">
        <f>L135</f>
        <v>168838.30604059913</v>
      </c>
      <c r="N131" s="59">
        <f>M135</f>
        <v>217756</v>
      </c>
      <c r="O131" s="59">
        <f ca="1">N135</f>
        <v>1317926.4796205158</v>
      </c>
      <c r="P131" s="59"/>
      <c r="Q131" s="1" t="s">
        <v>285</v>
      </c>
      <c r="R131"/>
      <c r="S131"/>
      <c r="T131" s="398"/>
      <c r="U131" s="653">
        <f>M135</f>
        <v>217756</v>
      </c>
      <c r="V131" s="653">
        <f>U135</f>
        <v>214908.92017968956</v>
      </c>
      <c r="W131" s="653">
        <f t="shared" ref="W131:AE131" si="58">V135</f>
        <v>196594.47101614863</v>
      </c>
      <c r="X131" s="653">
        <f>W135</f>
        <v>185151.90520887621</v>
      </c>
      <c r="Y131" s="59">
        <f t="shared" si="58"/>
        <v>176208.67937752636</v>
      </c>
      <c r="Z131" s="59">
        <f t="shared" ca="1" si="58"/>
        <v>173235.39366598683</v>
      </c>
      <c r="AA131" s="59">
        <f t="shared" ca="1" si="58"/>
        <v>1317900.9350622501</v>
      </c>
      <c r="AB131" s="59">
        <f t="shared" ca="1" si="58"/>
        <v>1316962.6859127183</v>
      </c>
      <c r="AC131" s="59">
        <f t="shared" ca="1" si="58"/>
        <v>1316527.5679402472</v>
      </c>
      <c r="AD131" s="59">
        <f t="shared" ca="1" si="58"/>
        <v>1317628.49421421</v>
      </c>
      <c r="AE131" s="59">
        <f t="shared" ca="1" si="58"/>
        <v>1317454.3939855883</v>
      </c>
      <c r="AF131" s="59">
        <f ca="1">AE135</f>
        <v>1317330.6128034426</v>
      </c>
      <c r="AG131" s="59">
        <f t="shared" ref="AG131:AL131" ca="1" si="59">AF135</f>
        <v>1317926.4796205163</v>
      </c>
      <c r="AH131" s="59">
        <f t="shared" ca="1" si="59"/>
        <v>1302915.9763353141</v>
      </c>
      <c r="AI131" s="59">
        <f t="shared" ca="1" si="59"/>
        <v>1290702.3019828491</v>
      </c>
      <c r="AJ131" s="59">
        <f t="shared" ca="1" si="59"/>
        <v>1276588.5732029786</v>
      </c>
      <c r="AK131" s="59">
        <f t="shared" ca="1" si="59"/>
        <v>1264962.049645937</v>
      </c>
      <c r="AL131" s="59">
        <f t="shared" ca="1" si="59"/>
        <v>1253629.1014866072</v>
      </c>
      <c r="AM131" s="59">
        <f t="shared" ref="AM131:AR131" ca="1" si="60">AL135</f>
        <v>1243145.6597173708</v>
      </c>
      <c r="AN131" s="59" t="e">
        <f t="shared" ca="1" si="60"/>
        <v>#REF!</v>
      </c>
      <c r="AO131" s="59" t="e">
        <f t="shared" ca="1" si="60"/>
        <v>#REF!</v>
      </c>
      <c r="AP131" s="59" t="e">
        <f t="shared" ca="1" si="60"/>
        <v>#REF!</v>
      </c>
      <c r="AQ131" s="59" t="e">
        <f t="shared" ca="1" si="60"/>
        <v>#REF!</v>
      </c>
      <c r="AR131" s="59" t="e">
        <f t="shared" ca="1" si="60"/>
        <v>#REF!</v>
      </c>
      <c r="AS131" s="1" t="s">
        <v>19</v>
      </c>
      <c r="AT131"/>
      <c r="AU131"/>
      <c r="AV131"/>
    </row>
    <row r="132" spans="1:49">
      <c r="B132" s="3" t="s">
        <v>2</v>
      </c>
      <c r="I132" s="21"/>
      <c r="J132" s="21" t="s">
        <v>2</v>
      </c>
      <c r="K132" s="21" t="s">
        <v>2</v>
      </c>
      <c r="L132" s="21" t="s">
        <v>2</v>
      </c>
      <c r="M132" s="21"/>
      <c r="N132" s="21"/>
      <c r="O132" s="21"/>
      <c r="P132" s="21"/>
      <c r="Q132" s="1" t="s">
        <v>285</v>
      </c>
      <c r="T132" s="398"/>
      <c r="U132" s="641"/>
      <c r="V132" s="641"/>
      <c r="W132" s="641"/>
      <c r="X132" s="641"/>
      <c r="AS132" s="1" t="s">
        <v>19</v>
      </c>
      <c r="AT132"/>
      <c r="AU132"/>
      <c r="AV132"/>
    </row>
    <row r="133" spans="1:49" s="26" customFormat="1">
      <c r="B133" s="3" t="s">
        <v>55</v>
      </c>
      <c r="I133" s="21"/>
      <c r="J133" s="19">
        <v>0</v>
      </c>
      <c r="K133" s="59">
        <f>K51</f>
        <v>0</v>
      </c>
      <c r="L133" s="59">
        <f>L51</f>
        <v>0</v>
      </c>
      <c r="M133" s="59">
        <f>M51</f>
        <v>-475</v>
      </c>
      <c r="N133" s="59">
        <f>N51</f>
        <v>73.038839999999993</v>
      </c>
      <c r="O133" s="59">
        <f>O51</f>
        <v>0</v>
      </c>
      <c r="P133" s="606"/>
      <c r="Q133" s="1" t="s">
        <v>285</v>
      </c>
      <c r="R133"/>
      <c r="S133"/>
      <c r="T133" s="398"/>
      <c r="U133" s="653">
        <f>U51</f>
        <v>46.3</v>
      </c>
      <c r="V133" s="653">
        <f>V51</f>
        <v>12.568840000000002</v>
      </c>
      <c r="W133" s="662">
        <f>W51</f>
        <v>-5.87</v>
      </c>
      <c r="X133" s="662">
        <f>X51</f>
        <v>20.04</v>
      </c>
      <c r="Y133" s="22">
        <f t="shared" ref="Y133:AL133" si="61">Y51</f>
        <v>0</v>
      </c>
      <c r="Z133" s="22">
        <f t="shared" si="61"/>
        <v>0</v>
      </c>
      <c r="AA133" s="22">
        <f t="shared" si="61"/>
        <v>0</v>
      </c>
      <c r="AB133" s="22">
        <f t="shared" si="61"/>
        <v>0</v>
      </c>
      <c r="AC133" s="22">
        <f t="shared" si="61"/>
        <v>0</v>
      </c>
      <c r="AD133" s="22">
        <f t="shared" si="61"/>
        <v>0</v>
      </c>
      <c r="AE133" s="22">
        <f t="shared" si="61"/>
        <v>0</v>
      </c>
      <c r="AF133" s="22">
        <f t="shared" si="61"/>
        <v>0</v>
      </c>
      <c r="AG133" s="22">
        <f t="shared" si="61"/>
        <v>0</v>
      </c>
      <c r="AH133" s="22">
        <f t="shared" si="61"/>
        <v>0</v>
      </c>
      <c r="AI133" s="22">
        <f t="shared" si="61"/>
        <v>0</v>
      </c>
      <c r="AJ133" s="22">
        <f t="shared" si="61"/>
        <v>0</v>
      </c>
      <c r="AK133" s="22">
        <f t="shared" si="61"/>
        <v>0</v>
      </c>
      <c r="AL133" s="22">
        <f t="shared" si="61"/>
        <v>0</v>
      </c>
      <c r="AM133" s="22">
        <f t="shared" ref="AM133:AR133" si="62">$O$133/6</f>
        <v>0</v>
      </c>
      <c r="AN133" s="22">
        <f t="shared" si="62"/>
        <v>0</v>
      </c>
      <c r="AO133" s="22">
        <f t="shared" si="62"/>
        <v>0</v>
      </c>
      <c r="AP133" s="22">
        <f t="shared" si="62"/>
        <v>0</v>
      </c>
      <c r="AQ133" s="22">
        <f t="shared" si="62"/>
        <v>0</v>
      </c>
      <c r="AR133" s="22">
        <f t="shared" si="62"/>
        <v>0</v>
      </c>
      <c r="AS133" s="1" t="s">
        <v>19</v>
      </c>
      <c r="AT133"/>
      <c r="AU133"/>
      <c r="AV133"/>
    </row>
    <row r="134" spans="1:49">
      <c r="B134" s="3" t="s">
        <v>2</v>
      </c>
      <c r="I134" s="21"/>
      <c r="J134" s="21" t="s">
        <v>2</v>
      </c>
      <c r="K134" s="21" t="s">
        <v>2</v>
      </c>
      <c r="L134" s="21" t="s">
        <v>2</v>
      </c>
      <c r="M134" s="21"/>
      <c r="N134" s="21"/>
      <c r="O134" s="21"/>
      <c r="P134" s="21"/>
      <c r="Q134" s="1" t="s">
        <v>285</v>
      </c>
      <c r="T134" s="398"/>
      <c r="U134" s="641"/>
      <c r="V134" s="641"/>
      <c r="W134" s="641"/>
      <c r="X134" s="641"/>
      <c r="AS134" s="1" t="s">
        <v>19</v>
      </c>
      <c r="AT134"/>
      <c r="AU134"/>
      <c r="AV134"/>
    </row>
    <row r="135" spans="1:49">
      <c r="B135" s="3" t="s">
        <v>56</v>
      </c>
      <c r="I135" s="21"/>
      <c r="J135" s="22">
        <f ca="1">J129+J131+J133</f>
        <v>207041.05880174332</v>
      </c>
      <c r="K135" s="19">
        <v>256107.30604059913</v>
      </c>
      <c r="L135" s="19">
        <v>168838.30604059913</v>
      </c>
      <c r="M135" s="19">
        <v>217756</v>
      </c>
      <c r="N135" s="22">
        <f ca="1">N129+N131+N133</f>
        <v>1317926.4796205158</v>
      </c>
      <c r="O135" s="22">
        <f ca="1">O129+O131+O133</f>
        <v>1243145.6597173708</v>
      </c>
      <c r="P135" s="22"/>
      <c r="Q135" s="1" t="s">
        <v>285</v>
      </c>
      <c r="T135" s="398"/>
      <c r="U135" s="662">
        <f>U129+U131+U133</f>
        <v>214908.92017968956</v>
      </c>
      <c r="V135" s="662">
        <f t="shared" ref="V135:AR135" si="63">V129+V131+V133</f>
        <v>196594.47101614863</v>
      </c>
      <c r="W135" s="1318">
        <f>W129+W131+W133</f>
        <v>185151.90520887621</v>
      </c>
      <c r="X135" s="662">
        <f>X129+X131+X133</f>
        <v>176208.67937752636</v>
      </c>
      <c r="Y135" s="22">
        <f t="shared" ca="1" si="63"/>
        <v>173235.39366598683</v>
      </c>
      <c r="Z135" s="22">
        <f ca="1">Z129+Z131+Z133</f>
        <v>1317900.9350622501</v>
      </c>
      <c r="AA135" s="22">
        <f t="shared" ca="1" si="63"/>
        <v>1316962.6859127183</v>
      </c>
      <c r="AB135" s="22">
        <f t="shared" ca="1" si="63"/>
        <v>1316527.5679402472</v>
      </c>
      <c r="AC135" s="22">
        <f t="shared" ca="1" si="63"/>
        <v>1317628.49421421</v>
      </c>
      <c r="AD135" s="22">
        <f t="shared" ca="1" si="63"/>
        <v>1317454.3939855883</v>
      </c>
      <c r="AE135" s="22">
        <f t="shared" ca="1" si="63"/>
        <v>1317330.6128034426</v>
      </c>
      <c r="AF135" s="22">
        <f t="shared" ca="1" si="63"/>
        <v>1317926.4796205163</v>
      </c>
      <c r="AG135" s="22">
        <f t="shared" ca="1" si="63"/>
        <v>1302915.9763353141</v>
      </c>
      <c r="AH135" s="22">
        <f t="shared" ca="1" si="63"/>
        <v>1290702.3019828491</v>
      </c>
      <c r="AI135" s="22">
        <f t="shared" ca="1" si="63"/>
        <v>1276588.5732029786</v>
      </c>
      <c r="AJ135" s="22">
        <f t="shared" ca="1" si="63"/>
        <v>1264962.049645937</v>
      </c>
      <c r="AK135" s="22">
        <f t="shared" ca="1" si="63"/>
        <v>1253629.1014866072</v>
      </c>
      <c r="AL135" s="22">
        <f t="shared" ca="1" si="63"/>
        <v>1243145.6597173708</v>
      </c>
      <c r="AM135" s="22" t="e">
        <f t="shared" ca="1" si="63"/>
        <v>#REF!</v>
      </c>
      <c r="AN135" s="22" t="e">
        <f t="shared" ca="1" si="63"/>
        <v>#REF!</v>
      </c>
      <c r="AO135" s="22" t="e">
        <f t="shared" ca="1" si="63"/>
        <v>#REF!</v>
      </c>
      <c r="AP135" s="22" t="e">
        <f t="shared" ca="1" si="63"/>
        <v>#REF!</v>
      </c>
      <c r="AQ135" s="22" t="e">
        <f t="shared" ca="1" si="63"/>
        <v>#REF!</v>
      </c>
      <c r="AR135" s="22" t="e">
        <f t="shared" ca="1" si="63"/>
        <v>#REF!</v>
      </c>
      <c r="AS135" s="1" t="s">
        <v>19</v>
      </c>
      <c r="AT135"/>
      <c r="AU135"/>
      <c r="AV135"/>
    </row>
    <row r="136" spans="1:49">
      <c r="B136" s="3"/>
      <c r="J136" s="22"/>
      <c r="K136" s="22"/>
      <c r="L136" s="22"/>
      <c r="M136" s="22"/>
      <c r="N136"/>
      <c r="O136"/>
      <c r="P136"/>
      <c r="Q136" s="1" t="s">
        <v>285</v>
      </c>
      <c r="T136" s="398"/>
      <c r="U136" s="641"/>
      <c r="V136" s="641"/>
      <c r="W136" s="641"/>
      <c r="X136" s="641"/>
      <c r="AS136" s="1" t="s">
        <v>19</v>
      </c>
      <c r="AT136"/>
      <c r="AU136"/>
      <c r="AV136"/>
    </row>
    <row r="137" spans="1:49">
      <c r="M137" s="463"/>
      <c r="N137"/>
      <c r="O137"/>
      <c r="P137"/>
      <c r="Q137" s="1" t="s">
        <v>285</v>
      </c>
      <c r="T137" s="398"/>
      <c r="U137" s="641"/>
      <c r="V137" s="641"/>
      <c r="W137" s="641"/>
      <c r="X137" s="641"/>
      <c r="AS137" s="1" t="s">
        <v>19</v>
      </c>
      <c r="AT137"/>
      <c r="AU137"/>
      <c r="AV137"/>
    </row>
    <row r="138" spans="1:49">
      <c r="A138" s="1" t="s">
        <v>1046</v>
      </c>
      <c r="B138" s="13" t="s">
        <v>72</v>
      </c>
      <c r="C138" s="2"/>
      <c r="D138" s="2"/>
      <c r="E138" s="2"/>
      <c r="F138" s="2"/>
      <c r="G138" s="2"/>
      <c r="H138" s="2"/>
      <c r="I138" s="2"/>
      <c r="J138" s="2"/>
      <c r="K138" s="2"/>
      <c r="L138" s="2"/>
      <c r="M138" s="2"/>
      <c r="N138" s="32"/>
      <c r="O138" s="32"/>
      <c r="P138" s="32"/>
      <c r="Q138" s="32"/>
      <c r="T138" s="398"/>
      <c r="U138" s="2"/>
      <c r="V138" s="2"/>
      <c r="W138" s="32"/>
      <c r="X138" s="32"/>
      <c r="Y138" s="32"/>
      <c r="Z138" s="32"/>
      <c r="AA138" s="32"/>
      <c r="AB138" s="32"/>
      <c r="AC138" s="32"/>
      <c r="AD138" s="32"/>
      <c r="AE138" s="32"/>
      <c r="AF138" s="32"/>
      <c r="AG138" s="32"/>
      <c r="AH138" s="32"/>
      <c r="AI138" s="32"/>
      <c r="AJ138" s="32"/>
      <c r="AK138" s="32"/>
      <c r="AL138" s="32"/>
      <c r="AM138" s="32"/>
      <c r="AN138" s="32"/>
      <c r="AO138" s="32"/>
      <c r="AP138" s="32"/>
      <c r="AQ138" s="32"/>
      <c r="AR138" s="32"/>
      <c r="AS138" s="1" t="s">
        <v>19</v>
      </c>
      <c r="AT138"/>
      <c r="AU138"/>
      <c r="AV138"/>
    </row>
    <row r="139" spans="1:49">
      <c r="B139" s="3" t="s">
        <v>73</v>
      </c>
      <c r="N139" s="1322">
        <f>M143+M149-N76-N90-N143-N149</f>
        <v>1.7394557651823561</v>
      </c>
      <c r="O139" s="33">
        <f>N143+N149-O76-O90-O143-O149</f>
        <v>0</v>
      </c>
      <c r="P139" s="21"/>
      <c r="Q139" s="1" t="s">
        <v>285</v>
      </c>
      <c r="T139" s="398"/>
      <c r="U139" s="641"/>
      <c r="V139" s="641"/>
      <c r="W139" s="1006">
        <f>V143+V149-W76-W90-W143-W149</f>
        <v>7.024054866633378E-6</v>
      </c>
      <c r="X139" s="1006">
        <f t="shared" ref="X139:AE139" si="64">W143+W149-X76-X90-X143-X149</f>
        <v>-2.5000000459840521E-4</v>
      </c>
      <c r="Y139" s="1006">
        <f t="shared" si="64"/>
        <v>-2.8958866096218117E-5</v>
      </c>
      <c r="Z139" s="1006">
        <f t="shared" si="64"/>
        <v>0</v>
      </c>
      <c r="AA139" s="1006">
        <f t="shared" si="64"/>
        <v>0</v>
      </c>
      <c r="AB139" s="1006">
        <f t="shared" si="64"/>
        <v>0</v>
      </c>
      <c r="AC139" s="1006">
        <f t="shared" si="64"/>
        <v>0</v>
      </c>
      <c r="AD139" s="1006">
        <f t="shared" si="64"/>
        <v>0</v>
      </c>
      <c r="AE139" s="1006">
        <f t="shared" si="64"/>
        <v>0</v>
      </c>
      <c r="AF139" s="131"/>
      <c r="AS139" s="1" t="s">
        <v>19</v>
      </c>
      <c r="AT139"/>
      <c r="AU139"/>
      <c r="AV139"/>
    </row>
    <row r="140" spans="1:49">
      <c r="C140" s="4" t="s">
        <v>74</v>
      </c>
      <c r="F140" s="261"/>
      <c r="G140" s="261"/>
      <c r="H140" s="261"/>
      <c r="I140" s="21"/>
      <c r="J140" s="29">
        <f>'BS-Other Calculations'!K43</f>
        <v>13978</v>
      </c>
      <c r="K140" s="20">
        <v>13965</v>
      </c>
      <c r="L140" s="20">
        <v>9842</v>
      </c>
      <c r="M140" s="20">
        <v>4746</v>
      </c>
      <c r="N140" s="29">
        <f>'BS-Other Calculations'!O43</f>
        <v>9757.9586524878232</v>
      </c>
      <c r="O140" s="29">
        <f>'BS-Other Calculations'!P43</f>
        <v>18312.427364864099</v>
      </c>
      <c r="P140" s="29"/>
      <c r="Q140" s="1" t="s">
        <v>285</v>
      </c>
      <c r="T140" s="398"/>
      <c r="U140" s="642">
        <f>'BS-Other Calculations'!W43</f>
        <v>4444.9169000000002</v>
      </c>
      <c r="V140" s="642">
        <f>'BS-Other Calculations'!X43</f>
        <v>4120.9948999999997</v>
      </c>
      <c r="W140" s="642">
        <f>'BS-Other Calculations'!Y43</f>
        <v>3819.6501999999996</v>
      </c>
      <c r="X140" s="642">
        <f>'BS-Other Calculations'!Z43</f>
        <v>3518.9521038302473</v>
      </c>
      <c r="Y140" s="29">
        <f>'BS-Other Calculations'!AA43</f>
        <v>3372.9940877543186</v>
      </c>
      <c r="Z140" s="29">
        <f>'BS-Other Calculations'!AB43</f>
        <v>3239.3596550861821</v>
      </c>
      <c r="AA140" s="29">
        <f>'BS-Other Calculations'!AC43</f>
        <v>4411.6258516727094</v>
      </c>
      <c r="AB140" s="29">
        <f>'BS-Other Calculations'!AD43</f>
        <v>5548.8199756364284</v>
      </c>
      <c r="AC140" s="29">
        <f>'BS-Other Calculations'!AE43</f>
        <v>6653.8442631778462</v>
      </c>
      <c r="AD140" s="29">
        <f>'BS-Other Calculations'!AF43</f>
        <v>7721.9720141507032</v>
      </c>
      <c r="AE140" s="29">
        <f>'BS-Other Calculations'!AG43</f>
        <v>8756.3355374724051</v>
      </c>
      <c r="AF140" s="29">
        <f>'BS-Other Calculations'!AH43</f>
        <v>9757.9586524878214</v>
      </c>
      <c r="AG140" s="29">
        <f>'BS-Other Calculations'!AI43</f>
        <v>11314.694764029651</v>
      </c>
      <c r="AH140" s="29">
        <f>'BS-Other Calculations'!AJ43</f>
        <v>12816.778874664691</v>
      </c>
      <c r="AI140" s="29">
        <f>'BS-Other Calculations'!AK43</f>
        <v>14269.880354858562</v>
      </c>
      <c r="AJ140" s="29">
        <f>'BS-Other Calculations'!AL43</f>
        <v>15668.703565273672</v>
      </c>
      <c r="AK140" s="29">
        <f>'BS-Other Calculations'!AM43</f>
        <v>17015.896325578819</v>
      </c>
      <c r="AL140" s="29">
        <f>'BS-Other Calculations'!AN43</f>
        <v>18312.427364864099</v>
      </c>
      <c r="AM140" s="29">
        <f>'BS-Other Calculations'!AO43</f>
        <v>19471.597904722203</v>
      </c>
      <c r="AN140" s="29">
        <f>'BS-Other Calculations'!AP43</f>
        <v>20579.137994470344</v>
      </c>
      <c r="AO140" s="29">
        <f>'BS-Other Calculations'!AQ43</f>
        <v>21635.04763410852</v>
      </c>
      <c r="AP140" s="29">
        <f>'BS-Other Calculations'!AR43</f>
        <v>22641.486627752212</v>
      </c>
      <c r="AQ140" s="29">
        <f>'BS-Other Calculations'!AS43</f>
        <v>23603.419113002925</v>
      </c>
      <c r="AR140" s="29">
        <f>'BS-Other Calculations'!AT43</f>
        <v>24513.721148143672</v>
      </c>
      <c r="AS140" s="1" t="s">
        <v>19</v>
      </c>
      <c r="AT140"/>
      <c r="AU140"/>
      <c r="AV140"/>
    </row>
    <row r="141" spans="1:49">
      <c r="C141" s="4" t="s">
        <v>104</v>
      </c>
      <c r="F141" s="261"/>
      <c r="G141" s="261"/>
      <c r="H141" s="261"/>
      <c r="I141" s="21"/>
      <c r="J141" s="29">
        <f>'BS-Other Calculations'!K60</f>
        <v>13112</v>
      </c>
      <c r="K141" s="20">
        <v>6704</v>
      </c>
      <c r="L141" s="20">
        <v>3466</v>
      </c>
      <c r="M141" s="20">
        <v>4887</v>
      </c>
      <c r="N141" s="29">
        <f>'BS-Other Calculations'!O60</f>
        <v>5876.2425295946396</v>
      </c>
      <c r="O141" s="29">
        <f>'BS-Other Calculations'!P60</f>
        <v>5608.3338902512605</v>
      </c>
      <c r="P141" s="29"/>
      <c r="Q141" s="1" t="s">
        <v>285</v>
      </c>
      <c r="T141" s="398"/>
      <c r="U141" s="642">
        <f>'BS-Other Calculations'!W60</f>
        <v>4643.7900000000018</v>
      </c>
      <c r="V141" s="642">
        <f>'BS-Other Calculations'!X60</f>
        <v>4401.0630892911222</v>
      </c>
      <c r="W141" s="642">
        <f>'BS-Other Calculations'!Y60</f>
        <v>3242.6611780555522</v>
      </c>
      <c r="X141" s="642">
        <f>'BS-Other Calculations'!Z60</f>
        <v>3101.6759094444424</v>
      </c>
      <c r="Y141" s="29">
        <f>'BS-Other Calculations'!AA60</f>
        <v>3051.9988830593579</v>
      </c>
      <c r="Z141" s="29">
        <f>'BS-Other Calculations'!AB60</f>
        <v>3405.7881565017992</v>
      </c>
      <c r="AA141" s="29">
        <f>'BS-Other Calculations'!AC60</f>
        <v>3810.4025429435146</v>
      </c>
      <c r="AB141" s="29">
        <f>'BS-Other Calculations'!AD60</f>
        <v>4193.6783097505477</v>
      </c>
      <c r="AC141" s="29">
        <f>'BS-Other Calculations'!AE60</f>
        <v>4650.6328282747299</v>
      </c>
      <c r="AD141" s="29">
        <f>'BS-Other Calculations'!AF60</f>
        <v>5026.5169354439813</v>
      </c>
      <c r="AE141" s="29">
        <f>'BS-Other Calculations'!AG60</f>
        <v>5423.8804373498851</v>
      </c>
      <c r="AF141" s="29">
        <f>'BS-Other Calculations'!AH60</f>
        <v>5876.2425295946396</v>
      </c>
      <c r="AG141" s="29">
        <f>'BS-Other Calculations'!AI60</f>
        <v>5894.293550768145</v>
      </c>
      <c r="AH141" s="29">
        <f>'BS-Other Calculations'!AJ60</f>
        <v>5813.4209164272079</v>
      </c>
      <c r="AI141" s="29">
        <f>'BS-Other Calculations'!AK60</f>
        <v>5819.2362176508568</v>
      </c>
      <c r="AJ141" s="29">
        <f>'BS-Other Calculations'!AL60</f>
        <v>5738.3635833099197</v>
      </c>
      <c r="AK141" s="29">
        <f>'BS-Other Calculations'!AM60</f>
        <v>5657.4909489689826</v>
      </c>
      <c r="AL141" s="29">
        <f>'BS-Other Calculations'!AN60</f>
        <v>5608.3338902512587</v>
      </c>
      <c r="AM141" s="29">
        <f>'BS-Other Calculations'!AO60</f>
        <v>5544.0384151304961</v>
      </c>
      <c r="AN141" s="29">
        <f>'BS-Other Calculations'!AP60</f>
        <v>5479.7429400097335</v>
      </c>
      <c r="AO141" s="29">
        <f>'BS-Other Calculations'!AQ60</f>
        <v>5415.4474648889709</v>
      </c>
      <c r="AP141" s="29">
        <f>'BS-Other Calculations'!AR60</f>
        <v>5351.6460903774278</v>
      </c>
      <c r="AQ141" s="29">
        <f>'BS-Other Calculations'!AS60</f>
        <v>5289.4744673406458</v>
      </c>
      <c r="AR141" s="29">
        <f>'BS-Other Calculations'!AT60</f>
        <v>5227.3028443038638</v>
      </c>
      <c r="AS141" s="1" t="s">
        <v>19</v>
      </c>
      <c r="AT141"/>
      <c r="AU141"/>
      <c r="AV141"/>
      <c r="AW141" s="145" t="e">
        <f>#REF!+'BS-Other Calculations'!#REF!-#REF!+'BS-Other Calculations'!#REF!+'BS-Other Calculations'!#REF!</f>
        <v>#REF!</v>
      </c>
    </row>
    <row r="142" spans="1:49">
      <c r="C142" s="4" t="s">
        <v>107</v>
      </c>
      <c r="F142" s="261"/>
      <c r="G142" s="31"/>
      <c r="H142" s="31"/>
      <c r="I142" s="21"/>
      <c r="J142" s="29">
        <f>'BS-Other Calculations'!K98</f>
        <v>1266</v>
      </c>
      <c r="K142" s="20">
        <v>713</v>
      </c>
      <c r="L142" s="20">
        <v>493</v>
      </c>
      <c r="M142" s="20">
        <v>418</v>
      </c>
      <c r="N142" s="29">
        <f>'BS-Other Calculations'!O98</f>
        <v>343.88</v>
      </c>
      <c r="O142" s="29">
        <f>'BS-Other Calculations'!P98</f>
        <v>306.60000000000002</v>
      </c>
      <c r="P142" s="29"/>
      <c r="Q142" s="1" t="s">
        <v>285</v>
      </c>
      <c r="T142" s="398"/>
      <c r="U142" s="642">
        <f>'BS-Other Calculations'!W98</f>
        <v>411.94009999999997</v>
      </c>
      <c r="V142" s="642">
        <f>'BS-Other Calculations'!X98</f>
        <v>405.67009999999999</v>
      </c>
      <c r="W142" s="642">
        <f>'BS-Other Calculations'!Y98</f>
        <v>399.41910000000001</v>
      </c>
      <c r="X142" s="642">
        <f>'BS-Other Calculations'!Z98</f>
        <v>393.15110000000004</v>
      </c>
      <c r="Y142" s="29">
        <f>'BS-Other Calculations'!AA98</f>
        <v>386.99221250000005</v>
      </c>
      <c r="Z142" s="29">
        <f>'BS-Other Calculations'!AB98</f>
        <v>380.83332500000006</v>
      </c>
      <c r="AA142" s="29">
        <f>'BS-Other Calculations'!AC98</f>
        <v>374.67443750000007</v>
      </c>
      <c r="AB142" s="29">
        <f>'BS-Other Calculations'!AD98</f>
        <v>368.51555000000008</v>
      </c>
      <c r="AC142" s="29">
        <f>'BS-Other Calculations'!AE98</f>
        <v>362.35666250000008</v>
      </c>
      <c r="AD142" s="29">
        <f>'BS-Other Calculations'!AF98</f>
        <v>356.19777500000009</v>
      </c>
      <c r="AE142" s="29">
        <f>'BS-Other Calculations'!AG98</f>
        <v>350.0388875000001</v>
      </c>
      <c r="AF142" s="29">
        <f>'BS-Other Calculations'!AH98</f>
        <v>343.88000000000011</v>
      </c>
      <c r="AG142" s="29">
        <f>'BS-Other Calculations'!AI98</f>
        <v>337.6666666666668</v>
      </c>
      <c r="AH142" s="29">
        <f>'BS-Other Calculations'!AJ98</f>
        <v>331.45333333333349</v>
      </c>
      <c r="AI142" s="29">
        <f>'BS-Other Calculations'!AK98</f>
        <v>325.24000000000018</v>
      </c>
      <c r="AJ142" s="29">
        <f>'BS-Other Calculations'!AL98</f>
        <v>319.02666666666687</v>
      </c>
      <c r="AK142" s="29">
        <f>'BS-Other Calculations'!AM98</f>
        <v>312.81333333333356</v>
      </c>
      <c r="AL142" s="29">
        <f>'BS-Other Calculations'!AN98</f>
        <v>306.60000000000025</v>
      </c>
      <c r="AM142" s="29">
        <f>'BS-Other Calculations'!AO98</f>
        <v>297.65316156143143</v>
      </c>
      <c r="AN142" s="29">
        <f>'BS-Other Calculations'!AP98</f>
        <v>288.70632312286261</v>
      </c>
      <c r="AO142" s="29">
        <f>'BS-Other Calculations'!AQ98</f>
        <v>279.7594846842938</v>
      </c>
      <c r="AP142" s="29">
        <f>'BS-Other Calculations'!AR98</f>
        <v>270.88140129131375</v>
      </c>
      <c r="AQ142" s="29">
        <f>'BS-Other Calculations'!AS98</f>
        <v>262.23010093574538</v>
      </c>
      <c r="AR142" s="29">
        <f>'BS-Other Calculations'!AT98</f>
        <v>253.57880058017702</v>
      </c>
      <c r="AS142" s="1" t="s">
        <v>19</v>
      </c>
      <c r="AT142"/>
      <c r="AU142"/>
      <c r="AV142"/>
      <c r="AW142" s="145" t="e">
        <f>#REF!-#REF!</f>
        <v>#REF!</v>
      </c>
    </row>
    <row r="143" spans="1:49">
      <c r="C143" s="4" t="s">
        <v>75</v>
      </c>
      <c r="F143" s="31"/>
      <c r="G143" s="261"/>
      <c r="H143" s="261"/>
      <c r="I143" s="21"/>
      <c r="J143" s="29">
        <f ca="1">'BS-Other Calculations'!K113</f>
        <v>1358</v>
      </c>
      <c r="K143" s="20">
        <v>1358</v>
      </c>
      <c r="L143" s="20">
        <v>7137</v>
      </c>
      <c r="M143" s="20">
        <v>5463</v>
      </c>
      <c r="N143" s="29">
        <f>'BS-Other Calculations'!O113</f>
        <v>16006.694055495098</v>
      </c>
      <c r="O143" s="29">
        <f>'BS-Other Calculations'!P113</f>
        <v>20624.438079605177</v>
      </c>
      <c r="P143" s="29"/>
      <c r="Q143" s="1" t="s">
        <v>285</v>
      </c>
      <c r="T143" s="398"/>
      <c r="U143" s="642">
        <f>'BS-Other Calculations'!W113</f>
        <v>4561.4804623</v>
      </c>
      <c r="V143" s="642">
        <f>'BS-Other Calculations'!X113</f>
        <v>4561.4804623</v>
      </c>
      <c r="W143" s="642">
        <f>'BS-Other Calculations'!Y113</f>
        <v>4563.1004622999999</v>
      </c>
      <c r="X143" s="642">
        <f>'BS-Other Calculations'!Z113</f>
        <v>4215.9257122999998</v>
      </c>
      <c r="Y143" s="29">
        <f>'BS-Other Calculations'!AA113</f>
        <v>5425.9402397730737</v>
      </c>
      <c r="Z143" s="29">
        <f>'BS-Other Calculations'!AB113</f>
        <v>6825.3977156076035</v>
      </c>
      <c r="AA143" s="29">
        <f>'BS-Other Calculations'!AC113</f>
        <v>8339.5309743462876</v>
      </c>
      <c r="AB143" s="29">
        <f>'BS-Other Calculations'!AD113</f>
        <v>9805.5182916733684</v>
      </c>
      <c r="AC143" s="29">
        <f>'BS-Other Calculations'!AE113</f>
        <v>11437.745643463055</v>
      </c>
      <c r="AD143" s="29">
        <f>'BS-Other Calculations'!AF113</f>
        <v>12887.055292883409</v>
      </c>
      <c r="AE143" s="29">
        <f>'BS-Other Calculations'!AG113</f>
        <v>14384.828512030967</v>
      </c>
      <c r="AF143" s="29">
        <f>'BS-Other Calculations'!AH113</f>
        <v>16006.694055495098</v>
      </c>
      <c r="AG143" s="29">
        <f>'BS-Other Calculations'!AI113</f>
        <v>16859.736535876717</v>
      </c>
      <c r="AH143" s="29">
        <f>'BS-Other Calculations'!AJ113</f>
        <v>17581.172369896114</v>
      </c>
      <c r="AI143" s="29">
        <f>'BS-Other Calculations'!AK113</f>
        <v>18417.936619756896</v>
      </c>
      <c r="AJ143" s="29">
        <f>'BS-Other Calculations'!AL113</f>
        <v>19139.372453776294</v>
      </c>
      <c r="AK143" s="29">
        <f>'BS-Other Calculations'!AM113</f>
        <v>19860.808287795688</v>
      </c>
      <c r="AL143" s="29">
        <f>'BS-Other Calculations'!AN113</f>
        <v>20624.438079605185</v>
      </c>
      <c r="AM143" s="29">
        <f>'BS-Other Calculations'!AO113</f>
        <v>21732.651860033817</v>
      </c>
      <c r="AN143" s="29">
        <f>'BS-Other Calculations'!AP113</f>
        <v>22840.865640462456</v>
      </c>
      <c r="AO143" s="29">
        <f>'BS-Other Calculations'!AQ113</f>
        <v>23949.079420891092</v>
      </c>
      <c r="AP143" s="29">
        <f>'BS-Other Calculations'!AR113</f>
        <v>25048.776752797865</v>
      </c>
      <c r="AQ143" s="29">
        <f>'BS-Other Calculations'!AS113</f>
        <v>26120.383258101167</v>
      </c>
      <c r="AR143" s="29">
        <f>'BS-Other Calculations'!AT113</f>
        <v>27191.989763404472</v>
      </c>
      <c r="AS143" s="1" t="s">
        <v>19</v>
      </c>
      <c r="AT143"/>
      <c r="AU143"/>
      <c r="AV143"/>
      <c r="AW143" s="145" t="e">
        <f>(#REF!+#REF!)-#REF!-'Consolidated Financials'!#REF!</f>
        <v>#REF!</v>
      </c>
    </row>
    <row r="144" spans="1:49" ht="15" thickBot="1">
      <c r="C144" s="4" t="s">
        <v>76</v>
      </c>
      <c r="H144" s="31"/>
      <c r="I144" s="21"/>
      <c r="J144" s="18">
        <v>0</v>
      </c>
      <c r="K144" s="161">
        <v>0</v>
      </c>
      <c r="L144" s="161">
        <v>173</v>
      </c>
      <c r="M144" s="161">
        <v>0</v>
      </c>
      <c r="N144" s="133">
        <f>'BS-Other Calculations'!O128</f>
        <v>0</v>
      </c>
      <c r="O144" s="133">
        <f>'BS-Other Calculations'!P128</f>
        <v>0</v>
      </c>
      <c r="P144" s="29"/>
      <c r="Q144" s="1" t="s">
        <v>285</v>
      </c>
      <c r="T144" s="398"/>
      <c r="U144" s="665">
        <f>'BS-Other Calculations'!W128</f>
        <v>0</v>
      </c>
      <c r="V144" s="665">
        <f>'BS-Other Calculations'!X128</f>
        <v>0</v>
      </c>
      <c r="W144" s="665">
        <f>'BS-Other Calculations'!Y128</f>
        <v>0</v>
      </c>
      <c r="X144" s="665">
        <f>'BS-Other Calculations'!Z128</f>
        <v>0</v>
      </c>
      <c r="Y144" s="133">
        <f>'BS-Other Calculations'!AA128</f>
        <v>0</v>
      </c>
      <c r="Z144" s="133">
        <f>'BS-Other Calculations'!AB128</f>
        <v>0</v>
      </c>
      <c r="AA144" s="133">
        <f>'BS-Other Calculations'!AC128</f>
        <v>0</v>
      </c>
      <c r="AB144" s="133">
        <f>'BS-Other Calculations'!AD128</f>
        <v>0</v>
      </c>
      <c r="AC144" s="133">
        <f>'BS-Other Calculations'!AE128</f>
        <v>0</v>
      </c>
      <c r="AD144" s="133">
        <f>'BS-Other Calculations'!AF128</f>
        <v>0</v>
      </c>
      <c r="AE144" s="133">
        <f>'BS-Other Calculations'!AG128</f>
        <v>0</v>
      </c>
      <c r="AF144" s="133">
        <f>'BS-Other Calculations'!AH128</f>
        <v>0</v>
      </c>
      <c r="AG144" s="133">
        <f>'BS-Other Calculations'!AI128</f>
        <v>0</v>
      </c>
      <c r="AH144" s="133">
        <f>'BS-Other Calculations'!AJ128</f>
        <v>0</v>
      </c>
      <c r="AI144" s="133">
        <f>'BS-Other Calculations'!AK128</f>
        <v>0</v>
      </c>
      <c r="AJ144" s="133">
        <f>'BS-Other Calculations'!AL128</f>
        <v>0</v>
      </c>
      <c r="AK144" s="133">
        <f>'BS-Other Calculations'!AM128</f>
        <v>0</v>
      </c>
      <c r="AL144" s="133">
        <f>'BS-Other Calculations'!AN128</f>
        <v>0</v>
      </c>
      <c r="AM144" s="133">
        <f>'BS-Other Calculations'!AO128</f>
        <v>0</v>
      </c>
      <c r="AN144" s="133">
        <f>'BS-Other Calculations'!AP128</f>
        <v>0</v>
      </c>
      <c r="AO144" s="133">
        <f>'BS-Other Calculations'!AQ128</f>
        <v>0</v>
      </c>
      <c r="AP144" s="133">
        <f>'BS-Other Calculations'!AR128</f>
        <v>0</v>
      </c>
      <c r="AQ144" s="133">
        <f>'BS-Other Calculations'!AS128</f>
        <v>0</v>
      </c>
      <c r="AR144" s="133">
        <f>'BS-Other Calculations'!AT128</f>
        <v>0</v>
      </c>
      <c r="AS144" s="1" t="s">
        <v>19</v>
      </c>
      <c r="AT144"/>
      <c r="AU144"/>
      <c r="AV144"/>
      <c r="AW144" s="241" t="e">
        <f>#REF!-#REF!-#REF!-#REF!</f>
        <v>#REF!</v>
      </c>
    </row>
    <row r="145" spans="1:49">
      <c r="B145" s="3" t="s">
        <v>2</v>
      </c>
      <c r="I145" s="21"/>
      <c r="J145" s="23">
        <f t="shared" ref="J145:O145" ca="1" si="65">SUM(J140:J144)</f>
        <v>29714</v>
      </c>
      <c r="K145" s="23">
        <f t="shared" si="65"/>
        <v>22740</v>
      </c>
      <c r="L145" s="23">
        <f t="shared" si="65"/>
        <v>21111</v>
      </c>
      <c r="M145" s="23">
        <f t="shared" si="65"/>
        <v>15514</v>
      </c>
      <c r="N145" s="23">
        <f t="shared" si="65"/>
        <v>31984.77523757756</v>
      </c>
      <c r="O145" s="23">
        <f t="shared" si="65"/>
        <v>44851.799334720534</v>
      </c>
      <c r="P145" s="23"/>
      <c r="Q145" s="1" t="s">
        <v>285</v>
      </c>
      <c r="T145" s="398"/>
      <c r="U145" s="1163">
        <f t="shared" ref="U145:AL145" si="66">SUM(U140:U144)</f>
        <v>14062.127462300001</v>
      </c>
      <c r="V145" s="1163">
        <f t="shared" si="66"/>
        <v>13489.208551591122</v>
      </c>
      <c r="W145" s="640">
        <f>SUM(W140:W144)</f>
        <v>12024.830940355552</v>
      </c>
      <c r="X145" s="640">
        <f t="shared" si="66"/>
        <v>11229.704825574689</v>
      </c>
      <c r="Y145" s="23">
        <f t="shared" si="66"/>
        <v>12237.925423086752</v>
      </c>
      <c r="Z145" s="23">
        <f t="shared" si="66"/>
        <v>13851.378852195585</v>
      </c>
      <c r="AA145" s="23">
        <f t="shared" si="66"/>
        <v>16936.233806462511</v>
      </c>
      <c r="AB145" s="23">
        <f t="shared" si="66"/>
        <v>19916.532127060345</v>
      </c>
      <c r="AC145" s="23">
        <f t="shared" si="66"/>
        <v>23104.579397415633</v>
      </c>
      <c r="AD145" s="23">
        <f t="shared" si="66"/>
        <v>25991.742017478093</v>
      </c>
      <c r="AE145" s="23">
        <f t="shared" si="66"/>
        <v>28915.083374353257</v>
      </c>
      <c r="AF145" s="23">
        <f t="shared" si="66"/>
        <v>31984.77523757756</v>
      </c>
      <c r="AG145" s="23">
        <f t="shared" si="66"/>
        <v>34406.391517341181</v>
      </c>
      <c r="AH145" s="23">
        <f t="shared" si="66"/>
        <v>36542.825494321347</v>
      </c>
      <c r="AI145" s="23">
        <f t="shared" si="66"/>
        <v>38832.293192266312</v>
      </c>
      <c r="AJ145" s="23">
        <f t="shared" si="66"/>
        <v>40865.466269026554</v>
      </c>
      <c r="AK145" s="23">
        <f t="shared" si="66"/>
        <v>42847.008895676823</v>
      </c>
      <c r="AL145" s="23">
        <f t="shared" si="66"/>
        <v>44851.799334720541</v>
      </c>
      <c r="AM145" s="23">
        <f t="shared" ref="AM145:AR145" si="67">SUM(AM140:AM144)</f>
        <v>47045.94134144795</v>
      </c>
      <c r="AN145" s="23">
        <f t="shared" si="67"/>
        <v>49188.452898065399</v>
      </c>
      <c r="AO145" s="23">
        <f t="shared" si="67"/>
        <v>51279.334004572876</v>
      </c>
      <c r="AP145" s="23">
        <f t="shared" si="67"/>
        <v>53312.790872218815</v>
      </c>
      <c r="AQ145" s="23">
        <f t="shared" si="67"/>
        <v>55275.506939380488</v>
      </c>
      <c r="AR145" s="23">
        <f t="shared" si="67"/>
        <v>57186.592556432181</v>
      </c>
      <c r="AS145" s="1" t="s">
        <v>19</v>
      </c>
      <c r="AT145"/>
      <c r="AU145"/>
      <c r="AV145"/>
      <c r="AW145" s="145"/>
    </row>
    <row r="146" spans="1:49">
      <c r="B146" s="3" t="s">
        <v>77</v>
      </c>
      <c r="I146" s="21"/>
      <c r="J146" s="15" t="s">
        <v>2</v>
      </c>
      <c r="K146" s="15" t="s">
        <v>2</v>
      </c>
      <c r="L146" s="15" t="s">
        <v>2</v>
      </c>
      <c r="M146" s="16"/>
      <c r="N146" s="21"/>
      <c r="O146" s="21"/>
      <c r="P146" s="21"/>
      <c r="Q146" s="1" t="s">
        <v>285</v>
      </c>
      <c r="T146" s="398"/>
      <c r="U146" s="641"/>
      <c r="V146" s="641"/>
      <c r="W146" s="641"/>
      <c r="X146" s="641"/>
      <c r="AS146" s="1" t="s">
        <v>19</v>
      </c>
      <c r="AT146"/>
      <c r="AU146"/>
      <c r="AV146"/>
      <c r="AW146" s="145"/>
    </row>
    <row r="147" spans="1:49">
      <c r="C147" s="4" t="s">
        <v>78</v>
      </c>
      <c r="E147" s="31"/>
      <c r="F147" s="261"/>
      <c r="G147" s="261"/>
      <c r="H147" s="261"/>
      <c r="I147" s="21"/>
      <c r="J147" s="17">
        <v>298</v>
      </c>
      <c r="K147" s="20">
        <v>14994</v>
      </c>
      <c r="L147" s="20">
        <v>42368</v>
      </c>
      <c r="M147" s="20">
        <v>79208</v>
      </c>
      <c r="N147" s="29">
        <f>'BS-Other Calculations'!O133</f>
        <v>82431.031269925763</v>
      </c>
      <c r="O147" s="29">
        <f>'BS-Other Calculations'!P133</f>
        <v>100499.26818130087</v>
      </c>
      <c r="P147" s="21"/>
      <c r="Q147" s="1" t="s">
        <v>285</v>
      </c>
      <c r="T147" s="398"/>
      <c r="U147" s="642">
        <f>'BS-Other Calculations'!W133</f>
        <v>53294.392016981103</v>
      </c>
      <c r="V147" s="642">
        <f>'BS-Other Calculations'!X133</f>
        <v>43722.831166981101</v>
      </c>
      <c r="W147" s="642">
        <f>'BS-Other Calculations'!Y133</f>
        <v>42930.158080000001</v>
      </c>
      <c r="X147" s="642">
        <f>'BS-Other Calculations'!Z133</f>
        <v>70719.433410188707</v>
      </c>
      <c r="Y147" s="29">
        <f>'BS-Other Calculations'!AA133</f>
        <v>71236.91165492787</v>
      </c>
      <c r="Z147" s="29">
        <f>'BS-Other Calculations'!AB133</f>
        <v>72717.49561458081</v>
      </c>
      <c r="AA147" s="29">
        <f>'BS-Other Calculations'!AC133</f>
        <v>74319.40310686006</v>
      </c>
      <c r="AB147" s="29">
        <f>'BS-Other Calculations'!AD133</f>
        <v>75870.373639776619</v>
      </c>
      <c r="AC147" s="29">
        <f>'BS-Other Calculations'!AE133</f>
        <v>77597.221134106891</v>
      </c>
      <c r="AD147" s="29">
        <f>'BS-Other Calculations'!AF133</f>
        <v>79130.547195495368</v>
      </c>
      <c r="AE147" s="29">
        <f>'BS-Other Calculations'!AG133</f>
        <v>80715.146257460598</v>
      </c>
      <c r="AF147" s="29">
        <f>'BS-Other Calculations'!AH133</f>
        <v>82431.031269925763</v>
      </c>
      <c r="AG147" s="29">
        <f>'BS-Other Calculations'!AI133</f>
        <v>85768.802603834323</v>
      </c>
      <c r="AH147" s="29">
        <f>'BS-Other Calculations'!AJ133</f>
        <v>88591.625501197064</v>
      </c>
      <c r="AI147" s="29">
        <f>'BS-Other Calculations'!AK133</f>
        <v>91865.703628203541</v>
      </c>
      <c r="AJ147" s="29">
        <f>'BS-Other Calculations'!AL133</f>
        <v>94688.526525566282</v>
      </c>
      <c r="AK147" s="29">
        <f>'BS-Other Calculations'!AM133</f>
        <v>97511.349422929023</v>
      </c>
      <c r="AL147" s="29">
        <f>'BS-Other Calculations'!AN133</f>
        <v>100499.26818130087</v>
      </c>
      <c r="AM147" s="29">
        <f>'BS-Other Calculations'!AO133</f>
        <v>104835.46980458034</v>
      </c>
      <c r="AN147" s="29">
        <f>'BS-Other Calculations'!AP133</f>
        <v>109171.67142785981</v>
      </c>
      <c r="AO147" s="29">
        <f>'BS-Other Calculations'!AQ133</f>
        <v>113507.87305113928</v>
      </c>
      <c r="AP147" s="29">
        <f>'BS-Other Calculations'!AR133</f>
        <v>117810.75164725805</v>
      </c>
      <c r="AQ147" s="29">
        <f>'BS-Other Calculations'!AS133</f>
        <v>122003.71689446493</v>
      </c>
      <c r="AR147" s="29">
        <f>'BS-Other Calculations'!AT133</f>
        <v>126196.68214167182</v>
      </c>
      <c r="AS147" s="1" t="s">
        <v>19</v>
      </c>
      <c r="AT147"/>
      <c r="AU147"/>
      <c r="AV147"/>
      <c r="AW147" s="145" t="e">
        <f>#REF!-#REF!-'BS-Other Calculations'!#REF!</f>
        <v>#REF!</v>
      </c>
    </row>
    <row r="148" spans="1:49">
      <c r="C148" s="4" t="s">
        <v>131</v>
      </c>
      <c r="E148" s="261"/>
      <c r="F148" s="261"/>
      <c r="G148" s="261"/>
      <c r="H148" s="261"/>
      <c r="I148" s="21"/>
      <c r="J148" s="17">
        <v>57107</v>
      </c>
      <c r="K148" s="20">
        <v>146717</v>
      </c>
      <c r="L148" s="20">
        <v>232475</v>
      </c>
      <c r="M148" s="20">
        <v>281637</v>
      </c>
      <c r="N148" s="29">
        <f>'BS-Other Calculations'!O169</f>
        <v>383500.28273924079</v>
      </c>
      <c r="O148" s="29">
        <f>'BS-Other Calculations'!P169</f>
        <v>357535.70369187568</v>
      </c>
      <c r="P148" s="21"/>
      <c r="Q148" s="1" t="s">
        <v>285</v>
      </c>
      <c r="T148" s="398"/>
      <c r="U148" s="642">
        <f>'BS-Other Calculations'!W169</f>
        <v>298909.02394912177</v>
      </c>
      <c r="V148" s="642">
        <f>'BS-Other Calculations'!X169</f>
        <v>293132.11894912174</v>
      </c>
      <c r="W148" s="642">
        <f>'BS-Other Calculations'!Y169</f>
        <v>260516.20609897218</v>
      </c>
      <c r="X148" s="642">
        <f>'BS-Other Calculations'!Z169</f>
        <v>221643.87409897218</v>
      </c>
      <c r="Y148" s="29">
        <f>'BS-Other Calculations'!AA169</f>
        <v>228795.51738847553</v>
      </c>
      <c r="Z148" s="29">
        <f>'BS-Other Calculations'!AB169</f>
        <v>249257.45650812989</v>
      </c>
      <c r="AA148" s="29">
        <f>'BS-Other Calculations'!AC169</f>
        <v>271396.10887474043</v>
      </c>
      <c r="AB148" s="29">
        <f>'BS-Other Calculations'!AD169</f>
        <v>292830.80321544863</v>
      </c>
      <c r="AC148" s="29">
        <f>'BS-Other Calculations'!AE169</f>
        <v>316696.1490930281</v>
      </c>
      <c r="AD148" s="29">
        <f>'BS-Other Calculations'!AF169</f>
        <v>337886.99363389751</v>
      </c>
      <c r="AE148" s="29">
        <f>'BS-Other Calculations'!AG169</f>
        <v>359786.44035125512</v>
      </c>
      <c r="AF148" s="29">
        <f>'BS-Other Calculations'!AH169</f>
        <v>383500.28273924079</v>
      </c>
      <c r="AG148" s="29">
        <f>'BS-Other Calculations'!AI169</f>
        <v>378703.80879070977</v>
      </c>
      <c r="AH148" s="29">
        <f>'BS-Other Calculations'!AJ169</f>
        <v>374647.33063986461</v>
      </c>
      <c r="AI148" s="29">
        <f>'BS-Other Calculations'!AK169</f>
        <v>369942.38567191426</v>
      </c>
      <c r="AJ148" s="29">
        <f>'BS-Other Calculations'!AL169</f>
        <v>365885.90752106911</v>
      </c>
      <c r="AK148" s="29">
        <f>'BS-Other Calculations'!AM169</f>
        <v>361829.42937022401</v>
      </c>
      <c r="AL148" s="29">
        <f>'BS-Other Calculations'!AN169</f>
        <v>357535.70369187574</v>
      </c>
      <c r="AM148" s="29">
        <f>'BS-Other Calculations'!AO169</f>
        <v>351304.45653891913</v>
      </c>
      <c r="AN148" s="29">
        <f>'BS-Other Calculations'!AP169</f>
        <v>345073.20938596246</v>
      </c>
      <c r="AO148" s="29">
        <f>'BS-Other Calculations'!AQ169</f>
        <v>338841.96223300579</v>
      </c>
      <c r="AP148" s="29">
        <f>'BS-Other Calculations'!AR169</f>
        <v>332658.60123391438</v>
      </c>
      <c r="AQ148" s="29">
        <f>'BS-Other Calculations'!AS169</f>
        <v>326633.18889634323</v>
      </c>
      <c r="AR148" s="29">
        <f>'BS-Other Calculations'!AT169</f>
        <v>320607.77655877208</v>
      </c>
      <c r="AS148" s="1" t="s">
        <v>19</v>
      </c>
      <c r="AT148"/>
      <c r="AU148"/>
      <c r="AV148"/>
      <c r="AW148" s="145" t="e">
        <f>#REF!-#REF!-#REF!</f>
        <v>#REF!</v>
      </c>
    </row>
    <row r="149" spans="1:49">
      <c r="C149" s="4" t="s">
        <v>75</v>
      </c>
      <c r="E149" s="31"/>
      <c r="F149" s="261"/>
      <c r="G149" s="31"/>
      <c r="H149" s="261"/>
      <c r="I149" s="21"/>
      <c r="J149" s="17">
        <v>59</v>
      </c>
      <c r="K149" s="20">
        <v>4017</v>
      </c>
      <c r="L149" s="20">
        <v>674</v>
      </c>
      <c r="M149" s="20">
        <v>14792</v>
      </c>
      <c r="N149" s="29">
        <f>'BS-Other Calculations'!O115</f>
        <v>24010.041083242646</v>
      </c>
      <c r="O149" s="29">
        <f>'BS-Other Calculations'!P115</f>
        <v>30936.657119407762</v>
      </c>
      <c r="P149" s="21"/>
      <c r="Q149" s="1" t="s">
        <v>285</v>
      </c>
      <c r="T149" s="398"/>
      <c r="U149" s="642">
        <f>'BS-Other Calculations'!W115</f>
        <v>14792.115449999999</v>
      </c>
      <c r="V149" s="642">
        <f>'BS-Other Calculations'!X115</f>
        <v>14792.115449999999</v>
      </c>
      <c r="W149" s="642">
        <f>'BS-Other Calculations'!Y115</f>
        <v>14792.115449999999</v>
      </c>
      <c r="X149" s="642">
        <f>'BS-Other Calculations'!Z115</f>
        <v>8126.1154500000002</v>
      </c>
      <c r="Y149" s="29">
        <f>'BS-Other Calculations'!AA115</f>
        <v>8138.9103596596105</v>
      </c>
      <c r="Z149" s="29">
        <f>'BS-Other Calculations'!AB115</f>
        <v>10238.096573411403</v>
      </c>
      <c r="AA149" s="29">
        <f>'BS-Other Calculations'!AC115</f>
        <v>12509.296461519431</v>
      </c>
      <c r="AB149" s="29">
        <f>'BS-Other Calculations'!AD115</f>
        <v>14708.277437510053</v>
      </c>
      <c r="AC149" s="29">
        <f>'BS-Other Calculations'!AE115</f>
        <v>17156.61846519458</v>
      </c>
      <c r="AD149" s="29">
        <f>'BS-Other Calculations'!AF115</f>
        <v>19330.582939325112</v>
      </c>
      <c r="AE149" s="29">
        <f>'BS-Other Calculations'!AG115</f>
        <v>21577.242768046446</v>
      </c>
      <c r="AF149" s="29">
        <f>'BS-Other Calculations'!AH115</f>
        <v>24010.041083242646</v>
      </c>
      <c r="AG149" s="29">
        <f>'BS-Other Calculations'!AI115</f>
        <v>25289.604803815073</v>
      </c>
      <c r="AH149" s="29">
        <f>'BS-Other Calculations'!AJ115</f>
        <v>26371.758554844171</v>
      </c>
      <c r="AI149" s="29">
        <f>'BS-Other Calculations'!AK115</f>
        <v>27626.904929635341</v>
      </c>
      <c r="AJ149" s="29">
        <f>'BS-Other Calculations'!AL115</f>
        <v>28709.058680664439</v>
      </c>
      <c r="AK149" s="29">
        <f>'BS-Other Calculations'!AM115</f>
        <v>29791.212431693526</v>
      </c>
      <c r="AL149" s="29">
        <f>'BS-Other Calculations'!AN115</f>
        <v>30936.65711940777</v>
      </c>
      <c r="AM149" s="29">
        <f>'BS-Other Calculations'!AO115</f>
        <v>32598.977790050725</v>
      </c>
      <c r="AN149" s="29">
        <f>'BS-Other Calculations'!AP115</f>
        <v>34261.298460693681</v>
      </c>
      <c r="AO149" s="29">
        <f>'BS-Other Calculations'!AQ115</f>
        <v>35923.619131336636</v>
      </c>
      <c r="AP149" s="29">
        <f>'BS-Other Calculations'!AR115</f>
        <v>37573.165129196794</v>
      </c>
      <c r="AQ149" s="29">
        <f>'BS-Other Calculations'!AS115</f>
        <v>39180.57488715175</v>
      </c>
      <c r="AR149" s="29">
        <f>'BS-Other Calculations'!AT115</f>
        <v>40787.984645106706</v>
      </c>
      <c r="AS149" s="1" t="s">
        <v>19</v>
      </c>
      <c r="AT149"/>
      <c r="AU149"/>
      <c r="AV149"/>
      <c r="AW149" s="403" t="s">
        <v>214</v>
      </c>
    </row>
    <row r="150" spans="1:49">
      <c r="C150" s="4" t="s">
        <v>79</v>
      </c>
      <c r="E150" s="261"/>
      <c r="F150" s="261"/>
      <c r="G150" s="261"/>
      <c r="H150" s="261"/>
      <c r="I150" s="21"/>
      <c r="J150" s="17">
        <v>59591</v>
      </c>
      <c r="K150" s="20">
        <v>72327</v>
      </c>
      <c r="L150" s="20">
        <v>40825</v>
      </c>
      <c r="M150" s="20">
        <v>81874</v>
      </c>
      <c r="N150" s="29">
        <f>'BS-Other Calculations'!O190</f>
        <v>104288.87913467811</v>
      </c>
      <c r="O150" s="29">
        <f>'BS-Other Calculations'!P190</f>
        <v>82109.543576869677</v>
      </c>
      <c r="P150" s="21"/>
      <c r="Q150" s="1" t="s">
        <v>285</v>
      </c>
      <c r="T150" s="398"/>
      <c r="U150" s="642">
        <f>'BS-Other Calculations'!W190</f>
        <v>97381.150699999998</v>
      </c>
      <c r="V150" s="642">
        <f>'BS-Other Calculations'!X190</f>
        <v>67575.279307587363</v>
      </c>
      <c r="W150" s="642">
        <f>'BS-Other Calculations'!Y190</f>
        <v>89533.203416905453</v>
      </c>
      <c r="X150" s="642">
        <f>'BS-Other Calculations'!Z190</f>
        <v>85442.847100439161</v>
      </c>
      <c r="Y150" s="29">
        <f>'BS-Other Calculations'!AA190</f>
        <v>85864.927621896495</v>
      </c>
      <c r="Z150" s="29">
        <f>'BS-Other Calculations'!AB190</f>
        <v>87072.564186534451</v>
      </c>
      <c r="AA150" s="29">
        <f>'BS-Other Calculations'!AC190</f>
        <v>90335.68046776652</v>
      </c>
      <c r="AB150" s="29">
        <f>'BS-Other Calculations'!AD190</f>
        <v>93394.206551363721</v>
      </c>
      <c r="AC150" s="29">
        <f>'BS-Other Calculations'!AE190</f>
        <v>96433.142944938387</v>
      </c>
      <c r="AD150" s="29">
        <f>'BS-Other Calculations'!AF190</f>
        <v>99151.190282768061</v>
      </c>
      <c r="AE150" s="29">
        <f>'BS-Other Calculations'!AG190</f>
        <v>101748.0148565274</v>
      </c>
      <c r="AF150" s="29">
        <f>'BS-Other Calculations'!AH190</f>
        <v>104288.87913467809</v>
      </c>
      <c r="AG150" s="29">
        <f>'BS-Other Calculations'!AI190</f>
        <v>100657.27736736124</v>
      </c>
      <c r="AH150" s="29">
        <f>'BS-Other Calculations'!AJ190</f>
        <v>97643.241197427211</v>
      </c>
      <c r="AI150" s="29">
        <f>'BS-Other Calculations'!AK190</f>
        <v>93629.144538452936</v>
      </c>
      <c r="AJ150" s="29">
        <f>'BS-Other Calculations'!AL190</f>
        <v>90125.977788529766</v>
      </c>
      <c r="AK150" s="29">
        <f>'BS-Other Calculations'!AM190</f>
        <v>86378.245748612055</v>
      </c>
      <c r="AL150" s="29">
        <f>'BS-Other Calculations'!AN190</f>
        <v>82109.543576869648</v>
      </c>
      <c r="AM150" s="29">
        <f>'BS-Other Calculations'!AO190</f>
        <v>75338.969906853396</v>
      </c>
      <c r="AN150" s="29">
        <f>'BS-Other Calculations'!AP190</f>
        <v>68486.874473505624</v>
      </c>
      <c r="AO150" s="29">
        <f>'BS-Other Calculations'!AQ190</f>
        <v>61553.257276826334</v>
      </c>
      <c r="AP150" s="29">
        <f>'BS-Other Calculations'!AR190</f>
        <v>54593.90800164079</v>
      </c>
      <c r="AQ150" s="29">
        <f>'BS-Other Calculations'!AS190</f>
        <v>47737.05479152545</v>
      </c>
      <c r="AR150" s="29">
        <f>'BS-Other Calculations'!AT190</f>
        <v>40798.679818078585</v>
      </c>
      <c r="AS150" s="1" t="s">
        <v>19</v>
      </c>
      <c r="AT150"/>
      <c r="AU150"/>
      <c r="AV150"/>
      <c r="AW150" s="145" t="e">
        <f>#REF!-#REF!-#REF!</f>
        <v>#REF!</v>
      </c>
    </row>
    <row r="151" spans="1:49">
      <c r="C151" s="4" t="s">
        <v>80</v>
      </c>
      <c r="E151" s="261"/>
      <c r="F151" s="31"/>
      <c r="G151" s="31"/>
      <c r="H151" s="31"/>
      <c r="I151" s="21"/>
      <c r="J151" s="17">
        <v>110000</v>
      </c>
      <c r="K151" s="20">
        <v>0</v>
      </c>
      <c r="L151" s="20">
        <v>0</v>
      </c>
      <c r="M151" s="20">
        <v>0</v>
      </c>
      <c r="N151" s="29">
        <f>'BS-Other Calculations'!O195</f>
        <v>0</v>
      </c>
      <c r="O151" s="29">
        <f>'BS-Other Calculations'!P195</f>
        <v>0</v>
      </c>
      <c r="P151" s="21"/>
      <c r="Q151" s="1" t="s">
        <v>285</v>
      </c>
      <c r="T151" s="398"/>
      <c r="U151" s="642">
        <f>'BS-Other Calculations'!W195</f>
        <v>0</v>
      </c>
      <c r="V151" s="642">
        <f>'BS-Other Calculations'!X195</f>
        <v>0</v>
      </c>
      <c r="W151" s="642">
        <f>'BS-Other Calculations'!Y195</f>
        <v>0</v>
      </c>
      <c r="X151" s="642">
        <f>'BS-Other Calculations'!Z195</f>
        <v>0</v>
      </c>
      <c r="Y151" s="29">
        <f>'BS-Other Calculations'!AA195</f>
        <v>0</v>
      </c>
      <c r="Z151" s="29">
        <f>'BS-Other Calculations'!AB195</f>
        <v>0</v>
      </c>
      <c r="AA151" s="29">
        <f>'BS-Other Calculations'!AC195</f>
        <v>0</v>
      </c>
      <c r="AB151" s="29">
        <f>'BS-Other Calculations'!AD195</f>
        <v>0</v>
      </c>
      <c r="AC151" s="29">
        <f>'BS-Other Calculations'!AE195</f>
        <v>0</v>
      </c>
      <c r="AD151" s="29">
        <f>'BS-Other Calculations'!AF195</f>
        <v>0</v>
      </c>
      <c r="AE151" s="29">
        <f>'BS-Other Calculations'!AG195</f>
        <v>0</v>
      </c>
      <c r="AF151" s="29">
        <f>'BS-Other Calculations'!AH195</f>
        <v>0</v>
      </c>
      <c r="AG151" s="29">
        <f>'BS-Other Calculations'!AI195</f>
        <v>0</v>
      </c>
      <c r="AH151" s="29">
        <f>'BS-Other Calculations'!AJ195</f>
        <v>0</v>
      </c>
      <c r="AI151" s="29">
        <f>'BS-Other Calculations'!AK195</f>
        <v>0</v>
      </c>
      <c r="AJ151" s="29">
        <f>'BS-Other Calculations'!AL195</f>
        <v>0</v>
      </c>
      <c r="AK151" s="29">
        <f>'BS-Other Calculations'!AM195</f>
        <v>0</v>
      </c>
      <c r="AL151" s="29">
        <f>'BS-Other Calculations'!AN195</f>
        <v>0</v>
      </c>
      <c r="AM151" s="29">
        <f>'BS-Other Calculations'!AO195</f>
        <v>0</v>
      </c>
      <c r="AN151" s="29">
        <f>'BS-Other Calculations'!AP195</f>
        <v>0</v>
      </c>
      <c r="AO151" s="29">
        <f>'BS-Other Calculations'!AQ195</f>
        <v>0</v>
      </c>
      <c r="AP151" s="29">
        <f>'BS-Other Calculations'!AR195</f>
        <v>0</v>
      </c>
      <c r="AQ151" s="29">
        <f>'BS-Other Calculations'!AS195</f>
        <v>0</v>
      </c>
      <c r="AR151" s="29">
        <f>'BS-Other Calculations'!AT195</f>
        <v>0</v>
      </c>
      <c r="AS151" s="1" t="s">
        <v>19</v>
      </c>
      <c r="AT151"/>
      <c r="AU151"/>
      <c r="AV151"/>
      <c r="AW151" s="145"/>
    </row>
    <row r="152" spans="1:49">
      <c r="A152" s="21"/>
      <c r="C152" s="4" t="s">
        <v>540</v>
      </c>
      <c r="E152" s="31"/>
      <c r="F152" s="31"/>
      <c r="G152" s="261"/>
      <c r="H152" s="31"/>
      <c r="I152" s="21"/>
      <c r="J152" s="17">
        <v>3</v>
      </c>
      <c r="K152" s="20">
        <v>0</v>
      </c>
      <c r="L152" s="20">
        <v>1412</v>
      </c>
      <c r="M152" s="20">
        <v>0</v>
      </c>
      <c r="N152" s="29">
        <f>-'BS-Other Calculations'!O201</f>
        <v>0</v>
      </c>
      <c r="O152" s="29">
        <f>-'BS-Other Calculations'!P201</f>
        <v>0</v>
      </c>
      <c r="P152" s="131"/>
      <c r="Q152" s="1" t="s">
        <v>285</v>
      </c>
      <c r="T152" s="398"/>
      <c r="U152" s="642"/>
      <c r="V152" s="642"/>
      <c r="W152" s="642"/>
      <c r="X152" s="642"/>
      <c r="Y152" s="29"/>
      <c r="Z152" s="29"/>
      <c r="AA152" s="29"/>
      <c r="AB152" s="29"/>
      <c r="AC152" s="29"/>
      <c r="AD152" s="29"/>
      <c r="AE152" s="29"/>
      <c r="AF152" s="29"/>
      <c r="AG152" s="29"/>
      <c r="AH152" s="29"/>
      <c r="AI152" s="29"/>
      <c r="AJ152" s="29"/>
      <c r="AK152" s="29"/>
      <c r="AL152" s="29"/>
      <c r="AM152" s="29"/>
      <c r="AN152" s="29"/>
      <c r="AO152" s="29"/>
      <c r="AP152" s="29"/>
      <c r="AQ152" s="29"/>
      <c r="AR152" s="29"/>
      <c r="AS152" s="1" t="s">
        <v>19</v>
      </c>
      <c r="AT152"/>
      <c r="AU152"/>
      <c r="AV152"/>
      <c r="AW152" s="145"/>
    </row>
    <row r="153" spans="1:49" ht="15" thickBot="1">
      <c r="C153" s="4" t="s">
        <v>81</v>
      </c>
      <c r="E153" s="261"/>
      <c r="F153" s="261"/>
      <c r="G153" s="261"/>
      <c r="H153" s="261"/>
      <c r="I153" s="21"/>
      <c r="J153" s="126">
        <f t="shared" ref="J153" ca="1" si="68">J135</f>
        <v>207041.05880174332</v>
      </c>
      <c r="K153" s="161">
        <v>256107</v>
      </c>
      <c r="L153" s="161">
        <v>168838</v>
      </c>
      <c r="M153" s="161">
        <v>217756</v>
      </c>
      <c r="N153" s="126">
        <f ca="1">N135</f>
        <v>1317926.4796205158</v>
      </c>
      <c r="O153" s="126">
        <f ca="1">O135</f>
        <v>1243145.6597173708</v>
      </c>
      <c r="P153" s="39"/>
      <c r="Q153" s="1" t="s">
        <v>285</v>
      </c>
      <c r="T153" s="398"/>
      <c r="U153" s="666">
        <f>U135</f>
        <v>214908.92017968956</v>
      </c>
      <c r="V153" s="666">
        <f t="shared" ref="V153:AL153" si="69">V135</f>
        <v>196594.47101614863</v>
      </c>
      <c r="W153" s="666">
        <f>W135</f>
        <v>185151.90520887621</v>
      </c>
      <c r="X153" s="666">
        <f>X135</f>
        <v>176208.67937752636</v>
      </c>
      <c r="Y153" s="126">
        <f t="shared" ca="1" si="69"/>
        <v>173235.39366598683</v>
      </c>
      <c r="Z153" s="126">
        <f ca="1">Z135</f>
        <v>1317900.9350622501</v>
      </c>
      <c r="AA153" s="126">
        <f t="shared" ca="1" si="69"/>
        <v>1316962.6859127183</v>
      </c>
      <c r="AB153" s="126">
        <f t="shared" ca="1" si="69"/>
        <v>1316527.5679402472</v>
      </c>
      <c r="AC153" s="126">
        <f t="shared" ca="1" si="69"/>
        <v>1317628.49421421</v>
      </c>
      <c r="AD153" s="126">
        <f t="shared" ca="1" si="69"/>
        <v>1317454.3939855883</v>
      </c>
      <c r="AE153" s="126">
        <f t="shared" ca="1" si="69"/>
        <v>1317330.6128034426</v>
      </c>
      <c r="AF153" s="126">
        <f t="shared" ca="1" si="69"/>
        <v>1317926.4796205163</v>
      </c>
      <c r="AG153" s="126">
        <f t="shared" ca="1" si="69"/>
        <v>1302915.9763353141</v>
      </c>
      <c r="AH153" s="126">
        <f t="shared" ca="1" si="69"/>
        <v>1290702.3019828491</v>
      </c>
      <c r="AI153" s="126">
        <f t="shared" ca="1" si="69"/>
        <v>1276588.5732029786</v>
      </c>
      <c r="AJ153" s="126">
        <f t="shared" ca="1" si="69"/>
        <v>1264962.049645937</v>
      </c>
      <c r="AK153" s="126">
        <f t="shared" ca="1" si="69"/>
        <v>1253629.1014866072</v>
      </c>
      <c r="AL153" s="126">
        <f t="shared" ca="1" si="69"/>
        <v>1243145.6597173708</v>
      </c>
      <c r="AM153" s="126" t="e">
        <f t="shared" ref="AM153:AR153" ca="1" si="70">AM135</f>
        <v>#REF!</v>
      </c>
      <c r="AN153" s="126" t="e">
        <f t="shared" ca="1" si="70"/>
        <v>#REF!</v>
      </c>
      <c r="AO153" s="126" t="e">
        <f t="shared" ca="1" si="70"/>
        <v>#REF!</v>
      </c>
      <c r="AP153" s="126" t="e">
        <f t="shared" ca="1" si="70"/>
        <v>#REF!</v>
      </c>
      <c r="AQ153" s="126" t="e">
        <f t="shared" ca="1" si="70"/>
        <v>#REF!</v>
      </c>
      <c r="AR153" s="126" t="e">
        <f t="shared" ca="1" si="70"/>
        <v>#REF!</v>
      </c>
      <c r="AS153" s="1" t="s">
        <v>19</v>
      </c>
      <c r="AT153"/>
      <c r="AU153"/>
      <c r="AV153"/>
      <c r="AW153" s="241"/>
    </row>
    <row r="154" spans="1:49">
      <c r="B154" s="3" t="s">
        <v>2</v>
      </c>
      <c r="I154" s="21"/>
      <c r="J154" s="23">
        <f t="shared" ref="J154:O154" ca="1" si="71">SUM(J147:J153)</f>
        <v>434099.05880174332</v>
      </c>
      <c r="K154" s="23">
        <f>SUM(K147:K153)</f>
        <v>494162</v>
      </c>
      <c r="L154" s="23">
        <f t="shared" si="71"/>
        <v>486592</v>
      </c>
      <c r="M154" s="23">
        <f>SUM(M147:M153)</f>
        <v>675267</v>
      </c>
      <c r="N154" s="23">
        <f ca="1">SUM(N147:N153)</f>
        <v>1912156.7138476032</v>
      </c>
      <c r="O154" s="23">
        <f t="shared" ca="1" si="71"/>
        <v>1814226.8322868247</v>
      </c>
      <c r="P154" s="23"/>
      <c r="Q154" s="1" t="s">
        <v>285</v>
      </c>
      <c r="T154" s="398"/>
      <c r="U154" s="1163">
        <f>SUM(U147:U153)</f>
        <v>679285.60229579243</v>
      </c>
      <c r="V154" s="1163">
        <f t="shared" ref="V154:AL154" si="72">SUM(V147:V153)</f>
        <v>615816.81588983885</v>
      </c>
      <c r="W154" s="640">
        <f>SUM(W147:W153)</f>
        <v>592923.58825475385</v>
      </c>
      <c r="X154" s="640">
        <f t="shared" si="72"/>
        <v>562140.9494371264</v>
      </c>
      <c r="Y154" s="23">
        <f t="shared" ca="1" si="72"/>
        <v>567271.66069094639</v>
      </c>
      <c r="Z154" s="23">
        <f t="shared" ca="1" si="72"/>
        <v>1737186.5479449066</v>
      </c>
      <c r="AA154" s="23">
        <f t="shared" ca="1" si="72"/>
        <v>1765523.1748236048</v>
      </c>
      <c r="AB154" s="23">
        <f t="shared" ca="1" si="72"/>
        <v>1793331.2287843463</v>
      </c>
      <c r="AC154" s="23">
        <f t="shared" ca="1" si="72"/>
        <v>1825511.625851478</v>
      </c>
      <c r="AD154" s="23">
        <f t="shared" ca="1" si="72"/>
        <v>1852953.7080370744</v>
      </c>
      <c r="AE154" s="23">
        <f t="shared" ca="1" si="72"/>
        <v>1881157.4570367322</v>
      </c>
      <c r="AF154" s="23">
        <f ca="1">SUM(AF147:AF153)</f>
        <v>1912156.7138476036</v>
      </c>
      <c r="AG154" s="23">
        <f t="shared" ca="1" si="72"/>
        <v>1893335.4699010346</v>
      </c>
      <c r="AH154" s="23">
        <f t="shared" ca="1" si="72"/>
        <v>1877956.2578761822</v>
      </c>
      <c r="AI154" s="23">
        <f t="shared" ca="1" si="72"/>
        <v>1859652.7119711847</v>
      </c>
      <c r="AJ154" s="23">
        <f t="shared" ca="1" si="72"/>
        <v>1844371.5201617666</v>
      </c>
      <c r="AK154" s="23">
        <f t="shared" ca="1" si="72"/>
        <v>1829139.3384600659</v>
      </c>
      <c r="AL154" s="23">
        <f t="shared" ca="1" si="72"/>
        <v>1814226.8322868249</v>
      </c>
      <c r="AM154" s="23" t="e">
        <f t="shared" ref="AM154:AR154" ca="1" si="73">SUM(AM147:AM153)</f>
        <v>#REF!</v>
      </c>
      <c r="AN154" s="23" t="e">
        <f t="shared" ca="1" si="73"/>
        <v>#REF!</v>
      </c>
      <c r="AO154" s="23" t="e">
        <f t="shared" ca="1" si="73"/>
        <v>#REF!</v>
      </c>
      <c r="AP154" s="23" t="e">
        <f t="shared" ca="1" si="73"/>
        <v>#REF!</v>
      </c>
      <c r="AQ154" s="23" t="e">
        <f t="shared" ca="1" si="73"/>
        <v>#REF!</v>
      </c>
      <c r="AR154" s="23" t="e">
        <f t="shared" ca="1" si="73"/>
        <v>#REF!</v>
      </c>
      <c r="AS154" s="1" t="s">
        <v>19</v>
      </c>
      <c r="AT154"/>
      <c r="AU154"/>
      <c r="AV154"/>
      <c r="AW154" s="145"/>
    </row>
    <row r="155" spans="1:49">
      <c r="B155" s="3"/>
      <c r="I155" s="21"/>
      <c r="J155" s="23"/>
      <c r="K155" s="23"/>
      <c r="L155" s="23"/>
      <c r="M155" s="23"/>
      <c r="N155" s="21"/>
      <c r="O155" s="21"/>
      <c r="P155" s="21"/>
      <c r="Q155" s="1" t="s">
        <v>285</v>
      </c>
      <c r="T155" s="398"/>
      <c r="U155" s="641"/>
      <c r="V155" s="641"/>
      <c r="W155" s="641"/>
      <c r="X155" s="641"/>
      <c r="AS155" s="1" t="s">
        <v>19</v>
      </c>
      <c r="AT155"/>
      <c r="AU155"/>
      <c r="AV155"/>
      <c r="AW155" s="145"/>
    </row>
    <row r="156" spans="1:49">
      <c r="B156" s="3" t="s">
        <v>92</v>
      </c>
      <c r="I156" s="21"/>
      <c r="J156" s="23">
        <f t="shared" ref="J156:O156" ca="1" si="74">J145+J154</f>
        <v>463813.05880174332</v>
      </c>
      <c r="K156" s="23">
        <f t="shared" si="74"/>
        <v>516902</v>
      </c>
      <c r="L156" s="23">
        <f t="shared" si="74"/>
        <v>507703</v>
      </c>
      <c r="M156" s="23">
        <f t="shared" si="74"/>
        <v>690781</v>
      </c>
      <c r="N156" s="23">
        <f ca="1">N145+N154</f>
        <v>1944141.4890851807</v>
      </c>
      <c r="O156" s="23">
        <f t="shared" ca="1" si="74"/>
        <v>1859078.6316215452</v>
      </c>
      <c r="P156" s="23"/>
      <c r="Q156" s="1" t="s">
        <v>285</v>
      </c>
      <c r="T156" s="398"/>
      <c r="U156" s="640">
        <f>U145+U154</f>
        <v>693347.72975809244</v>
      </c>
      <c r="V156" s="640">
        <f t="shared" ref="V156:AL156" si="75">V145+V154</f>
        <v>629306.02444143</v>
      </c>
      <c r="W156" s="640">
        <f>W145+W154</f>
        <v>604948.4191951094</v>
      </c>
      <c r="X156" s="640">
        <f t="shared" si="75"/>
        <v>573370.65426270105</v>
      </c>
      <c r="Y156" s="23">
        <f t="shared" ca="1" si="75"/>
        <v>579509.58611403313</v>
      </c>
      <c r="Z156" s="23">
        <f t="shared" ca="1" si="75"/>
        <v>1751037.9267971022</v>
      </c>
      <c r="AA156" s="23">
        <f t="shared" ca="1" si="75"/>
        <v>1782459.4086300672</v>
      </c>
      <c r="AB156" s="23">
        <f t="shared" ca="1" si="75"/>
        <v>1813247.7609114065</v>
      </c>
      <c r="AC156" s="23">
        <f t="shared" ca="1" si="75"/>
        <v>1848616.2052488937</v>
      </c>
      <c r="AD156" s="23">
        <f t="shared" ca="1" si="75"/>
        <v>1878945.4500545524</v>
      </c>
      <c r="AE156" s="23">
        <f t="shared" ca="1" si="75"/>
        <v>1910072.5404110856</v>
      </c>
      <c r="AF156" s="383">
        <f ca="1">AF145+AF154</f>
        <v>1944141.4890851812</v>
      </c>
      <c r="AG156" s="23">
        <f t="shared" ca="1" si="75"/>
        <v>1927741.8614183757</v>
      </c>
      <c r="AH156" s="23">
        <f t="shared" ca="1" si="75"/>
        <v>1914499.0833705035</v>
      </c>
      <c r="AI156" s="23">
        <f t="shared" ca="1" si="75"/>
        <v>1898485.005163451</v>
      </c>
      <c r="AJ156" s="23">
        <f t="shared" ca="1" si="75"/>
        <v>1885236.9864307931</v>
      </c>
      <c r="AK156" s="23">
        <f t="shared" ca="1" si="75"/>
        <v>1871986.3473557427</v>
      </c>
      <c r="AL156" s="23">
        <f t="shared" ca="1" si="75"/>
        <v>1859078.6316215454</v>
      </c>
      <c r="AM156" s="23" t="e">
        <f t="shared" ref="AM156:AR156" ca="1" si="76">AM145+AM154</f>
        <v>#REF!</v>
      </c>
      <c r="AN156" s="23" t="e">
        <f t="shared" ca="1" si="76"/>
        <v>#REF!</v>
      </c>
      <c r="AO156" s="23" t="e">
        <f t="shared" ca="1" si="76"/>
        <v>#REF!</v>
      </c>
      <c r="AP156" s="23" t="e">
        <f t="shared" ca="1" si="76"/>
        <v>#REF!</v>
      </c>
      <c r="AQ156" s="23" t="e">
        <f t="shared" ca="1" si="76"/>
        <v>#REF!</v>
      </c>
      <c r="AR156" s="23" t="e">
        <f t="shared" ca="1" si="76"/>
        <v>#REF!</v>
      </c>
      <c r="AS156" s="1" t="s">
        <v>19</v>
      </c>
      <c r="AT156"/>
      <c r="AU156"/>
      <c r="AV156"/>
      <c r="AW156" s="145"/>
    </row>
    <row r="157" spans="1:49">
      <c r="B157" s="3"/>
      <c r="I157" s="21"/>
      <c r="J157" s="23"/>
      <c r="K157" s="23"/>
      <c r="L157" s="23"/>
      <c r="M157" s="1119"/>
      <c r="N157" s="21"/>
      <c r="O157" s="21"/>
      <c r="P157" s="21"/>
      <c r="Q157" s="1" t="s">
        <v>285</v>
      </c>
      <c r="T157" s="398"/>
      <c r="U157" s="641"/>
      <c r="V157" s="641"/>
      <c r="W157" s="641"/>
      <c r="X157" s="641"/>
      <c r="AS157" s="1" t="s">
        <v>19</v>
      </c>
      <c r="AT157"/>
      <c r="AU157"/>
      <c r="AV157"/>
      <c r="AW157" s="145"/>
    </row>
    <row r="158" spans="1:49">
      <c r="B158" s="3" t="s">
        <v>82</v>
      </c>
      <c r="I158" s="21"/>
      <c r="J158" s="15" t="s">
        <v>2</v>
      </c>
      <c r="K158" s="15" t="s">
        <v>2</v>
      </c>
      <c r="L158" s="15" t="s">
        <v>2</v>
      </c>
      <c r="M158" s="1120"/>
      <c r="N158" s="21"/>
      <c r="O158" s="21"/>
      <c r="P158" s="21"/>
      <c r="Q158" s="1" t="s">
        <v>285</v>
      </c>
      <c r="T158" s="398"/>
      <c r="U158" s="641"/>
      <c r="V158" s="641"/>
      <c r="W158" s="641"/>
      <c r="X158" s="641"/>
      <c r="AS158" s="1" t="s">
        <v>19</v>
      </c>
      <c r="AT158"/>
      <c r="AU158"/>
      <c r="AV158"/>
      <c r="AW158" s="145"/>
    </row>
    <row r="159" spans="1:49">
      <c r="C159" s="4" t="s">
        <v>83</v>
      </c>
      <c r="I159" s="21"/>
      <c r="J159" s="17">
        <v>37425</v>
      </c>
      <c r="K159" s="20">
        <v>96413</v>
      </c>
      <c r="L159" s="20">
        <v>115689</v>
      </c>
      <c r="M159" s="20">
        <v>102487</v>
      </c>
      <c r="N159" s="29">
        <f>'BS-Other Calculations'!O207</f>
        <v>193851.22399486386</v>
      </c>
      <c r="O159" s="29">
        <f>'BS-Other Calculations'!P207</f>
        <v>141520.99166571826</v>
      </c>
      <c r="P159" s="29"/>
      <c r="Q159" s="1" t="s">
        <v>285</v>
      </c>
      <c r="T159" s="398"/>
      <c r="U159" s="642">
        <f>'BS-Other Calculations'!W207</f>
        <v>103082.780999044</v>
      </c>
      <c r="V159" s="642">
        <f>'BS-Other Calculations'!X207</f>
        <v>100445.04666904401</v>
      </c>
      <c r="W159" s="642">
        <f>'BS-Other Calculations'!Y207</f>
        <v>85240.104629043693</v>
      </c>
      <c r="X159" s="642">
        <f>'BS-Other Calculations'!Z207</f>
        <v>62917.3163690437</v>
      </c>
      <c r="Y159" s="29">
        <f>'BS-Other Calculations'!AA207</f>
        <v>68702.645536465265</v>
      </c>
      <c r="Z159" s="29">
        <f>'BS-Other Calculations'!AB207</f>
        <v>85255.352154913169</v>
      </c>
      <c r="AA159" s="29">
        <f>'BS-Other Calculations'!AC207</f>
        <v>103164.43767263516</v>
      </c>
      <c r="AB159" s="29">
        <f>'BS-Other Calculations'!AD207</f>
        <v>120504.05562394897</v>
      </c>
      <c r="AC159" s="29">
        <f>'BS-Other Calculations'!AE207</f>
        <v>139809.95162673356</v>
      </c>
      <c r="AD159" s="29">
        <f>'BS-Other Calculations'!AF207</f>
        <v>156952.30703259178</v>
      </c>
      <c r="AE159" s="29">
        <f>'BS-Other Calculations'!AG207</f>
        <v>174667.88689523362</v>
      </c>
      <c r="AF159" s="29">
        <f>'BS-Other Calculations'!AH207</f>
        <v>193851.22399486383</v>
      </c>
      <c r="AG159" s="29">
        <f>'BS-Other Calculations'!AI207</f>
        <v>184184.18507890665</v>
      </c>
      <c r="AH159" s="29">
        <f>'BS-Other Calculations'!AJ207</f>
        <v>176008.56845579133</v>
      </c>
      <c r="AI159" s="29">
        <f>'BS-Other Calculations'!AK207</f>
        <v>166526.00134697964</v>
      </c>
      <c r="AJ159" s="29">
        <f>'BS-Other Calculations'!AL207</f>
        <v>158350.38472386432</v>
      </c>
      <c r="AK159" s="29">
        <f>'BS-Other Calculations'!AM207</f>
        <v>150174.768100749</v>
      </c>
      <c r="AL159" s="29">
        <f>'BS-Other Calculations'!AN207</f>
        <v>141520.99166571826</v>
      </c>
      <c r="AM159" s="29">
        <f>'BS-Other Calculations'!AO207</f>
        <v>128962.24343337823</v>
      </c>
      <c r="AN159" s="29">
        <f>'BS-Other Calculations'!AP207</f>
        <v>116403.4952010382</v>
      </c>
      <c r="AO159" s="29">
        <f>'BS-Other Calculations'!AQ207</f>
        <v>103844.74696869816</v>
      </c>
      <c r="AP159" s="29">
        <f>'BS-Other Calculations'!AR207</f>
        <v>91382.510740367332</v>
      </c>
      <c r="AQ159" s="29">
        <f>'BS-Other Calculations'!AS207</f>
        <v>79238.611664291355</v>
      </c>
      <c r="AR159" s="29">
        <f>'BS-Other Calculations'!AT207</f>
        <v>67094.712588215378</v>
      </c>
      <c r="AS159" s="1" t="s">
        <v>19</v>
      </c>
      <c r="AT159"/>
      <c r="AU159"/>
      <c r="AV159"/>
      <c r="AW159" s="145" t="e">
        <f>#REF!+#REF!</f>
        <v>#REF!</v>
      </c>
    </row>
    <row r="160" spans="1:49">
      <c r="C160" s="4" t="s">
        <v>143</v>
      </c>
      <c r="I160" s="21"/>
      <c r="J160" s="17">
        <v>22448</v>
      </c>
      <c r="K160" s="20">
        <v>15567</v>
      </c>
      <c r="L160" s="20">
        <v>23527</v>
      </c>
      <c r="M160" s="20">
        <v>16374</v>
      </c>
      <c r="N160" s="29">
        <f>'BS-Other Calculations'!O214</f>
        <v>11631.073439691831</v>
      </c>
      <c r="O160" s="29">
        <f>'BS-Other Calculations'!P214</f>
        <v>8491.2594999430949</v>
      </c>
      <c r="P160" s="29"/>
      <c r="Q160" s="1" t="s">
        <v>285</v>
      </c>
      <c r="T160" s="398"/>
      <c r="U160" s="642">
        <f>'BS-Other Calculations'!W214</f>
        <v>11377.6390641619</v>
      </c>
      <c r="V160" s="642">
        <f>'BS-Other Calculations'!X214</f>
        <v>11170.628487354601</v>
      </c>
      <c r="W160" s="642">
        <f>'BS-Other Calculations'!Y214</f>
        <v>9885.94808070012</v>
      </c>
      <c r="X160" s="642">
        <f>'BS-Other Calculations'!Z214</f>
        <v>9995.1498715781199</v>
      </c>
      <c r="Y160" s="29">
        <f>'BS-Other Calculations'!AA214</f>
        <v>10067.433335089556</v>
      </c>
      <c r="Z160" s="29">
        <f>'BS-Other Calculations'!AB214</f>
        <v>10274.247317534626</v>
      </c>
      <c r="AA160" s="29">
        <f>'BS-Other Calculations'!AC214</f>
        <v>10498.008263901034</v>
      </c>
      <c r="AB160" s="29">
        <f>'BS-Other Calculations'!AD214</f>
        <v>10714.654128849221</v>
      </c>
      <c r="AC160" s="29">
        <f>'BS-Other Calculations'!AE214</f>
        <v>10955.867202278334</v>
      </c>
      <c r="AD160" s="29">
        <f>'BS-Other Calculations'!AF214</f>
        <v>11170.048415761759</v>
      </c>
      <c r="AE160" s="29">
        <f>'BS-Other Calculations'!AG214</f>
        <v>11391.391650265374</v>
      </c>
      <c r="AF160" s="29">
        <f>'BS-Other Calculations'!AH214</f>
        <v>11631.073439691832</v>
      </c>
      <c r="AG160" s="29">
        <f>'BS-Other Calculations'!AI214</f>
        <v>11051.051104734403</v>
      </c>
      <c r="AH160" s="29">
        <f>'BS-Other Calculations'!AJ214</f>
        <v>10560.514107347482</v>
      </c>
      <c r="AI160" s="29">
        <f>'BS-Other Calculations'!AK214</f>
        <v>9991.560080818781</v>
      </c>
      <c r="AJ160" s="29">
        <f>'BS-Other Calculations'!AL214</f>
        <v>9501.0230834318609</v>
      </c>
      <c r="AK160" s="29">
        <f>'BS-Other Calculations'!AM214</f>
        <v>9010.4860860449407</v>
      </c>
      <c r="AL160" s="29">
        <f>'BS-Other Calculations'!AN214</f>
        <v>8491.2594999430949</v>
      </c>
      <c r="AM160" s="29">
        <f>'BS-Other Calculations'!AO214</f>
        <v>-753.52489394040231</v>
      </c>
      <c r="AN160" s="29">
        <f>'BS-Other Calculations'!AP214</f>
        <v>-1507.0497878808046</v>
      </c>
      <c r="AO160" s="29">
        <f>'BS-Other Calculations'!AQ214</f>
        <v>-2260.5746818212069</v>
      </c>
      <c r="AP160" s="29">
        <f>'BS-Other Calculations'!AR214</f>
        <v>-3008.308855521057</v>
      </c>
      <c r="AQ160" s="29">
        <f>'BS-Other Calculations'!AS214</f>
        <v>-3736.9428000856155</v>
      </c>
      <c r="AR160" s="29">
        <f>'BS-Other Calculations'!AT214</f>
        <v>-4465.5767446501741</v>
      </c>
      <c r="AS160" s="1" t="s">
        <v>19</v>
      </c>
      <c r="AT160"/>
      <c r="AU160"/>
      <c r="AV160"/>
      <c r="AW160" s="145" t="e">
        <f>#REF!+#REF!</f>
        <v>#REF!</v>
      </c>
    </row>
    <row r="161" spans="2:49">
      <c r="C161" s="4" t="s">
        <v>148</v>
      </c>
      <c r="I161" s="21"/>
      <c r="J161" s="17">
        <v>6805</v>
      </c>
      <c r="K161" s="20">
        <v>46497</v>
      </c>
      <c r="L161" s="20">
        <v>50237</v>
      </c>
      <c r="M161" s="20">
        <v>75574</v>
      </c>
      <c r="N161" s="29">
        <f>'BS-Other Calculations'!O237</f>
        <v>81530.923540001619</v>
      </c>
      <c r="O161" s="29">
        <f>'BS-Other Calculations'!P237</f>
        <v>65362.398905750655</v>
      </c>
      <c r="P161" s="29"/>
      <c r="Q161" s="1" t="s">
        <v>285</v>
      </c>
      <c r="T161" s="398"/>
      <c r="U161" s="642">
        <f>'BS-Other Calculations'!W237</f>
        <v>72256.770482264197</v>
      </c>
      <c r="V161" s="642">
        <f>'BS-Other Calculations'!X237</f>
        <v>25395.950482264194</v>
      </c>
      <c r="W161" s="642">
        <f>'BS-Other Calculations'!Y237</f>
        <v>27142.944036565219</v>
      </c>
      <c r="X161" s="642">
        <f>'BS-Other Calculations'!Z237</f>
        <v>26335.730521474085</v>
      </c>
      <c r="Y161" s="29">
        <f>'BS-Other Calculations'!AA237</f>
        <v>28506.438161044374</v>
      </c>
      <c r="Z161" s="29">
        <f>'BS-Other Calculations'!AB237</f>
        <v>35488.943995238093</v>
      </c>
      <c r="AA161" s="29">
        <f>'BS-Other Calculations'!AC237</f>
        <v>43077.597572318853</v>
      </c>
      <c r="AB161" s="29">
        <f>'BS-Other Calculations'!AD237</f>
        <v>50411.763645789499</v>
      </c>
      <c r="AC161" s="29">
        <f>'BS-Other Calculations'!AE237</f>
        <v>58624.633305275231</v>
      </c>
      <c r="AD161" s="29">
        <f>'BS-Other Calculations'!AF237</f>
        <v>65870.645363117917</v>
      </c>
      <c r="AE161" s="29">
        <f>'BS-Other Calculations'!AG237</f>
        <v>73372.823829058645</v>
      </c>
      <c r="AF161" s="29">
        <f>'BS-Other Calculations'!AH237</f>
        <v>81530.923540001619</v>
      </c>
      <c r="AG161" s="29">
        <f>'BS-Other Calculations'!AI237</f>
        <v>78544.088781275306</v>
      </c>
      <c r="AH161" s="29">
        <f>'BS-Other Calculations'!AJ237</f>
        <v>76018.060271797251</v>
      </c>
      <c r="AI161" s="29">
        <f>'BS-Other Calculations'!AK237</f>
        <v>73088.221953281536</v>
      </c>
      <c r="AJ161" s="29">
        <f>'BS-Other Calculations'!AL237</f>
        <v>70562.193443803495</v>
      </c>
      <c r="AK161" s="29">
        <f>'BS-Other Calculations'!AM237</f>
        <v>68036.164934325439</v>
      </c>
      <c r="AL161" s="29">
        <f>'BS-Other Calculations'!AN237</f>
        <v>65362.398905750655</v>
      </c>
      <c r="AM161" s="29" t="e">
        <f>'BS-Other Calculations'!AO237</f>
        <v>#REF!</v>
      </c>
      <c r="AN161" s="29" t="e">
        <f>'BS-Other Calculations'!AP237</f>
        <v>#REF!</v>
      </c>
      <c r="AO161" s="29" t="e">
        <f>'BS-Other Calculations'!AQ237</f>
        <v>#REF!</v>
      </c>
      <c r="AP161" s="29" t="e">
        <f>'BS-Other Calculations'!AR237</f>
        <v>#REF!</v>
      </c>
      <c r="AQ161" s="29" t="e">
        <f>'BS-Other Calculations'!AS237</f>
        <v>#REF!</v>
      </c>
      <c r="AR161" s="29" t="e">
        <f>'BS-Other Calculations'!AT237</f>
        <v>#REF!</v>
      </c>
      <c r="AS161" s="1" t="s">
        <v>19</v>
      </c>
      <c r="AT161"/>
      <c r="AU161"/>
      <c r="AV161"/>
      <c r="AW161" s="145" t="e">
        <f>#REF!+#REF!</f>
        <v>#REF!</v>
      </c>
    </row>
    <row r="162" spans="2:49" ht="13.5" customHeight="1">
      <c r="C162" s="4" t="s">
        <v>84</v>
      </c>
      <c r="I162" s="21"/>
      <c r="J162" s="17">
        <v>8249</v>
      </c>
      <c r="K162" s="20">
        <v>5802</v>
      </c>
      <c r="L162" s="20">
        <v>1220</v>
      </c>
      <c r="M162" s="20">
        <v>3107</v>
      </c>
      <c r="N162" s="29">
        <f>'BS-Other Calculations'!O64</f>
        <v>3710.2378083486765</v>
      </c>
      <c r="O162" s="29">
        <f>'BS-Other Calculations'!P64</f>
        <v>3591.5522321227545</v>
      </c>
      <c r="P162" s="29"/>
      <c r="Q162" s="1" t="s">
        <v>285</v>
      </c>
      <c r="T162" s="398"/>
      <c r="U162" s="642">
        <f>'BS-Other Calculations'!W64</f>
        <v>2472.5</v>
      </c>
      <c r="V162" s="642">
        <f>'BS-Other Calculations'!X64</f>
        <v>2494.91257472914</v>
      </c>
      <c r="W162" s="642">
        <f>'BS-Other Calculations'!Y64</f>
        <v>2494.91257472914</v>
      </c>
      <c r="X162" s="642">
        <f>'BS-Other Calculations'!Z64</f>
        <v>2494.91257472914</v>
      </c>
      <c r="Y162" s="29">
        <f>'BS-Other Calculations'!AA64</f>
        <v>2451.8076355225739</v>
      </c>
      <c r="Z162" s="29">
        <f>'BS-Other Calculations'!AB64</f>
        <v>2618.2531973274772</v>
      </c>
      <c r="AA162" s="29">
        <f>'BS-Other Calculations'!AC64</f>
        <v>2798.3378124373171</v>
      </c>
      <c r="AB162" s="29">
        <f>'BS-Other Calculations'!AD64</f>
        <v>2972.6961526118635</v>
      </c>
      <c r="AC162" s="29">
        <f>'BS-Other Calculations'!AE64</f>
        <v>3166.8263803988539</v>
      </c>
      <c r="AD162" s="29">
        <f>'BS-Other Calculations'!AF64</f>
        <v>3339.2011491878711</v>
      </c>
      <c r="AE162" s="29">
        <f>'BS-Other Calculations'!AG64</f>
        <v>3517.3399702825895</v>
      </c>
      <c r="AF162" s="29">
        <f>'BS-Other Calculations'!AH64</f>
        <v>3710.2378083486751</v>
      </c>
      <c r="AG162" s="29">
        <f>'BS-Other Calculations'!AI64</f>
        <v>3688.3128515297894</v>
      </c>
      <c r="AH162" s="29">
        <f>'BS-Other Calculations'!AJ64</f>
        <v>3669.7704578363405</v>
      </c>
      <c r="AI162" s="29">
        <f>'BS-Other Calculations'!AK64</f>
        <v>3648.2638852239447</v>
      </c>
      <c r="AJ162" s="29">
        <f>'BS-Other Calculations'!AL64</f>
        <v>3629.7214915304953</v>
      </c>
      <c r="AK162" s="29">
        <f>'BS-Other Calculations'!AM64</f>
        <v>3611.1790978370464</v>
      </c>
      <c r="AL162" s="29">
        <f>'BS-Other Calculations'!AN64</f>
        <v>3591.5522321227522</v>
      </c>
      <c r="AM162" s="29">
        <f>'BS-Other Calculations'!AO64</f>
        <v>3563.0688449048939</v>
      </c>
      <c r="AN162" s="29">
        <f>'BS-Other Calculations'!AP64</f>
        <v>3534.5854576870356</v>
      </c>
      <c r="AO162" s="29">
        <f>'BS-Other Calculations'!AQ64</f>
        <v>3506.1020704691769</v>
      </c>
      <c r="AP162" s="29">
        <f>'BS-Other Calculations'!AR64</f>
        <v>3477.8375736001422</v>
      </c>
      <c r="AQ162" s="29">
        <f>'BS-Other Calculations'!AS64</f>
        <v>3450.2950690989578</v>
      </c>
      <c r="AR162" s="29">
        <f>'BS-Other Calculations'!AT64</f>
        <v>3422.7525645977735</v>
      </c>
      <c r="AS162" s="1" t="s">
        <v>19</v>
      </c>
      <c r="AT162"/>
      <c r="AU162"/>
      <c r="AV162"/>
      <c r="AW162" s="145" t="e">
        <f>#REF!+#REF!+'BS-Other Calculations'!#REF!+#REF!+#REF!+#REF!+'BS-Other Calculations'!#REF!+#REF!</f>
        <v>#REF!</v>
      </c>
    </row>
    <row r="163" spans="2:49" ht="13.5" customHeight="1">
      <c r="C163" s="1" t="s">
        <v>782</v>
      </c>
      <c r="I163" s="21"/>
      <c r="J163" s="17"/>
      <c r="K163" s="17">
        <v>0</v>
      </c>
      <c r="L163" s="17">
        <v>0</v>
      </c>
      <c r="M163" s="17">
        <v>0</v>
      </c>
      <c r="N163" s="29">
        <f ca="1">'Debt Schedule'!F34</f>
        <v>0</v>
      </c>
      <c r="O163" s="29">
        <f ca="1">'Debt Schedule'!G34</f>
        <v>0</v>
      </c>
      <c r="P163" s="29"/>
      <c r="Q163" s="1" t="s">
        <v>285</v>
      </c>
      <c r="T163" s="398"/>
      <c r="U163" s="642">
        <f>'Debt Schedule'!K37</f>
        <v>0</v>
      </c>
      <c r="V163" s="642">
        <f>'Debt Schedule'!L37</f>
        <v>0</v>
      </c>
      <c r="W163" s="642">
        <f>'Debt Schedule'!M37</f>
        <v>0</v>
      </c>
      <c r="X163" s="642">
        <f>'Debt Schedule'!N37</f>
        <v>0</v>
      </c>
      <c r="Y163" s="29">
        <f>'Debt Schedule'!O37</f>
        <v>0</v>
      </c>
      <c r="Z163" s="29">
        <f ca="1">'Debt Schedule'!P37</f>
        <v>0</v>
      </c>
      <c r="AA163" s="29">
        <f ca="1">'Debt Schedule'!Q37</f>
        <v>0</v>
      </c>
      <c r="AB163" s="29">
        <f ca="1">'Debt Schedule'!R37</f>
        <v>0</v>
      </c>
      <c r="AC163" s="29">
        <f ca="1">'Debt Schedule'!S37</f>
        <v>0</v>
      </c>
      <c r="AD163" s="29">
        <f ca="1">'Debt Schedule'!T37</f>
        <v>0</v>
      </c>
      <c r="AE163" s="29">
        <f ca="1">'Debt Schedule'!U37</f>
        <v>0</v>
      </c>
      <c r="AF163" s="29">
        <f ca="1">'Debt Schedule'!V37</f>
        <v>0</v>
      </c>
      <c r="AG163" s="29">
        <f ca="1">'Debt Schedule'!W37</f>
        <v>0</v>
      </c>
      <c r="AH163" s="29">
        <f ca="1">'Debt Schedule'!X37</f>
        <v>0</v>
      </c>
      <c r="AI163" s="29">
        <f ca="1">'Debt Schedule'!Y37</f>
        <v>0</v>
      </c>
      <c r="AJ163" s="29">
        <f ca="1">'Debt Schedule'!Z37</f>
        <v>0</v>
      </c>
      <c r="AK163" s="29">
        <f ca="1">'Debt Schedule'!AA37</f>
        <v>0</v>
      </c>
      <c r="AL163" s="29">
        <f ca="1">'Debt Schedule'!AB37</f>
        <v>0</v>
      </c>
      <c r="AM163" s="29">
        <f ca="1">'Debt Schedule'!AC37</f>
        <v>0</v>
      </c>
      <c r="AN163" s="29" t="e">
        <f ca="1">'Debt Schedule'!AD37</f>
        <v>#REF!</v>
      </c>
      <c r="AO163" s="29" t="e">
        <f ca="1">'Debt Schedule'!AE37</f>
        <v>#REF!</v>
      </c>
      <c r="AP163" s="29" t="e">
        <f ca="1">'Debt Schedule'!AF37</f>
        <v>#REF!</v>
      </c>
      <c r="AQ163" s="29" t="e">
        <f ca="1">'Debt Schedule'!AG37</f>
        <v>#REF!</v>
      </c>
      <c r="AR163" s="29" t="e">
        <f ca="1">'Debt Schedule'!AH37</f>
        <v>#REF!</v>
      </c>
      <c r="AS163" s="1" t="s">
        <v>19</v>
      </c>
      <c r="AT163"/>
      <c r="AU163"/>
      <c r="AV163"/>
      <c r="AW163" s="145"/>
    </row>
    <row r="164" spans="2:49" ht="15" thickBot="1">
      <c r="C164" s="4" t="s">
        <v>157</v>
      </c>
      <c r="I164" s="21"/>
      <c r="J164" s="18">
        <v>854339</v>
      </c>
      <c r="K164" s="161">
        <v>912999</v>
      </c>
      <c r="L164" s="161">
        <v>0</v>
      </c>
      <c r="M164" s="161">
        <v>0</v>
      </c>
      <c r="N164" s="133">
        <f>'BS-Other Calculations'!O245</f>
        <v>0</v>
      </c>
      <c r="O164" s="133">
        <f>'BS-Other Calculations'!P245</f>
        <v>0</v>
      </c>
      <c r="P164" s="29"/>
      <c r="Q164" s="1" t="s">
        <v>285</v>
      </c>
      <c r="T164" s="398"/>
      <c r="U164" s="665">
        <f>'BS-Other Calculations'!W245</f>
        <v>0</v>
      </c>
      <c r="V164" s="665">
        <f>'BS-Other Calculations'!X245</f>
        <v>0</v>
      </c>
      <c r="W164" s="665">
        <f>'BS-Other Calculations'!Y245</f>
        <v>0</v>
      </c>
      <c r="X164" s="665">
        <f>'BS-Other Calculations'!Z245</f>
        <v>0</v>
      </c>
      <c r="Y164" s="133">
        <f>'BS-Other Calculations'!AA245</f>
        <v>0</v>
      </c>
      <c r="Z164" s="133">
        <f>'BS-Other Calculations'!AB245</f>
        <v>0</v>
      </c>
      <c r="AA164" s="133">
        <f>'BS-Other Calculations'!AC245</f>
        <v>0</v>
      </c>
      <c r="AB164" s="133">
        <f>'BS-Other Calculations'!AD245</f>
        <v>0</v>
      </c>
      <c r="AC164" s="133">
        <f>'BS-Other Calculations'!AE245</f>
        <v>0</v>
      </c>
      <c r="AD164" s="133">
        <f>'BS-Other Calculations'!AF245</f>
        <v>0</v>
      </c>
      <c r="AE164" s="133">
        <f>'BS-Other Calculations'!AG245</f>
        <v>0</v>
      </c>
      <c r="AF164" s="133">
        <f>'BS-Other Calculations'!AH245</f>
        <v>0</v>
      </c>
      <c r="AG164" s="133">
        <f>'BS-Other Calculations'!AI245</f>
        <v>0</v>
      </c>
      <c r="AH164" s="133">
        <f>'BS-Other Calculations'!AJ245</f>
        <v>0</v>
      </c>
      <c r="AI164" s="133">
        <f>'BS-Other Calculations'!AK245</f>
        <v>0</v>
      </c>
      <c r="AJ164" s="133">
        <f>'BS-Other Calculations'!AL245</f>
        <v>0</v>
      </c>
      <c r="AK164" s="133">
        <f>'BS-Other Calculations'!AM245</f>
        <v>0</v>
      </c>
      <c r="AL164" s="133">
        <f>'BS-Other Calculations'!AN245</f>
        <v>0</v>
      </c>
      <c r="AM164" s="133">
        <f>'BS-Other Calculations'!AO245</f>
        <v>0</v>
      </c>
      <c r="AN164" s="133">
        <f>'BS-Other Calculations'!AP245</f>
        <v>0</v>
      </c>
      <c r="AO164" s="133">
        <f>'BS-Other Calculations'!AQ245</f>
        <v>0</v>
      </c>
      <c r="AP164" s="133">
        <f>'BS-Other Calculations'!AR245</f>
        <v>0</v>
      </c>
      <c r="AQ164" s="133">
        <f>'BS-Other Calculations'!AS245</f>
        <v>0</v>
      </c>
      <c r="AR164" s="133">
        <f>'BS-Other Calculations'!AT245</f>
        <v>0</v>
      </c>
      <c r="AS164" s="1" t="s">
        <v>19</v>
      </c>
      <c r="AT164"/>
      <c r="AU164"/>
      <c r="AV164"/>
      <c r="AW164" s="241"/>
    </row>
    <row r="165" spans="2:49">
      <c r="B165" s="4" t="s">
        <v>2</v>
      </c>
      <c r="C165" s="26" t="s">
        <v>547</v>
      </c>
      <c r="I165" s="21"/>
      <c r="J165" s="24">
        <f t="shared" ref="J165:O165" si="77">SUM(J159:J164)</f>
        <v>929266</v>
      </c>
      <c r="K165" s="24">
        <f t="shared" si="77"/>
        <v>1077278</v>
      </c>
      <c r="L165" s="24">
        <f>SUM(L159:L164)</f>
        <v>190673</v>
      </c>
      <c r="M165" s="24">
        <f>SUM(M159:M164)</f>
        <v>197542</v>
      </c>
      <c r="N165" s="24">
        <f t="shared" ca="1" si="77"/>
        <v>290723.458782906</v>
      </c>
      <c r="O165" s="24">
        <f t="shared" ca="1" si="77"/>
        <v>218966.20230353475</v>
      </c>
      <c r="P165" s="24"/>
      <c r="Q165" s="1" t="s">
        <v>285</v>
      </c>
      <c r="T165" s="398"/>
      <c r="U165" s="1164">
        <f>SUM(U159:U164)</f>
        <v>189189.6905454701</v>
      </c>
      <c r="V165" s="1164">
        <f t="shared" ref="V165:AL165" si="78">SUM(V159:V164)</f>
        <v>139506.53821339196</v>
      </c>
      <c r="W165" s="667">
        <f t="shared" si="78"/>
        <v>124763.90932103818</v>
      </c>
      <c r="X165" s="667">
        <f t="shared" si="78"/>
        <v>101743.10933682504</v>
      </c>
      <c r="Y165" s="24">
        <f t="shared" si="78"/>
        <v>109728.32466812177</v>
      </c>
      <c r="Z165" s="24">
        <f t="shared" ca="1" si="78"/>
        <v>133636.79666501336</v>
      </c>
      <c r="AA165" s="24">
        <f t="shared" ca="1" si="78"/>
        <v>159538.38132129237</v>
      </c>
      <c r="AB165" s="24">
        <f t="shared" ca="1" si="78"/>
        <v>184603.16955119956</v>
      </c>
      <c r="AC165" s="24">
        <f t="shared" ca="1" si="78"/>
        <v>212557.27851468598</v>
      </c>
      <c r="AD165" s="24">
        <f t="shared" ca="1" si="78"/>
        <v>237332.20196065932</v>
      </c>
      <c r="AE165" s="24">
        <f t="shared" ca="1" si="78"/>
        <v>262949.44234484021</v>
      </c>
      <c r="AF165" s="24">
        <f t="shared" ca="1" si="78"/>
        <v>290723.45878290595</v>
      </c>
      <c r="AG165" s="24">
        <f t="shared" ca="1" si="78"/>
        <v>277467.63781644613</v>
      </c>
      <c r="AH165" s="24">
        <f t="shared" ca="1" si="78"/>
        <v>266256.91329277243</v>
      </c>
      <c r="AI165" s="24">
        <f t="shared" ca="1" si="78"/>
        <v>253254.04726630391</v>
      </c>
      <c r="AJ165" s="24">
        <f t="shared" ca="1" si="78"/>
        <v>242043.32274263017</v>
      </c>
      <c r="AK165" s="24">
        <f t="shared" ca="1" si="78"/>
        <v>230832.59821895641</v>
      </c>
      <c r="AL165" s="24">
        <f t="shared" ca="1" si="78"/>
        <v>218966.20230353475</v>
      </c>
      <c r="AM165" s="24" t="e">
        <f t="shared" ref="AM165:AR165" si="79">SUM(AM159:AM164)</f>
        <v>#REF!</v>
      </c>
      <c r="AN165" s="24" t="e">
        <f t="shared" si="79"/>
        <v>#REF!</v>
      </c>
      <c r="AO165" s="24" t="e">
        <f t="shared" si="79"/>
        <v>#REF!</v>
      </c>
      <c r="AP165" s="24" t="e">
        <f t="shared" si="79"/>
        <v>#REF!</v>
      </c>
      <c r="AQ165" s="24" t="e">
        <f t="shared" si="79"/>
        <v>#REF!</v>
      </c>
      <c r="AR165" s="24" t="e">
        <f t="shared" si="79"/>
        <v>#REF!</v>
      </c>
      <c r="AS165" s="1" t="s">
        <v>19</v>
      </c>
      <c r="AT165"/>
      <c r="AU165"/>
      <c r="AV165"/>
      <c r="AW165" s="16"/>
    </row>
    <row r="166" spans="2:49">
      <c r="B166" s="4"/>
      <c r="I166" s="21"/>
      <c r="J166" s="24"/>
      <c r="K166" s="24"/>
      <c r="L166" s="24"/>
      <c r="M166" s="24"/>
      <c r="N166" s="24">
        <f>N162+N168</f>
        <v>6183.7296805811275</v>
      </c>
      <c r="O166" s="24">
        <f>O162+O168</f>
        <v>5985.9203868712575</v>
      </c>
      <c r="P166" s="24"/>
      <c r="Q166" s="1" t="s">
        <v>285</v>
      </c>
      <c r="T166" s="398"/>
      <c r="U166" s="667"/>
      <c r="V166" s="667"/>
      <c r="W166" s="667"/>
      <c r="X166" s="667"/>
      <c r="Y166" s="24"/>
      <c r="Z166" s="24"/>
      <c r="AA166" s="24"/>
      <c r="AB166" s="24"/>
      <c r="AC166" s="24"/>
      <c r="AD166" s="24"/>
      <c r="AE166" s="24"/>
      <c r="AF166" s="24"/>
      <c r="AG166" s="24"/>
      <c r="AH166" s="24"/>
      <c r="AI166" s="24"/>
      <c r="AJ166" s="24"/>
      <c r="AK166" s="24"/>
      <c r="AL166" s="24"/>
      <c r="AM166" s="24"/>
      <c r="AN166" s="24"/>
      <c r="AO166" s="24"/>
      <c r="AP166" s="24"/>
      <c r="AQ166" s="24"/>
      <c r="AR166" s="24"/>
      <c r="AS166" s="1" t="s">
        <v>19</v>
      </c>
      <c r="AT166"/>
      <c r="AU166"/>
      <c r="AV166"/>
      <c r="AW166" s="16"/>
    </row>
    <row r="167" spans="2:49">
      <c r="B167" s="3" t="s">
        <v>86</v>
      </c>
      <c r="I167" s="21"/>
      <c r="M167" s="21"/>
      <c r="N167" s="21"/>
      <c r="O167" s="21"/>
      <c r="P167" s="21"/>
      <c r="Q167" s="1" t="s">
        <v>285</v>
      </c>
      <c r="T167" s="398"/>
      <c r="U167" s="641"/>
      <c r="V167" s="641"/>
      <c r="W167" s="641"/>
      <c r="X167" s="641"/>
      <c r="AS167" s="1" t="s">
        <v>19</v>
      </c>
      <c r="AT167"/>
      <c r="AU167"/>
      <c r="AV167"/>
      <c r="AW167" s="21"/>
    </row>
    <row r="168" spans="2:49">
      <c r="B168" s="4" t="s">
        <v>2</v>
      </c>
      <c r="C168" s="4" t="s">
        <v>84</v>
      </c>
      <c r="I168" s="21"/>
      <c r="J168" s="17">
        <v>5174</v>
      </c>
      <c r="K168" s="20">
        <v>306</v>
      </c>
      <c r="L168" s="20">
        <v>1271</v>
      </c>
      <c r="M168" s="20">
        <v>1961</v>
      </c>
      <c r="N168" s="29">
        <f>'BS-Other Calculations'!O66+'BS-Other Calculations'!O68</f>
        <v>2473.491872232451</v>
      </c>
      <c r="O168" s="29">
        <f>'BS-Other Calculations'!P66+'BS-Other Calculations'!P68</f>
        <v>2394.368154748503</v>
      </c>
      <c r="P168" s="21"/>
      <c r="Q168" s="1" t="s">
        <v>285</v>
      </c>
      <c r="T168" s="398"/>
      <c r="U168" s="642">
        <f>'BS-Other Calculations'!W66+'BS-Other Calculations'!W68</f>
        <v>1966.8070021120002</v>
      </c>
      <c r="V168" s="642">
        <f>'BS-Other Calculations'!X66+'BS-Other Calculations'!X68</f>
        <v>1472.5872574828597</v>
      </c>
      <c r="W168" s="642">
        <f>'BS-Other Calculations'!Y66+'BS-Other Calculations'!Y68</f>
        <v>1484.60458020586</v>
      </c>
      <c r="X168" s="642">
        <f>'BS-Other Calculations'!Z66+'BS-Other Calculations'!Z68</f>
        <v>1494.4762933548595</v>
      </c>
      <c r="Y168" s="29">
        <f>'BS-Other Calculations'!AA66+'BS-Other Calculations'!AA68</f>
        <v>1634.5384236817163</v>
      </c>
      <c r="Z168" s="29">
        <f>'BS-Other Calculations'!AB66+'BS-Other Calculations'!AB68</f>
        <v>1745.5021315516515</v>
      </c>
      <c r="AA168" s="29">
        <f>'BS-Other Calculations'!AC66+'BS-Other Calculations'!AC68</f>
        <v>1865.5585416248782</v>
      </c>
      <c r="AB168" s="29">
        <f>'BS-Other Calculations'!AD66+'BS-Other Calculations'!AD68</f>
        <v>1981.7974350745758</v>
      </c>
      <c r="AC168" s="29">
        <f>'BS-Other Calculations'!AE66+'BS-Other Calculations'!AE68</f>
        <v>2111.2175869325692</v>
      </c>
      <c r="AD168" s="29">
        <f>'BS-Other Calculations'!AF66+'BS-Other Calculations'!AF68</f>
        <v>2226.1340994585807</v>
      </c>
      <c r="AE168" s="29">
        <f>'BS-Other Calculations'!AG66+'BS-Other Calculations'!AG68</f>
        <v>2344.8933135217262</v>
      </c>
      <c r="AF168" s="29">
        <f>'BS-Other Calculations'!AH66+'BS-Other Calculations'!AH68</f>
        <v>2473.4918722324505</v>
      </c>
      <c r="AG168" s="29">
        <f>'BS-Other Calculations'!AI66+'BS-Other Calculations'!AI68</f>
        <v>2458.8752343531933</v>
      </c>
      <c r="AH168" s="29">
        <f>'BS-Other Calculations'!AJ66+'BS-Other Calculations'!AJ68</f>
        <v>2446.5136385575602</v>
      </c>
      <c r="AI168" s="29">
        <f>'BS-Other Calculations'!AK66+'BS-Other Calculations'!AK68</f>
        <v>2432.17592348263</v>
      </c>
      <c r="AJ168" s="29">
        <f>'BS-Other Calculations'!AL66+'BS-Other Calculations'!AL68</f>
        <v>2419.8143276869973</v>
      </c>
      <c r="AK168" s="29">
        <f>'BS-Other Calculations'!AM66+'BS-Other Calculations'!AM68</f>
        <v>2407.4527318913642</v>
      </c>
      <c r="AL168" s="29">
        <f>'BS-Other Calculations'!AN66+'BS-Other Calculations'!AN68</f>
        <v>2394.3681547485016</v>
      </c>
      <c r="AM168" s="29">
        <f>'BS-Other Calculations'!AO66+'BS-Other Calculations'!AO68</f>
        <v>2375.3792299365959</v>
      </c>
      <c r="AN168" s="29">
        <f>'BS-Other Calculations'!AP66+'BS-Other Calculations'!AP68</f>
        <v>2356.3903051246903</v>
      </c>
      <c r="AO168" s="29">
        <f>'BS-Other Calculations'!AQ66+'BS-Other Calculations'!AQ68</f>
        <v>2337.401380312785</v>
      </c>
      <c r="AP168" s="29">
        <f>'BS-Other Calculations'!AR66+'BS-Other Calculations'!AR68</f>
        <v>2318.5583824000946</v>
      </c>
      <c r="AQ168" s="29">
        <f>'BS-Other Calculations'!AS66+'BS-Other Calculations'!AS68</f>
        <v>2300.1967127326384</v>
      </c>
      <c r="AR168" s="29">
        <f>'BS-Other Calculations'!AT66+'BS-Other Calculations'!AT68</f>
        <v>2281.8350430651822</v>
      </c>
      <c r="AS168" s="1" t="s">
        <v>19</v>
      </c>
      <c r="AT168"/>
      <c r="AU168"/>
      <c r="AV168"/>
      <c r="AW168" s="29"/>
    </row>
    <row r="169" spans="2:49" ht="15" thickBot="1">
      <c r="C169" s="4" t="s">
        <v>158</v>
      </c>
      <c r="I169" s="21"/>
      <c r="J169" s="18">
        <v>1229</v>
      </c>
      <c r="K169" s="161">
        <v>176</v>
      </c>
      <c r="L169" s="161">
        <v>0</v>
      </c>
      <c r="M169" s="161">
        <v>0</v>
      </c>
      <c r="N169" s="133">
        <f>'BS-Other Calculations'!O249</f>
        <v>0</v>
      </c>
      <c r="O169" s="133">
        <f>'BS-Other Calculations'!P249</f>
        <v>0</v>
      </c>
      <c r="P169" s="29"/>
      <c r="Q169" s="1" t="s">
        <v>285</v>
      </c>
      <c r="T169" s="398"/>
      <c r="U169" s="668">
        <f>'BS-Other Calculations'!W249</f>
        <v>0</v>
      </c>
      <c r="V169" s="668">
        <f>'BS-Other Calculations'!X249</f>
        <v>0</v>
      </c>
      <c r="W169" s="668">
        <f>'BS-Other Calculations'!Y249</f>
        <v>0</v>
      </c>
      <c r="X169" s="668">
        <f>'BS-Other Calculations'!Z249</f>
        <v>0</v>
      </c>
      <c r="Y169" s="257">
        <f>'BS-Other Calculations'!AA249</f>
        <v>0</v>
      </c>
      <c r="Z169" s="257">
        <f>'BS-Other Calculations'!AB249</f>
        <v>0</v>
      </c>
      <c r="AA169" s="257">
        <f>'BS-Other Calculations'!AC249</f>
        <v>0</v>
      </c>
      <c r="AB169" s="257">
        <f>'BS-Other Calculations'!AD249</f>
        <v>0</v>
      </c>
      <c r="AC169" s="257">
        <f>'BS-Other Calculations'!AE249</f>
        <v>0</v>
      </c>
      <c r="AD169" s="257">
        <f>'BS-Other Calculations'!AF249</f>
        <v>0</v>
      </c>
      <c r="AE169" s="257">
        <f>'BS-Other Calculations'!AG249</f>
        <v>0</v>
      </c>
      <c r="AF169" s="133">
        <f>'BS-Other Calculations'!AH249</f>
        <v>0</v>
      </c>
      <c r="AG169" s="257">
        <f>'BS-Other Calculations'!AI249</f>
        <v>0</v>
      </c>
      <c r="AH169" s="257">
        <f>'BS-Other Calculations'!AJ249</f>
        <v>0</v>
      </c>
      <c r="AI169" s="257">
        <f>'BS-Other Calculations'!AK249</f>
        <v>0</v>
      </c>
      <c r="AJ169" s="257">
        <f>'BS-Other Calculations'!AL249</f>
        <v>0</v>
      </c>
      <c r="AK169" s="257">
        <f>'BS-Other Calculations'!AM249</f>
        <v>0</v>
      </c>
      <c r="AL169" s="257">
        <f>'BS-Other Calculations'!AN249</f>
        <v>0</v>
      </c>
      <c r="AM169" s="257">
        <f>'BS-Other Calculations'!AO249</f>
        <v>0</v>
      </c>
      <c r="AN169" s="257">
        <f>'BS-Other Calculations'!AP249</f>
        <v>0</v>
      </c>
      <c r="AO169" s="257">
        <f>'BS-Other Calculations'!AQ249</f>
        <v>0</v>
      </c>
      <c r="AP169" s="257">
        <f>'BS-Other Calculations'!AR249</f>
        <v>0</v>
      </c>
      <c r="AQ169" s="257">
        <f>'BS-Other Calculations'!AS249</f>
        <v>0</v>
      </c>
      <c r="AR169" s="257">
        <f>'BS-Other Calculations'!AT249</f>
        <v>0</v>
      </c>
      <c r="AS169" s="1" t="s">
        <v>19</v>
      </c>
      <c r="AT169"/>
      <c r="AU169"/>
      <c r="AV169"/>
      <c r="AW169" s="241"/>
    </row>
    <row r="170" spans="2:49">
      <c r="B170" s="4" t="s">
        <v>2</v>
      </c>
      <c r="C170" s="26" t="s">
        <v>548</v>
      </c>
      <c r="I170" s="21"/>
      <c r="J170" s="24">
        <f t="shared" ref="J170:O170" si="80">SUM(J168:J169)</f>
        <v>6403</v>
      </c>
      <c r="K170" s="24">
        <f>SUM(K168:K169)</f>
        <v>482</v>
      </c>
      <c r="L170" s="24">
        <f t="shared" si="80"/>
        <v>1271</v>
      </c>
      <c r="M170" s="24">
        <f t="shared" si="80"/>
        <v>1961</v>
      </c>
      <c r="N170" s="24">
        <f t="shared" si="80"/>
        <v>2473.491872232451</v>
      </c>
      <c r="O170" s="24">
        <f t="shared" si="80"/>
        <v>2394.368154748503</v>
      </c>
      <c r="P170" s="24"/>
      <c r="Q170" s="1" t="s">
        <v>285</v>
      </c>
      <c r="T170" s="398"/>
      <c r="U170" s="667">
        <f t="shared" ref="U170:AF170" si="81">SUM(U168:U169)</f>
        <v>1966.8070021120002</v>
      </c>
      <c r="V170" s="667">
        <f t="shared" si="81"/>
        <v>1472.5872574828597</v>
      </c>
      <c r="W170" s="667">
        <f t="shared" si="81"/>
        <v>1484.60458020586</v>
      </c>
      <c r="X170" s="667">
        <f t="shared" si="81"/>
        <v>1494.4762933548595</v>
      </c>
      <c r="Y170" s="24">
        <f t="shared" si="81"/>
        <v>1634.5384236817163</v>
      </c>
      <c r="Z170" s="24">
        <f t="shared" si="81"/>
        <v>1745.5021315516515</v>
      </c>
      <c r="AA170" s="24">
        <f t="shared" si="81"/>
        <v>1865.5585416248782</v>
      </c>
      <c r="AB170" s="24">
        <f t="shared" si="81"/>
        <v>1981.7974350745758</v>
      </c>
      <c r="AC170" s="24">
        <f t="shared" si="81"/>
        <v>2111.2175869325692</v>
      </c>
      <c r="AD170" s="24">
        <f t="shared" si="81"/>
        <v>2226.1340994585807</v>
      </c>
      <c r="AE170" s="24">
        <f t="shared" si="81"/>
        <v>2344.8933135217262</v>
      </c>
      <c r="AF170" s="24">
        <f t="shared" si="81"/>
        <v>2473.4918722324505</v>
      </c>
      <c r="AG170" s="24">
        <f t="shared" ref="AG170:AL170" si="82">SUM(AG168:AG169)</f>
        <v>2458.8752343531933</v>
      </c>
      <c r="AH170" s="24">
        <f t="shared" si="82"/>
        <v>2446.5136385575602</v>
      </c>
      <c r="AI170" s="24">
        <f t="shared" si="82"/>
        <v>2432.17592348263</v>
      </c>
      <c r="AJ170" s="24">
        <f t="shared" si="82"/>
        <v>2419.8143276869973</v>
      </c>
      <c r="AK170" s="24">
        <f t="shared" si="82"/>
        <v>2407.4527318913642</v>
      </c>
      <c r="AL170" s="24">
        <f t="shared" si="82"/>
        <v>2394.3681547485016</v>
      </c>
      <c r="AM170" s="24">
        <f t="shared" ref="AM170:AR170" si="83">SUM(AM168:AM169)</f>
        <v>2375.3792299365959</v>
      </c>
      <c r="AN170" s="24">
        <f t="shared" si="83"/>
        <v>2356.3903051246903</v>
      </c>
      <c r="AO170" s="24">
        <f t="shared" si="83"/>
        <v>2337.401380312785</v>
      </c>
      <c r="AP170" s="24">
        <f t="shared" si="83"/>
        <v>2318.5583824000946</v>
      </c>
      <c r="AQ170" s="24">
        <f t="shared" si="83"/>
        <v>2300.1967127326384</v>
      </c>
      <c r="AR170" s="24">
        <f t="shared" si="83"/>
        <v>2281.8350430651822</v>
      </c>
      <c r="AS170" s="1" t="s">
        <v>19</v>
      </c>
      <c r="AT170"/>
      <c r="AU170"/>
      <c r="AV170"/>
      <c r="AW170" s="16"/>
    </row>
    <row r="171" spans="2:49">
      <c r="B171" s="4"/>
      <c r="I171" s="21"/>
      <c r="J171" s="24"/>
      <c r="K171" s="24"/>
      <c r="L171" s="24"/>
      <c r="M171" s="1121"/>
      <c r="N171" s="24"/>
      <c r="O171" s="24"/>
      <c r="P171" s="24"/>
      <c r="Q171" s="1" t="s">
        <v>285</v>
      </c>
      <c r="T171" s="398"/>
      <c r="U171" s="667"/>
      <c r="V171" s="667"/>
      <c r="W171" s="667"/>
      <c r="X171" s="667"/>
      <c r="Y171" s="24"/>
      <c r="Z171" s="24"/>
      <c r="AA171" s="24"/>
      <c r="AB171" s="24"/>
      <c r="AC171" s="24"/>
      <c r="AD171" s="24"/>
      <c r="AE171" s="24"/>
      <c r="AF171" s="24"/>
      <c r="AG171" s="24"/>
      <c r="AH171" s="24"/>
      <c r="AI171" s="24"/>
      <c r="AJ171" s="24"/>
      <c r="AK171" s="24"/>
      <c r="AL171" s="24"/>
      <c r="AM171" s="24"/>
      <c r="AN171" s="24"/>
      <c r="AO171" s="24"/>
      <c r="AP171" s="24"/>
      <c r="AQ171" s="24"/>
      <c r="AR171" s="24"/>
      <c r="AS171" s="1" t="s">
        <v>19</v>
      </c>
      <c r="AT171"/>
      <c r="AU171"/>
      <c r="AV171"/>
      <c r="AW171" s="16"/>
    </row>
    <row r="172" spans="2:49">
      <c r="B172" s="3" t="s">
        <v>93</v>
      </c>
      <c r="I172" s="21"/>
      <c r="J172" s="24">
        <f>J170+J165</f>
        <v>935669</v>
      </c>
      <c r="K172" s="24">
        <f>K170+K165</f>
        <v>1077760</v>
      </c>
      <c r="L172" s="24">
        <f t="shared" ref="L172:N172" si="84">L170+L165</f>
        <v>191944</v>
      </c>
      <c r="M172" s="24">
        <f>M170+M165</f>
        <v>199503</v>
      </c>
      <c r="N172" s="24">
        <f t="shared" ca="1" si="84"/>
        <v>293196.95065513847</v>
      </c>
      <c r="O172" s="24">
        <f ca="1">O170+O165</f>
        <v>221360.57045828324</v>
      </c>
      <c r="P172" s="24"/>
      <c r="Q172" s="1" t="s">
        <v>285</v>
      </c>
      <c r="T172" s="398"/>
      <c r="U172" s="667">
        <f>U170+U165</f>
        <v>191156.49754758211</v>
      </c>
      <c r="V172" s="667">
        <f>V170+V165</f>
        <v>140979.12547087483</v>
      </c>
      <c r="W172" s="667">
        <f>W170+W165</f>
        <v>126248.51390124405</v>
      </c>
      <c r="X172" s="667">
        <f t="shared" ref="X172:AF172" si="85">X170+X165</f>
        <v>103237.58563017991</v>
      </c>
      <c r="Y172" s="24">
        <f t="shared" si="85"/>
        <v>111362.86309180349</v>
      </c>
      <c r="Z172" s="24">
        <f t="shared" ca="1" si="85"/>
        <v>135382.29879656501</v>
      </c>
      <c r="AA172" s="24">
        <f t="shared" ca="1" si="85"/>
        <v>161403.93986291724</v>
      </c>
      <c r="AB172" s="24">
        <f t="shared" ca="1" si="85"/>
        <v>186584.96698627414</v>
      </c>
      <c r="AC172" s="24">
        <f t="shared" ca="1" si="85"/>
        <v>214668.49610161854</v>
      </c>
      <c r="AD172" s="24">
        <f t="shared" ca="1" si="85"/>
        <v>239558.3360601179</v>
      </c>
      <c r="AE172" s="24">
        <f t="shared" ca="1" si="85"/>
        <v>265294.33565836196</v>
      </c>
      <c r="AF172" s="24">
        <f t="shared" ca="1" si="85"/>
        <v>293196.95065513841</v>
      </c>
      <c r="AG172" s="24">
        <f t="shared" ref="AG172:AL172" ca="1" si="86">AG170+AG165</f>
        <v>279926.51305079932</v>
      </c>
      <c r="AH172" s="24">
        <f t="shared" ca="1" si="86"/>
        <v>268703.42693133</v>
      </c>
      <c r="AI172" s="24">
        <f t="shared" ca="1" si="86"/>
        <v>255686.22318978654</v>
      </c>
      <c r="AJ172" s="24">
        <f t="shared" ca="1" si="86"/>
        <v>244463.13707031717</v>
      </c>
      <c r="AK172" s="24">
        <f t="shared" ca="1" si="86"/>
        <v>233240.05095084777</v>
      </c>
      <c r="AL172" s="24">
        <f t="shared" ca="1" si="86"/>
        <v>221360.57045828324</v>
      </c>
      <c r="AM172" s="24" t="e">
        <f t="shared" ref="AM172:AR172" si="87">AM170+AM165</f>
        <v>#REF!</v>
      </c>
      <c r="AN172" s="24" t="e">
        <f t="shared" si="87"/>
        <v>#REF!</v>
      </c>
      <c r="AO172" s="24" t="e">
        <f t="shared" si="87"/>
        <v>#REF!</v>
      </c>
      <c r="AP172" s="24" t="e">
        <f t="shared" si="87"/>
        <v>#REF!</v>
      </c>
      <c r="AQ172" s="24" t="e">
        <f t="shared" si="87"/>
        <v>#REF!</v>
      </c>
      <c r="AR172" s="24" t="e">
        <f t="shared" si="87"/>
        <v>#REF!</v>
      </c>
      <c r="AS172" s="1" t="s">
        <v>19</v>
      </c>
      <c r="AT172"/>
      <c r="AU172"/>
      <c r="AV172"/>
      <c r="AW172" s="16"/>
    </row>
    <row r="173" spans="2:49">
      <c r="B173" s="4"/>
      <c r="I173" s="21"/>
      <c r="J173" s="16"/>
      <c r="K173" s="16"/>
      <c r="L173" s="16"/>
      <c r="M173" s="1120"/>
      <c r="N173" s="21"/>
      <c r="O173" s="21"/>
      <c r="P173" s="21"/>
      <c r="Q173" s="1" t="s">
        <v>285</v>
      </c>
      <c r="T173" s="398"/>
      <c r="U173" s="641"/>
      <c r="V173" s="641"/>
      <c r="W173" s="641"/>
      <c r="X173" s="641"/>
      <c r="AS173" s="1" t="s">
        <v>19</v>
      </c>
      <c r="AT173"/>
      <c r="AU173"/>
      <c r="AV173"/>
      <c r="AW173" s="21"/>
    </row>
    <row r="174" spans="2:49">
      <c r="B174" s="3" t="s">
        <v>88</v>
      </c>
      <c r="I174" s="21"/>
      <c r="J174" s="24">
        <f t="shared" ref="J174:O174" ca="1" si="88">J156-J172</f>
        <v>-471855.94119825668</v>
      </c>
      <c r="K174" s="24">
        <f>K156-K172</f>
        <v>-560858</v>
      </c>
      <c r="L174" s="24">
        <f t="shared" si="88"/>
        <v>315759</v>
      </c>
      <c r="M174" s="24">
        <f>M156-M172</f>
        <v>491278</v>
      </c>
      <c r="N174" s="24">
        <f t="shared" ca="1" si="88"/>
        <v>1650944.5384300421</v>
      </c>
      <c r="O174" s="24">
        <f t="shared" ca="1" si="88"/>
        <v>1637718.061163262</v>
      </c>
      <c r="P174" s="24"/>
      <c r="Q174" s="1" t="s">
        <v>285</v>
      </c>
      <c r="T174" s="398"/>
      <c r="U174" s="667">
        <f>U156-U172</f>
        <v>502191.23221051029</v>
      </c>
      <c r="V174" s="667">
        <f t="shared" ref="V174:AL174" si="89">V156-V172</f>
        <v>488326.89897055516</v>
      </c>
      <c r="W174" s="667">
        <f>W156-W172</f>
        <v>478699.90529386536</v>
      </c>
      <c r="X174" s="667">
        <f>X156-X172</f>
        <v>470133.06863252114</v>
      </c>
      <c r="Y174" s="24">
        <f t="shared" ca="1" si="89"/>
        <v>468146.72302222962</v>
      </c>
      <c r="Z174" s="24">
        <f t="shared" ca="1" si="89"/>
        <v>1615655.6280005372</v>
      </c>
      <c r="AA174" s="24">
        <f t="shared" ca="1" si="89"/>
        <v>1621055.4687671501</v>
      </c>
      <c r="AB174" s="24">
        <f t="shared" ca="1" si="89"/>
        <v>1626662.7939251324</v>
      </c>
      <c r="AC174" s="24">
        <f t="shared" ca="1" si="89"/>
        <v>1633947.7091472752</v>
      </c>
      <c r="AD174" s="24">
        <f t="shared" ca="1" si="89"/>
        <v>1639387.1139944345</v>
      </c>
      <c r="AE174" s="24">
        <f t="shared" ca="1" si="89"/>
        <v>1644778.2047527237</v>
      </c>
      <c r="AF174" s="24">
        <f t="shared" ca="1" si="89"/>
        <v>1650944.5384300428</v>
      </c>
      <c r="AG174" s="24">
        <f t="shared" ca="1" si="89"/>
        <v>1647815.3483675765</v>
      </c>
      <c r="AH174" s="24">
        <f t="shared" ca="1" si="89"/>
        <v>1645795.6564391735</v>
      </c>
      <c r="AI174" s="24">
        <f t="shared" ca="1" si="89"/>
        <v>1642798.7819736644</v>
      </c>
      <c r="AJ174" s="24">
        <f t="shared" ca="1" si="89"/>
        <v>1640773.8493604758</v>
      </c>
      <c r="AK174" s="24">
        <f t="shared" ca="1" si="89"/>
        <v>1638746.2964048949</v>
      </c>
      <c r="AL174" s="24">
        <f t="shared" ca="1" si="89"/>
        <v>1637718.0611632622</v>
      </c>
      <c r="AM174" s="24" t="e">
        <f t="shared" ref="AM174:AR174" ca="1" si="90">AM156-AM172</f>
        <v>#REF!</v>
      </c>
      <c r="AN174" s="24" t="e">
        <f t="shared" ca="1" si="90"/>
        <v>#REF!</v>
      </c>
      <c r="AO174" s="24" t="e">
        <f t="shared" ca="1" si="90"/>
        <v>#REF!</v>
      </c>
      <c r="AP174" s="24" t="e">
        <f t="shared" ca="1" si="90"/>
        <v>#REF!</v>
      </c>
      <c r="AQ174" s="24" t="e">
        <f t="shared" ca="1" si="90"/>
        <v>#REF!</v>
      </c>
      <c r="AR174" s="24" t="e">
        <f t="shared" ca="1" si="90"/>
        <v>#REF!</v>
      </c>
      <c r="AS174" s="1" t="s">
        <v>19</v>
      </c>
      <c r="AT174"/>
      <c r="AU174"/>
      <c r="AV174"/>
      <c r="AW174" s="16"/>
    </row>
    <row r="175" spans="2:49">
      <c r="B175" s="4" t="s">
        <v>2</v>
      </c>
      <c r="I175" s="21"/>
      <c r="K175" s="21"/>
      <c r="L175" s="21"/>
      <c r="M175" s="21"/>
      <c r="N175" s="21"/>
      <c r="O175" s="21"/>
      <c r="P175" s="21"/>
      <c r="Q175" s="1" t="s">
        <v>285</v>
      </c>
      <c r="T175" s="398"/>
      <c r="U175" s="641"/>
      <c r="V175" s="641"/>
      <c r="W175" s="641"/>
      <c r="X175" s="641"/>
      <c r="AS175" s="1" t="s">
        <v>19</v>
      </c>
      <c r="AT175"/>
      <c r="AU175"/>
      <c r="AV175"/>
      <c r="AW175" s="21"/>
    </row>
    <row r="176" spans="2:49">
      <c r="B176" s="3" t="s">
        <v>89</v>
      </c>
      <c r="I176" s="21"/>
      <c r="J176" s="15" t="s">
        <v>2</v>
      </c>
      <c r="K176" s="15" t="s">
        <v>2</v>
      </c>
      <c r="L176" s="15" t="s">
        <v>2</v>
      </c>
      <c r="M176" s="16"/>
      <c r="N176" s="21"/>
      <c r="O176" s="21"/>
      <c r="P176" s="21"/>
      <c r="Q176" s="1" t="s">
        <v>285</v>
      </c>
      <c r="T176" s="398"/>
      <c r="U176" s="641"/>
      <c r="V176" s="641"/>
      <c r="W176" s="641"/>
      <c r="X176" s="641"/>
      <c r="AS176" s="1" t="s">
        <v>19</v>
      </c>
      <c r="AT176"/>
      <c r="AU176"/>
      <c r="AV176"/>
      <c r="AW176" s="21"/>
    </row>
    <row r="177" spans="1:49">
      <c r="C177" s="4" t="s">
        <v>825</v>
      </c>
      <c r="F177" s="261"/>
      <c r="G177" s="261"/>
      <c r="H177" s="261"/>
      <c r="I177" s="21"/>
      <c r="J177" s="17">
        <v>15788</v>
      </c>
      <c r="K177" s="17">
        <v>15788</v>
      </c>
      <c r="L177" s="17">
        <v>15788</v>
      </c>
      <c r="M177" s="17">
        <v>0</v>
      </c>
      <c r="N177" s="39">
        <f>AF177</f>
        <v>5694.915</v>
      </c>
      <c r="O177" s="39">
        <f>AL177</f>
        <v>5694.915</v>
      </c>
      <c r="P177" s="21"/>
      <c r="Q177" s="1" t="s">
        <v>285</v>
      </c>
      <c r="T177" s="398"/>
      <c r="U177" s="650">
        <f>M177</f>
        <v>0</v>
      </c>
      <c r="V177" s="650">
        <f>U177</f>
        <v>0</v>
      </c>
      <c r="W177" s="650">
        <f>V177</f>
        <v>0</v>
      </c>
      <c r="X177" s="650">
        <f t="shared" ref="X177:Y178" si="91">W177</f>
        <v>0</v>
      </c>
      <c r="Y177" s="39">
        <f t="shared" si="91"/>
        <v>0</v>
      </c>
      <c r="Z177" s="233">
        <f>Y177+IF(Control!$H$17=1,Control!$H$22*Control!$H$23/1000,0)</f>
        <v>5694.915</v>
      </c>
      <c r="AA177" s="39">
        <f t="shared" ref="AA177:AR177" si="92">Z177</f>
        <v>5694.915</v>
      </c>
      <c r="AB177" s="39">
        <f t="shared" si="92"/>
        <v>5694.915</v>
      </c>
      <c r="AC177" s="39">
        <f t="shared" si="92"/>
        <v>5694.915</v>
      </c>
      <c r="AD177" s="39">
        <f t="shared" si="92"/>
        <v>5694.915</v>
      </c>
      <c r="AE177" s="39">
        <f t="shared" si="92"/>
        <v>5694.915</v>
      </c>
      <c r="AF177" s="39">
        <f t="shared" si="92"/>
        <v>5694.915</v>
      </c>
      <c r="AG177" s="39">
        <f t="shared" si="92"/>
        <v>5694.915</v>
      </c>
      <c r="AH177" s="39">
        <f t="shared" si="92"/>
        <v>5694.915</v>
      </c>
      <c r="AI177" s="39">
        <f t="shared" si="92"/>
        <v>5694.915</v>
      </c>
      <c r="AJ177" s="39">
        <f t="shared" si="92"/>
        <v>5694.915</v>
      </c>
      <c r="AK177" s="39">
        <f t="shared" si="92"/>
        <v>5694.915</v>
      </c>
      <c r="AL177" s="39">
        <f t="shared" si="92"/>
        <v>5694.915</v>
      </c>
      <c r="AM177" s="39">
        <f t="shared" si="92"/>
        <v>5694.915</v>
      </c>
      <c r="AN177" s="39">
        <f t="shared" si="92"/>
        <v>5694.915</v>
      </c>
      <c r="AO177" s="39">
        <f t="shared" si="92"/>
        <v>5694.915</v>
      </c>
      <c r="AP177" s="39">
        <f t="shared" si="92"/>
        <v>5694.915</v>
      </c>
      <c r="AQ177" s="39">
        <f t="shared" si="92"/>
        <v>5694.915</v>
      </c>
      <c r="AR177" s="39">
        <f t="shared" si="92"/>
        <v>5694.915</v>
      </c>
      <c r="AS177" s="1" t="s">
        <v>19</v>
      </c>
      <c r="AT177"/>
      <c r="AU177"/>
      <c r="AV177"/>
      <c r="AW177" s="21" t="e">
        <f>#REF!+#REF!</f>
        <v>#REF!</v>
      </c>
    </row>
    <row r="178" spans="1:49">
      <c r="C178" s="4" t="s">
        <v>826</v>
      </c>
      <c r="F178" s="261"/>
      <c r="G178" s="261"/>
      <c r="H178" s="261"/>
      <c r="I178" s="21"/>
      <c r="J178" s="17">
        <v>0</v>
      </c>
      <c r="K178" s="17">
        <v>0</v>
      </c>
      <c r="L178" s="17">
        <v>0</v>
      </c>
      <c r="M178" s="17">
        <v>17085</v>
      </c>
      <c r="N178" s="39">
        <f>AF178</f>
        <v>17085</v>
      </c>
      <c r="O178" s="39">
        <f>AL178</f>
        <v>17085</v>
      </c>
      <c r="P178" s="21"/>
      <c r="Q178" s="1" t="s">
        <v>285</v>
      </c>
      <c r="T178" s="398"/>
      <c r="U178" s="650">
        <f>M178</f>
        <v>17085</v>
      </c>
      <c r="V178" s="650">
        <f>U178</f>
        <v>17085</v>
      </c>
      <c r="W178" s="650">
        <f>V178</f>
        <v>17085</v>
      </c>
      <c r="X178" s="650">
        <f t="shared" si="91"/>
        <v>17085</v>
      </c>
      <c r="Y178" s="39">
        <f t="shared" si="91"/>
        <v>17085</v>
      </c>
      <c r="Z178" s="39">
        <f>Y178</f>
        <v>17085</v>
      </c>
      <c r="AA178" s="39">
        <f t="shared" ref="AA178:AR178" si="93">Z178</f>
        <v>17085</v>
      </c>
      <c r="AB178" s="39">
        <f t="shared" si="93"/>
        <v>17085</v>
      </c>
      <c r="AC178" s="39">
        <f t="shared" si="93"/>
        <v>17085</v>
      </c>
      <c r="AD178" s="39">
        <f t="shared" si="93"/>
        <v>17085</v>
      </c>
      <c r="AE178" s="39">
        <f t="shared" si="93"/>
        <v>17085</v>
      </c>
      <c r="AF178" s="39">
        <f t="shared" si="93"/>
        <v>17085</v>
      </c>
      <c r="AG178" s="39">
        <f t="shared" si="93"/>
        <v>17085</v>
      </c>
      <c r="AH178" s="39">
        <f t="shared" si="93"/>
        <v>17085</v>
      </c>
      <c r="AI178" s="39">
        <f t="shared" si="93"/>
        <v>17085</v>
      </c>
      <c r="AJ178" s="39">
        <f t="shared" si="93"/>
        <v>17085</v>
      </c>
      <c r="AK178" s="39">
        <f t="shared" si="93"/>
        <v>17085</v>
      </c>
      <c r="AL178" s="39">
        <f t="shared" si="93"/>
        <v>17085</v>
      </c>
      <c r="AM178" s="39">
        <f t="shared" si="93"/>
        <v>17085</v>
      </c>
      <c r="AN178" s="39">
        <f t="shared" si="93"/>
        <v>17085</v>
      </c>
      <c r="AO178" s="39">
        <f t="shared" si="93"/>
        <v>17085</v>
      </c>
      <c r="AP178" s="39">
        <f t="shared" si="93"/>
        <v>17085</v>
      </c>
      <c r="AQ178" s="39">
        <f t="shared" si="93"/>
        <v>17085</v>
      </c>
      <c r="AR178" s="39">
        <f t="shared" si="93"/>
        <v>17085</v>
      </c>
      <c r="AS178" s="1" t="s">
        <v>19</v>
      </c>
      <c r="AT178"/>
      <c r="AU178"/>
      <c r="AV178"/>
      <c r="AW178" s="21"/>
    </row>
    <row r="179" spans="1:49">
      <c r="C179" s="4" t="s">
        <v>90</v>
      </c>
      <c r="F179" s="261"/>
      <c r="G179" s="261"/>
      <c r="H179" s="261"/>
      <c r="I179" s="21"/>
      <c r="J179" s="17">
        <v>-488574</v>
      </c>
      <c r="K179" s="17">
        <v>-576646</v>
      </c>
      <c r="L179" s="17">
        <v>299971</v>
      </c>
      <c r="M179" s="17">
        <v>474193</v>
      </c>
      <c r="N179" s="21">
        <f ca="1">N181-N177-N178</f>
        <v>1628164.62341895</v>
      </c>
      <c r="O179" s="21">
        <f ca="1">O181-O177-O178</f>
        <v>1614938.1461521697</v>
      </c>
      <c r="P179" s="21"/>
      <c r="Q179" s="1" t="s">
        <v>285</v>
      </c>
      <c r="T179" s="398"/>
      <c r="U179" s="641">
        <f>U181-U177-U178</f>
        <v>485106.23257730552</v>
      </c>
      <c r="V179" s="641">
        <f>V181-V177-V178</f>
        <v>471241.89922351454</v>
      </c>
      <c r="W179" s="641">
        <f>W181-W177-W178</f>
        <v>461614.9055541479</v>
      </c>
      <c r="X179" s="641">
        <f t="shared" ref="X179:AR179" si="94">X181-X177-X178</f>
        <v>453048.06860879174</v>
      </c>
      <c r="Y179" s="21">
        <f t="shared" ca="1" si="94"/>
        <v>451061.72296954127</v>
      </c>
      <c r="Z179" s="21">
        <f t="shared" ca="1" si="94"/>
        <v>1592875.712947849</v>
      </c>
      <c r="AA179" s="21">
        <f t="shared" ca="1" si="94"/>
        <v>1598275.5537144616</v>
      </c>
      <c r="AB179" s="21">
        <f t="shared" ca="1" si="94"/>
        <v>1603882.8788724439</v>
      </c>
      <c r="AC179" s="21">
        <f t="shared" ca="1" si="94"/>
        <v>1611167.7940945865</v>
      </c>
      <c r="AD179" s="21">
        <f t="shared" ca="1" si="94"/>
        <v>1616607.198941746</v>
      </c>
      <c r="AE179" s="21">
        <f t="shared" ca="1" si="94"/>
        <v>1621998.289700035</v>
      </c>
      <c r="AF179" s="21">
        <f t="shared" ca="1" si="94"/>
        <v>1628164.6233773541</v>
      </c>
      <c r="AG179" s="21">
        <f t="shared" ca="1" si="94"/>
        <v>1625035.4333148878</v>
      </c>
      <c r="AH179" s="21">
        <f t="shared" ca="1" si="94"/>
        <v>1623015.7413864851</v>
      </c>
      <c r="AI179" s="21">
        <f t="shared" ca="1" si="94"/>
        <v>1620018.866920976</v>
      </c>
      <c r="AJ179" s="21">
        <f t="shared" ca="1" si="94"/>
        <v>1617993.9343077876</v>
      </c>
      <c r="AK179" s="21">
        <f t="shared" ca="1" si="94"/>
        <v>1615966.3813522062</v>
      </c>
      <c r="AL179" s="21">
        <f t="shared" ca="1" si="94"/>
        <v>1614938.1461105736</v>
      </c>
      <c r="AM179" s="21">
        <f t="shared" ca="1" si="94"/>
        <v>1633389.5687334088</v>
      </c>
      <c r="AN179" s="21" t="e">
        <f t="shared" ca="1" si="94"/>
        <v>#REF!</v>
      </c>
      <c r="AO179" s="21" t="e">
        <f t="shared" ca="1" si="94"/>
        <v>#REF!</v>
      </c>
      <c r="AP179" s="21" t="e">
        <f t="shared" ca="1" si="94"/>
        <v>#REF!</v>
      </c>
      <c r="AQ179" s="21" t="e">
        <f t="shared" ca="1" si="94"/>
        <v>#REF!</v>
      </c>
      <c r="AR179" s="21" t="e">
        <f t="shared" ca="1" si="94"/>
        <v>#REF!</v>
      </c>
      <c r="AS179" s="1" t="s">
        <v>19</v>
      </c>
      <c r="AT179"/>
      <c r="AU179"/>
      <c r="AV179"/>
      <c r="AW179" s="21" t="e">
        <f>#REF!+#REF!+#REF!+#REF!+AW164</f>
        <v>#REF!</v>
      </c>
    </row>
    <row r="180" spans="1:49">
      <c r="B180" s="4" t="s">
        <v>2</v>
      </c>
      <c r="I180" s="21"/>
      <c r="J180" s="16" t="s">
        <v>2</v>
      </c>
      <c r="K180" s="16" t="s">
        <v>2</v>
      </c>
      <c r="L180" s="16" t="s">
        <v>2</v>
      </c>
      <c r="M180" s="16"/>
      <c r="N180" s="21"/>
      <c r="O180" s="21"/>
      <c r="P180" s="21"/>
      <c r="Q180" s="1" t="s">
        <v>285</v>
      </c>
      <c r="T180" s="398"/>
      <c r="U180" s="641"/>
      <c r="V180" s="641"/>
      <c r="W180" s="641"/>
      <c r="X180" s="641"/>
      <c r="AS180" s="1" t="s">
        <v>19</v>
      </c>
      <c r="AT180"/>
      <c r="AU180"/>
      <c r="AV180"/>
      <c r="AW180" s="21"/>
    </row>
    <row r="181" spans="1:49">
      <c r="B181" s="3" t="s">
        <v>91</v>
      </c>
      <c r="I181" s="21"/>
      <c r="J181" s="24">
        <f t="shared" ref="J181:L181" si="95">SUM(J177:J179)</f>
        <v>-472786</v>
      </c>
      <c r="K181" s="24">
        <f t="shared" si="95"/>
        <v>-560858</v>
      </c>
      <c r="L181" s="24">
        <f t="shared" si="95"/>
        <v>315759</v>
      </c>
      <c r="M181" s="24">
        <f>SUM(M177:M179)</f>
        <v>491278</v>
      </c>
      <c r="N181" s="23">
        <f ca="1">N197</f>
        <v>1650944.53841895</v>
      </c>
      <c r="O181" s="23">
        <f ca="1">O197</f>
        <v>1637718.0611521697</v>
      </c>
      <c r="P181" s="23"/>
      <c r="Q181" s="1" t="s">
        <v>285</v>
      </c>
      <c r="T181" s="398"/>
      <c r="U181" s="640">
        <f>U197</f>
        <v>502191.23257730552</v>
      </c>
      <c r="V181" s="640">
        <f>V197</f>
        <v>488326.89922351454</v>
      </c>
      <c r="W181" s="640">
        <f>W197</f>
        <v>478699.9055541479</v>
      </c>
      <c r="X181" s="640">
        <f t="shared" ref="X181:AE181" si="96">X197</f>
        <v>470133.06860879174</v>
      </c>
      <c r="Y181" s="23">
        <f t="shared" ca="1" si="96"/>
        <v>468146.72296954127</v>
      </c>
      <c r="Z181" s="23">
        <f ca="1">Z197</f>
        <v>1615655.627947849</v>
      </c>
      <c r="AA181" s="23">
        <f t="shared" ca="1" si="96"/>
        <v>1621055.4687144617</v>
      </c>
      <c r="AB181" s="23">
        <f t="shared" ca="1" si="96"/>
        <v>1626662.793872444</v>
      </c>
      <c r="AC181" s="23">
        <f t="shared" ca="1" si="96"/>
        <v>1633947.7090945865</v>
      </c>
      <c r="AD181" s="23">
        <f t="shared" ca="1" si="96"/>
        <v>1639387.1139417461</v>
      </c>
      <c r="AE181" s="23">
        <f t="shared" ca="1" si="96"/>
        <v>1644778.204700035</v>
      </c>
      <c r="AF181" s="23">
        <f t="shared" ref="AF181:AL181" ca="1" si="97">AF197</f>
        <v>1650944.5383773542</v>
      </c>
      <c r="AG181" s="23">
        <f t="shared" ca="1" si="97"/>
        <v>1647815.3483148878</v>
      </c>
      <c r="AH181" s="23">
        <f t="shared" ca="1" si="97"/>
        <v>1645795.6563864851</v>
      </c>
      <c r="AI181" s="23">
        <f t="shared" ca="1" si="97"/>
        <v>1642798.781920976</v>
      </c>
      <c r="AJ181" s="23">
        <f t="shared" ca="1" si="97"/>
        <v>1640773.8493077876</v>
      </c>
      <c r="AK181" s="23">
        <f t="shared" ca="1" si="97"/>
        <v>1638746.2963522063</v>
      </c>
      <c r="AL181" s="23">
        <f t="shared" ca="1" si="97"/>
        <v>1637718.0611105736</v>
      </c>
      <c r="AM181" s="23">
        <f t="shared" ref="AM181:AR181" ca="1" si="98">AM197</f>
        <v>1656169.4837334089</v>
      </c>
      <c r="AN181" s="23" t="e">
        <f t="shared" ca="1" si="98"/>
        <v>#REF!</v>
      </c>
      <c r="AO181" s="23" t="e">
        <f t="shared" ca="1" si="98"/>
        <v>#REF!</v>
      </c>
      <c r="AP181" s="23" t="e">
        <f t="shared" ca="1" si="98"/>
        <v>#REF!</v>
      </c>
      <c r="AQ181" s="23" t="e">
        <f t="shared" ca="1" si="98"/>
        <v>#REF!</v>
      </c>
      <c r="AR181" s="23" t="e">
        <f t="shared" ca="1" si="98"/>
        <v>#REF!</v>
      </c>
      <c r="AS181" s="1" t="s">
        <v>19</v>
      </c>
      <c r="AT181"/>
      <c r="AU181"/>
      <c r="AV181"/>
      <c r="AW181" s="21"/>
    </row>
    <row r="182" spans="1:49">
      <c r="B182" s="3"/>
      <c r="J182" s="24"/>
      <c r="K182" s="24"/>
      <c r="L182" s="24"/>
      <c r="M182" s="24"/>
      <c r="N182" s="23"/>
      <c r="O182" s="23"/>
      <c r="P182" s="23"/>
      <c r="Q182" s="1" t="s">
        <v>285</v>
      </c>
      <c r="U182" s="640"/>
      <c r="V182" s="640"/>
      <c r="W182" s="640"/>
      <c r="X182" s="640"/>
      <c r="Y182" s="23"/>
      <c r="Z182" s="23"/>
      <c r="AA182" s="23"/>
      <c r="AB182" s="23"/>
      <c r="AC182" s="23"/>
      <c r="AD182" s="23"/>
      <c r="AE182" s="23"/>
      <c r="AF182" s="23"/>
      <c r="AG182" s="23"/>
      <c r="AH182" s="23"/>
      <c r="AI182" s="23"/>
      <c r="AJ182" s="23"/>
      <c r="AK182" s="23"/>
      <c r="AL182" s="23"/>
      <c r="AM182" s="23"/>
      <c r="AN182" s="23"/>
      <c r="AO182" s="23"/>
      <c r="AP182" s="23"/>
      <c r="AQ182" s="23"/>
      <c r="AR182" s="23"/>
      <c r="AS182" s="1" t="s">
        <v>19</v>
      </c>
      <c r="AT182"/>
      <c r="AU182"/>
      <c r="AV182"/>
      <c r="AW182" s="131"/>
    </row>
    <row r="183" spans="1:49">
      <c r="B183" s="3"/>
      <c r="J183" s="24"/>
      <c r="K183" s="24"/>
      <c r="L183" s="24"/>
      <c r="M183" s="24"/>
      <c r="N183" s="23"/>
      <c r="O183" s="23"/>
      <c r="P183" s="23"/>
      <c r="Q183" s="1" t="s">
        <v>285</v>
      </c>
      <c r="U183" s="640"/>
      <c r="V183" s="640"/>
      <c r="W183" s="640"/>
      <c r="X183" s="640"/>
      <c r="Y183" s="23"/>
      <c r="Z183" s="23"/>
      <c r="AA183" s="23"/>
      <c r="AB183" s="23"/>
      <c r="AC183" s="23"/>
      <c r="AD183" s="23"/>
      <c r="AE183" s="23"/>
      <c r="AF183" s="23"/>
      <c r="AG183" s="23"/>
      <c r="AH183" s="23"/>
      <c r="AI183" s="23"/>
      <c r="AJ183" s="23"/>
      <c r="AK183" s="23"/>
      <c r="AL183" s="23"/>
      <c r="AM183" s="23"/>
      <c r="AN183" s="23"/>
      <c r="AO183" s="23"/>
      <c r="AP183" s="23"/>
      <c r="AQ183" s="23"/>
      <c r="AR183" s="23"/>
      <c r="AS183" s="1" t="s">
        <v>19</v>
      </c>
      <c r="AT183"/>
      <c r="AU183"/>
      <c r="AV183"/>
      <c r="AW183" s="131"/>
    </row>
    <row r="184" spans="1:49">
      <c r="B184" s="3"/>
      <c r="J184" s="24"/>
      <c r="K184" s="24"/>
      <c r="L184" s="24"/>
      <c r="M184" s="24"/>
      <c r="N184" s="23"/>
      <c r="O184" s="23"/>
      <c r="P184" s="23"/>
      <c r="Q184" s="1" t="s">
        <v>285</v>
      </c>
      <c r="T184" s="398"/>
      <c r="U184" s="640"/>
      <c r="V184" s="640"/>
      <c r="W184" s="640"/>
      <c r="X184" s="640"/>
      <c r="Y184" s="23"/>
      <c r="Z184" s="23"/>
      <c r="AA184" s="23"/>
      <c r="AB184" s="23"/>
      <c r="AC184" s="23"/>
      <c r="AD184" s="23"/>
      <c r="AE184" s="23"/>
      <c r="AF184" s="23"/>
      <c r="AG184" s="23"/>
      <c r="AH184" s="23"/>
      <c r="AI184" s="23"/>
      <c r="AJ184" s="23"/>
      <c r="AK184" s="23"/>
      <c r="AL184" s="23"/>
      <c r="AM184" s="23"/>
      <c r="AN184" s="23"/>
      <c r="AO184" s="23"/>
      <c r="AP184" s="23"/>
      <c r="AQ184" s="23"/>
      <c r="AR184" s="23"/>
      <c r="AS184" s="1" t="s">
        <v>19</v>
      </c>
      <c r="AT184"/>
      <c r="AU184"/>
      <c r="AV184"/>
      <c r="AW184" s="131"/>
    </row>
    <row r="185" spans="1:49">
      <c r="B185" s="3"/>
      <c r="J185" s="24"/>
      <c r="K185" s="24"/>
      <c r="L185" s="24"/>
      <c r="M185" s="24"/>
      <c r="N185" s="23"/>
      <c r="O185" s="23"/>
      <c r="P185" s="23"/>
      <c r="Q185" s="1" t="s">
        <v>285</v>
      </c>
      <c r="U185" s="640"/>
      <c r="V185" s="640"/>
      <c r="W185" s="640"/>
      <c r="X185" s="640"/>
      <c r="Y185" s="23"/>
      <c r="Z185" s="23"/>
      <c r="AA185" s="23"/>
      <c r="AB185" s="23"/>
      <c r="AC185" s="23"/>
      <c r="AD185" s="23"/>
      <c r="AE185" s="23"/>
      <c r="AF185" s="23"/>
      <c r="AG185" s="23"/>
      <c r="AH185" s="23"/>
      <c r="AI185" s="23"/>
      <c r="AJ185" s="23"/>
      <c r="AK185" s="23"/>
      <c r="AL185" s="23"/>
      <c r="AM185" s="23"/>
      <c r="AN185" s="23"/>
      <c r="AO185" s="23"/>
      <c r="AP185" s="23"/>
      <c r="AQ185" s="23"/>
      <c r="AR185" s="23"/>
      <c r="AS185" s="1" t="s">
        <v>19</v>
      </c>
      <c r="AT185"/>
      <c r="AU185"/>
      <c r="AV185"/>
      <c r="AW185" s="131"/>
    </row>
    <row r="186" spans="1:49">
      <c r="B186" s="3"/>
      <c r="J186" s="24"/>
      <c r="K186" s="24"/>
      <c r="L186" s="24"/>
      <c r="M186" s="24"/>
      <c r="N186" s="23"/>
      <c r="O186" s="23"/>
      <c r="P186" s="23"/>
      <c r="Q186" s="1" t="s">
        <v>285</v>
      </c>
      <c r="U186" s="640"/>
      <c r="V186" s="640"/>
      <c r="W186" s="640"/>
      <c r="X186" s="640"/>
      <c r="Y186" s="23"/>
      <c r="Z186" s="23"/>
      <c r="AA186" s="23"/>
      <c r="AB186" s="23"/>
      <c r="AC186" s="23"/>
      <c r="AD186" s="23"/>
      <c r="AE186" s="23"/>
      <c r="AF186" s="23"/>
      <c r="AG186" s="23"/>
      <c r="AH186" s="23"/>
      <c r="AI186" s="23"/>
      <c r="AJ186" s="23"/>
      <c r="AK186" s="23"/>
      <c r="AL186" s="23"/>
      <c r="AM186" s="23"/>
      <c r="AN186" s="23"/>
      <c r="AO186" s="23"/>
      <c r="AP186" s="23"/>
      <c r="AQ186" s="23"/>
      <c r="AR186" s="23"/>
      <c r="AS186" s="1" t="s">
        <v>19</v>
      </c>
      <c r="AT186"/>
      <c r="AU186"/>
      <c r="AV186"/>
      <c r="AW186" s="131"/>
    </row>
    <row r="187" spans="1:49">
      <c r="B187" s="3"/>
      <c r="J187" s="24"/>
      <c r="K187" s="24"/>
      <c r="L187" s="24"/>
      <c r="M187" s="24"/>
      <c r="N187" s="24"/>
      <c r="O187" s="24"/>
      <c r="P187" s="24"/>
      <c r="Q187" s="1" t="s">
        <v>285</v>
      </c>
      <c r="U187" s="667"/>
      <c r="V187" s="667"/>
      <c r="W187" s="667"/>
      <c r="X187" s="667"/>
      <c r="Y187" s="24"/>
      <c r="Z187" s="24"/>
      <c r="AA187" s="24"/>
      <c r="AB187" s="24"/>
      <c r="AC187" s="24"/>
      <c r="AD187" s="24"/>
      <c r="AE187" s="24"/>
      <c r="AF187" s="24"/>
      <c r="AG187" s="24"/>
      <c r="AH187" s="24"/>
      <c r="AI187" s="24"/>
      <c r="AJ187" s="24"/>
      <c r="AK187" s="24"/>
      <c r="AL187" s="24"/>
      <c r="AM187" s="24"/>
      <c r="AN187" s="24"/>
      <c r="AO187" s="24"/>
      <c r="AP187" s="24"/>
      <c r="AQ187" s="24"/>
      <c r="AR187" s="24"/>
      <c r="AS187" s="1" t="s">
        <v>19</v>
      </c>
      <c r="AT187"/>
      <c r="AU187"/>
      <c r="AV187"/>
      <c r="AW187" s="131"/>
    </row>
    <row r="188" spans="1:49">
      <c r="A188" s="1" t="s">
        <v>836</v>
      </c>
      <c r="B188" s="13" t="s">
        <v>396</v>
      </c>
      <c r="C188" s="2"/>
      <c r="D188" s="2"/>
      <c r="E188" s="2"/>
      <c r="F188" s="2"/>
      <c r="G188" s="2"/>
      <c r="H188" s="2"/>
      <c r="I188" s="2"/>
      <c r="J188" s="2"/>
      <c r="K188" s="2"/>
      <c r="L188" s="2"/>
      <c r="M188" s="32"/>
      <c r="N188" s="32"/>
      <c r="O188" s="2"/>
      <c r="P188" s="2"/>
      <c r="Q188" s="2"/>
      <c r="T188" s="2"/>
      <c r="U188" s="2"/>
      <c r="V188" s="2"/>
      <c r="W188" s="2"/>
      <c r="X188" s="32"/>
      <c r="Y188" s="32"/>
      <c r="Z188" s="32"/>
      <c r="AA188" s="32"/>
      <c r="AB188" s="32"/>
      <c r="AC188" s="32"/>
      <c r="AD188" s="32"/>
      <c r="AE188" s="32"/>
      <c r="AF188" s="32"/>
      <c r="AG188" s="32"/>
      <c r="AH188" s="32"/>
      <c r="AI188" s="32"/>
      <c r="AJ188" s="32"/>
      <c r="AK188" s="32"/>
      <c r="AL188" s="32"/>
      <c r="AM188" s="32"/>
      <c r="AN188" s="32"/>
      <c r="AO188" s="32"/>
      <c r="AP188" s="32"/>
      <c r="AQ188" s="32"/>
      <c r="AR188" s="32"/>
      <c r="AS188" s="1" t="s">
        <v>19</v>
      </c>
      <c r="AT188"/>
      <c r="AU188"/>
      <c r="AV188"/>
      <c r="AW188" s="131"/>
    </row>
    <row r="189" spans="1:49">
      <c r="B189" s="1" t="s">
        <v>149</v>
      </c>
      <c r="I189" s="21"/>
      <c r="J189" s="17">
        <v>-367905</v>
      </c>
      <c r="K189" s="20">
        <v>-472786</v>
      </c>
      <c r="L189" s="39">
        <f ca="1">K197</f>
        <v>-560858</v>
      </c>
      <c r="M189" s="39">
        <f ca="1">L197</f>
        <v>315759</v>
      </c>
      <c r="N189" s="660">
        <v>491277.5</v>
      </c>
      <c r="O189" s="39">
        <f ca="1">N197</f>
        <v>1650944.53841895</v>
      </c>
      <c r="P189" s="39"/>
      <c r="Q189" s="1" t="s">
        <v>285</v>
      </c>
      <c r="U189" s="660">
        <v>491277.5</v>
      </c>
      <c r="V189" s="641">
        <f>U197</f>
        <v>502191.23257730552</v>
      </c>
      <c r="W189" s="641">
        <f>V197</f>
        <v>488326.89922351454</v>
      </c>
      <c r="X189" s="641">
        <f t="shared" ref="X189:AE189" si="99">W197</f>
        <v>478699.9055541479</v>
      </c>
      <c r="Y189" s="21">
        <f t="shared" si="99"/>
        <v>470133.06860879174</v>
      </c>
      <c r="Z189" s="21">
        <f ca="1">Y197</f>
        <v>468146.72296954127</v>
      </c>
      <c r="AA189" s="21">
        <f t="shared" ca="1" si="99"/>
        <v>1615655.627947849</v>
      </c>
      <c r="AB189" s="21">
        <f t="shared" ca="1" si="99"/>
        <v>1621055.4687144617</v>
      </c>
      <c r="AC189" s="21">
        <f t="shared" ca="1" si="99"/>
        <v>1626662.793872444</v>
      </c>
      <c r="AD189" s="21">
        <f t="shared" ca="1" si="99"/>
        <v>1633947.7090945865</v>
      </c>
      <c r="AE189" s="21">
        <f t="shared" ca="1" si="99"/>
        <v>1639387.1139417461</v>
      </c>
      <c r="AF189" s="21">
        <f ca="1">AE197</f>
        <v>1644778.204700035</v>
      </c>
      <c r="AG189" s="21">
        <f t="shared" ref="AG189:AL189" ca="1" si="100">AF197</f>
        <v>1650944.5383773542</v>
      </c>
      <c r="AH189" s="21">
        <f t="shared" ca="1" si="100"/>
        <v>1647815.3483148878</v>
      </c>
      <c r="AI189" s="21">
        <f t="shared" ca="1" si="100"/>
        <v>1645795.6563864851</v>
      </c>
      <c r="AJ189" s="21">
        <f t="shared" ca="1" si="100"/>
        <v>1642798.781920976</v>
      </c>
      <c r="AK189" s="21">
        <f t="shared" ca="1" si="100"/>
        <v>1640773.8493077876</v>
      </c>
      <c r="AL189" s="21">
        <f t="shared" ca="1" si="100"/>
        <v>1638746.2963522063</v>
      </c>
      <c r="AM189" s="21">
        <f t="shared" ref="AM189:AR189" ca="1" si="101">AL197</f>
        <v>1637718.0611105736</v>
      </c>
      <c r="AN189" s="21">
        <f t="shared" ca="1" si="101"/>
        <v>1656169.4837334089</v>
      </c>
      <c r="AO189" s="21" t="e">
        <f t="shared" ca="1" si="101"/>
        <v>#REF!</v>
      </c>
      <c r="AP189" s="21" t="e">
        <f t="shared" ca="1" si="101"/>
        <v>#REF!</v>
      </c>
      <c r="AQ189" s="21" t="e">
        <f t="shared" ca="1" si="101"/>
        <v>#REF!</v>
      </c>
      <c r="AR189" s="21" t="e">
        <f t="shared" ca="1" si="101"/>
        <v>#REF!</v>
      </c>
      <c r="AS189" s="1" t="s">
        <v>19</v>
      </c>
      <c r="AT189"/>
      <c r="AU189"/>
      <c r="AV189"/>
      <c r="AW189" s="131"/>
    </row>
    <row r="190" spans="1:49">
      <c r="D190" s="1" t="s">
        <v>295</v>
      </c>
      <c r="I190" s="21"/>
      <c r="J190" s="39">
        <f ca="1">J57</f>
        <v>-111052.94119825668</v>
      </c>
      <c r="K190" s="39">
        <f>K45</f>
        <v>-95907</v>
      </c>
      <c r="L190" s="39">
        <f>L45</f>
        <v>-111699</v>
      </c>
      <c r="M190" s="39">
        <f>M45</f>
        <v>-25915</v>
      </c>
      <c r="N190" s="39">
        <f ca="1">N45</f>
        <v>-8445.0357071773797</v>
      </c>
      <c r="O190" s="39">
        <f t="shared" ref="O190" ca="1" si="102">O45</f>
        <v>-14455.195692227273</v>
      </c>
      <c r="P190" s="39"/>
      <c r="Q190" s="1" t="s">
        <v>285</v>
      </c>
      <c r="U190" s="650">
        <f>U41</f>
        <v>9724.9117788167077</v>
      </c>
      <c r="V190" s="650">
        <f>V41</f>
        <v>-15019.422992279779</v>
      </c>
      <c r="W190" s="650">
        <f>W41</f>
        <v>-10763.64446785544</v>
      </c>
      <c r="X190" s="650">
        <f t="shared" ref="X190:AR190" si="103">X41</f>
        <v>-9729.3977438449783</v>
      </c>
      <c r="Y190" s="39">
        <f t="shared" ca="1" si="103"/>
        <v>-3128.8664377392797</v>
      </c>
      <c r="Z190" s="39">
        <f t="shared" ca="1" si="103"/>
        <v>-7962.4015244426546</v>
      </c>
      <c r="AA190" s="39">
        <f t="shared" ca="1" si="103"/>
        <v>4257.3199681238984</v>
      </c>
      <c r="AB190" s="39">
        <f t="shared" ca="1" si="103"/>
        <v>4464.8043594935934</v>
      </c>
      <c r="AC190" s="39">
        <f t="shared" ca="1" si="103"/>
        <v>6142.3944236537418</v>
      </c>
      <c r="AD190" s="39">
        <f t="shared" ca="1" si="103"/>
        <v>4296.884048670755</v>
      </c>
      <c r="AE190" s="39">
        <f t="shared" ca="1" si="103"/>
        <v>4248.5699598001484</v>
      </c>
      <c r="AF190" s="39">
        <f t="shared" ca="1" si="103"/>
        <v>5023.8128788303156</v>
      </c>
      <c r="AG190" s="39">
        <f t="shared" ca="1" si="103"/>
        <v>-3333.9764667074601</v>
      </c>
      <c r="AH190" s="39">
        <f t="shared" ca="1" si="103"/>
        <v>-2224.4783326439392</v>
      </c>
      <c r="AI190" s="39">
        <f t="shared" ca="1" si="103"/>
        <v>-3201.6608697501792</v>
      </c>
      <c r="AJ190" s="39">
        <f t="shared" ca="1" si="103"/>
        <v>-2229.719017429537</v>
      </c>
      <c r="AK190" s="39">
        <f t="shared" ca="1" si="103"/>
        <v>-2232.3393598223361</v>
      </c>
      <c r="AL190" s="39">
        <f t="shared" ca="1" si="103"/>
        <v>-1233.0216458738655</v>
      </c>
      <c r="AM190" s="39">
        <f t="shared" ca="1" si="103"/>
        <v>18246.636218594133</v>
      </c>
      <c r="AN190" s="39" t="e">
        <f t="shared" ca="1" si="103"/>
        <v>#REF!</v>
      </c>
      <c r="AO190" s="39" t="e">
        <f t="shared" ca="1" si="103"/>
        <v>#REF!</v>
      </c>
      <c r="AP190" s="39" t="e">
        <f t="shared" ca="1" si="103"/>
        <v>#REF!</v>
      </c>
      <c r="AQ190" s="39" t="e">
        <f t="shared" ca="1" si="103"/>
        <v>#REF!</v>
      </c>
      <c r="AR190" s="39" t="e">
        <f t="shared" ca="1" si="103"/>
        <v>#REF!</v>
      </c>
      <c r="AS190" s="1" t="s">
        <v>19</v>
      </c>
      <c r="AT190"/>
      <c r="AU190"/>
      <c r="AV190"/>
      <c r="AW190" s="402"/>
    </row>
    <row r="191" spans="1:49">
      <c r="D191" s="4" t="s">
        <v>827</v>
      </c>
      <c r="I191" s="21"/>
      <c r="J191" s="39"/>
      <c r="K191" s="39">
        <f>K51</f>
        <v>0</v>
      </c>
      <c r="L191" s="39">
        <f t="shared" ref="L191:O191" si="104">L51</f>
        <v>0</v>
      </c>
      <c r="M191" s="39">
        <f t="shared" si="104"/>
        <v>-475</v>
      </c>
      <c r="N191" s="39">
        <f>N51</f>
        <v>73.038839999999993</v>
      </c>
      <c r="O191" s="39">
        <f t="shared" si="104"/>
        <v>0</v>
      </c>
      <c r="P191" s="39"/>
      <c r="Q191" s="1" t="s">
        <v>285</v>
      </c>
      <c r="U191" s="650">
        <f>U51</f>
        <v>46.3</v>
      </c>
      <c r="V191" s="650">
        <f>V51</f>
        <v>12.568840000000002</v>
      </c>
      <c r="W191" s="650">
        <f>W51</f>
        <v>-5.87</v>
      </c>
      <c r="X191" s="650">
        <f t="shared" ref="X191:AR191" si="105">X51</f>
        <v>20.04</v>
      </c>
      <c r="Y191" s="39">
        <f t="shared" si="105"/>
        <v>0</v>
      </c>
      <c r="Z191" s="39">
        <f t="shared" si="105"/>
        <v>0</v>
      </c>
      <c r="AA191" s="39">
        <f t="shared" si="105"/>
        <v>0</v>
      </c>
      <c r="AB191" s="39">
        <f t="shared" si="105"/>
        <v>0</v>
      </c>
      <c r="AC191" s="39">
        <f t="shared" si="105"/>
        <v>0</v>
      </c>
      <c r="AD191" s="39">
        <f t="shared" si="105"/>
        <v>0</v>
      </c>
      <c r="AE191" s="39">
        <f t="shared" si="105"/>
        <v>0</v>
      </c>
      <c r="AF191" s="39">
        <f t="shared" si="105"/>
        <v>0</v>
      </c>
      <c r="AG191" s="39">
        <f t="shared" si="105"/>
        <v>0</v>
      </c>
      <c r="AH191" s="39">
        <f t="shared" si="105"/>
        <v>0</v>
      </c>
      <c r="AI191" s="39">
        <f t="shared" si="105"/>
        <v>0</v>
      </c>
      <c r="AJ191" s="39">
        <f t="shared" si="105"/>
        <v>0</v>
      </c>
      <c r="AK191" s="39">
        <f t="shared" si="105"/>
        <v>0</v>
      </c>
      <c r="AL191" s="39">
        <f t="shared" si="105"/>
        <v>0</v>
      </c>
      <c r="AM191" s="39">
        <f t="shared" si="105"/>
        <v>0</v>
      </c>
      <c r="AN191" s="39">
        <f t="shared" si="105"/>
        <v>0</v>
      </c>
      <c r="AO191" s="39">
        <f t="shared" si="105"/>
        <v>0</v>
      </c>
      <c r="AP191" s="39">
        <f t="shared" si="105"/>
        <v>0</v>
      </c>
      <c r="AQ191" s="39">
        <f t="shared" si="105"/>
        <v>0</v>
      </c>
      <c r="AR191" s="39">
        <f t="shared" si="105"/>
        <v>0</v>
      </c>
      <c r="AS191" s="1" t="s">
        <v>19</v>
      </c>
      <c r="AT191"/>
      <c r="AU191"/>
      <c r="AV191"/>
      <c r="AW191" s="402"/>
    </row>
    <row r="192" spans="1:49" s="26" customFormat="1">
      <c r="C192" s="26" t="s">
        <v>830</v>
      </c>
      <c r="I192" s="21"/>
      <c r="J192" s="59"/>
      <c r="K192" s="22">
        <f>K190+K191</f>
        <v>-95907</v>
      </c>
      <c r="L192" s="22">
        <f>L190+L191</f>
        <v>-111699</v>
      </c>
      <c r="M192" s="22">
        <f>M190+M191</f>
        <v>-26390</v>
      </c>
      <c r="N192" s="22">
        <f ca="1">N190+N191</f>
        <v>-8371.9968671773804</v>
      </c>
      <c r="O192" s="22">
        <f t="shared" ref="O192" ca="1" si="106">O190+O191</f>
        <v>-14455.195692227273</v>
      </c>
      <c r="P192" s="59"/>
      <c r="Q192" s="1" t="s">
        <v>285</v>
      </c>
      <c r="R192"/>
      <c r="S192"/>
      <c r="U192" s="662">
        <f>U190+U191</f>
        <v>9771.211778816707</v>
      </c>
      <c r="V192" s="662">
        <f>V190+V191</f>
        <v>-15006.854152279779</v>
      </c>
      <c r="W192" s="662">
        <f>W190+W191</f>
        <v>-10769.514467855441</v>
      </c>
      <c r="X192" s="662">
        <f t="shared" ref="X192:AR192" si="107">X190+X191</f>
        <v>-9709.3577438449774</v>
      </c>
      <c r="Y192" s="22">
        <f t="shared" ca="1" si="107"/>
        <v>-3128.8664377392797</v>
      </c>
      <c r="Z192" s="22">
        <f t="shared" ca="1" si="107"/>
        <v>-7962.4015244426546</v>
      </c>
      <c r="AA192" s="22">
        <f t="shared" ca="1" si="107"/>
        <v>4257.3199681238984</v>
      </c>
      <c r="AB192" s="22">
        <f t="shared" ca="1" si="107"/>
        <v>4464.8043594935934</v>
      </c>
      <c r="AC192" s="22">
        <f t="shared" ca="1" si="107"/>
        <v>6142.3944236537418</v>
      </c>
      <c r="AD192" s="22">
        <f t="shared" ca="1" si="107"/>
        <v>4296.884048670755</v>
      </c>
      <c r="AE192" s="22">
        <f t="shared" ca="1" si="107"/>
        <v>4248.5699598001484</v>
      </c>
      <c r="AF192" s="22">
        <f t="shared" ca="1" si="107"/>
        <v>5023.8128788303156</v>
      </c>
      <c r="AG192" s="22">
        <f t="shared" ca="1" si="107"/>
        <v>-3333.9764667074601</v>
      </c>
      <c r="AH192" s="22">
        <f t="shared" ca="1" si="107"/>
        <v>-2224.4783326439392</v>
      </c>
      <c r="AI192" s="22">
        <f t="shared" ca="1" si="107"/>
        <v>-3201.6608697501792</v>
      </c>
      <c r="AJ192" s="22">
        <f t="shared" ca="1" si="107"/>
        <v>-2229.719017429537</v>
      </c>
      <c r="AK192" s="22">
        <f t="shared" ca="1" si="107"/>
        <v>-2232.3393598223361</v>
      </c>
      <c r="AL192" s="22">
        <f t="shared" ca="1" si="107"/>
        <v>-1233.0216458738655</v>
      </c>
      <c r="AM192" s="22">
        <f t="shared" ca="1" si="107"/>
        <v>18246.636218594133</v>
      </c>
      <c r="AN192" s="22" t="e">
        <f t="shared" ca="1" si="107"/>
        <v>#REF!</v>
      </c>
      <c r="AO192" s="22" t="e">
        <f t="shared" ca="1" si="107"/>
        <v>#REF!</v>
      </c>
      <c r="AP192" s="22" t="e">
        <f t="shared" ca="1" si="107"/>
        <v>#REF!</v>
      </c>
      <c r="AQ192" s="22" t="e">
        <f t="shared" ca="1" si="107"/>
        <v>#REF!</v>
      </c>
      <c r="AR192" s="22" t="e">
        <f t="shared" ca="1" si="107"/>
        <v>#REF!</v>
      </c>
      <c r="AS192" s="1" t="s">
        <v>19</v>
      </c>
      <c r="AT192"/>
      <c r="AU192"/>
      <c r="AV192"/>
      <c r="AW192" s="605"/>
    </row>
    <row r="193" spans="1:49">
      <c r="C193" s="1" t="s">
        <v>296</v>
      </c>
      <c r="I193" s="21"/>
      <c r="J193" s="39">
        <f ca="1">J81</f>
        <v>6172</v>
      </c>
      <c r="K193" s="39">
        <f ca="1">K81</f>
        <v>7835</v>
      </c>
      <c r="L193" s="39">
        <f ca="1">L81</f>
        <v>21479</v>
      </c>
      <c r="M193" s="39">
        <f ca="1">M81</f>
        <v>21437</v>
      </c>
      <c r="N193" s="29">
        <f>ESOP!P28/1000</f>
        <v>13710.249581865823</v>
      </c>
      <c r="O193" s="29">
        <f>ESOP!Q28/1000/2</f>
        <v>1228.7184254469357</v>
      </c>
      <c r="P193" s="29"/>
      <c r="Q193" s="1" t="s">
        <v>285</v>
      </c>
      <c r="U193" s="650">
        <f>$N$193/12</f>
        <v>1142.5207984888186</v>
      </c>
      <c r="V193" s="650">
        <f>$N$193/12</f>
        <v>1142.5207984888186</v>
      </c>
      <c r="W193" s="650">
        <f>$N$193/12</f>
        <v>1142.5207984888186</v>
      </c>
      <c r="X193" s="650">
        <f t="shared" ref="X193:AF193" si="108">$N$193/12</f>
        <v>1142.5207984888186</v>
      </c>
      <c r="Y193" s="39">
        <f t="shared" si="108"/>
        <v>1142.5207984888186</v>
      </c>
      <c r="Z193" s="39">
        <f t="shared" si="108"/>
        <v>1142.5207984888186</v>
      </c>
      <c r="AA193" s="39">
        <f t="shared" si="108"/>
        <v>1142.5207984888186</v>
      </c>
      <c r="AB193" s="39">
        <f t="shared" si="108"/>
        <v>1142.5207984888186</v>
      </c>
      <c r="AC193" s="39">
        <f t="shared" si="108"/>
        <v>1142.5207984888186</v>
      </c>
      <c r="AD193" s="39">
        <f t="shared" si="108"/>
        <v>1142.5207984888186</v>
      </c>
      <c r="AE193" s="39">
        <f t="shared" si="108"/>
        <v>1142.5207984888186</v>
      </c>
      <c r="AF193" s="39">
        <f t="shared" si="108"/>
        <v>1142.5207984888186</v>
      </c>
      <c r="AG193" s="39">
        <f>$O$193/6</f>
        <v>204.78640424115596</v>
      </c>
      <c r="AH193" s="39">
        <f t="shared" ref="AH193:AL193" si="109">$O$193/6</f>
        <v>204.78640424115596</v>
      </c>
      <c r="AI193" s="39">
        <f t="shared" si="109"/>
        <v>204.78640424115596</v>
      </c>
      <c r="AJ193" s="39">
        <f t="shared" si="109"/>
        <v>204.78640424115596</v>
      </c>
      <c r="AK193" s="39">
        <f t="shared" si="109"/>
        <v>204.78640424115596</v>
      </c>
      <c r="AL193" s="39">
        <f t="shared" si="109"/>
        <v>204.78640424115596</v>
      </c>
      <c r="AM193" s="39">
        <f t="shared" ref="AM193:AR193" si="110">AM81</f>
        <v>204.78640424115594</v>
      </c>
      <c r="AN193" s="39">
        <f t="shared" si="110"/>
        <v>204.78640424115594</v>
      </c>
      <c r="AO193" s="39">
        <f t="shared" si="110"/>
        <v>204.78640424115594</v>
      </c>
      <c r="AP193" s="39">
        <f t="shared" si="110"/>
        <v>204.78640424115594</v>
      </c>
      <c r="AQ193" s="39">
        <f t="shared" si="110"/>
        <v>204.78640424115594</v>
      </c>
      <c r="AR193" s="39">
        <f t="shared" si="110"/>
        <v>204.78640424115594</v>
      </c>
      <c r="AS193" s="1" t="s">
        <v>19</v>
      </c>
      <c r="AT193"/>
      <c r="AU193"/>
      <c r="AV193"/>
      <c r="AW193" s="402"/>
    </row>
    <row r="194" spans="1:49">
      <c r="C194" s="1" t="s">
        <v>298</v>
      </c>
      <c r="I194" s="21"/>
      <c r="J194" s="20">
        <v>0</v>
      </c>
      <c r="K194" s="20">
        <v>0</v>
      </c>
      <c r="L194" s="20">
        <v>966837</v>
      </c>
      <c r="M194" s="20"/>
      <c r="N194" s="20">
        <v>0</v>
      </c>
      <c r="O194" s="20">
        <v>0</v>
      </c>
      <c r="P194" s="20"/>
      <c r="Q194" s="1" t="s">
        <v>285</v>
      </c>
      <c r="U194" s="650">
        <f>M194</f>
        <v>0</v>
      </c>
      <c r="V194" s="650">
        <f>U194</f>
        <v>0</v>
      </c>
      <c r="W194" s="650">
        <f>V194</f>
        <v>0</v>
      </c>
      <c r="X194" s="650">
        <f t="shared" ref="X194:AE194" si="111">W194</f>
        <v>0</v>
      </c>
      <c r="Y194" s="39">
        <f t="shared" si="111"/>
        <v>0</v>
      </c>
      <c r="Z194" s="39">
        <f>Y194</f>
        <v>0</v>
      </c>
      <c r="AA194" s="39">
        <f t="shared" si="111"/>
        <v>0</v>
      </c>
      <c r="AB194" s="39">
        <f t="shared" si="111"/>
        <v>0</v>
      </c>
      <c r="AC194" s="39">
        <f t="shared" si="111"/>
        <v>0</v>
      </c>
      <c r="AD194" s="39">
        <f t="shared" si="111"/>
        <v>0</v>
      </c>
      <c r="AE194" s="39">
        <f t="shared" si="111"/>
        <v>0</v>
      </c>
      <c r="AF194" s="39">
        <f>AE194</f>
        <v>0</v>
      </c>
      <c r="AG194" s="39">
        <f t="shared" ref="AG194:AL196" si="112">AF194</f>
        <v>0</v>
      </c>
      <c r="AH194" s="39">
        <f t="shared" si="112"/>
        <v>0</v>
      </c>
      <c r="AI194" s="39">
        <f t="shared" si="112"/>
        <v>0</v>
      </c>
      <c r="AJ194" s="39">
        <f t="shared" si="112"/>
        <v>0</v>
      </c>
      <c r="AK194" s="39">
        <f t="shared" si="112"/>
        <v>0</v>
      </c>
      <c r="AL194" s="39">
        <f t="shared" si="112"/>
        <v>0</v>
      </c>
      <c r="AM194" s="39">
        <f t="shared" ref="AM194:AR194" si="113">AL194</f>
        <v>0</v>
      </c>
      <c r="AN194" s="39">
        <f t="shared" si="113"/>
        <v>0</v>
      </c>
      <c r="AO194" s="39">
        <f t="shared" si="113"/>
        <v>0</v>
      </c>
      <c r="AP194" s="39">
        <f t="shared" si="113"/>
        <v>0</v>
      </c>
      <c r="AQ194" s="39">
        <f t="shared" si="113"/>
        <v>0</v>
      </c>
      <c r="AR194" s="39">
        <f t="shared" si="113"/>
        <v>0</v>
      </c>
      <c r="AS194" s="1" t="s">
        <v>19</v>
      </c>
      <c r="AT194"/>
      <c r="AU194"/>
      <c r="AV194"/>
      <c r="AW194" s="402"/>
    </row>
    <row r="195" spans="1:49">
      <c r="C195" s="4" t="s">
        <v>299</v>
      </c>
      <c r="I195" s="21"/>
      <c r="J195" s="20">
        <v>0</v>
      </c>
      <c r="K195" s="20">
        <v>0</v>
      </c>
      <c r="L195" s="20">
        <v>0</v>
      </c>
      <c r="M195" s="20">
        <v>180472</v>
      </c>
      <c r="N195" s="233">
        <f>SUM(U195:AF195)</f>
        <v>1154328.7857042616</v>
      </c>
      <c r="O195" s="145">
        <f>SUM(AG195:AL195)</f>
        <v>0</v>
      </c>
      <c r="P195" s="145"/>
      <c r="Q195" s="1" t="s">
        <v>285</v>
      </c>
      <c r="U195" s="641">
        <f t="shared" ref="U195:Z195" si="114">0+U123</f>
        <v>0</v>
      </c>
      <c r="V195" s="641">
        <f t="shared" si="114"/>
        <v>0</v>
      </c>
      <c r="W195" s="641">
        <f t="shared" si="114"/>
        <v>0</v>
      </c>
      <c r="X195" s="641">
        <f t="shared" si="114"/>
        <v>0</v>
      </c>
      <c r="Y195" s="21">
        <f t="shared" si="114"/>
        <v>0</v>
      </c>
      <c r="Z195" s="21">
        <f t="shared" si="114"/>
        <v>1154328.7857042616</v>
      </c>
      <c r="AA195" s="39">
        <f t="shared" ref="AA195:AL195" si="115">0+AA123</f>
        <v>0</v>
      </c>
      <c r="AB195" s="21">
        <f t="shared" si="115"/>
        <v>0</v>
      </c>
      <c r="AC195" s="21">
        <f t="shared" si="115"/>
        <v>0</v>
      </c>
      <c r="AD195" s="21">
        <f t="shared" si="115"/>
        <v>0</v>
      </c>
      <c r="AE195" s="21">
        <f t="shared" si="115"/>
        <v>0</v>
      </c>
      <c r="AF195" s="21">
        <f t="shared" si="115"/>
        <v>0</v>
      </c>
      <c r="AG195" s="21">
        <f t="shared" si="115"/>
        <v>0</v>
      </c>
      <c r="AH195" s="21">
        <f t="shared" si="115"/>
        <v>0</v>
      </c>
      <c r="AI195" s="21">
        <f t="shared" si="115"/>
        <v>0</v>
      </c>
      <c r="AJ195" s="21">
        <f t="shared" si="115"/>
        <v>0</v>
      </c>
      <c r="AK195" s="21">
        <f t="shared" si="115"/>
        <v>0</v>
      </c>
      <c r="AL195" s="21">
        <f t="shared" si="115"/>
        <v>0</v>
      </c>
      <c r="AM195" s="21">
        <f t="shared" ref="AM195:AR195" si="116">0+AM123</f>
        <v>0</v>
      </c>
      <c r="AN195" s="21">
        <f t="shared" si="116"/>
        <v>0</v>
      </c>
      <c r="AO195" s="21">
        <f t="shared" si="116"/>
        <v>0</v>
      </c>
      <c r="AP195" s="21">
        <f t="shared" si="116"/>
        <v>0</v>
      </c>
      <c r="AQ195" s="21">
        <f t="shared" si="116"/>
        <v>0</v>
      </c>
      <c r="AR195" s="21">
        <f t="shared" si="116"/>
        <v>0</v>
      </c>
      <c r="AS195" s="1" t="s">
        <v>19</v>
      </c>
      <c r="AT195"/>
      <c r="AU195"/>
      <c r="AV195"/>
      <c r="AW195" s="131"/>
    </row>
    <row r="196" spans="1:49">
      <c r="C196" s="1" t="s">
        <v>300</v>
      </c>
      <c r="I196" s="21"/>
      <c r="J196" s="20">
        <v>0</v>
      </c>
      <c r="K196" s="20">
        <v>0</v>
      </c>
      <c r="L196" s="20">
        <v>0</v>
      </c>
      <c r="M196" s="20"/>
      <c r="N196" s="145">
        <f>SUM(U196:AF196)</f>
        <v>0</v>
      </c>
      <c r="O196" s="145">
        <f>SUM(AG196:AL196)</f>
        <v>0</v>
      </c>
      <c r="P196" s="145"/>
      <c r="Q196" s="1" t="s">
        <v>285</v>
      </c>
      <c r="U196" s="650">
        <f>M196</f>
        <v>0</v>
      </c>
      <c r="V196" s="650">
        <f>U196</f>
        <v>0</v>
      </c>
      <c r="W196" s="650">
        <f>V196</f>
        <v>0</v>
      </c>
      <c r="X196" s="650">
        <f t="shared" ref="X196:AF196" si="117">W196</f>
        <v>0</v>
      </c>
      <c r="Y196" s="39">
        <f t="shared" si="117"/>
        <v>0</v>
      </c>
      <c r="Z196" s="39">
        <f t="shared" si="117"/>
        <v>0</v>
      </c>
      <c r="AA196" s="39">
        <f t="shared" si="117"/>
        <v>0</v>
      </c>
      <c r="AB196" s="39">
        <f t="shared" si="117"/>
        <v>0</v>
      </c>
      <c r="AC196" s="39">
        <f t="shared" si="117"/>
        <v>0</v>
      </c>
      <c r="AD196" s="39">
        <f t="shared" si="117"/>
        <v>0</v>
      </c>
      <c r="AE196" s="39">
        <f t="shared" si="117"/>
        <v>0</v>
      </c>
      <c r="AF196" s="39">
        <f t="shared" si="117"/>
        <v>0</v>
      </c>
      <c r="AG196" s="39">
        <f t="shared" si="112"/>
        <v>0</v>
      </c>
      <c r="AH196" s="39">
        <f t="shared" si="112"/>
        <v>0</v>
      </c>
      <c r="AI196" s="39">
        <f t="shared" si="112"/>
        <v>0</v>
      </c>
      <c r="AJ196" s="39">
        <f t="shared" si="112"/>
        <v>0</v>
      </c>
      <c r="AK196" s="39">
        <f t="shared" si="112"/>
        <v>0</v>
      </c>
      <c r="AL196" s="39">
        <f t="shared" si="112"/>
        <v>0</v>
      </c>
      <c r="AM196" s="39">
        <f t="shared" ref="AM196:AR196" si="118">AL196</f>
        <v>0</v>
      </c>
      <c r="AN196" s="39">
        <f t="shared" si="118"/>
        <v>0</v>
      </c>
      <c r="AO196" s="39">
        <f t="shared" si="118"/>
        <v>0</v>
      </c>
      <c r="AP196" s="39">
        <f t="shared" si="118"/>
        <v>0</v>
      </c>
      <c r="AQ196" s="39">
        <f t="shared" si="118"/>
        <v>0</v>
      </c>
      <c r="AR196" s="39">
        <f t="shared" si="118"/>
        <v>0</v>
      </c>
      <c r="AS196" s="1" t="s">
        <v>19</v>
      </c>
      <c r="AT196"/>
      <c r="AU196"/>
      <c r="AV196"/>
      <c r="AW196" s="402"/>
    </row>
    <row r="197" spans="1:49">
      <c r="B197" s="26" t="s">
        <v>297</v>
      </c>
      <c r="C197" s="26"/>
      <c r="D197" s="26"/>
      <c r="E197" s="26"/>
      <c r="F197" s="26"/>
      <c r="G197" s="26"/>
      <c r="H197" s="26"/>
      <c r="I197" s="21"/>
      <c r="J197" s="23">
        <f ca="1">SUM(J189:J196)</f>
        <v>-472785.94119825668</v>
      </c>
      <c r="K197" s="23">
        <f ca="1">SUM(K193:K196)+K189+K192</f>
        <v>-560858</v>
      </c>
      <c r="L197" s="23">
        <f ca="1">SUM(L193:L196)+L189+L192</f>
        <v>315759</v>
      </c>
      <c r="M197" s="1323">
        <f ca="1">SUM(M193:M196)+M189+M192</f>
        <v>491278</v>
      </c>
      <c r="N197" s="23">
        <f ca="1">SUM(N193:N196)+N189+N192</f>
        <v>1650944.53841895</v>
      </c>
      <c r="O197" s="23">
        <f t="shared" ref="O197" ca="1" si="119">SUM(O193:O196)+O189+O192</f>
        <v>1637718.0611521697</v>
      </c>
      <c r="P197" s="23"/>
      <c r="Q197" s="1" t="s">
        <v>285</v>
      </c>
      <c r="U197" s="640">
        <f>SUM(U193:U196)+U189+U192</f>
        <v>502191.23257730552</v>
      </c>
      <c r="V197" s="640">
        <f>SUM(V193:V196)+V189+V192</f>
        <v>488326.89922351454</v>
      </c>
      <c r="W197" s="640">
        <f>SUM(W193:W196)+W189+W192</f>
        <v>478699.9055541479</v>
      </c>
      <c r="X197" s="640">
        <f t="shared" ref="X197:AQ197" si="120">SUM(X193:X196)+X189+X192</f>
        <v>470133.06860879174</v>
      </c>
      <c r="Y197" s="23">
        <f t="shared" ca="1" si="120"/>
        <v>468146.72296954127</v>
      </c>
      <c r="Z197" s="23">
        <f ca="1">SUM(Z193:Z196)+Z189+Z192</f>
        <v>1615655.627947849</v>
      </c>
      <c r="AA197" s="23">
        <f t="shared" ca="1" si="120"/>
        <v>1621055.4687144617</v>
      </c>
      <c r="AB197" s="23">
        <f t="shared" ca="1" si="120"/>
        <v>1626662.793872444</v>
      </c>
      <c r="AC197" s="23">
        <f t="shared" ca="1" si="120"/>
        <v>1633947.7090945865</v>
      </c>
      <c r="AD197" s="23">
        <f t="shared" ca="1" si="120"/>
        <v>1639387.1139417461</v>
      </c>
      <c r="AE197" s="23">
        <f t="shared" ca="1" si="120"/>
        <v>1644778.204700035</v>
      </c>
      <c r="AF197" s="23">
        <f t="shared" ca="1" si="120"/>
        <v>1650944.5383773542</v>
      </c>
      <c r="AG197" s="23">
        <f t="shared" ca="1" si="120"/>
        <v>1647815.3483148878</v>
      </c>
      <c r="AH197" s="23">
        <f t="shared" ca="1" si="120"/>
        <v>1645795.6563864851</v>
      </c>
      <c r="AI197" s="23">
        <f t="shared" ca="1" si="120"/>
        <v>1642798.781920976</v>
      </c>
      <c r="AJ197" s="23">
        <f t="shared" ca="1" si="120"/>
        <v>1640773.8493077876</v>
      </c>
      <c r="AK197" s="23">
        <f t="shared" ca="1" si="120"/>
        <v>1638746.2963522063</v>
      </c>
      <c r="AL197" s="23">
        <f t="shared" ca="1" si="120"/>
        <v>1637718.0611105736</v>
      </c>
      <c r="AM197" s="23">
        <f t="shared" ca="1" si="120"/>
        <v>1656169.4837334089</v>
      </c>
      <c r="AN197" s="23" t="e">
        <f t="shared" ca="1" si="120"/>
        <v>#REF!</v>
      </c>
      <c r="AO197" s="23" t="e">
        <f t="shared" ca="1" si="120"/>
        <v>#REF!</v>
      </c>
      <c r="AP197" s="23" t="e">
        <f t="shared" ca="1" si="120"/>
        <v>#REF!</v>
      </c>
      <c r="AQ197" s="23" t="e">
        <f t="shared" ca="1" si="120"/>
        <v>#REF!</v>
      </c>
      <c r="AR197" s="23" t="e">
        <f ca="1">SUM(AR193:AR196)+AR189+AR192</f>
        <v>#REF!</v>
      </c>
      <c r="AS197" s="1" t="s">
        <v>19</v>
      </c>
      <c r="AT197"/>
      <c r="AU197"/>
      <c r="AV197"/>
      <c r="AW197" s="131"/>
    </row>
    <row r="198" spans="1:49">
      <c r="Q198" s="1" t="s">
        <v>285</v>
      </c>
      <c r="U198" s="641"/>
      <c r="V198" s="641"/>
      <c r="W198" s="641"/>
      <c r="X198" s="641"/>
      <c r="AS198" s="1" t="s">
        <v>19</v>
      </c>
      <c r="AT198"/>
      <c r="AU198"/>
      <c r="AV198"/>
    </row>
    <row r="199" spans="1:49">
      <c r="M199" s="551"/>
      <c r="N199" s="21"/>
      <c r="Q199" s="1" t="s">
        <v>285</v>
      </c>
      <c r="U199" s="641"/>
      <c r="V199" s="641"/>
      <c r="W199" s="641"/>
      <c r="X199" s="641"/>
      <c r="AS199" s="1" t="s">
        <v>19</v>
      </c>
      <c r="AT199"/>
      <c r="AU199"/>
      <c r="AV199"/>
    </row>
    <row r="200" spans="1:49">
      <c r="Q200" s="1" t="s">
        <v>285</v>
      </c>
      <c r="U200" s="641"/>
      <c r="V200" s="641"/>
      <c r="W200" s="641"/>
      <c r="X200" s="641"/>
      <c r="AS200" s="1" t="s">
        <v>19</v>
      </c>
      <c r="AT200"/>
      <c r="AU200"/>
      <c r="AV200"/>
    </row>
    <row r="201" spans="1:49">
      <c r="G201" s="1" t="s">
        <v>103</v>
      </c>
      <c r="H201" s="21"/>
      <c r="J201" s="21">
        <f t="shared" ref="J201:O201" ca="1" si="121">IF(ABS(J156-J172-J197)&lt;0.01,0,J156-J172-J197)</f>
        <v>930</v>
      </c>
      <c r="K201" s="131">
        <f ca="1">IF(ABS(K156-K172-K197)&lt;0.01,0,K156-K172-K197)</f>
        <v>0</v>
      </c>
      <c r="L201" s="131">
        <f ca="1">IF(ABS(L156-L172-L197)&lt;0.01,0,L156-L172-L197)</f>
        <v>0</v>
      </c>
      <c r="M201" s="131">
        <f ca="1">IF(ABS(M156-M172-M197)&lt;0.01,0,M156-M172-M197)</f>
        <v>0</v>
      </c>
      <c r="N201" s="131">
        <f ca="1">IF(ABS(N156-N172-N197)&lt;0.01,0,N156-N172-N197)</f>
        <v>0</v>
      </c>
      <c r="O201" s="131">
        <f t="shared" ca="1" si="121"/>
        <v>0</v>
      </c>
      <c r="P201" s="397"/>
      <c r="Q201" s="1" t="s">
        <v>285</v>
      </c>
      <c r="T201" s="21"/>
      <c r="U201" s="661">
        <f>IF(ABS(U156-U172-U197)&lt;0.01,0,U156-U172-U197)</f>
        <v>0</v>
      </c>
      <c r="V201" s="661">
        <f>IF(ABS(V156-V172-V197)&lt;0.01,0,V156-V172-V197)</f>
        <v>0</v>
      </c>
      <c r="W201" s="661">
        <f>IF(ABS(W156-W172-W197)&lt;0.01,0,W156-W172-W197)</f>
        <v>0</v>
      </c>
      <c r="X201" s="661">
        <f t="shared" ref="X201:AB201" si="122">IF(ABS(X156-X172-X197)&lt;0.01,0,X156-X172-X197)</f>
        <v>0</v>
      </c>
      <c r="Y201" s="131">
        <f t="shared" ca="1" si="122"/>
        <v>0</v>
      </c>
      <c r="Z201" s="131">
        <f t="shared" ca="1" si="122"/>
        <v>0</v>
      </c>
      <c r="AA201" s="131">
        <f t="shared" ca="1" si="122"/>
        <v>0</v>
      </c>
      <c r="AB201" s="131">
        <f t="shared" ca="1" si="122"/>
        <v>0</v>
      </c>
      <c r="AC201" s="131">
        <f t="shared" ref="AC201:AK201" ca="1" si="123">IF(ABS(AC156-AC172-AC197)&lt;0.01,0,AC156-AC172-AC197)</f>
        <v>0</v>
      </c>
      <c r="AD201" s="131">
        <f t="shared" ca="1" si="123"/>
        <v>0</v>
      </c>
      <c r="AE201" s="131">
        <f t="shared" ca="1" si="123"/>
        <v>0</v>
      </c>
      <c r="AF201" s="131">
        <f t="shared" ca="1" si="123"/>
        <v>0</v>
      </c>
      <c r="AG201" s="131">
        <f ca="1">IF(ABS(AG156-AG172-AG197)&lt;0.01,0,AG156-AG172-AG197)</f>
        <v>0</v>
      </c>
      <c r="AH201" s="131">
        <f t="shared" ca="1" si="123"/>
        <v>0</v>
      </c>
      <c r="AI201" s="131">
        <f t="shared" ca="1" si="123"/>
        <v>0</v>
      </c>
      <c r="AJ201" s="131">
        <f t="shared" ca="1" si="123"/>
        <v>0</v>
      </c>
      <c r="AK201" s="131">
        <f t="shared" ca="1" si="123"/>
        <v>0</v>
      </c>
      <c r="AL201" s="131">
        <f t="shared" ref="AL201:AR201" ca="1" si="124">IF(ABS(AL156-AL172-AL197)&lt;0.01,0,AL156-AL172-AL197)</f>
        <v>0</v>
      </c>
      <c r="AM201" s="21" t="e">
        <f t="shared" ca="1" si="124"/>
        <v>#REF!</v>
      </c>
      <c r="AN201" s="21" t="e">
        <f t="shared" ca="1" si="124"/>
        <v>#REF!</v>
      </c>
      <c r="AO201" s="21" t="e">
        <f t="shared" ca="1" si="124"/>
        <v>#REF!</v>
      </c>
      <c r="AP201" s="21" t="e">
        <f t="shared" ca="1" si="124"/>
        <v>#REF!</v>
      </c>
      <c r="AQ201" s="21" t="e">
        <f t="shared" ca="1" si="124"/>
        <v>#REF!</v>
      </c>
      <c r="AR201" s="21" t="e">
        <f t="shared" ca="1" si="124"/>
        <v>#REF!</v>
      </c>
      <c r="AS201" s="1" t="s">
        <v>19</v>
      </c>
      <c r="AT201"/>
      <c r="AU201"/>
      <c r="AV201"/>
    </row>
    <row r="202" spans="1:49">
      <c r="Q202" s="1" t="s">
        <v>285</v>
      </c>
      <c r="U202" s="641"/>
      <c r="V202" s="641"/>
      <c r="W202" s="641"/>
      <c r="X202" s="641"/>
      <c r="AS202" s="1" t="s">
        <v>19</v>
      </c>
      <c r="AT202"/>
      <c r="AU202"/>
      <c r="AV202"/>
    </row>
    <row r="203" spans="1:49">
      <c r="M203" s="21"/>
      <c r="Q203" s="1" t="s">
        <v>285</v>
      </c>
      <c r="U203" s="641"/>
      <c r="V203" s="641"/>
      <c r="W203" s="641"/>
      <c r="X203" s="641"/>
      <c r="AS203" s="1" t="s">
        <v>19</v>
      </c>
      <c r="AT203"/>
      <c r="AU203"/>
      <c r="AV203"/>
    </row>
    <row r="204" spans="1:49">
      <c r="L204" s="21"/>
      <c r="Q204" s="1" t="s">
        <v>285</v>
      </c>
      <c r="U204" s="641"/>
      <c r="V204" s="641"/>
      <c r="W204" s="641"/>
      <c r="X204" s="641"/>
      <c r="AS204" s="1" t="s">
        <v>19</v>
      </c>
      <c r="AT204"/>
      <c r="AU204"/>
      <c r="AV204"/>
    </row>
    <row r="205" spans="1:49" collapsed="1">
      <c r="A205" s="1" t="s">
        <v>19</v>
      </c>
      <c r="B205" s="13" t="s">
        <v>769</v>
      </c>
      <c r="C205" s="2"/>
      <c r="D205" s="2"/>
      <c r="E205" s="2"/>
      <c r="F205" s="2"/>
      <c r="G205" s="2"/>
      <c r="H205" s="2"/>
      <c r="I205" s="2"/>
      <c r="J205" s="2"/>
      <c r="K205" s="2"/>
      <c r="L205" s="2"/>
      <c r="M205" s="32"/>
      <c r="N205" s="32"/>
      <c r="O205" s="2"/>
      <c r="P205" s="2"/>
      <c r="Q205" s="1" t="s">
        <v>285</v>
      </c>
      <c r="T205" s="2"/>
      <c r="U205" s="2"/>
      <c r="V205" s="2"/>
      <c r="W205" s="32"/>
      <c r="X205" s="32"/>
      <c r="Y205" s="32"/>
      <c r="Z205" s="32"/>
      <c r="AA205" s="32"/>
      <c r="AB205" s="32"/>
      <c r="AC205" s="32"/>
      <c r="AD205" s="32"/>
      <c r="AE205" s="32"/>
      <c r="AF205" s="32"/>
      <c r="AG205" s="32"/>
      <c r="AH205" s="32"/>
      <c r="AI205" s="32"/>
      <c r="AJ205" s="32"/>
      <c r="AK205" s="32"/>
      <c r="AL205" s="32"/>
      <c r="AM205" s="32"/>
      <c r="AN205" s="32"/>
      <c r="AO205" s="32"/>
      <c r="AP205" s="32"/>
      <c r="AQ205" s="32"/>
      <c r="AR205" s="32"/>
      <c r="AS205" s="1" t="s">
        <v>19</v>
      </c>
      <c r="AT205"/>
      <c r="AU205"/>
      <c r="AV205"/>
      <c r="AW205" s="131"/>
    </row>
    <row r="206" spans="1:49">
      <c r="Q206" s="1" t="s">
        <v>285</v>
      </c>
      <c r="U206" s="641"/>
      <c r="V206" s="641"/>
      <c r="W206" s="641"/>
      <c r="X206" s="641"/>
      <c r="AS206" s="1" t="s">
        <v>19</v>
      </c>
      <c r="AT206"/>
      <c r="AU206"/>
      <c r="AV206"/>
    </row>
    <row r="207" spans="1:49">
      <c r="B207" s="4" t="s">
        <v>774</v>
      </c>
      <c r="Q207" s="1" t="s">
        <v>285</v>
      </c>
      <c r="U207" s="660">
        <v>30000</v>
      </c>
      <c r="V207" s="641">
        <f>U207</f>
        <v>30000</v>
      </c>
      <c r="W207" s="641">
        <f t="shared" ref="W207:Y207" si="125">V207</f>
        <v>30000</v>
      </c>
      <c r="X207" s="641">
        <f t="shared" si="125"/>
        <v>30000</v>
      </c>
      <c r="Y207" s="21">
        <f t="shared" si="125"/>
        <v>30000</v>
      </c>
      <c r="Z207" s="21">
        <f t="shared" ref="Z207:AF207" si="126">Y207</f>
        <v>30000</v>
      </c>
      <c r="AA207" s="21">
        <f t="shared" si="126"/>
        <v>30000</v>
      </c>
      <c r="AB207" s="21">
        <f t="shared" si="126"/>
        <v>30000</v>
      </c>
      <c r="AC207" s="21">
        <f t="shared" si="126"/>
        <v>30000</v>
      </c>
      <c r="AD207" s="21">
        <f t="shared" si="126"/>
        <v>30000</v>
      </c>
      <c r="AE207" s="21">
        <f t="shared" si="126"/>
        <v>30000</v>
      </c>
      <c r="AF207" s="21">
        <f t="shared" si="126"/>
        <v>30000</v>
      </c>
      <c r="AG207" s="21">
        <f t="shared" ref="AG207:AR207" si="127">AF207</f>
        <v>30000</v>
      </c>
      <c r="AH207" s="21">
        <f t="shared" si="127"/>
        <v>30000</v>
      </c>
      <c r="AI207" s="21">
        <f t="shared" si="127"/>
        <v>30000</v>
      </c>
      <c r="AJ207" s="21">
        <f t="shared" si="127"/>
        <v>30000</v>
      </c>
      <c r="AK207" s="21">
        <f t="shared" si="127"/>
        <v>30000</v>
      </c>
      <c r="AL207" s="21">
        <f t="shared" si="127"/>
        <v>30000</v>
      </c>
      <c r="AM207" s="21">
        <f t="shared" si="127"/>
        <v>30000</v>
      </c>
      <c r="AN207" s="21">
        <f t="shared" si="127"/>
        <v>30000</v>
      </c>
      <c r="AO207" s="21">
        <f t="shared" si="127"/>
        <v>30000</v>
      </c>
      <c r="AP207" s="21">
        <f t="shared" si="127"/>
        <v>30000</v>
      </c>
      <c r="AQ207" s="21">
        <f t="shared" si="127"/>
        <v>30000</v>
      </c>
      <c r="AR207" s="21">
        <f t="shared" si="127"/>
        <v>30000</v>
      </c>
      <c r="AS207" s="1" t="s">
        <v>19</v>
      </c>
      <c r="AT207"/>
      <c r="AU207"/>
      <c r="AV207"/>
    </row>
    <row r="208" spans="1:49">
      <c r="B208" s="4" t="s">
        <v>772</v>
      </c>
      <c r="Q208" s="1" t="s">
        <v>285</v>
      </c>
      <c r="U208" s="650">
        <f>U135</f>
        <v>214908.92017968956</v>
      </c>
      <c r="V208" s="650">
        <f t="shared" ref="V208:AJ208" si="128">V135</f>
        <v>196594.47101614863</v>
      </c>
      <c r="W208" s="1320">
        <f>W135</f>
        <v>185151.90520887621</v>
      </c>
      <c r="X208" s="1320">
        <f>X135</f>
        <v>176208.67937752636</v>
      </c>
      <c r="Y208" s="39">
        <f ca="1">Y135</f>
        <v>173235.39366598683</v>
      </c>
      <c r="Z208" s="39">
        <f t="shared" ca="1" si="128"/>
        <v>1317900.9350622501</v>
      </c>
      <c r="AA208" s="39">
        <f t="shared" ca="1" si="128"/>
        <v>1316962.6859127183</v>
      </c>
      <c r="AB208" s="39">
        <f t="shared" ca="1" si="128"/>
        <v>1316527.5679402472</v>
      </c>
      <c r="AC208" s="39">
        <f t="shared" ca="1" si="128"/>
        <v>1317628.49421421</v>
      </c>
      <c r="AD208" s="39">
        <f t="shared" ca="1" si="128"/>
        <v>1317454.3939855883</v>
      </c>
      <c r="AE208" s="39">
        <f t="shared" ca="1" si="128"/>
        <v>1317330.6128034426</v>
      </c>
      <c r="AF208" s="39">
        <f t="shared" ca="1" si="128"/>
        <v>1317926.4796205163</v>
      </c>
      <c r="AG208" s="39">
        <f t="shared" ca="1" si="128"/>
        <v>1302915.9763353141</v>
      </c>
      <c r="AH208" s="39">
        <f t="shared" ca="1" si="128"/>
        <v>1290702.3019828491</v>
      </c>
      <c r="AI208" s="39">
        <f t="shared" ca="1" si="128"/>
        <v>1276588.5732029786</v>
      </c>
      <c r="AJ208" s="39">
        <f t="shared" ca="1" si="128"/>
        <v>1264962.049645937</v>
      </c>
      <c r="AK208" s="39">
        <f t="shared" ref="AK208:AR208" ca="1" si="129">AJ135</f>
        <v>1264962.049645937</v>
      </c>
      <c r="AL208" s="39">
        <f t="shared" ca="1" si="129"/>
        <v>1253629.1014866072</v>
      </c>
      <c r="AM208" s="21">
        <f t="shared" ca="1" si="129"/>
        <v>1243145.6597173708</v>
      </c>
      <c r="AN208" s="21" t="e">
        <f t="shared" ca="1" si="129"/>
        <v>#REF!</v>
      </c>
      <c r="AO208" s="21" t="e">
        <f t="shared" ca="1" si="129"/>
        <v>#REF!</v>
      </c>
      <c r="AP208" s="21" t="e">
        <f t="shared" ca="1" si="129"/>
        <v>#REF!</v>
      </c>
      <c r="AQ208" s="21" t="e">
        <f t="shared" ca="1" si="129"/>
        <v>#REF!</v>
      </c>
      <c r="AR208" s="21" t="e">
        <f t="shared" ca="1" si="129"/>
        <v>#REF!</v>
      </c>
      <c r="AS208" s="1" t="s">
        <v>19</v>
      </c>
      <c r="AT208"/>
      <c r="AU208"/>
      <c r="AV208"/>
    </row>
    <row r="209" spans="2:45">
      <c r="B209" s="4" t="s">
        <v>768</v>
      </c>
      <c r="Q209" s="1" t="s">
        <v>285</v>
      </c>
      <c r="U209" s="641">
        <f>-'Debt Schedule'!K22-'Debt Schedule'!K23-'Debt Schedule'!K25+'Debt Schedule'!K26</f>
        <v>0</v>
      </c>
      <c r="V209" s="641">
        <f>-'Debt Schedule'!L22-'Debt Schedule'!L23-'Debt Schedule'!L25+'Debt Schedule'!L26</f>
        <v>0</v>
      </c>
      <c r="W209" s="641">
        <f>-'Debt Schedule'!M22-'Debt Schedule'!M23-'Debt Schedule'!M25+'Debt Schedule'!M26</f>
        <v>0</v>
      </c>
      <c r="X209" s="641">
        <f>-'Debt Schedule'!N22-'Debt Schedule'!N23-'Debt Schedule'!N25+'Debt Schedule'!N26</f>
        <v>0</v>
      </c>
      <c r="Y209" s="21">
        <f>-'Debt Schedule'!O22-'Debt Schedule'!O23-'Debt Schedule'!O25+'Debt Schedule'!O26</f>
        <v>0</v>
      </c>
      <c r="Z209" s="21">
        <f ca="1">-'Debt Schedule'!P22-'Debt Schedule'!P23-'Debt Schedule'!P25+'Debt Schedule'!P26</f>
        <v>0</v>
      </c>
      <c r="AA209" s="21">
        <f ca="1">-'Debt Schedule'!Q22-'Debt Schedule'!Q23-'Debt Schedule'!Q25+'Debt Schedule'!Q26</f>
        <v>0</v>
      </c>
      <c r="AB209" s="21">
        <f ca="1">-'Debt Schedule'!R22-'Debt Schedule'!R23-'Debt Schedule'!R25+'Debt Schedule'!R26</f>
        <v>0</v>
      </c>
      <c r="AC209" s="21">
        <f ca="1">-'Debt Schedule'!S22-'Debt Schedule'!S23-'Debt Schedule'!S25+'Debt Schedule'!S26</f>
        <v>0</v>
      </c>
      <c r="AD209" s="21">
        <f ca="1">-'Debt Schedule'!T22-'Debt Schedule'!T23-'Debt Schedule'!T25+'Debt Schedule'!T26</f>
        <v>0</v>
      </c>
      <c r="AE209" s="21">
        <f ca="1">-'Debt Schedule'!U22-'Debt Schedule'!U23-'Debt Schedule'!U25+'Debt Schedule'!U26</f>
        <v>0</v>
      </c>
      <c r="AF209" s="21">
        <f ca="1">-'Debt Schedule'!V22-'Debt Schedule'!V23-'Debt Schedule'!V25+'Debt Schedule'!V26</f>
        <v>0</v>
      </c>
      <c r="AG209" s="21">
        <f ca="1">-'Debt Schedule'!W22-'Debt Schedule'!W23-'Debt Schedule'!W25+'Debt Schedule'!W26</f>
        <v>0</v>
      </c>
      <c r="AH209" s="21">
        <f ca="1">-'Debt Schedule'!X22-'Debt Schedule'!X23-'Debt Schedule'!X25+'Debt Schedule'!X26</f>
        <v>0</v>
      </c>
      <c r="AI209" s="21">
        <f ca="1">-'Debt Schedule'!Y22-'Debt Schedule'!Y23-'Debt Schedule'!Y25+'Debt Schedule'!Y26</f>
        <v>0</v>
      </c>
      <c r="AJ209" s="21">
        <f ca="1">-'Debt Schedule'!Z22-'Debt Schedule'!Z23-'Debt Schedule'!Z25+'Debt Schedule'!Z26</f>
        <v>0</v>
      </c>
      <c r="AK209" s="21">
        <f ca="1">-'Debt Schedule'!AA22-'Debt Schedule'!AA23-'Debt Schedule'!AA25+'Debt Schedule'!AA26</f>
        <v>0</v>
      </c>
      <c r="AL209" s="21">
        <f ca="1">-'Debt Schedule'!AB22-'Debt Schedule'!AB23-'Debt Schedule'!AB25+'Debt Schedule'!AB26</f>
        <v>0</v>
      </c>
      <c r="AM209" s="21">
        <f ca="1">-'Debt Schedule'!AC22-'Debt Schedule'!AC23-'Debt Schedule'!AC25+'Debt Schedule'!AC26</f>
        <v>0</v>
      </c>
      <c r="AN209" s="21" t="e">
        <f ca="1">-'Debt Schedule'!AD22-'Debt Schedule'!AD23-'Debt Schedule'!AD25+'Debt Schedule'!AD26</f>
        <v>#REF!</v>
      </c>
      <c r="AO209" s="21" t="e">
        <f ca="1">-'Debt Schedule'!AE22-'Debt Schedule'!AE23-'Debt Schedule'!AE25+'Debt Schedule'!AE26</f>
        <v>#REF!</v>
      </c>
      <c r="AP209" s="21" t="e">
        <f ca="1">-'Debt Schedule'!AF22-'Debt Schedule'!AF23-'Debt Schedule'!AF25+'Debt Schedule'!AF26</f>
        <v>#REF!</v>
      </c>
      <c r="AQ209" s="21" t="e">
        <f ca="1">-'Debt Schedule'!AG22-'Debt Schedule'!AG23-'Debt Schedule'!AG25+'Debt Schedule'!AG26</f>
        <v>#REF!</v>
      </c>
      <c r="AR209" s="21" t="e">
        <f ca="1">-'Debt Schedule'!AH22-'Debt Schedule'!AH23-'Debt Schedule'!AH25+'Debt Schedule'!AH26</f>
        <v>#REF!</v>
      </c>
      <c r="AS209" s="1" t="s">
        <v>19</v>
      </c>
    </row>
    <row r="210" spans="2:45">
      <c r="B210" s="4" t="s">
        <v>786</v>
      </c>
      <c r="Q210" s="1" t="s">
        <v>285</v>
      </c>
      <c r="U210" s="641">
        <f>M135</f>
        <v>217756</v>
      </c>
      <c r="V210" s="641">
        <f>U209+U135</f>
        <v>214908.92017968956</v>
      </c>
      <c r="W210" s="641">
        <f>V209+V135</f>
        <v>196594.47101614863</v>
      </c>
      <c r="X210" s="641">
        <f>W209+W135</f>
        <v>185151.90520887621</v>
      </c>
      <c r="Y210" s="21">
        <f>X209+X135</f>
        <v>176208.67937752636</v>
      </c>
      <c r="Z210" s="21">
        <f t="shared" ref="Z210:AR210" ca="1" si="130">Y209+Y135</f>
        <v>173235.39366598683</v>
      </c>
      <c r="AA210" s="21">
        <f t="shared" ca="1" si="130"/>
        <v>1317900.9350622501</v>
      </c>
      <c r="AB210" s="21">
        <f t="shared" ca="1" si="130"/>
        <v>1316962.6859127183</v>
      </c>
      <c r="AC210" s="21">
        <f t="shared" ca="1" si="130"/>
        <v>1316527.5679402472</v>
      </c>
      <c r="AD210" s="21">
        <f t="shared" ca="1" si="130"/>
        <v>1317628.49421421</v>
      </c>
      <c r="AE210" s="21">
        <f t="shared" ca="1" si="130"/>
        <v>1317454.3939855883</v>
      </c>
      <c r="AF210" s="21">
        <f t="shared" ca="1" si="130"/>
        <v>1317330.6128034426</v>
      </c>
      <c r="AG210" s="21">
        <f t="shared" ca="1" si="130"/>
        <v>1317926.4796205163</v>
      </c>
      <c r="AH210" s="21">
        <f t="shared" ref="AH210" ca="1" si="131">AG209+AG135</f>
        <v>1302915.9763353141</v>
      </c>
      <c r="AI210" s="21">
        <f t="shared" ref="AI210" ca="1" si="132">AH209+AH135</f>
        <v>1290702.3019828491</v>
      </c>
      <c r="AJ210" s="21">
        <f t="shared" ref="AJ210" ca="1" si="133">AI209+AI135</f>
        <v>1276588.5732029786</v>
      </c>
      <c r="AK210" s="21">
        <f t="shared" ca="1" si="130"/>
        <v>1264962.049645937</v>
      </c>
      <c r="AL210" s="21">
        <f t="shared" ca="1" si="130"/>
        <v>1253629.1014866072</v>
      </c>
      <c r="AM210" s="21">
        <f t="shared" ca="1" si="130"/>
        <v>1243145.6597173708</v>
      </c>
      <c r="AN210" s="21" t="e">
        <f t="shared" ca="1" si="130"/>
        <v>#REF!</v>
      </c>
      <c r="AO210" s="21" t="e">
        <f t="shared" ca="1" si="130"/>
        <v>#REF!</v>
      </c>
      <c r="AP210" s="21" t="e">
        <f t="shared" ca="1" si="130"/>
        <v>#REF!</v>
      </c>
      <c r="AQ210" s="21" t="e">
        <f t="shared" ca="1" si="130"/>
        <v>#REF!</v>
      </c>
      <c r="AR210" s="21" t="e">
        <f t="shared" ca="1" si="130"/>
        <v>#REF!</v>
      </c>
      <c r="AS210" s="1" t="s">
        <v>19</v>
      </c>
    </row>
    <row r="211" spans="2:45">
      <c r="C211" s="4" t="s">
        <v>767</v>
      </c>
      <c r="Q211" s="1" t="s">
        <v>285</v>
      </c>
      <c r="U211" s="660"/>
      <c r="V211" s="660"/>
      <c r="W211" s="478"/>
      <c r="X211" s="478"/>
      <c r="Y211"/>
      <c r="Z211"/>
      <c r="AA211" s="252">
        <f>IF(Control!$H$17=1,UOP!L30,0)</f>
        <v>1111025.1745467607</v>
      </c>
      <c r="AB211" s="252">
        <f>IF(Control!$H$17=1,UOP!M30,0)</f>
        <v>1104037.5948326301</v>
      </c>
      <c r="AC211" s="252">
        <f>IF(Control!$H$17=1,UOP!N30,0)</f>
        <v>1097050.0151184998</v>
      </c>
      <c r="AD211" s="252">
        <f>IF(Control!$H$17=1,UOP!O30,0)</f>
        <v>1090062.4354043691</v>
      </c>
      <c r="AE211" s="252">
        <f>IF(Control!$H$17=1,UOP!P30,0)</f>
        <v>1083074.8556902385</v>
      </c>
      <c r="AF211" s="252">
        <f>IF(Control!$H$17=1,UOP!Q30,0)</f>
        <v>1076087.2759761079</v>
      </c>
      <c r="AG211" s="252">
        <f>IF(Control!$H$17=1,UOP!R30,0)</f>
        <v>1065605.906404912</v>
      </c>
      <c r="AH211" s="252">
        <f>IF(Control!$H$17=1,UOP!S30,0)</f>
        <v>1055124.5368337161</v>
      </c>
      <c r="AI211" s="252">
        <f>IF(Control!$H$17=1,UOP!T30,0)</f>
        <v>1044643.1672625204</v>
      </c>
      <c r="AJ211" s="252">
        <f>IF(Control!$H$17=1,UOP!U30,0)</f>
        <v>1034161.7976913245</v>
      </c>
      <c r="AK211" s="252">
        <f>IF(Control!$H$17=1,UOP!V30,0)</f>
        <v>1023680.4281201286</v>
      </c>
      <c r="AL211" s="252">
        <f>IF(Control!$H$17=1,UOP!W30,0)</f>
        <v>1013199.0585489328</v>
      </c>
      <c r="AM211" s="29">
        <f>IF(Control!$H$17=1,UOP!X30,0)</f>
        <v>1002717.688977737</v>
      </c>
      <c r="AN211" s="29">
        <f>IF(Control!$H$17=1,UOP!Y30,0)</f>
        <v>992236.31940654106</v>
      </c>
      <c r="AO211" s="29">
        <f>IF(Control!$H$17=1,UOP!Z30,0)</f>
        <v>981754.94983534515</v>
      </c>
      <c r="AP211" s="29">
        <f>IF(Control!$H$17=1,UOP!AA30,0)</f>
        <v>971273.58026414935</v>
      </c>
      <c r="AQ211" s="29">
        <f>IF(Control!$H$17=1,UOP!AB30,0)</f>
        <v>960792.21069295355</v>
      </c>
      <c r="AR211" s="29">
        <f>IF(Control!$H$17=1,UOP!AC30,0)</f>
        <v>950310.84112175764</v>
      </c>
      <c r="AS211" s="1" t="s">
        <v>19</v>
      </c>
    </row>
    <row r="212" spans="2:45">
      <c r="C212" s="4" t="s">
        <v>787</v>
      </c>
      <c r="Q212" s="1" t="s">
        <v>285</v>
      </c>
      <c r="U212" s="641">
        <f>U210-U211</f>
        <v>217756</v>
      </c>
      <c r="V212" s="641">
        <f>V210-V211</f>
        <v>214908.92017968956</v>
      </c>
      <c r="W212" s="641">
        <f>W210-W211</f>
        <v>196594.47101614863</v>
      </c>
      <c r="X212" s="641">
        <f>X210-X211</f>
        <v>185151.90520887621</v>
      </c>
      <c r="Y212" s="21">
        <f>Y210-Y211</f>
        <v>176208.67937752636</v>
      </c>
      <c r="Z212" s="21">
        <f t="shared" ref="Z212:AF212" ca="1" si="134">Z210-Z211</f>
        <v>173235.39366598683</v>
      </c>
      <c r="AA212" s="21">
        <f t="shared" ca="1" si="134"/>
        <v>206875.76051548938</v>
      </c>
      <c r="AB212" s="21">
        <f t="shared" ca="1" si="134"/>
        <v>212925.09108008817</v>
      </c>
      <c r="AC212" s="21">
        <f t="shared" ca="1" si="134"/>
        <v>219477.55282174749</v>
      </c>
      <c r="AD212" s="21">
        <f t="shared" ca="1" si="134"/>
        <v>227566.05880984082</v>
      </c>
      <c r="AE212" s="21">
        <f t="shared" ca="1" si="134"/>
        <v>234379.5382953498</v>
      </c>
      <c r="AF212" s="21">
        <f t="shared" ca="1" si="134"/>
        <v>241243.33682733472</v>
      </c>
      <c r="AG212" s="21">
        <f t="shared" ref="AG212:AL212" ca="1" si="135">AG210-AG211</f>
        <v>252320.57321560429</v>
      </c>
      <c r="AH212" s="21">
        <f t="shared" ca="1" si="135"/>
        <v>247791.43950159801</v>
      </c>
      <c r="AI212" s="21">
        <f t="shared" ca="1" si="135"/>
        <v>246059.13472032873</v>
      </c>
      <c r="AJ212" s="21">
        <f t="shared" ca="1" si="135"/>
        <v>242426.77551165409</v>
      </c>
      <c r="AK212" s="21">
        <f t="shared" ca="1" si="135"/>
        <v>241281.62152580847</v>
      </c>
      <c r="AL212" s="21">
        <f t="shared" ca="1" si="135"/>
        <v>240430.04293767444</v>
      </c>
      <c r="AM212" s="21">
        <f t="shared" ref="AM212:AR212" ca="1" si="136">AM210-AM211</f>
        <v>240427.97073963378</v>
      </c>
      <c r="AN212" s="21" t="e">
        <f t="shared" ca="1" si="136"/>
        <v>#REF!</v>
      </c>
      <c r="AO212" s="21" t="e">
        <f t="shared" ca="1" si="136"/>
        <v>#REF!</v>
      </c>
      <c r="AP212" s="21" t="e">
        <f t="shared" ca="1" si="136"/>
        <v>#REF!</v>
      </c>
      <c r="AQ212" s="21" t="e">
        <f t="shared" ca="1" si="136"/>
        <v>#REF!</v>
      </c>
      <c r="AR212" s="21" t="e">
        <f t="shared" ca="1" si="136"/>
        <v>#REF!</v>
      </c>
      <c r="AS212" s="1" t="s">
        <v>19</v>
      </c>
    </row>
    <row r="213" spans="2:45" ht="15">
      <c r="B213" s="4" t="s">
        <v>788</v>
      </c>
      <c r="H213" s="496" t="s">
        <v>790</v>
      </c>
      <c r="Q213" s="1" t="s">
        <v>285</v>
      </c>
      <c r="U213" s="641">
        <f>U210-U207</f>
        <v>187756</v>
      </c>
      <c r="V213" s="641">
        <f>V210-V207</f>
        <v>184908.92017968956</v>
      </c>
      <c r="W213" s="21">
        <f t="shared" ref="W213:AF213" si="137">W210-W207</f>
        <v>166594.47101614863</v>
      </c>
      <c r="X213" s="21">
        <f t="shared" si="137"/>
        <v>155151.90520887621</v>
      </c>
      <c r="Y213" s="21">
        <f t="shared" si="137"/>
        <v>146208.67937752636</v>
      </c>
      <c r="Z213" s="21">
        <f t="shared" ca="1" si="137"/>
        <v>143235.39366598683</v>
      </c>
      <c r="AA213" s="21">
        <f t="shared" ca="1" si="137"/>
        <v>1287900.9350622501</v>
      </c>
      <c r="AB213" s="21">
        <f t="shared" ca="1" si="137"/>
        <v>1286962.6859127183</v>
      </c>
      <c r="AC213" s="21">
        <f t="shared" ca="1" si="137"/>
        <v>1286527.5679402472</v>
      </c>
      <c r="AD213" s="21">
        <f t="shared" ca="1" si="137"/>
        <v>1287628.49421421</v>
      </c>
      <c r="AE213" s="21">
        <f t="shared" ca="1" si="137"/>
        <v>1287454.3939855883</v>
      </c>
      <c r="AF213" s="21">
        <f t="shared" ca="1" si="137"/>
        <v>1287330.6128034426</v>
      </c>
      <c r="AG213" s="21">
        <f t="shared" ref="AG213:AL213" ca="1" si="138">AG210-AG207</f>
        <v>1287926.4796205163</v>
      </c>
      <c r="AH213" s="21">
        <f t="shared" ca="1" si="138"/>
        <v>1272915.9763353141</v>
      </c>
      <c r="AI213" s="21">
        <f t="shared" ca="1" si="138"/>
        <v>1260702.3019828491</v>
      </c>
      <c r="AJ213" s="21">
        <f t="shared" ca="1" si="138"/>
        <v>1246588.5732029786</v>
      </c>
      <c r="AK213" s="21">
        <f t="shared" ca="1" si="138"/>
        <v>1234962.049645937</v>
      </c>
      <c r="AL213" s="21">
        <f t="shared" ca="1" si="138"/>
        <v>1223629.1014866072</v>
      </c>
      <c r="AM213" s="21">
        <f t="shared" ref="AM213:AR213" ca="1" si="139">AM210-AM207</f>
        <v>1213145.6597173708</v>
      </c>
      <c r="AN213" s="21" t="e">
        <f t="shared" ca="1" si="139"/>
        <v>#REF!</v>
      </c>
      <c r="AO213" s="21" t="e">
        <f t="shared" ca="1" si="139"/>
        <v>#REF!</v>
      </c>
      <c r="AP213" s="21" t="e">
        <f t="shared" ca="1" si="139"/>
        <v>#REF!</v>
      </c>
      <c r="AQ213" s="21" t="e">
        <f t="shared" ca="1" si="139"/>
        <v>#REF!</v>
      </c>
      <c r="AR213" s="21" t="e">
        <f t="shared" ca="1" si="139"/>
        <v>#REF!</v>
      </c>
      <c r="AS213" s="1" t="s">
        <v>19</v>
      </c>
    </row>
    <row r="214" spans="2:45">
      <c r="B214" s="4"/>
      <c r="Q214" s="1" t="s">
        <v>285</v>
      </c>
      <c r="U214" s="641"/>
      <c r="V214" s="641"/>
      <c r="W214" s="641"/>
      <c r="X214" s="641"/>
      <c r="AS214" s="1" t="s">
        <v>19</v>
      </c>
    </row>
    <row r="215" spans="2:45">
      <c r="B215" s="1" t="s">
        <v>773</v>
      </c>
      <c r="N215" s="1" t="b">
        <f ca="1">AND(U215:AF215)</f>
        <v>1</v>
      </c>
      <c r="O215" s="1" t="b">
        <f ca="1">AND(AG215:AL215)</f>
        <v>1</v>
      </c>
      <c r="Q215" s="1" t="s">
        <v>285</v>
      </c>
      <c r="U215" s="641" t="b">
        <f>U208&gt;U207</f>
        <v>1</v>
      </c>
      <c r="V215" s="641" t="b">
        <f t="shared" ref="V215:AL215" si="140">V208&gt;V207</f>
        <v>1</v>
      </c>
      <c r="W215" s="641" t="b">
        <f t="shared" si="140"/>
        <v>1</v>
      </c>
      <c r="X215" s="641" t="b">
        <f>X208&gt;X207</f>
        <v>1</v>
      </c>
      <c r="Y215" s="21" t="b">
        <f t="shared" ca="1" si="140"/>
        <v>1</v>
      </c>
      <c r="Z215" s="21" t="b">
        <f t="shared" ca="1" si="140"/>
        <v>1</v>
      </c>
      <c r="AA215" s="21" t="b">
        <f t="shared" ca="1" si="140"/>
        <v>1</v>
      </c>
      <c r="AB215" s="21" t="b">
        <f t="shared" ca="1" si="140"/>
        <v>1</v>
      </c>
      <c r="AC215" s="21" t="b">
        <f t="shared" ca="1" si="140"/>
        <v>1</v>
      </c>
      <c r="AD215" s="21" t="b">
        <f t="shared" ca="1" si="140"/>
        <v>1</v>
      </c>
      <c r="AE215" s="21" t="b">
        <f t="shared" ca="1" si="140"/>
        <v>1</v>
      </c>
      <c r="AF215" s="21" t="b">
        <f ca="1">AF208&gt;AF207</f>
        <v>1</v>
      </c>
      <c r="AG215" s="21" t="b">
        <f ca="1">AG208&gt;AG207</f>
        <v>1</v>
      </c>
      <c r="AH215" s="21" t="b">
        <f t="shared" ca="1" si="140"/>
        <v>1</v>
      </c>
      <c r="AI215" s="21" t="b">
        <f t="shared" ca="1" si="140"/>
        <v>1</v>
      </c>
      <c r="AJ215" s="21" t="b">
        <f t="shared" ca="1" si="140"/>
        <v>1</v>
      </c>
      <c r="AK215" s="21" t="b">
        <f t="shared" ca="1" si="140"/>
        <v>1</v>
      </c>
      <c r="AL215" s="21" t="b">
        <f t="shared" ca="1" si="140"/>
        <v>1</v>
      </c>
      <c r="AM215" s="21" t="b">
        <f t="shared" ref="AM215:AR215" ca="1" si="141">AM208&gt;AM207</f>
        <v>1</v>
      </c>
      <c r="AN215" s="21" t="e">
        <f t="shared" ca="1" si="141"/>
        <v>#REF!</v>
      </c>
      <c r="AO215" s="21" t="e">
        <f t="shared" ca="1" si="141"/>
        <v>#REF!</v>
      </c>
      <c r="AP215" s="21" t="e">
        <f t="shared" ca="1" si="141"/>
        <v>#REF!</v>
      </c>
      <c r="AQ215" s="21" t="e">
        <f t="shared" ca="1" si="141"/>
        <v>#REF!</v>
      </c>
      <c r="AR215" s="21" t="e">
        <f t="shared" ca="1" si="141"/>
        <v>#REF!</v>
      </c>
      <c r="AS215" s="1" t="s">
        <v>19</v>
      </c>
    </row>
    <row r="216" spans="2:45">
      <c r="B216" s="1" t="s">
        <v>789</v>
      </c>
      <c r="N216" s="1" t="b">
        <f ca="1">AND(U216:AF216)</f>
        <v>1</v>
      </c>
      <c r="O216" s="1" t="b">
        <f ca="1">AND(AG216:AL216)</f>
        <v>1</v>
      </c>
      <c r="Q216" s="1" t="s">
        <v>285</v>
      </c>
      <c r="U216" s="641" t="b">
        <f>U212&gt;U207</f>
        <v>1</v>
      </c>
      <c r="V216" s="641" t="b">
        <f t="shared" ref="V216:AL216" si="142">V212&gt;V207</f>
        <v>1</v>
      </c>
      <c r="W216" s="641" t="b">
        <f>W212&gt;W207</f>
        <v>1</v>
      </c>
      <c r="X216" s="641" t="b">
        <f t="shared" si="142"/>
        <v>1</v>
      </c>
      <c r="Y216" s="21" t="b">
        <f t="shared" si="142"/>
        <v>1</v>
      </c>
      <c r="Z216" s="21" t="b">
        <f t="shared" ca="1" si="142"/>
        <v>1</v>
      </c>
      <c r="AA216" s="21" t="b">
        <f t="shared" ca="1" si="142"/>
        <v>1</v>
      </c>
      <c r="AB216" s="21" t="b">
        <f t="shared" ca="1" si="142"/>
        <v>1</v>
      </c>
      <c r="AC216" s="21" t="b">
        <f t="shared" ca="1" si="142"/>
        <v>1</v>
      </c>
      <c r="AD216" s="21" t="b">
        <f t="shared" ca="1" si="142"/>
        <v>1</v>
      </c>
      <c r="AE216" s="21" t="b">
        <f t="shared" ca="1" si="142"/>
        <v>1</v>
      </c>
      <c r="AF216" s="21" t="b">
        <f t="shared" ca="1" si="142"/>
        <v>1</v>
      </c>
      <c r="AG216" s="21" t="b">
        <f ca="1">AG212&gt;AG207</f>
        <v>1</v>
      </c>
      <c r="AH216" s="21" t="b">
        <f t="shared" ca="1" si="142"/>
        <v>1</v>
      </c>
      <c r="AI216" s="21" t="b">
        <f t="shared" ca="1" si="142"/>
        <v>1</v>
      </c>
      <c r="AJ216" s="21" t="b">
        <f t="shared" ca="1" si="142"/>
        <v>1</v>
      </c>
      <c r="AK216" s="21" t="b">
        <f t="shared" ca="1" si="142"/>
        <v>1</v>
      </c>
      <c r="AL216" s="21" t="b">
        <f t="shared" ca="1" si="142"/>
        <v>1</v>
      </c>
      <c r="AM216" s="21" t="b">
        <f t="shared" ref="AM216:AR216" ca="1" si="143">AM212&gt;AM207</f>
        <v>1</v>
      </c>
      <c r="AN216" s="21" t="e">
        <f t="shared" ca="1" si="143"/>
        <v>#REF!</v>
      </c>
      <c r="AO216" s="21" t="e">
        <f t="shared" ca="1" si="143"/>
        <v>#REF!</v>
      </c>
      <c r="AP216" s="21" t="e">
        <f t="shared" ca="1" si="143"/>
        <v>#REF!</v>
      </c>
      <c r="AQ216" s="21" t="e">
        <f t="shared" ca="1" si="143"/>
        <v>#REF!</v>
      </c>
      <c r="AR216" s="21" t="e">
        <f t="shared" ca="1" si="143"/>
        <v>#REF!</v>
      </c>
      <c r="AS216" s="1" t="s">
        <v>19</v>
      </c>
    </row>
    <row r="217" spans="2:45">
      <c r="Q217" s="1" t="s">
        <v>285</v>
      </c>
      <c r="U217" s="641"/>
      <c r="V217" s="641"/>
      <c r="W217" s="641"/>
      <c r="X217" s="641"/>
      <c r="AS217" s="1" t="s">
        <v>19</v>
      </c>
    </row>
    <row r="218" spans="2:45">
      <c r="Q218" s="1" t="s">
        <v>285</v>
      </c>
      <c r="U218" s="641"/>
      <c r="V218" s="641"/>
      <c r="W218" s="641"/>
      <c r="X218" s="641"/>
      <c r="AS218" s="1" t="s">
        <v>19</v>
      </c>
    </row>
    <row r="219" spans="2:45">
      <c r="AS219" s="1" t="s">
        <v>19</v>
      </c>
    </row>
    <row r="220" spans="2:45">
      <c r="AS220" s="1" t="s">
        <v>19</v>
      </c>
    </row>
    <row r="221" spans="2:45">
      <c r="AS221" s="1" t="s">
        <v>19</v>
      </c>
    </row>
    <row r="222" spans="2:45">
      <c r="AS222" s="1" t="s">
        <v>19</v>
      </c>
    </row>
    <row r="223" spans="2:45">
      <c r="AS223" s="1" t="s">
        <v>19</v>
      </c>
    </row>
    <row r="224" spans="2:45">
      <c r="AS224" s="1" t="s">
        <v>19</v>
      </c>
    </row>
    <row r="225"/>
    <row r="226"/>
    <row r="227"/>
    <row r="228"/>
    <row r="229"/>
    <row r="230"/>
    <row r="231"/>
    <row r="232"/>
    <row r="233"/>
    <row r="234"/>
    <row r="235"/>
    <row r="236"/>
    <row r="237"/>
    <row r="238"/>
    <row r="239"/>
    <row r="240"/>
    <row r="241"/>
    <row r="242"/>
    <row r="243"/>
    <row r="244"/>
    <row r="245"/>
    <row r="246"/>
    <row r="247"/>
    <row r="248"/>
    <row r="249"/>
    <row r="250"/>
    <row r="251"/>
    <row r="252"/>
    <row r="253"/>
    <row r="254"/>
  </sheetData>
  <phoneticPr fontId="2" type="noConversion"/>
  <conditionalFormatting sqref="U213:AR213">
    <cfRule type="cellIs" dxfId="26" priority="4" operator="lessThan">
      <formula>0</formula>
    </cfRule>
    <cfRule type="cellIs" dxfId="25" priority="5" operator="greaterThanOrEqual">
      <formula>0</formula>
    </cfRule>
  </conditionalFormatting>
  <conditionalFormatting sqref="U215:AR215">
    <cfRule type="containsText" dxfId="24" priority="3" operator="containsText" text="FALSE">
      <formula>NOT(ISERROR(SEARCH("FALSE",U215)))</formula>
    </cfRule>
  </conditionalFormatting>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AA219-C9F1-470C-8B03-BB20486D5898}">
  <dimension ref="A1:AX202"/>
  <sheetViews>
    <sheetView zoomScale="54" zoomScaleNormal="110" workbookViewId="0">
      <pane xSplit="7" ySplit="8" topLeftCell="M9" activePane="bottomRight" state="frozen"/>
      <selection pane="topRight" activeCell="H1" sqref="H1"/>
      <selection pane="bottomLeft" activeCell="A9" sqref="A9"/>
      <selection pane="bottomRight" activeCell="S1" sqref="S1:T1048576"/>
    </sheetView>
  </sheetViews>
  <sheetFormatPr defaultColWidth="0" defaultRowHeight="14.5" zeroHeight="1"/>
  <cols>
    <col min="1" max="1" width="15.453125" customWidth="1"/>
    <col min="2" max="2" width="29.1796875" customWidth="1"/>
    <col min="3" max="3" width="3.453125" customWidth="1"/>
    <col min="4" max="7" width="8.81640625" customWidth="1"/>
    <col min="8" max="8" width="9.1796875" customWidth="1"/>
    <col min="9" max="9" width="8.81640625" hidden="1" customWidth="1"/>
    <col min="10" max="10" width="16.453125" style="33" hidden="1" customWidth="1"/>
    <col min="11" max="12" width="12.1796875" style="33" customWidth="1"/>
    <col min="13" max="13" width="12.453125" style="33" customWidth="1"/>
    <col min="14" max="14" width="14.1796875" bestFit="1" customWidth="1"/>
    <col min="15" max="15" width="16.81640625" customWidth="1"/>
    <col min="16" max="16" width="16.81640625" hidden="1" customWidth="1"/>
    <col min="17" max="17" width="3" customWidth="1"/>
    <col min="18" max="18" width="13.1796875" customWidth="1"/>
    <col min="19" max="20" width="13.81640625" bestFit="1" customWidth="1"/>
    <col min="21" max="21" width="3.453125" customWidth="1"/>
    <col min="22" max="22" width="11.1796875" bestFit="1" customWidth="1"/>
    <col min="23" max="23" width="19.1796875" style="33" bestFit="1" customWidth="1"/>
    <col min="24" max="24" width="11.81640625" style="33" customWidth="1"/>
    <col min="25" max="25" width="16.7265625" style="33" customWidth="1"/>
    <col min="26" max="30" width="10.453125" style="33" customWidth="1"/>
    <col min="31" max="31" width="11.81640625" style="33" bestFit="1" customWidth="1"/>
    <col min="32" max="32" width="11.1796875" style="33" bestFit="1" customWidth="1"/>
    <col min="33" max="34" width="11.54296875" style="33" bestFit="1" customWidth="1"/>
    <col min="35" max="35" width="11.453125" style="33" bestFit="1" customWidth="1"/>
    <col min="36" max="37" width="11.54296875" style="33" bestFit="1" customWidth="1"/>
    <col min="38" max="38" width="11.453125" style="33" bestFit="1" customWidth="1"/>
    <col min="39" max="39" width="11.81640625" style="33" bestFit="1" customWidth="1"/>
    <col min="40" max="40" width="11.54296875" style="33" bestFit="1" customWidth="1"/>
    <col min="41" max="46" width="11.54296875" style="33" customWidth="1"/>
    <col min="47" max="47" width="8.81640625" style="33" customWidth="1"/>
    <col min="48" max="152" width="8.81640625" hidden="1" customWidth="1"/>
    <col min="153" max="16384" width="8.81640625" hidden="1"/>
  </cols>
  <sheetData>
    <row r="1" spans="1:50" s="1" customFormat="1">
      <c r="A1" s="7" t="s">
        <v>23</v>
      </c>
      <c r="S1"/>
      <c r="T1"/>
      <c r="AU1" s="1" t="s">
        <v>19</v>
      </c>
    </row>
    <row r="2" spans="1:50" s="1" customFormat="1">
      <c r="A2" s="1" t="s">
        <v>24</v>
      </c>
      <c r="J2" s="319"/>
      <c r="K2" s="319"/>
      <c r="L2" s="319"/>
      <c r="M2" s="319"/>
      <c r="N2" s="320"/>
      <c r="O2" s="321"/>
      <c r="P2" s="321"/>
      <c r="S2"/>
      <c r="T2"/>
      <c r="AU2" s="1" t="s">
        <v>19</v>
      </c>
    </row>
    <row r="3" spans="1:50" s="1" customFormat="1">
      <c r="A3" s="8" t="s">
        <v>25</v>
      </c>
      <c r="M3" s="971"/>
      <c r="N3" s="971"/>
      <c r="O3" s="971"/>
      <c r="P3" s="322"/>
      <c r="S3"/>
      <c r="T3"/>
      <c r="W3" s="21"/>
      <c r="AU3" s="1" t="s">
        <v>19</v>
      </c>
    </row>
    <row r="4" spans="1:50" s="1" customFormat="1">
      <c r="A4" s="9" t="s">
        <v>26</v>
      </c>
      <c r="N4" s="21"/>
      <c r="O4" s="322"/>
      <c r="P4" s="322"/>
      <c r="S4"/>
      <c r="T4"/>
      <c r="AU4" s="1" t="s">
        <v>19</v>
      </c>
    </row>
    <row r="5" spans="1:50" s="1" customFormat="1">
      <c r="N5" s="21"/>
      <c r="O5" s="21"/>
      <c r="P5" s="21"/>
      <c r="S5"/>
      <c r="T5"/>
      <c r="AU5" s="1" t="s">
        <v>19</v>
      </c>
    </row>
    <row r="6" spans="1:50" s="1" customFormat="1">
      <c r="J6" s="602" t="s">
        <v>32</v>
      </c>
      <c r="K6" s="602"/>
      <c r="L6" s="602"/>
      <c r="M6" s="602"/>
      <c r="N6" s="604" t="s">
        <v>33</v>
      </c>
      <c r="O6" s="604"/>
      <c r="P6" s="603"/>
      <c r="S6"/>
      <c r="T6"/>
      <c r="U6" s="475"/>
      <c r="W6" s="607" t="s">
        <v>821</v>
      </c>
      <c r="X6" s="607"/>
      <c r="Y6" s="1305"/>
      <c r="Z6" s="1304"/>
      <c r="AA6" s="604" t="s">
        <v>834</v>
      </c>
      <c r="AB6" s="604"/>
      <c r="AC6" s="604"/>
      <c r="AD6" s="604"/>
      <c r="AE6" s="604"/>
      <c r="AF6" s="604"/>
      <c r="AG6" s="604"/>
      <c r="AH6" s="604"/>
      <c r="AI6" s="604"/>
      <c r="AJ6" s="604"/>
      <c r="AK6" s="604"/>
      <c r="AL6" s="604"/>
      <c r="AM6" s="604"/>
      <c r="AN6" s="604"/>
      <c r="AO6" s="604"/>
      <c r="AP6" s="604"/>
      <c r="AQ6" s="604"/>
      <c r="AR6" s="604"/>
      <c r="AS6" s="604"/>
      <c r="AT6" s="604"/>
      <c r="AU6" s="1" t="s">
        <v>19</v>
      </c>
    </row>
    <row r="7" spans="1:50" s="1" customFormat="1">
      <c r="J7" s="11">
        <v>2022</v>
      </c>
      <c r="K7" s="11">
        <f>J7+1</f>
        <v>2023</v>
      </c>
      <c r="L7" s="11">
        <f>K7+1</f>
        <v>2024</v>
      </c>
      <c r="M7" s="550">
        <f>L7+1</f>
        <v>2025</v>
      </c>
      <c r="N7" s="560">
        <f>M7+1</f>
        <v>2026</v>
      </c>
      <c r="O7" s="560" t="s">
        <v>429</v>
      </c>
      <c r="P7" s="560">
        <f>N7+1</f>
        <v>2027</v>
      </c>
      <c r="S7"/>
      <c r="T7"/>
      <c r="W7" s="12">
        <v>46023</v>
      </c>
      <c r="X7" s="12">
        <f>EDATE(W7,1)</f>
        <v>46054</v>
      </c>
      <c r="Y7" s="12">
        <f t="shared" ref="Y7:AB7" si="0">EDATE(X7,1)</f>
        <v>46082</v>
      </c>
      <c r="Z7" s="12">
        <f t="shared" si="0"/>
        <v>46113</v>
      </c>
      <c r="AA7" s="12">
        <f t="shared" si="0"/>
        <v>46143</v>
      </c>
      <c r="AB7" s="12">
        <f t="shared" si="0"/>
        <v>46174</v>
      </c>
      <c r="AC7" s="12">
        <f t="shared" ref="AC7:AT7" si="1">EDATE(AB7,1)</f>
        <v>46204</v>
      </c>
      <c r="AD7" s="12">
        <f t="shared" si="1"/>
        <v>46235</v>
      </c>
      <c r="AE7" s="12">
        <f t="shared" si="1"/>
        <v>46266</v>
      </c>
      <c r="AF7" s="12">
        <f t="shared" si="1"/>
        <v>46296</v>
      </c>
      <c r="AG7" s="12">
        <f t="shared" si="1"/>
        <v>46327</v>
      </c>
      <c r="AH7" s="12">
        <f t="shared" si="1"/>
        <v>46357</v>
      </c>
      <c r="AI7" s="12">
        <f t="shared" si="1"/>
        <v>46388</v>
      </c>
      <c r="AJ7" s="12">
        <f t="shared" si="1"/>
        <v>46419</v>
      </c>
      <c r="AK7" s="12">
        <f t="shared" si="1"/>
        <v>46447</v>
      </c>
      <c r="AL7" s="12">
        <f t="shared" si="1"/>
        <v>46478</v>
      </c>
      <c r="AM7" s="12">
        <f t="shared" si="1"/>
        <v>46508</v>
      </c>
      <c r="AN7" s="12">
        <f t="shared" si="1"/>
        <v>46539</v>
      </c>
      <c r="AO7" s="12">
        <f t="shared" si="1"/>
        <v>46569</v>
      </c>
      <c r="AP7" s="12">
        <f t="shared" si="1"/>
        <v>46600</v>
      </c>
      <c r="AQ7" s="12">
        <f t="shared" si="1"/>
        <v>46631</v>
      </c>
      <c r="AR7" s="12">
        <f t="shared" si="1"/>
        <v>46661</v>
      </c>
      <c r="AS7" s="12">
        <f t="shared" si="1"/>
        <v>46692</v>
      </c>
      <c r="AT7" s="12">
        <f t="shared" si="1"/>
        <v>46722</v>
      </c>
      <c r="AU7" s="1" t="s">
        <v>19</v>
      </c>
    </row>
    <row r="8" spans="1:50" s="1" customFormat="1">
      <c r="J8" s="5" t="s">
        <v>22</v>
      </c>
      <c r="K8" s="5" t="s">
        <v>22</v>
      </c>
      <c r="L8" s="5" t="s">
        <v>22</v>
      </c>
      <c r="M8" s="5" t="s">
        <v>22</v>
      </c>
      <c r="N8" s="5" t="s">
        <v>22</v>
      </c>
      <c r="O8" s="5" t="s">
        <v>22</v>
      </c>
      <c r="P8" s="5" t="s">
        <v>22</v>
      </c>
      <c r="S8"/>
      <c r="T8"/>
      <c r="W8" s="5" t="s">
        <v>22</v>
      </c>
      <c r="X8" s="5" t="s">
        <v>22</v>
      </c>
      <c r="Y8" s="5" t="s">
        <v>22</v>
      </c>
      <c r="Z8" s="5" t="s">
        <v>22</v>
      </c>
      <c r="AA8" s="5" t="s">
        <v>22</v>
      </c>
      <c r="AB8" s="5" t="s">
        <v>22</v>
      </c>
      <c r="AC8" s="5" t="s">
        <v>22</v>
      </c>
      <c r="AD8" s="5" t="s">
        <v>22</v>
      </c>
      <c r="AE8" s="5" t="s">
        <v>22</v>
      </c>
      <c r="AF8" s="5" t="s">
        <v>22</v>
      </c>
      <c r="AG8" s="5" t="s">
        <v>22</v>
      </c>
      <c r="AH8" s="5" t="s">
        <v>22</v>
      </c>
      <c r="AI8" s="5" t="s">
        <v>22</v>
      </c>
      <c r="AJ8" s="5" t="s">
        <v>22</v>
      </c>
      <c r="AK8" s="5" t="s">
        <v>22</v>
      </c>
      <c r="AL8" s="5" t="s">
        <v>22</v>
      </c>
      <c r="AM8" s="5" t="s">
        <v>22</v>
      </c>
      <c r="AN8" s="5" t="s">
        <v>22</v>
      </c>
      <c r="AO8" s="5" t="s">
        <v>22</v>
      </c>
      <c r="AP8" s="5" t="s">
        <v>22</v>
      </c>
      <c r="AQ8" s="5" t="s">
        <v>22</v>
      </c>
      <c r="AR8" s="5" t="s">
        <v>22</v>
      </c>
      <c r="AS8" s="5" t="s">
        <v>22</v>
      </c>
      <c r="AT8" s="5" t="s">
        <v>22</v>
      </c>
      <c r="AU8" s="1" t="s">
        <v>19</v>
      </c>
    </row>
    <row r="9" spans="1:50" s="1" customFormat="1">
      <c r="A9" s="1" t="s">
        <v>285</v>
      </c>
      <c r="B9" s="13" t="s">
        <v>159</v>
      </c>
      <c r="C9" s="2"/>
      <c r="D9" s="2"/>
      <c r="E9" s="2"/>
      <c r="F9" s="2"/>
      <c r="G9" s="2"/>
      <c r="H9" s="2"/>
      <c r="I9" s="2"/>
      <c r="J9" s="2"/>
      <c r="K9" s="2"/>
      <c r="L9" s="2"/>
      <c r="M9" s="2"/>
      <c r="N9" s="2"/>
      <c r="O9" s="2"/>
      <c r="P9" s="2"/>
      <c r="Q9" s="2"/>
      <c r="R9" s="2"/>
      <c r="S9"/>
      <c r="T9"/>
      <c r="V9" s="2"/>
      <c r="W9" s="32"/>
      <c r="X9" s="32"/>
      <c r="Y9" s="32"/>
      <c r="Z9" s="32"/>
      <c r="AA9" s="32"/>
      <c r="AB9" s="32"/>
      <c r="AC9" s="32"/>
      <c r="AD9" s="32"/>
      <c r="AE9" s="32"/>
      <c r="AF9" s="32"/>
      <c r="AG9" s="32"/>
      <c r="AH9" s="32"/>
      <c r="AI9" s="32"/>
      <c r="AJ9" s="32"/>
      <c r="AK9" s="32"/>
      <c r="AL9" s="32"/>
      <c r="AM9" s="32"/>
      <c r="AN9" s="32"/>
      <c r="AO9" s="32"/>
      <c r="AP9" s="32"/>
      <c r="AQ9" s="32"/>
      <c r="AR9" s="32"/>
      <c r="AS9" s="32"/>
      <c r="AT9" s="32"/>
      <c r="AU9" s="21" t="s">
        <v>285</v>
      </c>
    </row>
    <row r="10" spans="1:50" s="1" customFormat="1">
      <c r="B10" s="981" t="s">
        <v>1047</v>
      </c>
      <c r="J10" s="23">
        <f>J13+J16</f>
        <v>139864.02671981099</v>
      </c>
      <c r="K10" s="23">
        <f>K13+K16</f>
        <v>460050.82179528102</v>
      </c>
      <c r="L10" s="23">
        <f t="shared" ref="L10:M10" si="2">L13+L16</f>
        <v>612656.00276000006</v>
      </c>
      <c r="M10" s="23">
        <f t="shared" si="2"/>
        <v>722872.0099200001</v>
      </c>
      <c r="N10" s="23">
        <f>N13+N16</f>
        <v>827685.12484806392</v>
      </c>
      <c r="O10" s="23">
        <f>O13+O16</f>
        <v>491467.30992999999</v>
      </c>
      <c r="P10" s="23">
        <f t="shared" ref="P10" si="3">P13+P16+P19</f>
        <v>938843.61660999991</v>
      </c>
      <c r="Q10" s="1" t="s">
        <v>19</v>
      </c>
      <c r="S10"/>
      <c r="T10"/>
      <c r="U10" s="435"/>
      <c r="V10" s="21"/>
      <c r="W10" s="640">
        <f>W13+W16</f>
        <v>90177.730908063939</v>
      </c>
      <c r="X10" s="640">
        <f>X13+X16</f>
        <v>59827</v>
      </c>
      <c r="Y10" s="640">
        <f>Y13+Y16</f>
        <v>34333</v>
      </c>
      <c r="Z10" s="640">
        <f t="shared" ref="Z10:AN10" si="4">Z13+Z16</f>
        <v>15986</v>
      </c>
      <c r="AA10" s="23">
        <f t="shared" si="4"/>
        <v>38004.948699999994</v>
      </c>
      <c r="AB10" s="23">
        <f t="shared" si="4"/>
        <v>65648.675650000005</v>
      </c>
      <c r="AC10" s="23">
        <f t="shared" si="4"/>
        <v>88370.960896666656</v>
      </c>
      <c r="AD10" s="23">
        <f t="shared" si="4"/>
        <v>84562.591126666666</v>
      </c>
      <c r="AE10" s="23">
        <f t="shared" si="4"/>
        <v>88278.304686666655</v>
      </c>
      <c r="AF10" s="23">
        <f t="shared" si="4"/>
        <v>83243.378656666668</v>
      </c>
      <c r="AG10" s="23">
        <f t="shared" si="4"/>
        <v>87076.872996666658</v>
      </c>
      <c r="AH10" s="23">
        <f t="shared" si="4"/>
        <v>92175.661226666663</v>
      </c>
      <c r="AI10" s="23">
        <f t="shared" si="4"/>
        <v>94045.317663333321</v>
      </c>
      <c r="AJ10" s="23">
        <f t="shared" si="4"/>
        <v>76390.105393333331</v>
      </c>
      <c r="AK10" s="23">
        <f t="shared" si="4"/>
        <v>91861.570693333328</v>
      </c>
      <c r="AL10" s="23">
        <f t="shared" si="4"/>
        <v>76390.105393333331</v>
      </c>
      <c r="AM10" s="23">
        <f t="shared" si="4"/>
        <v>76390.105393333331</v>
      </c>
      <c r="AN10" s="23">
        <f t="shared" si="4"/>
        <v>76390.105393333331</v>
      </c>
      <c r="AO10" s="23">
        <f t="shared" ref="AO10:AT10" si="5">AO13+AO16+AO19</f>
        <v>76390.105393333331</v>
      </c>
      <c r="AP10" s="23">
        <f t="shared" si="5"/>
        <v>76390.105393333331</v>
      </c>
      <c r="AQ10" s="23">
        <f t="shared" si="5"/>
        <v>76390.105393333331</v>
      </c>
      <c r="AR10" s="23">
        <f t="shared" si="5"/>
        <v>75247.612133333329</v>
      </c>
      <c r="AS10" s="23">
        <f t="shared" si="5"/>
        <v>71479.189183333321</v>
      </c>
      <c r="AT10" s="23">
        <f t="shared" si="5"/>
        <v>71479.189183333321</v>
      </c>
      <c r="AU10" s="21" t="s">
        <v>285</v>
      </c>
    </row>
    <row r="11" spans="1:50" s="1" customFormat="1">
      <c r="B11" s="27" t="s">
        <v>163</v>
      </c>
      <c r="J11" s="366">
        <f t="shared" ref="J11:O11" si="6">J10/J27</f>
        <v>0.62771910218023974</v>
      </c>
      <c r="K11" s="366">
        <f t="shared" si="6"/>
        <v>0.86670260930576648</v>
      </c>
      <c r="L11" s="366">
        <f t="shared" si="6"/>
        <v>0.93472795530693542</v>
      </c>
      <c r="M11" s="366">
        <f t="shared" si="6"/>
        <v>0.91639879368277666</v>
      </c>
      <c r="N11" s="366">
        <f>N10/N27</f>
        <v>0.75842570436908185</v>
      </c>
      <c r="O11" s="366">
        <f t="shared" si="6"/>
        <v>0.79335883032408094</v>
      </c>
      <c r="P11" s="366"/>
      <c r="Q11" s="1" t="s">
        <v>19</v>
      </c>
      <c r="S11"/>
      <c r="T11"/>
      <c r="U11" s="435"/>
      <c r="V11" s="1106"/>
      <c r="W11" s="641"/>
      <c r="X11" s="641"/>
      <c r="Y11" s="641"/>
      <c r="Z11" s="641"/>
      <c r="AA11" s="21"/>
      <c r="AB11" s="21"/>
      <c r="AC11" s="21"/>
      <c r="AD11" s="21"/>
      <c r="AE11" s="21"/>
      <c r="AF11" s="21"/>
      <c r="AG11" s="21"/>
      <c r="AH11" s="21"/>
      <c r="AI11" s="21"/>
      <c r="AJ11" s="21"/>
      <c r="AK11" s="21"/>
      <c r="AL11" s="21"/>
      <c r="AM11" s="21"/>
      <c r="AN11" s="21"/>
      <c r="AO11" s="21"/>
      <c r="AP11" s="21"/>
      <c r="AQ11" s="21"/>
      <c r="AR11" s="21"/>
      <c r="AS11" s="21"/>
      <c r="AT11" s="21"/>
      <c r="AU11" s="21" t="s">
        <v>285</v>
      </c>
    </row>
    <row r="12" spans="1:50" s="1" customFormat="1">
      <c r="B12" s="27"/>
      <c r="J12" s="264"/>
      <c r="K12" s="264"/>
      <c r="L12" s="264"/>
      <c r="M12" s="264"/>
      <c r="N12" s="264"/>
      <c r="O12" s="264"/>
      <c r="P12" s="264"/>
      <c r="Q12" s="1" t="s">
        <v>19</v>
      </c>
      <c r="S12"/>
      <c r="T12"/>
      <c r="U12" s="435"/>
      <c r="V12" s="1106"/>
      <c r="W12" s="641"/>
      <c r="X12" s="641"/>
      <c r="Y12" s="641"/>
      <c r="Z12" s="641"/>
      <c r="AA12" s="21"/>
      <c r="AB12" s="21"/>
      <c r="AC12" s="21"/>
      <c r="AD12" s="21"/>
      <c r="AE12" s="21"/>
      <c r="AF12" s="21"/>
      <c r="AG12" s="21"/>
      <c r="AH12" s="21"/>
      <c r="AI12" s="21"/>
      <c r="AJ12" s="21"/>
      <c r="AK12" s="21"/>
      <c r="AL12" s="21"/>
      <c r="AM12" s="21"/>
      <c r="AN12" s="21"/>
      <c r="AO12" s="21"/>
      <c r="AP12" s="21"/>
      <c r="AQ12" s="21"/>
      <c r="AR12" s="21"/>
      <c r="AS12" s="21"/>
      <c r="AT12" s="21"/>
      <c r="AU12" s="21" t="s">
        <v>285</v>
      </c>
    </row>
    <row r="13" spans="1:50" s="1" customFormat="1" ht="15">
      <c r="B13" s="3"/>
      <c r="C13" s="1" t="s">
        <v>28</v>
      </c>
      <c r="F13" s="1" t="s">
        <v>167</v>
      </c>
      <c r="J13" s="29">
        <f>'Consolidated Financials'!J12</f>
        <v>37081.815649999997</v>
      </c>
      <c r="K13" s="29">
        <f>'Consolidated Financials'!K12</f>
        <v>194790.70334528101</v>
      </c>
      <c r="L13" s="29">
        <f>'Consolidated Financials'!L12</f>
        <v>422152.33647000004</v>
      </c>
      <c r="M13" s="29">
        <f>'Consolidated Financials'!M12</f>
        <v>323358.45722000004</v>
      </c>
      <c r="N13" s="145">
        <f>SUM(W13:AH13)</f>
        <v>246685.91757806391</v>
      </c>
      <c r="O13" s="145">
        <f>SUM(AI13:AN13)</f>
        <v>141626.67757</v>
      </c>
      <c r="P13" s="145">
        <f>SUM(AI13:AT13)</f>
        <v>250126.67757000006</v>
      </c>
      <c r="Q13" s="1" t="s">
        <v>19</v>
      </c>
      <c r="S13"/>
      <c r="T13"/>
      <c r="U13" s="435"/>
      <c r="V13" s="1106"/>
      <c r="W13" s="660">
        <f>31850.6455-0.269091936061159</f>
        <v>31850.376408063938</v>
      </c>
      <c r="X13" s="660">
        <v>2738</v>
      </c>
      <c r="Y13" s="660">
        <v>16983</v>
      </c>
      <c r="Z13" s="660">
        <v>4546</v>
      </c>
      <c r="AA13" s="29">
        <f>'Revenue Buildup_Summary'!X12</f>
        <v>22151.006819999999</v>
      </c>
      <c r="AB13" s="29">
        <f>'Revenue Buildup_Summary'!Y12</f>
        <v>18140.596000000001</v>
      </c>
      <c r="AC13" s="29">
        <f>'Revenue Buildup_Summary'!Z12</f>
        <v>26725.286956666663</v>
      </c>
      <c r="AD13" s="29">
        <f>'Revenue Buildup_Summary'!AA12</f>
        <v>21106.147276666663</v>
      </c>
      <c r="AE13" s="29">
        <f>'Revenue Buildup_Summary'!AB12</f>
        <v>24303.869686666669</v>
      </c>
      <c r="AF13" s="29">
        <f>'Revenue Buildup_Summary'!AC12</f>
        <v>21791.952506666668</v>
      </c>
      <c r="AG13" s="29">
        <f>'Revenue Buildup_Summary'!AD12</f>
        <v>25625.446846666662</v>
      </c>
      <c r="AH13" s="29">
        <f>'Revenue Buildup_Summary'!AE12</f>
        <v>30724.235076666664</v>
      </c>
      <c r="AI13" s="29">
        <f>'Revenue Buildup_Summary'!AF12</f>
        <v>35738.545603333332</v>
      </c>
      <c r="AJ13" s="29">
        <f>'Revenue Buildup_Summary'!AG12</f>
        <v>18083.333333333332</v>
      </c>
      <c r="AK13" s="29">
        <f>'Revenue Buildup_Summary'!AH12</f>
        <v>33554.798633333332</v>
      </c>
      <c r="AL13" s="29">
        <f>'Revenue Buildup_Summary'!AI12</f>
        <v>18083.333333333332</v>
      </c>
      <c r="AM13" s="29">
        <f>'Revenue Buildup_Summary'!AJ12</f>
        <v>18083.333333333332</v>
      </c>
      <c r="AN13" s="29">
        <f>'Revenue Buildup_Summary'!AK12</f>
        <v>18083.333333333332</v>
      </c>
      <c r="AO13" s="29">
        <f>'Revenue Buildup_Summary'!AL12</f>
        <v>18083.333333333332</v>
      </c>
      <c r="AP13" s="29">
        <f>'Revenue Buildup_Summary'!AM12</f>
        <v>18083.333333333332</v>
      </c>
      <c r="AQ13" s="29">
        <f>'Revenue Buildup_Summary'!AN12</f>
        <v>18083.333333333332</v>
      </c>
      <c r="AR13" s="29">
        <f>'Revenue Buildup_Summary'!AO12</f>
        <v>18083.333333333332</v>
      </c>
      <c r="AS13" s="29">
        <f>'Revenue Buildup_Summary'!AP12</f>
        <v>18083.333333333332</v>
      </c>
      <c r="AT13" s="29">
        <f>'Revenue Buildup_Summary'!AQ12</f>
        <v>18083.333333333332</v>
      </c>
      <c r="AU13" s="21" t="s">
        <v>285</v>
      </c>
      <c r="AX13" s="21"/>
    </row>
    <row r="14" spans="1:50" s="27" customFormat="1">
      <c r="B14" s="34"/>
      <c r="C14" s="27" t="s">
        <v>163</v>
      </c>
      <c r="J14" s="366">
        <f t="shared" ref="J14:M14" si="7">J13/J27</f>
        <v>0.16642566764977962</v>
      </c>
      <c r="K14" s="366">
        <f t="shared" si="7"/>
        <v>0.36697165369478812</v>
      </c>
      <c r="L14" s="366">
        <f t="shared" si="7"/>
        <v>0.6440769183995525</v>
      </c>
      <c r="M14" s="366">
        <f t="shared" si="7"/>
        <v>0.4099277549234836</v>
      </c>
      <c r="N14" s="366">
        <f>N13/N27</f>
        <v>0.22604361873897466</v>
      </c>
      <c r="O14" s="366">
        <f>O13/O27</f>
        <v>0.22862309046684012</v>
      </c>
      <c r="P14" s="366"/>
      <c r="Q14" s="1" t="s">
        <v>19</v>
      </c>
      <c r="R14" s="1"/>
      <c r="S14"/>
      <c r="T14"/>
      <c r="U14" s="435"/>
      <c r="V14" s="1106"/>
      <c r="W14" s="643"/>
      <c r="X14" s="643"/>
      <c r="Y14" s="643"/>
      <c r="Z14" s="643"/>
      <c r="AA14" s="35"/>
      <c r="AB14" s="35"/>
      <c r="AC14" s="35"/>
      <c r="AD14" s="35"/>
      <c r="AE14" s="35"/>
      <c r="AF14" s="35"/>
      <c r="AG14" s="35"/>
      <c r="AH14" s="35"/>
      <c r="AI14" s="35"/>
      <c r="AJ14" s="35"/>
      <c r="AK14" s="35"/>
      <c r="AL14" s="35"/>
      <c r="AM14" s="35"/>
      <c r="AN14" s="35"/>
      <c r="AO14" s="35">
        <f t="shared" ref="AO14:AT14" si="8">AO13/AO27</f>
        <v>0.12163535319277345</v>
      </c>
      <c r="AP14" s="35">
        <f t="shared" si="8"/>
        <v>0.12163535319277345</v>
      </c>
      <c r="AQ14" s="35">
        <f t="shared" si="8"/>
        <v>0.12163535319277345</v>
      </c>
      <c r="AR14" s="35">
        <f t="shared" si="8"/>
        <v>0.12257734076867211</v>
      </c>
      <c r="AS14" s="35">
        <f t="shared" si="8"/>
        <v>0.12579055271541378</v>
      </c>
      <c r="AT14" s="35">
        <f t="shared" si="8"/>
        <v>0.12579055271541378</v>
      </c>
      <c r="AU14" s="21" t="s">
        <v>285</v>
      </c>
      <c r="AX14" s="21"/>
    </row>
    <row r="15" spans="1:50" s="27" customFormat="1">
      <c r="B15" s="34"/>
      <c r="J15" s="264"/>
      <c r="K15" s="264"/>
      <c r="L15" s="264"/>
      <c r="M15" s="264"/>
      <c r="N15" s="264"/>
      <c r="O15" s="264"/>
      <c r="P15" s="264"/>
      <c r="Q15" s="1" t="s">
        <v>19</v>
      </c>
      <c r="R15" s="1"/>
      <c r="S15"/>
      <c r="T15"/>
      <c r="U15" s="435"/>
      <c r="V15" s="1106"/>
      <c r="W15" s="643"/>
      <c r="X15" s="643"/>
      <c r="Y15" s="643"/>
      <c r="Z15" s="643"/>
      <c r="AA15" s="35"/>
      <c r="AB15" s="35"/>
      <c r="AC15" s="35"/>
      <c r="AD15" s="35"/>
      <c r="AE15" s="35"/>
      <c r="AF15" s="35"/>
      <c r="AG15" s="35"/>
      <c r="AH15" s="35"/>
      <c r="AI15" s="35"/>
      <c r="AJ15" s="35"/>
      <c r="AK15" s="35"/>
      <c r="AL15" s="35"/>
      <c r="AM15" s="35"/>
      <c r="AN15" s="35"/>
      <c r="AO15" s="35"/>
      <c r="AP15" s="35"/>
      <c r="AQ15" s="35"/>
      <c r="AR15" s="35"/>
      <c r="AS15" s="35"/>
      <c r="AT15" s="35"/>
      <c r="AU15" s="21" t="s">
        <v>285</v>
      </c>
      <c r="AX15" s="21"/>
    </row>
    <row r="16" spans="1:50" s="1" customFormat="1" ht="15">
      <c r="B16" s="3"/>
      <c r="C16" s="1" t="s">
        <v>29</v>
      </c>
      <c r="F16" s="1" t="s">
        <v>168</v>
      </c>
      <c r="J16" s="29">
        <f>'Consolidated Financials'!J13</f>
        <v>102782.211069811</v>
      </c>
      <c r="K16" s="29">
        <f>'Consolidated Financials'!K13</f>
        <v>265260.11845000001</v>
      </c>
      <c r="L16" s="29">
        <f>'Consolidated Financials'!L13</f>
        <v>190503.66628999999</v>
      </c>
      <c r="M16" s="29">
        <f>'Consolidated Financials'!M13</f>
        <v>399513.5527</v>
      </c>
      <c r="N16" s="145">
        <f>SUM(W16:AH16)</f>
        <v>580999.20727000001</v>
      </c>
      <c r="O16" s="145">
        <f>SUM(AI16:AN16)</f>
        <v>349840.63235999999</v>
      </c>
      <c r="P16" s="145">
        <f>SUM(AI16:AT16)</f>
        <v>688716.93903999985</v>
      </c>
      <c r="Q16" s="1" t="s">
        <v>19</v>
      </c>
      <c r="S16"/>
      <c r="T16"/>
      <c r="U16" s="435"/>
      <c r="V16" s="1106"/>
      <c r="W16" s="660">
        <v>58327.354500000001</v>
      </c>
      <c r="X16" s="660">
        <v>57089</v>
      </c>
      <c r="Y16" s="660">
        <v>17350</v>
      </c>
      <c r="Z16" s="660">
        <v>11440</v>
      </c>
      <c r="AA16" s="29">
        <f>'Revenue Buildup_Summary'!X16</f>
        <v>15853.941879999998</v>
      </c>
      <c r="AB16" s="29">
        <f>'Revenue Buildup_Summary'!Y16</f>
        <v>47508.079650000007</v>
      </c>
      <c r="AC16" s="29">
        <f>'Revenue Buildup_Summary'!Z16</f>
        <v>61645.673940000001</v>
      </c>
      <c r="AD16" s="29">
        <f>'Revenue Buildup_Summary'!AA16</f>
        <v>63456.443849999996</v>
      </c>
      <c r="AE16" s="29">
        <f>'Revenue Buildup_Summary'!AB16</f>
        <v>63974.43499999999</v>
      </c>
      <c r="AF16" s="29">
        <f>'Revenue Buildup_Summary'!AC16</f>
        <v>61451.426149999999</v>
      </c>
      <c r="AG16" s="29">
        <f>'Revenue Buildup_Summary'!AD16</f>
        <v>61451.426149999999</v>
      </c>
      <c r="AH16" s="29">
        <f>'Revenue Buildup_Summary'!AE16</f>
        <v>61451.426149999999</v>
      </c>
      <c r="AI16" s="29">
        <f>'Revenue Buildup_Summary'!AF16</f>
        <v>58306.772059999996</v>
      </c>
      <c r="AJ16" s="29">
        <f>'Revenue Buildup_Summary'!AG16</f>
        <v>58306.772059999996</v>
      </c>
      <c r="AK16" s="29">
        <f>'Revenue Buildup_Summary'!AH16</f>
        <v>58306.772059999996</v>
      </c>
      <c r="AL16" s="29">
        <f>'Revenue Buildup_Summary'!AI16</f>
        <v>58306.772059999996</v>
      </c>
      <c r="AM16" s="29">
        <f>'Revenue Buildup_Summary'!AJ16</f>
        <v>58306.772059999996</v>
      </c>
      <c r="AN16" s="29">
        <f>'Revenue Buildup_Summary'!AK16</f>
        <v>58306.772059999996</v>
      </c>
      <c r="AO16" s="29">
        <f>'Revenue Buildup_Summary'!AL16</f>
        <v>58306.772059999996</v>
      </c>
      <c r="AP16" s="29">
        <f>'Revenue Buildup_Summary'!AM16</f>
        <v>58306.772059999996</v>
      </c>
      <c r="AQ16" s="29">
        <f>'Revenue Buildup_Summary'!AN16</f>
        <v>58306.772059999996</v>
      </c>
      <c r="AR16" s="29">
        <f>'Revenue Buildup_Summary'!AO16</f>
        <v>57164.2788</v>
      </c>
      <c r="AS16" s="29">
        <f>'Revenue Buildup_Summary'!AP16</f>
        <v>53395.855849999993</v>
      </c>
      <c r="AT16" s="29">
        <f>'Revenue Buildup_Summary'!AQ16</f>
        <v>53395.855849999993</v>
      </c>
      <c r="AU16" s="21" t="s">
        <v>285</v>
      </c>
      <c r="AX16" s="21"/>
    </row>
    <row r="17" spans="1:50" s="27" customFormat="1">
      <c r="B17" s="34"/>
      <c r="C17" s="27" t="s">
        <v>163</v>
      </c>
      <c r="J17" s="366">
        <f t="shared" ref="J17:O17" si="9">J16/J27</f>
        <v>0.46129343453046012</v>
      </c>
      <c r="K17" s="366">
        <f t="shared" si="9"/>
        <v>0.49973095561097836</v>
      </c>
      <c r="L17" s="366">
        <f t="shared" si="9"/>
        <v>0.29065103690738292</v>
      </c>
      <c r="M17" s="366">
        <f>M16/M27</f>
        <v>0.506471038759293</v>
      </c>
      <c r="N17" s="366">
        <f>N16/N27</f>
        <v>0.53238208563010725</v>
      </c>
      <c r="O17" s="366">
        <f t="shared" si="9"/>
        <v>0.56473573985724079</v>
      </c>
      <c r="P17" s="366"/>
      <c r="Q17" s="1" t="s">
        <v>19</v>
      </c>
      <c r="R17" s="1"/>
      <c r="S17"/>
      <c r="T17"/>
      <c r="U17" s="435"/>
      <c r="V17" s="1106"/>
      <c r="W17" s="643"/>
      <c r="X17" s="643"/>
      <c r="Y17" s="643"/>
      <c r="Z17" s="643"/>
      <c r="AA17" s="35"/>
      <c r="AB17" s="35"/>
      <c r="AC17" s="35"/>
      <c r="AD17" s="35"/>
      <c r="AE17" s="35"/>
      <c r="AF17" s="35"/>
      <c r="AG17" s="35"/>
      <c r="AH17" s="35"/>
      <c r="AI17" s="35"/>
      <c r="AJ17" s="35"/>
      <c r="AK17" s="35"/>
      <c r="AL17" s="35"/>
      <c r="AM17" s="35"/>
      <c r="AN17" s="35"/>
      <c r="AO17" s="35">
        <f t="shared" ref="AO17:AT17" si="10">AO16/AO27</f>
        <v>0.3921934458828738</v>
      </c>
      <c r="AP17" s="35">
        <f t="shared" si="10"/>
        <v>0.3921934458828738</v>
      </c>
      <c r="AQ17" s="35">
        <f t="shared" si="10"/>
        <v>0.3921934458828738</v>
      </c>
      <c r="AR17" s="35">
        <f t="shared" si="10"/>
        <v>0.3874863750560173</v>
      </c>
      <c r="AS17" s="35">
        <f t="shared" si="10"/>
        <v>0.37143009511985586</v>
      </c>
      <c r="AT17" s="35">
        <f t="shared" si="10"/>
        <v>0.37143009511985586</v>
      </c>
      <c r="AU17" s="21" t="s">
        <v>285</v>
      </c>
      <c r="AX17" s="21"/>
    </row>
    <row r="18" spans="1:50" s="27" customFormat="1">
      <c r="B18" s="34"/>
      <c r="J18" s="264"/>
      <c r="K18" s="264"/>
      <c r="L18" s="264"/>
      <c r="M18" s="264"/>
      <c r="N18" s="264"/>
      <c r="O18" s="264"/>
      <c r="P18" s="264"/>
      <c r="Q18" s="1" t="s">
        <v>19</v>
      </c>
      <c r="R18" s="1"/>
      <c r="S18"/>
      <c r="T18"/>
      <c r="U18" s="435"/>
      <c r="V18" s="1106"/>
      <c r="W18" s="643"/>
      <c r="X18" s="643"/>
      <c r="Y18" s="643"/>
      <c r="Z18" s="643"/>
      <c r="AA18" s="35"/>
      <c r="AB18" s="35"/>
      <c r="AC18" s="35"/>
      <c r="AD18" s="35"/>
      <c r="AE18" s="35"/>
      <c r="AF18" s="35"/>
      <c r="AG18" s="35"/>
      <c r="AH18" s="35"/>
      <c r="AI18" s="35"/>
      <c r="AJ18" s="35"/>
      <c r="AK18" s="35"/>
      <c r="AL18" s="35"/>
      <c r="AM18" s="35"/>
      <c r="AN18" s="35"/>
      <c r="AO18" s="35"/>
      <c r="AP18" s="35"/>
      <c r="AQ18" s="35"/>
      <c r="AR18" s="35"/>
      <c r="AS18" s="35"/>
      <c r="AT18" s="35"/>
      <c r="AU18" s="21" t="s">
        <v>285</v>
      </c>
      <c r="AX18" s="21"/>
    </row>
    <row r="19" spans="1:50" s="26" customFormat="1">
      <c r="B19" s="981" t="s">
        <v>1048</v>
      </c>
      <c r="J19" s="38">
        <f>'Consolidated Financials'!J14</f>
        <v>68752.074500000002</v>
      </c>
      <c r="K19" s="38">
        <f>'Consolidated Financials'!K14</f>
        <v>25312.276809999999</v>
      </c>
      <c r="L19" s="38">
        <f>'Consolidated Financials'!L14</f>
        <v>16788.506920000003</v>
      </c>
      <c r="M19" s="38">
        <f>'Consolidated Financials'!M14</f>
        <v>3974.9551200000001</v>
      </c>
      <c r="N19" s="22">
        <f>SUM(W19:AH19)</f>
        <v>3986.3274299999998</v>
      </c>
      <c r="O19" s="22">
        <f>SUM(AI19:AN19)</f>
        <v>0</v>
      </c>
      <c r="P19" s="22">
        <f>SUM(AI19:AT19)</f>
        <v>0</v>
      </c>
      <c r="Q19" s="26" t="s">
        <v>19</v>
      </c>
      <c r="S19"/>
      <c r="T19"/>
      <c r="U19" s="450"/>
      <c r="V19" s="1106"/>
      <c r="W19" s="952">
        <v>77</v>
      </c>
      <c r="X19" s="952">
        <v>319</v>
      </c>
      <c r="Y19" s="952">
        <v>1425</v>
      </c>
      <c r="Z19" s="952">
        <v>254</v>
      </c>
      <c r="AA19" s="38">
        <f>'Revenue Buildup_Summary'!X20</f>
        <v>0</v>
      </c>
      <c r="AB19" s="38">
        <f>'Revenue Buildup_Summary'!Y20</f>
        <v>1911.3274299999998</v>
      </c>
      <c r="AC19" s="38">
        <f>'Revenue Buildup_Summary'!Z20</f>
        <v>0</v>
      </c>
      <c r="AD19" s="38">
        <f>'Revenue Buildup_Summary'!AA20</f>
        <v>0</v>
      </c>
      <c r="AE19" s="38">
        <f>'Revenue Buildup_Summary'!AB20</f>
        <v>0</v>
      </c>
      <c r="AF19" s="38">
        <f>'Revenue Buildup_Summary'!AC20</f>
        <v>0</v>
      </c>
      <c r="AG19" s="38">
        <f>'Revenue Buildup_Summary'!AD20</f>
        <v>0</v>
      </c>
      <c r="AH19" s="38">
        <f>'Revenue Buildup_Summary'!AE20</f>
        <v>0</v>
      </c>
      <c r="AI19" s="38">
        <f>'Revenue Buildup_Summary'!AF20</f>
        <v>0</v>
      </c>
      <c r="AJ19" s="38">
        <f>'Revenue Buildup_Summary'!AG20</f>
        <v>0</v>
      </c>
      <c r="AK19" s="38">
        <f>'Revenue Buildup_Summary'!AH20</f>
        <v>0</v>
      </c>
      <c r="AL19" s="38">
        <f>'Revenue Buildup_Summary'!AI20</f>
        <v>0</v>
      </c>
      <c r="AM19" s="38">
        <f>'Revenue Buildup_Summary'!AJ20</f>
        <v>0</v>
      </c>
      <c r="AN19" s="38">
        <f>'Revenue Buildup_Summary'!AK20</f>
        <v>0</v>
      </c>
      <c r="AO19" s="38">
        <f>'Revenue Buildup_Summary'!AL20</f>
        <v>0</v>
      </c>
      <c r="AP19" s="38">
        <f>'Revenue Buildup_Summary'!AM20</f>
        <v>0</v>
      </c>
      <c r="AQ19" s="38">
        <f>'Revenue Buildup_Summary'!AN20</f>
        <v>0</v>
      </c>
      <c r="AR19" s="38">
        <f>'Revenue Buildup_Summary'!AO20</f>
        <v>0</v>
      </c>
      <c r="AS19" s="38">
        <f>'Revenue Buildup_Summary'!AP20</f>
        <v>0</v>
      </c>
      <c r="AT19" s="38">
        <f>'Revenue Buildup_Summary'!AQ20</f>
        <v>0</v>
      </c>
      <c r="AU19" s="23" t="s">
        <v>285</v>
      </c>
      <c r="AX19" s="23"/>
    </row>
    <row r="20" spans="1:50" s="27" customFormat="1">
      <c r="B20" s="27" t="s">
        <v>163</v>
      </c>
      <c r="J20" s="366">
        <f t="shared" ref="J20:O20" si="11">J19/J27</f>
        <v>0.30856390660498551</v>
      </c>
      <c r="K20" s="366">
        <f t="shared" si="11"/>
        <v>4.7686506184438843E-2</v>
      </c>
      <c r="L20" s="366">
        <f t="shared" si="11"/>
        <v>2.5614189162095492E-2</v>
      </c>
      <c r="M20" s="366">
        <f t="shared" si="11"/>
        <v>5.0391272962890159E-3</v>
      </c>
      <c r="N20" s="366">
        <f>N19/N27</f>
        <v>3.6527576709784746E-3</v>
      </c>
      <c r="O20" s="366">
        <f t="shared" si="11"/>
        <v>0</v>
      </c>
      <c r="P20" s="366"/>
      <c r="Q20" s="1" t="s">
        <v>19</v>
      </c>
      <c r="R20" s="1"/>
      <c r="S20"/>
      <c r="T20"/>
      <c r="U20" s="435"/>
      <c r="V20" s="1106"/>
      <c r="W20" s="643"/>
      <c r="X20" s="643"/>
      <c r="Y20" s="643"/>
      <c r="Z20" s="643"/>
      <c r="AA20" s="35"/>
      <c r="AB20" s="35"/>
      <c r="AC20" s="35"/>
      <c r="AD20" s="35"/>
      <c r="AE20" s="35"/>
      <c r="AF20" s="35"/>
      <c r="AG20" s="35"/>
      <c r="AH20" s="35"/>
      <c r="AI20" s="35"/>
      <c r="AJ20" s="35"/>
      <c r="AK20" s="35"/>
      <c r="AL20" s="35"/>
      <c r="AM20" s="35"/>
      <c r="AN20" s="35"/>
      <c r="AO20" s="35">
        <f t="shared" ref="AO20:AT20" si="12">AO19/AO27</f>
        <v>0</v>
      </c>
      <c r="AP20" s="35">
        <f t="shared" si="12"/>
        <v>0</v>
      </c>
      <c r="AQ20" s="35">
        <f t="shared" si="12"/>
        <v>0</v>
      </c>
      <c r="AR20" s="35">
        <f t="shared" si="12"/>
        <v>0</v>
      </c>
      <c r="AS20" s="35">
        <f t="shared" si="12"/>
        <v>0</v>
      </c>
      <c r="AT20" s="35">
        <f t="shared" si="12"/>
        <v>0</v>
      </c>
      <c r="AU20" s="21" t="s">
        <v>285</v>
      </c>
      <c r="AX20" s="21"/>
    </row>
    <row r="21" spans="1:50" s="27" customFormat="1">
      <c r="B21" s="34"/>
      <c r="J21" s="264"/>
      <c r="K21" s="264"/>
      <c r="L21" s="264"/>
      <c r="M21" s="264"/>
      <c r="N21" s="264"/>
      <c r="O21" s="264"/>
      <c r="P21" s="264"/>
      <c r="Q21" s="1" t="s">
        <v>19</v>
      </c>
      <c r="R21" s="1"/>
      <c r="S21"/>
      <c r="T21"/>
      <c r="U21" s="435"/>
      <c r="V21" s="1106"/>
      <c r="W21" s="643"/>
      <c r="X21" s="643"/>
      <c r="Y21" s="643"/>
      <c r="Z21" s="643"/>
      <c r="AA21" s="35"/>
      <c r="AB21" s="35"/>
      <c r="AC21" s="35"/>
      <c r="AD21" s="35"/>
      <c r="AE21" s="35"/>
      <c r="AF21" s="35"/>
      <c r="AG21" s="35"/>
      <c r="AH21" s="35"/>
      <c r="AI21" s="35"/>
      <c r="AJ21" s="35"/>
      <c r="AK21" s="35"/>
      <c r="AL21" s="35"/>
      <c r="AM21" s="35"/>
      <c r="AN21" s="35"/>
      <c r="AO21" s="35"/>
      <c r="AP21" s="35"/>
      <c r="AQ21" s="35"/>
      <c r="AR21" s="35"/>
      <c r="AS21" s="35"/>
      <c r="AT21" s="35"/>
      <c r="AU21" s="21" t="s">
        <v>285</v>
      </c>
      <c r="AX21" s="21"/>
    </row>
    <row r="22" spans="1:50" s="26" customFormat="1">
      <c r="B22" s="981" t="s">
        <v>1049</v>
      </c>
      <c r="J22" s="38">
        <f>'Consolidated Financials'!J15</f>
        <v>14196.979080000001</v>
      </c>
      <c r="K22" s="38">
        <f>'Consolidated Financials'!K15</f>
        <v>45442.758969999995</v>
      </c>
      <c r="L22" s="38">
        <f>'Consolidated Financials'!L15</f>
        <v>25993.256229999999</v>
      </c>
      <c r="M22" s="38">
        <f>'Consolidated Financials'!M15</f>
        <v>10583.47417</v>
      </c>
      <c r="N22" s="22">
        <f>SUM(W22:AH22)</f>
        <v>6791.0250066666631</v>
      </c>
      <c r="O22" s="22">
        <f>SUM(AI22:AN22)</f>
        <v>4110.0187549999982</v>
      </c>
      <c r="P22" s="22">
        <f>SUM(AI22:AT22)</f>
        <v>8220.0375099999965</v>
      </c>
      <c r="Q22" s="1" t="s">
        <v>19</v>
      </c>
      <c r="R22" s="1"/>
      <c r="S22"/>
      <c r="T22"/>
      <c r="U22" s="435"/>
      <c r="V22" s="1106"/>
      <c r="W22" s="952">
        <v>672</v>
      </c>
      <c r="X22" s="952">
        <v>50</v>
      </c>
      <c r="Y22" s="952">
        <v>257</v>
      </c>
      <c r="Z22" s="952">
        <v>332</v>
      </c>
      <c r="AA22" s="38">
        <f>'Revenue Buildup_Summary'!X24</f>
        <v>685.003125833333</v>
      </c>
      <c r="AB22" s="38">
        <f>'Revenue Buildup_Summary'!Y24</f>
        <v>685.003125833333</v>
      </c>
      <c r="AC22" s="38">
        <f>'Revenue Buildup_Summary'!Z24</f>
        <v>685.003125833333</v>
      </c>
      <c r="AD22" s="38">
        <f>'Revenue Buildup_Summary'!AA24</f>
        <v>685.003125833333</v>
      </c>
      <c r="AE22" s="38">
        <f>'Revenue Buildup_Summary'!AB24</f>
        <v>685.003125833333</v>
      </c>
      <c r="AF22" s="38">
        <f>'Revenue Buildup_Summary'!AC24</f>
        <v>685.003125833333</v>
      </c>
      <c r="AG22" s="38">
        <f>'Revenue Buildup_Summary'!AD24</f>
        <v>685.003125833333</v>
      </c>
      <c r="AH22" s="38">
        <f>'Revenue Buildup_Summary'!AE24</f>
        <v>685.003125833333</v>
      </c>
      <c r="AI22" s="38">
        <f>'Revenue Buildup_Summary'!AF24</f>
        <v>685.003125833333</v>
      </c>
      <c r="AJ22" s="38">
        <f>'Revenue Buildup_Summary'!AG24</f>
        <v>685.003125833333</v>
      </c>
      <c r="AK22" s="38">
        <f>'Revenue Buildup_Summary'!AH24</f>
        <v>685.003125833333</v>
      </c>
      <c r="AL22" s="38">
        <f>'Revenue Buildup_Summary'!AI24</f>
        <v>685.003125833333</v>
      </c>
      <c r="AM22" s="38">
        <f>'Revenue Buildup_Summary'!AJ24</f>
        <v>685.003125833333</v>
      </c>
      <c r="AN22" s="38">
        <f>'Revenue Buildup_Summary'!AK24</f>
        <v>685.003125833333</v>
      </c>
      <c r="AO22" s="38">
        <f>'Revenue Buildup_Summary'!AL24</f>
        <v>685.003125833333</v>
      </c>
      <c r="AP22" s="38">
        <f>'Revenue Buildup_Summary'!AM24</f>
        <v>685.003125833333</v>
      </c>
      <c r="AQ22" s="38">
        <f>'Revenue Buildup_Summary'!AN24</f>
        <v>685.003125833333</v>
      </c>
      <c r="AR22" s="38">
        <f>'Revenue Buildup_Summary'!AO24</f>
        <v>685.003125833333</v>
      </c>
      <c r="AS22" s="38">
        <f>'Revenue Buildup_Summary'!AP24</f>
        <v>685.003125833333</v>
      </c>
      <c r="AT22" s="38">
        <f>'Revenue Buildup_Summary'!AQ24</f>
        <v>685.003125833333</v>
      </c>
      <c r="AU22" s="21" t="s">
        <v>285</v>
      </c>
      <c r="AX22" s="23"/>
    </row>
    <row r="23" spans="1:50" s="27" customFormat="1">
      <c r="B23" s="27" t="s">
        <v>163</v>
      </c>
      <c r="J23" s="366">
        <f t="shared" ref="J23:O23" si="13">J22/J27</f>
        <v>6.3716991214774948E-2</v>
      </c>
      <c r="K23" s="366">
        <f t="shared" si="13"/>
        <v>8.5610884509794857E-2</v>
      </c>
      <c r="L23" s="367">
        <f t="shared" si="13"/>
        <v>3.9657855530969219E-2</v>
      </c>
      <c r="M23" s="367">
        <f t="shared" si="13"/>
        <v>1.341687439721753E-2</v>
      </c>
      <c r="N23" s="367">
        <f>N22/N27</f>
        <v>6.2227624605609233E-3</v>
      </c>
      <c r="O23" s="367">
        <f t="shared" si="13"/>
        <v>6.6346623797649135E-3</v>
      </c>
      <c r="P23" s="367"/>
      <c r="Q23" s="1" t="s">
        <v>19</v>
      </c>
      <c r="R23" s="1"/>
      <c r="S23"/>
      <c r="T23"/>
      <c r="U23" s="435"/>
      <c r="V23" s="1106"/>
      <c r="W23" s="645"/>
      <c r="X23" s="645"/>
      <c r="Y23" s="645"/>
      <c r="Z23" s="645"/>
      <c r="AA23" s="156"/>
      <c r="AB23" s="156"/>
      <c r="AC23" s="156"/>
      <c r="AD23" s="156"/>
      <c r="AE23" s="156"/>
      <c r="AF23" s="156"/>
      <c r="AG23" s="156"/>
      <c r="AH23" s="156"/>
      <c r="AI23" s="156"/>
      <c r="AJ23" s="156"/>
      <c r="AK23" s="156"/>
      <c r="AL23" s="156"/>
      <c r="AM23" s="156"/>
      <c r="AN23" s="156"/>
      <c r="AO23" s="156">
        <f t="shared" ref="AO23:AT23" si="14">AO22/AO27</f>
        <v>4.6075906257451405E-3</v>
      </c>
      <c r="AP23" s="156">
        <f t="shared" si="14"/>
        <v>4.6075906257451405E-3</v>
      </c>
      <c r="AQ23" s="156">
        <f t="shared" si="14"/>
        <v>4.6075906257451405E-3</v>
      </c>
      <c r="AR23" s="156">
        <f t="shared" si="14"/>
        <v>4.6432734515877263E-3</v>
      </c>
      <c r="AS23" s="156">
        <f t="shared" si="14"/>
        <v>4.7649910678540701E-3</v>
      </c>
      <c r="AT23" s="156">
        <f t="shared" si="14"/>
        <v>4.7649910678540701E-3</v>
      </c>
      <c r="AU23" s="21" t="s">
        <v>285</v>
      </c>
      <c r="AX23" s="21"/>
    </row>
    <row r="24" spans="1:50" s="27" customFormat="1">
      <c r="J24" s="264"/>
      <c r="K24" s="264"/>
      <c r="L24" s="371"/>
      <c r="M24" s="371"/>
      <c r="N24" s="371"/>
      <c r="O24" s="371"/>
      <c r="P24" s="371"/>
      <c r="Q24" s="1" t="s">
        <v>19</v>
      </c>
      <c r="R24" s="1"/>
      <c r="S24"/>
      <c r="T24"/>
      <c r="U24" s="435"/>
      <c r="V24" s="1106"/>
      <c r="W24" s="645"/>
      <c r="X24" s="645"/>
      <c r="Y24" s="645"/>
      <c r="Z24" s="645"/>
      <c r="AA24" s="156"/>
      <c r="AB24" s="156"/>
      <c r="AC24" s="156"/>
      <c r="AD24" s="156"/>
      <c r="AE24" s="156"/>
      <c r="AF24" s="156"/>
      <c r="AG24" s="156"/>
      <c r="AH24" s="156"/>
      <c r="AI24" s="156"/>
      <c r="AJ24" s="156"/>
      <c r="AK24" s="156"/>
      <c r="AL24" s="156"/>
      <c r="AM24" s="156"/>
      <c r="AN24" s="156"/>
      <c r="AO24" s="156"/>
      <c r="AP24" s="156"/>
      <c r="AQ24" s="156"/>
      <c r="AR24" s="156"/>
      <c r="AS24" s="156"/>
      <c r="AT24" s="156"/>
      <c r="AU24" s="21" t="s">
        <v>285</v>
      </c>
      <c r="AX24" s="21"/>
    </row>
    <row r="25" spans="1:50" s="26" customFormat="1">
      <c r="B25" s="981" t="s">
        <v>946</v>
      </c>
      <c r="J25" s="553">
        <v>0</v>
      </c>
      <c r="K25" s="553">
        <v>0</v>
      </c>
      <c r="L25" s="553">
        <f>'Consolidated Financials'!L16</f>
        <v>0</v>
      </c>
      <c r="M25" s="553">
        <f>'Consolidated Financials'!M16</f>
        <v>51387.720420000005</v>
      </c>
      <c r="N25" s="22">
        <f>SUM(W25:AH25)</f>
        <v>252857.50314314463</v>
      </c>
      <c r="O25" s="22">
        <f>SUM(AI25:AN25)</f>
        <v>123899.37106918239</v>
      </c>
      <c r="P25" s="22">
        <f>SUM(AI25:AT25)</f>
        <v>553459.11949685519</v>
      </c>
      <c r="Q25" s="26" t="s">
        <v>19</v>
      </c>
      <c r="S25"/>
      <c r="T25"/>
      <c r="U25" s="450"/>
      <c r="V25" s="1106"/>
      <c r="W25" s="953">
        <v>4500</v>
      </c>
      <c r="X25" s="953">
        <v>322</v>
      </c>
      <c r="Y25" s="953">
        <v>6696</v>
      </c>
      <c r="Z25" s="953">
        <v>459</v>
      </c>
      <c r="AA25" s="444">
        <f>'Revenue Buildup_Summary'!X29</f>
        <v>0</v>
      </c>
      <c r="AB25" s="444">
        <f>'Revenue Buildup_Summary'!Y29</f>
        <v>42452.830187169806</v>
      </c>
      <c r="AC25" s="444">
        <f>'Revenue Buildup_Summary'!Z29</f>
        <v>30712.788259958066</v>
      </c>
      <c r="AD25" s="444">
        <f>'Revenue Buildup_Summary'!AA29</f>
        <v>30712.788259958066</v>
      </c>
      <c r="AE25" s="444">
        <f>'Revenue Buildup_Summary'!AB29</f>
        <v>40146.750524109011</v>
      </c>
      <c r="AF25" s="444">
        <f>'Revenue Buildup_Summary'!AC29</f>
        <v>30712.788259958066</v>
      </c>
      <c r="AG25" s="444">
        <f>'Revenue Buildup_Summary'!AD29</f>
        <v>30712.788259958066</v>
      </c>
      <c r="AH25" s="444">
        <f>'Revenue Buildup_Summary'!AE29</f>
        <v>35429.769392033537</v>
      </c>
      <c r="AI25" s="444">
        <f>'Revenue Buildup_Summary'!AF29</f>
        <v>19706.49895178197</v>
      </c>
      <c r="AJ25" s="444">
        <f>'Revenue Buildup_Summary'!AG29</f>
        <v>19706.49895178197</v>
      </c>
      <c r="AK25" s="444">
        <f>'Revenue Buildup_Summary'!AH29</f>
        <v>19706.49895178197</v>
      </c>
      <c r="AL25" s="444">
        <f>'Revenue Buildup_Summary'!AI29</f>
        <v>19706.49895178197</v>
      </c>
      <c r="AM25" s="444">
        <f>'Revenue Buildup_Summary'!AJ29</f>
        <v>19706.49895178197</v>
      </c>
      <c r="AN25" s="444">
        <f>'Revenue Buildup_Summary'!AK29</f>
        <v>25366.876310272535</v>
      </c>
      <c r="AO25" s="444">
        <f>'Revenue Buildup_Summary'!AL29</f>
        <v>71593.291404612159</v>
      </c>
      <c r="AP25" s="444">
        <f>'Revenue Buildup_Summary'!AM29</f>
        <v>71593.291404612159</v>
      </c>
      <c r="AQ25" s="444">
        <f>'Revenue Buildup_Summary'!AN29</f>
        <v>71593.291404612159</v>
      </c>
      <c r="AR25" s="444">
        <f>'Revenue Buildup_Summary'!AO29</f>
        <v>71593.291404612159</v>
      </c>
      <c r="AS25" s="444">
        <f>'Revenue Buildup_Summary'!AP29</f>
        <v>71593.291404612159</v>
      </c>
      <c r="AT25" s="444">
        <f>'Revenue Buildup_Summary'!AQ29</f>
        <v>71593.291404612159</v>
      </c>
      <c r="AU25" s="23" t="s">
        <v>285</v>
      </c>
      <c r="AX25" s="23"/>
    </row>
    <row r="26" spans="1:50" s="27" customFormat="1" ht="15" thickBot="1">
      <c r="B26" s="27" t="s">
        <v>163</v>
      </c>
      <c r="J26" s="366">
        <f t="shared" ref="J26:O26" si="15">J25/J27</f>
        <v>0</v>
      </c>
      <c r="K26" s="366">
        <f t="shared" si="15"/>
        <v>0</v>
      </c>
      <c r="L26" s="366">
        <f t="shared" si="15"/>
        <v>0</v>
      </c>
      <c r="M26" s="366">
        <f t="shared" si="15"/>
        <v>6.5145204623716729E-2</v>
      </c>
      <c r="N26" s="368">
        <f>N25/N27</f>
        <v>0.23169877549937873</v>
      </c>
      <c r="O26" s="368">
        <f t="shared" si="15"/>
        <v>0.20000650729615418</v>
      </c>
      <c r="P26" s="367"/>
      <c r="Q26" s="1" t="s">
        <v>19</v>
      </c>
      <c r="R26" s="1"/>
      <c r="S26"/>
      <c r="T26"/>
      <c r="U26" s="435"/>
      <c r="W26" s="646"/>
      <c r="X26" s="646"/>
      <c r="Y26" s="646"/>
      <c r="Z26" s="646"/>
      <c r="AA26" s="157"/>
      <c r="AB26" s="157"/>
      <c r="AC26" s="157"/>
      <c r="AD26" s="157"/>
      <c r="AE26" s="157"/>
      <c r="AF26" s="157"/>
      <c r="AG26" s="157"/>
      <c r="AH26" s="157"/>
      <c r="AI26" s="157"/>
      <c r="AJ26" s="157"/>
      <c r="AK26" s="157"/>
      <c r="AL26" s="157"/>
      <c r="AM26" s="157"/>
      <c r="AN26" s="157"/>
      <c r="AO26" s="157">
        <f t="shared" ref="AO26:AT26" si="16">AO25/AO27</f>
        <v>0.4815636102986075</v>
      </c>
      <c r="AP26" s="157">
        <f t="shared" si="16"/>
        <v>0.4815636102986075</v>
      </c>
      <c r="AQ26" s="157">
        <f t="shared" si="16"/>
        <v>0.4815636102986075</v>
      </c>
      <c r="AR26" s="157">
        <f t="shared" si="16"/>
        <v>0.48529301072372288</v>
      </c>
      <c r="AS26" s="157">
        <f t="shared" si="16"/>
        <v>0.4980143610968763</v>
      </c>
      <c r="AT26" s="157">
        <f t="shared" si="16"/>
        <v>0.4980143610968763</v>
      </c>
      <c r="AU26" s="21" t="s">
        <v>285</v>
      </c>
      <c r="AX26" s="28"/>
    </row>
    <row r="27" spans="1:50" s="1" customFormat="1">
      <c r="B27" s="26" t="s">
        <v>160</v>
      </c>
      <c r="J27" s="37">
        <f>SUM(J10,J22,J25,J19)</f>
        <v>222813.08029981097</v>
      </c>
      <c r="K27" s="37">
        <f>SUM(K10,K22,K25,K19)</f>
        <v>530805.85757528094</v>
      </c>
      <c r="L27" s="37">
        <f t="shared" ref="L27:M27" si="17">SUM(L10,L22,L25,L19)</f>
        <v>655437.76590999996</v>
      </c>
      <c r="M27" s="37">
        <f t="shared" si="17"/>
        <v>788818.15963000013</v>
      </c>
      <c r="N27" s="37">
        <f>SUM(N10,N22,N25,N19)</f>
        <v>1091319.9804278752</v>
      </c>
      <c r="O27" s="37">
        <f>SUM(O10,O22,O25,O19)</f>
        <v>619476.69975418237</v>
      </c>
      <c r="P27" s="37">
        <f t="shared" ref="P27" si="18">SUM(P10,P22,P25)</f>
        <v>1500522.773616855</v>
      </c>
      <c r="Q27" s="1" t="s">
        <v>19</v>
      </c>
      <c r="S27"/>
      <c r="T27"/>
      <c r="U27" s="435"/>
      <c r="V27" s="37"/>
      <c r="W27" s="1004">
        <v>95427.666963551994</v>
      </c>
      <c r="X27" s="1004">
        <v>60517.063944512003</v>
      </c>
      <c r="Y27" s="1004">
        <v>42711</v>
      </c>
      <c r="Z27" s="1004">
        <v>17031</v>
      </c>
      <c r="AA27" s="37">
        <f t="shared" ref="AA27:AN27" si="19">SUM(AA10,AA22,AA25,AA19)</f>
        <v>38689.951825833326</v>
      </c>
      <c r="AB27" s="37">
        <f t="shared" si="19"/>
        <v>110697.83639300315</v>
      </c>
      <c r="AC27" s="37">
        <f t="shared" si="19"/>
        <v>119768.75228245805</v>
      </c>
      <c r="AD27" s="37">
        <f t="shared" si="19"/>
        <v>115960.38251245806</v>
      </c>
      <c r="AE27" s="37">
        <f t="shared" si="19"/>
        <v>129110.058336609</v>
      </c>
      <c r="AF27" s="37">
        <f t="shared" si="19"/>
        <v>114641.17004245806</v>
      </c>
      <c r="AG27" s="37">
        <f t="shared" si="19"/>
        <v>118474.66438245805</v>
      </c>
      <c r="AH27" s="37">
        <f t="shared" si="19"/>
        <v>128290.43374453354</v>
      </c>
      <c r="AI27" s="37">
        <f t="shared" si="19"/>
        <v>114436.81974094862</v>
      </c>
      <c r="AJ27" s="37">
        <f t="shared" si="19"/>
        <v>96781.607470948627</v>
      </c>
      <c r="AK27" s="37">
        <f t="shared" si="19"/>
        <v>112253.07277094864</v>
      </c>
      <c r="AL27" s="37">
        <f t="shared" si="19"/>
        <v>96781.607470948627</v>
      </c>
      <c r="AM27" s="37">
        <f t="shared" si="19"/>
        <v>96781.607470948627</v>
      </c>
      <c r="AN27" s="37">
        <f t="shared" si="19"/>
        <v>102441.9848294392</v>
      </c>
      <c r="AO27" s="37">
        <f t="shared" ref="AO27:AT27" si="20">SUM(AO10,AO22,AO25)</f>
        <v>148668.39992377884</v>
      </c>
      <c r="AP27" s="37">
        <f t="shared" si="20"/>
        <v>148668.39992377884</v>
      </c>
      <c r="AQ27" s="37">
        <f t="shared" si="20"/>
        <v>148668.39992377884</v>
      </c>
      <c r="AR27" s="37">
        <f t="shared" si="20"/>
        <v>147525.90666377882</v>
      </c>
      <c r="AS27" s="37">
        <f t="shared" si="20"/>
        <v>143757.48371377881</v>
      </c>
      <c r="AT27" s="37">
        <f t="shared" si="20"/>
        <v>143757.48371377881</v>
      </c>
      <c r="AU27" s="21" t="s">
        <v>285</v>
      </c>
      <c r="AX27" s="21"/>
    </row>
    <row r="28" spans="1:50" s="1" customFormat="1">
      <c r="J28" s="21"/>
      <c r="K28" s="21"/>
      <c r="L28" s="21"/>
      <c r="M28" s="21"/>
      <c r="Q28" s="1" t="s">
        <v>19</v>
      </c>
      <c r="S28"/>
      <c r="T28"/>
      <c r="W28" s="641"/>
      <c r="X28" s="641"/>
      <c r="Y28" s="641"/>
      <c r="Z28" s="641"/>
      <c r="AA28" s="21"/>
      <c r="AB28" s="21"/>
      <c r="AC28" s="21"/>
      <c r="AD28" s="21"/>
      <c r="AE28" s="21"/>
      <c r="AF28" s="21"/>
      <c r="AG28" s="21"/>
      <c r="AH28" s="21"/>
      <c r="AI28" s="21"/>
      <c r="AJ28" s="21"/>
      <c r="AK28" s="21"/>
      <c r="AL28" s="21"/>
      <c r="AM28" s="21"/>
      <c r="AN28" s="21"/>
      <c r="AO28" s="21"/>
      <c r="AP28" s="21"/>
      <c r="AQ28" s="21"/>
      <c r="AR28" s="21"/>
      <c r="AS28" s="21"/>
      <c r="AT28" s="21"/>
      <c r="AU28" s="21" t="s">
        <v>285</v>
      </c>
      <c r="AX28" s="21"/>
    </row>
    <row r="29" spans="1:50" s="1" customFormat="1">
      <c r="A29" s="1" t="s">
        <v>285</v>
      </c>
      <c r="B29" s="13" t="s">
        <v>161</v>
      </c>
      <c r="C29" s="2"/>
      <c r="D29" s="2"/>
      <c r="E29" s="2"/>
      <c r="F29" s="2"/>
      <c r="G29" s="2"/>
      <c r="H29" s="2"/>
      <c r="I29" s="2"/>
      <c r="J29" s="32"/>
      <c r="K29" s="32"/>
      <c r="L29" s="32"/>
      <c r="M29" s="32"/>
      <c r="N29" s="2"/>
      <c r="O29" s="2"/>
      <c r="P29" s="2"/>
      <c r="Q29" s="2"/>
      <c r="R29" s="2"/>
      <c r="S29"/>
      <c r="T29"/>
      <c r="V29" s="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21" t="s">
        <v>285</v>
      </c>
      <c r="AX29" s="21"/>
    </row>
    <row r="30" spans="1:50" s="1" customFormat="1">
      <c r="B30" s="981" t="s">
        <v>1047</v>
      </c>
      <c r="J30" s="38">
        <f>J34+J38+J44</f>
        <v>128965.15836843711</v>
      </c>
      <c r="K30" s="38">
        <f>K34+K38</f>
        <v>260927.53432368499</v>
      </c>
      <c r="L30" s="38">
        <f t="shared" ref="L30" si="21">L34+L38</f>
        <v>411196.83382934099</v>
      </c>
      <c r="M30" s="38">
        <f>M34+M38</f>
        <v>482225.47315999999</v>
      </c>
      <c r="N30" s="23">
        <f>N34+N38</f>
        <v>556503.0574963002</v>
      </c>
      <c r="O30" s="23">
        <f t="shared" ref="O30" si="22">O34+O38</f>
        <v>332200.1524358</v>
      </c>
      <c r="P30" s="23">
        <f>P34+P38+P44</f>
        <v>632759.75177780003</v>
      </c>
      <c r="Q30" s="1" t="s">
        <v>19</v>
      </c>
      <c r="S30"/>
      <c r="T30"/>
      <c r="W30" s="640">
        <f>W34+W38</f>
        <v>55509.982730000163</v>
      </c>
      <c r="X30" s="640">
        <f>X34+X38</f>
        <v>41619</v>
      </c>
      <c r="Y30" s="640">
        <f>Y34+Y38</f>
        <v>24202</v>
      </c>
      <c r="Z30" s="640">
        <f t="shared" ref="Z30:AN30" si="23">Z34+Z38</f>
        <v>10236</v>
      </c>
      <c r="AA30" s="23">
        <f>AA34+AA38</f>
        <v>26696.807268799996</v>
      </c>
      <c r="AB30" s="23">
        <f t="shared" si="23"/>
        <v>44304.292812500003</v>
      </c>
      <c r="AC30" s="23">
        <f t="shared" si="23"/>
        <v>59846.400408933332</v>
      </c>
      <c r="AD30" s="23">
        <f t="shared" si="23"/>
        <v>56865.237487233331</v>
      </c>
      <c r="AE30" s="23">
        <f t="shared" si="23"/>
        <v>59568.24631813333</v>
      </c>
      <c r="AF30" s="23">
        <f t="shared" si="23"/>
        <v>56069.471852433329</v>
      </c>
      <c r="AG30" s="23">
        <f t="shared" si="23"/>
        <v>58906.257664033328</v>
      </c>
      <c r="AH30" s="23">
        <f t="shared" si="23"/>
        <v>62679.360954233329</v>
      </c>
      <c r="AI30" s="23">
        <f t="shared" si="23"/>
        <v>64345.925585466663</v>
      </c>
      <c r="AJ30" s="23">
        <f t="shared" si="23"/>
        <v>51281.068505666663</v>
      </c>
      <c r="AK30" s="23">
        <f t="shared" si="23"/>
        <v>62729.952827666668</v>
      </c>
      <c r="AL30" s="23">
        <f t="shared" si="23"/>
        <v>51281.068505666663</v>
      </c>
      <c r="AM30" s="23">
        <f t="shared" si="23"/>
        <v>51281.068505666663</v>
      </c>
      <c r="AN30" s="23">
        <f t="shared" si="23"/>
        <v>51281.068505666663</v>
      </c>
      <c r="AO30" s="23">
        <f t="shared" ref="AO30:AT30" si="24">AO34+AO38+AO44</f>
        <v>51281.068505666663</v>
      </c>
      <c r="AP30" s="23">
        <f t="shared" si="24"/>
        <v>51281.068505666663</v>
      </c>
      <c r="AQ30" s="23">
        <f t="shared" si="24"/>
        <v>51281.068505666663</v>
      </c>
      <c r="AR30" s="23">
        <f t="shared" si="24"/>
        <v>50538.447886666669</v>
      </c>
      <c r="AS30" s="23">
        <f t="shared" si="24"/>
        <v>48088.972969166658</v>
      </c>
      <c r="AT30" s="23">
        <f t="shared" si="24"/>
        <v>48088.972969166658</v>
      </c>
      <c r="AU30" s="21" t="s">
        <v>285</v>
      </c>
      <c r="AX30" s="21"/>
    </row>
    <row r="31" spans="1:50" s="27" customFormat="1">
      <c r="B31" s="27" t="s">
        <v>567</v>
      </c>
      <c r="J31" s="264">
        <f>1-J30/J10</f>
        <v>7.7924743102152583E-2</v>
      </c>
      <c r="K31" s="264">
        <f>1-K30/K10</f>
        <v>0.43282889202229125</v>
      </c>
      <c r="L31" s="264">
        <f>1-L30/L10</f>
        <v>0.32882917660659572</v>
      </c>
      <c r="M31" s="264">
        <f>1-M30/M10</f>
        <v>0.33290338186788049</v>
      </c>
      <c r="N31" s="264">
        <f>1-N30/N10</f>
        <v>0.32763917003044352</v>
      </c>
      <c r="O31" s="264">
        <f t="shared" ref="O31" si="25">1-O30/O10</f>
        <v>0.32406460058734021</v>
      </c>
      <c r="P31" s="264"/>
      <c r="Q31" s="27" t="s">
        <v>19</v>
      </c>
      <c r="R31" s="27" t="s">
        <v>955</v>
      </c>
      <c r="S31"/>
      <c r="T31"/>
      <c r="W31" s="648"/>
      <c r="X31" s="648"/>
      <c r="Y31" s="648"/>
      <c r="Z31" s="648"/>
      <c r="AA31" s="28"/>
      <c r="AB31" s="28"/>
      <c r="AC31" s="28"/>
      <c r="AD31" s="28"/>
      <c r="AE31" s="28"/>
      <c r="AF31" s="28"/>
      <c r="AG31" s="28"/>
      <c r="AH31" s="28"/>
      <c r="AI31" s="28"/>
      <c r="AJ31" s="28"/>
      <c r="AK31" s="28"/>
      <c r="AL31" s="28"/>
      <c r="AM31" s="28"/>
      <c r="AN31" s="28"/>
      <c r="AO31" s="28"/>
      <c r="AP31" s="28"/>
      <c r="AQ31" s="28"/>
      <c r="AR31" s="28"/>
      <c r="AS31" s="28"/>
      <c r="AT31" s="28"/>
      <c r="AU31" s="28" t="s">
        <v>285</v>
      </c>
      <c r="AX31" s="28"/>
    </row>
    <row r="32" spans="1:50" s="27" customFormat="1">
      <c r="B32" s="27" t="s">
        <v>313</v>
      </c>
      <c r="J32" s="608">
        <f t="shared" ref="J32:O32" si="26">-J30/J56</f>
        <v>0.70404559146446832</v>
      </c>
      <c r="K32" s="608">
        <f t="shared" si="26"/>
        <v>0.90711636801182327</v>
      </c>
      <c r="L32" s="608">
        <f t="shared" si="26"/>
        <v>0.95547350448230928</v>
      </c>
      <c r="M32" s="608">
        <f t="shared" si="26"/>
        <v>0.93319405111238862</v>
      </c>
      <c r="N32" s="608">
        <f t="shared" si="26"/>
        <v>0.79233298735764757</v>
      </c>
      <c r="O32" s="608">
        <f t="shared" si="26"/>
        <v>0.83585433533731679</v>
      </c>
      <c r="P32" s="608"/>
      <c r="Q32" s="27" t="s">
        <v>19</v>
      </c>
      <c r="R32" s="27" t="s">
        <v>955</v>
      </c>
      <c r="S32"/>
      <c r="T32"/>
      <c r="W32" s="648"/>
      <c r="X32" s="648"/>
      <c r="Y32" s="648"/>
      <c r="Z32" s="648"/>
      <c r="AA32" s="28"/>
      <c r="AB32" s="28"/>
      <c r="AC32" s="28"/>
      <c r="AD32" s="28"/>
      <c r="AE32" s="28"/>
      <c r="AF32" s="28"/>
      <c r="AG32" s="28"/>
      <c r="AH32" s="28"/>
      <c r="AI32" s="28"/>
      <c r="AJ32" s="28"/>
      <c r="AK32" s="28"/>
      <c r="AL32" s="28"/>
      <c r="AM32" s="28"/>
      <c r="AN32" s="28"/>
      <c r="AO32" s="28"/>
      <c r="AP32" s="28"/>
      <c r="AQ32" s="28"/>
      <c r="AR32" s="28"/>
      <c r="AS32" s="28"/>
      <c r="AT32" s="28"/>
      <c r="AU32" s="28" t="s">
        <v>285</v>
      </c>
      <c r="AX32" s="28"/>
    </row>
    <row r="33" spans="1:50" s="1" customFormat="1">
      <c r="B33" s="27"/>
      <c r="J33" s="318"/>
      <c r="K33" s="318"/>
      <c r="L33" s="318"/>
      <c r="M33" s="318"/>
      <c r="N33" s="318"/>
      <c r="O33" s="318"/>
      <c r="P33" s="318"/>
      <c r="Q33" s="1" t="s">
        <v>19</v>
      </c>
      <c r="S33"/>
      <c r="T33"/>
      <c r="W33" s="641"/>
      <c r="X33" s="641"/>
      <c r="Y33" s="641"/>
      <c r="Z33" s="641"/>
      <c r="AA33" s="21"/>
      <c r="AB33" s="21"/>
      <c r="AC33" s="21"/>
      <c r="AD33" s="21"/>
      <c r="AE33" s="21"/>
      <c r="AF33" s="21"/>
      <c r="AG33" s="21"/>
      <c r="AH33" s="21"/>
      <c r="AI33" s="21"/>
      <c r="AJ33" s="21"/>
      <c r="AK33" s="21"/>
      <c r="AL33" s="21"/>
      <c r="AM33" s="21"/>
      <c r="AN33" s="21"/>
      <c r="AO33" s="21"/>
      <c r="AP33" s="21"/>
      <c r="AQ33" s="21"/>
      <c r="AR33" s="21"/>
      <c r="AS33" s="21"/>
      <c r="AT33" s="21"/>
      <c r="AU33" s="21" t="s">
        <v>285</v>
      </c>
      <c r="AX33" s="21"/>
    </row>
    <row r="34" spans="1:50" s="1" customFormat="1">
      <c r="B34" s="26"/>
      <c r="C34" s="1" t="s">
        <v>318</v>
      </c>
      <c r="J34" s="38">
        <f>COGS_Breakdown_1231!D15/1000</f>
        <v>27239.173528437099</v>
      </c>
      <c r="K34" s="38">
        <f>COGS_Breakdown_1231!E15/1000</f>
        <v>133268.849662553</v>
      </c>
      <c r="L34" s="38">
        <f>COGS_Breakdown_1231!F15/1000</f>
        <v>301153.74597198301</v>
      </c>
      <c r="M34" s="38">
        <f>COGS_Breakdown_1231!G15/1000+0.5</f>
        <v>230362.13496999998</v>
      </c>
      <c r="N34" s="21">
        <f>SUM(W34:AH34)</f>
        <v>178363.70319580013</v>
      </c>
      <c r="O34" s="21">
        <f>SUM(AI34:AN34)</f>
        <v>104803.74140180001</v>
      </c>
      <c r="P34" s="145">
        <f>SUM(AI34:AT34)</f>
        <v>185093.74140179998</v>
      </c>
      <c r="Q34" s="1" t="s">
        <v>19</v>
      </c>
      <c r="S34"/>
      <c r="T34"/>
      <c r="U34" s="21"/>
      <c r="V34" s="21"/>
      <c r="W34" s="660">
        <f>20368-0.0172699998365715</f>
        <v>20367.982730000163</v>
      </c>
      <c r="X34" s="660">
        <v>1931</v>
      </c>
      <c r="Y34" s="660">
        <v>11875</v>
      </c>
      <c r="Z34" s="660">
        <v>3169</v>
      </c>
      <c r="AA34" s="21">
        <f>AA13*(1-AA35)</f>
        <v>16391.745046799999</v>
      </c>
      <c r="AB34" s="21">
        <f t="shared" ref="AB34:AN34" si="27">AB13*(1-AB35)</f>
        <v>13424.04104</v>
      </c>
      <c r="AC34" s="21">
        <f t="shared" si="27"/>
        <v>19776.712347933331</v>
      </c>
      <c r="AD34" s="21">
        <f t="shared" si="27"/>
        <v>15618.54898473333</v>
      </c>
      <c r="AE34" s="21">
        <f t="shared" si="27"/>
        <v>17984.863568133336</v>
      </c>
      <c r="AF34" s="21">
        <f t="shared" si="27"/>
        <v>16126.044854933334</v>
      </c>
      <c r="AG34" s="21">
        <f t="shared" si="27"/>
        <v>18962.830666533329</v>
      </c>
      <c r="AH34" s="21">
        <f t="shared" si="27"/>
        <v>22735.93395673333</v>
      </c>
      <c r="AI34" s="21">
        <f t="shared" si="27"/>
        <v>26446.523746466664</v>
      </c>
      <c r="AJ34" s="21">
        <f t="shared" si="27"/>
        <v>13381.666666666666</v>
      </c>
      <c r="AK34" s="21">
        <f t="shared" si="27"/>
        <v>24830.550988666666</v>
      </c>
      <c r="AL34" s="21">
        <f t="shared" si="27"/>
        <v>13381.666666666666</v>
      </c>
      <c r="AM34" s="21">
        <f t="shared" si="27"/>
        <v>13381.666666666666</v>
      </c>
      <c r="AN34" s="21">
        <f t="shared" si="27"/>
        <v>13381.666666666666</v>
      </c>
      <c r="AO34" s="21">
        <f t="shared" ref="AO34:AT34" si="28">AO13*(1-AO35)</f>
        <v>13381.666666666666</v>
      </c>
      <c r="AP34" s="21">
        <f t="shared" si="28"/>
        <v>13381.666666666666</v>
      </c>
      <c r="AQ34" s="21">
        <f t="shared" si="28"/>
        <v>13381.666666666666</v>
      </c>
      <c r="AR34" s="21">
        <f t="shared" si="28"/>
        <v>13381.666666666666</v>
      </c>
      <c r="AS34" s="21">
        <f t="shared" si="28"/>
        <v>13381.666666666666</v>
      </c>
      <c r="AT34" s="21">
        <f t="shared" si="28"/>
        <v>13381.666666666666</v>
      </c>
      <c r="AU34" s="21" t="s">
        <v>285</v>
      </c>
      <c r="AX34" s="21"/>
    </row>
    <row r="35" spans="1:50" s="27" customFormat="1">
      <c r="B35" s="166"/>
      <c r="C35" s="27" t="s">
        <v>567</v>
      </c>
      <c r="J35" s="264">
        <f t="shared" ref="J35:M35" si="29">1-J34/J13</f>
        <v>0.26543042591181476</v>
      </c>
      <c r="K35" s="264">
        <f t="shared" si="29"/>
        <v>0.31583567709428084</v>
      </c>
      <c r="L35" s="264">
        <f t="shared" si="29"/>
        <v>0.28662305060252991</v>
      </c>
      <c r="M35" s="264">
        <f t="shared" si="29"/>
        <v>0.28759514456344992</v>
      </c>
      <c r="N35" s="592">
        <v>0.26</v>
      </c>
      <c r="O35" s="592">
        <v>0.26</v>
      </c>
      <c r="P35" s="141"/>
      <c r="Q35" s="27" t="s">
        <v>19</v>
      </c>
      <c r="S35"/>
      <c r="T35"/>
      <c r="W35" s="956"/>
      <c r="X35" s="956"/>
      <c r="Y35" s="478"/>
      <c r="Z35" s="478"/>
      <c r="AA35" s="141">
        <f t="shared" ref="AA35:AH35" si="30">$N$35</f>
        <v>0.26</v>
      </c>
      <c r="AB35" s="141">
        <f t="shared" si="30"/>
        <v>0.26</v>
      </c>
      <c r="AC35" s="141">
        <f t="shared" si="30"/>
        <v>0.26</v>
      </c>
      <c r="AD35" s="141">
        <f t="shared" si="30"/>
        <v>0.26</v>
      </c>
      <c r="AE35" s="141">
        <f t="shared" si="30"/>
        <v>0.26</v>
      </c>
      <c r="AF35" s="141">
        <f t="shared" si="30"/>
        <v>0.26</v>
      </c>
      <c r="AG35" s="141">
        <f t="shared" si="30"/>
        <v>0.26</v>
      </c>
      <c r="AH35" s="141">
        <f t="shared" si="30"/>
        <v>0.26</v>
      </c>
      <c r="AI35" s="141">
        <f>$O$35</f>
        <v>0.26</v>
      </c>
      <c r="AJ35" s="141">
        <f t="shared" ref="AJ35:AT35" si="31">$O$35</f>
        <v>0.26</v>
      </c>
      <c r="AK35" s="141">
        <f t="shared" si="31"/>
        <v>0.26</v>
      </c>
      <c r="AL35" s="141">
        <f t="shared" si="31"/>
        <v>0.26</v>
      </c>
      <c r="AM35" s="141">
        <f t="shared" si="31"/>
        <v>0.26</v>
      </c>
      <c r="AN35" s="141">
        <f t="shared" si="31"/>
        <v>0.26</v>
      </c>
      <c r="AO35" s="141">
        <f t="shared" si="31"/>
        <v>0.26</v>
      </c>
      <c r="AP35" s="141">
        <f t="shared" si="31"/>
        <v>0.26</v>
      </c>
      <c r="AQ35" s="141">
        <f t="shared" si="31"/>
        <v>0.26</v>
      </c>
      <c r="AR35" s="141">
        <f t="shared" si="31"/>
        <v>0.26</v>
      </c>
      <c r="AS35" s="141">
        <f t="shared" si="31"/>
        <v>0.26</v>
      </c>
      <c r="AT35" s="141">
        <f t="shared" si="31"/>
        <v>0.26</v>
      </c>
      <c r="AU35" s="28" t="s">
        <v>285</v>
      </c>
      <c r="AX35" s="28"/>
    </row>
    <row r="36" spans="1:50" s="27" customFormat="1">
      <c r="B36" s="166"/>
      <c r="C36" s="27" t="s">
        <v>313</v>
      </c>
      <c r="J36" s="366">
        <f t="shared" ref="J36:O36" si="32">-J34/J56</f>
        <v>0.14870388468057208</v>
      </c>
      <c r="K36" s="366">
        <f t="shared" si="32"/>
        <v>0.46331007261595569</v>
      </c>
      <c r="L36" s="366">
        <f t="shared" si="32"/>
        <v>0.69977295878510648</v>
      </c>
      <c r="M36" s="366">
        <f t="shared" si="32"/>
        <v>0.44579265493141279</v>
      </c>
      <c r="N36" s="366">
        <f t="shared" si="32"/>
        <v>0.25394909135829979</v>
      </c>
      <c r="O36" s="366">
        <f t="shared" si="32"/>
        <v>0.2636984389319178</v>
      </c>
      <c r="P36" s="366"/>
      <c r="Q36" s="27" t="s">
        <v>19</v>
      </c>
      <c r="S36"/>
      <c r="T36"/>
      <c r="W36" s="648"/>
      <c r="X36" s="649"/>
      <c r="Y36" s="649"/>
      <c r="Z36" s="649"/>
      <c r="AA36" s="609"/>
      <c r="AB36" s="609"/>
      <c r="AC36" s="609"/>
      <c r="AD36" s="609"/>
      <c r="AE36" s="609"/>
      <c r="AF36" s="609"/>
      <c r="AG36" s="609"/>
      <c r="AH36" s="609"/>
      <c r="AI36" s="609"/>
      <c r="AJ36" s="609"/>
      <c r="AK36" s="609"/>
      <c r="AL36" s="609"/>
      <c r="AM36" s="609"/>
      <c r="AN36" s="609"/>
      <c r="AO36" s="609"/>
      <c r="AP36" s="609"/>
      <c r="AQ36" s="609"/>
      <c r="AR36" s="609"/>
      <c r="AS36" s="609"/>
      <c r="AT36" s="609"/>
      <c r="AU36" s="28" t="s">
        <v>285</v>
      </c>
      <c r="AX36" s="28"/>
    </row>
    <row r="37" spans="1:50" s="1" customFormat="1">
      <c r="B37" s="26"/>
      <c r="C37" s="27"/>
      <c r="J37" s="264"/>
      <c r="K37" s="264"/>
      <c r="L37" s="264"/>
      <c r="M37" s="264"/>
      <c r="N37" s="264"/>
      <c r="O37" s="264"/>
      <c r="P37" s="264"/>
      <c r="Q37" s="1" t="s">
        <v>19</v>
      </c>
      <c r="S37"/>
      <c r="T37"/>
      <c r="W37" s="641"/>
      <c r="X37" s="650"/>
      <c r="Y37" s="650"/>
      <c r="Z37" s="650"/>
      <c r="AA37" s="39"/>
      <c r="AB37" s="39"/>
      <c r="AC37" s="39"/>
      <c r="AD37" s="39"/>
      <c r="AE37" s="39"/>
      <c r="AF37" s="39"/>
      <c r="AG37" s="39"/>
      <c r="AH37" s="39"/>
      <c r="AI37" s="39"/>
      <c r="AJ37" s="39"/>
      <c r="AK37" s="39"/>
      <c r="AL37" s="39"/>
      <c r="AM37" s="39"/>
      <c r="AN37" s="39"/>
      <c r="AO37" s="39"/>
      <c r="AP37" s="39"/>
      <c r="AQ37" s="39"/>
      <c r="AR37" s="39"/>
      <c r="AS37" s="39"/>
      <c r="AT37" s="39"/>
      <c r="AU37" s="21" t="s">
        <v>285</v>
      </c>
      <c r="AX37" s="21"/>
    </row>
    <row r="38" spans="1:50" s="1" customFormat="1">
      <c r="B38" s="26"/>
      <c r="C38" s="1" t="s">
        <v>319</v>
      </c>
      <c r="J38" s="38">
        <f>COGS_Breakdown_1231!D16/1000</f>
        <v>55495.03067</v>
      </c>
      <c r="K38" s="38">
        <f>COGS_Breakdown_1231!E16/1000</f>
        <v>127658.68466113199</v>
      </c>
      <c r="L38" s="38">
        <f>COGS_Breakdown_1231!F16/1000</f>
        <v>110043.087857358</v>
      </c>
      <c r="M38" s="38">
        <f>COGS_Breakdown_1231!G16/1000</f>
        <v>251863.33819000001</v>
      </c>
      <c r="N38" s="21">
        <f>SUM(W38:AH38)</f>
        <v>378139.35430050001</v>
      </c>
      <c r="O38" s="21">
        <f>SUM(AI38:AN38)</f>
        <v>227396.41103399999</v>
      </c>
      <c r="P38" s="145">
        <f>SUM(AI38:AT38)</f>
        <v>447666.01037600002</v>
      </c>
      <c r="Q38" s="1" t="s">
        <v>19</v>
      </c>
      <c r="S38"/>
      <c r="T38"/>
      <c r="W38" s="660">
        <v>35142</v>
      </c>
      <c r="X38" s="660">
        <v>39688</v>
      </c>
      <c r="Y38" s="660">
        <v>12327</v>
      </c>
      <c r="Z38" s="660">
        <v>7067</v>
      </c>
      <c r="AA38" s="21">
        <f>AA16*(1-AA39)</f>
        <v>10305.062221999999</v>
      </c>
      <c r="AB38" s="21">
        <f t="shared" ref="AB38:AN38" si="33">AB16*(1-AB39)</f>
        <v>30880.251772500007</v>
      </c>
      <c r="AC38" s="21">
        <f t="shared" si="33"/>
        <v>40069.688061000001</v>
      </c>
      <c r="AD38" s="21">
        <f t="shared" si="33"/>
        <v>41246.688502500001</v>
      </c>
      <c r="AE38" s="21">
        <f t="shared" si="33"/>
        <v>41583.382749999997</v>
      </c>
      <c r="AF38" s="21">
        <f t="shared" si="33"/>
        <v>39943.426997499999</v>
      </c>
      <c r="AG38" s="21">
        <f t="shared" si="33"/>
        <v>39943.426997499999</v>
      </c>
      <c r="AH38" s="21">
        <f t="shared" si="33"/>
        <v>39943.426997499999</v>
      </c>
      <c r="AI38" s="21">
        <f t="shared" si="33"/>
        <v>37899.401838999998</v>
      </c>
      <c r="AJ38" s="21">
        <f t="shared" si="33"/>
        <v>37899.401838999998</v>
      </c>
      <c r="AK38" s="21">
        <f t="shared" si="33"/>
        <v>37899.401838999998</v>
      </c>
      <c r="AL38" s="21">
        <f t="shared" si="33"/>
        <v>37899.401838999998</v>
      </c>
      <c r="AM38" s="21">
        <f t="shared" si="33"/>
        <v>37899.401838999998</v>
      </c>
      <c r="AN38" s="21">
        <f t="shared" si="33"/>
        <v>37899.401838999998</v>
      </c>
      <c r="AO38" s="21">
        <f t="shared" ref="AO38:AT38" si="34">AO16*(1-AO39)</f>
        <v>37899.401838999998</v>
      </c>
      <c r="AP38" s="21">
        <f t="shared" si="34"/>
        <v>37899.401838999998</v>
      </c>
      <c r="AQ38" s="21">
        <f t="shared" si="34"/>
        <v>37899.401838999998</v>
      </c>
      <c r="AR38" s="21">
        <f t="shared" si="34"/>
        <v>37156.781220000004</v>
      </c>
      <c r="AS38" s="21">
        <f t="shared" si="34"/>
        <v>34707.306302499994</v>
      </c>
      <c r="AT38" s="21">
        <f t="shared" si="34"/>
        <v>34707.306302499994</v>
      </c>
      <c r="AU38" s="21" t="s">
        <v>285</v>
      </c>
      <c r="AX38" s="21"/>
    </row>
    <row r="39" spans="1:50" s="1" customFormat="1">
      <c r="B39" s="26"/>
      <c r="C39" s="27" t="s">
        <v>567</v>
      </c>
      <c r="J39" s="318">
        <f t="shared" ref="J39:M39" si="35">1-J38/J16</f>
        <v>0.46007163990364963</v>
      </c>
      <c r="K39" s="318">
        <f t="shared" si="35"/>
        <v>0.51874150774310646</v>
      </c>
      <c r="L39" s="318">
        <f t="shared" si="35"/>
        <v>0.42235711259309017</v>
      </c>
      <c r="M39" s="318">
        <f t="shared" si="35"/>
        <v>0.36957498315676041</v>
      </c>
      <c r="N39" s="592">
        <v>0.35</v>
      </c>
      <c r="O39" s="592">
        <v>0.35</v>
      </c>
      <c r="P39" s="141"/>
      <c r="Q39" s="1" t="s">
        <v>19</v>
      </c>
      <c r="S39"/>
      <c r="T39"/>
      <c r="W39" s="957"/>
      <c r="X39" s="957"/>
      <c r="Y39" s="1308"/>
      <c r="Z39" s="1308"/>
      <c r="AA39" s="134">
        <f t="shared" ref="AA39:AH39" si="36">$N$39</f>
        <v>0.35</v>
      </c>
      <c r="AB39" s="134">
        <f t="shared" si="36"/>
        <v>0.35</v>
      </c>
      <c r="AC39" s="134">
        <f t="shared" si="36"/>
        <v>0.35</v>
      </c>
      <c r="AD39" s="134">
        <f t="shared" si="36"/>
        <v>0.35</v>
      </c>
      <c r="AE39" s="134">
        <f t="shared" si="36"/>
        <v>0.35</v>
      </c>
      <c r="AF39" s="134">
        <f t="shared" si="36"/>
        <v>0.35</v>
      </c>
      <c r="AG39" s="134">
        <f t="shared" si="36"/>
        <v>0.35</v>
      </c>
      <c r="AH39" s="134">
        <f t="shared" si="36"/>
        <v>0.35</v>
      </c>
      <c r="AI39" s="134">
        <f>$O$39</f>
        <v>0.35</v>
      </c>
      <c r="AJ39" s="134">
        <f t="shared" ref="AJ39:AT39" si="37">$O$39</f>
        <v>0.35</v>
      </c>
      <c r="AK39" s="134">
        <f t="shared" si="37"/>
        <v>0.35</v>
      </c>
      <c r="AL39" s="134">
        <f t="shared" si="37"/>
        <v>0.35</v>
      </c>
      <c r="AM39" s="134">
        <f t="shared" si="37"/>
        <v>0.35</v>
      </c>
      <c r="AN39" s="134">
        <f t="shared" si="37"/>
        <v>0.35</v>
      </c>
      <c r="AO39" s="134">
        <f t="shared" si="37"/>
        <v>0.35</v>
      </c>
      <c r="AP39" s="134">
        <f t="shared" si="37"/>
        <v>0.35</v>
      </c>
      <c r="AQ39" s="134">
        <f t="shared" si="37"/>
        <v>0.35</v>
      </c>
      <c r="AR39" s="134">
        <f t="shared" si="37"/>
        <v>0.35</v>
      </c>
      <c r="AS39" s="134">
        <f t="shared" si="37"/>
        <v>0.35</v>
      </c>
      <c r="AT39" s="134">
        <f t="shared" si="37"/>
        <v>0.35</v>
      </c>
      <c r="AU39" s="21" t="s">
        <v>285</v>
      </c>
      <c r="AX39" s="21"/>
    </row>
    <row r="40" spans="1:50" s="1" customFormat="1">
      <c r="B40" s="26"/>
      <c r="C40" s="27" t="s">
        <v>313</v>
      </c>
      <c r="J40" s="366">
        <f t="shared" ref="J40:O40" si="38">-J38/J56</f>
        <v>0.30295804064984727</v>
      </c>
      <c r="K40" s="366">
        <f t="shared" si="38"/>
        <v>0.44380629539586752</v>
      </c>
      <c r="L40" s="366">
        <f t="shared" si="38"/>
        <v>0.25570054569720274</v>
      </c>
      <c r="M40" s="366">
        <f t="shared" si="38"/>
        <v>0.48740139618097583</v>
      </c>
      <c r="N40" s="366">
        <f t="shared" si="38"/>
        <v>0.53838389599934766</v>
      </c>
      <c r="O40" s="366">
        <f t="shared" si="38"/>
        <v>0.5721558964053991</v>
      </c>
      <c r="P40" s="366"/>
      <c r="Q40" s="1" t="s">
        <v>19</v>
      </c>
      <c r="S40"/>
      <c r="T40"/>
      <c r="W40" s="641"/>
      <c r="X40" s="650"/>
      <c r="Y40" s="660"/>
      <c r="Z40" s="660"/>
      <c r="AA40" s="39"/>
      <c r="AB40" s="39"/>
      <c r="AC40" s="39"/>
      <c r="AD40" s="39"/>
      <c r="AE40" s="39"/>
      <c r="AF40" s="39"/>
      <c r="AG40" s="39"/>
      <c r="AH40" s="39"/>
      <c r="AI40" s="39"/>
      <c r="AJ40" s="39"/>
      <c r="AK40" s="39"/>
      <c r="AL40" s="39"/>
      <c r="AM40" s="39"/>
      <c r="AN40" s="39"/>
      <c r="AO40" s="39"/>
      <c r="AP40" s="39"/>
      <c r="AQ40" s="39"/>
      <c r="AR40" s="39"/>
      <c r="AS40" s="39"/>
      <c r="AT40" s="39"/>
      <c r="AU40" s="21" t="s">
        <v>285</v>
      </c>
      <c r="AX40" s="21"/>
    </row>
    <row r="41" spans="1:50" s="1" customFormat="1">
      <c r="B41" s="26"/>
      <c r="C41" s="27"/>
      <c r="J41" s="264"/>
      <c r="K41" s="264"/>
      <c r="L41" s="264"/>
      <c r="M41" s="264"/>
      <c r="N41" s="264"/>
      <c r="O41" s="264"/>
      <c r="P41" s="264"/>
      <c r="Q41" s="1" t="s">
        <v>19</v>
      </c>
      <c r="S41"/>
      <c r="T41"/>
      <c r="W41" s="641"/>
      <c r="X41" s="650"/>
      <c r="Y41" s="660"/>
      <c r="Z41" s="660"/>
      <c r="AA41" s="39"/>
      <c r="AB41" s="39"/>
      <c r="AC41" s="39"/>
      <c r="AD41" s="39"/>
      <c r="AE41" s="39"/>
      <c r="AF41" s="39"/>
      <c r="AG41" s="39"/>
      <c r="AH41" s="39"/>
      <c r="AI41" s="39"/>
      <c r="AJ41" s="39"/>
      <c r="AK41" s="39"/>
      <c r="AL41" s="39"/>
      <c r="AM41" s="39"/>
      <c r="AN41" s="39"/>
      <c r="AO41" s="39"/>
      <c r="AP41" s="39"/>
      <c r="AQ41" s="39"/>
      <c r="AR41" s="39"/>
      <c r="AS41" s="39"/>
      <c r="AT41" s="39"/>
      <c r="AU41" s="21" t="s">
        <v>285</v>
      </c>
      <c r="AX41" s="21"/>
    </row>
    <row r="42" spans="1:50" s="1" customFormat="1">
      <c r="A42" s="1" t="s">
        <v>1117</v>
      </c>
      <c r="B42" s="26" t="s">
        <v>147</v>
      </c>
      <c r="C42" s="27"/>
      <c r="J42" s="264"/>
      <c r="K42" s="38">
        <f>+COGS_Breakdown_1231!E46</f>
        <v>343.18926962268353</v>
      </c>
      <c r="L42" s="38">
        <f>+COGS_Breakdown_1231!F46</f>
        <v>710.29253000000006</v>
      </c>
      <c r="M42" s="38">
        <f>+COGS_Breakdown_1231!G46-0.5</f>
        <v>278.20994999999999</v>
      </c>
      <c r="N42" s="264"/>
      <c r="O42" s="264"/>
      <c r="P42" s="264"/>
      <c r="Q42" s="1" t="s">
        <v>19</v>
      </c>
      <c r="S42"/>
      <c r="T42"/>
      <c r="W42" s="641"/>
      <c r="X42" s="650"/>
      <c r="Y42" s="660"/>
      <c r="Z42" s="660"/>
      <c r="AA42" s="39"/>
      <c r="AB42" s="39"/>
      <c r="AC42" s="39"/>
      <c r="AD42" s="39"/>
      <c r="AE42" s="39"/>
      <c r="AF42" s="39"/>
      <c r="AG42" s="39"/>
      <c r="AH42" s="39"/>
      <c r="AI42" s="39"/>
      <c r="AJ42" s="39"/>
      <c r="AK42" s="39"/>
      <c r="AL42" s="39"/>
      <c r="AM42" s="39"/>
      <c r="AN42" s="39"/>
      <c r="AO42" s="39"/>
      <c r="AP42" s="39"/>
      <c r="AQ42" s="39"/>
      <c r="AR42" s="39"/>
      <c r="AS42" s="39"/>
      <c r="AT42" s="39"/>
      <c r="AU42" s="21" t="s">
        <v>285</v>
      </c>
      <c r="AX42" s="21"/>
    </row>
    <row r="43" spans="1:50" s="1" customFormat="1">
      <c r="B43" s="26"/>
      <c r="C43" s="27"/>
      <c r="J43" s="264"/>
      <c r="K43" s="264"/>
      <c r="L43" s="264"/>
      <c r="M43" s="264"/>
      <c r="N43" s="264"/>
      <c r="O43" s="264"/>
      <c r="P43" s="264"/>
      <c r="Q43" s="1" t="s">
        <v>19</v>
      </c>
      <c r="S43"/>
      <c r="T43"/>
      <c r="W43" s="641"/>
      <c r="X43" s="650"/>
      <c r="Y43" s="660"/>
      <c r="Z43" s="660"/>
      <c r="AA43" s="39"/>
      <c r="AB43" s="39"/>
      <c r="AC43" s="39"/>
      <c r="AD43" s="39"/>
      <c r="AE43" s="39"/>
      <c r="AF43" s="39"/>
      <c r="AG43" s="39"/>
      <c r="AH43" s="39"/>
      <c r="AI43" s="39"/>
      <c r="AJ43" s="39"/>
      <c r="AK43" s="39"/>
      <c r="AL43" s="39"/>
      <c r="AM43" s="39"/>
      <c r="AN43" s="39"/>
      <c r="AO43" s="39"/>
      <c r="AP43" s="39"/>
      <c r="AQ43" s="39"/>
      <c r="AR43" s="39"/>
      <c r="AS43" s="39"/>
      <c r="AT43" s="39"/>
      <c r="AU43" s="21" t="s">
        <v>285</v>
      </c>
      <c r="AX43" s="21"/>
    </row>
    <row r="44" spans="1:50" s="26" customFormat="1">
      <c r="B44" s="981" t="s">
        <v>1048</v>
      </c>
      <c r="J44" s="38">
        <f>COGS_Breakdown_1231!D41</f>
        <v>46230.954170000005</v>
      </c>
      <c r="K44" s="38">
        <f>COGS_Breakdown_1231!E41</f>
        <v>17584.906999999999</v>
      </c>
      <c r="L44" s="38">
        <f>COGS_Breakdown_1231!F41</f>
        <v>9888.2587700000004</v>
      </c>
      <c r="M44" s="38">
        <f>COGS_Breakdown_1231!G41</f>
        <v>2951.9146700000001</v>
      </c>
      <c r="N44" s="23">
        <f>SUM(W44:AH44)</f>
        <v>2466.7221210999996</v>
      </c>
      <c r="O44" s="23">
        <f>SUM(AI44:AN44)</f>
        <v>0</v>
      </c>
      <c r="P44" s="22">
        <f>SUM(AI44:AT44)</f>
        <v>0</v>
      </c>
      <c r="Q44" s="26" t="s">
        <v>19</v>
      </c>
      <c r="S44"/>
      <c r="T44"/>
      <c r="W44" s="952">
        <v>55</v>
      </c>
      <c r="X44" s="952">
        <v>228</v>
      </c>
      <c r="Y44" s="952">
        <v>600</v>
      </c>
      <c r="Z44" s="952">
        <v>112</v>
      </c>
      <c r="AA44" s="23">
        <f>AA19*(1-AA45)</f>
        <v>0</v>
      </c>
      <c r="AB44" s="23">
        <f t="shared" ref="AB44:AT44" si="39">AB19*(1-AB45)</f>
        <v>1471.7221210999999</v>
      </c>
      <c r="AC44" s="23">
        <f t="shared" si="39"/>
        <v>0</v>
      </c>
      <c r="AD44" s="23">
        <f t="shared" si="39"/>
        <v>0</v>
      </c>
      <c r="AE44" s="23">
        <f t="shared" si="39"/>
        <v>0</v>
      </c>
      <c r="AF44" s="23">
        <f t="shared" si="39"/>
        <v>0</v>
      </c>
      <c r="AG44" s="23">
        <f t="shared" si="39"/>
        <v>0</v>
      </c>
      <c r="AH44" s="23">
        <f t="shared" si="39"/>
        <v>0</v>
      </c>
      <c r="AI44" s="23">
        <f t="shared" si="39"/>
        <v>0</v>
      </c>
      <c r="AJ44" s="23">
        <f t="shared" si="39"/>
        <v>0</v>
      </c>
      <c r="AK44" s="23">
        <f t="shared" si="39"/>
        <v>0</v>
      </c>
      <c r="AL44" s="23">
        <f t="shared" si="39"/>
        <v>0</v>
      </c>
      <c r="AM44" s="23">
        <f t="shared" si="39"/>
        <v>0</v>
      </c>
      <c r="AN44" s="23">
        <f t="shared" si="39"/>
        <v>0</v>
      </c>
      <c r="AO44" s="23">
        <f t="shared" si="39"/>
        <v>0</v>
      </c>
      <c r="AP44" s="23">
        <f t="shared" si="39"/>
        <v>0</v>
      </c>
      <c r="AQ44" s="23">
        <f t="shared" si="39"/>
        <v>0</v>
      </c>
      <c r="AR44" s="23">
        <f t="shared" si="39"/>
        <v>0</v>
      </c>
      <c r="AS44" s="23">
        <f t="shared" si="39"/>
        <v>0</v>
      </c>
      <c r="AT44" s="23">
        <f t="shared" si="39"/>
        <v>0</v>
      </c>
      <c r="AU44" s="23" t="s">
        <v>285</v>
      </c>
      <c r="AX44" s="23"/>
    </row>
    <row r="45" spans="1:50" s="27" customFormat="1">
      <c r="B45" s="27" t="s">
        <v>567</v>
      </c>
      <c r="J45" s="264">
        <f>1-J44/J19</f>
        <v>0.32757004779543053</v>
      </c>
      <c r="K45" s="264">
        <f>1-K44/K19</f>
        <v>0.30528149909245561</v>
      </c>
      <c r="L45" s="264">
        <f>1-L44/L19</f>
        <v>0.41101023354136379</v>
      </c>
      <c r="M45" s="264">
        <f>1-M44/M19</f>
        <v>0.25737157253740262</v>
      </c>
      <c r="N45" s="592">
        <v>0.23</v>
      </c>
      <c r="O45" s="592">
        <v>0.23</v>
      </c>
      <c r="P45" s="140"/>
      <c r="Q45" s="27" t="s">
        <v>19</v>
      </c>
      <c r="S45"/>
      <c r="T45"/>
      <c r="W45" s="956"/>
      <c r="X45" s="956"/>
      <c r="Y45" s="1308"/>
      <c r="Z45" s="1308"/>
      <c r="AA45" s="141">
        <f t="shared" ref="AA45:AH45" si="40">$N$45</f>
        <v>0.23</v>
      </c>
      <c r="AB45" s="141">
        <f t="shared" si="40"/>
        <v>0.23</v>
      </c>
      <c r="AC45" s="141">
        <f t="shared" si="40"/>
        <v>0.23</v>
      </c>
      <c r="AD45" s="141">
        <f t="shared" si="40"/>
        <v>0.23</v>
      </c>
      <c r="AE45" s="141">
        <f t="shared" si="40"/>
        <v>0.23</v>
      </c>
      <c r="AF45" s="141">
        <f t="shared" si="40"/>
        <v>0.23</v>
      </c>
      <c r="AG45" s="141">
        <f t="shared" si="40"/>
        <v>0.23</v>
      </c>
      <c r="AH45" s="141">
        <f t="shared" si="40"/>
        <v>0.23</v>
      </c>
      <c r="AI45" s="141">
        <f>$O$45</f>
        <v>0.23</v>
      </c>
      <c r="AJ45" s="141">
        <f t="shared" ref="AJ45:AT45" si="41">$O$45</f>
        <v>0.23</v>
      </c>
      <c r="AK45" s="141">
        <f t="shared" si="41"/>
        <v>0.23</v>
      </c>
      <c r="AL45" s="141">
        <f t="shared" si="41"/>
        <v>0.23</v>
      </c>
      <c r="AM45" s="141">
        <f t="shared" si="41"/>
        <v>0.23</v>
      </c>
      <c r="AN45" s="141">
        <f t="shared" si="41"/>
        <v>0.23</v>
      </c>
      <c r="AO45" s="141">
        <f t="shared" si="41"/>
        <v>0.23</v>
      </c>
      <c r="AP45" s="141">
        <f t="shared" si="41"/>
        <v>0.23</v>
      </c>
      <c r="AQ45" s="141">
        <f t="shared" si="41"/>
        <v>0.23</v>
      </c>
      <c r="AR45" s="141">
        <f t="shared" si="41"/>
        <v>0.23</v>
      </c>
      <c r="AS45" s="141">
        <f t="shared" si="41"/>
        <v>0.23</v>
      </c>
      <c r="AT45" s="141">
        <f t="shared" si="41"/>
        <v>0.23</v>
      </c>
      <c r="AU45" s="28" t="s">
        <v>285</v>
      </c>
      <c r="AX45" s="28"/>
    </row>
    <row r="46" spans="1:50" s="27" customFormat="1">
      <c r="B46" s="27" t="s">
        <v>313</v>
      </c>
      <c r="J46" s="366">
        <f t="shared" ref="J46:O46" si="42">-J44/J56</f>
        <v>0.25238366613404895</v>
      </c>
      <c r="K46" s="366">
        <f>-K44/K56</f>
        <v>6.113405015308776E-2</v>
      </c>
      <c r="L46" s="366">
        <f t="shared" si="42"/>
        <v>2.2976755857320195E-2</v>
      </c>
      <c r="M46" s="366">
        <f>-M44/M56</f>
        <v>5.7124921074449154E-3</v>
      </c>
      <c r="N46" s="366">
        <f t="shared" si="42"/>
        <v>3.5120477432513467E-3</v>
      </c>
      <c r="O46" s="366">
        <f t="shared" si="42"/>
        <v>0</v>
      </c>
      <c r="P46" s="366"/>
      <c r="Q46" s="27" t="s">
        <v>19</v>
      </c>
      <c r="S46"/>
      <c r="T46"/>
      <c r="W46" s="651"/>
      <c r="X46" s="652"/>
      <c r="Y46" s="1309"/>
      <c r="Z46" s="1309"/>
      <c r="AA46" s="610"/>
      <c r="AB46" s="610"/>
      <c r="AC46" s="610"/>
      <c r="AD46" s="610"/>
      <c r="AE46" s="610"/>
      <c r="AF46" s="610"/>
      <c r="AG46" s="610"/>
      <c r="AH46" s="610"/>
      <c r="AI46" s="610"/>
      <c r="AJ46" s="610"/>
      <c r="AK46" s="610"/>
      <c r="AL46" s="610"/>
      <c r="AM46" s="610"/>
      <c r="AN46" s="610"/>
      <c r="AO46" s="610"/>
      <c r="AP46" s="610"/>
      <c r="AQ46" s="610"/>
      <c r="AR46" s="610"/>
      <c r="AS46" s="610"/>
      <c r="AT46" s="610"/>
      <c r="AU46" s="28" t="s">
        <v>285</v>
      </c>
      <c r="AX46" s="28"/>
    </row>
    <row r="47" spans="1:50" s="1" customFormat="1">
      <c r="B47" s="26"/>
      <c r="C47" s="27"/>
      <c r="J47" s="264"/>
      <c r="K47" s="264"/>
      <c r="L47" s="264"/>
      <c r="M47" s="264"/>
      <c r="N47" s="264"/>
      <c r="O47" s="264"/>
      <c r="P47" s="264"/>
      <c r="Q47" s="1" t="s">
        <v>19</v>
      </c>
      <c r="S47"/>
      <c r="T47"/>
      <c r="W47" s="640"/>
      <c r="X47" s="653"/>
      <c r="Y47" s="952"/>
      <c r="Z47" s="952"/>
      <c r="AA47" s="59"/>
      <c r="AB47" s="59"/>
      <c r="AC47" s="59"/>
      <c r="AD47" s="59"/>
      <c r="AE47" s="59"/>
      <c r="AF47" s="59"/>
      <c r="AG47" s="59"/>
      <c r="AH47" s="59"/>
      <c r="AI47" s="59"/>
      <c r="AJ47" s="59"/>
      <c r="AK47" s="59"/>
      <c r="AL47" s="59"/>
      <c r="AM47" s="59"/>
      <c r="AN47" s="59"/>
      <c r="AO47" s="59"/>
      <c r="AP47" s="59"/>
      <c r="AQ47" s="59"/>
      <c r="AR47" s="59"/>
      <c r="AS47" s="59"/>
      <c r="AT47" s="59"/>
      <c r="AU47" s="21" t="s">
        <v>285</v>
      </c>
      <c r="AX47" s="21"/>
    </row>
    <row r="48" spans="1:50" s="26" customFormat="1">
      <c r="B48" s="981" t="s">
        <v>1049</v>
      </c>
      <c r="J48" s="38">
        <f>COGS_Breakdown_1231!D42</f>
        <v>7981.1702000000005</v>
      </c>
      <c r="K48" s="38">
        <f>COGS_Breakdown_1231!E42</f>
        <v>8789.4208300000009</v>
      </c>
      <c r="L48" s="38">
        <f>COGS_Breakdown_1231!F42</f>
        <v>8563.8366600000008</v>
      </c>
      <c r="M48" s="38">
        <f>COGS_Breakdown_1231!G42</f>
        <v>8139.8702499999999</v>
      </c>
      <c r="N48" s="23">
        <f>SUM(W48:AH48)</f>
        <v>5358.0200053333319</v>
      </c>
      <c r="O48" s="23">
        <f>SUM(AI48:AN48)</f>
        <v>3288.0150039999985</v>
      </c>
      <c r="P48" s="22">
        <f>SUM(AI48:AT48)</f>
        <v>6576.030007999997</v>
      </c>
      <c r="Q48" s="1" t="s">
        <v>19</v>
      </c>
      <c r="R48" s="1"/>
      <c r="S48"/>
      <c r="T48"/>
      <c r="W48" s="952">
        <v>495</v>
      </c>
      <c r="X48" s="952">
        <v>36</v>
      </c>
      <c r="Y48" s="952">
        <v>190</v>
      </c>
      <c r="Z48" s="952">
        <v>253</v>
      </c>
      <c r="AA48" s="23">
        <f>AA22*(1-AA49)</f>
        <v>548.00250066666638</v>
      </c>
      <c r="AB48" s="23">
        <f t="shared" ref="AB48:AT48" si="43">AB22*(1-AB49)</f>
        <v>548.00250066666638</v>
      </c>
      <c r="AC48" s="23">
        <f t="shared" si="43"/>
        <v>548.00250066666638</v>
      </c>
      <c r="AD48" s="23">
        <f t="shared" si="43"/>
        <v>548.00250066666638</v>
      </c>
      <c r="AE48" s="23">
        <f t="shared" si="43"/>
        <v>548.00250066666638</v>
      </c>
      <c r="AF48" s="23">
        <f t="shared" si="43"/>
        <v>548.00250066666638</v>
      </c>
      <c r="AG48" s="23">
        <f t="shared" si="43"/>
        <v>548.00250066666638</v>
      </c>
      <c r="AH48" s="23">
        <f t="shared" si="43"/>
        <v>548.00250066666638</v>
      </c>
      <c r="AI48" s="23">
        <f t="shared" si="43"/>
        <v>548.00250066666638</v>
      </c>
      <c r="AJ48" s="23">
        <f t="shared" si="43"/>
        <v>548.00250066666638</v>
      </c>
      <c r="AK48" s="23">
        <f t="shared" si="43"/>
        <v>548.00250066666638</v>
      </c>
      <c r="AL48" s="23">
        <f t="shared" si="43"/>
        <v>548.00250066666638</v>
      </c>
      <c r="AM48" s="23">
        <f t="shared" si="43"/>
        <v>548.00250066666638</v>
      </c>
      <c r="AN48" s="23">
        <f t="shared" si="43"/>
        <v>548.00250066666638</v>
      </c>
      <c r="AO48" s="23">
        <f t="shared" si="43"/>
        <v>548.00250066666638</v>
      </c>
      <c r="AP48" s="23">
        <f t="shared" si="43"/>
        <v>548.00250066666638</v>
      </c>
      <c r="AQ48" s="23">
        <f t="shared" si="43"/>
        <v>548.00250066666638</v>
      </c>
      <c r="AR48" s="23">
        <f t="shared" si="43"/>
        <v>548.00250066666638</v>
      </c>
      <c r="AS48" s="23">
        <f t="shared" si="43"/>
        <v>548.00250066666638</v>
      </c>
      <c r="AT48" s="23">
        <f t="shared" si="43"/>
        <v>548.00250066666638</v>
      </c>
      <c r="AU48" s="21" t="s">
        <v>285</v>
      </c>
      <c r="AX48" s="23"/>
    </row>
    <row r="49" spans="1:50" s="27" customFormat="1">
      <c r="B49" s="27" t="s">
        <v>567</v>
      </c>
      <c r="J49" s="264">
        <f>1-J48/J22</f>
        <v>0.43782616322626855</v>
      </c>
      <c r="K49" s="264">
        <f>1-K48/K22</f>
        <v>0.80658258809060157</v>
      </c>
      <c r="L49" s="264">
        <f>1-L48/L22</f>
        <v>0.67053621199963054</v>
      </c>
      <c r="M49" s="264">
        <f>1-M48/M22</f>
        <v>0.2308886364485736</v>
      </c>
      <c r="N49" s="592">
        <v>0.2</v>
      </c>
      <c r="O49" s="592">
        <v>0.2</v>
      </c>
      <c r="P49" s="141"/>
      <c r="Q49" s="27" t="s">
        <v>19</v>
      </c>
      <c r="S49"/>
      <c r="T49"/>
      <c r="W49" s="956"/>
      <c r="X49" s="956"/>
      <c r="Y49" s="1308"/>
      <c r="Z49" s="1308"/>
      <c r="AA49" s="141">
        <f t="shared" ref="AA49:AH49" si="44">$N$49</f>
        <v>0.2</v>
      </c>
      <c r="AB49" s="141">
        <f t="shared" si="44"/>
        <v>0.2</v>
      </c>
      <c r="AC49" s="141">
        <f t="shared" si="44"/>
        <v>0.2</v>
      </c>
      <c r="AD49" s="141">
        <f t="shared" si="44"/>
        <v>0.2</v>
      </c>
      <c r="AE49" s="141">
        <f t="shared" si="44"/>
        <v>0.2</v>
      </c>
      <c r="AF49" s="141">
        <f t="shared" si="44"/>
        <v>0.2</v>
      </c>
      <c r="AG49" s="141">
        <f t="shared" si="44"/>
        <v>0.2</v>
      </c>
      <c r="AH49" s="141">
        <f t="shared" si="44"/>
        <v>0.2</v>
      </c>
      <c r="AI49" s="141">
        <f>$O$49</f>
        <v>0.2</v>
      </c>
      <c r="AJ49" s="141">
        <f t="shared" ref="AJ49:AT49" si="45">$O$49</f>
        <v>0.2</v>
      </c>
      <c r="AK49" s="141">
        <f t="shared" si="45"/>
        <v>0.2</v>
      </c>
      <c r="AL49" s="141">
        <f t="shared" si="45"/>
        <v>0.2</v>
      </c>
      <c r="AM49" s="141">
        <f t="shared" si="45"/>
        <v>0.2</v>
      </c>
      <c r="AN49" s="141">
        <f t="shared" si="45"/>
        <v>0.2</v>
      </c>
      <c r="AO49" s="141">
        <f t="shared" si="45"/>
        <v>0.2</v>
      </c>
      <c r="AP49" s="141">
        <f t="shared" si="45"/>
        <v>0.2</v>
      </c>
      <c r="AQ49" s="141">
        <f t="shared" si="45"/>
        <v>0.2</v>
      </c>
      <c r="AR49" s="141">
        <f t="shared" si="45"/>
        <v>0.2</v>
      </c>
      <c r="AS49" s="141">
        <f t="shared" si="45"/>
        <v>0.2</v>
      </c>
      <c r="AT49" s="141">
        <f t="shared" si="45"/>
        <v>0.2</v>
      </c>
      <c r="AU49" s="28" t="s">
        <v>285</v>
      </c>
      <c r="AX49" s="28"/>
    </row>
    <row r="50" spans="1:50" s="27" customFormat="1">
      <c r="B50" s="27" t="s">
        <v>313</v>
      </c>
      <c r="J50" s="366">
        <f t="shared" ref="J50:O50" si="46">-J48/J56</f>
        <v>4.3570742401482662E-2</v>
      </c>
      <c r="K50" s="366">
        <f>-K48/K56</f>
        <v>3.0556481978426971E-2</v>
      </c>
      <c r="L50" s="366">
        <f t="shared" si="46"/>
        <v>1.9899275364411648E-2</v>
      </c>
      <c r="M50" s="366">
        <f>-M48/M56</f>
        <v>1.575213031437344E-2</v>
      </c>
      <c r="N50" s="366">
        <f t="shared" si="46"/>
        <v>7.628594200807283E-3</v>
      </c>
      <c r="O50" s="366">
        <f t="shared" si="46"/>
        <v>8.2730293035572049E-3</v>
      </c>
      <c r="P50" s="366"/>
      <c r="Q50" s="27" t="s">
        <v>19</v>
      </c>
      <c r="S50"/>
      <c r="T50"/>
      <c r="W50" s="651"/>
      <c r="X50" s="652"/>
      <c r="Y50" s="1309"/>
      <c r="Z50" s="1309"/>
      <c r="AA50" s="610"/>
      <c r="AB50" s="610"/>
      <c r="AC50" s="610"/>
      <c r="AD50" s="610"/>
      <c r="AE50" s="610"/>
      <c r="AF50" s="610"/>
      <c r="AG50" s="610"/>
      <c r="AH50" s="610"/>
      <c r="AI50" s="610"/>
      <c r="AJ50" s="610"/>
      <c r="AK50" s="610"/>
      <c r="AL50" s="610"/>
      <c r="AM50" s="610"/>
      <c r="AN50" s="610"/>
      <c r="AO50" s="610"/>
      <c r="AP50" s="610"/>
      <c r="AQ50" s="610"/>
      <c r="AR50" s="610"/>
      <c r="AS50" s="610"/>
      <c r="AT50" s="610"/>
      <c r="AU50" s="28" t="s">
        <v>285</v>
      </c>
      <c r="AX50" s="28"/>
    </row>
    <row r="51" spans="1:50" s="1" customFormat="1">
      <c r="B51" s="27"/>
      <c r="J51" s="264"/>
      <c r="K51" s="264"/>
      <c r="L51" s="264"/>
      <c r="M51" s="264"/>
      <c r="N51" s="264"/>
      <c r="O51" s="264"/>
      <c r="P51" s="264"/>
      <c r="Q51" s="1" t="s">
        <v>19</v>
      </c>
      <c r="S51"/>
      <c r="T51"/>
      <c r="W51" s="640"/>
      <c r="X51" s="653"/>
      <c r="Y51" s="952"/>
      <c r="Z51" s="952"/>
      <c r="AA51" s="59"/>
      <c r="AB51" s="59"/>
      <c r="AC51" s="59"/>
      <c r="AD51" s="59"/>
      <c r="AE51" s="59"/>
      <c r="AF51" s="59"/>
      <c r="AG51" s="59"/>
      <c r="AH51" s="59"/>
      <c r="AI51" s="59"/>
      <c r="AJ51" s="59"/>
      <c r="AK51" s="59"/>
      <c r="AL51" s="59"/>
      <c r="AM51" s="59"/>
      <c r="AN51" s="59"/>
      <c r="AO51" s="59"/>
      <c r="AP51" s="59"/>
      <c r="AQ51" s="59"/>
      <c r="AR51" s="59"/>
      <c r="AS51" s="59"/>
      <c r="AT51" s="59"/>
      <c r="AU51" s="21" t="s">
        <v>285</v>
      </c>
      <c r="AX51" s="21"/>
    </row>
    <row r="52" spans="1:50" s="26" customFormat="1">
      <c r="B52" s="981" t="s">
        <v>946</v>
      </c>
      <c r="J52" s="38">
        <f>COGS_Breakdown_1231!D43</f>
        <v>0</v>
      </c>
      <c r="K52" s="38">
        <f>COGS_Breakdown_1231!E43</f>
        <v>0</v>
      </c>
      <c r="L52" s="38">
        <f>COGS_Breakdown_1231!F43</f>
        <v>0</v>
      </c>
      <c r="M52" s="38">
        <f>COGS_Breakdown_1231!G43</f>
        <v>23151.796469999997</v>
      </c>
      <c r="N52" s="23">
        <f>SUM(W52:AH52)</f>
        <v>138032.27672872954</v>
      </c>
      <c r="O52" s="23">
        <f>SUM(AI52:AN52)</f>
        <v>61949.685534591197</v>
      </c>
      <c r="P52" s="22">
        <f>SUM(AI52:AT52)</f>
        <v>276729.55974842759</v>
      </c>
      <c r="Q52" s="1" t="s">
        <v>19</v>
      </c>
      <c r="R52" s="1"/>
      <c r="S52"/>
      <c r="T52"/>
      <c r="W52" s="952">
        <v>2178</v>
      </c>
      <c r="X52" s="952">
        <v>152</v>
      </c>
      <c r="Y52" s="952">
        <v>2990</v>
      </c>
      <c r="Z52" s="952">
        <v>228</v>
      </c>
      <c r="AA52" s="23">
        <f>(1-AA53)*AA25</f>
        <v>0</v>
      </c>
      <c r="AB52" s="23">
        <f t="shared" ref="AB52:AT52" si="47">(1-AB53)*AB25</f>
        <v>23349.056602943394</v>
      </c>
      <c r="AC52" s="23">
        <f t="shared" si="47"/>
        <v>16892.033542976937</v>
      </c>
      <c r="AD52" s="23">
        <f t="shared" si="47"/>
        <v>16892.033542976937</v>
      </c>
      <c r="AE52" s="23">
        <f t="shared" si="47"/>
        <v>22080.712788259956</v>
      </c>
      <c r="AF52" s="23">
        <f t="shared" si="47"/>
        <v>16892.033542976937</v>
      </c>
      <c r="AG52" s="23">
        <f t="shared" si="47"/>
        <v>16892.033542976937</v>
      </c>
      <c r="AH52" s="23">
        <f t="shared" si="47"/>
        <v>19486.373165618446</v>
      </c>
      <c r="AI52" s="23">
        <f t="shared" si="47"/>
        <v>9853.2494758909852</v>
      </c>
      <c r="AJ52" s="23">
        <f t="shared" si="47"/>
        <v>9853.2494758909852</v>
      </c>
      <c r="AK52" s="23">
        <f t="shared" si="47"/>
        <v>9853.2494758909852</v>
      </c>
      <c r="AL52" s="23">
        <f t="shared" si="47"/>
        <v>9853.2494758909852</v>
      </c>
      <c r="AM52" s="23">
        <f t="shared" si="47"/>
        <v>9853.2494758909852</v>
      </c>
      <c r="AN52" s="23">
        <f t="shared" si="47"/>
        <v>12683.438155136268</v>
      </c>
      <c r="AO52" s="23">
        <f t="shared" si="47"/>
        <v>35796.645702306079</v>
      </c>
      <c r="AP52" s="23">
        <f t="shared" si="47"/>
        <v>35796.645702306079</v>
      </c>
      <c r="AQ52" s="23">
        <f t="shared" si="47"/>
        <v>35796.645702306079</v>
      </c>
      <c r="AR52" s="23">
        <f t="shared" si="47"/>
        <v>35796.645702306079</v>
      </c>
      <c r="AS52" s="23">
        <f t="shared" si="47"/>
        <v>35796.645702306079</v>
      </c>
      <c r="AT52" s="23">
        <f t="shared" si="47"/>
        <v>35796.645702306079</v>
      </c>
      <c r="AU52" s="21" t="s">
        <v>285</v>
      </c>
      <c r="AX52" s="23"/>
    </row>
    <row r="53" spans="1:50" s="27" customFormat="1">
      <c r="B53" s="27" t="s">
        <v>567</v>
      </c>
      <c r="J53" s="611"/>
      <c r="K53" s="612"/>
      <c r="L53" s="612"/>
      <c r="M53" s="264">
        <f>1-M52/M25</f>
        <v>0.54946831109111893</v>
      </c>
      <c r="N53" s="592">
        <v>0.45</v>
      </c>
      <c r="O53" s="592">
        <v>0.5</v>
      </c>
      <c r="P53" s="592"/>
      <c r="Q53" s="27" t="s">
        <v>19</v>
      </c>
      <c r="S53"/>
      <c r="T53"/>
      <c r="W53" s="956"/>
      <c r="X53" s="956"/>
      <c r="Y53" s="478"/>
      <c r="Z53" s="478"/>
      <c r="AA53" s="141">
        <f t="shared" ref="AA53:AH53" si="48">$N$53</f>
        <v>0.45</v>
      </c>
      <c r="AB53" s="141">
        <f t="shared" si="48"/>
        <v>0.45</v>
      </c>
      <c r="AC53" s="141">
        <f t="shared" si="48"/>
        <v>0.45</v>
      </c>
      <c r="AD53" s="141">
        <f t="shared" si="48"/>
        <v>0.45</v>
      </c>
      <c r="AE53" s="141">
        <f t="shared" si="48"/>
        <v>0.45</v>
      </c>
      <c r="AF53" s="141">
        <f t="shared" si="48"/>
        <v>0.45</v>
      </c>
      <c r="AG53" s="141">
        <f t="shared" si="48"/>
        <v>0.45</v>
      </c>
      <c r="AH53" s="141">
        <f t="shared" si="48"/>
        <v>0.45</v>
      </c>
      <c r="AI53" s="141">
        <f>$O$53</f>
        <v>0.5</v>
      </c>
      <c r="AJ53" s="141">
        <f t="shared" ref="AJ53:AT53" si="49">$O$53</f>
        <v>0.5</v>
      </c>
      <c r="AK53" s="141">
        <f t="shared" si="49"/>
        <v>0.5</v>
      </c>
      <c r="AL53" s="141">
        <f t="shared" si="49"/>
        <v>0.5</v>
      </c>
      <c r="AM53" s="141">
        <f t="shared" si="49"/>
        <v>0.5</v>
      </c>
      <c r="AN53" s="141">
        <f t="shared" si="49"/>
        <v>0.5</v>
      </c>
      <c r="AO53" s="141">
        <f t="shared" si="49"/>
        <v>0.5</v>
      </c>
      <c r="AP53" s="141">
        <f t="shared" si="49"/>
        <v>0.5</v>
      </c>
      <c r="AQ53" s="141">
        <f t="shared" si="49"/>
        <v>0.5</v>
      </c>
      <c r="AR53" s="141">
        <f t="shared" si="49"/>
        <v>0.5</v>
      </c>
      <c r="AS53" s="141">
        <f t="shared" si="49"/>
        <v>0.5</v>
      </c>
      <c r="AT53" s="141">
        <f t="shared" si="49"/>
        <v>0.5</v>
      </c>
      <c r="AU53" s="28" t="s">
        <v>285</v>
      </c>
      <c r="AX53" s="28"/>
    </row>
    <row r="54" spans="1:50" s="27" customFormat="1">
      <c r="B54" s="27" t="s">
        <v>313</v>
      </c>
      <c r="J54" s="613"/>
      <c r="K54" s="614"/>
      <c r="L54" s="614"/>
      <c r="M54" s="614"/>
      <c r="N54" s="366">
        <f>-N52/N56</f>
        <v>0.19652637069829376</v>
      </c>
      <c r="O54" s="366">
        <f>-O52/O56</f>
        <v>0.15587263535912596</v>
      </c>
      <c r="P54" s="366"/>
      <c r="Q54" s="27" t="s">
        <v>19</v>
      </c>
      <c r="S54"/>
      <c r="T54"/>
      <c r="W54" s="651"/>
      <c r="X54" s="652"/>
      <c r="Y54" s="652"/>
      <c r="Z54" s="652"/>
      <c r="AA54" s="610"/>
      <c r="AB54" s="610"/>
      <c r="AC54" s="610"/>
      <c r="AD54" s="610"/>
      <c r="AE54" s="610"/>
      <c r="AF54" s="610"/>
      <c r="AG54" s="610"/>
      <c r="AH54" s="610"/>
      <c r="AI54" s="610"/>
      <c r="AJ54" s="610"/>
      <c r="AK54" s="610"/>
      <c r="AL54" s="610"/>
      <c r="AM54" s="610"/>
      <c r="AN54" s="610"/>
      <c r="AO54" s="610"/>
      <c r="AP54" s="610"/>
      <c r="AQ54" s="610"/>
      <c r="AR54" s="610"/>
      <c r="AS54" s="610"/>
      <c r="AT54" s="610"/>
      <c r="AU54" s="28" t="s">
        <v>285</v>
      </c>
      <c r="AX54" s="28"/>
    </row>
    <row r="55" spans="1:50" s="1" customFormat="1" ht="15" thickBot="1">
      <c r="B55" s="27"/>
      <c r="J55" s="133"/>
      <c r="K55" s="954"/>
      <c r="L55" s="954"/>
      <c r="M55" s="954"/>
      <c r="N55" s="955"/>
      <c r="O55" s="955"/>
      <c r="P55" s="318"/>
      <c r="Q55" s="1" t="s">
        <v>19</v>
      </c>
      <c r="S55"/>
      <c r="T55"/>
      <c r="W55" s="974"/>
      <c r="X55" s="975"/>
      <c r="Y55" s="975"/>
      <c r="Z55" s="975"/>
      <c r="AA55" s="976"/>
      <c r="AB55" s="976"/>
      <c r="AC55" s="976"/>
      <c r="AD55" s="976"/>
      <c r="AE55" s="976"/>
      <c r="AF55" s="976"/>
      <c r="AG55" s="976"/>
      <c r="AH55" s="976"/>
      <c r="AI55" s="976"/>
      <c r="AJ55" s="976"/>
      <c r="AK55" s="976"/>
      <c r="AL55" s="976"/>
      <c r="AM55" s="976"/>
      <c r="AN55" s="976"/>
      <c r="AO55" s="59"/>
      <c r="AP55" s="59"/>
      <c r="AQ55" s="59"/>
      <c r="AR55" s="59"/>
      <c r="AS55" s="59"/>
      <c r="AT55" s="59"/>
      <c r="AU55" s="21" t="s">
        <v>285</v>
      </c>
      <c r="AX55" s="21"/>
    </row>
    <row r="56" spans="1:50" s="1" customFormat="1">
      <c r="B56" s="26" t="s">
        <v>162</v>
      </c>
      <c r="J56" s="22">
        <f>-SUM(J30,J44,J48,J52)</f>
        <v>-183177.28273843712</v>
      </c>
      <c r="K56" s="22">
        <f>-SUM(K30,K44,K48,K52,K42)</f>
        <v>-287645.05142330768</v>
      </c>
      <c r="L56" s="22">
        <f>-SUM(L30,L44,L48,L52,L42)</f>
        <v>-430359.22178934095</v>
      </c>
      <c r="M56" s="22">
        <f>-SUM(M30,M44,M48,M52,M42)</f>
        <v>-516747.26449999999</v>
      </c>
      <c r="N56" s="22">
        <f>-SUM(N30,N44,N48,N52,N42)</f>
        <v>-702360.0763514631</v>
      </c>
      <c r="O56" s="22">
        <f t="shared" ref="O56:P56" si="50">-SUM(O30,O44,O48,O52,O42)</f>
        <v>-397437.85297439119</v>
      </c>
      <c r="P56" s="22">
        <f t="shared" si="50"/>
        <v>-916065.3415342276</v>
      </c>
      <c r="Q56" s="1" t="s">
        <v>19</v>
      </c>
      <c r="S56"/>
      <c r="T56"/>
      <c r="V56" s="21"/>
      <c r="W56" s="952">
        <v>-58238.334020000002</v>
      </c>
      <c r="X56" s="952">
        <v>-42034.648710000001</v>
      </c>
      <c r="Y56" s="952">
        <v>-27982</v>
      </c>
      <c r="Z56" s="952">
        <v>-10829</v>
      </c>
      <c r="AA56" s="22">
        <f t="shared" ref="AA56:AN56" si="51">-SUM(AA30,AA44,AA48,AA52)</f>
        <v>-27244.809769466661</v>
      </c>
      <c r="AB56" s="22">
        <f t="shared" si="51"/>
        <v>-69673.07403721007</v>
      </c>
      <c r="AC56" s="22">
        <f t="shared" si="51"/>
        <v>-77286.436452576934</v>
      </c>
      <c r="AD56" s="22">
        <f t="shared" si="51"/>
        <v>-74305.273530876933</v>
      </c>
      <c r="AE56" s="22">
        <f t="shared" si="51"/>
        <v>-82196.961607059959</v>
      </c>
      <c r="AF56" s="22">
        <f t="shared" si="51"/>
        <v>-73509.507896076932</v>
      </c>
      <c r="AG56" s="22">
        <f t="shared" si="51"/>
        <v>-76346.29370767693</v>
      </c>
      <c r="AH56" s="22">
        <f t="shared" si="51"/>
        <v>-82713.736620518437</v>
      </c>
      <c r="AI56" s="22">
        <f t="shared" si="51"/>
        <v>-74747.177562024313</v>
      </c>
      <c r="AJ56" s="22">
        <f t="shared" si="51"/>
        <v>-61682.320482224313</v>
      </c>
      <c r="AK56" s="22">
        <f t="shared" si="51"/>
        <v>-73131.204804224326</v>
      </c>
      <c r="AL56" s="22">
        <f t="shared" si="51"/>
        <v>-61682.320482224313</v>
      </c>
      <c r="AM56" s="22">
        <f t="shared" si="51"/>
        <v>-61682.320482224313</v>
      </c>
      <c r="AN56" s="22">
        <f t="shared" si="51"/>
        <v>-64512.509161469599</v>
      </c>
      <c r="AO56" s="23">
        <f t="shared" ref="AO56:AT56" si="52">-(AO30+AO48+AO52)</f>
        <v>-87625.716708639404</v>
      </c>
      <c r="AP56" s="23">
        <f t="shared" si="52"/>
        <v>-87625.716708639404</v>
      </c>
      <c r="AQ56" s="23">
        <f t="shared" si="52"/>
        <v>-87625.716708639404</v>
      </c>
      <c r="AR56" s="23">
        <f t="shared" si="52"/>
        <v>-86883.09608963941</v>
      </c>
      <c r="AS56" s="23">
        <f t="shared" si="52"/>
        <v>-84433.621172139407</v>
      </c>
      <c r="AT56" s="23">
        <f t="shared" si="52"/>
        <v>-84433.621172139407</v>
      </c>
      <c r="AU56" s="21" t="s">
        <v>285</v>
      </c>
      <c r="AX56" s="21"/>
    </row>
    <row r="57" spans="1:50" s="1" customFormat="1">
      <c r="B57" s="27" t="s">
        <v>695</v>
      </c>
      <c r="J57" s="35">
        <f t="shared" ref="J57:O57" si="53">1+J56/J27</f>
        <v>0.17788810920813558</v>
      </c>
      <c r="K57" s="35">
        <f t="shared" si="53"/>
        <v>0.45809744312681633</v>
      </c>
      <c r="L57" s="35">
        <f t="shared" si="53"/>
        <v>0.34340185419154678</v>
      </c>
      <c r="M57" s="35">
        <f t="shared" si="53"/>
        <v>0.34490952294710941</v>
      </c>
      <c r="N57" s="35">
        <f t="shared" si="53"/>
        <v>0.35641233648440318</v>
      </c>
      <c r="O57" s="35">
        <f t="shared" si="53"/>
        <v>0.35842969859544271</v>
      </c>
      <c r="P57" s="35"/>
      <c r="Q57" s="1" t="s">
        <v>19</v>
      </c>
      <c r="S57"/>
      <c r="T57"/>
      <c r="W57" s="641"/>
      <c r="X57" s="641"/>
      <c r="Y57" s="641"/>
      <c r="Z57" s="641"/>
      <c r="AA57" s="21"/>
      <c r="AB57" s="21"/>
      <c r="AC57" s="21"/>
      <c r="AD57" s="21"/>
      <c r="AE57" s="21"/>
      <c r="AF57" s="21"/>
      <c r="AG57" s="21"/>
      <c r="AH57" s="21"/>
      <c r="AI57" s="21"/>
      <c r="AJ57" s="21"/>
      <c r="AK57" s="21"/>
      <c r="AL57" s="21"/>
      <c r="AM57" s="21"/>
      <c r="AN57" s="21"/>
      <c r="AO57" s="21"/>
      <c r="AP57" s="21"/>
      <c r="AQ57" s="21"/>
      <c r="AR57" s="21"/>
      <c r="AS57" s="21"/>
      <c r="AT57" s="21"/>
      <c r="AU57" s="21" t="s">
        <v>285</v>
      </c>
      <c r="AX57" s="21"/>
    </row>
    <row r="58" spans="1:50" s="1" customFormat="1">
      <c r="J58" s="318"/>
      <c r="K58" s="318"/>
      <c r="L58" s="318"/>
      <c r="M58" s="38"/>
      <c r="N58" s="40"/>
      <c r="O58" s="40"/>
      <c r="P58" s="40"/>
      <c r="S58"/>
      <c r="T58"/>
      <c r="W58" s="641"/>
      <c r="X58" s="641"/>
      <c r="Y58" s="641"/>
      <c r="Z58" s="641"/>
      <c r="AA58" s="21"/>
      <c r="AB58" s="21"/>
      <c r="AC58" s="21"/>
      <c r="AD58" s="21"/>
      <c r="AE58" s="21"/>
      <c r="AF58" s="21"/>
      <c r="AG58" s="21"/>
      <c r="AH58" s="21"/>
      <c r="AI58" s="21"/>
      <c r="AJ58" s="21"/>
      <c r="AK58" s="21"/>
      <c r="AL58" s="21"/>
      <c r="AM58" s="21"/>
      <c r="AN58" s="21"/>
      <c r="AO58" s="21"/>
      <c r="AP58" s="21"/>
      <c r="AQ58" s="21"/>
      <c r="AR58" s="21"/>
      <c r="AS58" s="21"/>
      <c r="AT58" s="21"/>
      <c r="AU58" s="21" t="s">
        <v>285</v>
      </c>
      <c r="AX58" s="21"/>
    </row>
    <row r="59" spans="1:50" s="1" customFormat="1">
      <c r="A59" s="1" t="s">
        <v>285</v>
      </c>
      <c r="B59" s="13" t="s">
        <v>648</v>
      </c>
      <c r="C59" s="2"/>
      <c r="D59" s="2"/>
      <c r="E59" s="2"/>
      <c r="F59" s="2"/>
      <c r="G59" s="2"/>
      <c r="H59" s="2"/>
      <c r="I59" s="2"/>
      <c r="J59" s="415"/>
      <c r="K59" s="415"/>
      <c r="L59" s="415"/>
      <c r="M59" s="415"/>
      <c r="N59" s="415"/>
      <c r="O59" s="415"/>
      <c r="P59" s="415"/>
      <c r="Q59" s="2"/>
      <c r="R59" s="2"/>
      <c r="S59"/>
      <c r="T59"/>
      <c r="V59" s="2"/>
      <c r="W59" s="32"/>
      <c r="X59" s="32"/>
      <c r="Y59" s="32"/>
      <c r="Z59" s="32"/>
      <c r="AA59" s="32"/>
      <c r="AB59" s="32"/>
      <c r="AC59" s="32"/>
      <c r="AD59" s="32"/>
      <c r="AE59" s="32"/>
      <c r="AF59" s="32"/>
      <c r="AG59" s="32"/>
      <c r="AH59" s="32"/>
      <c r="AI59" s="32"/>
      <c r="AJ59" s="32"/>
      <c r="AK59" s="32"/>
      <c r="AL59" s="32"/>
      <c r="AM59" s="32"/>
      <c r="AN59" s="32"/>
      <c r="AO59" s="32"/>
      <c r="AP59" s="32"/>
      <c r="AQ59" s="32"/>
      <c r="AR59" s="32"/>
      <c r="AS59" s="32"/>
      <c r="AT59" s="32"/>
      <c r="AU59" s="21" t="s">
        <v>285</v>
      </c>
      <c r="AX59" s="21"/>
    </row>
    <row r="60" spans="1:50" s="1" customFormat="1">
      <c r="B60" s="26" t="s">
        <v>650</v>
      </c>
      <c r="J60" s="447">
        <f>三费_1231!D10</f>
        <v>23303.948989999997</v>
      </c>
      <c r="K60" s="447">
        <f>三费_1231!E10</f>
        <v>30540.087840000007</v>
      </c>
      <c r="L60" s="447">
        <f>三费_1231!F10</f>
        <v>30891.562700000002</v>
      </c>
      <c r="M60" s="447">
        <f>三费_1231!G10</f>
        <v>18449</v>
      </c>
      <c r="N60" s="448">
        <f ca="1">N61+N64+N65</f>
        <v>20579.543412578714</v>
      </c>
      <c r="O60" s="448">
        <f ca="1">O61+O64+O65</f>
        <v>7130.8500453036831</v>
      </c>
      <c r="P60" s="448">
        <f ca="1">P61+P64+P65</f>
        <v>16877.393831692272</v>
      </c>
      <c r="Q60" s="1" t="s">
        <v>19</v>
      </c>
      <c r="S60"/>
      <c r="T60"/>
      <c r="U60" s="435"/>
      <c r="W60" s="960">
        <v>1638</v>
      </c>
      <c r="X60" s="960">
        <v>1590</v>
      </c>
      <c r="Y60" s="960">
        <v>1640</v>
      </c>
      <c r="Z60" s="960">
        <v>1719</v>
      </c>
      <c r="AA60" s="448">
        <f ca="1">AA61+AA64+AA65</f>
        <v>1041.4258829309088</v>
      </c>
      <c r="AB60" s="448">
        <f t="shared" ref="AB60:AT60" ca="1" si="54">AB61+AB64+AB65</f>
        <v>1761.504728602607</v>
      </c>
      <c r="AC60" s="448">
        <f ca="1">AC61+AC64+AC65</f>
        <v>1852.2138874971561</v>
      </c>
      <c r="AD60" s="448">
        <f t="shared" ca="1" si="54"/>
        <v>1814.1301897971562</v>
      </c>
      <c r="AE60" s="1207">
        <f ca="1">AE61+AE64+AE65</f>
        <v>1945.6269480386654</v>
      </c>
      <c r="AF60" s="448">
        <f t="shared" ca="1" si="54"/>
        <v>1800.9380650971561</v>
      </c>
      <c r="AG60" s="448">
        <f t="shared" ca="1" si="54"/>
        <v>1839.2730084971561</v>
      </c>
      <c r="AH60" s="448">
        <f t="shared" ca="1" si="54"/>
        <v>1937.4307021179109</v>
      </c>
      <c r="AI60" s="448">
        <f t="shared" ca="1" si="54"/>
        <v>1300.3820387031296</v>
      </c>
      <c r="AJ60" s="448">
        <f t="shared" ca="1" si="54"/>
        <v>1123.8299160031297</v>
      </c>
      <c r="AK60" s="448">
        <f t="shared" ca="1" si="54"/>
        <v>1278.5445690031297</v>
      </c>
      <c r="AL60" s="448">
        <f t="shared" ca="1" si="54"/>
        <v>1123.8299160031297</v>
      </c>
      <c r="AM60" s="448">
        <f t="shared" ca="1" si="54"/>
        <v>1123.8299160031297</v>
      </c>
      <c r="AN60" s="448">
        <f t="shared" ca="1" si="54"/>
        <v>1180.4336895880356</v>
      </c>
      <c r="AO60" s="448">
        <f t="shared" ca="1" si="54"/>
        <v>1642.6978405314317</v>
      </c>
      <c r="AP60" s="448">
        <f ca="1">AP61+AP64+AP65</f>
        <v>1642.6978405314317</v>
      </c>
      <c r="AQ60" s="448">
        <f t="shared" ca="1" si="54"/>
        <v>1642.6978405314317</v>
      </c>
      <c r="AR60" s="448">
        <f t="shared" ca="1" si="54"/>
        <v>1631.2729079314317</v>
      </c>
      <c r="AS60" s="448">
        <f t="shared" ca="1" si="54"/>
        <v>1593.5886784314316</v>
      </c>
      <c r="AT60" s="448">
        <f t="shared" ca="1" si="54"/>
        <v>1593.5886784314316</v>
      </c>
      <c r="AU60" s="21" t="s">
        <v>285</v>
      </c>
      <c r="AX60" s="21"/>
    </row>
    <row r="61" spans="1:50" s="1" customFormat="1">
      <c r="C61" s="1" t="s">
        <v>655</v>
      </c>
      <c r="J61" s="421">
        <f>三费_1231!D11</f>
        <v>401.50491836590555</v>
      </c>
      <c r="K61" s="421">
        <f>三费_1231!E11</f>
        <v>917.10076192431893</v>
      </c>
      <c r="L61" s="421">
        <f>三费_1231!F11</f>
        <v>11298.32056460113</v>
      </c>
      <c r="M61" s="421">
        <f>三费_1231!G11</f>
        <v>11279.7043257442</v>
      </c>
      <c r="N61" s="253">
        <f>ESOP!P25/1000</f>
        <v>7854.3163760709058</v>
      </c>
      <c r="O61" s="253">
        <f>ESOP!Q25/1000/2</f>
        <v>936.08304776186014</v>
      </c>
      <c r="P61" s="253">
        <f>ESOP!Q25/1000</f>
        <v>1872.1660955237203</v>
      </c>
      <c r="Q61" s="1" t="s">
        <v>19</v>
      </c>
      <c r="S61"/>
      <c r="T61"/>
      <c r="U61"/>
      <c r="W61" s="641">
        <f>$N$61/12</f>
        <v>654.52636467257548</v>
      </c>
      <c r="X61" s="641">
        <f t="shared" ref="X61:Z61" si="55">$N$61/12</f>
        <v>654.52636467257548</v>
      </c>
      <c r="Y61" s="641">
        <f t="shared" si="55"/>
        <v>654.52636467257548</v>
      </c>
      <c r="Z61" s="641">
        <f t="shared" si="55"/>
        <v>654.52636467257548</v>
      </c>
      <c r="AA61" s="21">
        <f>($N$61-SUM($W$61:$Z$61))/8</f>
        <v>654.52636467257548</v>
      </c>
      <c r="AB61" s="21">
        <f t="shared" ref="AB61:AH61" si="56">($N$61-SUM($W$61:$Z$61))/8</f>
        <v>654.52636467257548</v>
      </c>
      <c r="AC61" s="21">
        <f t="shared" si="56"/>
        <v>654.52636467257548</v>
      </c>
      <c r="AD61" s="21">
        <f t="shared" si="56"/>
        <v>654.52636467257548</v>
      </c>
      <c r="AE61" s="21">
        <f t="shared" si="56"/>
        <v>654.52636467257548</v>
      </c>
      <c r="AF61" s="21">
        <f t="shared" si="56"/>
        <v>654.52636467257548</v>
      </c>
      <c r="AG61" s="21">
        <f t="shared" si="56"/>
        <v>654.52636467257548</v>
      </c>
      <c r="AH61" s="21">
        <f t="shared" si="56"/>
        <v>654.52636467257548</v>
      </c>
      <c r="AI61" s="21">
        <f t="shared" ref="AI61:AN61" si="57">$O$61/6</f>
        <v>156.01384129364337</v>
      </c>
      <c r="AJ61" s="21">
        <f t="shared" si="57"/>
        <v>156.01384129364337</v>
      </c>
      <c r="AK61" s="21">
        <f t="shared" si="57"/>
        <v>156.01384129364337</v>
      </c>
      <c r="AL61" s="21">
        <f t="shared" si="57"/>
        <v>156.01384129364337</v>
      </c>
      <c r="AM61" s="21">
        <f t="shared" si="57"/>
        <v>156.01384129364337</v>
      </c>
      <c r="AN61" s="21">
        <f t="shared" si="57"/>
        <v>156.01384129364337</v>
      </c>
      <c r="AO61" s="21">
        <f t="shared" ref="AO61:AT61" si="58">$P$61/12</f>
        <v>156.01384129364337</v>
      </c>
      <c r="AP61" s="21">
        <f>$P$61/12</f>
        <v>156.01384129364337</v>
      </c>
      <c r="AQ61" s="21">
        <f t="shared" si="58"/>
        <v>156.01384129364337</v>
      </c>
      <c r="AR61" s="21">
        <f t="shared" si="58"/>
        <v>156.01384129364337</v>
      </c>
      <c r="AS61" s="21">
        <f t="shared" si="58"/>
        <v>156.01384129364337</v>
      </c>
      <c r="AT61" s="21">
        <f t="shared" si="58"/>
        <v>156.01384129364337</v>
      </c>
      <c r="AU61" s="21" t="s">
        <v>285</v>
      </c>
      <c r="AX61" s="21"/>
    </row>
    <row r="62" spans="1:50" s="1" customFormat="1" ht="15">
      <c r="A62" s="495"/>
      <c r="C62" s="1" t="s">
        <v>650</v>
      </c>
      <c r="J62" s="421">
        <f>三费_1231!D12</f>
        <v>22902.444071634091</v>
      </c>
      <c r="K62" s="421">
        <f>三费_1231!E12</f>
        <v>29622.98707807569</v>
      </c>
      <c r="L62" s="421">
        <f>三费_1231!F12</f>
        <v>19593.242135398872</v>
      </c>
      <c r="M62" s="421">
        <f>三费_1231!G12</f>
        <v>7169.2956742557999</v>
      </c>
      <c r="N62" s="494">
        <f ca="1">N64+N65</f>
        <v>12725.227036507809</v>
      </c>
      <c r="O62" s="494">
        <f ca="1">O64+O65</f>
        <v>6194.766997541823</v>
      </c>
      <c r="P62" s="145">
        <f ca="1">SUM(AI62:AT62)</f>
        <v>15005.227736168552</v>
      </c>
      <c r="Q62" s="1" t="s">
        <v>19</v>
      </c>
      <c r="S62"/>
      <c r="T62"/>
      <c r="U62" s="435"/>
      <c r="W62" s="664">
        <f>W60-W61</f>
        <v>983.47363532742452</v>
      </c>
      <c r="X62" s="664">
        <f>X60-X61</f>
        <v>935.47363532742452</v>
      </c>
      <c r="Y62" s="664">
        <f>Y60-Y61</f>
        <v>985.47363532742452</v>
      </c>
      <c r="Z62" s="664">
        <f>Z60-Z61</f>
        <v>1064.4736353274245</v>
      </c>
      <c r="AA62" s="21">
        <f ca="1">MAX(AA27*AA63,AA64+AA65)</f>
        <v>386.89951825833327</v>
      </c>
      <c r="AB62" s="21">
        <f t="shared" ref="AB62:AT62" ca="1" si="59">MAX(AB27*AB63,AB64+AB65)</f>
        <v>1106.9783639300315</v>
      </c>
      <c r="AC62" s="21">
        <f t="shared" ca="1" si="59"/>
        <v>1197.6875228245806</v>
      </c>
      <c r="AD62" s="21">
        <f t="shared" ca="1" si="59"/>
        <v>1159.6038251245807</v>
      </c>
      <c r="AE62" s="21">
        <f t="shared" ca="1" si="59"/>
        <v>1291.1005833660899</v>
      </c>
      <c r="AF62" s="21">
        <f t="shared" ca="1" si="59"/>
        <v>1146.4117004245807</v>
      </c>
      <c r="AG62" s="21">
        <f t="shared" ca="1" si="59"/>
        <v>1184.7466438245806</v>
      </c>
      <c r="AH62" s="21">
        <f t="shared" ca="1" si="59"/>
        <v>1282.9043374453354</v>
      </c>
      <c r="AI62" s="21">
        <f t="shared" ca="1" si="59"/>
        <v>1144.3681974094861</v>
      </c>
      <c r="AJ62" s="21">
        <f t="shared" ca="1" si="59"/>
        <v>967.81607470948632</v>
      </c>
      <c r="AK62" s="21">
        <f t="shared" ca="1" si="59"/>
        <v>1122.5307277094864</v>
      </c>
      <c r="AL62" s="21">
        <f t="shared" ca="1" si="59"/>
        <v>967.81607470948632</v>
      </c>
      <c r="AM62" s="21">
        <f t="shared" ca="1" si="59"/>
        <v>967.81607470948632</v>
      </c>
      <c r="AN62" s="21">
        <f t="shared" ca="1" si="59"/>
        <v>1024.4198482943921</v>
      </c>
      <c r="AO62" s="21">
        <f t="shared" ca="1" si="59"/>
        <v>1486.6839992377884</v>
      </c>
      <c r="AP62" s="21">
        <f t="shared" ca="1" si="59"/>
        <v>1486.6839992377884</v>
      </c>
      <c r="AQ62" s="21">
        <f t="shared" ca="1" si="59"/>
        <v>1486.6839992377884</v>
      </c>
      <c r="AR62" s="21">
        <f t="shared" ca="1" si="59"/>
        <v>1475.2590666377882</v>
      </c>
      <c r="AS62" s="21">
        <f t="shared" ca="1" si="59"/>
        <v>1437.5748371377881</v>
      </c>
      <c r="AT62" s="21">
        <f t="shared" ca="1" si="59"/>
        <v>1437.5748371377881</v>
      </c>
      <c r="AU62" s="21" t="s">
        <v>285</v>
      </c>
      <c r="AX62" s="21"/>
    </row>
    <row r="63" spans="1:50" s="27" customFormat="1">
      <c r="D63" s="27" t="s">
        <v>290</v>
      </c>
      <c r="J63" s="581">
        <f>J62/J27</f>
        <v>0.10278770007944421</v>
      </c>
      <c r="K63" s="581">
        <f>K62/K27</f>
        <v>5.5807573815016623E-2</v>
      </c>
      <c r="L63" s="581">
        <f>L62/L27</f>
        <v>2.9893367691737917E-2</v>
      </c>
      <c r="M63" s="581">
        <f>M62/M27</f>
        <v>9.0886544468228286E-3</v>
      </c>
      <c r="N63" s="592">
        <v>0.01</v>
      </c>
      <c r="O63" s="141">
        <f>N63</f>
        <v>0.01</v>
      </c>
      <c r="P63" s="141">
        <f>O63</f>
        <v>0.01</v>
      </c>
      <c r="Q63" s="27" t="s">
        <v>19</v>
      </c>
      <c r="S63"/>
      <c r="T63"/>
      <c r="U63" s="582"/>
      <c r="W63" s="654"/>
      <c r="X63" s="654"/>
      <c r="Y63" s="654"/>
      <c r="Z63" s="654"/>
      <c r="AA63" s="158">
        <f>$N$63</f>
        <v>0.01</v>
      </c>
      <c r="AB63" s="158">
        <f t="shared" ref="AB63:AH63" si="60">$N$63</f>
        <v>0.01</v>
      </c>
      <c r="AC63" s="158">
        <f t="shared" si="60"/>
        <v>0.01</v>
      </c>
      <c r="AD63" s="158">
        <f t="shared" si="60"/>
        <v>0.01</v>
      </c>
      <c r="AE63" s="158">
        <f t="shared" si="60"/>
        <v>0.01</v>
      </c>
      <c r="AF63" s="158">
        <f t="shared" si="60"/>
        <v>0.01</v>
      </c>
      <c r="AG63" s="158">
        <f t="shared" si="60"/>
        <v>0.01</v>
      </c>
      <c r="AH63" s="158">
        <f t="shared" si="60"/>
        <v>0.01</v>
      </c>
      <c r="AI63" s="158">
        <f>$O$63</f>
        <v>0.01</v>
      </c>
      <c r="AJ63" s="158">
        <f t="shared" ref="AJ63:AT63" si="61">$O$63</f>
        <v>0.01</v>
      </c>
      <c r="AK63" s="158">
        <f t="shared" si="61"/>
        <v>0.01</v>
      </c>
      <c r="AL63" s="158">
        <f t="shared" si="61"/>
        <v>0.01</v>
      </c>
      <c r="AM63" s="158">
        <f t="shared" si="61"/>
        <v>0.01</v>
      </c>
      <c r="AN63" s="158">
        <f t="shared" si="61"/>
        <v>0.01</v>
      </c>
      <c r="AO63" s="158">
        <f t="shared" si="61"/>
        <v>0.01</v>
      </c>
      <c r="AP63" s="158">
        <f>$O$63</f>
        <v>0.01</v>
      </c>
      <c r="AQ63" s="158">
        <f t="shared" si="61"/>
        <v>0.01</v>
      </c>
      <c r="AR63" s="158">
        <f t="shared" si="61"/>
        <v>0.01</v>
      </c>
      <c r="AS63" s="158">
        <f t="shared" si="61"/>
        <v>0.01</v>
      </c>
      <c r="AT63" s="158">
        <f t="shared" si="61"/>
        <v>0.01</v>
      </c>
      <c r="AU63" s="28" t="s">
        <v>285</v>
      </c>
      <c r="AX63" s="28"/>
    </row>
    <row r="64" spans="1:50" s="1" customFormat="1">
      <c r="D64" s="1" t="s">
        <v>623</v>
      </c>
      <c r="J64" s="254"/>
      <c r="K64" s="254"/>
      <c r="L64" s="254"/>
      <c r="M64" s="254"/>
      <c r="N64" s="417">
        <f ca="1">SUM(W64:AH64)</f>
        <v>9930.1951508555812</v>
      </c>
      <c r="O64" s="417">
        <f ca="1">SUM(AI64:AN64)</f>
        <v>2002.2191690634813</v>
      </c>
      <c r="P64" s="145">
        <f ca="1">SUM(AI64:AT64)</f>
        <v>6620.1320792118695</v>
      </c>
      <c r="Q64" s="1" t="s">
        <v>19</v>
      </c>
      <c r="S64"/>
      <c r="T64"/>
      <c r="U64" s="476"/>
      <c r="W64" s="1083">
        <f>W62</f>
        <v>983.47363532742452</v>
      </c>
      <c r="X64" s="1083">
        <f>X62</f>
        <v>935.47363532742452</v>
      </c>
      <c r="Y64" s="1083">
        <f t="shared" ref="Y64:Z64" si="62">Y62</f>
        <v>985.47363532742452</v>
      </c>
      <c r="Z64" s="1083">
        <f t="shared" si="62"/>
        <v>1064.4736353274245</v>
      </c>
      <c r="AA64" s="436">
        <f t="shared" ref="AA64:AT64" ca="1" si="63">IF(AA62-AA65&gt;=0,AA62-AA65,0)</f>
        <v>386.89951825833327</v>
      </c>
      <c r="AB64" s="436">
        <f t="shared" ca="1" si="63"/>
        <v>1106.9783639300315</v>
      </c>
      <c r="AC64" s="436">
        <f t="shared" ca="1" si="63"/>
        <v>731.84887521587575</v>
      </c>
      <c r="AD64" s="436">
        <f t="shared" ca="1" si="63"/>
        <v>693.76517751587585</v>
      </c>
      <c r="AE64" s="436">
        <f t="shared" ca="1" si="63"/>
        <v>825.26193575738512</v>
      </c>
      <c r="AF64" s="436">
        <f t="shared" ca="1" si="63"/>
        <v>680.57305281587583</v>
      </c>
      <c r="AG64" s="436">
        <f t="shared" ca="1" si="63"/>
        <v>718.90799621587576</v>
      </c>
      <c r="AH64" s="436">
        <f t="shared" ca="1" si="63"/>
        <v>817.06568983663055</v>
      </c>
      <c r="AI64" s="436">
        <f t="shared" ca="1" si="63"/>
        <v>445.61022599642911</v>
      </c>
      <c r="AJ64" s="436">
        <f t="shared" ca="1" si="63"/>
        <v>269.05810329642929</v>
      </c>
      <c r="AK64" s="436">
        <f t="shared" ca="1" si="63"/>
        <v>423.77275629642941</v>
      </c>
      <c r="AL64" s="436">
        <f t="shared" ca="1" si="63"/>
        <v>269.05810329642929</v>
      </c>
      <c r="AM64" s="436">
        <f t="shared" ca="1" si="63"/>
        <v>269.05810329642929</v>
      </c>
      <c r="AN64" s="436">
        <f t="shared" ca="1" si="63"/>
        <v>325.66187688133505</v>
      </c>
      <c r="AO64" s="436">
        <f t="shared" ca="1" si="63"/>
        <v>787.92602782473136</v>
      </c>
      <c r="AP64" s="436">
        <f t="shared" ca="1" si="63"/>
        <v>787.92602782473136</v>
      </c>
      <c r="AQ64" s="436">
        <f t="shared" ca="1" si="63"/>
        <v>787.92602782473136</v>
      </c>
      <c r="AR64" s="436">
        <f t="shared" ca="1" si="63"/>
        <v>776.50109522473122</v>
      </c>
      <c r="AS64" s="436">
        <f t="shared" ca="1" si="63"/>
        <v>738.81686572473109</v>
      </c>
      <c r="AT64" s="436">
        <f t="shared" ca="1" si="63"/>
        <v>738.81686572473109</v>
      </c>
      <c r="AU64" s="21" t="s">
        <v>285</v>
      </c>
      <c r="AX64" s="21"/>
    </row>
    <row r="65" spans="1:50" s="1" customFormat="1">
      <c r="D65" s="378" t="s">
        <v>776</v>
      </c>
      <c r="J65" s="254"/>
      <c r="K65" s="254"/>
      <c r="L65" s="254"/>
      <c r="M65" s="254"/>
      <c r="N65" s="417">
        <f>SUM(W65:AH65)</f>
        <v>2795.0318856522285</v>
      </c>
      <c r="O65" s="417">
        <f>SUM(AI65:AN65)</f>
        <v>4192.5478284783421</v>
      </c>
      <c r="P65" s="145">
        <f>SUM(AI65:AT65)</f>
        <v>8385.0956569566843</v>
      </c>
      <c r="Q65" s="1" t="s">
        <v>19</v>
      </c>
      <c r="S65"/>
      <c r="T65"/>
      <c r="U65" s="476"/>
      <c r="W65" s="641"/>
      <c r="X65" s="641"/>
      <c r="Y65" s="641"/>
      <c r="Z65" s="641"/>
      <c r="AA65" s="21"/>
      <c r="AB65" s="21"/>
      <c r="AC65" s="393">
        <f>IF(Control!$H$17=1,UOP!L20)</f>
        <v>465.83864760870478</v>
      </c>
      <c r="AD65" s="393">
        <f>IF(Control!$H$17=1,UOP!M20)</f>
        <v>465.83864760870478</v>
      </c>
      <c r="AE65" s="393">
        <f>IF(Control!$H$17=1,UOP!N20)</f>
        <v>465.83864760870478</v>
      </c>
      <c r="AF65" s="393">
        <f>IF(Control!$H$17=1,UOP!O20)</f>
        <v>465.83864760870478</v>
      </c>
      <c r="AG65" s="393">
        <f>IF(Control!$H$17=1,UOP!P20)</f>
        <v>465.83864760870478</v>
      </c>
      <c r="AH65" s="393">
        <f>IF(Control!$H$17=1,UOP!Q20)</f>
        <v>465.83864760870478</v>
      </c>
      <c r="AI65" s="393">
        <f>IF(Control!$H$17=1,UOP!R20)</f>
        <v>698.75797141305702</v>
      </c>
      <c r="AJ65" s="393">
        <f>IF(Control!$H$17=1,UOP!S20)</f>
        <v>698.75797141305702</v>
      </c>
      <c r="AK65" s="393">
        <f>IF(Control!$H$17=1,UOP!T20)</f>
        <v>698.75797141305702</v>
      </c>
      <c r="AL65" s="393">
        <f>IF(Control!$H$17=1,UOP!U20)</f>
        <v>698.75797141305702</v>
      </c>
      <c r="AM65" s="393">
        <f>IF(Control!$H$17=1,UOP!V20)</f>
        <v>698.75797141305702</v>
      </c>
      <c r="AN65" s="393">
        <f>IF(Control!$H$17=1,UOP!W20)</f>
        <v>698.75797141305702</v>
      </c>
      <c r="AO65" s="393">
        <f>IF(Control!$H$17=1,UOP!X20)</f>
        <v>698.75797141305702</v>
      </c>
      <c r="AP65" s="393">
        <f>IF(Control!$H$17=1,UOP!Y20)</f>
        <v>698.75797141305702</v>
      </c>
      <c r="AQ65" s="393">
        <f>IF(Control!$H$17=1,UOP!Z20)</f>
        <v>698.75797141305702</v>
      </c>
      <c r="AR65" s="393">
        <f>IF(Control!$H$17=1,UOP!AA20)</f>
        <v>698.75797141305702</v>
      </c>
      <c r="AS65" s="393">
        <f>IF(Control!$H$17=1,UOP!AB20)</f>
        <v>698.75797141305702</v>
      </c>
      <c r="AT65" s="393">
        <f>IF(Control!$H$17=1,UOP!AC20)</f>
        <v>698.75797141305702</v>
      </c>
      <c r="AU65" s="21" t="s">
        <v>285</v>
      </c>
      <c r="AX65" s="21"/>
    </row>
    <row r="66" spans="1:50" s="1" customFormat="1">
      <c r="J66" s="254"/>
      <c r="K66" s="254"/>
      <c r="L66" s="254"/>
      <c r="M66" s="254"/>
      <c r="N66" s="417"/>
      <c r="O66" s="417"/>
      <c r="P66" s="417"/>
      <c r="Q66" s="1" t="s">
        <v>19</v>
      </c>
      <c r="S66"/>
      <c r="T66"/>
      <c r="U66" s="476"/>
      <c r="W66" s="655"/>
      <c r="X66" s="655"/>
      <c r="Y66" s="655" t="b">
        <f>ROUND(Y62-Y64-Y65,1)=0</f>
        <v>1</v>
      </c>
      <c r="Z66" s="655" t="b">
        <f t="shared" ref="Z66:AN66" si="64">ROUND(Z62-Z64-Z65,1)=0</f>
        <v>1</v>
      </c>
      <c r="AA66" s="406" t="b">
        <f ca="1">ROUND(AA62-AA64-AA65,1)=0</f>
        <v>1</v>
      </c>
      <c r="AB66" s="406" t="b">
        <f t="shared" ca="1" si="64"/>
        <v>1</v>
      </c>
      <c r="AC66" s="406" t="b">
        <f t="shared" ca="1" si="64"/>
        <v>1</v>
      </c>
      <c r="AD66" s="406" t="b">
        <f t="shared" ca="1" si="64"/>
        <v>1</v>
      </c>
      <c r="AE66" s="406" t="b">
        <f t="shared" ca="1" si="64"/>
        <v>1</v>
      </c>
      <c r="AF66" s="406" t="b">
        <f t="shared" ca="1" si="64"/>
        <v>1</v>
      </c>
      <c r="AG66" s="406" t="b">
        <f t="shared" ca="1" si="64"/>
        <v>1</v>
      </c>
      <c r="AH66" s="406" t="b">
        <f t="shared" ca="1" si="64"/>
        <v>1</v>
      </c>
      <c r="AI66" s="406" t="b">
        <f t="shared" ca="1" si="64"/>
        <v>1</v>
      </c>
      <c r="AJ66" s="406" t="b">
        <f ca="1">ROUND(AJ62-AJ64-AJ65,1)=0</f>
        <v>1</v>
      </c>
      <c r="AK66" s="406" t="b">
        <f t="shared" ca="1" si="64"/>
        <v>1</v>
      </c>
      <c r="AL66" s="406" t="b">
        <f t="shared" ca="1" si="64"/>
        <v>1</v>
      </c>
      <c r="AM66" s="406" t="b">
        <f t="shared" ca="1" si="64"/>
        <v>1</v>
      </c>
      <c r="AN66" s="406" t="b">
        <f t="shared" ca="1" si="64"/>
        <v>1</v>
      </c>
      <c r="AO66" s="406" t="b">
        <f t="shared" ref="AO66:AT66" ca="1" si="65">ROUND(AO62-AO64-AO65,1)=0</f>
        <v>1</v>
      </c>
      <c r="AP66" s="406" t="b">
        <f t="shared" ca="1" si="65"/>
        <v>1</v>
      </c>
      <c r="AQ66" s="406" t="b">
        <f t="shared" ca="1" si="65"/>
        <v>1</v>
      </c>
      <c r="AR66" s="406" t="b">
        <f t="shared" ca="1" si="65"/>
        <v>1</v>
      </c>
      <c r="AS66" s="406" t="b">
        <f t="shared" ca="1" si="65"/>
        <v>1</v>
      </c>
      <c r="AT66" s="406" t="b">
        <f t="shared" ca="1" si="65"/>
        <v>1</v>
      </c>
      <c r="AU66" s="21" t="s">
        <v>285</v>
      </c>
      <c r="AX66" s="21"/>
    </row>
    <row r="67" spans="1:50" s="1" customFormat="1">
      <c r="J67" s="254"/>
      <c r="K67" s="254"/>
      <c r="L67" s="254"/>
      <c r="M67" s="254"/>
      <c r="N67" s="416"/>
      <c r="O67" s="416"/>
      <c r="P67" s="416"/>
      <c r="Q67" s="1" t="s">
        <v>19</v>
      </c>
      <c r="S67"/>
      <c r="T67"/>
      <c r="U67" s="476"/>
      <c r="W67" s="641"/>
      <c r="X67" s="641"/>
      <c r="Y67" s="641"/>
      <c r="Z67" s="641"/>
      <c r="AA67" s="21"/>
      <c r="AB67" s="21"/>
      <c r="AC67" s="21"/>
      <c r="AD67" s="21"/>
      <c r="AE67" s="21"/>
      <c r="AF67" s="21"/>
      <c r="AG67" s="21"/>
      <c r="AH67" s="21"/>
      <c r="AI67" s="21"/>
      <c r="AJ67" s="21"/>
      <c r="AK67" s="21"/>
      <c r="AL67" s="21"/>
      <c r="AM67" s="21"/>
      <c r="AN67" s="21"/>
      <c r="AO67" s="21"/>
      <c r="AP67" s="21"/>
      <c r="AQ67" s="21"/>
      <c r="AR67" s="21"/>
      <c r="AS67" s="21"/>
      <c r="AT67" s="21"/>
      <c r="AU67" s="21" t="s">
        <v>285</v>
      </c>
      <c r="AX67" s="21"/>
    </row>
    <row r="68" spans="1:50" s="26" customFormat="1" ht="15">
      <c r="A68" s="495"/>
      <c r="B68" s="26" t="s">
        <v>651</v>
      </c>
      <c r="J68" s="447">
        <f>三费_1231!D13</f>
        <v>8156.7858986075471</v>
      </c>
      <c r="K68" s="447">
        <f>三费_1231!E13</f>
        <v>14132.192523773587</v>
      </c>
      <c r="L68" s="447">
        <f>三费_1231!F13</f>
        <v>28201.959319056608</v>
      </c>
      <c r="M68" s="421">
        <f>三费_1231!G13</f>
        <v>21325</v>
      </c>
      <c r="N68" s="420">
        <f>SUM(W68:AH68)</f>
        <v>29542.99748559434</v>
      </c>
      <c r="O68" s="420">
        <f>P68*50%</f>
        <v>15005.22773616855</v>
      </c>
      <c r="P68" s="22">
        <f>P69*P27</f>
        <v>30010.4554723371</v>
      </c>
      <c r="Q68" s="26" t="s">
        <v>19</v>
      </c>
      <c r="S68"/>
      <c r="T68"/>
      <c r="U68" s="450"/>
      <c r="W68" s="952">
        <v>1934</v>
      </c>
      <c r="X68" s="952">
        <v>0</v>
      </c>
      <c r="Y68" s="640">
        <v>787</v>
      </c>
      <c r="Z68" s="640">
        <v>553</v>
      </c>
      <c r="AA68" s="23">
        <f t="shared" ref="AA68:AF68" si="66">AA27*AA69</f>
        <v>1160.6985547749998</v>
      </c>
      <c r="AB68" s="23">
        <f t="shared" si="66"/>
        <v>3320.9350917900942</v>
      </c>
      <c r="AC68" s="23">
        <f t="shared" si="66"/>
        <v>3593.0625684737415</v>
      </c>
      <c r="AD68" s="23">
        <f t="shared" si="66"/>
        <v>3478.8114753737418</v>
      </c>
      <c r="AE68" s="23">
        <f t="shared" si="66"/>
        <v>3873.3017500982696</v>
      </c>
      <c r="AF68" s="23">
        <f t="shared" si="66"/>
        <v>3439.2351012737417</v>
      </c>
      <c r="AG68" s="23">
        <f t="shared" ref="AG68:AH68" si="67">AG27*AG69</f>
        <v>3554.2399314737413</v>
      </c>
      <c r="AH68" s="23">
        <f t="shared" si="67"/>
        <v>3848.7130123360062</v>
      </c>
      <c r="AI68" s="23">
        <f t="shared" ref="AI68:AN68" si="68">$O$68*AI27/SUM($AI$27:$AN$27)</f>
        <v>2771.9372533255796</v>
      </c>
      <c r="AJ68" s="23">
        <f t="shared" si="68"/>
        <v>2344.2852028983862</v>
      </c>
      <c r="AK68" s="23">
        <f t="shared" si="68"/>
        <v>2719.0416066999355</v>
      </c>
      <c r="AL68" s="23">
        <f t="shared" si="68"/>
        <v>2344.2852028983862</v>
      </c>
      <c r="AM68" s="23">
        <f t="shared" si="68"/>
        <v>2344.2852028983862</v>
      </c>
      <c r="AN68" s="23">
        <f t="shared" si="68"/>
        <v>2481.3932674478788</v>
      </c>
      <c r="AO68" s="23">
        <f t="shared" ref="AO68:AT68" si="69">($P$68-$O$68)*AO27/SUM($AO$27:$AT$27)</f>
        <v>2531.9938016950928</v>
      </c>
      <c r="AP68" s="23">
        <f t="shared" si="69"/>
        <v>2531.9938016950928</v>
      </c>
      <c r="AQ68" s="23">
        <f t="shared" si="69"/>
        <v>2531.9938016950928</v>
      </c>
      <c r="AR68" s="23">
        <f t="shared" si="69"/>
        <v>2512.5358277458099</v>
      </c>
      <c r="AS68" s="23">
        <f t="shared" si="69"/>
        <v>2448.3552516687314</v>
      </c>
      <c r="AT68" s="23">
        <f t="shared" si="69"/>
        <v>2448.3552516687314</v>
      </c>
      <c r="AU68" s="23" t="s">
        <v>285</v>
      </c>
      <c r="AX68" s="23"/>
    </row>
    <row r="69" spans="1:50" s="27" customFormat="1">
      <c r="B69" s="166"/>
      <c r="D69" s="27" t="s">
        <v>290</v>
      </c>
      <c r="J69" s="581">
        <f>J68/J27</f>
        <v>3.6608200414589696E-2</v>
      </c>
      <c r="K69" s="581">
        <f>K68/K27</f>
        <v>2.6624032727011315E-2</v>
      </c>
      <c r="L69" s="581">
        <f>L68/L27</f>
        <v>4.302766911806101E-2</v>
      </c>
      <c r="M69" s="581">
        <f>M68/M27</f>
        <v>2.7034113933181531E-2</v>
      </c>
      <c r="N69" s="592">
        <v>0.03</v>
      </c>
      <c r="O69"/>
      <c r="P69" s="592">
        <v>0.02</v>
      </c>
      <c r="Q69" s="27" t="s">
        <v>19</v>
      </c>
      <c r="S69"/>
      <c r="T69"/>
      <c r="U69" s="582"/>
      <c r="W69" s="958"/>
      <c r="X69" s="958"/>
      <c r="Y69" s="654"/>
      <c r="Z69" s="654"/>
      <c r="AA69" s="158">
        <f t="shared" ref="AA69:AH69" si="70">$N$69</f>
        <v>0.03</v>
      </c>
      <c r="AB69" s="158">
        <f t="shared" si="70"/>
        <v>0.03</v>
      </c>
      <c r="AC69" s="158">
        <f t="shared" si="70"/>
        <v>0.03</v>
      </c>
      <c r="AD69" s="158">
        <f t="shared" si="70"/>
        <v>0.03</v>
      </c>
      <c r="AE69" s="158">
        <f t="shared" si="70"/>
        <v>0.03</v>
      </c>
      <c r="AF69" s="158">
        <f t="shared" si="70"/>
        <v>0.03</v>
      </c>
      <c r="AG69" s="158">
        <f t="shared" si="70"/>
        <v>0.03</v>
      </c>
      <c r="AH69" s="158">
        <f t="shared" si="70"/>
        <v>0.03</v>
      </c>
      <c r="AI69" s="158"/>
      <c r="AJ69" s="158"/>
      <c r="AK69" s="158"/>
      <c r="AL69" s="158"/>
      <c r="AM69" s="158"/>
      <c r="AN69" s="158"/>
      <c r="AO69" s="158"/>
      <c r="AP69" s="158"/>
      <c r="AQ69" s="158"/>
      <c r="AR69" s="158"/>
      <c r="AS69" s="158"/>
      <c r="AT69" s="158"/>
      <c r="AU69" s="28" t="s">
        <v>285</v>
      </c>
      <c r="AX69" s="28"/>
    </row>
    <row r="70" spans="1:50" s="1" customFormat="1">
      <c r="B70" s="26"/>
      <c r="J70" s="254"/>
      <c r="K70" s="254"/>
      <c r="L70" s="254"/>
      <c r="M70" s="254"/>
      <c r="N70" s="424"/>
      <c r="O70" s="424"/>
      <c r="P70" s="424"/>
      <c r="Q70" s="1" t="s">
        <v>19</v>
      </c>
      <c r="S70"/>
      <c r="T70"/>
      <c r="U70" s="476"/>
      <c r="W70" s="959"/>
      <c r="X70" s="959"/>
      <c r="Y70" s="656"/>
      <c r="Z70" s="656"/>
      <c r="AA70" s="424"/>
      <c r="AB70" s="424"/>
      <c r="AC70" s="424"/>
      <c r="AD70" s="424"/>
      <c r="AE70" s="424"/>
      <c r="AF70" s="424"/>
      <c r="AG70" s="424"/>
      <c r="AH70" s="424"/>
      <c r="AI70" s="424"/>
      <c r="AJ70" s="424"/>
      <c r="AK70" s="424"/>
      <c r="AL70" s="424"/>
      <c r="AM70" s="424"/>
      <c r="AN70" s="424"/>
      <c r="AO70" s="424"/>
      <c r="AP70" s="424"/>
      <c r="AQ70" s="424"/>
      <c r="AR70" s="424"/>
      <c r="AS70" s="424"/>
      <c r="AT70" s="424"/>
      <c r="AU70" s="21" t="s">
        <v>285</v>
      </c>
      <c r="AX70" s="21"/>
    </row>
    <row r="71" spans="1:50" s="1" customFormat="1">
      <c r="B71" s="26" t="s">
        <v>649</v>
      </c>
      <c r="J71" s="254"/>
      <c r="K71" s="254"/>
      <c r="L71" s="254"/>
      <c r="M71" s="254"/>
      <c r="N71" s="420">
        <f>N72+N74</f>
        <v>24260.460037807024</v>
      </c>
      <c r="O71" s="420">
        <f>O72+O74</f>
        <v>25773.327955614499</v>
      </c>
      <c r="P71" s="420">
        <f>P72+P74</f>
        <v>48545.610363995285</v>
      </c>
      <c r="Q71" s="1" t="s">
        <v>19</v>
      </c>
      <c r="S71"/>
      <c r="T71"/>
      <c r="U71" s="476"/>
      <c r="W71" s="1009">
        <f t="shared" ref="W71:AT71" si="71">W72+W74</f>
        <v>43</v>
      </c>
      <c r="X71" s="1009">
        <f t="shared" si="71"/>
        <v>4230</v>
      </c>
      <c r="Y71" s="1009">
        <f t="shared" ref="Y71:Z71" si="72">Y72+Y74</f>
        <v>26</v>
      </c>
      <c r="Z71" s="1009">
        <f t="shared" si="72"/>
        <v>25</v>
      </c>
      <c r="AA71" s="580">
        <f t="shared" ref="AA71:AG71" si="73">AA72+AA74</f>
        <v>386.89951825833327</v>
      </c>
      <c r="AB71" s="580">
        <f t="shared" si="73"/>
        <v>1106.9783639300315</v>
      </c>
      <c r="AC71" s="580">
        <f t="shared" si="73"/>
        <v>3061.0421132593997</v>
      </c>
      <c r="AD71" s="580">
        <f t="shared" si="73"/>
        <v>3022.9584155593998</v>
      </c>
      <c r="AE71" s="580">
        <f t="shared" si="73"/>
        <v>3154.4551738009091</v>
      </c>
      <c r="AF71" s="580">
        <f t="shared" si="73"/>
        <v>3009.7662908593998</v>
      </c>
      <c r="AG71" s="580">
        <f t="shared" si="73"/>
        <v>3048.1012342593995</v>
      </c>
      <c r="AH71" s="580">
        <f t="shared" si="71"/>
        <v>3146.2589278801543</v>
      </c>
      <c r="AI71" s="580">
        <f t="shared" si="71"/>
        <v>4458.1942376475763</v>
      </c>
      <c r="AJ71" s="580">
        <f t="shared" si="71"/>
        <v>4201.6030073912598</v>
      </c>
      <c r="AK71" s="580">
        <f t="shared" si="71"/>
        <v>4426.4568496721895</v>
      </c>
      <c r="AL71" s="580">
        <f t="shared" si="71"/>
        <v>4201.6030073912598</v>
      </c>
      <c r="AM71" s="580">
        <f t="shared" si="71"/>
        <v>4201.6030073912598</v>
      </c>
      <c r="AN71" s="580">
        <f t="shared" si="71"/>
        <v>4283.8678461209556</v>
      </c>
      <c r="AO71" s="580">
        <f>AO72+AO74</f>
        <v>3807.8294063302651</v>
      </c>
      <c r="AP71" s="580">
        <f t="shared" si="71"/>
        <v>3807.8294063302651</v>
      </c>
      <c r="AQ71" s="580">
        <f t="shared" si="71"/>
        <v>3807.8294063302651</v>
      </c>
      <c r="AR71" s="580">
        <f t="shared" si="71"/>
        <v>3800.046216750552</v>
      </c>
      <c r="AS71" s="580">
        <f t="shared" si="71"/>
        <v>3774.3739863197206</v>
      </c>
      <c r="AT71" s="580">
        <f t="shared" si="71"/>
        <v>3774.3739863197206</v>
      </c>
      <c r="AU71" s="21" t="s">
        <v>285</v>
      </c>
      <c r="AX71" s="21"/>
    </row>
    <row r="72" spans="1:50" s="1" customFormat="1">
      <c r="C72" s="1" t="s">
        <v>623</v>
      </c>
      <c r="J72" s="447">
        <f>三费_1231!D14</f>
        <v>1043.28234</v>
      </c>
      <c r="K72" s="447">
        <f>三费_1231!E14</f>
        <v>61066.881780000003</v>
      </c>
      <c r="L72" s="447">
        <f>三费_1231!F14</f>
        <v>17783.623640000002</v>
      </c>
      <c r="M72" s="447">
        <f>三费_1231!G14</f>
        <v>10940</v>
      </c>
      <c r="N72" s="416">
        <f>SUM(W72:AH72)</f>
        <v>13080.332495198112</v>
      </c>
      <c r="O72" s="1197">
        <f>P72*60%</f>
        <v>9003.1366417011304</v>
      </c>
      <c r="P72" s="145">
        <f>P73*P27</f>
        <v>15005.22773616855</v>
      </c>
      <c r="Q72" s="1" t="s">
        <v>19</v>
      </c>
      <c r="S72"/>
      <c r="T72"/>
      <c r="U72" s="435"/>
      <c r="W72" s="960">
        <v>43</v>
      </c>
      <c r="X72" s="960">
        <v>4230</v>
      </c>
      <c r="Y72" s="660">
        <v>26</v>
      </c>
      <c r="Z72" s="660">
        <v>25</v>
      </c>
      <c r="AA72" s="21">
        <f t="shared" ref="AA72:AH72" si="74">AA27*AA73</f>
        <v>386.89951825833327</v>
      </c>
      <c r="AB72" s="21">
        <f t="shared" si="74"/>
        <v>1106.9783639300315</v>
      </c>
      <c r="AC72" s="21">
        <f t="shared" si="74"/>
        <v>1197.6875228245806</v>
      </c>
      <c r="AD72" s="21">
        <f t="shared" si="74"/>
        <v>1159.6038251245807</v>
      </c>
      <c r="AE72" s="21">
        <f t="shared" si="74"/>
        <v>1291.1005833660899</v>
      </c>
      <c r="AF72" s="21">
        <f t="shared" si="74"/>
        <v>1146.4117004245807</v>
      </c>
      <c r="AG72" s="21">
        <f t="shared" si="74"/>
        <v>1184.7466438245806</v>
      </c>
      <c r="AH72" s="21">
        <f t="shared" si="74"/>
        <v>1282.9043374453354</v>
      </c>
      <c r="AI72" s="21">
        <f t="shared" ref="AI72:AN72" si="75">$O$72*AI27/SUM($AI$27:$AN$27)</f>
        <v>1663.162351995348</v>
      </c>
      <c r="AJ72" s="21">
        <f t="shared" si="75"/>
        <v>1406.5711217390317</v>
      </c>
      <c r="AK72" s="21">
        <f t="shared" si="75"/>
        <v>1631.4249640199614</v>
      </c>
      <c r="AL72" s="21">
        <f t="shared" si="75"/>
        <v>1406.5711217390317</v>
      </c>
      <c r="AM72" s="21">
        <f t="shared" si="75"/>
        <v>1406.5711217390317</v>
      </c>
      <c r="AN72" s="21">
        <f t="shared" si="75"/>
        <v>1488.8359604687273</v>
      </c>
      <c r="AO72" s="21">
        <f t="shared" ref="AO72:AT72" si="76">($P$72-$O$72)*AO27/SUM($AO$27:$AT$27)</f>
        <v>1012.7975206780369</v>
      </c>
      <c r="AP72" s="21">
        <f t="shared" si="76"/>
        <v>1012.7975206780369</v>
      </c>
      <c r="AQ72" s="21">
        <f t="shared" si="76"/>
        <v>1012.7975206780369</v>
      </c>
      <c r="AR72" s="21">
        <f t="shared" si="76"/>
        <v>1005.0143310983239</v>
      </c>
      <c r="AS72" s="21">
        <f t="shared" si="76"/>
        <v>979.34210066749256</v>
      </c>
      <c r="AT72" s="21">
        <f t="shared" si="76"/>
        <v>979.34210066749256</v>
      </c>
      <c r="AU72" s="21" t="s">
        <v>285</v>
      </c>
      <c r="AX72" s="21"/>
    </row>
    <row r="73" spans="1:50" s="27" customFormat="1">
      <c r="B73" s="166"/>
      <c r="D73" s="27" t="s">
        <v>290</v>
      </c>
      <c r="J73" s="581">
        <f>J72/J27</f>
        <v>4.6823208879666709E-3</v>
      </c>
      <c r="K73" s="581">
        <f>K72/K27</f>
        <v>0.11504560642746724</v>
      </c>
      <c r="L73" s="581">
        <f>L72/L27</f>
        <v>2.7132436617089778E-2</v>
      </c>
      <c r="M73" s="581">
        <f>M72/M27</f>
        <v>1.3868849070527829E-2</v>
      </c>
      <c r="N73" s="592">
        <v>0.01</v>
      </c>
      <c r="O73"/>
      <c r="P73" s="592">
        <v>0.01</v>
      </c>
      <c r="Q73" s="27" t="s">
        <v>19</v>
      </c>
      <c r="S73"/>
      <c r="T73"/>
      <c r="U73" s="582"/>
      <c r="W73" s="958"/>
      <c r="X73" s="958"/>
      <c r="Y73" s="654"/>
      <c r="Z73" s="654"/>
      <c r="AA73" s="158">
        <f t="shared" ref="AA73:AH73" si="77">$N$73</f>
        <v>0.01</v>
      </c>
      <c r="AB73" s="158">
        <f t="shared" si="77"/>
        <v>0.01</v>
      </c>
      <c r="AC73" s="158">
        <f t="shared" si="77"/>
        <v>0.01</v>
      </c>
      <c r="AD73" s="158">
        <f t="shared" si="77"/>
        <v>0.01</v>
      </c>
      <c r="AE73" s="158">
        <f t="shared" si="77"/>
        <v>0.01</v>
      </c>
      <c r="AF73" s="158">
        <f t="shared" si="77"/>
        <v>0.01</v>
      </c>
      <c r="AG73" s="158">
        <f t="shared" si="77"/>
        <v>0.01</v>
      </c>
      <c r="AH73" s="158">
        <f t="shared" si="77"/>
        <v>0.01</v>
      </c>
      <c r="AI73" s="158"/>
      <c r="AJ73" s="158"/>
      <c r="AK73" s="158"/>
      <c r="AL73" s="158"/>
      <c r="AM73" s="158"/>
      <c r="AN73" s="158"/>
      <c r="AO73" s="158"/>
      <c r="AP73" s="158"/>
      <c r="AQ73" s="158"/>
      <c r="AR73" s="158"/>
      <c r="AS73" s="158"/>
      <c r="AT73" s="158"/>
      <c r="AU73" s="28" t="s">
        <v>285</v>
      </c>
      <c r="AX73" s="28"/>
    </row>
    <row r="74" spans="1:50" s="1" customFormat="1">
      <c r="B74" s="26"/>
      <c r="C74" s="378" t="s">
        <v>775</v>
      </c>
      <c r="J74" s="254"/>
      <c r="K74" s="254"/>
      <c r="L74" s="254"/>
      <c r="M74" s="254"/>
      <c r="N74" s="417">
        <f>SUM(W74:AH74)</f>
        <v>11180.127542608914</v>
      </c>
      <c r="O74" s="417">
        <f>SUM(AI74:AN74)</f>
        <v>16770.191313913369</v>
      </c>
      <c r="P74" s="145">
        <f>SUM(AI74:AT74)</f>
        <v>33540.382627826737</v>
      </c>
      <c r="Q74" s="1" t="s">
        <v>19</v>
      </c>
      <c r="S74"/>
      <c r="T74"/>
      <c r="U74" s="476"/>
      <c r="W74" s="660"/>
      <c r="X74" s="660"/>
      <c r="Y74" s="641"/>
      <c r="Z74" s="641"/>
      <c r="AA74" s="21"/>
      <c r="AB74" s="21"/>
      <c r="AC74" s="393">
        <f>IF(Control!$H$17=1,UOP!L19)</f>
        <v>1863.3545904348191</v>
      </c>
      <c r="AD74" s="393">
        <f>IF(Control!$H$17=1,UOP!M19)</f>
        <v>1863.3545904348191</v>
      </c>
      <c r="AE74" s="393">
        <f>IF(Control!$H$17=1,UOP!N19)</f>
        <v>1863.3545904348191</v>
      </c>
      <c r="AF74" s="393">
        <f>IF(Control!$H$17=1,UOP!O19)</f>
        <v>1863.3545904348191</v>
      </c>
      <c r="AG74" s="393">
        <f>IF(Control!$H$17=1,UOP!P19)</f>
        <v>1863.3545904348191</v>
      </c>
      <c r="AH74" s="393">
        <f>IF(Control!$H$17=1,UOP!Q19)</f>
        <v>1863.3545904348191</v>
      </c>
      <c r="AI74" s="393">
        <f>IF(Control!$H$17=1,UOP!R19)</f>
        <v>2795.0318856522281</v>
      </c>
      <c r="AJ74" s="393">
        <f>IF(Control!$H$17=1,UOP!S19)</f>
        <v>2795.0318856522281</v>
      </c>
      <c r="AK74" s="393">
        <f>IF(Control!$H$17=1,UOP!T19)</f>
        <v>2795.0318856522281</v>
      </c>
      <c r="AL74" s="393">
        <f>IF(Control!$H$17=1,UOP!U19)</f>
        <v>2795.0318856522281</v>
      </c>
      <c r="AM74" s="393">
        <f>IF(Control!$H$17=1,UOP!V19)</f>
        <v>2795.0318856522281</v>
      </c>
      <c r="AN74" s="393">
        <f>IF(Control!$H$17=1,UOP!W19)</f>
        <v>2795.0318856522281</v>
      </c>
      <c r="AO74" s="393">
        <f>IF(Control!$H$17=1,UOP!X19)</f>
        <v>2795.0318856522281</v>
      </c>
      <c r="AP74" s="393">
        <f>IF(Control!$H$17=1,UOP!Y19)</f>
        <v>2795.0318856522281</v>
      </c>
      <c r="AQ74" s="393">
        <f>IF(Control!$H$17=1,UOP!Z19)</f>
        <v>2795.0318856522281</v>
      </c>
      <c r="AR74" s="393">
        <f>IF(Control!$H$17=1,UOP!AA19)</f>
        <v>2795.0318856522281</v>
      </c>
      <c r="AS74" s="393">
        <f>IF(Control!$H$17=1,UOP!AB19)</f>
        <v>2795.0318856522281</v>
      </c>
      <c r="AT74" s="393">
        <f>IF(Control!$H$17=1,UOP!AC19)</f>
        <v>2795.0318856522281</v>
      </c>
      <c r="AU74" s="21" t="s">
        <v>285</v>
      </c>
      <c r="AX74" s="21"/>
    </row>
    <row r="75" spans="1:50" s="27" customFormat="1">
      <c r="B75" s="166"/>
      <c r="D75" s="27" t="s">
        <v>290</v>
      </c>
      <c r="J75" s="581"/>
      <c r="K75" s="581"/>
      <c r="L75" s="581"/>
      <c r="M75" s="581"/>
      <c r="N75" s="139">
        <f>N71/N27</f>
        <v>2.2230381989611511E-2</v>
      </c>
      <c r="O75" s="139">
        <f>O71/O27</f>
        <v>4.1604999777782994E-2</v>
      </c>
      <c r="P75" s="139">
        <f>P71/P27</f>
        <v>3.2352464899270482E-2</v>
      </c>
      <c r="Q75" s="27" t="s">
        <v>19</v>
      </c>
      <c r="S75"/>
      <c r="T75"/>
      <c r="U75" s="582"/>
      <c r="W75" s="961"/>
      <c r="X75" s="961"/>
      <c r="Y75" s="648"/>
      <c r="Z75" s="648"/>
      <c r="AA75" s="28"/>
      <c r="AB75" s="28"/>
      <c r="AC75" s="28"/>
      <c r="AD75" s="28"/>
      <c r="AE75" s="28"/>
      <c r="AF75" s="28"/>
      <c r="AG75" s="28"/>
      <c r="AH75" s="28"/>
      <c r="AI75" s="28"/>
      <c r="AJ75" s="28"/>
      <c r="AK75" s="28"/>
      <c r="AL75" s="28"/>
      <c r="AM75" s="28"/>
      <c r="AN75" s="28"/>
      <c r="AO75" s="28"/>
      <c r="AP75" s="28"/>
      <c r="AQ75" s="28"/>
      <c r="AR75" s="28"/>
      <c r="AS75" s="28"/>
      <c r="AT75" s="28"/>
      <c r="AU75" s="28"/>
      <c r="AX75" s="28"/>
    </row>
    <row r="76" spans="1:50" s="26" customFormat="1">
      <c r="B76" s="26" t="s">
        <v>652</v>
      </c>
      <c r="J76" s="447">
        <f>三费_1231!D15</f>
        <v>4113.4576500000003</v>
      </c>
      <c r="K76" s="447">
        <f>三费_1231!E15</f>
        <v>3346.1402900000003</v>
      </c>
      <c r="L76" s="447">
        <f>三费_1231!F15</f>
        <v>3238.068130000001</v>
      </c>
      <c r="M76" s="447">
        <f>三费_1231!G15</f>
        <v>2398</v>
      </c>
      <c r="N76" s="448">
        <f>N77*N27</f>
        <v>3273.9599412836255</v>
      </c>
      <c r="O76" s="448">
        <f>O77*O27</f>
        <v>1858.4300992625472</v>
      </c>
      <c r="P76" s="448">
        <f>P77*P27</f>
        <v>4501.5683208505652</v>
      </c>
      <c r="Q76" s="26" t="s">
        <v>19</v>
      </c>
      <c r="S76"/>
      <c r="T76"/>
      <c r="U76" s="450"/>
      <c r="W76" s="952">
        <v>41</v>
      </c>
      <c r="X76" s="952">
        <v>163.31</v>
      </c>
      <c r="Y76" s="952">
        <v>133</v>
      </c>
      <c r="Z76" s="952">
        <v>150</v>
      </c>
      <c r="AA76" s="23">
        <f t="shared" ref="AA76:AH76" si="78">($N$76-SUM($W$76:$Z$76))/8</f>
        <v>348.3312426604532</v>
      </c>
      <c r="AB76" s="23">
        <f t="shared" si="78"/>
        <v>348.3312426604532</v>
      </c>
      <c r="AC76" s="23">
        <f t="shared" si="78"/>
        <v>348.3312426604532</v>
      </c>
      <c r="AD76" s="23">
        <f t="shared" si="78"/>
        <v>348.3312426604532</v>
      </c>
      <c r="AE76" s="23">
        <f t="shared" si="78"/>
        <v>348.3312426604532</v>
      </c>
      <c r="AF76" s="23">
        <f t="shared" si="78"/>
        <v>348.3312426604532</v>
      </c>
      <c r="AG76" s="23">
        <f t="shared" si="78"/>
        <v>348.3312426604532</v>
      </c>
      <c r="AH76" s="23">
        <f t="shared" si="78"/>
        <v>348.3312426604532</v>
      </c>
      <c r="AI76" s="23">
        <f>$O$76/6</f>
        <v>309.7383498770912</v>
      </c>
      <c r="AJ76" s="23">
        <f>$O$76/6</f>
        <v>309.7383498770912</v>
      </c>
      <c r="AK76" s="23">
        <f t="shared" ref="AK76:AN76" si="79">$O$76/6</f>
        <v>309.7383498770912</v>
      </c>
      <c r="AL76" s="23">
        <f t="shared" si="79"/>
        <v>309.7383498770912</v>
      </c>
      <c r="AM76" s="23">
        <f t="shared" si="79"/>
        <v>309.7383498770912</v>
      </c>
      <c r="AN76" s="23">
        <f t="shared" si="79"/>
        <v>309.7383498770912</v>
      </c>
      <c r="AO76" s="23">
        <f t="shared" ref="AO76:AT76" si="80">$P$76/12</f>
        <v>375.13069340421379</v>
      </c>
      <c r="AP76" s="23">
        <f t="shared" si="80"/>
        <v>375.13069340421379</v>
      </c>
      <c r="AQ76" s="23">
        <f t="shared" si="80"/>
        <v>375.13069340421379</v>
      </c>
      <c r="AR76" s="23">
        <f t="shared" si="80"/>
        <v>375.13069340421379</v>
      </c>
      <c r="AS76" s="23">
        <f t="shared" si="80"/>
        <v>375.13069340421379</v>
      </c>
      <c r="AT76" s="23">
        <f t="shared" si="80"/>
        <v>375.13069340421379</v>
      </c>
      <c r="AU76" s="23" t="s">
        <v>285</v>
      </c>
      <c r="AX76" s="23"/>
    </row>
    <row r="77" spans="1:50" s="27" customFormat="1">
      <c r="B77" s="166"/>
      <c r="D77" s="27" t="s">
        <v>290</v>
      </c>
      <c r="J77" s="581">
        <f>J76/J27</f>
        <v>1.8461472928182888E-2</v>
      </c>
      <c r="K77" s="581">
        <f>K76/K27</f>
        <v>6.3038872729949819E-3</v>
      </c>
      <c r="L77" s="581">
        <f>L76/L27</f>
        <v>4.9403136322245878E-3</v>
      </c>
      <c r="M77" s="581">
        <f>M76/M27</f>
        <v>3.0399908657336139E-3</v>
      </c>
      <c r="N77" s="592">
        <v>3.0000000000000001E-3</v>
      </c>
      <c r="O77" s="141">
        <f>N77</f>
        <v>3.0000000000000001E-3</v>
      </c>
      <c r="P77" s="141">
        <f>O77</f>
        <v>3.0000000000000001E-3</v>
      </c>
      <c r="Q77" s="27" t="s">
        <v>19</v>
      </c>
      <c r="S77"/>
      <c r="T77"/>
      <c r="U77" s="593"/>
      <c r="W77" s="958"/>
      <c r="X77" s="958"/>
      <c r="Y77" s="654"/>
      <c r="Z77" s="654"/>
      <c r="AA77" s="158">
        <f t="shared" ref="AA77:AH77" si="81">$N$77</f>
        <v>3.0000000000000001E-3</v>
      </c>
      <c r="AB77" s="158">
        <f t="shared" si="81"/>
        <v>3.0000000000000001E-3</v>
      </c>
      <c r="AC77" s="158">
        <f t="shared" si="81"/>
        <v>3.0000000000000001E-3</v>
      </c>
      <c r="AD77" s="158">
        <f t="shared" si="81"/>
        <v>3.0000000000000001E-3</v>
      </c>
      <c r="AE77" s="158">
        <f t="shared" si="81"/>
        <v>3.0000000000000001E-3</v>
      </c>
      <c r="AF77" s="158">
        <f t="shared" si="81"/>
        <v>3.0000000000000001E-3</v>
      </c>
      <c r="AG77" s="158">
        <f t="shared" si="81"/>
        <v>3.0000000000000001E-3</v>
      </c>
      <c r="AH77" s="158">
        <f t="shared" si="81"/>
        <v>3.0000000000000001E-3</v>
      </c>
      <c r="AI77" s="158">
        <f>$O$77</f>
        <v>3.0000000000000001E-3</v>
      </c>
      <c r="AJ77" s="158">
        <f t="shared" ref="AJ77:AT77" si="82">$O$77</f>
        <v>3.0000000000000001E-3</v>
      </c>
      <c r="AK77" s="158">
        <f t="shared" si="82"/>
        <v>3.0000000000000001E-3</v>
      </c>
      <c r="AL77" s="158">
        <f t="shared" si="82"/>
        <v>3.0000000000000001E-3</v>
      </c>
      <c r="AM77" s="158">
        <f t="shared" si="82"/>
        <v>3.0000000000000001E-3</v>
      </c>
      <c r="AN77" s="158">
        <f t="shared" si="82"/>
        <v>3.0000000000000001E-3</v>
      </c>
      <c r="AO77" s="158">
        <f t="shared" si="82"/>
        <v>3.0000000000000001E-3</v>
      </c>
      <c r="AP77" s="158">
        <f t="shared" si="82"/>
        <v>3.0000000000000001E-3</v>
      </c>
      <c r="AQ77" s="158">
        <f t="shared" si="82"/>
        <v>3.0000000000000001E-3</v>
      </c>
      <c r="AR77" s="158">
        <f t="shared" si="82"/>
        <v>3.0000000000000001E-3</v>
      </c>
      <c r="AS77" s="158">
        <f t="shared" si="82"/>
        <v>3.0000000000000001E-3</v>
      </c>
      <c r="AT77" s="158">
        <f t="shared" si="82"/>
        <v>3.0000000000000001E-3</v>
      </c>
      <c r="AU77" s="28" t="s">
        <v>285</v>
      </c>
      <c r="AX77" s="28"/>
    </row>
    <row r="78" spans="1:50" s="1" customFormat="1">
      <c r="B78" s="26"/>
      <c r="J78" s="254"/>
      <c r="K78" s="254"/>
      <c r="L78" s="254"/>
      <c r="M78" s="254"/>
      <c r="N78" s="424"/>
      <c r="O78" s="424"/>
      <c r="P78" s="424"/>
      <c r="Q78" s="1" t="s">
        <v>19</v>
      </c>
      <c r="S78"/>
      <c r="T78"/>
      <c r="U78"/>
      <c r="W78" s="959"/>
      <c r="X78" s="959"/>
      <c r="Y78" s="656"/>
      <c r="Z78" s="656"/>
      <c r="AA78" s="424"/>
      <c r="AB78" s="424"/>
      <c r="AC78" s="424"/>
      <c r="AD78" s="424"/>
      <c r="AE78" s="424"/>
      <c r="AF78" s="424"/>
      <c r="AG78" s="424"/>
      <c r="AH78" s="424"/>
      <c r="AI78" s="424"/>
      <c r="AJ78" s="424"/>
      <c r="AK78" s="424"/>
      <c r="AL78" s="424"/>
      <c r="AM78" s="424"/>
      <c r="AN78" s="424"/>
      <c r="AO78" s="424"/>
      <c r="AP78" s="424"/>
      <c r="AQ78" s="424"/>
      <c r="AR78" s="424"/>
      <c r="AS78" s="424"/>
      <c r="AT78" s="424"/>
      <c r="AU78" s="21" t="s">
        <v>285</v>
      </c>
      <c r="AX78" s="21"/>
    </row>
    <row r="79" spans="1:50" s="26" customFormat="1">
      <c r="B79" s="26" t="s">
        <v>147</v>
      </c>
      <c r="J79" s="449">
        <f>三费_1231!D16</f>
        <v>1894.1462994601225</v>
      </c>
      <c r="K79" s="449">
        <f>三费_1231!E16</f>
        <v>1177.6911411025044</v>
      </c>
      <c r="L79" s="449">
        <f>三费_1231!F16</f>
        <v>2454.2896099999994</v>
      </c>
      <c r="M79" s="449">
        <f>三费_1231!G16</f>
        <v>2124</v>
      </c>
      <c r="N79" s="448">
        <f>N80*N27</f>
        <v>2946.5639471552631</v>
      </c>
      <c r="O79" s="448">
        <f>O80*O27</f>
        <v>1672.5870893362924</v>
      </c>
      <c r="P79" s="448">
        <f>P80*P27</f>
        <v>4051.4114887655087</v>
      </c>
      <c r="Q79" s="26" t="s">
        <v>19</v>
      </c>
      <c r="S79"/>
      <c r="T79"/>
      <c r="U79" s="450"/>
      <c r="W79" s="952">
        <v>52.09</v>
      </c>
      <c r="X79" s="952">
        <v>72</v>
      </c>
      <c r="Y79" s="952">
        <v>21</v>
      </c>
      <c r="Z79" s="952">
        <v>10</v>
      </c>
      <c r="AA79" s="23">
        <f>($N$79-SUM($W$79:$Z$79))/8</f>
        <v>348.93424339440787</v>
      </c>
      <c r="AB79" s="23">
        <f t="shared" ref="AB79:AH79" si="83">($N$79-SUM($W$79:$Z$79))/8</f>
        <v>348.93424339440787</v>
      </c>
      <c r="AC79" s="23">
        <f t="shared" si="83"/>
        <v>348.93424339440787</v>
      </c>
      <c r="AD79" s="23">
        <f t="shared" si="83"/>
        <v>348.93424339440787</v>
      </c>
      <c r="AE79" s="23">
        <f t="shared" si="83"/>
        <v>348.93424339440787</v>
      </c>
      <c r="AF79" s="23">
        <f t="shared" si="83"/>
        <v>348.93424339440787</v>
      </c>
      <c r="AG79" s="23">
        <f t="shared" si="83"/>
        <v>348.93424339440787</v>
      </c>
      <c r="AH79" s="23">
        <f t="shared" si="83"/>
        <v>348.93424339440787</v>
      </c>
      <c r="AI79" s="23">
        <f t="shared" ref="AI79:AN79" si="84">$O$79/6</f>
        <v>278.76451488938204</v>
      </c>
      <c r="AJ79" s="23">
        <f t="shared" si="84"/>
        <v>278.76451488938204</v>
      </c>
      <c r="AK79" s="23">
        <f t="shared" si="84"/>
        <v>278.76451488938204</v>
      </c>
      <c r="AL79" s="23">
        <f t="shared" si="84"/>
        <v>278.76451488938204</v>
      </c>
      <c r="AM79" s="23">
        <f t="shared" si="84"/>
        <v>278.76451488938204</v>
      </c>
      <c r="AN79" s="23">
        <f t="shared" si="84"/>
        <v>278.76451488938204</v>
      </c>
      <c r="AO79" s="23">
        <f t="shared" ref="AO79:AT79" si="85">$P$79/12</f>
        <v>337.61762406379239</v>
      </c>
      <c r="AP79" s="23">
        <f t="shared" si="85"/>
        <v>337.61762406379239</v>
      </c>
      <c r="AQ79" s="23">
        <f t="shared" si="85"/>
        <v>337.61762406379239</v>
      </c>
      <c r="AR79" s="23">
        <f t="shared" si="85"/>
        <v>337.61762406379239</v>
      </c>
      <c r="AS79" s="23">
        <f t="shared" si="85"/>
        <v>337.61762406379239</v>
      </c>
      <c r="AT79" s="23">
        <f t="shared" si="85"/>
        <v>337.61762406379239</v>
      </c>
      <c r="AU79" s="23" t="s">
        <v>285</v>
      </c>
      <c r="AX79" s="23"/>
    </row>
    <row r="80" spans="1:50" s="27" customFormat="1" ht="15" thickBot="1">
      <c r="B80" s="594"/>
      <c r="C80" s="268"/>
      <c r="D80" s="268" t="s">
        <v>290</v>
      </c>
      <c r="E80" s="268"/>
      <c r="F80" s="268"/>
      <c r="G80" s="268"/>
      <c r="H80" s="268"/>
      <c r="I80" s="268"/>
      <c r="J80" s="595">
        <f>J79/J27</f>
        <v>8.5010552204179968E-3</v>
      </c>
      <c r="K80" s="595">
        <f>K79/K27</f>
        <v>2.2186852769149777E-3</v>
      </c>
      <c r="L80" s="595">
        <f>L79/L27</f>
        <v>3.7445044177344595E-3</v>
      </c>
      <c r="M80" s="595">
        <f>M79/M27</f>
        <v>2.6926357793236847E-3</v>
      </c>
      <c r="N80" s="900">
        <v>2.7000000000000001E-3</v>
      </c>
      <c r="O80" s="597">
        <f>N80</f>
        <v>2.7000000000000001E-3</v>
      </c>
      <c r="P80" s="597">
        <f>O80</f>
        <v>2.7000000000000001E-3</v>
      </c>
      <c r="Q80" s="27" t="s">
        <v>19</v>
      </c>
      <c r="S80"/>
      <c r="T80"/>
      <c r="U80" s="593"/>
      <c r="W80" s="962"/>
      <c r="X80" s="962"/>
      <c r="Y80" s="1310"/>
      <c r="Z80" s="1310"/>
      <c r="AA80" s="598">
        <f t="shared" ref="AA80:AH80" si="86">$N$80</f>
        <v>2.7000000000000001E-3</v>
      </c>
      <c r="AB80" s="598">
        <f t="shared" si="86"/>
        <v>2.7000000000000001E-3</v>
      </c>
      <c r="AC80" s="598">
        <f t="shared" si="86"/>
        <v>2.7000000000000001E-3</v>
      </c>
      <c r="AD80" s="598">
        <f t="shared" si="86"/>
        <v>2.7000000000000001E-3</v>
      </c>
      <c r="AE80" s="598">
        <f t="shared" si="86"/>
        <v>2.7000000000000001E-3</v>
      </c>
      <c r="AF80" s="598">
        <f t="shared" si="86"/>
        <v>2.7000000000000001E-3</v>
      </c>
      <c r="AG80" s="598">
        <f t="shared" si="86"/>
        <v>2.7000000000000001E-3</v>
      </c>
      <c r="AH80" s="598">
        <f t="shared" si="86"/>
        <v>2.7000000000000001E-3</v>
      </c>
      <c r="AI80" s="598">
        <f>$O$80</f>
        <v>2.7000000000000001E-3</v>
      </c>
      <c r="AJ80" s="598">
        <f t="shared" ref="AJ80:AT80" si="87">$O$80</f>
        <v>2.7000000000000001E-3</v>
      </c>
      <c r="AK80" s="598">
        <f t="shared" si="87"/>
        <v>2.7000000000000001E-3</v>
      </c>
      <c r="AL80" s="598">
        <f t="shared" si="87"/>
        <v>2.7000000000000001E-3</v>
      </c>
      <c r="AM80" s="598">
        <f t="shared" si="87"/>
        <v>2.7000000000000001E-3</v>
      </c>
      <c r="AN80" s="598">
        <f t="shared" si="87"/>
        <v>2.7000000000000001E-3</v>
      </c>
      <c r="AO80" s="598">
        <f t="shared" si="87"/>
        <v>2.7000000000000001E-3</v>
      </c>
      <c r="AP80" s="598">
        <f t="shared" si="87"/>
        <v>2.7000000000000001E-3</v>
      </c>
      <c r="AQ80" s="598">
        <f t="shared" si="87"/>
        <v>2.7000000000000001E-3</v>
      </c>
      <c r="AR80" s="598">
        <f t="shared" si="87"/>
        <v>2.7000000000000001E-3</v>
      </c>
      <c r="AS80" s="598">
        <f t="shared" si="87"/>
        <v>2.7000000000000001E-3</v>
      </c>
      <c r="AT80" s="598">
        <f t="shared" si="87"/>
        <v>2.7000000000000001E-3</v>
      </c>
      <c r="AU80" s="28" t="s">
        <v>285</v>
      </c>
      <c r="AX80" s="28"/>
    </row>
    <row r="81" spans="1:50" s="1" customFormat="1">
      <c r="B81" s="26" t="s">
        <v>266</v>
      </c>
      <c r="J81" s="420">
        <f t="shared" ref="J81:M81" si="88">-SUM(J60,J68,J72,J76,J79)</f>
        <v>-38511.621178067675</v>
      </c>
      <c r="K81" s="420">
        <f t="shared" si="88"/>
        <v>-110262.99357487611</v>
      </c>
      <c r="L81" s="420">
        <f t="shared" si="88"/>
        <v>-82569.503399056601</v>
      </c>
      <c r="M81" s="420">
        <f t="shared" si="88"/>
        <v>-55236</v>
      </c>
      <c r="N81" s="420">
        <f ca="1">-SUM(N60,N68,N71,N76,N79)</f>
        <v>-80603.524824418972</v>
      </c>
      <c r="O81" s="420">
        <f ca="1">-SUM(O60,O68,O71,O76,O79)</f>
        <v>-51440.422925685576</v>
      </c>
      <c r="P81" s="420">
        <f ca="1">-SUM(P60,P68,P71,P76,P79)</f>
        <v>-103986.43947764073</v>
      </c>
      <c r="Q81" s="1" t="s">
        <v>19</v>
      </c>
      <c r="S81"/>
      <c r="T81"/>
      <c r="U81" s="435"/>
      <c r="V81" s="263"/>
      <c r="W81" s="1162">
        <f>-SUM(W60,W68,W71,W76,W79)</f>
        <v>-3708.09</v>
      </c>
      <c r="X81" s="1162">
        <f>-SUM(X60,X68,X71,X76,X79)</f>
        <v>-6055.31</v>
      </c>
      <c r="Y81" s="1191">
        <f>-SUM(Y60,Y68,Y71,Y76,Y79)</f>
        <v>-2607</v>
      </c>
      <c r="Z81" s="1191">
        <f>-SUM(Z60,Z68,Z71,Z76,Z79)</f>
        <v>-2457</v>
      </c>
      <c r="AA81" s="420">
        <f t="shared" ref="AA81:AT81" ca="1" si="89">-SUM(AA60,AA68,AA71,AA76,AA79)</f>
        <v>-3286.2894420191028</v>
      </c>
      <c r="AB81" s="420">
        <f t="shared" ca="1" si="89"/>
        <v>-6886.6836703775934</v>
      </c>
      <c r="AC81" s="420">
        <f t="shared" ca="1" si="89"/>
        <v>-9203.5840552851587</v>
      </c>
      <c r="AD81" s="420">
        <f t="shared" ca="1" si="89"/>
        <v>-9013.1655667851592</v>
      </c>
      <c r="AE81" s="420">
        <f ca="1">-SUM(AE60,AE68,AE71,AE76,AE79)</f>
        <v>-9670.6493579927046</v>
      </c>
      <c r="AF81" s="420">
        <f t="shared" ca="1" si="89"/>
        <v>-8947.2049432851582</v>
      </c>
      <c r="AG81" s="420">
        <f t="shared" ca="1" si="89"/>
        <v>-9138.879660285158</v>
      </c>
      <c r="AH81" s="420">
        <f t="shared" ca="1" si="89"/>
        <v>-9629.668128388932</v>
      </c>
      <c r="AI81" s="420">
        <f t="shared" ca="1" si="89"/>
        <v>-9119.0163944427586</v>
      </c>
      <c r="AJ81" s="420">
        <f t="shared" ca="1" si="89"/>
        <v>-8258.2209910592483</v>
      </c>
      <c r="AK81" s="420">
        <f t="shared" ca="1" si="89"/>
        <v>-9012.5458901417278</v>
      </c>
      <c r="AL81" s="420">
        <f t="shared" ca="1" si="89"/>
        <v>-8258.2209910592483</v>
      </c>
      <c r="AM81" s="420">
        <f t="shared" ca="1" si="89"/>
        <v>-8258.2209910592483</v>
      </c>
      <c r="AN81" s="420">
        <f t="shared" ca="1" si="89"/>
        <v>-8534.197667923343</v>
      </c>
      <c r="AO81" s="420">
        <f t="shared" ca="1" si="89"/>
        <v>-8695.2693660247951</v>
      </c>
      <c r="AP81" s="420">
        <f t="shared" ca="1" si="89"/>
        <v>-8695.2693660247951</v>
      </c>
      <c r="AQ81" s="420">
        <f t="shared" ca="1" si="89"/>
        <v>-8695.2693660247951</v>
      </c>
      <c r="AR81" s="420">
        <f t="shared" ca="1" si="89"/>
        <v>-8656.6032698957988</v>
      </c>
      <c r="AS81" s="420">
        <f t="shared" ca="1" si="89"/>
        <v>-8529.0662338878901</v>
      </c>
      <c r="AT81" s="420">
        <f t="shared" ca="1" si="89"/>
        <v>-8529.0662338878901</v>
      </c>
      <c r="AU81" s="21" t="s">
        <v>285</v>
      </c>
      <c r="AX81" s="21"/>
    </row>
    <row r="82" spans="1:50" s="27" customFormat="1">
      <c r="B82" s="27" t="s">
        <v>290</v>
      </c>
      <c r="J82" s="911"/>
      <c r="K82" s="264">
        <f>-K81/K$27</f>
        <v>0.20772753729312074</v>
      </c>
      <c r="L82" s="264">
        <f t="shared" ref="L82:P82" si="90">-L81/L$27</f>
        <v>0.12597611503880668</v>
      </c>
      <c r="M82" s="264">
        <f t="shared" si="90"/>
        <v>7.0023742893937396E-2</v>
      </c>
      <c r="N82" s="264">
        <f ca="1">-N81/N$27</f>
        <v>7.3858745619975408E-2</v>
      </c>
      <c r="O82" s="264">
        <f t="shared" ca="1" si="90"/>
        <v>8.3038511288798925E-2</v>
      </c>
      <c r="P82" s="264">
        <f t="shared" ca="1" si="90"/>
        <v>6.9300140794925871E-2</v>
      </c>
      <c r="S82"/>
      <c r="T82"/>
      <c r="U82" s="593"/>
      <c r="W82" s="648"/>
      <c r="X82" s="648"/>
      <c r="Y82" s="648"/>
      <c r="Z82" s="648"/>
      <c r="AA82" s="28"/>
      <c r="AB82" s="28"/>
      <c r="AC82" s="28"/>
      <c r="AD82" s="28"/>
      <c r="AE82" s="28"/>
      <c r="AF82" s="28"/>
      <c r="AG82" s="28"/>
      <c r="AH82" s="28"/>
      <c r="AI82" s="28"/>
      <c r="AJ82" s="28"/>
      <c r="AK82" s="28"/>
      <c r="AL82" s="28"/>
      <c r="AM82" s="28"/>
      <c r="AN82" s="28"/>
      <c r="AO82" s="28"/>
      <c r="AP82" s="28"/>
      <c r="AQ82" s="28"/>
      <c r="AR82" s="28"/>
      <c r="AS82" s="28"/>
      <c r="AT82" s="28"/>
      <c r="AU82" s="28" t="s">
        <v>285</v>
      </c>
      <c r="AX82" s="28"/>
    </row>
    <row r="83" spans="1:50" s="1" customFormat="1">
      <c r="J83" s="318"/>
      <c r="K83" s="318"/>
      <c r="L83" s="318"/>
      <c r="M83" s="318"/>
      <c r="N83" s="318"/>
      <c r="O83" s="318"/>
      <c r="P83" s="318"/>
      <c r="S83"/>
      <c r="T83"/>
      <c r="U83"/>
      <c r="W83" s="641"/>
      <c r="X83" s="641"/>
      <c r="Y83" s="641"/>
      <c r="Z83" s="641"/>
      <c r="AA83" s="21"/>
      <c r="AB83" s="21"/>
      <c r="AC83" s="21"/>
      <c r="AD83" s="21"/>
      <c r="AE83" s="21"/>
      <c r="AF83" s="21"/>
      <c r="AG83" s="21"/>
      <c r="AH83" s="21"/>
      <c r="AI83" s="21"/>
      <c r="AJ83" s="21"/>
      <c r="AK83" s="21"/>
      <c r="AL83" s="21"/>
      <c r="AM83" s="21"/>
      <c r="AN83" s="21"/>
      <c r="AO83" s="21"/>
      <c r="AP83" s="21"/>
      <c r="AQ83" s="21"/>
      <c r="AR83" s="21"/>
      <c r="AS83" s="21"/>
      <c r="AT83" s="21"/>
      <c r="AU83" s="21" t="s">
        <v>285</v>
      </c>
      <c r="AX83" s="21"/>
    </row>
    <row r="84" spans="1:50" s="1" customFormat="1">
      <c r="A84" s="1" t="s">
        <v>285</v>
      </c>
      <c r="B84" s="13" t="s">
        <v>656</v>
      </c>
      <c r="C84" s="2"/>
      <c r="D84" s="2"/>
      <c r="E84" s="2"/>
      <c r="F84" s="2"/>
      <c r="G84" s="2"/>
      <c r="H84" s="2"/>
      <c r="I84" s="2"/>
      <c r="J84" s="415"/>
      <c r="K84" s="415"/>
      <c r="L84" s="415"/>
      <c r="M84" s="431"/>
      <c r="N84" s="415"/>
      <c r="O84" s="415"/>
      <c r="P84" s="415"/>
      <c r="Q84" s="2"/>
      <c r="R84" s="2"/>
      <c r="S84"/>
      <c r="T84"/>
      <c r="V84" s="2"/>
      <c r="W84" s="32"/>
      <c r="X84" s="32"/>
      <c r="Y84" s="32"/>
      <c r="Z84" s="32"/>
      <c r="AA84" s="32"/>
      <c r="AB84" s="32"/>
      <c r="AC84" s="32"/>
      <c r="AD84" s="32"/>
      <c r="AE84" s="32"/>
      <c r="AF84" s="32"/>
      <c r="AG84" s="32"/>
      <c r="AH84" s="32"/>
      <c r="AI84" s="32"/>
      <c r="AJ84" s="32"/>
      <c r="AK84" s="32"/>
      <c r="AL84" s="32"/>
      <c r="AM84" s="32"/>
      <c r="AN84" s="32"/>
      <c r="AO84" s="32"/>
      <c r="AP84" s="32"/>
      <c r="AQ84" s="32"/>
      <c r="AR84" s="32"/>
      <c r="AS84" s="32"/>
      <c r="AT84" s="32"/>
      <c r="AU84" s="21" t="s">
        <v>285</v>
      </c>
      <c r="AX84" s="21"/>
    </row>
    <row r="85" spans="1:50" s="1" customFormat="1">
      <c r="B85" s="26" t="s">
        <v>650</v>
      </c>
      <c r="J85" s="433">
        <f>三费_1231!D24</f>
        <v>24817.927019999999</v>
      </c>
      <c r="K85" s="433">
        <f>三费_1231!E24</f>
        <v>24063.00042</v>
      </c>
      <c r="L85" s="433">
        <f>三费_1231!F24</f>
        <v>23097.694620000002</v>
      </c>
      <c r="M85" s="433">
        <f>三费_1231!G24</f>
        <v>22267</v>
      </c>
      <c r="N85" s="432">
        <f>N86+N87</f>
        <v>26545.700415172541</v>
      </c>
      <c r="O85" s="432">
        <f>O86+O87</f>
        <v>11081.761040275924</v>
      </c>
      <c r="P85" s="432">
        <f>P86+P87</f>
        <v>26740.986127450436</v>
      </c>
      <c r="Q85" s="1" t="s">
        <v>285</v>
      </c>
      <c r="S85"/>
      <c r="T85"/>
      <c r="U85" s="435"/>
      <c r="W85" s="1010">
        <v>1839</v>
      </c>
      <c r="X85" s="1010">
        <v>2057</v>
      </c>
      <c r="Y85" s="1010">
        <v>2239</v>
      </c>
      <c r="Z85" s="1010">
        <v>1889</v>
      </c>
      <c r="AA85" s="432">
        <f>AA86+AA87</f>
        <v>1076.8389755240642</v>
      </c>
      <c r="AB85" s="432">
        <f t="shared" ref="AB85:AN85" si="91">AB86+AB87</f>
        <v>2336.976955449536</v>
      </c>
      <c r="AC85" s="432">
        <f t="shared" si="91"/>
        <v>2495.7179835149968</v>
      </c>
      <c r="AD85" s="432">
        <f t="shared" si="91"/>
        <v>2429.071512539997</v>
      </c>
      <c r="AE85" s="432">
        <f t="shared" si="91"/>
        <v>2659.1908394626385</v>
      </c>
      <c r="AF85" s="432">
        <f t="shared" si="91"/>
        <v>2405.9852943149972</v>
      </c>
      <c r="AG85" s="432">
        <f t="shared" si="91"/>
        <v>2473.0714452649968</v>
      </c>
      <c r="AH85" s="432">
        <f t="shared" si="91"/>
        <v>2644.8474091013181</v>
      </c>
      <c r="AI85" s="432">
        <f t="shared" si="91"/>
        <v>2042.797477896223</v>
      </c>
      <c r="AJ85" s="432">
        <f t="shared" si="91"/>
        <v>1733.8312631712231</v>
      </c>
      <c r="AK85" s="432">
        <f t="shared" si="91"/>
        <v>2004.5819059212233</v>
      </c>
      <c r="AL85" s="432">
        <f t="shared" si="91"/>
        <v>1733.8312631712231</v>
      </c>
      <c r="AM85" s="432">
        <f t="shared" si="91"/>
        <v>1733.8312631712231</v>
      </c>
      <c r="AN85" s="432">
        <f t="shared" si="91"/>
        <v>1832.8878669448081</v>
      </c>
      <c r="AO85" s="432">
        <f t="shared" ref="AO85:AT85" si="92">AO86+AO87</f>
        <v>2641.8501310957517</v>
      </c>
      <c r="AP85" s="432">
        <f t="shared" si="92"/>
        <v>2641.8501310957517</v>
      </c>
      <c r="AQ85" s="432">
        <f t="shared" si="92"/>
        <v>2641.8501310957517</v>
      </c>
      <c r="AR85" s="432">
        <f t="shared" si="92"/>
        <v>2621.8564990457517</v>
      </c>
      <c r="AS85" s="432">
        <f t="shared" si="92"/>
        <v>2555.9090974207516</v>
      </c>
      <c r="AT85" s="432">
        <f t="shared" si="92"/>
        <v>2555.9090974207516</v>
      </c>
      <c r="AU85" s="21" t="s">
        <v>285</v>
      </c>
      <c r="AX85" s="21"/>
    </row>
    <row r="86" spans="1:50" s="1" customFormat="1">
      <c r="B86" s="26"/>
      <c r="C86" s="1" t="s">
        <v>655</v>
      </c>
      <c r="J86" s="427">
        <f>三费_1231!D25</f>
        <v>5630.5232722077026</v>
      </c>
      <c r="K86" s="427">
        <f>三费_1231!E25</f>
        <v>5820.3661834589657</v>
      </c>
      <c r="L86" s="427">
        <f>三费_1231!F25</f>
        <v>8507.4349498191386</v>
      </c>
      <c r="M86" s="427">
        <f>三费_1231!G25</f>
        <v>8487</v>
      </c>
      <c r="N86" s="429">
        <f>ESOP!P24/1000</f>
        <v>4797.1778228637686</v>
      </c>
      <c r="O86" s="429">
        <f>ESOP!Q24/1000/2</f>
        <v>240.91879457773229</v>
      </c>
      <c r="P86" s="429">
        <f>ESOP!Q24/1000</f>
        <v>481.83758915546457</v>
      </c>
      <c r="Q86" s="1" t="s">
        <v>285</v>
      </c>
      <c r="S86"/>
      <c r="T86"/>
      <c r="U86" s="263"/>
      <c r="W86" s="641">
        <f>$N$86/12</f>
        <v>399.7648185719807</v>
      </c>
      <c r="X86" s="641">
        <f>$N$86/12</f>
        <v>399.7648185719807</v>
      </c>
      <c r="Y86" s="641">
        <f>$N$86/12</f>
        <v>399.7648185719807</v>
      </c>
      <c r="Z86" s="641">
        <f>$N$86/12</f>
        <v>399.7648185719807</v>
      </c>
      <c r="AA86" s="1084">
        <f t="shared" ref="AA86:AH86" si="93">($N$86-SUM($W$86:$Z$86))/8</f>
        <v>399.76481857198075</v>
      </c>
      <c r="AB86" s="1084">
        <f t="shared" si="93"/>
        <v>399.76481857198075</v>
      </c>
      <c r="AC86" s="1084">
        <f t="shared" si="93"/>
        <v>399.76481857198075</v>
      </c>
      <c r="AD86" s="1084">
        <f t="shared" si="93"/>
        <v>399.76481857198075</v>
      </c>
      <c r="AE86" s="1084">
        <f t="shared" si="93"/>
        <v>399.76481857198075</v>
      </c>
      <c r="AF86" s="1084">
        <f t="shared" si="93"/>
        <v>399.76481857198075</v>
      </c>
      <c r="AG86" s="1084">
        <f t="shared" si="93"/>
        <v>399.76481857198075</v>
      </c>
      <c r="AH86" s="1084">
        <f t="shared" si="93"/>
        <v>399.76481857198075</v>
      </c>
      <c r="AI86" s="21">
        <f>$O$86/6</f>
        <v>40.153132429622048</v>
      </c>
      <c r="AJ86" s="21">
        <f>$O$86/6</f>
        <v>40.153132429622048</v>
      </c>
      <c r="AK86" s="21">
        <f>$O$86/6</f>
        <v>40.153132429622048</v>
      </c>
      <c r="AL86" s="21">
        <f>$O$86/6</f>
        <v>40.153132429622048</v>
      </c>
      <c r="AM86" s="21">
        <f>$O$86/6</f>
        <v>40.153132429622048</v>
      </c>
      <c r="AN86" s="21">
        <f t="shared" ref="AN86" si="94">$O$86/6</f>
        <v>40.153132429622048</v>
      </c>
      <c r="AO86" s="21">
        <f t="shared" ref="AO86:AT86" si="95">$P$86/12</f>
        <v>40.153132429622048</v>
      </c>
      <c r="AP86" s="21">
        <f t="shared" si="95"/>
        <v>40.153132429622048</v>
      </c>
      <c r="AQ86" s="21">
        <f t="shared" si="95"/>
        <v>40.153132429622048</v>
      </c>
      <c r="AR86" s="21">
        <f t="shared" si="95"/>
        <v>40.153132429622048</v>
      </c>
      <c r="AS86" s="21">
        <f t="shared" si="95"/>
        <v>40.153132429622048</v>
      </c>
      <c r="AT86" s="21">
        <f t="shared" si="95"/>
        <v>40.153132429622048</v>
      </c>
      <c r="AU86" s="21" t="s">
        <v>285</v>
      </c>
      <c r="AX86" s="21"/>
    </row>
    <row r="87" spans="1:50" s="1" customFormat="1">
      <c r="B87" s="26"/>
      <c r="C87" s="1" t="s">
        <v>650</v>
      </c>
      <c r="J87" s="427">
        <f>三费_1231!D26</f>
        <v>19187.403747792298</v>
      </c>
      <c r="K87" s="427">
        <f>三费_1231!E26</f>
        <v>18242.634236541035</v>
      </c>
      <c r="L87" s="427">
        <f>三费_1231!F26</f>
        <v>14590.259670180863</v>
      </c>
      <c r="M87" s="427">
        <f>三费_1231!G26</f>
        <v>13800</v>
      </c>
      <c r="N87" s="435">
        <f>SUM(W87:AH87)</f>
        <v>21748.522592308775</v>
      </c>
      <c r="O87" s="435">
        <f>SUM(AI87:AN87)</f>
        <v>10840.842245698192</v>
      </c>
      <c r="P87" s="145">
        <f>SUM(AI87:AT87)</f>
        <v>26259.148538294972</v>
      </c>
      <c r="Q87" s="1" t="s">
        <v>285</v>
      </c>
      <c r="S87"/>
      <c r="T87"/>
      <c r="U87" s="435"/>
      <c r="W87" s="660">
        <f>W85-W86</f>
        <v>1439.2351814280194</v>
      </c>
      <c r="X87" s="660">
        <f>X85-X86</f>
        <v>1657.2351814280194</v>
      </c>
      <c r="Y87" s="660">
        <f t="shared" ref="Y87:Z87" si="96">Y85-Y86</f>
        <v>1839.2351814280194</v>
      </c>
      <c r="Z87" s="660">
        <f t="shared" si="96"/>
        <v>1489.2351814280194</v>
      </c>
      <c r="AA87" s="21">
        <f t="shared" ref="AA87:AT87" si="97">AA27*AA88</f>
        <v>677.07415695208329</v>
      </c>
      <c r="AB87" s="21">
        <f t="shared" si="97"/>
        <v>1937.2121368775552</v>
      </c>
      <c r="AC87" s="21">
        <f t="shared" si="97"/>
        <v>2095.953164943016</v>
      </c>
      <c r="AD87" s="21">
        <f t="shared" si="97"/>
        <v>2029.3066939680164</v>
      </c>
      <c r="AE87" s="21">
        <f t="shared" si="97"/>
        <v>2259.4260208906576</v>
      </c>
      <c r="AF87" s="21">
        <f t="shared" si="97"/>
        <v>2006.2204757430163</v>
      </c>
      <c r="AG87" s="21">
        <f t="shared" si="97"/>
        <v>2073.3066266930159</v>
      </c>
      <c r="AH87" s="21">
        <f t="shared" si="97"/>
        <v>2245.0825905293373</v>
      </c>
      <c r="AI87" s="21">
        <f t="shared" si="97"/>
        <v>2002.644345466601</v>
      </c>
      <c r="AJ87" s="21">
        <f t="shared" si="97"/>
        <v>1693.6781307416011</v>
      </c>
      <c r="AK87" s="21">
        <f t="shared" si="97"/>
        <v>1964.4287734916013</v>
      </c>
      <c r="AL87" s="21">
        <f t="shared" si="97"/>
        <v>1693.6781307416011</v>
      </c>
      <c r="AM87" s="21">
        <f t="shared" si="97"/>
        <v>1693.6781307416011</v>
      </c>
      <c r="AN87" s="21">
        <f t="shared" si="97"/>
        <v>1792.7347345151861</v>
      </c>
      <c r="AO87" s="21">
        <f t="shared" si="97"/>
        <v>2601.6969986661297</v>
      </c>
      <c r="AP87" s="21">
        <f t="shared" si="97"/>
        <v>2601.6969986661297</v>
      </c>
      <c r="AQ87" s="21">
        <f t="shared" si="97"/>
        <v>2601.6969986661297</v>
      </c>
      <c r="AR87" s="21">
        <f t="shared" si="97"/>
        <v>2581.7033666161296</v>
      </c>
      <c r="AS87" s="21">
        <f t="shared" si="97"/>
        <v>2515.7559649911295</v>
      </c>
      <c r="AT87" s="21">
        <f t="shared" si="97"/>
        <v>2515.7559649911295</v>
      </c>
      <c r="AU87" s="21" t="s">
        <v>285</v>
      </c>
      <c r="AX87" s="21"/>
    </row>
    <row r="88" spans="1:50" s="27" customFormat="1" ht="15">
      <c r="A88" s="599"/>
      <c r="B88" s="166"/>
      <c r="D88" s="27" t="s">
        <v>290</v>
      </c>
      <c r="J88" s="581">
        <f>J87/J27</f>
        <v>8.6114350746259019E-2</v>
      </c>
      <c r="K88" s="581">
        <f>K87/K27</f>
        <v>3.4367808825383567E-2</v>
      </c>
      <c r="L88" s="581">
        <f>L87/L27</f>
        <v>2.2260328026603663E-2</v>
      </c>
      <c r="M88" s="581">
        <f>M87/M27</f>
        <v>1.7494526249843149E-2</v>
      </c>
      <c r="N88" s="592">
        <v>1.7500000000000002E-2</v>
      </c>
      <c r="O88" s="141">
        <f>N88</f>
        <v>1.7500000000000002E-2</v>
      </c>
      <c r="P88" s="592">
        <v>0.02</v>
      </c>
      <c r="Q88" s="27" t="s">
        <v>285</v>
      </c>
      <c r="S88"/>
      <c r="T88"/>
      <c r="U88" s="593"/>
      <c r="W88" s="654"/>
      <c r="X88" s="654"/>
      <c r="Y88" s="654"/>
      <c r="Z88" s="654"/>
      <c r="AA88" s="583">
        <f t="shared" ref="AA88:AH88" si="98">$N$88</f>
        <v>1.7500000000000002E-2</v>
      </c>
      <c r="AB88" s="583">
        <f t="shared" si="98"/>
        <v>1.7500000000000002E-2</v>
      </c>
      <c r="AC88" s="583">
        <f t="shared" si="98"/>
        <v>1.7500000000000002E-2</v>
      </c>
      <c r="AD88" s="583">
        <f t="shared" si="98"/>
        <v>1.7500000000000002E-2</v>
      </c>
      <c r="AE88" s="583">
        <f t="shared" si="98"/>
        <v>1.7500000000000002E-2</v>
      </c>
      <c r="AF88" s="583">
        <f t="shared" si="98"/>
        <v>1.7500000000000002E-2</v>
      </c>
      <c r="AG88" s="583">
        <f t="shared" si="98"/>
        <v>1.7500000000000002E-2</v>
      </c>
      <c r="AH88" s="583">
        <f t="shared" si="98"/>
        <v>1.7500000000000002E-2</v>
      </c>
      <c r="AI88" s="583">
        <f t="shared" ref="AI88:AN88" si="99">$O$88</f>
        <v>1.7500000000000002E-2</v>
      </c>
      <c r="AJ88" s="583">
        <f t="shared" si="99"/>
        <v>1.7500000000000002E-2</v>
      </c>
      <c r="AK88" s="583">
        <f t="shared" si="99"/>
        <v>1.7500000000000002E-2</v>
      </c>
      <c r="AL88" s="583">
        <f t="shared" si="99"/>
        <v>1.7500000000000002E-2</v>
      </c>
      <c r="AM88" s="583">
        <f t="shared" si="99"/>
        <v>1.7500000000000002E-2</v>
      </c>
      <c r="AN88" s="583">
        <f t="shared" si="99"/>
        <v>1.7500000000000002E-2</v>
      </c>
      <c r="AO88" s="583">
        <f t="shared" ref="AO88:AT88" si="100">AN88</f>
        <v>1.7500000000000002E-2</v>
      </c>
      <c r="AP88" s="583">
        <f t="shared" si="100"/>
        <v>1.7500000000000002E-2</v>
      </c>
      <c r="AQ88" s="583">
        <f t="shared" si="100"/>
        <v>1.7500000000000002E-2</v>
      </c>
      <c r="AR88" s="583">
        <f t="shared" si="100"/>
        <v>1.7500000000000002E-2</v>
      </c>
      <c r="AS88" s="583">
        <f t="shared" si="100"/>
        <v>1.7500000000000002E-2</v>
      </c>
      <c r="AT88" s="583">
        <f t="shared" si="100"/>
        <v>1.7500000000000002E-2</v>
      </c>
      <c r="AU88" s="28" t="s">
        <v>285</v>
      </c>
      <c r="AX88" s="28"/>
    </row>
    <row r="89" spans="1:50" s="1" customFormat="1">
      <c r="B89" s="26"/>
      <c r="J89" s="254"/>
      <c r="K89" s="254"/>
      <c r="L89" s="254"/>
      <c r="M89" s="254"/>
      <c r="N89" s="424"/>
      <c r="O89" s="424"/>
      <c r="P89" s="424"/>
      <c r="Q89" s="1" t="s">
        <v>285</v>
      </c>
      <c r="S89"/>
      <c r="T89"/>
      <c r="U89"/>
      <c r="W89" s="641"/>
      <c r="X89" s="641"/>
      <c r="Y89" s="641"/>
      <c r="Z89" s="641"/>
      <c r="AA89" s="21"/>
      <c r="AB89" s="21"/>
      <c r="AC89" s="21"/>
      <c r="AD89" s="21"/>
      <c r="AE89" s="21"/>
      <c r="AF89" s="21"/>
      <c r="AG89" s="21"/>
      <c r="AH89" s="21"/>
      <c r="AI89" s="21"/>
      <c r="AJ89" s="21"/>
      <c r="AK89" s="21"/>
      <c r="AL89" s="21"/>
      <c r="AM89" s="21"/>
      <c r="AN89" s="21"/>
      <c r="AO89" s="21"/>
      <c r="AP89" s="21"/>
      <c r="AQ89" s="21"/>
      <c r="AR89" s="21"/>
      <c r="AS89" s="21"/>
      <c r="AT89" s="21"/>
      <c r="AU89" s="21" t="s">
        <v>285</v>
      </c>
      <c r="AX89" s="21"/>
    </row>
    <row r="90" spans="1:50" s="26" customFormat="1">
      <c r="B90" s="26" t="s">
        <v>657</v>
      </c>
      <c r="J90" s="433">
        <f>三费_1231!D28</f>
        <v>8401.4611999999997</v>
      </c>
      <c r="K90" s="433">
        <f>三费_1231!E28</f>
        <v>7635.7121299999999</v>
      </c>
      <c r="L90" s="433">
        <f>三费_1231!F28</f>
        <v>4608.9542300000003</v>
      </c>
      <c r="M90" s="433">
        <f>三费_1231!G28</f>
        <v>3204</v>
      </c>
      <c r="N90" s="450">
        <f>N91*N92</f>
        <v>3130.4400275657877</v>
      </c>
      <c r="O90" s="450">
        <f>O91*O92</f>
        <v>3180.0838658143093</v>
      </c>
      <c r="P90" s="450">
        <f>SUM(AI90:AT90)</f>
        <v>8000.0030449260476</v>
      </c>
      <c r="Q90" s="26" t="s">
        <v>285</v>
      </c>
      <c r="S90"/>
      <c r="T90"/>
      <c r="U90" s="450"/>
      <c r="W90" s="1011">
        <v>245</v>
      </c>
      <c r="X90" s="1011">
        <v>269</v>
      </c>
      <c r="Y90" s="1011">
        <v>1183</v>
      </c>
      <c r="Z90" s="1011">
        <v>185</v>
      </c>
      <c r="AA90" s="23">
        <f>($N$90-SUM($W$90:$Z$90))/8</f>
        <v>156.05500344572346</v>
      </c>
      <c r="AB90" s="23">
        <f t="shared" ref="AB90:AH90" si="101">($N$90-SUM($W$90:$Z$90))/8</f>
        <v>156.05500344572346</v>
      </c>
      <c r="AC90" s="23">
        <f t="shared" si="101"/>
        <v>156.05500344572346</v>
      </c>
      <c r="AD90" s="23">
        <f t="shared" si="101"/>
        <v>156.05500344572346</v>
      </c>
      <c r="AE90" s="23">
        <f t="shared" si="101"/>
        <v>156.05500344572346</v>
      </c>
      <c r="AF90" s="23">
        <f t="shared" si="101"/>
        <v>156.05500344572346</v>
      </c>
      <c r="AG90" s="23">
        <f t="shared" si="101"/>
        <v>156.05500344572346</v>
      </c>
      <c r="AH90" s="23">
        <f t="shared" si="101"/>
        <v>156.05500344572346</v>
      </c>
      <c r="AI90" s="1008">
        <f>$O$90/6</f>
        <v>530.01397763571822</v>
      </c>
      <c r="AJ90" s="1008">
        <f t="shared" ref="AJ90:AN90" si="102">$O$90/6</f>
        <v>530.01397763571822</v>
      </c>
      <c r="AK90" s="1008">
        <f t="shared" si="102"/>
        <v>530.01397763571822</v>
      </c>
      <c r="AL90" s="1008">
        <f t="shared" si="102"/>
        <v>530.01397763571822</v>
      </c>
      <c r="AM90" s="1008">
        <f t="shared" si="102"/>
        <v>530.01397763571822</v>
      </c>
      <c r="AN90" s="1008">
        <f t="shared" si="102"/>
        <v>530.01397763571822</v>
      </c>
      <c r="AO90" s="1008">
        <f t="shared" ref="AO90:AT90" si="103">AO91*AO92</f>
        <v>621.32317214586783</v>
      </c>
      <c r="AP90" s="1008">
        <f t="shared" si="103"/>
        <v>801.30134580130061</v>
      </c>
      <c r="AQ90" s="1008">
        <f t="shared" si="103"/>
        <v>824.53504835078468</v>
      </c>
      <c r="AR90" s="1008">
        <f t="shared" si="103"/>
        <v>843.57489697513984</v>
      </c>
      <c r="AS90" s="1008">
        <f t="shared" si="103"/>
        <v>852.97550664458061</v>
      </c>
      <c r="AT90" s="1008">
        <f t="shared" si="103"/>
        <v>876.20920919406467</v>
      </c>
      <c r="AU90" s="23" t="s">
        <v>285</v>
      </c>
      <c r="AX90" s="23"/>
    </row>
    <row r="91" spans="1:50" s="1" customFormat="1">
      <c r="B91" s="26"/>
      <c r="C91" s="1" t="s">
        <v>672</v>
      </c>
      <c r="J91" s="436">
        <f t="shared" ref="J91:M91" si="104">J90+J122</f>
        <v>13399.4612</v>
      </c>
      <c r="K91" s="436">
        <f t="shared" si="104"/>
        <v>14800.71213</v>
      </c>
      <c r="L91" s="436">
        <f t="shared" si="104"/>
        <v>12825.954229999999</v>
      </c>
      <c r="M91" s="436">
        <f t="shared" si="104"/>
        <v>8010</v>
      </c>
      <c r="N91" s="438">
        <f>-('BS-Other Calculations'!O29+'BS-Other Calculations'!O57+'BS-Other Calculations'!O95)</f>
        <v>6956.5333945906395</v>
      </c>
      <c r="O91" s="438">
        <f>-('BS-Other Calculations'!P29+'BS-Other Calculations'!P57+'BS-Other Calculations'!P95)</f>
        <v>7066.853035142909</v>
      </c>
      <c r="P91" s="435"/>
      <c r="Q91" s="1" t="s">
        <v>285</v>
      </c>
      <c r="S91"/>
      <c r="T91"/>
      <c r="U91" s="476"/>
      <c r="W91" s="1311">
        <f>W90+W122</f>
        <v>550</v>
      </c>
      <c r="X91" s="1311">
        <f>X90+X122</f>
        <v>574</v>
      </c>
      <c r="Y91" s="1311">
        <f>Y90+Y122</f>
        <v>1465</v>
      </c>
      <c r="Z91" s="1311">
        <f>Z90+Z122</f>
        <v>448</v>
      </c>
      <c r="AA91" s="438">
        <f>-('BS-Other Calculations'!AA29+'BS-Other Calculations'!AA57+'BS-Other Calculations'!AA95)</f>
        <v>425.19850084570999</v>
      </c>
      <c r="AB91" s="438">
        <f>-('BS-Other Calculations'!AB29+'BS-Other Calculations'!AB57+'BS-Other Calculations'!AB95)</f>
        <v>425.19850084570999</v>
      </c>
      <c r="AC91" s="438">
        <f>-('BS-Other Calculations'!AC29+'BS-Other Calculations'!AC57+'BS-Other Calculations'!AC95)</f>
        <v>425.19850084570999</v>
      </c>
      <c r="AD91" s="438">
        <f>-('BS-Other Calculations'!AD29+'BS-Other Calculations'!AD57+'BS-Other Calculations'!AD95)</f>
        <v>459.61880091901986</v>
      </c>
      <c r="AE91" s="438">
        <f>-('BS-Other Calculations'!AE29+'BS-Other Calculations'!AE57+'BS-Other Calculations'!AE95)</f>
        <v>494.03910099232968</v>
      </c>
      <c r="AF91" s="438">
        <f>-('BS-Other Calculations'!AF29+'BS-Other Calculations'!AF57+'BS-Other Calculations'!AF95)</f>
        <v>528.45940106563955</v>
      </c>
      <c r="AG91" s="438">
        <f>-('BS-Other Calculations'!AG29+'BS-Other Calculations'!AG57+'BS-Other Calculations'!AG95)</f>
        <v>562.87970113894937</v>
      </c>
      <c r="AH91" s="438">
        <f>-('BS-Other Calculations'!AH29+'BS-Other Calculations'!AH57+'BS-Other Calculations'!AH95)</f>
        <v>597.3000012122593</v>
      </c>
      <c r="AI91" s="438">
        <f>-('BS-Other Calculations'!AI29+'BS-Other Calculations'!AI57+'BS-Other Calculations'!AI95)</f>
        <v>1048.732713915573</v>
      </c>
      <c r="AJ91" s="438">
        <f>-('BS-Other Calculations'!AJ29+'BS-Other Calculations'!AJ57+'BS-Other Calculations'!AJ95)</f>
        <v>1100.3631640255376</v>
      </c>
      <c r="AK91" s="438">
        <f>-('BS-Other Calculations'!AK29+'BS-Other Calculations'!AK57+'BS-Other Calculations'!AK95)</f>
        <v>1151.9936141355024</v>
      </c>
      <c r="AL91" s="438">
        <f>-('BS-Other Calculations'!AL29+'BS-Other Calculations'!AL57+'BS-Other Calculations'!AL95)</f>
        <v>1203.624064245467</v>
      </c>
      <c r="AM91" s="438">
        <f>-('BS-Other Calculations'!AM29+'BS-Other Calculations'!AM57+'BS-Other Calculations'!AM95)</f>
        <v>1255.2545143554319</v>
      </c>
      <c r="AN91" s="438">
        <f>-('BS-Other Calculations'!AN29+'BS-Other Calculations'!AN57+'BS-Other Calculations'!AN95)</f>
        <v>1306.8849644653967</v>
      </c>
      <c r="AO91" s="438">
        <f>-('BS-Other Calculations'!AO29+'BS-Other Calculations'!AO57+'BS-Other Calculations'!AO95)</f>
        <v>1729.0392072262587</v>
      </c>
      <c r="AP91" s="438">
        <f>-('BS-Other Calculations'!AP29+'BS-Other Calculations'!AP57+'BS-Other Calculations'!AP95)</f>
        <v>1780.6696573362235</v>
      </c>
      <c r="AQ91" s="438">
        <f>-('BS-Other Calculations'!AQ29+'BS-Other Calculations'!AQ57+'BS-Other Calculations'!AQ95)</f>
        <v>1832.3001074461881</v>
      </c>
      <c r="AR91" s="438">
        <f>-('BS-Other Calculations'!AR29+'BS-Other Calculations'!AR57+'BS-Other Calculations'!AR95)</f>
        <v>1874.6108821669773</v>
      </c>
      <c r="AS91" s="438">
        <f>-('BS-Other Calculations'!AS29+'BS-Other Calculations'!AS57+'BS-Other Calculations'!AS95)</f>
        <v>1895.5011258768457</v>
      </c>
      <c r="AT91" s="438">
        <f>-('BS-Other Calculations'!AT29+'BS-Other Calculations'!AT57+'BS-Other Calculations'!AT95)</f>
        <v>1947.1315759868103</v>
      </c>
      <c r="AU91" s="21" t="s">
        <v>285</v>
      </c>
      <c r="AX91" s="21"/>
    </row>
    <row r="92" spans="1:50" s="27" customFormat="1">
      <c r="B92" s="166"/>
      <c r="D92" s="27" t="s">
        <v>671</v>
      </c>
      <c r="J92" s="581">
        <f t="shared" ref="J92:M92" si="105">J90/J91</f>
        <v>0.62699992742991784</v>
      </c>
      <c r="K92" s="581">
        <f t="shared" si="105"/>
        <v>0.51590167168530698</v>
      </c>
      <c r="L92" s="581">
        <f t="shared" si="105"/>
        <v>0.35934591277580136</v>
      </c>
      <c r="M92" s="581">
        <f t="shared" si="105"/>
        <v>0.4</v>
      </c>
      <c r="N92" s="592">
        <v>0.45</v>
      </c>
      <c r="O92" s="141">
        <f>N92</f>
        <v>0.45</v>
      </c>
      <c r="P92" s="141">
        <f>L92</f>
        <v>0.35934591277580136</v>
      </c>
      <c r="Q92" s="27" t="s">
        <v>285</v>
      </c>
      <c r="S92"/>
      <c r="T92"/>
      <c r="U92" s="600"/>
      <c r="W92" s="654"/>
      <c r="X92" s="654"/>
      <c r="Y92" s="654"/>
      <c r="Z92" s="654"/>
      <c r="AA92" s="583"/>
      <c r="AB92" s="583"/>
      <c r="AC92" s="583"/>
      <c r="AD92" s="583"/>
      <c r="AE92" s="583"/>
      <c r="AF92" s="583"/>
      <c r="AG92" s="583"/>
      <c r="AH92" s="583"/>
      <c r="AI92" s="583"/>
      <c r="AJ92" s="583"/>
      <c r="AK92" s="583"/>
      <c r="AL92" s="583"/>
      <c r="AM92" s="583"/>
      <c r="AN92" s="583"/>
      <c r="AO92" s="583">
        <f>$P$92</f>
        <v>0.35934591277580136</v>
      </c>
      <c r="AP92" s="583">
        <f t="shared" ref="AP92:AT92" si="106">$O$92</f>
        <v>0.45</v>
      </c>
      <c r="AQ92" s="583">
        <f t="shared" si="106"/>
        <v>0.45</v>
      </c>
      <c r="AR92" s="583">
        <f t="shared" si="106"/>
        <v>0.45</v>
      </c>
      <c r="AS92" s="583">
        <f t="shared" si="106"/>
        <v>0.45</v>
      </c>
      <c r="AT92" s="583">
        <f t="shared" si="106"/>
        <v>0.45</v>
      </c>
      <c r="AU92" s="28" t="s">
        <v>285</v>
      </c>
      <c r="AX92" s="28"/>
    </row>
    <row r="93" spans="1:50" s="1" customFormat="1">
      <c r="B93" s="26"/>
      <c r="J93" s="254"/>
      <c r="K93" s="254"/>
      <c r="L93" s="254"/>
      <c r="M93" s="254"/>
      <c r="N93" s="437"/>
      <c r="O93" s="437"/>
      <c r="P93" s="437"/>
      <c r="Q93" s="1" t="s">
        <v>285</v>
      </c>
      <c r="S93"/>
      <c r="T93"/>
      <c r="U93" s="476"/>
      <c r="W93" s="656"/>
      <c r="X93" s="656"/>
      <c r="Y93" s="656"/>
      <c r="Z93" s="656"/>
      <c r="AA93" s="437"/>
      <c r="AB93" s="437"/>
      <c r="AC93" s="437"/>
      <c r="AD93" s="437"/>
      <c r="AE93" s="437"/>
      <c r="AF93" s="437"/>
      <c r="AG93" s="437"/>
      <c r="AH93" s="437"/>
      <c r="AI93" s="437"/>
      <c r="AJ93" s="437"/>
      <c r="AK93" s="437"/>
      <c r="AL93" s="437"/>
      <c r="AM93" s="437"/>
      <c r="AN93" s="437"/>
      <c r="AO93" s="437"/>
      <c r="AP93" s="437"/>
      <c r="AQ93" s="437"/>
      <c r="AR93" s="437"/>
      <c r="AS93" s="437"/>
      <c r="AT93" s="437"/>
      <c r="AU93" s="21" t="s">
        <v>285</v>
      </c>
      <c r="AX93" s="21"/>
    </row>
    <row r="94" spans="1:50" s="26" customFormat="1">
      <c r="B94" s="26" t="s">
        <v>658</v>
      </c>
      <c r="J94" s="433">
        <f>三费_1231!D29</f>
        <v>5143.5000099999997</v>
      </c>
      <c r="K94" s="433">
        <f>三费_1231!E29</f>
        <v>5375.3938200000002</v>
      </c>
      <c r="L94" s="433">
        <f>三费_1231!F29</f>
        <v>6098.4991600000003</v>
      </c>
      <c r="M94" s="433">
        <f>三费_1231!G29</f>
        <v>23110</v>
      </c>
      <c r="N94" s="423">
        <f>N95+N96</f>
        <v>23395.81604593751</v>
      </c>
      <c r="O94" s="423">
        <f>O95+O96</f>
        <v>3716.8601985250943</v>
      </c>
      <c r="P94" s="423">
        <f>P95+P96</f>
        <v>3716.8601985250943</v>
      </c>
      <c r="Q94" s="1" t="s">
        <v>285</v>
      </c>
      <c r="R94" s="1"/>
      <c r="S94"/>
      <c r="T94"/>
      <c r="U94" s="435"/>
      <c r="W94" s="657">
        <f t="shared" ref="W94:AB94" si="107">W95+W96</f>
        <v>985</v>
      </c>
      <c r="X94" s="657">
        <f t="shared" si="107"/>
        <v>254</v>
      </c>
      <c r="Y94" s="657">
        <f t="shared" si="107"/>
        <v>833</v>
      </c>
      <c r="Z94" s="657">
        <f t="shared" si="107"/>
        <v>145</v>
      </c>
      <c r="AA94" s="426">
        <f t="shared" si="107"/>
        <v>760.36498532090638</v>
      </c>
      <c r="AB94" s="426">
        <f t="shared" si="107"/>
        <v>15856.261148691166</v>
      </c>
      <c r="AC94" s="426">
        <f t="shared" ref="AC94:AN94" si="108">AC95+AC96</f>
        <v>760.36498532090638</v>
      </c>
      <c r="AD94" s="426">
        <f t="shared" si="108"/>
        <v>760.36498532090638</v>
      </c>
      <c r="AE94" s="426">
        <f t="shared" si="108"/>
        <v>760.36498532090638</v>
      </c>
      <c r="AF94" s="426">
        <f t="shared" si="108"/>
        <v>760.36498532090638</v>
      </c>
      <c r="AG94" s="426">
        <f t="shared" si="108"/>
        <v>760.36498532090638</v>
      </c>
      <c r="AH94" s="426">
        <f t="shared" si="108"/>
        <v>760.36498532090638</v>
      </c>
      <c r="AI94" s="426">
        <f t="shared" si="108"/>
        <v>619.47669975418239</v>
      </c>
      <c r="AJ94" s="426">
        <f t="shared" si="108"/>
        <v>619.47669975418239</v>
      </c>
      <c r="AK94" s="426">
        <f t="shared" si="108"/>
        <v>619.47669975418239</v>
      </c>
      <c r="AL94" s="426">
        <f t="shared" si="108"/>
        <v>619.47669975418239</v>
      </c>
      <c r="AM94" s="426">
        <f t="shared" si="108"/>
        <v>619.47669975418239</v>
      </c>
      <c r="AN94" s="426">
        <f t="shared" si="108"/>
        <v>619.47669975418239</v>
      </c>
      <c r="AO94" s="426">
        <f t="shared" ref="AO94:AT94" si="109">AO95+AO96</f>
        <v>0</v>
      </c>
      <c r="AP94" s="426">
        <f t="shared" si="109"/>
        <v>0</v>
      </c>
      <c r="AQ94" s="426">
        <f t="shared" si="109"/>
        <v>0</v>
      </c>
      <c r="AR94" s="426">
        <f t="shared" si="109"/>
        <v>0</v>
      </c>
      <c r="AS94" s="426">
        <f t="shared" si="109"/>
        <v>0</v>
      </c>
      <c r="AT94" s="426">
        <f t="shared" si="109"/>
        <v>0</v>
      </c>
      <c r="AU94" s="21" t="s">
        <v>285</v>
      </c>
      <c r="AX94" s="23"/>
    </row>
    <row r="95" spans="1:50" s="1" customFormat="1">
      <c r="C95" s="445" t="s">
        <v>663</v>
      </c>
      <c r="J95" s="427">
        <f>三费_1231!D30</f>
        <v>0</v>
      </c>
      <c r="K95" s="427">
        <f>三费_1231!E30</f>
        <v>0</v>
      </c>
      <c r="L95" s="427">
        <f>三费_1231!F30</f>
        <v>1140</v>
      </c>
      <c r="M95" s="427">
        <f>三费_1231!G30</f>
        <v>18328.135280000002</v>
      </c>
      <c r="N95" s="585">
        <f>SUM(W95:AH95)</f>
        <v>16847.89616337026</v>
      </c>
      <c r="O95" s="585">
        <f>SUM(AI95:AN95)</f>
        <v>0</v>
      </c>
      <c r="P95" s="585">
        <f>SUM(AI95:AT95)</f>
        <v>0</v>
      </c>
      <c r="Q95" s="1" t="s">
        <v>285</v>
      </c>
      <c r="S95"/>
      <c r="T95"/>
      <c r="U95" s="435"/>
      <c r="W95" s="660">
        <v>772</v>
      </c>
      <c r="X95" s="660">
        <v>242</v>
      </c>
      <c r="Y95" s="660">
        <v>604</v>
      </c>
      <c r="Z95" s="660">
        <v>134</v>
      </c>
      <c r="AA95" s="21"/>
      <c r="AB95" s="393">
        <f>IF(Control!H17=1,'listing expense'!$BZ$36/1000-W95-X95-Y95-Z95,0)</f>
        <v>15095.89616337026</v>
      </c>
      <c r="AC95" s="21"/>
      <c r="AD95" s="21"/>
      <c r="AE95" s="21"/>
      <c r="AF95" s="21"/>
      <c r="AG95" s="21"/>
      <c r="AH95" s="21"/>
      <c r="AI95" s="21"/>
      <c r="AJ95" s="21"/>
      <c r="AK95" s="21"/>
      <c r="AL95" s="21"/>
      <c r="AM95" s="21"/>
      <c r="AN95" s="21"/>
      <c r="AO95" s="21"/>
      <c r="AP95" s="21"/>
      <c r="AQ95" s="21"/>
      <c r="AR95" s="21"/>
      <c r="AS95" s="21"/>
      <c r="AT95" s="21"/>
      <c r="AU95" s="21" t="s">
        <v>285</v>
      </c>
      <c r="AX95" s="21"/>
    </row>
    <row r="96" spans="1:50">
      <c r="B96" s="1"/>
      <c r="C96" s="1" t="s">
        <v>670</v>
      </c>
      <c r="D96" s="1"/>
      <c r="E96" s="1"/>
      <c r="J96" s="21">
        <f>J94-J95</f>
        <v>5143.5000099999997</v>
      </c>
      <c r="K96" s="21">
        <f>K94-K95</f>
        <v>5375.3938200000002</v>
      </c>
      <c r="L96" s="21">
        <f>L94-L95</f>
        <v>4958.4991600000003</v>
      </c>
      <c r="M96" s="427">
        <f>三费_1231!G31</f>
        <v>4781.8647199999978</v>
      </c>
      <c r="N96" s="21">
        <f>N97*N27</f>
        <v>6547.9198825672511</v>
      </c>
      <c r="O96" s="21">
        <f>O97*O27</f>
        <v>3716.8601985250943</v>
      </c>
      <c r="P96" s="21">
        <f>SUM(AI96:AT96)</f>
        <v>3716.8601985250943</v>
      </c>
      <c r="Q96" s="1" t="s">
        <v>285</v>
      </c>
      <c r="R96" s="1"/>
      <c r="U96" s="472"/>
      <c r="W96" s="660">
        <v>213</v>
      </c>
      <c r="X96" s="660">
        <v>12</v>
      </c>
      <c r="Y96" s="660">
        <v>229</v>
      </c>
      <c r="Z96" s="660">
        <v>11</v>
      </c>
      <c r="AA96" s="21">
        <f>($N$96-SUM($W$96:$Z$96))/8</f>
        <v>760.36498532090638</v>
      </c>
      <c r="AB96" s="21">
        <f t="shared" ref="AB96:AH96" si="110">($N$96-SUM($W$96:$Z$96))/8</f>
        <v>760.36498532090638</v>
      </c>
      <c r="AC96" s="21">
        <f t="shared" si="110"/>
        <v>760.36498532090638</v>
      </c>
      <c r="AD96" s="21">
        <f t="shared" si="110"/>
        <v>760.36498532090638</v>
      </c>
      <c r="AE96" s="21">
        <f t="shared" si="110"/>
        <v>760.36498532090638</v>
      </c>
      <c r="AF96" s="21">
        <f t="shared" si="110"/>
        <v>760.36498532090638</v>
      </c>
      <c r="AG96" s="21">
        <f t="shared" si="110"/>
        <v>760.36498532090638</v>
      </c>
      <c r="AH96" s="21">
        <f t="shared" si="110"/>
        <v>760.36498532090638</v>
      </c>
      <c r="AI96" s="33">
        <f>$O$96/6</f>
        <v>619.47669975418239</v>
      </c>
      <c r="AJ96" s="33">
        <f t="shared" ref="AJ96:AN96" si="111">$O$96/6</f>
        <v>619.47669975418239</v>
      </c>
      <c r="AK96" s="33">
        <f t="shared" si="111"/>
        <v>619.47669975418239</v>
      </c>
      <c r="AL96" s="33">
        <f t="shared" si="111"/>
        <v>619.47669975418239</v>
      </c>
      <c r="AM96" s="33">
        <f t="shared" si="111"/>
        <v>619.47669975418239</v>
      </c>
      <c r="AN96" s="33">
        <f t="shared" si="111"/>
        <v>619.47669975418239</v>
      </c>
      <c r="AO96" s="33">
        <f t="shared" ref="AO96:AT96" si="112">AO27*AO97</f>
        <v>0</v>
      </c>
      <c r="AP96" s="33">
        <f t="shared" si="112"/>
        <v>0</v>
      </c>
      <c r="AQ96" s="33">
        <f t="shared" si="112"/>
        <v>0</v>
      </c>
      <c r="AR96" s="33">
        <f t="shared" si="112"/>
        <v>0</v>
      </c>
      <c r="AS96" s="33">
        <f t="shared" si="112"/>
        <v>0</v>
      </c>
      <c r="AT96" s="33">
        <f t="shared" si="112"/>
        <v>0</v>
      </c>
      <c r="AU96" s="21" t="s">
        <v>285</v>
      </c>
    </row>
    <row r="97" spans="1:50" s="27" customFormat="1">
      <c r="B97" s="166"/>
      <c r="D97" s="27" t="s">
        <v>290</v>
      </c>
      <c r="J97" s="581">
        <f>J96/J27</f>
        <v>2.3084371900783614E-2</v>
      </c>
      <c r="K97" s="581">
        <f>K96/K27</f>
        <v>1.0126854749785124E-2</v>
      </c>
      <c r="L97" s="581">
        <f>L96/L27</f>
        <v>7.5651715813410516E-3</v>
      </c>
      <c r="M97" s="581">
        <f>M96/M27</f>
        <v>6.062062164292668E-3</v>
      </c>
      <c r="N97" s="592">
        <v>6.0000000000000001E-3</v>
      </c>
      <c r="O97" s="141">
        <f>N97</f>
        <v>6.0000000000000001E-3</v>
      </c>
      <c r="P97" s="141">
        <f>O97</f>
        <v>6.0000000000000001E-3</v>
      </c>
      <c r="Q97" s="27" t="s">
        <v>285</v>
      </c>
      <c r="S97"/>
      <c r="T97"/>
      <c r="U97" s="601"/>
      <c r="W97" s="654"/>
      <c r="X97" s="654"/>
      <c r="Y97" s="654"/>
      <c r="Z97" s="654"/>
      <c r="AA97" s="583"/>
      <c r="AB97" s="583"/>
      <c r="AC97" s="583"/>
      <c r="AD97" s="583"/>
      <c r="AE97" s="583"/>
      <c r="AF97" s="583"/>
      <c r="AG97" s="583"/>
      <c r="AH97" s="583"/>
      <c r="AI97" s="583"/>
      <c r="AJ97" s="583"/>
      <c r="AK97" s="583"/>
      <c r="AL97" s="583"/>
      <c r="AM97" s="583"/>
      <c r="AN97" s="583"/>
      <c r="AO97" s="583">
        <f t="shared" ref="AO97:AT97" si="113">AN97</f>
        <v>0</v>
      </c>
      <c r="AP97" s="583">
        <f t="shared" si="113"/>
        <v>0</v>
      </c>
      <c r="AQ97" s="583">
        <f t="shared" si="113"/>
        <v>0</v>
      </c>
      <c r="AR97" s="583">
        <f t="shared" si="113"/>
        <v>0</v>
      </c>
      <c r="AS97" s="583">
        <f t="shared" si="113"/>
        <v>0</v>
      </c>
      <c r="AT97" s="583">
        <f t="shared" si="113"/>
        <v>0</v>
      </c>
      <c r="AU97" s="28" t="s">
        <v>285</v>
      </c>
      <c r="AX97" s="28"/>
    </row>
    <row r="98" spans="1:50" s="1" customFormat="1">
      <c r="B98" s="26"/>
      <c r="J98" s="254"/>
      <c r="K98" s="254"/>
      <c r="L98" s="254"/>
      <c r="M98" s="254"/>
      <c r="N98" s="424"/>
      <c r="O98" s="424"/>
      <c r="P98" s="424"/>
      <c r="Q98" s="1" t="s">
        <v>285</v>
      </c>
      <c r="S98"/>
      <c r="T98"/>
      <c r="U98" s="263"/>
      <c r="W98" s="641"/>
      <c r="X98" s="641"/>
      <c r="Y98" s="641"/>
      <c r="Z98" s="641"/>
      <c r="AA98" s="21"/>
      <c r="AB98" s="21"/>
      <c r="AC98" s="21"/>
      <c r="AD98" s="21"/>
      <c r="AE98" s="21"/>
      <c r="AF98" s="21"/>
      <c r="AG98" s="21"/>
      <c r="AH98" s="21"/>
      <c r="AI98" s="21"/>
      <c r="AJ98" s="21"/>
      <c r="AK98" s="21"/>
      <c r="AL98" s="21"/>
      <c r="AM98" s="21"/>
      <c r="AN98" s="21"/>
      <c r="AO98" s="21"/>
      <c r="AP98" s="21"/>
      <c r="AQ98" s="21"/>
      <c r="AR98" s="21"/>
      <c r="AS98" s="21"/>
      <c r="AT98" s="21"/>
      <c r="AU98" s="21" t="s">
        <v>285</v>
      </c>
      <c r="AX98" s="21"/>
    </row>
    <row r="99" spans="1:50" s="26" customFormat="1">
      <c r="B99" s="26" t="s">
        <v>659</v>
      </c>
      <c r="J99" s="433">
        <f>三费_1231!D32</f>
        <v>6358.1570099999999</v>
      </c>
      <c r="K99" s="433">
        <f>三费_1231!E32</f>
        <v>7977.9443300000003</v>
      </c>
      <c r="L99" s="433">
        <f>三费_1231!F32</f>
        <v>5619.5830700000006</v>
      </c>
      <c r="M99" s="433">
        <f>三费_1231!G32</f>
        <v>5344</v>
      </c>
      <c r="N99" s="423">
        <f>N100*N27</f>
        <v>6547.9198825672511</v>
      </c>
      <c r="O99" s="423">
        <f>O100*O27</f>
        <v>3716.8601985250943</v>
      </c>
      <c r="P99" s="423">
        <f>P100*P27</f>
        <v>15005.22773616855</v>
      </c>
      <c r="Q99" s="26" t="s">
        <v>285</v>
      </c>
      <c r="S99"/>
      <c r="T99"/>
      <c r="U99" s="450"/>
      <c r="W99" s="952">
        <v>308</v>
      </c>
      <c r="X99" s="952">
        <v>238</v>
      </c>
      <c r="Y99" s="952">
        <v>399</v>
      </c>
      <c r="Z99" s="952">
        <v>613</v>
      </c>
      <c r="AA99" s="23">
        <f>($N$99-SUM($W$99:$Z$99))/8</f>
        <v>623.73998532090638</v>
      </c>
      <c r="AB99" s="23">
        <f t="shared" ref="AB99:AH99" si="114">($N$99-SUM($W$99:$Z$99))/8</f>
        <v>623.73998532090638</v>
      </c>
      <c r="AC99" s="23">
        <f t="shared" si="114"/>
        <v>623.73998532090638</v>
      </c>
      <c r="AD99" s="23">
        <f t="shared" si="114"/>
        <v>623.73998532090638</v>
      </c>
      <c r="AE99" s="23">
        <f t="shared" si="114"/>
        <v>623.73998532090638</v>
      </c>
      <c r="AF99" s="23">
        <f t="shared" si="114"/>
        <v>623.73998532090638</v>
      </c>
      <c r="AG99" s="23">
        <f t="shared" si="114"/>
        <v>623.73998532090638</v>
      </c>
      <c r="AH99" s="23">
        <f t="shared" si="114"/>
        <v>623.73998532090638</v>
      </c>
      <c r="AI99" s="23">
        <f>$O$99/6</f>
        <v>619.47669975418239</v>
      </c>
      <c r="AJ99" s="23">
        <f t="shared" ref="AJ99:AN99" si="115">$O$99/6</f>
        <v>619.47669975418239</v>
      </c>
      <c r="AK99" s="23">
        <f t="shared" si="115"/>
        <v>619.47669975418239</v>
      </c>
      <c r="AL99" s="23">
        <f t="shared" si="115"/>
        <v>619.47669975418239</v>
      </c>
      <c r="AM99" s="23">
        <f t="shared" si="115"/>
        <v>619.47669975418239</v>
      </c>
      <c r="AN99" s="23">
        <f t="shared" si="115"/>
        <v>619.47669975418239</v>
      </c>
      <c r="AO99" s="23">
        <f t="shared" ref="AO99:AT99" si="116">$P$99/12</f>
        <v>1250.4356446807126</v>
      </c>
      <c r="AP99" s="23">
        <f t="shared" si="116"/>
        <v>1250.4356446807126</v>
      </c>
      <c r="AQ99" s="23">
        <f t="shared" si="116"/>
        <v>1250.4356446807126</v>
      </c>
      <c r="AR99" s="23">
        <f t="shared" si="116"/>
        <v>1250.4356446807126</v>
      </c>
      <c r="AS99" s="23">
        <f t="shared" si="116"/>
        <v>1250.4356446807126</v>
      </c>
      <c r="AT99" s="23">
        <f t="shared" si="116"/>
        <v>1250.4356446807126</v>
      </c>
      <c r="AU99" s="23" t="s">
        <v>285</v>
      </c>
      <c r="AX99" s="23"/>
    </row>
    <row r="100" spans="1:50" s="27" customFormat="1">
      <c r="B100" s="166"/>
      <c r="D100" s="27" t="s">
        <v>290</v>
      </c>
      <c r="J100" s="581">
        <f>J99/J27</f>
        <v>2.8535833719657049E-2</v>
      </c>
      <c r="K100" s="581">
        <f>K99/K27</f>
        <v>1.5029872440449732E-2</v>
      </c>
      <c r="L100" s="581">
        <f>L99/L27</f>
        <v>8.573785891323878E-3</v>
      </c>
      <c r="M100" s="581">
        <f>M99/M27</f>
        <v>6.7746919042870855E-3</v>
      </c>
      <c r="N100" s="592">
        <v>6.0000000000000001E-3</v>
      </c>
      <c r="O100" s="141">
        <f>N100</f>
        <v>6.0000000000000001E-3</v>
      </c>
      <c r="P100" s="592">
        <v>0.01</v>
      </c>
      <c r="Q100" s="27" t="s">
        <v>285</v>
      </c>
      <c r="S100"/>
      <c r="T100"/>
      <c r="U100" s="601"/>
      <c r="W100" s="654"/>
      <c r="X100" s="654"/>
      <c r="Y100" s="654"/>
      <c r="Z100" s="654"/>
      <c r="AA100" s="583"/>
      <c r="AB100" s="583"/>
      <c r="AC100" s="583"/>
      <c r="AD100" s="583"/>
      <c r="AE100" s="583"/>
      <c r="AF100" s="583"/>
      <c r="AG100" s="583"/>
      <c r="AH100" s="583"/>
      <c r="AI100" s="583"/>
      <c r="AJ100" s="583"/>
      <c r="AK100" s="583"/>
      <c r="AL100" s="583"/>
      <c r="AM100" s="583"/>
      <c r="AN100" s="583"/>
      <c r="AO100" s="583">
        <f t="shared" ref="AO100:AT100" si="117">AN100</f>
        <v>0</v>
      </c>
      <c r="AP100" s="583">
        <f t="shared" si="117"/>
        <v>0</v>
      </c>
      <c r="AQ100" s="583">
        <f t="shared" si="117"/>
        <v>0</v>
      </c>
      <c r="AR100" s="583">
        <f t="shared" si="117"/>
        <v>0</v>
      </c>
      <c r="AS100" s="583">
        <f t="shared" si="117"/>
        <v>0</v>
      </c>
      <c r="AT100" s="583">
        <f t="shared" si="117"/>
        <v>0</v>
      </c>
      <c r="AU100" s="28" t="s">
        <v>285</v>
      </c>
      <c r="AX100" s="28"/>
    </row>
    <row r="101" spans="1:50" s="1" customFormat="1">
      <c r="B101" s="26"/>
      <c r="J101" s="254"/>
      <c r="K101" s="254"/>
      <c r="L101" s="254"/>
      <c r="M101" s="254"/>
      <c r="N101" s="424"/>
      <c r="O101" s="424"/>
      <c r="P101" s="424"/>
      <c r="Q101" s="1" t="s">
        <v>285</v>
      </c>
      <c r="S101"/>
      <c r="T101"/>
      <c r="U101" s="263"/>
      <c r="W101" s="641"/>
      <c r="X101" s="641"/>
      <c r="Y101" s="641"/>
      <c r="Z101" s="641"/>
      <c r="AA101" s="21"/>
      <c r="AB101" s="21"/>
      <c r="AC101" s="21"/>
      <c r="AD101" s="21"/>
      <c r="AE101" s="21"/>
      <c r="AF101" s="21"/>
      <c r="AG101" s="21"/>
      <c r="AH101" s="21"/>
      <c r="AI101" s="21"/>
      <c r="AJ101" s="21"/>
      <c r="AK101" s="21"/>
      <c r="AL101" s="21"/>
      <c r="AM101" s="21"/>
      <c r="AN101" s="21"/>
      <c r="AO101" s="21"/>
      <c r="AP101" s="21"/>
      <c r="AQ101" s="21"/>
      <c r="AR101" s="21"/>
      <c r="AS101" s="21"/>
      <c r="AT101" s="21"/>
      <c r="AU101" s="21" t="s">
        <v>285</v>
      </c>
      <c r="AX101" s="21"/>
    </row>
    <row r="102" spans="1:50" s="26" customFormat="1">
      <c r="B102" s="26" t="s">
        <v>147</v>
      </c>
      <c r="J102" s="451">
        <f>三费_1231!D33</f>
        <v>2389.3550800000003</v>
      </c>
      <c r="K102" s="451">
        <f>三费_1231!E33</f>
        <v>2914.3184200000001</v>
      </c>
      <c r="L102" s="451">
        <f>三费_1231!F33</f>
        <v>1787.0104899999999</v>
      </c>
      <c r="M102" s="451">
        <f>三费_1231!G33</f>
        <v>1709</v>
      </c>
      <c r="N102" s="423">
        <f>N103*N27</f>
        <v>2400.9039569413258</v>
      </c>
      <c r="O102" s="423">
        <f>O103*O27</f>
        <v>1362.8487394592014</v>
      </c>
      <c r="P102" s="423">
        <f>P103*P27</f>
        <v>3301.1501019570815</v>
      </c>
      <c r="Q102" s="26" t="s">
        <v>285</v>
      </c>
      <c r="S102"/>
      <c r="T102"/>
      <c r="U102" s="450"/>
      <c r="W102" s="952">
        <v>175</v>
      </c>
      <c r="X102" s="952">
        <v>140</v>
      </c>
      <c r="Y102" s="952">
        <v>324</v>
      </c>
      <c r="Z102" s="952">
        <v>64</v>
      </c>
      <c r="AA102" s="23">
        <f>($N$102-SUM($W$102:$Z$102))/8</f>
        <v>212.23799461766572</v>
      </c>
      <c r="AB102" s="23">
        <f t="shared" ref="AB102:AH102" si="118">($N$102-SUM($W$102:$Z$102))/8</f>
        <v>212.23799461766572</v>
      </c>
      <c r="AC102" s="23">
        <f t="shared" si="118"/>
        <v>212.23799461766572</v>
      </c>
      <c r="AD102" s="23">
        <f t="shared" si="118"/>
        <v>212.23799461766572</v>
      </c>
      <c r="AE102" s="23">
        <f t="shared" si="118"/>
        <v>212.23799461766572</v>
      </c>
      <c r="AF102" s="23">
        <f t="shared" si="118"/>
        <v>212.23799461766572</v>
      </c>
      <c r="AG102" s="23">
        <f t="shared" si="118"/>
        <v>212.23799461766572</v>
      </c>
      <c r="AH102" s="23">
        <f t="shared" si="118"/>
        <v>212.23799461766572</v>
      </c>
      <c r="AI102" s="23">
        <f>$O$102/6</f>
        <v>227.14145657653356</v>
      </c>
      <c r="AJ102" s="23">
        <f t="shared" ref="AJ102:AN102" si="119">$O$102/6</f>
        <v>227.14145657653356</v>
      </c>
      <c r="AK102" s="23">
        <f t="shared" si="119"/>
        <v>227.14145657653356</v>
      </c>
      <c r="AL102" s="23">
        <f t="shared" si="119"/>
        <v>227.14145657653356</v>
      </c>
      <c r="AM102" s="23">
        <f t="shared" si="119"/>
        <v>227.14145657653356</v>
      </c>
      <c r="AN102" s="23">
        <f t="shared" si="119"/>
        <v>227.14145657653356</v>
      </c>
      <c r="AO102" s="23">
        <f t="shared" ref="AO102:AT102" si="120">$P$102/12</f>
        <v>275.09584182975681</v>
      </c>
      <c r="AP102" s="23">
        <f t="shared" si="120"/>
        <v>275.09584182975681</v>
      </c>
      <c r="AQ102" s="23">
        <f t="shared" si="120"/>
        <v>275.09584182975681</v>
      </c>
      <c r="AR102" s="23">
        <f t="shared" si="120"/>
        <v>275.09584182975681</v>
      </c>
      <c r="AS102" s="23">
        <f t="shared" si="120"/>
        <v>275.09584182975681</v>
      </c>
      <c r="AT102" s="23">
        <f t="shared" si="120"/>
        <v>275.09584182975681</v>
      </c>
      <c r="AU102" s="23" t="s">
        <v>285</v>
      </c>
      <c r="AX102" s="23"/>
    </row>
    <row r="103" spans="1:50" s="27" customFormat="1" ht="15" thickBot="1">
      <c r="B103" s="594"/>
      <c r="C103" s="268"/>
      <c r="D103" s="268" t="s">
        <v>290</v>
      </c>
      <c r="E103" s="268"/>
      <c r="F103" s="268"/>
      <c r="G103" s="268"/>
      <c r="H103" s="268"/>
      <c r="I103" s="268"/>
      <c r="J103" s="595">
        <f>J102/J27</f>
        <v>1.0723585333432633E-2</v>
      </c>
      <c r="K103" s="595">
        <f>K102/K27</f>
        <v>5.4903659754483398E-3</v>
      </c>
      <c r="L103" s="595">
        <f>L102/L27</f>
        <v>2.7264380890822506E-3</v>
      </c>
      <c r="M103" s="595">
        <f>M102/M27</f>
        <v>2.1665322725349231E-3</v>
      </c>
      <c r="N103" s="671">
        <v>2.2000000000000001E-3</v>
      </c>
      <c r="O103" s="597">
        <f>N103</f>
        <v>2.2000000000000001E-3</v>
      </c>
      <c r="P103" s="597">
        <f>O103</f>
        <v>2.2000000000000001E-3</v>
      </c>
      <c r="Q103" s="27" t="s">
        <v>285</v>
      </c>
      <c r="S103"/>
      <c r="T103"/>
      <c r="U103" s="601"/>
      <c r="W103" s="659"/>
      <c r="X103" s="659"/>
      <c r="Y103" s="659"/>
      <c r="Z103" s="659"/>
      <c r="AA103" s="266"/>
      <c r="AB103" s="266"/>
      <c r="AC103" s="266"/>
      <c r="AD103" s="266"/>
      <c r="AE103" s="266"/>
      <c r="AF103" s="266"/>
      <c r="AG103" s="266"/>
      <c r="AH103" s="266"/>
      <c r="AI103" s="266"/>
      <c r="AJ103" s="266"/>
      <c r="AK103" s="266"/>
      <c r="AL103" s="266"/>
      <c r="AM103" s="266"/>
      <c r="AN103" s="266"/>
      <c r="AO103" s="266"/>
      <c r="AP103" s="266"/>
      <c r="AQ103" s="266"/>
      <c r="AR103" s="266"/>
      <c r="AS103" s="266"/>
      <c r="AT103" s="266"/>
      <c r="AU103" s="28" t="s">
        <v>285</v>
      </c>
      <c r="AX103" s="28"/>
    </row>
    <row r="104" spans="1:50" s="1" customFormat="1">
      <c r="B104" s="26" t="s">
        <v>266</v>
      </c>
      <c r="J104" s="420">
        <f t="shared" ref="J104:P104" si="121">-(SUM(J85,J94,J99,J102)+J90)</f>
        <v>-47110.400320000001</v>
      </c>
      <c r="K104" s="420">
        <f>-(SUM(K85,K94,K99,K102)+K90)</f>
        <v>-47966.369120000003</v>
      </c>
      <c r="L104" s="420">
        <f t="shared" si="121"/>
        <v>-41211.741570000006</v>
      </c>
      <c r="M104" s="420">
        <f t="shared" si="121"/>
        <v>-55634</v>
      </c>
      <c r="N104" s="420">
        <f>-(SUM(N85,N94,N99,N102)+N90)</f>
        <v>-62020.780328184417</v>
      </c>
      <c r="O104" s="420">
        <f t="shared" si="121"/>
        <v>-23058.414042599623</v>
      </c>
      <c r="P104" s="420">
        <f t="shared" si="121"/>
        <v>-56764.227209027202</v>
      </c>
      <c r="Q104" s="1" t="s">
        <v>285</v>
      </c>
      <c r="S104"/>
      <c r="T104"/>
      <c r="U104" s="318"/>
      <c r="V104" s="263"/>
      <c r="W104" s="1162">
        <f>-(SUM(W85,W94,W99,W102)+W90)</f>
        <v>-3552</v>
      </c>
      <c r="X104" s="1162">
        <f>-(SUM(X85,X94,X99,X102)+X90)</f>
        <v>-2958</v>
      </c>
      <c r="Y104" s="1191">
        <f>-(SUM(Y85,Y94,Y99,Y102)+Y90)</f>
        <v>-4978</v>
      </c>
      <c r="Z104" s="1191">
        <f t="shared" ref="Z104:AN104" si="122">-(SUM(Z85,Z94,Z99,Z102)+Z90)</f>
        <v>-2896</v>
      </c>
      <c r="AA104" s="420">
        <f>-(SUM(AA85,AA94,AA99,AA102)+AA90)</f>
        <v>-2829.2369442292656</v>
      </c>
      <c r="AB104" s="420">
        <f>-(SUM(AB85,AB94,AB99,AB102)+AB90)</f>
        <v>-19185.271087524998</v>
      </c>
      <c r="AC104" s="420">
        <f t="shared" si="122"/>
        <v>-4248.1159522201988</v>
      </c>
      <c r="AD104" s="420">
        <f t="shared" si="122"/>
        <v>-4181.4694812451989</v>
      </c>
      <c r="AE104" s="420">
        <f t="shared" si="122"/>
        <v>-4411.5888081678404</v>
      </c>
      <c r="AF104" s="420">
        <f t="shared" si="122"/>
        <v>-4158.3832630201987</v>
      </c>
      <c r="AG104" s="420">
        <f t="shared" si="122"/>
        <v>-4225.4694139701987</v>
      </c>
      <c r="AH104" s="420">
        <f t="shared" si="122"/>
        <v>-4397.2453778065201</v>
      </c>
      <c r="AI104" s="420">
        <f t="shared" si="122"/>
        <v>-4038.9063116168395</v>
      </c>
      <c r="AJ104" s="420">
        <f t="shared" si="122"/>
        <v>-3729.9400968918394</v>
      </c>
      <c r="AK104" s="420">
        <f t="shared" si="122"/>
        <v>-4000.6907396418396</v>
      </c>
      <c r="AL104" s="420">
        <f t="shared" si="122"/>
        <v>-3729.9400968918394</v>
      </c>
      <c r="AM104" s="420">
        <f t="shared" si="122"/>
        <v>-3729.9400968918394</v>
      </c>
      <c r="AN104" s="420">
        <f t="shared" si="122"/>
        <v>-3828.9967006654247</v>
      </c>
      <c r="AO104" s="420">
        <f t="shared" ref="AO104:AT104" si="123">-(SUM(AO85,AO94,AO99,AO102)+AO90)</f>
        <v>-4788.7047897520888</v>
      </c>
      <c r="AP104" s="420">
        <f t="shared" si="123"/>
        <v>-4968.682963407522</v>
      </c>
      <c r="AQ104" s="420">
        <f t="shared" si="123"/>
        <v>-4991.9166659570055</v>
      </c>
      <c r="AR104" s="420">
        <f t="shared" si="123"/>
        <v>-4990.9628825313612</v>
      </c>
      <c r="AS104" s="420">
        <f t="shared" si="123"/>
        <v>-4934.4160905758017</v>
      </c>
      <c r="AT104" s="420">
        <f t="shared" si="123"/>
        <v>-4957.6497931252861</v>
      </c>
      <c r="AU104" s="21" t="s">
        <v>285</v>
      </c>
      <c r="AX104" s="21"/>
    </row>
    <row r="105" spans="1:50" s="1" customFormat="1">
      <c r="B105" s="1" t="s">
        <v>835</v>
      </c>
      <c r="J105" s="416">
        <f t="shared" ref="J105" si="124">J104-J86-J95</f>
        <v>-52740.923592207706</v>
      </c>
      <c r="K105" s="416">
        <f>K104+K86+K95</f>
        <v>-42146.002936541037</v>
      </c>
      <c r="L105" s="416">
        <f t="shared" ref="L105:O105" si="125">L104+L86+L95</f>
        <v>-31564.306620180869</v>
      </c>
      <c r="M105" s="416">
        <f t="shared" si="125"/>
        <v>-28818.864719999998</v>
      </c>
      <c r="N105" s="416">
        <f>N104+N86+N95</f>
        <v>-40375.706341950383</v>
      </c>
      <c r="O105" s="416">
        <f t="shared" si="125"/>
        <v>-22817.495248021889</v>
      </c>
      <c r="P105" s="416"/>
      <c r="Q105" s="1" t="s">
        <v>285</v>
      </c>
      <c r="S105"/>
      <c r="T105"/>
      <c r="W105" s="641"/>
      <c r="X105" s="641"/>
      <c r="Y105" s="641"/>
      <c r="Z105" s="641"/>
      <c r="AA105" s="21"/>
      <c r="AB105" s="21"/>
      <c r="AC105" s="21"/>
      <c r="AD105" s="21"/>
      <c r="AE105" s="21"/>
      <c r="AF105" s="21"/>
      <c r="AG105" s="21"/>
      <c r="AH105" s="21"/>
      <c r="AI105" s="21"/>
      <c r="AJ105" s="21"/>
      <c r="AK105" s="21"/>
      <c r="AL105" s="21"/>
      <c r="AM105" s="21"/>
      <c r="AN105" s="21"/>
      <c r="AO105" s="21"/>
      <c r="AP105" s="21"/>
      <c r="AQ105" s="21"/>
      <c r="AR105" s="21"/>
      <c r="AS105" s="21"/>
      <c r="AT105" s="21"/>
      <c r="AU105" s="21" t="s">
        <v>285</v>
      </c>
      <c r="AX105" s="21"/>
    </row>
    <row r="106" spans="1:50" s="27" customFormat="1">
      <c r="B106" s="27" t="s">
        <v>290</v>
      </c>
      <c r="J106" s="912"/>
      <c r="K106" s="264">
        <f>-K104/K$27</f>
        <v>9.0365184248550279E-2</v>
      </c>
      <c r="L106" s="264">
        <f t="shared" ref="L106:P106" si="126">-L104/L$27</f>
        <v>6.2876666120668598E-2</v>
      </c>
      <c r="M106" s="264">
        <f t="shared" si="126"/>
        <v>7.0528295172737232E-2</v>
      </c>
      <c r="N106" s="264">
        <f t="shared" si="126"/>
        <v>5.6830976652574298E-2</v>
      </c>
      <c r="O106" s="264">
        <f t="shared" si="126"/>
        <v>3.7222407318547326E-2</v>
      </c>
      <c r="P106" s="264">
        <f t="shared" si="126"/>
        <v>3.7829633916320313E-2</v>
      </c>
      <c r="S106"/>
      <c r="T106"/>
      <c r="W106" s="648"/>
      <c r="X106" s="648"/>
      <c r="Y106" s="648"/>
      <c r="Z106" s="648"/>
      <c r="AA106" s="28"/>
      <c r="AB106" s="28"/>
      <c r="AC106" s="28"/>
      <c r="AD106" s="28"/>
      <c r="AE106" s="28"/>
      <c r="AF106" s="28"/>
      <c r="AG106" s="28"/>
      <c r="AH106" s="28"/>
      <c r="AI106" s="28"/>
      <c r="AJ106" s="28"/>
      <c r="AK106" s="28"/>
      <c r="AL106" s="28"/>
      <c r="AM106" s="28"/>
      <c r="AN106" s="28"/>
      <c r="AO106" s="28"/>
      <c r="AP106" s="28"/>
      <c r="AQ106" s="28"/>
      <c r="AR106" s="28"/>
      <c r="AS106" s="28"/>
      <c r="AT106" s="28"/>
      <c r="AU106" s="28" t="s">
        <v>285</v>
      </c>
      <c r="AX106" s="28"/>
    </row>
    <row r="107" spans="1:50" s="1" customFormat="1">
      <c r="B107" s="26"/>
      <c r="J107" s="318"/>
      <c r="K107" s="318"/>
      <c r="L107" s="318"/>
      <c r="M107" s="318"/>
      <c r="N107" s="318"/>
      <c r="O107" s="318"/>
      <c r="P107" s="318"/>
      <c r="S107"/>
      <c r="T107"/>
      <c r="W107" s="641"/>
      <c r="X107" s="641"/>
      <c r="Y107" s="641"/>
      <c r="Z107" s="641"/>
      <c r="AA107" s="21"/>
      <c r="AB107" s="21"/>
      <c r="AC107" s="21"/>
      <c r="AD107" s="21"/>
      <c r="AE107" s="21"/>
      <c r="AF107" s="21"/>
      <c r="AG107" s="21"/>
      <c r="AH107" s="21"/>
      <c r="AI107" s="21"/>
      <c r="AJ107" s="21"/>
      <c r="AK107" s="21"/>
      <c r="AL107" s="21"/>
      <c r="AM107" s="21"/>
      <c r="AN107" s="21"/>
      <c r="AO107" s="21"/>
      <c r="AP107" s="21"/>
      <c r="AQ107" s="21"/>
      <c r="AR107" s="21"/>
      <c r="AS107" s="21"/>
      <c r="AT107" s="21"/>
      <c r="AU107" s="28" t="s">
        <v>285</v>
      </c>
      <c r="AX107" s="21"/>
    </row>
    <row r="108" spans="1:50" s="1" customFormat="1">
      <c r="A108" s="1" t="s">
        <v>285</v>
      </c>
      <c r="B108" s="13" t="s">
        <v>660</v>
      </c>
      <c r="C108" s="2"/>
      <c r="D108" s="2"/>
      <c r="E108" s="2"/>
      <c r="F108" s="2"/>
      <c r="G108" s="2"/>
      <c r="H108" s="2"/>
      <c r="I108" s="2"/>
      <c r="J108" s="415"/>
      <c r="K108" s="415"/>
      <c r="L108" s="415"/>
      <c r="M108" s="415"/>
      <c r="N108" s="415"/>
      <c r="O108" s="415"/>
      <c r="P108" s="415"/>
      <c r="Q108" s="2"/>
      <c r="R108" s="2"/>
      <c r="S108"/>
      <c r="T108"/>
      <c r="V108" s="2"/>
      <c r="W108" s="454"/>
      <c r="X108" s="454"/>
      <c r="Y108" s="454"/>
      <c r="Z108" s="454"/>
      <c r="AA108" s="454"/>
      <c r="AB108" s="454"/>
      <c r="AC108" s="454"/>
      <c r="AD108" s="454"/>
      <c r="AE108" s="454"/>
      <c r="AF108" s="454"/>
      <c r="AG108" s="454"/>
      <c r="AH108" s="454"/>
      <c r="AI108" s="454"/>
      <c r="AJ108" s="454"/>
      <c r="AK108" s="454"/>
      <c r="AL108" s="454"/>
      <c r="AM108" s="454"/>
      <c r="AN108" s="454"/>
      <c r="AO108" s="454"/>
      <c r="AP108" s="454"/>
      <c r="AQ108" s="454"/>
      <c r="AR108" s="454"/>
      <c r="AS108" s="454"/>
      <c r="AT108" s="454"/>
      <c r="AU108" s="28" t="s">
        <v>285</v>
      </c>
      <c r="AX108" s="21"/>
    </row>
    <row r="109" spans="1:50" s="1" customFormat="1">
      <c r="B109" s="26" t="s">
        <v>650</v>
      </c>
      <c r="J109" s="446">
        <f>三费_1231!D40</f>
        <v>49205</v>
      </c>
      <c r="K109" s="446">
        <f>三费_1231!E40</f>
        <v>45856</v>
      </c>
      <c r="L109" s="446">
        <f>三费_1231!F40</f>
        <v>32644</v>
      </c>
      <c r="M109" s="446">
        <f>三费_1231!G40</f>
        <v>19281</v>
      </c>
      <c r="N109" s="963">
        <f>N110+N111</f>
        <v>24533.501912350323</v>
      </c>
      <c r="O109" s="963">
        <f>O110+O111</f>
        <v>12441.250578190989</v>
      </c>
      <c r="P109" s="432">
        <f>SUM(AI109:AT109)</f>
        <v>30113.888638551791</v>
      </c>
      <c r="Q109" s="1" t="s">
        <v>285</v>
      </c>
      <c r="S109"/>
      <c r="T109"/>
      <c r="U109" s="435"/>
      <c r="V109"/>
      <c r="W109" s="952">
        <v>1621</v>
      </c>
      <c r="X109" s="952">
        <v>1582</v>
      </c>
      <c r="Y109" s="952">
        <v>1566</v>
      </c>
      <c r="Z109" s="952">
        <v>1546</v>
      </c>
      <c r="AA109" s="432">
        <f>AA110+AA111</f>
        <v>862.02865176092905</v>
      </c>
      <c r="AB109" s="432">
        <f t="shared" ref="AB109:AN109" si="127">AB110+AB111</f>
        <v>2302.1863431043253</v>
      </c>
      <c r="AC109" s="432">
        <f t="shared" si="127"/>
        <v>2483.6046608934234</v>
      </c>
      <c r="AD109" s="432">
        <f t="shared" si="127"/>
        <v>2407.4372654934236</v>
      </c>
      <c r="AE109" s="432">
        <f t="shared" si="127"/>
        <v>2670.4307819764422</v>
      </c>
      <c r="AF109" s="432">
        <f t="shared" si="127"/>
        <v>2381.0530160934236</v>
      </c>
      <c r="AG109" s="432">
        <f t="shared" si="127"/>
        <v>2457.7229028934235</v>
      </c>
      <c r="AH109" s="432">
        <f t="shared" si="127"/>
        <v>2654.038290134933</v>
      </c>
      <c r="AI109" s="432">
        <f t="shared" si="127"/>
        <v>2297.3558253368628</v>
      </c>
      <c r="AJ109" s="432">
        <f t="shared" si="127"/>
        <v>1944.2515799368632</v>
      </c>
      <c r="AK109" s="432">
        <f t="shared" si="127"/>
        <v>2253.6808859368634</v>
      </c>
      <c r="AL109" s="432">
        <f t="shared" si="127"/>
        <v>1944.2515799368632</v>
      </c>
      <c r="AM109" s="432">
        <f t="shared" si="127"/>
        <v>1944.2515799368632</v>
      </c>
      <c r="AN109" s="432">
        <f t="shared" si="127"/>
        <v>2057.4591271066747</v>
      </c>
      <c r="AO109" s="432">
        <f t="shared" ref="AO109:AT109" si="128">AO110+AO113+AO114</f>
        <v>2981.9874289934673</v>
      </c>
      <c r="AP109" s="432">
        <f t="shared" si="128"/>
        <v>2981.9874289934673</v>
      </c>
      <c r="AQ109" s="432">
        <f t="shared" si="128"/>
        <v>2981.9874289934673</v>
      </c>
      <c r="AR109" s="432">
        <f>AR110+AR113+AR114</f>
        <v>2959.1375637934671</v>
      </c>
      <c r="AS109" s="432">
        <f t="shared" si="128"/>
        <v>2883.7691047934668</v>
      </c>
      <c r="AT109" s="432">
        <f t="shared" si="128"/>
        <v>2883.7691047934668</v>
      </c>
      <c r="AU109" s="28" t="s">
        <v>285</v>
      </c>
      <c r="AX109" s="21"/>
    </row>
    <row r="110" spans="1:50" s="1" customFormat="1">
      <c r="C110" s="1" t="s">
        <v>655</v>
      </c>
      <c r="J110" s="428">
        <f>三费_1231!D41</f>
        <v>140.19848383057075</v>
      </c>
      <c r="K110" s="428">
        <f>三费_1231!E41</f>
        <v>1097.5180627541336</v>
      </c>
      <c r="L110" s="428">
        <f>三费_1231!F41</f>
        <v>1673.351853923624</v>
      </c>
      <c r="M110" s="428">
        <f>三费_1231!G41</f>
        <v>1670</v>
      </c>
      <c r="N110" s="453">
        <f>ESOP!P26/1000</f>
        <v>1058.7553829311494</v>
      </c>
      <c r="O110" s="453">
        <f>ESOP!Q26/1000/2</f>
        <v>51.716583107343176</v>
      </c>
      <c r="P110" s="453">
        <f>ESOP!Q26/1000</f>
        <v>103.43316621468635</v>
      </c>
      <c r="Q110" s="1" t="s">
        <v>285</v>
      </c>
      <c r="S110"/>
      <c r="T110"/>
      <c r="U110"/>
      <c r="V110"/>
      <c r="W110" s="641">
        <f>$N$110/12</f>
        <v>88.229615244262448</v>
      </c>
      <c r="X110" s="641">
        <f>$N$110/12</f>
        <v>88.229615244262448</v>
      </c>
      <c r="Y110" s="641">
        <f t="shared" ref="Y110:Z110" si="129">$N$110/12</f>
        <v>88.229615244262448</v>
      </c>
      <c r="Z110" s="641">
        <f t="shared" si="129"/>
        <v>88.229615244262448</v>
      </c>
      <c r="AA110" s="1084">
        <f t="shared" ref="AA110:AH110" si="130">($N$110-SUM($W$110:$Z$110))/8</f>
        <v>88.229615244262448</v>
      </c>
      <c r="AB110" s="1084">
        <f t="shared" si="130"/>
        <v>88.229615244262448</v>
      </c>
      <c r="AC110" s="1084">
        <f t="shared" si="130"/>
        <v>88.229615244262448</v>
      </c>
      <c r="AD110" s="1084">
        <f t="shared" si="130"/>
        <v>88.229615244262448</v>
      </c>
      <c r="AE110" s="1084">
        <f t="shared" si="130"/>
        <v>88.229615244262448</v>
      </c>
      <c r="AF110" s="1084">
        <f t="shared" si="130"/>
        <v>88.229615244262448</v>
      </c>
      <c r="AG110" s="1084">
        <f t="shared" si="130"/>
        <v>88.229615244262448</v>
      </c>
      <c r="AH110" s="1084">
        <f t="shared" si="130"/>
        <v>88.229615244262448</v>
      </c>
      <c r="AI110" s="21">
        <f>$O$110/6</f>
        <v>8.6194305178905299</v>
      </c>
      <c r="AJ110" s="21">
        <f>$O$110/6</f>
        <v>8.6194305178905299</v>
      </c>
      <c r="AK110" s="21">
        <f t="shared" ref="AK110:AN110" si="131">$O$110/6</f>
        <v>8.6194305178905299</v>
      </c>
      <c r="AL110" s="21">
        <f t="shared" si="131"/>
        <v>8.6194305178905299</v>
      </c>
      <c r="AM110" s="21">
        <f t="shared" si="131"/>
        <v>8.6194305178905299</v>
      </c>
      <c r="AN110" s="21">
        <f t="shared" si="131"/>
        <v>8.6194305178905299</v>
      </c>
      <c r="AO110" s="21">
        <f t="shared" ref="AO110:AT110" si="132">$P$110/12</f>
        <v>8.6194305178905299</v>
      </c>
      <c r="AP110" s="21">
        <f t="shared" si="132"/>
        <v>8.6194305178905299</v>
      </c>
      <c r="AQ110" s="21">
        <f t="shared" si="132"/>
        <v>8.6194305178905299</v>
      </c>
      <c r="AR110" s="21">
        <f t="shared" si="132"/>
        <v>8.6194305178905299</v>
      </c>
      <c r="AS110" s="21">
        <f t="shared" si="132"/>
        <v>8.6194305178905299</v>
      </c>
      <c r="AT110" s="21">
        <f t="shared" si="132"/>
        <v>8.6194305178905299</v>
      </c>
      <c r="AU110" s="28" t="s">
        <v>285</v>
      </c>
      <c r="AX110" s="21"/>
    </row>
    <row r="111" spans="1:50" s="1" customFormat="1">
      <c r="C111" s="1" t="s">
        <v>650</v>
      </c>
      <c r="J111" s="428">
        <f>三费_1231!D42</f>
        <v>49064.801516169427</v>
      </c>
      <c r="K111" s="428">
        <f>三费_1231!E42</f>
        <v>44758.481937245866</v>
      </c>
      <c r="L111" s="428">
        <f>三费_1231!F42</f>
        <v>30970.648146076375</v>
      </c>
      <c r="M111" s="428">
        <f>三费_1231!G42</f>
        <v>17611</v>
      </c>
      <c r="N111" s="963">
        <f>N113+N114</f>
        <v>23474.746529419172</v>
      </c>
      <c r="O111" s="963">
        <f>O113+O114</f>
        <v>12389.533995083646</v>
      </c>
      <c r="P111" s="435">
        <f>P112*P27</f>
        <v>30010.4554723371</v>
      </c>
      <c r="Q111" s="1" t="s">
        <v>285</v>
      </c>
      <c r="S111"/>
      <c r="T111"/>
      <c r="U111" s="435"/>
      <c r="V111"/>
      <c r="W111" s="664">
        <f>W109-W110</f>
        <v>1532.7703847557375</v>
      </c>
      <c r="X111" s="664">
        <f t="shared" ref="X111:Z111" si="133">X109-X110</f>
        <v>1493.7703847557375</v>
      </c>
      <c r="Y111" s="664">
        <f t="shared" si="133"/>
        <v>1477.7703847557375</v>
      </c>
      <c r="Z111" s="664">
        <f t="shared" si="133"/>
        <v>1457.7703847557375</v>
      </c>
      <c r="AA111" s="21">
        <f>MAX(AA27*AA112,AA114)</f>
        <v>773.79903651666655</v>
      </c>
      <c r="AB111" s="21">
        <f t="shared" ref="AB111:AT111" si="134">MAX(AB27*AB112,AB114)</f>
        <v>2213.956727860063</v>
      </c>
      <c r="AC111" s="21">
        <f t="shared" si="134"/>
        <v>2395.3750456491612</v>
      </c>
      <c r="AD111" s="21">
        <f t="shared" si="134"/>
        <v>2319.2076502491614</v>
      </c>
      <c r="AE111" s="21">
        <f t="shared" si="134"/>
        <v>2582.2011667321799</v>
      </c>
      <c r="AF111" s="21">
        <f t="shared" si="134"/>
        <v>2292.8234008491613</v>
      </c>
      <c r="AG111" s="21">
        <f t="shared" si="134"/>
        <v>2369.4932876491612</v>
      </c>
      <c r="AH111" s="21">
        <f t="shared" si="134"/>
        <v>2565.8086748906708</v>
      </c>
      <c r="AI111" s="21">
        <f t="shared" si="134"/>
        <v>2288.7363948189723</v>
      </c>
      <c r="AJ111" s="21">
        <f t="shared" si="134"/>
        <v>1935.6321494189726</v>
      </c>
      <c r="AK111" s="21">
        <f t="shared" si="134"/>
        <v>2245.0614554189729</v>
      </c>
      <c r="AL111" s="21">
        <f t="shared" si="134"/>
        <v>1935.6321494189726</v>
      </c>
      <c r="AM111" s="21">
        <f t="shared" si="134"/>
        <v>1935.6321494189726</v>
      </c>
      <c r="AN111" s="21">
        <f t="shared" si="134"/>
        <v>2048.8396965887841</v>
      </c>
      <c r="AO111" s="21">
        <f t="shared" si="134"/>
        <v>2973.3679984755768</v>
      </c>
      <c r="AP111" s="21">
        <f t="shared" si="134"/>
        <v>2973.3679984755768</v>
      </c>
      <c r="AQ111" s="21">
        <f t="shared" si="134"/>
        <v>2973.3679984755768</v>
      </c>
      <c r="AR111" s="21">
        <f t="shared" si="134"/>
        <v>2950.5181332755765</v>
      </c>
      <c r="AS111" s="21">
        <f t="shared" si="134"/>
        <v>2875.1496742755762</v>
      </c>
      <c r="AT111" s="21">
        <f t="shared" si="134"/>
        <v>2875.1496742755762</v>
      </c>
      <c r="AU111" s="28" t="s">
        <v>285</v>
      </c>
      <c r="AX111" s="21"/>
    </row>
    <row r="112" spans="1:50" s="27" customFormat="1">
      <c r="D112" s="27" t="s">
        <v>290</v>
      </c>
      <c r="J112" s="581">
        <f>J111/J27</f>
        <v>0.22020610930987183</v>
      </c>
      <c r="K112" s="581">
        <f>K111/K27</f>
        <v>8.4321755870785664E-2</v>
      </c>
      <c r="L112" s="581">
        <f>L111/L27</f>
        <v>4.725185174991739E-2</v>
      </c>
      <c r="M112" s="581">
        <f>M111/M27</f>
        <v>2.2325804477245484E-2</v>
      </c>
      <c r="N112" s="592">
        <v>0.02</v>
      </c>
      <c r="O112" s="141">
        <f>N112</f>
        <v>0.02</v>
      </c>
      <c r="P112" s="141">
        <f>O112</f>
        <v>0.02</v>
      </c>
      <c r="Q112" s="27" t="s">
        <v>285</v>
      </c>
      <c r="S112"/>
      <c r="T112"/>
      <c r="U112" s="601"/>
      <c r="V112" s="593"/>
      <c r="W112" s="654"/>
      <c r="X112" s="654"/>
      <c r="Y112" s="654"/>
      <c r="Z112" s="654"/>
      <c r="AA112" s="158">
        <f>$N$112</f>
        <v>0.02</v>
      </c>
      <c r="AB112" s="158">
        <f t="shared" ref="AB112:AH112" si="135">$N$112</f>
        <v>0.02</v>
      </c>
      <c r="AC112" s="158">
        <f t="shared" si="135"/>
        <v>0.02</v>
      </c>
      <c r="AD112" s="158">
        <f t="shared" si="135"/>
        <v>0.02</v>
      </c>
      <c r="AE112" s="158">
        <f t="shared" si="135"/>
        <v>0.02</v>
      </c>
      <c r="AF112" s="158">
        <f t="shared" si="135"/>
        <v>0.02</v>
      </c>
      <c r="AG112" s="158">
        <f t="shared" si="135"/>
        <v>0.02</v>
      </c>
      <c r="AH112" s="158">
        <f t="shared" si="135"/>
        <v>0.02</v>
      </c>
      <c r="AI112" s="158">
        <f t="shared" ref="AI112:AN112" si="136">$O$112</f>
        <v>0.02</v>
      </c>
      <c r="AJ112" s="158">
        <f t="shared" si="136"/>
        <v>0.02</v>
      </c>
      <c r="AK112" s="158">
        <f t="shared" si="136"/>
        <v>0.02</v>
      </c>
      <c r="AL112" s="158">
        <f t="shared" si="136"/>
        <v>0.02</v>
      </c>
      <c r="AM112" s="158">
        <f t="shared" si="136"/>
        <v>0.02</v>
      </c>
      <c r="AN112" s="158">
        <f t="shared" si="136"/>
        <v>0.02</v>
      </c>
      <c r="AO112" s="158">
        <f t="shared" ref="AO112:AT112" si="137">AN112</f>
        <v>0.02</v>
      </c>
      <c r="AP112" s="158">
        <f t="shared" si="137"/>
        <v>0.02</v>
      </c>
      <c r="AQ112" s="158">
        <f t="shared" si="137"/>
        <v>0.02</v>
      </c>
      <c r="AR112" s="158">
        <f t="shared" si="137"/>
        <v>0.02</v>
      </c>
      <c r="AS112" s="158">
        <f t="shared" si="137"/>
        <v>0.02</v>
      </c>
      <c r="AT112" s="158">
        <f t="shared" si="137"/>
        <v>0.02</v>
      </c>
      <c r="AU112" s="28" t="s">
        <v>285</v>
      </c>
      <c r="AX112" s="28"/>
    </row>
    <row r="113" spans="2:50" s="1" customFormat="1">
      <c r="C113" s="1" t="s">
        <v>623</v>
      </c>
      <c r="J113" s="254"/>
      <c r="K113" s="254"/>
      <c r="L113" s="254"/>
      <c r="M113" s="254"/>
      <c r="N113" s="417">
        <f>SUM(W113:AH113)</f>
        <v>17884.682758114715</v>
      </c>
      <c r="O113" s="417">
        <f>SUM(AI113:AN113)</f>
        <v>4004.4383381269627</v>
      </c>
      <c r="P113" s="586">
        <f>SUM(AI113:AT113)</f>
        <v>13240.264158423739</v>
      </c>
      <c r="Q113" s="1" t="s">
        <v>285</v>
      </c>
      <c r="S113"/>
      <c r="T113"/>
      <c r="U113" s="263"/>
      <c r="V113"/>
      <c r="W113" s="650">
        <f>W111</f>
        <v>1532.7703847557375</v>
      </c>
      <c r="X113" s="650">
        <f>X111</f>
        <v>1493.7703847557375</v>
      </c>
      <c r="Y113" s="650">
        <f t="shared" ref="Y113:Z113" si="138">Y111</f>
        <v>1477.7703847557375</v>
      </c>
      <c r="Z113" s="650">
        <f t="shared" si="138"/>
        <v>1457.7703847557375</v>
      </c>
      <c r="AA113" s="425">
        <f>IF(AA111-AA114&gt;=0,AA111-AA114,0)</f>
        <v>773.79903651666655</v>
      </c>
      <c r="AB113" s="425">
        <f t="shared" ref="AB113:AI113" si="139">IF(AB111-AB114&gt;=0,AB111-AB114,0)</f>
        <v>2213.956727860063</v>
      </c>
      <c r="AC113" s="425">
        <f t="shared" si="139"/>
        <v>1463.6977504317515</v>
      </c>
      <c r="AD113" s="425">
        <f t="shared" si="139"/>
        <v>1387.5303550317517</v>
      </c>
      <c r="AE113" s="425">
        <f t="shared" si="139"/>
        <v>1650.5238715147702</v>
      </c>
      <c r="AF113" s="425">
        <f t="shared" si="139"/>
        <v>1361.1461056317517</v>
      </c>
      <c r="AG113" s="425">
        <f t="shared" si="139"/>
        <v>1437.8159924317515</v>
      </c>
      <c r="AH113" s="425">
        <f t="shared" si="139"/>
        <v>1634.1313796732611</v>
      </c>
      <c r="AI113" s="425">
        <f t="shared" si="139"/>
        <v>891.22045199285822</v>
      </c>
      <c r="AJ113" s="425">
        <f t="shared" ref="AJ113:AK113" si="140">IF(AJ111-AJ114&gt;=0,AJ111-AJ114,0)</f>
        <v>538.11620659285859</v>
      </c>
      <c r="AK113" s="425">
        <f t="shared" si="140"/>
        <v>847.54551259285881</v>
      </c>
      <c r="AL113" s="425">
        <f t="shared" ref="AL113:AT113" si="141">IF(AL111-AL114&gt;=0,AL111-AL114,0)</f>
        <v>538.11620659285859</v>
      </c>
      <c r="AM113" s="425">
        <f t="shared" si="141"/>
        <v>538.11620659285859</v>
      </c>
      <c r="AN113" s="425">
        <f t="shared" si="141"/>
        <v>651.32375376267009</v>
      </c>
      <c r="AO113" s="425">
        <f t="shared" si="141"/>
        <v>1575.8520556494627</v>
      </c>
      <c r="AP113" s="425">
        <f t="shared" si="141"/>
        <v>1575.8520556494627</v>
      </c>
      <c r="AQ113" s="425">
        <f t="shared" si="141"/>
        <v>1575.8520556494627</v>
      </c>
      <c r="AR113" s="425">
        <f t="shared" si="141"/>
        <v>1553.0021904494624</v>
      </c>
      <c r="AS113" s="425">
        <f t="shared" si="141"/>
        <v>1477.6337314494622</v>
      </c>
      <c r="AT113" s="425">
        <f t="shared" si="141"/>
        <v>1477.6337314494622</v>
      </c>
      <c r="AU113" s="28" t="s">
        <v>285</v>
      </c>
      <c r="AX113" s="21"/>
    </row>
    <row r="114" spans="2:50" s="1" customFormat="1">
      <c r="C114" s="378" t="s">
        <v>843</v>
      </c>
      <c r="J114" s="254"/>
      <c r="K114" s="254"/>
      <c r="L114" s="254"/>
      <c r="M114" s="254"/>
      <c r="N114" s="417">
        <f>SUM(W114:AH114)</f>
        <v>5590.0637713044571</v>
      </c>
      <c r="O114" s="417">
        <f>SUM(AI114:AN114)</f>
        <v>8385.0956569566843</v>
      </c>
      <c r="P114" s="417">
        <f>SUM(AI114:AT114)</f>
        <v>16770.191313913369</v>
      </c>
      <c r="Q114" s="1" t="s">
        <v>285</v>
      </c>
      <c r="S114"/>
      <c r="T114"/>
      <c r="U114"/>
      <c r="V114"/>
      <c r="W114" s="641"/>
      <c r="X114" s="641"/>
      <c r="Y114" s="641"/>
      <c r="Z114" s="641"/>
      <c r="AA114" s="21"/>
      <c r="AB114" s="21"/>
      <c r="AC114" s="393">
        <f>IF(Control!$H$17=1,UOP!L13)</f>
        <v>931.67729521740955</v>
      </c>
      <c r="AD114" s="393">
        <f>IF(Control!$H$17=1,UOP!M13)</f>
        <v>931.67729521740955</v>
      </c>
      <c r="AE114" s="393">
        <f>IF(Control!$H$17=1,UOP!N13)</f>
        <v>931.67729521740955</v>
      </c>
      <c r="AF114" s="393">
        <f>IF(Control!$H$17=1,UOP!O13)</f>
        <v>931.67729521740955</v>
      </c>
      <c r="AG114" s="393">
        <f>IF(Control!$H$17=1,UOP!P13)</f>
        <v>931.67729521740955</v>
      </c>
      <c r="AH114" s="393">
        <f>IF(Control!$H$17=1,UOP!Q13)</f>
        <v>931.67729521740955</v>
      </c>
      <c r="AI114" s="393">
        <f>IF(Control!$H$17=1,UOP!R13)</f>
        <v>1397.515942826114</v>
      </c>
      <c r="AJ114" s="393">
        <f>IF(Control!$H$17=1,UOP!S13)</f>
        <v>1397.515942826114</v>
      </c>
      <c r="AK114" s="393">
        <f>IF(Control!$H$17=1,UOP!T13)</f>
        <v>1397.515942826114</v>
      </c>
      <c r="AL114" s="393">
        <f>IF(Control!$H$17=1,UOP!U13)</f>
        <v>1397.515942826114</v>
      </c>
      <c r="AM114" s="393">
        <f>IF(Control!$H$17=1,UOP!V13)</f>
        <v>1397.515942826114</v>
      </c>
      <c r="AN114" s="393">
        <f>IF(Control!$H$17=1,UOP!W13)</f>
        <v>1397.515942826114</v>
      </c>
      <c r="AO114" s="393">
        <f>IF(Control!$H$17=1,UOP!X13)</f>
        <v>1397.515942826114</v>
      </c>
      <c r="AP114" s="393">
        <f>IF(Control!$H$17=1,UOP!Y13)</f>
        <v>1397.515942826114</v>
      </c>
      <c r="AQ114" s="393">
        <f>IF(Control!$H$17=1,UOP!Z13)</f>
        <v>1397.515942826114</v>
      </c>
      <c r="AR114" s="393">
        <f>IF(Control!$H$17=1,UOP!AA13)</f>
        <v>1397.515942826114</v>
      </c>
      <c r="AS114" s="393">
        <f>IF(Control!$H$17=1,UOP!AB13)</f>
        <v>1397.515942826114</v>
      </c>
      <c r="AT114" s="393">
        <f>IF(Control!$H$17=1,UOP!AC13)</f>
        <v>1397.515942826114</v>
      </c>
      <c r="AU114" s="28" t="s">
        <v>285</v>
      </c>
      <c r="AX114" s="21"/>
    </row>
    <row r="115" spans="2:50" s="1" customFormat="1">
      <c r="J115" s="254"/>
      <c r="K115" s="254"/>
      <c r="L115" s="254"/>
      <c r="M115" s="254"/>
      <c r="N115" s="416"/>
      <c r="O115" s="416"/>
      <c r="P115" s="416"/>
      <c r="Q115" s="1" t="s">
        <v>285</v>
      </c>
      <c r="S115"/>
      <c r="T115"/>
      <c r="U115"/>
      <c r="V115"/>
      <c r="W115" s="655"/>
      <c r="X115" s="655"/>
      <c r="Y115" s="655"/>
      <c r="Z115" s="655"/>
      <c r="AA115" s="406" t="b">
        <f>ROUND(AA111-AA113-AA114,1)=0</f>
        <v>1</v>
      </c>
      <c r="AB115" s="406" t="b">
        <f t="shared" ref="AB115:AN115" si="142">ROUND(AB111-AB113-AB114,1)=0</f>
        <v>1</v>
      </c>
      <c r="AC115" s="406" t="b">
        <f t="shared" si="142"/>
        <v>1</v>
      </c>
      <c r="AD115" s="406" t="b">
        <f t="shared" si="142"/>
        <v>1</v>
      </c>
      <c r="AE115" s="406" t="b">
        <f t="shared" si="142"/>
        <v>1</v>
      </c>
      <c r="AF115" s="406" t="b">
        <f t="shared" si="142"/>
        <v>1</v>
      </c>
      <c r="AG115" s="406" t="b">
        <f t="shared" si="142"/>
        <v>1</v>
      </c>
      <c r="AH115" s="406" t="b">
        <f t="shared" si="142"/>
        <v>1</v>
      </c>
      <c r="AI115" s="406" t="b">
        <f t="shared" si="142"/>
        <v>1</v>
      </c>
      <c r="AJ115" s="406" t="b">
        <f t="shared" si="142"/>
        <v>1</v>
      </c>
      <c r="AK115" s="406" t="b">
        <f t="shared" si="142"/>
        <v>1</v>
      </c>
      <c r="AL115" s="406" t="b">
        <f t="shared" si="142"/>
        <v>1</v>
      </c>
      <c r="AM115" s="406" t="b">
        <f t="shared" si="142"/>
        <v>1</v>
      </c>
      <c r="AN115" s="406" t="b">
        <f t="shared" si="142"/>
        <v>1</v>
      </c>
      <c r="AO115" s="406" t="b">
        <f>ROUND(AO111-AO113-AO114,1)=0</f>
        <v>1</v>
      </c>
      <c r="AP115" s="406" t="b">
        <f>ROUND(AP111-AP113-AP114,1)=0</f>
        <v>1</v>
      </c>
      <c r="AQ115" s="21"/>
      <c r="AR115" s="21"/>
      <c r="AS115" s="21"/>
      <c r="AT115" s="21"/>
      <c r="AU115" s="28" t="s">
        <v>285</v>
      </c>
      <c r="AX115" s="21"/>
    </row>
    <row r="116" spans="2:50" s="26" customFormat="1">
      <c r="B116" s="26" t="s">
        <v>661</v>
      </c>
      <c r="J116" s="1190"/>
      <c r="K116" s="446">
        <f>三费_1231!E43</f>
        <v>74395</v>
      </c>
      <c r="L116" s="446">
        <f>三费_1231!F43</f>
        <v>108237</v>
      </c>
      <c r="M116" s="446">
        <f>三费_1231!G43</f>
        <v>136886</v>
      </c>
      <c r="N116" s="420">
        <f>IF(N117&gt;=200000,200000,200000)</f>
        <v>200000</v>
      </c>
      <c r="O116" s="420">
        <f>P116*50%</f>
        <v>135488.29051995315</v>
      </c>
      <c r="P116" s="420">
        <f>P117</f>
        <v>270976.5810399063</v>
      </c>
      <c r="Q116" s="26" t="s">
        <v>285</v>
      </c>
      <c r="S116"/>
      <c r="T116"/>
      <c r="U116" s="49"/>
      <c r="V116" s="49"/>
      <c r="W116" s="653">
        <f>W117</f>
        <v>13190</v>
      </c>
      <c r="X116" s="653">
        <f>X117</f>
        <v>23346</v>
      </c>
      <c r="Y116" s="653">
        <f t="shared" ref="Y116:Z116" si="143">Y117</f>
        <v>13737</v>
      </c>
      <c r="Z116" s="653">
        <f t="shared" si="143"/>
        <v>11048</v>
      </c>
      <c r="AA116" s="23">
        <f t="shared" ref="AA116:AH116" si="144">($N$116-SUM($W$117:$Z$117))*AA27/SUM($AA$27:$AH$27)</f>
        <v>6127.5469292619009</v>
      </c>
      <c r="AB116" s="23">
        <f t="shared" si="144"/>
        <v>17531.84368177416</v>
      </c>
      <c r="AC116" s="23">
        <f t="shared" si="144"/>
        <v>18968.456036688232</v>
      </c>
      <c r="AD116" s="23">
        <f t="shared" si="144"/>
        <v>18365.30293392123</v>
      </c>
      <c r="AE116" s="23">
        <f t="shared" si="144"/>
        <v>20447.891614304783</v>
      </c>
      <c r="AF116" s="23">
        <f t="shared" si="144"/>
        <v>18156.371778979985</v>
      </c>
      <c r="AG116" s="23">
        <f t="shared" si="144"/>
        <v>18763.504002280548</v>
      </c>
      <c r="AH116" s="23">
        <f t="shared" si="144"/>
        <v>20318.083022789142</v>
      </c>
      <c r="AI116" s="23">
        <f t="shared" ref="AI116:AN116" si="145">$O$116*AI27/SUM($AI$27:$AN$27)</f>
        <v>25028.946343573076</v>
      </c>
      <c r="AJ116" s="23">
        <f t="shared" si="145"/>
        <v>21167.502434256694</v>
      </c>
      <c r="AK116" s="23">
        <f t="shared" si="145"/>
        <v>24551.33008454214</v>
      </c>
      <c r="AL116" s="23">
        <f t="shared" si="145"/>
        <v>21167.502434256694</v>
      </c>
      <c r="AM116" s="23">
        <f t="shared" si="145"/>
        <v>21167.502434256694</v>
      </c>
      <c r="AN116" s="23">
        <f t="shared" si="145"/>
        <v>22405.506789067877</v>
      </c>
      <c r="AO116" s="23">
        <f t="shared" ref="AO116:AT116" si="146">($P$116-$O$116)*AO27/SUM($AO$27:$AT$27)</f>
        <v>22862.399547051562</v>
      </c>
      <c r="AP116" s="23">
        <f t="shared" si="146"/>
        <v>22862.399547051562</v>
      </c>
      <c r="AQ116" s="23">
        <f t="shared" si="146"/>
        <v>22862.399547051562</v>
      </c>
      <c r="AR116" s="23">
        <f t="shared" si="146"/>
        <v>22686.705603998933</v>
      </c>
      <c r="AS116" s="23">
        <f t="shared" si="146"/>
        <v>22107.193137399776</v>
      </c>
      <c r="AT116" s="23">
        <f t="shared" si="146"/>
        <v>22107.193137399776</v>
      </c>
      <c r="AU116" s="904" t="s">
        <v>285</v>
      </c>
      <c r="AX116" s="23"/>
    </row>
    <row r="117" spans="2:50" s="26" customFormat="1">
      <c r="C117" s="26" t="s">
        <v>1087</v>
      </c>
      <c r="J117" s="446">
        <f>三费_1231!D43</f>
        <v>11783</v>
      </c>
      <c r="N117" s="420">
        <f>N118+N120</f>
        <v>217351.85055161919</v>
      </c>
      <c r="O117" s="435">
        <f>SUM(AI117:AN117)</f>
        <v>112600.97028546024</v>
      </c>
      <c r="P117" s="420">
        <f>P118+P120</f>
        <v>270976.5810399063</v>
      </c>
      <c r="Q117" s="26" t="s">
        <v>285</v>
      </c>
      <c r="S117"/>
      <c r="T117"/>
      <c r="U117" s="49"/>
      <c r="V117" s="49"/>
      <c r="W117" s="662">
        <f>W118+W120</f>
        <v>13190</v>
      </c>
      <c r="X117" s="662">
        <f>X118+X120</f>
        <v>23346</v>
      </c>
      <c r="Y117" s="640">
        <f>Y118+Y120</f>
        <v>13737</v>
      </c>
      <c r="Z117" s="640">
        <f>Z118+Z120</f>
        <v>11048</v>
      </c>
      <c r="AA117" s="23">
        <f>AA118+AA120</f>
        <v>6770.7415695208319</v>
      </c>
      <c r="AB117" s="23">
        <f t="shared" ref="AB117:AT117" si="147">AB118+AB120</f>
        <v>19372.121368775548</v>
      </c>
      <c r="AC117" s="23">
        <f>AC118+AC120</f>
        <v>21425.370297038862</v>
      </c>
      <c r="AD117" s="23">
        <f t="shared" si="147"/>
        <v>20758.905587288864</v>
      </c>
      <c r="AE117" s="23">
        <f t="shared" si="147"/>
        <v>23060.098856515277</v>
      </c>
      <c r="AF117" s="23">
        <f t="shared" si="147"/>
        <v>20528.043405038865</v>
      </c>
      <c r="AG117" s="23">
        <f t="shared" si="147"/>
        <v>21198.90491453886</v>
      </c>
      <c r="AH117" s="23">
        <f t="shared" si="147"/>
        <v>22916.664552902072</v>
      </c>
      <c r="AI117" s="23">
        <f>AI118+AI120</f>
        <v>20725.20142607906</v>
      </c>
      <c r="AJ117" s="23">
        <f t="shared" si="147"/>
        <v>17635.539278829063</v>
      </c>
      <c r="AK117" s="23">
        <f t="shared" si="147"/>
        <v>20343.045706329067</v>
      </c>
      <c r="AL117" s="23">
        <f t="shared" si="147"/>
        <v>17635.539278829063</v>
      </c>
      <c r="AM117" s="23">
        <f t="shared" si="147"/>
        <v>17635.539278829063</v>
      </c>
      <c r="AN117" s="23">
        <f>AN118+AN120</f>
        <v>18626.105316564914</v>
      </c>
      <c r="AO117" s="23">
        <f t="shared" si="147"/>
        <v>26715.727958074349</v>
      </c>
      <c r="AP117" s="23">
        <f t="shared" si="147"/>
        <v>26715.727958074349</v>
      </c>
      <c r="AQ117" s="23">
        <f t="shared" si="147"/>
        <v>26715.727958074349</v>
      </c>
      <c r="AR117" s="23">
        <f t="shared" si="147"/>
        <v>26515.791637574344</v>
      </c>
      <c r="AS117" s="23">
        <f t="shared" si="147"/>
        <v>25856.317621324342</v>
      </c>
      <c r="AT117" s="23">
        <f t="shared" si="147"/>
        <v>25856.317621324342</v>
      </c>
      <c r="AU117" s="904" t="s">
        <v>285</v>
      </c>
      <c r="AX117" s="23"/>
    </row>
    <row r="118" spans="2:50" s="1" customFormat="1">
      <c r="C118" s="1" t="s">
        <v>623</v>
      </c>
      <c r="M118" s="428"/>
      <c r="N118" s="435">
        <f>SUM(W118:AH118)</f>
        <v>214556.81866596697</v>
      </c>
      <c r="O118" s="435">
        <f>SUM(AI118:AN118)</f>
        <v>108408.42245698188</v>
      </c>
      <c r="P118" s="435">
        <f>P119*P27</f>
        <v>262591.48538294964</v>
      </c>
      <c r="Q118" s="1" t="s">
        <v>285</v>
      </c>
      <c r="S118"/>
      <c r="T118"/>
      <c r="U118" s="435"/>
      <c r="V118"/>
      <c r="W118" s="660">
        <v>13190</v>
      </c>
      <c r="X118" s="660">
        <v>23346</v>
      </c>
      <c r="Y118" s="660">
        <v>13737</v>
      </c>
      <c r="Z118" s="660">
        <v>11048</v>
      </c>
      <c r="AA118" s="21">
        <f>AA27*AA119</f>
        <v>6770.7415695208319</v>
      </c>
      <c r="AB118" s="21">
        <f t="shared" ref="AB118:AH118" si="148">AB27*AB119</f>
        <v>19372.121368775548</v>
      </c>
      <c r="AC118" s="21">
        <f>AC27*AC119</f>
        <v>20959.531649430159</v>
      </c>
      <c r="AD118" s="21">
        <f t="shared" si="148"/>
        <v>20293.06693968016</v>
      </c>
      <c r="AE118" s="21">
        <f t="shared" si="148"/>
        <v>22594.260208906573</v>
      </c>
      <c r="AF118" s="21">
        <f t="shared" si="148"/>
        <v>20062.204757430161</v>
      </c>
      <c r="AG118" s="21">
        <f t="shared" si="148"/>
        <v>20733.066266930156</v>
      </c>
      <c r="AH118" s="21">
        <f t="shared" si="148"/>
        <v>22450.825905293368</v>
      </c>
      <c r="AI118" s="21">
        <f t="shared" ref="AI118:AT118" si="149">$P$118*AI27/SUM($AI$27:$AT$27)</f>
        <v>20026.443454666001</v>
      </c>
      <c r="AJ118" s="21">
        <f t="shared" si="149"/>
        <v>16936.781307416004</v>
      </c>
      <c r="AK118" s="21">
        <f t="shared" si="149"/>
        <v>19644.287734916008</v>
      </c>
      <c r="AL118" s="21">
        <f t="shared" si="149"/>
        <v>16936.781307416004</v>
      </c>
      <c r="AM118" s="21">
        <f t="shared" si="149"/>
        <v>16936.781307416004</v>
      </c>
      <c r="AN118" s="21">
        <f t="shared" si="149"/>
        <v>17927.347345151855</v>
      </c>
      <c r="AO118" s="21">
        <f t="shared" si="149"/>
        <v>26016.96998666129</v>
      </c>
      <c r="AP118" s="21">
        <f t="shared" si="149"/>
        <v>26016.96998666129</v>
      </c>
      <c r="AQ118" s="21">
        <f t="shared" si="149"/>
        <v>26016.96998666129</v>
      </c>
      <c r="AR118" s="21">
        <f t="shared" si="149"/>
        <v>25817.033666161286</v>
      </c>
      <c r="AS118" s="21">
        <f t="shared" si="149"/>
        <v>25157.559649911283</v>
      </c>
      <c r="AT118" s="21">
        <f t="shared" si="149"/>
        <v>25157.559649911283</v>
      </c>
      <c r="AU118" s="28" t="s">
        <v>285</v>
      </c>
      <c r="AX118" s="21"/>
    </row>
    <row r="119" spans="2:50" s="27" customFormat="1">
      <c r="B119" s="166"/>
      <c r="D119" s="27" t="s">
        <v>290</v>
      </c>
      <c r="J119" s="581">
        <f>J117/J27</f>
        <v>5.2882891723166021E-2</v>
      </c>
      <c r="K119" s="581">
        <f>K116/K27</f>
        <v>0.14015482108625565</v>
      </c>
      <c r="L119" s="581">
        <f>L116/L27</f>
        <v>0.1651369597992654</v>
      </c>
      <c r="M119" s="581">
        <f>M116/M27</f>
        <v>0.17353302320550937</v>
      </c>
      <c r="N119" s="592">
        <v>0.17499999999999999</v>
      </c>
      <c r="O119" s="592">
        <v>0.17499999999999999</v>
      </c>
      <c r="P119" s="592">
        <v>0.17499999999999999</v>
      </c>
      <c r="Q119" s="27" t="s">
        <v>285</v>
      </c>
      <c r="S119"/>
      <c r="T119"/>
      <c r="U119" s="593"/>
      <c r="V119" s="593"/>
      <c r="W119" s="654"/>
      <c r="X119" s="654"/>
      <c r="Y119" s="654"/>
      <c r="Z119" s="654"/>
      <c r="AA119" s="158">
        <f>$N$119</f>
        <v>0.17499999999999999</v>
      </c>
      <c r="AB119" s="158">
        <f t="shared" ref="AB119:AG119" si="150">$N$119</f>
        <v>0.17499999999999999</v>
      </c>
      <c r="AC119" s="158">
        <f>$N$119</f>
        <v>0.17499999999999999</v>
      </c>
      <c r="AD119" s="158">
        <f t="shared" si="150"/>
        <v>0.17499999999999999</v>
      </c>
      <c r="AE119" s="158">
        <f t="shared" si="150"/>
        <v>0.17499999999999999</v>
      </c>
      <c r="AF119" s="158">
        <f t="shared" si="150"/>
        <v>0.17499999999999999</v>
      </c>
      <c r="AG119" s="158">
        <f t="shared" si="150"/>
        <v>0.17499999999999999</v>
      </c>
      <c r="AH119" s="158">
        <f>$N$119</f>
        <v>0.17499999999999999</v>
      </c>
      <c r="AI119" s="158"/>
      <c r="AJ119" s="158"/>
      <c r="AK119" s="158"/>
      <c r="AL119" s="158"/>
      <c r="AM119" s="158"/>
      <c r="AN119" s="158"/>
      <c r="AO119" s="158"/>
      <c r="AP119" s="158"/>
      <c r="AQ119" s="158"/>
      <c r="AR119" s="158"/>
      <c r="AS119" s="158"/>
      <c r="AT119" s="158"/>
      <c r="AU119" s="28" t="s">
        <v>285</v>
      </c>
      <c r="AX119" s="28"/>
    </row>
    <row r="120" spans="2:50" s="1" customFormat="1">
      <c r="C120" s="378" t="s">
        <v>842</v>
      </c>
      <c r="J120" s="254"/>
      <c r="K120" s="254"/>
      <c r="L120" s="254"/>
      <c r="M120" s="254"/>
      <c r="N120" s="417">
        <f>SUM(W120:AH120)</f>
        <v>2795.0318856522285</v>
      </c>
      <c r="O120" s="417">
        <f>SUM(AI120:AN120)</f>
        <v>4192.5478284783421</v>
      </c>
      <c r="P120" s="417">
        <f>SUM(AI120:AT120)</f>
        <v>8385.0956569566843</v>
      </c>
      <c r="Q120" s="1" t="s">
        <v>285</v>
      </c>
      <c r="S120"/>
      <c r="T120"/>
      <c r="U120"/>
      <c r="V120" s="263"/>
      <c r="W120" s="641"/>
      <c r="X120" s="641"/>
      <c r="Y120" s="641"/>
      <c r="Z120" s="641"/>
      <c r="AA120" s="21"/>
      <c r="AB120" s="21"/>
      <c r="AC120" s="393">
        <f>IF(Control!$H$17=1,UOP!L14)</f>
        <v>465.83864760870478</v>
      </c>
      <c r="AD120" s="393">
        <f>IF(Control!$H$17=1,UOP!M14)</f>
        <v>465.83864760870478</v>
      </c>
      <c r="AE120" s="393">
        <f>IF(Control!$H$17=1,UOP!N14)</f>
        <v>465.83864760870478</v>
      </c>
      <c r="AF120" s="393">
        <f>IF(Control!$H$17=1,UOP!O14)</f>
        <v>465.83864760870478</v>
      </c>
      <c r="AG120" s="393">
        <f>IF(Control!$H$17=1,UOP!P14)</f>
        <v>465.83864760870478</v>
      </c>
      <c r="AH120" s="393">
        <f>IF(Control!$H$17=1,UOP!Q14)</f>
        <v>465.83864760870478</v>
      </c>
      <c r="AI120" s="393">
        <f>IF(Control!$H$17=1,UOP!R14)</f>
        <v>698.75797141305702</v>
      </c>
      <c r="AJ120" s="393">
        <f>IF(Control!$H$17=1,UOP!S14)</f>
        <v>698.75797141305702</v>
      </c>
      <c r="AK120" s="393">
        <f>IF(Control!$H$17=1,UOP!T14)</f>
        <v>698.75797141305702</v>
      </c>
      <c r="AL120" s="393">
        <f>IF(Control!$H$17=1,UOP!U14)</f>
        <v>698.75797141305702</v>
      </c>
      <c r="AM120" s="393">
        <f>IF(Control!$H$17=1,UOP!V14)</f>
        <v>698.75797141305702</v>
      </c>
      <c r="AN120" s="393">
        <f>IF(Control!$H$17=1,UOP!W14)</f>
        <v>698.75797141305702</v>
      </c>
      <c r="AO120" s="393">
        <f>IF(Control!$H$17=1,UOP!X14)</f>
        <v>698.75797141305702</v>
      </c>
      <c r="AP120" s="393">
        <f>IF(Control!$H$17=1,UOP!Y14)</f>
        <v>698.75797141305702</v>
      </c>
      <c r="AQ120" s="393">
        <f>IF(Control!$H$17=1,UOP!Z14)</f>
        <v>698.75797141305702</v>
      </c>
      <c r="AR120" s="393">
        <f>IF(Control!$H$17=1,UOP!AA14)</f>
        <v>698.75797141305702</v>
      </c>
      <c r="AS120" s="393">
        <f>IF(Control!$H$17=1,UOP!AB14)</f>
        <v>698.75797141305702</v>
      </c>
      <c r="AT120" s="393">
        <f>IF(Control!$H$17=1,UOP!AC14)</f>
        <v>698.75797141305702</v>
      </c>
      <c r="AU120" s="28" t="s">
        <v>285</v>
      </c>
      <c r="AX120" s="21"/>
    </row>
    <row r="121" spans="2:50" s="1" customFormat="1">
      <c r="C121" s="27" t="s">
        <v>290</v>
      </c>
      <c r="J121" s="254"/>
      <c r="K121" s="254"/>
      <c r="L121" s="254"/>
      <c r="M121" s="254"/>
      <c r="N121" s="901">
        <f>N117/N27</f>
        <v>0.19916418140388284</v>
      </c>
      <c r="O121" s="901">
        <f>O117/O27</f>
        <v>0.18176788623388415</v>
      </c>
      <c r="P121" s="901">
        <f>P117/P27</f>
        <v>0.1805881162248176</v>
      </c>
      <c r="Q121" s="1" t="s">
        <v>285</v>
      </c>
      <c r="S121"/>
      <c r="T121"/>
      <c r="U121"/>
      <c r="V121" s="263"/>
      <c r="W121" s="641"/>
      <c r="X121" s="641"/>
      <c r="Y121" s="641"/>
      <c r="Z121" s="641"/>
      <c r="AA121" s="21"/>
      <c r="AB121" s="21"/>
      <c r="AC121" s="21"/>
      <c r="AD121" s="21"/>
      <c r="AE121" s="21"/>
      <c r="AF121" s="21"/>
      <c r="AG121" s="21"/>
      <c r="AH121" s="21"/>
      <c r="AI121" s="21"/>
      <c r="AJ121" s="21"/>
      <c r="AK121" s="21"/>
      <c r="AL121" s="21"/>
      <c r="AM121" s="21"/>
      <c r="AN121" s="21"/>
      <c r="AO121" s="21"/>
      <c r="AP121" s="21"/>
      <c r="AQ121" s="21"/>
      <c r="AR121" s="21"/>
      <c r="AS121" s="21"/>
      <c r="AT121" s="21"/>
      <c r="AU121" s="21" t="s">
        <v>285</v>
      </c>
      <c r="AX121" s="21"/>
    </row>
    <row r="122" spans="2:50" s="26" customFormat="1">
      <c r="B122" s="26" t="s">
        <v>657</v>
      </c>
      <c r="J122" s="433">
        <f>三费_1231!D44</f>
        <v>4998</v>
      </c>
      <c r="K122" s="433">
        <f>三费_1231!E44</f>
        <v>7165</v>
      </c>
      <c r="L122" s="433">
        <f>三费_1231!F44</f>
        <v>8217</v>
      </c>
      <c r="M122" s="433">
        <f>三费_1231!G44</f>
        <v>4806</v>
      </c>
      <c r="N122" s="450">
        <f>N91*N123</f>
        <v>3826.0933670248519</v>
      </c>
      <c r="O122" s="450">
        <f>O91*O123</f>
        <v>3886.7691693286001</v>
      </c>
      <c r="P122" s="448">
        <f>SUM(AI122:AT122)</f>
        <v>9969.3580751502177</v>
      </c>
      <c r="Q122" s="26" t="s">
        <v>285</v>
      </c>
      <c r="S122"/>
      <c r="T122"/>
      <c r="U122" s="450"/>
      <c r="V122" s="587"/>
      <c r="W122" s="952">
        <v>305</v>
      </c>
      <c r="X122" s="952">
        <v>305</v>
      </c>
      <c r="Y122" s="952">
        <v>282</v>
      </c>
      <c r="Z122" s="952">
        <v>263</v>
      </c>
      <c r="AA122" s="23">
        <f>($N$122-SUM($W$122:$Z$122))/8</f>
        <v>333.88667087810649</v>
      </c>
      <c r="AB122" s="23">
        <f t="shared" ref="AB122:AH122" si="151">($N$122-SUM($W$122:$Z$122))/8</f>
        <v>333.88667087810649</v>
      </c>
      <c r="AC122" s="23">
        <f t="shared" si="151"/>
        <v>333.88667087810649</v>
      </c>
      <c r="AD122" s="23">
        <f t="shared" si="151"/>
        <v>333.88667087810649</v>
      </c>
      <c r="AE122" s="23">
        <f t="shared" si="151"/>
        <v>333.88667087810649</v>
      </c>
      <c r="AF122" s="23">
        <f t="shared" si="151"/>
        <v>333.88667087810649</v>
      </c>
      <c r="AG122" s="23">
        <f t="shared" si="151"/>
        <v>333.88667087810649</v>
      </c>
      <c r="AH122" s="23">
        <f t="shared" si="151"/>
        <v>333.88667087810649</v>
      </c>
      <c r="AI122" s="584">
        <f>$O$122/6</f>
        <v>647.79486155476673</v>
      </c>
      <c r="AJ122" s="584">
        <f t="shared" ref="AJ122:AN122" si="152">$O$122/6</f>
        <v>647.79486155476673</v>
      </c>
      <c r="AK122" s="584">
        <f t="shared" si="152"/>
        <v>647.79486155476673</v>
      </c>
      <c r="AL122" s="584">
        <f t="shared" si="152"/>
        <v>647.79486155476673</v>
      </c>
      <c r="AM122" s="584">
        <f t="shared" si="152"/>
        <v>647.79486155476673</v>
      </c>
      <c r="AN122" s="584">
        <f t="shared" si="152"/>
        <v>647.79486155476673</v>
      </c>
      <c r="AO122" s="588">
        <f t="shared" ref="AO122:AT122" si="153">AO123*AO91</f>
        <v>950.97156397444235</v>
      </c>
      <c r="AP122" s="588">
        <f t="shared" si="153"/>
        <v>979.36831153492301</v>
      </c>
      <c r="AQ122" s="588">
        <f t="shared" si="153"/>
        <v>1007.7650590954036</v>
      </c>
      <c r="AR122" s="588">
        <f t="shared" si="153"/>
        <v>1031.0359851918377</v>
      </c>
      <c r="AS122" s="588">
        <f t="shared" si="153"/>
        <v>1042.5256192322652</v>
      </c>
      <c r="AT122" s="588">
        <f t="shared" si="153"/>
        <v>1070.9223667927458</v>
      </c>
      <c r="AU122" s="23" t="s">
        <v>285</v>
      </c>
      <c r="AX122" s="23"/>
    </row>
    <row r="123" spans="2:50" s="27" customFormat="1">
      <c r="D123" s="27" t="s">
        <v>671</v>
      </c>
      <c r="J123" s="581">
        <f t="shared" ref="J123:M123" si="154">J122/J91</f>
        <v>0.37300007257008216</v>
      </c>
      <c r="K123" s="581">
        <f t="shared" si="154"/>
        <v>0.48409832831469307</v>
      </c>
      <c r="L123" s="581">
        <f t="shared" si="154"/>
        <v>0.6406540872241987</v>
      </c>
      <c r="M123" s="581">
        <f t="shared" si="154"/>
        <v>0.6</v>
      </c>
      <c r="N123" s="139">
        <f>1-N92</f>
        <v>0.55000000000000004</v>
      </c>
      <c r="O123" s="139">
        <f>1-O92</f>
        <v>0.55000000000000004</v>
      </c>
      <c r="P123" s="139">
        <f>1-P92</f>
        <v>0.64065408722419859</v>
      </c>
      <c r="Q123" s="27" t="s">
        <v>285</v>
      </c>
      <c r="S123"/>
      <c r="T123"/>
      <c r="U123" s="593"/>
      <c r="V123" s="601"/>
      <c r="W123" s="654"/>
      <c r="X123" s="654"/>
      <c r="Y123" s="654"/>
      <c r="Z123" s="654"/>
      <c r="AA123" s="158"/>
      <c r="AB123" s="158"/>
      <c r="AC123" s="158"/>
      <c r="AD123" s="158"/>
      <c r="AE123" s="158"/>
      <c r="AF123" s="158"/>
      <c r="AG123" s="158"/>
      <c r="AH123" s="158"/>
      <c r="AI123" s="158"/>
      <c r="AJ123" s="158"/>
      <c r="AK123" s="158"/>
      <c r="AL123" s="158"/>
      <c r="AM123" s="158"/>
      <c r="AN123" s="158"/>
      <c r="AO123" s="158">
        <f t="shared" ref="AO123:AT123" si="155">$O$123</f>
        <v>0.55000000000000004</v>
      </c>
      <c r="AP123" s="158">
        <f t="shared" si="155"/>
        <v>0.55000000000000004</v>
      </c>
      <c r="AQ123" s="158">
        <f t="shared" si="155"/>
        <v>0.55000000000000004</v>
      </c>
      <c r="AR123" s="158">
        <f t="shared" si="155"/>
        <v>0.55000000000000004</v>
      </c>
      <c r="AS123" s="158">
        <f t="shared" si="155"/>
        <v>0.55000000000000004</v>
      </c>
      <c r="AT123" s="158">
        <f t="shared" si="155"/>
        <v>0.55000000000000004</v>
      </c>
      <c r="AU123" s="28" t="s">
        <v>285</v>
      </c>
      <c r="AX123" s="28"/>
    </row>
    <row r="124" spans="2:50" s="1" customFormat="1">
      <c r="J124" s="254"/>
      <c r="K124" s="254"/>
      <c r="L124" s="254"/>
      <c r="M124" s="254"/>
      <c r="N124" s="318"/>
      <c r="O124" s="318"/>
      <c r="P124" s="318"/>
      <c r="Q124" s="1" t="s">
        <v>285</v>
      </c>
      <c r="S124"/>
      <c r="T124"/>
      <c r="U124"/>
      <c r="V124" s="263"/>
      <c r="W124" s="656"/>
      <c r="X124" s="656"/>
      <c r="Y124" s="656"/>
      <c r="Z124" s="656"/>
      <c r="AA124" s="424"/>
      <c r="AB124" s="424"/>
      <c r="AC124" s="424"/>
      <c r="AD124" s="424"/>
      <c r="AE124" s="424"/>
      <c r="AF124" s="424"/>
      <c r="AG124" s="424"/>
      <c r="AH124" s="424"/>
      <c r="AI124" s="424"/>
      <c r="AJ124" s="424"/>
      <c r="AK124" s="424"/>
      <c r="AL124" s="424"/>
      <c r="AM124" s="424"/>
      <c r="AN124" s="424"/>
      <c r="AO124" s="424"/>
      <c r="AP124" s="424"/>
      <c r="AQ124" s="424"/>
      <c r="AR124" s="424"/>
      <c r="AS124" s="424"/>
      <c r="AT124" s="424"/>
      <c r="AU124" s="21" t="s">
        <v>285</v>
      </c>
      <c r="AX124" s="21"/>
    </row>
    <row r="125" spans="2:50" s="1" customFormat="1">
      <c r="B125" s="26" t="s">
        <v>662</v>
      </c>
      <c r="J125" s="446">
        <f>三费_1231!D45</f>
        <v>8434</v>
      </c>
      <c r="K125" s="446">
        <f>三费_1231!E45</f>
        <v>0</v>
      </c>
      <c r="L125" s="446">
        <f>三费_1231!F45</f>
        <v>0</v>
      </c>
      <c r="M125" s="446">
        <f>三费_1231!G45</f>
        <v>0</v>
      </c>
      <c r="N125" s="423">
        <f>N126*N27</f>
        <v>0</v>
      </c>
      <c r="O125" s="423">
        <f>O126*O27</f>
        <v>0</v>
      </c>
      <c r="P125" s="423">
        <f>P126*P27</f>
        <v>0</v>
      </c>
      <c r="Q125" s="1" t="s">
        <v>285</v>
      </c>
      <c r="S125"/>
      <c r="T125"/>
      <c r="U125" s="435"/>
      <c r="V125" s="263"/>
      <c r="W125" s="952">
        <v>0</v>
      </c>
      <c r="X125" s="952">
        <v>0</v>
      </c>
      <c r="Y125" s="952">
        <v>0</v>
      </c>
      <c r="Z125" s="952">
        <v>0</v>
      </c>
      <c r="AA125" s="23">
        <f>($N$125-SUM($W$125:$Z$125))/8</f>
        <v>0</v>
      </c>
      <c r="AB125" s="23">
        <f t="shared" ref="AB125:AH125" si="156">($N$125-SUM($W$125:$Z$125))/8</f>
        <v>0</v>
      </c>
      <c r="AC125" s="23">
        <f t="shared" si="156"/>
        <v>0</v>
      </c>
      <c r="AD125" s="23">
        <f t="shared" si="156"/>
        <v>0</v>
      </c>
      <c r="AE125" s="23">
        <f t="shared" si="156"/>
        <v>0</v>
      </c>
      <c r="AF125" s="23">
        <f t="shared" si="156"/>
        <v>0</v>
      </c>
      <c r="AG125" s="23">
        <f t="shared" si="156"/>
        <v>0</v>
      </c>
      <c r="AH125" s="23">
        <f t="shared" si="156"/>
        <v>0</v>
      </c>
      <c r="AI125" s="21">
        <f>$O$125/6</f>
        <v>0</v>
      </c>
      <c r="AJ125" s="21">
        <f t="shared" ref="AJ125:AN125" si="157">$O$125/6</f>
        <v>0</v>
      </c>
      <c r="AK125" s="21">
        <f t="shared" si="157"/>
        <v>0</v>
      </c>
      <c r="AL125" s="21">
        <f t="shared" si="157"/>
        <v>0</v>
      </c>
      <c r="AM125" s="21">
        <f t="shared" si="157"/>
        <v>0</v>
      </c>
      <c r="AN125" s="21">
        <f t="shared" si="157"/>
        <v>0</v>
      </c>
      <c r="AO125" s="21">
        <f t="shared" ref="AO125:AT125" si="158">$P$125/12</f>
        <v>0</v>
      </c>
      <c r="AP125" s="21">
        <f t="shared" si="158"/>
        <v>0</v>
      </c>
      <c r="AQ125" s="21">
        <f t="shared" si="158"/>
        <v>0</v>
      </c>
      <c r="AR125" s="21">
        <f t="shared" si="158"/>
        <v>0</v>
      </c>
      <c r="AS125" s="21">
        <f t="shared" si="158"/>
        <v>0</v>
      </c>
      <c r="AT125" s="21">
        <f t="shared" si="158"/>
        <v>0</v>
      </c>
      <c r="AU125" s="21" t="s">
        <v>285</v>
      </c>
      <c r="AX125" s="21"/>
    </row>
    <row r="126" spans="2:50" s="27" customFormat="1">
      <c r="B126" s="166"/>
      <c r="D126" s="27" t="s">
        <v>290</v>
      </c>
      <c r="J126" s="581">
        <f>J125/J27</f>
        <v>3.7852355834098468E-2</v>
      </c>
      <c r="K126" s="581">
        <f>K125/K27</f>
        <v>0</v>
      </c>
      <c r="L126" s="581">
        <f>L125/L27</f>
        <v>0</v>
      </c>
      <c r="M126" s="581">
        <f>M125/M94</f>
        <v>0</v>
      </c>
      <c r="N126" s="592">
        <v>0</v>
      </c>
      <c r="O126" s="141">
        <f>N126</f>
        <v>0</v>
      </c>
      <c r="P126" s="141">
        <f>O126</f>
        <v>0</v>
      </c>
      <c r="Q126" s="27" t="s">
        <v>285</v>
      </c>
      <c r="S126"/>
      <c r="T126"/>
      <c r="U126" s="601"/>
      <c r="V126" s="601"/>
      <c r="W126" s="648"/>
      <c r="X126" s="648"/>
      <c r="Y126" s="648"/>
      <c r="Z126" s="648"/>
      <c r="AA126" s="28"/>
      <c r="AB126" s="28"/>
      <c r="AC126" s="28"/>
      <c r="AD126" s="28"/>
      <c r="AE126" s="28"/>
      <c r="AF126" s="28"/>
      <c r="AG126" s="28"/>
      <c r="AH126" s="28"/>
      <c r="AI126" s="28"/>
      <c r="AJ126" s="28"/>
      <c r="AK126" s="28"/>
      <c r="AL126" s="28"/>
      <c r="AM126" s="28"/>
      <c r="AN126" s="28"/>
      <c r="AO126" s="28"/>
      <c r="AP126" s="28"/>
      <c r="AQ126" s="28"/>
      <c r="AR126" s="28"/>
      <c r="AS126" s="28"/>
      <c r="AT126" s="28"/>
      <c r="AU126" s="28" t="s">
        <v>285</v>
      </c>
      <c r="AX126" s="28"/>
    </row>
    <row r="127" spans="2:50" s="1" customFormat="1">
      <c r="B127" s="26"/>
      <c r="J127" s="254"/>
      <c r="K127" s="254"/>
      <c r="L127" s="254"/>
      <c r="M127" s="254"/>
      <c r="N127" s="136"/>
      <c r="O127" s="136"/>
      <c r="P127" s="136"/>
      <c r="Q127" s="1" t="s">
        <v>285</v>
      </c>
      <c r="S127"/>
      <c r="T127"/>
      <c r="U127" s="263"/>
      <c r="V127" s="263"/>
      <c r="W127" s="641"/>
      <c r="X127" s="641"/>
      <c r="Y127" s="641"/>
      <c r="Z127" s="641"/>
      <c r="AA127" s="21"/>
      <c r="AB127" s="21"/>
      <c r="AC127" s="21"/>
      <c r="AD127" s="21"/>
      <c r="AE127" s="21"/>
      <c r="AF127" s="21"/>
      <c r="AG127" s="21"/>
      <c r="AH127" s="21"/>
      <c r="AI127" s="21"/>
      <c r="AJ127" s="21"/>
      <c r="AK127" s="21"/>
      <c r="AL127" s="21"/>
      <c r="AM127" s="21"/>
      <c r="AN127" s="21"/>
      <c r="AO127" s="21"/>
      <c r="AP127" s="21"/>
      <c r="AQ127" s="21"/>
      <c r="AR127" s="21"/>
      <c r="AS127" s="21"/>
      <c r="AT127" s="21"/>
      <c r="AU127" s="21" t="s">
        <v>285</v>
      </c>
      <c r="AX127" s="21"/>
    </row>
    <row r="128" spans="2:50" s="26" customFormat="1">
      <c r="B128" s="26" t="s">
        <v>147</v>
      </c>
      <c r="J128" s="452">
        <f>三费_1231!D46</f>
        <v>1013</v>
      </c>
      <c r="K128" s="452">
        <f>三费_1231!E46</f>
        <v>2153</v>
      </c>
      <c r="L128" s="452">
        <f>三费_1231!F46</f>
        <v>1031</v>
      </c>
      <c r="M128" s="452">
        <f>三费_1231!G46</f>
        <v>2369</v>
      </c>
      <c r="N128" s="423">
        <f>N129*N27</f>
        <v>1716.6403255067196</v>
      </c>
      <c r="O128" s="423">
        <f>O129*O27</f>
        <v>974.43344077042559</v>
      </c>
      <c r="P128" s="423">
        <f>P129*P27</f>
        <v>2360.3140680352649</v>
      </c>
      <c r="Q128" s="26" t="s">
        <v>285</v>
      </c>
      <c r="S128"/>
      <c r="T128"/>
      <c r="U128" s="450"/>
      <c r="V128" s="587"/>
      <c r="W128" s="952">
        <v>29.855</v>
      </c>
      <c r="X128" s="952">
        <v>0</v>
      </c>
      <c r="Y128" s="952">
        <v>84</v>
      </c>
      <c r="Z128" s="952">
        <v>35</v>
      </c>
      <c r="AA128" s="23">
        <f t="shared" ref="AA128:AH128" si="159">($N$128-SUM($W$128:$Z$128))/8</f>
        <v>195.97316568833995</v>
      </c>
      <c r="AB128" s="23">
        <f t="shared" si="159"/>
        <v>195.97316568833995</v>
      </c>
      <c r="AC128" s="23">
        <f t="shared" si="159"/>
        <v>195.97316568833995</v>
      </c>
      <c r="AD128" s="23">
        <f t="shared" si="159"/>
        <v>195.97316568833995</v>
      </c>
      <c r="AE128" s="23">
        <f t="shared" si="159"/>
        <v>195.97316568833995</v>
      </c>
      <c r="AF128" s="23">
        <f t="shared" si="159"/>
        <v>195.97316568833995</v>
      </c>
      <c r="AG128" s="23">
        <f t="shared" si="159"/>
        <v>195.97316568833995</v>
      </c>
      <c r="AH128" s="23">
        <f t="shared" si="159"/>
        <v>195.97316568833995</v>
      </c>
      <c r="AI128" s="23">
        <f>$O$128/6</f>
        <v>162.40557346173759</v>
      </c>
      <c r="AJ128" s="23">
        <f t="shared" ref="AJ128:AN128" si="160">$O$128/6</f>
        <v>162.40557346173759</v>
      </c>
      <c r="AK128" s="23">
        <f t="shared" si="160"/>
        <v>162.40557346173759</v>
      </c>
      <c r="AL128" s="23">
        <f t="shared" si="160"/>
        <v>162.40557346173759</v>
      </c>
      <c r="AM128" s="23">
        <f t="shared" si="160"/>
        <v>162.40557346173759</v>
      </c>
      <c r="AN128" s="23">
        <f t="shared" si="160"/>
        <v>162.40557346173759</v>
      </c>
      <c r="AO128" s="23">
        <f t="shared" ref="AO128:AT128" si="161">$P$128/12</f>
        <v>196.69283900293874</v>
      </c>
      <c r="AP128" s="23">
        <f t="shared" si="161"/>
        <v>196.69283900293874</v>
      </c>
      <c r="AQ128" s="23">
        <f t="shared" si="161"/>
        <v>196.69283900293874</v>
      </c>
      <c r="AR128" s="23">
        <f t="shared" si="161"/>
        <v>196.69283900293874</v>
      </c>
      <c r="AS128" s="23">
        <f t="shared" si="161"/>
        <v>196.69283900293874</v>
      </c>
      <c r="AT128" s="23">
        <f t="shared" si="161"/>
        <v>196.69283900293874</v>
      </c>
      <c r="AU128" s="23" t="s">
        <v>285</v>
      </c>
      <c r="AX128" s="23"/>
    </row>
    <row r="129" spans="1:50" s="27" customFormat="1" ht="15" thickBot="1">
      <c r="B129" s="594"/>
      <c r="C129" s="268"/>
      <c r="D129" s="268" t="s">
        <v>290</v>
      </c>
      <c r="E129" s="268"/>
      <c r="F129" s="268"/>
      <c r="G129" s="268"/>
      <c r="H129" s="268"/>
      <c r="I129" s="268"/>
      <c r="J129" s="595">
        <f>J128/J27</f>
        <v>4.5464117215961285E-3</v>
      </c>
      <c r="K129" s="595">
        <f>K128/K27</f>
        <v>4.0560969124095493E-3</v>
      </c>
      <c r="L129" s="595">
        <f>L128/L27</f>
        <v>1.5729944986745997E-3</v>
      </c>
      <c r="M129" s="595">
        <f>M128/M27</f>
        <v>3.0032270062230739E-3</v>
      </c>
      <c r="N129" s="596">
        <f>$L$129</f>
        <v>1.5729944986745997E-3</v>
      </c>
      <c r="O129" s="596">
        <f>N129</f>
        <v>1.5729944986745997E-3</v>
      </c>
      <c r="P129" s="596">
        <f>$L$129</f>
        <v>1.5729944986745997E-3</v>
      </c>
      <c r="Q129" s="27" t="s">
        <v>285</v>
      </c>
      <c r="S129"/>
      <c r="T129"/>
      <c r="U129" s="601"/>
      <c r="W129" s="659"/>
      <c r="X129" s="659"/>
      <c r="Y129" s="659"/>
      <c r="Z129" s="659"/>
      <c r="AA129" s="266"/>
      <c r="AB129" s="266"/>
      <c r="AC129" s="266"/>
      <c r="AD129" s="266"/>
      <c r="AE129" s="266"/>
      <c r="AF129" s="266"/>
      <c r="AG129" s="266"/>
      <c r="AH129" s="266"/>
      <c r="AI129" s="266"/>
      <c r="AJ129" s="266"/>
      <c r="AK129" s="266"/>
      <c r="AL129" s="266"/>
      <c r="AM129" s="266"/>
      <c r="AN129" s="266"/>
      <c r="AO129" s="266"/>
      <c r="AP129" s="266"/>
      <c r="AQ129" s="266"/>
      <c r="AR129" s="266"/>
      <c r="AS129" s="266"/>
      <c r="AT129" s="266"/>
      <c r="AU129" s="28" t="s">
        <v>285</v>
      </c>
      <c r="AX129" s="28"/>
    </row>
    <row r="130" spans="1:50" s="1" customFormat="1">
      <c r="B130" s="26" t="s">
        <v>266</v>
      </c>
      <c r="J130" s="420">
        <f>-SUM(J109,J117,J125,J128,J122,J120)</f>
        <v>-75433</v>
      </c>
      <c r="K130" s="420">
        <f>-SUM(K109,K116,K125,K128,K122)</f>
        <v>-129569</v>
      </c>
      <c r="L130" s="420">
        <f t="shared" ref="L130" si="162">-SUM(L109,L116,L125,L128,L122)</f>
        <v>-150129</v>
      </c>
      <c r="M130" s="420">
        <f>-SUM(M109,M116,M125,M128,M122)</f>
        <v>-163342</v>
      </c>
      <c r="N130" s="420">
        <f>-SUM(N109,N116,N125,N128,N122)</f>
        <v>-230076.23560488189</v>
      </c>
      <c r="O130" s="420">
        <f>-SUM(O109,O116,O125,O128,O122)</f>
        <v>-152790.74370824316</v>
      </c>
      <c r="P130" s="420">
        <f>-SUM(P109,P116,P125,P128,P122)</f>
        <v>-313420.14182164363</v>
      </c>
      <c r="Q130" s="1" t="s">
        <v>285</v>
      </c>
      <c r="S130"/>
      <c r="T130"/>
      <c r="U130" s="21"/>
      <c r="V130" s="263"/>
      <c r="W130" s="1191">
        <f>-SUM(W109,W116,W125,W128,W122)</f>
        <v>-15145.855</v>
      </c>
      <c r="X130" s="1191">
        <f>-SUM(X109,X116,X125,X128,X122)</f>
        <v>-25233</v>
      </c>
      <c r="Y130" s="1191">
        <f>-SUM(Y109,Y116,Y125,Y128,Y122)</f>
        <v>-15669</v>
      </c>
      <c r="Z130" s="1191">
        <f t="shared" ref="Z130:AT130" si="163">-SUM(Z109,Z116,Z125,Z128,Z122)</f>
        <v>-12892</v>
      </c>
      <c r="AA130" s="420">
        <f>-SUM(AA109,AA116,AA125,AA128,AA122)</f>
        <v>-7519.4354175892759</v>
      </c>
      <c r="AB130" s="420">
        <f t="shared" si="163"/>
        <v>-20363.889861444932</v>
      </c>
      <c r="AC130" s="420">
        <f t="shared" si="163"/>
        <v>-21981.920534148103</v>
      </c>
      <c r="AD130" s="420">
        <f t="shared" si="163"/>
        <v>-21302.600035981101</v>
      </c>
      <c r="AE130" s="420">
        <f t="shared" si="163"/>
        <v>-23648.182232847674</v>
      </c>
      <c r="AF130" s="420">
        <f t="shared" si="163"/>
        <v>-21067.284631639857</v>
      </c>
      <c r="AG130" s="420">
        <f t="shared" si="163"/>
        <v>-21751.086741740419</v>
      </c>
      <c r="AH130" s="420">
        <f t="shared" si="163"/>
        <v>-23501.981149490523</v>
      </c>
      <c r="AI130" s="420">
        <f t="shared" si="163"/>
        <v>-28136.502603926445</v>
      </c>
      <c r="AJ130" s="420">
        <f t="shared" si="163"/>
        <v>-23921.954449210061</v>
      </c>
      <c r="AK130" s="420">
        <f t="shared" si="163"/>
        <v>-27615.211405495509</v>
      </c>
      <c r="AL130" s="420">
        <f t="shared" si="163"/>
        <v>-23921.954449210061</v>
      </c>
      <c r="AM130" s="420">
        <f t="shared" si="163"/>
        <v>-23921.954449210061</v>
      </c>
      <c r="AN130" s="420">
        <f t="shared" si="163"/>
        <v>-25273.166351191056</v>
      </c>
      <c r="AO130" s="420">
        <f t="shared" si="163"/>
        <v>-26992.05137902241</v>
      </c>
      <c r="AP130" s="420">
        <f t="shared" si="163"/>
        <v>-27020.448126582891</v>
      </c>
      <c r="AQ130" s="420">
        <f t="shared" si="163"/>
        <v>-27048.844874143371</v>
      </c>
      <c r="AR130" s="420">
        <f t="shared" si="163"/>
        <v>-26873.571991987177</v>
      </c>
      <c r="AS130" s="420">
        <f t="shared" si="163"/>
        <v>-26230.180700428449</v>
      </c>
      <c r="AT130" s="420">
        <f t="shared" si="163"/>
        <v>-26258.57744798893</v>
      </c>
      <c r="AU130" s="21" t="s">
        <v>285</v>
      </c>
      <c r="AX130" s="21"/>
    </row>
    <row r="131" spans="1:50" s="1" customFormat="1">
      <c r="B131" s="1" t="s">
        <v>669</v>
      </c>
      <c r="J131" s="416">
        <f t="shared" ref="J131" si="164">J130-J110</f>
        <v>-75573.198483830565</v>
      </c>
      <c r="K131" s="416">
        <f>K130+K110</f>
        <v>-128471.48193724587</v>
      </c>
      <c r="L131" s="416">
        <f t="shared" ref="L131:O131" si="165">L130+L110</f>
        <v>-148455.64814607639</v>
      </c>
      <c r="M131" s="416">
        <f t="shared" si="165"/>
        <v>-161672</v>
      </c>
      <c r="N131" s="416">
        <f t="shared" si="165"/>
        <v>-229017.48022195074</v>
      </c>
      <c r="O131" s="416">
        <f t="shared" si="165"/>
        <v>-152739.02712513582</v>
      </c>
      <c r="P131" s="416">
        <f t="shared" ref="P131" si="166">P130+P110</f>
        <v>-313316.70865542896</v>
      </c>
      <c r="Q131" s="1" t="s">
        <v>285</v>
      </c>
      <c r="S131"/>
      <c r="T131"/>
      <c r="W131" s="641"/>
      <c r="X131" s="641"/>
      <c r="Y131" s="641"/>
      <c r="Z131" s="641"/>
      <c r="AA131" s="21"/>
      <c r="AB131" s="21"/>
      <c r="AC131" s="21"/>
      <c r="AD131" s="21"/>
      <c r="AE131" s="21"/>
      <c r="AF131" s="21"/>
      <c r="AG131" s="21"/>
      <c r="AH131" s="21"/>
      <c r="AI131" s="21"/>
      <c r="AJ131" s="21"/>
      <c r="AK131" s="21"/>
      <c r="AL131" s="21"/>
      <c r="AM131" s="21"/>
      <c r="AN131" s="21"/>
      <c r="AO131" s="21"/>
      <c r="AP131" s="21"/>
      <c r="AQ131" s="21"/>
      <c r="AR131" s="21"/>
      <c r="AS131" s="21"/>
      <c r="AT131" s="21"/>
      <c r="AU131" s="21" t="s">
        <v>285</v>
      </c>
      <c r="AX131" s="21"/>
    </row>
    <row r="132" spans="1:50" s="1" customFormat="1">
      <c r="B132" s="27" t="s">
        <v>290</v>
      </c>
      <c r="C132" s="27"/>
      <c r="D132" s="27"/>
      <c r="E132" s="27"/>
      <c r="F132" s="27"/>
      <c r="G132" s="27"/>
      <c r="H132" s="27"/>
      <c r="I132" s="27"/>
      <c r="J132" s="912"/>
      <c r="K132" s="264">
        <f t="shared" ref="K132:P132" si="167">-K130/K$27</f>
        <v>0.24409866272363814</v>
      </c>
      <c r="L132" s="264">
        <f t="shared" si="167"/>
        <v>0.22905149475414061</v>
      </c>
      <c r="M132" s="264">
        <f t="shared" si="167"/>
        <v>0.20707180483346954</v>
      </c>
      <c r="N132" s="264">
        <f t="shared" si="167"/>
        <v>0.21082380945199558</v>
      </c>
      <c r="O132" s="264">
        <f>-O130/O$27</f>
        <v>0.24664485971606812</v>
      </c>
      <c r="P132" s="264">
        <f t="shared" si="167"/>
        <v>0.20887396534887423</v>
      </c>
      <c r="S132"/>
      <c r="T132"/>
      <c r="W132" s="641"/>
      <c r="X132" s="641"/>
      <c r="Y132" s="641"/>
      <c r="Z132" s="641"/>
      <c r="AA132" s="21"/>
      <c r="AB132" s="21"/>
      <c r="AC132" s="21"/>
      <c r="AD132" s="21"/>
      <c r="AE132" s="21"/>
      <c r="AF132" s="21"/>
      <c r="AG132" s="21"/>
      <c r="AH132" s="21"/>
      <c r="AI132" s="21"/>
      <c r="AJ132" s="21"/>
      <c r="AK132" s="21"/>
      <c r="AL132" s="21"/>
      <c r="AM132" s="21"/>
      <c r="AN132" s="21"/>
      <c r="AO132" s="21"/>
      <c r="AP132" s="21"/>
      <c r="AQ132" s="21"/>
      <c r="AR132" s="21"/>
      <c r="AS132" s="21"/>
      <c r="AT132" s="21"/>
      <c r="AU132" s="21" t="s">
        <v>285</v>
      </c>
      <c r="AX132" s="21"/>
    </row>
    <row r="133" spans="1:50" s="1" customFormat="1">
      <c r="J133" s="422"/>
      <c r="K133" s="422"/>
      <c r="L133" s="422"/>
      <c r="M133" s="422"/>
      <c r="N133" s="422"/>
      <c r="O133" s="422"/>
      <c r="P133" s="422"/>
      <c r="Q133" s="21"/>
      <c r="R133" s="21"/>
      <c r="S133"/>
      <c r="T133"/>
      <c r="U133" s="21"/>
      <c r="V133" s="21"/>
      <c r="W133" s="641"/>
      <c r="X133" s="641"/>
      <c r="Y133" s="641"/>
      <c r="Z133" s="641"/>
      <c r="AA133" s="21"/>
      <c r="AB133" s="21"/>
      <c r="AC133" s="21"/>
      <c r="AD133" s="21"/>
      <c r="AE133" s="21"/>
      <c r="AF133" s="21"/>
      <c r="AG133" s="21"/>
      <c r="AH133" s="21"/>
      <c r="AI133" s="21"/>
      <c r="AJ133" s="21"/>
      <c r="AK133" s="21"/>
      <c r="AL133" s="21"/>
      <c r="AM133" s="21"/>
      <c r="AN133" s="21"/>
      <c r="AO133" s="21"/>
      <c r="AP133" s="21"/>
      <c r="AQ133" s="21"/>
      <c r="AR133" s="21"/>
      <c r="AS133" s="21"/>
      <c r="AT133" s="21"/>
      <c r="AU133" s="21"/>
      <c r="AX133" s="21"/>
    </row>
    <row r="134" spans="1:50" s="1" customFormat="1">
      <c r="A134" s="1" t="s">
        <v>1046</v>
      </c>
      <c r="B134" s="13" t="s">
        <v>164</v>
      </c>
      <c r="C134" s="2"/>
      <c r="D134" s="2"/>
      <c r="E134" s="2"/>
      <c r="F134" s="2"/>
      <c r="G134" s="2"/>
      <c r="H134" s="2"/>
      <c r="I134" s="2"/>
      <c r="J134" s="32"/>
      <c r="K134" s="32"/>
      <c r="L134" s="32"/>
      <c r="M134" s="32"/>
      <c r="N134" s="2"/>
      <c r="O134" s="2"/>
      <c r="P134" s="2"/>
      <c r="Q134" s="2"/>
      <c r="R134" s="2"/>
      <c r="S134"/>
      <c r="T134"/>
      <c r="V134" s="2"/>
      <c r="W134" s="32"/>
      <c r="X134" s="32"/>
      <c r="Y134" s="32"/>
      <c r="Z134" s="32"/>
      <c r="AA134" s="32"/>
      <c r="AB134" s="32"/>
      <c r="AC134" s="32"/>
      <c r="AD134" s="32"/>
      <c r="AE134" s="32"/>
      <c r="AF134" s="32"/>
      <c r="AG134" s="32"/>
      <c r="AH134" s="32"/>
      <c r="AI134" s="32"/>
      <c r="AJ134" s="32"/>
      <c r="AK134" s="32"/>
      <c r="AL134" s="32"/>
      <c r="AM134" s="32"/>
      <c r="AN134" s="32"/>
      <c r="AO134" s="32"/>
      <c r="AP134" s="32"/>
      <c r="AQ134" s="32"/>
      <c r="AR134" s="32"/>
      <c r="AS134" s="32"/>
      <c r="AT134" s="32"/>
      <c r="AU134" s="21" t="s">
        <v>285</v>
      </c>
      <c r="AX134" s="21"/>
    </row>
    <row r="135" spans="1:50" s="1" customFormat="1">
      <c r="B135" s="3" t="s">
        <v>4</v>
      </c>
      <c r="J135" s="38">
        <f ca="1">'Consolidated Financials'!J23</f>
        <v>17972</v>
      </c>
      <c r="K135" s="38">
        <f>'Consolidated Financials'!K23</f>
        <v>15976</v>
      </c>
      <c r="L135" s="38">
        <f>'Consolidated Financials'!L23</f>
        <v>10846</v>
      </c>
      <c r="M135" s="38">
        <f>'Consolidated Financials'!M23</f>
        <v>2554</v>
      </c>
      <c r="N135" s="23">
        <f ca="1">SUM(N136,N140,N141)</f>
        <v>126.40818999999979</v>
      </c>
      <c r="O135" s="22">
        <f t="shared" ref="O135:O139" ca="1" si="168">SUM(AI135:AN135)</f>
        <v>0</v>
      </c>
      <c r="P135" s="22">
        <f t="shared" ref="P135:P140" ca="1" si="169">SUM(AI135:AT135)</f>
        <v>0</v>
      </c>
      <c r="Q135" s="1" t="s">
        <v>19</v>
      </c>
      <c r="S135"/>
      <c r="T135"/>
      <c r="W135" s="640">
        <f>SUM(W136,W140,W141)</f>
        <v>0</v>
      </c>
      <c r="X135" s="640">
        <f>SUM(X136,X140,X141)</f>
        <v>0.74478999999999995</v>
      </c>
      <c r="Y135" s="640">
        <f>SUM(Y136,Y140,Y141)</f>
        <v>155.13999999999999</v>
      </c>
      <c r="Z135" s="640">
        <f t="shared" ref="Z135:AG135" si="170">SUM(Z136,Z140,Z141)</f>
        <v>0</v>
      </c>
      <c r="AA135" s="23">
        <f ca="1">SUM(AA136,AA140,AA141)</f>
        <v>-3.6845750000000237</v>
      </c>
      <c r="AB135" s="23">
        <f t="shared" ca="1" si="170"/>
        <v>-3.6845750000000237</v>
      </c>
      <c r="AC135" s="23">
        <f t="shared" ca="1" si="170"/>
        <v>-3.6845750000000237</v>
      </c>
      <c r="AD135" s="23">
        <f t="shared" ca="1" si="170"/>
        <v>-3.6845750000000237</v>
      </c>
      <c r="AE135" s="23">
        <f t="shared" ca="1" si="170"/>
        <v>-3.6845750000000237</v>
      </c>
      <c r="AF135" s="23">
        <f t="shared" ca="1" si="170"/>
        <v>-3.6845750000000237</v>
      </c>
      <c r="AG135" s="23">
        <f t="shared" ca="1" si="170"/>
        <v>-3.6845750000000237</v>
      </c>
      <c r="AH135" s="23">
        <f t="shared" ref="AH135:AN135" ca="1" si="171">SUM(AH136,AH140,AH141)</f>
        <v>-3.6845750000000237</v>
      </c>
      <c r="AI135" s="23">
        <f t="shared" ca="1" si="171"/>
        <v>0</v>
      </c>
      <c r="AJ135" s="23">
        <f t="shared" ca="1" si="171"/>
        <v>0</v>
      </c>
      <c r="AK135" s="23">
        <f t="shared" ca="1" si="171"/>
        <v>0</v>
      </c>
      <c r="AL135" s="23">
        <f t="shared" ca="1" si="171"/>
        <v>0</v>
      </c>
      <c r="AM135" s="23">
        <f t="shared" ca="1" si="171"/>
        <v>0</v>
      </c>
      <c r="AN135" s="23">
        <f t="shared" ca="1" si="171"/>
        <v>0</v>
      </c>
      <c r="AO135" s="23">
        <f t="shared" ref="AO135:AT135" si="172">SUM(AO136,AO140,AO141)</f>
        <v>0</v>
      </c>
      <c r="AP135" s="23">
        <f t="shared" si="172"/>
        <v>0</v>
      </c>
      <c r="AQ135" s="23">
        <f t="shared" si="172"/>
        <v>0</v>
      </c>
      <c r="AR135" s="23">
        <f t="shared" si="172"/>
        <v>0</v>
      </c>
      <c r="AS135" s="23">
        <f t="shared" si="172"/>
        <v>0</v>
      </c>
      <c r="AT135" s="23">
        <f t="shared" si="172"/>
        <v>0</v>
      </c>
      <c r="AU135" s="21" t="s">
        <v>285</v>
      </c>
      <c r="AX135" s="21"/>
    </row>
    <row r="136" spans="1:50" s="1" customFormat="1">
      <c r="C136" s="4" t="s">
        <v>165</v>
      </c>
      <c r="J136" s="20">
        <v>17591</v>
      </c>
      <c r="K136" s="20">
        <v>13763</v>
      </c>
      <c r="L136" s="20">
        <v>10185</v>
      </c>
      <c r="M136" s="20">
        <v>2422</v>
      </c>
      <c r="N136" s="145">
        <f ca="1">SUM(W136:AH136)</f>
        <v>126.40818999999979</v>
      </c>
      <c r="O136" s="145">
        <f t="shared" ca="1" si="168"/>
        <v>0</v>
      </c>
      <c r="P136" s="145">
        <f t="shared" ca="1" si="169"/>
        <v>0</v>
      </c>
      <c r="Q136" s="1" t="s">
        <v>19</v>
      </c>
      <c r="S136"/>
      <c r="T136"/>
      <c r="U136" s="21"/>
      <c r="W136" s="660">
        <v>0</v>
      </c>
      <c r="X136" s="952">
        <v>0.74478999999999995</v>
      </c>
      <c r="Y136" s="660">
        <v>155.13999999999999</v>
      </c>
      <c r="Z136" s="952">
        <v>0</v>
      </c>
      <c r="AA136" s="1084">
        <f ca="1">($N$136-SUM($W$136:$Z$136))/8</f>
        <v>-3.6845750000000237</v>
      </c>
      <c r="AB136" s="21">
        <f t="shared" ref="AB136:AH136" ca="1" si="173">($N$136-SUM($W$136:$Z$136))/8</f>
        <v>-3.6845750000000237</v>
      </c>
      <c r="AC136" s="21">
        <f t="shared" ca="1" si="173"/>
        <v>-3.6845750000000237</v>
      </c>
      <c r="AD136" s="21">
        <f t="shared" ca="1" si="173"/>
        <v>-3.6845750000000237</v>
      </c>
      <c r="AE136" s="21">
        <f t="shared" ca="1" si="173"/>
        <v>-3.6845750000000237</v>
      </c>
      <c r="AF136" s="21">
        <f t="shared" ca="1" si="173"/>
        <v>-3.6845750000000237</v>
      </c>
      <c r="AG136" s="21">
        <f t="shared" ca="1" si="173"/>
        <v>-3.6845750000000237</v>
      </c>
      <c r="AH136" s="21">
        <f t="shared" ca="1" si="173"/>
        <v>-3.6845750000000237</v>
      </c>
      <c r="AI136" s="21">
        <f ca="1">$O$136/6</f>
        <v>0</v>
      </c>
      <c r="AJ136" s="21">
        <f t="shared" ref="AJ136:AN136" ca="1" si="174">$O$136/6</f>
        <v>0</v>
      </c>
      <c r="AK136" s="21">
        <f ca="1">$O$136/6</f>
        <v>0</v>
      </c>
      <c r="AL136" s="21">
        <f ca="1">$O$136/6</f>
        <v>0</v>
      </c>
      <c r="AM136" s="21">
        <f t="shared" ca="1" si="174"/>
        <v>0</v>
      </c>
      <c r="AN136" s="21">
        <f t="shared" ca="1" si="174"/>
        <v>0</v>
      </c>
      <c r="AO136" s="21">
        <f t="shared" ref="AO136:AT136" si="175">SUM(AO137:AO139)</f>
        <v>0</v>
      </c>
      <c r="AP136" s="21">
        <f t="shared" si="175"/>
        <v>0</v>
      </c>
      <c r="AQ136" s="21">
        <f t="shared" si="175"/>
        <v>0</v>
      </c>
      <c r="AR136" s="21">
        <f t="shared" si="175"/>
        <v>0</v>
      </c>
      <c r="AS136" s="21">
        <f t="shared" si="175"/>
        <v>0</v>
      </c>
      <c r="AT136" s="21">
        <f t="shared" si="175"/>
        <v>0</v>
      </c>
      <c r="AU136" s="21" t="s">
        <v>285</v>
      </c>
      <c r="AX136" s="21"/>
    </row>
    <row r="137" spans="1:50" s="1" customFormat="1">
      <c r="C137" s="4"/>
      <c r="D137" s="1" t="s">
        <v>302</v>
      </c>
      <c r="J137" s="20">
        <v>11996</v>
      </c>
      <c r="K137" s="20">
        <v>10280</v>
      </c>
      <c r="L137" s="20">
        <v>7457</v>
      </c>
      <c r="M137" s="20">
        <v>2422</v>
      </c>
      <c r="N137" s="145">
        <f>SUM(W137:AH137)</f>
        <v>0</v>
      </c>
      <c r="O137" s="145">
        <f t="shared" si="168"/>
        <v>0</v>
      </c>
      <c r="P137" s="145">
        <f t="shared" si="169"/>
        <v>0</v>
      </c>
      <c r="Q137" s="1" t="s">
        <v>19</v>
      </c>
      <c r="S137"/>
      <c r="T137"/>
      <c r="W137" s="660"/>
      <c r="X137" s="660"/>
      <c r="Y137" s="660"/>
      <c r="Z137" s="660"/>
      <c r="AA137" s="20"/>
      <c r="AB137" s="20"/>
      <c r="AC137" s="20"/>
      <c r="AD137" s="20"/>
      <c r="AE137" s="20"/>
      <c r="AF137" s="20"/>
      <c r="AG137" s="20"/>
      <c r="AH137" s="20"/>
      <c r="AI137" s="20"/>
      <c r="AJ137" s="20"/>
      <c r="AK137" s="20"/>
      <c r="AL137" s="20"/>
      <c r="AM137" s="20"/>
      <c r="AN137" s="20"/>
      <c r="AO137" s="20">
        <v>0</v>
      </c>
      <c r="AP137" s="20">
        <v>0</v>
      </c>
      <c r="AQ137" s="20">
        <v>0</v>
      </c>
      <c r="AR137" s="20">
        <v>0</v>
      </c>
      <c r="AS137" s="20">
        <v>0</v>
      </c>
      <c r="AT137" s="20">
        <v>0</v>
      </c>
      <c r="AU137" s="21" t="s">
        <v>285</v>
      </c>
      <c r="AX137" s="21"/>
    </row>
    <row r="138" spans="1:50" s="1" customFormat="1">
      <c r="C138" s="4"/>
      <c r="D138" s="1" t="s">
        <v>303</v>
      </c>
      <c r="J138" s="20">
        <v>4629</v>
      </c>
      <c r="K138" s="20">
        <v>2430</v>
      </c>
      <c r="L138" s="20">
        <v>2552</v>
      </c>
      <c r="M138" s="20">
        <v>0</v>
      </c>
      <c r="N138" s="145">
        <f>SUM(W138:AH138)</f>
        <v>0</v>
      </c>
      <c r="O138" s="145">
        <f t="shared" si="168"/>
        <v>0</v>
      </c>
      <c r="P138" s="145">
        <f t="shared" si="169"/>
        <v>0</v>
      </c>
      <c r="Q138" s="1" t="s">
        <v>19</v>
      </c>
      <c r="S138"/>
      <c r="T138"/>
      <c r="W138" s="660"/>
      <c r="X138" s="660"/>
      <c r="Y138" s="660"/>
      <c r="Z138" s="660"/>
      <c r="AA138" s="20"/>
      <c r="AB138" s="20"/>
      <c r="AC138" s="20"/>
      <c r="AD138" s="20"/>
      <c r="AE138" s="20"/>
      <c r="AF138" s="20"/>
      <c r="AG138" s="20"/>
      <c r="AH138" s="20"/>
      <c r="AI138" s="20"/>
      <c r="AJ138" s="20"/>
      <c r="AK138" s="20"/>
      <c r="AL138" s="20"/>
      <c r="AM138" s="20"/>
      <c r="AN138" s="20"/>
      <c r="AO138" s="20">
        <v>0</v>
      </c>
      <c r="AP138" s="20">
        <v>0</v>
      </c>
      <c r="AQ138" s="20">
        <v>0</v>
      </c>
      <c r="AR138" s="20">
        <v>0</v>
      </c>
      <c r="AS138" s="20">
        <v>0</v>
      </c>
      <c r="AT138" s="20">
        <v>0</v>
      </c>
      <c r="AU138" s="21" t="s">
        <v>285</v>
      </c>
      <c r="AX138" s="21"/>
    </row>
    <row r="139" spans="1:50" s="1" customFormat="1">
      <c r="C139" s="4"/>
      <c r="D139" s="1" t="s">
        <v>304</v>
      </c>
      <c r="J139" s="20">
        <v>966</v>
      </c>
      <c r="K139" s="20">
        <v>1053</v>
      </c>
      <c r="L139" s="20">
        <v>176</v>
      </c>
      <c r="M139" s="20">
        <v>0</v>
      </c>
      <c r="N139" s="145">
        <f>SUM(W139:AH139)</f>
        <v>0</v>
      </c>
      <c r="O139" s="145">
        <f t="shared" si="168"/>
        <v>0</v>
      </c>
      <c r="P139" s="145">
        <f t="shared" si="169"/>
        <v>0</v>
      </c>
      <c r="Q139" s="1" t="s">
        <v>19</v>
      </c>
      <c r="S139"/>
      <c r="T139"/>
      <c r="W139" s="660"/>
      <c r="X139" s="660"/>
      <c r="Y139" s="660"/>
      <c r="Z139" s="660"/>
      <c r="AA139" s="20"/>
      <c r="AB139" s="20"/>
      <c r="AC139" s="20"/>
      <c r="AD139" s="20"/>
      <c r="AE139" s="20"/>
      <c r="AF139" s="20"/>
      <c r="AG139" s="20"/>
      <c r="AH139" s="20"/>
      <c r="AI139" s="20"/>
      <c r="AJ139" s="20"/>
      <c r="AK139" s="20"/>
      <c r="AL139" s="20"/>
      <c r="AM139" s="20"/>
      <c r="AN139" s="20"/>
      <c r="AO139" s="20">
        <v>0</v>
      </c>
      <c r="AP139" s="20">
        <v>0</v>
      </c>
      <c r="AQ139" s="20">
        <v>0</v>
      </c>
      <c r="AR139" s="20">
        <v>0</v>
      </c>
      <c r="AS139" s="20">
        <v>0</v>
      </c>
      <c r="AT139" s="20">
        <v>0</v>
      </c>
      <c r="AU139" s="21" t="s">
        <v>285</v>
      </c>
      <c r="AX139" s="21"/>
    </row>
    <row r="140" spans="1:50" s="1" customFormat="1">
      <c r="C140" s="4" t="s">
        <v>166</v>
      </c>
      <c r="J140" s="20">
        <v>270</v>
      </c>
      <c r="K140" s="20">
        <v>2082</v>
      </c>
      <c r="L140" s="20">
        <v>524</v>
      </c>
      <c r="M140" s="20">
        <v>35</v>
      </c>
      <c r="N140" s="20">
        <v>0</v>
      </c>
      <c r="O140" s="20">
        <v>0</v>
      </c>
      <c r="P140" s="145">
        <f t="shared" si="169"/>
        <v>0</v>
      </c>
      <c r="Q140" s="1" t="s">
        <v>19</v>
      </c>
      <c r="S140"/>
      <c r="T140"/>
      <c r="W140" s="660">
        <v>0</v>
      </c>
      <c r="X140" s="660"/>
      <c r="Y140" s="641">
        <f t="shared" ref="Y140:Z140" si="176">($N$140-SUM($W$140:$X$140))/10</f>
        <v>0</v>
      </c>
      <c r="Z140" s="641">
        <f t="shared" si="176"/>
        <v>0</v>
      </c>
      <c r="AA140" s="21">
        <f>($N$140-SUM($W$140:$Z$140))/8</f>
        <v>0</v>
      </c>
      <c r="AB140" s="21">
        <f t="shared" ref="AB140:AH140" si="177">($N$140-SUM($W$140:$Z$140))/8</f>
        <v>0</v>
      </c>
      <c r="AC140" s="21">
        <f t="shared" si="177"/>
        <v>0</v>
      </c>
      <c r="AD140" s="21">
        <f t="shared" si="177"/>
        <v>0</v>
      </c>
      <c r="AE140" s="21">
        <f t="shared" si="177"/>
        <v>0</v>
      </c>
      <c r="AF140" s="21">
        <f t="shared" si="177"/>
        <v>0</v>
      </c>
      <c r="AG140" s="21">
        <f t="shared" si="177"/>
        <v>0</v>
      </c>
      <c r="AH140" s="21">
        <f t="shared" si="177"/>
        <v>0</v>
      </c>
      <c r="AI140" s="20">
        <f>$O$140/6</f>
        <v>0</v>
      </c>
      <c r="AJ140" s="20">
        <f t="shared" ref="AJ140:AN140" si="178">$O$140/6</f>
        <v>0</v>
      </c>
      <c r="AK140" s="20">
        <f t="shared" si="178"/>
        <v>0</v>
      </c>
      <c r="AL140" s="20">
        <f t="shared" si="178"/>
        <v>0</v>
      </c>
      <c r="AM140" s="20">
        <f t="shared" si="178"/>
        <v>0</v>
      </c>
      <c r="AN140" s="20">
        <f t="shared" si="178"/>
        <v>0</v>
      </c>
      <c r="AO140" s="20">
        <v>0</v>
      </c>
      <c r="AP140" s="20">
        <v>0</v>
      </c>
      <c r="AQ140" s="20">
        <v>0</v>
      </c>
      <c r="AR140" s="20">
        <v>0</v>
      </c>
      <c r="AS140" s="20">
        <v>0</v>
      </c>
      <c r="AT140" s="20">
        <v>0</v>
      </c>
      <c r="AU140" s="21" t="s">
        <v>285</v>
      </c>
      <c r="AX140" s="21"/>
    </row>
    <row r="141" spans="1:50" s="1" customFormat="1">
      <c r="C141" s="4" t="s">
        <v>147</v>
      </c>
      <c r="J141" s="20">
        <v>111</v>
      </c>
      <c r="K141" s="20">
        <v>131</v>
      </c>
      <c r="L141" s="20">
        <v>137</v>
      </c>
      <c r="M141" s="20">
        <v>97</v>
      </c>
      <c r="N141" s="20">
        <v>0</v>
      </c>
      <c r="O141" s="39">
        <f>N141/2</f>
        <v>0</v>
      </c>
      <c r="P141" s="39">
        <f>N141</f>
        <v>0</v>
      </c>
      <c r="Q141" s="1" t="s">
        <v>19</v>
      </c>
      <c r="S141"/>
      <c r="T141"/>
      <c r="W141" s="660">
        <v>0</v>
      </c>
      <c r="X141" s="660"/>
      <c r="Y141" s="641">
        <f t="shared" ref="Y141:Z141" si="179">($N$141-SUM($W$141:$X$141))/10</f>
        <v>0</v>
      </c>
      <c r="Z141" s="641">
        <f t="shared" si="179"/>
        <v>0</v>
      </c>
      <c r="AA141" s="21">
        <f>($N$141-SUM($W$141:$Z$141))/8</f>
        <v>0</v>
      </c>
      <c r="AB141" s="21">
        <f t="shared" ref="AB141:AH141" si="180">($N$141-SUM($W$141:$Z$141))/8</f>
        <v>0</v>
      </c>
      <c r="AC141" s="21">
        <f t="shared" si="180"/>
        <v>0</v>
      </c>
      <c r="AD141" s="21">
        <f t="shared" si="180"/>
        <v>0</v>
      </c>
      <c r="AE141" s="21">
        <f t="shared" si="180"/>
        <v>0</v>
      </c>
      <c r="AF141" s="21">
        <f t="shared" si="180"/>
        <v>0</v>
      </c>
      <c r="AG141" s="21">
        <f t="shared" si="180"/>
        <v>0</v>
      </c>
      <c r="AH141" s="21">
        <f t="shared" si="180"/>
        <v>0</v>
      </c>
      <c r="AI141" s="145">
        <f>$O$141/6</f>
        <v>0</v>
      </c>
      <c r="AJ141" s="145">
        <f t="shared" ref="AJ141:AN141" si="181">$O$141/6</f>
        <v>0</v>
      </c>
      <c r="AK141" s="145">
        <f t="shared" si="181"/>
        <v>0</v>
      </c>
      <c r="AL141" s="145">
        <f t="shared" si="181"/>
        <v>0</v>
      </c>
      <c r="AM141" s="145">
        <f t="shared" si="181"/>
        <v>0</v>
      </c>
      <c r="AN141" s="145">
        <f t="shared" si="181"/>
        <v>0</v>
      </c>
      <c r="AO141" s="145">
        <f t="shared" ref="AO141:AT141" si="182">$P$141/12</f>
        <v>0</v>
      </c>
      <c r="AP141" s="145">
        <f t="shared" si="182"/>
        <v>0</v>
      </c>
      <c r="AQ141" s="145">
        <f t="shared" si="182"/>
        <v>0</v>
      </c>
      <c r="AR141" s="145">
        <f t="shared" si="182"/>
        <v>0</v>
      </c>
      <c r="AS141" s="145">
        <f t="shared" si="182"/>
        <v>0</v>
      </c>
      <c r="AT141" s="145">
        <f t="shared" si="182"/>
        <v>0</v>
      </c>
      <c r="AU141" s="21" t="s">
        <v>285</v>
      </c>
      <c r="AX141" s="21"/>
    </row>
    <row r="142" spans="1:50" s="1" customFormat="1">
      <c r="Q142" s="1" t="s">
        <v>19</v>
      </c>
      <c r="S142"/>
      <c r="T142"/>
      <c r="W142" s="641"/>
      <c r="X142" s="641"/>
      <c r="Y142" s="641"/>
      <c r="Z142" s="641"/>
      <c r="AA142" s="21"/>
      <c r="AB142" s="21"/>
      <c r="AC142" s="21"/>
      <c r="AD142" s="21"/>
      <c r="AE142" s="21"/>
      <c r="AF142" s="21"/>
      <c r="AG142" s="21"/>
      <c r="AH142" s="21"/>
      <c r="AI142" s="21"/>
      <c r="AJ142" s="21"/>
      <c r="AK142" s="21"/>
      <c r="AL142" s="21"/>
      <c r="AM142" s="21"/>
      <c r="AN142" s="21"/>
      <c r="AO142" s="21"/>
      <c r="AP142" s="21"/>
      <c r="AQ142" s="21"/>
      <c r="AR142" s="21"/>
      <c r="AS142" s="21"/>
      <c r="AT142" s="21"/>
      <c r="AU142" s="21" t="s">
        <v>285</v>
      </c>
      <c r="AX142" s="21"/>
    </row>
    <row r="143" spans="1:50" s="26" customFormat="1">
      <c r="B143" s="3" t="s">
        <v>5</v>
      </c>
      <c r="J143" s="38">
        <f ca="1">'Consolidated Financials'!J24</f>
        <v>-125</v>
      </c>
      <c r="K143" s="38">
        <f>'Consolidated Financials'!K24</f>
        <v>38</v>
      </c>
      <c r="L143" s="38">
        <f>'Consolidated Financials'!L24</f>
        <v>-678</v>
      </c>
      <c r="M143" s="38">
        <f>'Consolidated Financials'!M24</f>
        <v>717</v>
      </c>
      <c r="N143" s="23">
        <f>SUM(N144:N146)</f>
        <v>-486.34860808400003</v>
      </c>
      <c r="O143" s="23">
        <f>SUM(O144:O146)</f>
        <v>0</v>
      </c>
      <c r="P143" s="23">
        <f>SUM(P144:P146)</f>
        <v>0</v>
      </c>
      <c r="Q143" s="26" t="s">
        <v>19</v>
      </c>
      <c r="S143"/>
      <c r="T143"/>
      <c r="W143" s="952">
        <v>-112.07482211199999</v>
      </c>
      <c r="X143" s="952">
        <v>-168.73186010000001</v>
      </c>
      <c r="Y143" s="952">
        <v>-205.541922723</v>
      </c>
      <c r="Z143" s="952">
        <v>-3.1489999964833261E-6</v>
      </c>
      <c r="AA143" s="23">
        <f>SUM(AA144:AA146)</f>
        <v>0</v>
      </c>
      <c r="AB143" s="23">
        <f>SUM(AB144:AB146)</f>
        <v>0</v>
      </c>
      <c r="AC143" s="23">
        <f t="shared" ref="AC143:AN143" si="183">SUM(AC144:AC146)</f>
        <v>0</v>
      </c>
      <c r="AD143" s="23">
        <f t="shared" si="183"/>
        <v>0</v>
      </c>
      <c r="AE143" s="23">
        <f t="shared" si="183"/>
        <v>0</v>
      </c>
      <c r="AF143" s="23">
        <f t="shared" si="183"/>
        <v>0</v>
      </c>
      <c r="AG143" s="23">
        <f t="shared" si="183"/>
        <v>0</v>
      </c>
      <c r="AH143" s="23">
        <f t="shared" si="183"/>
        <v>0</v>
      </c>
      <c r="AI143" s="23">
        <f>SUM(AI144:AI146)</f>
        <v>0</v>
      </c>
      <c r="AJ143" s="23">
        <f t="shared" si="183"/>
        <v>0</v>
      </c>
      <c r="AK143" s="23">
        <f t="shared" si="183"/>
        <v>0</v>
      </c>
      <c r="AL143" s="23">
        <f t="shared" si="183"/>
        <v>0</v>
      </c>
      <c r="AM143" s="23">
        <f t="shared" si="183"/>
        <v>0</v>
      </c>
      <c r="AN143" s="23">
        <f t="shared" si="183"/>
        <v>0</v>
      </c>
      <c r="AO143" s="23">
        <f t="shared" ref="AO143:AT143" si="184">SUM(AO144:AO146)</f>
        <v>0</v>
      </c>
      <c r="AP143" s="23">
        <f t="shared" si="184"/>
        <v>0</v>
      </c>
      <c r="AQ143" s="23">
        <f t="shared" si="184"/>
        <v>0</v>
      </c>
      <c r="AR143" s="23">
        <f t="shared" si="184"/>
        <v>0</v>
      </c>
      <c r="AS143" s="23">
        <f t="shared" si="184"/>
        <v>0</v>
      </c>
      <c r="AT143" s="23">
        <f t="shared" si="184"/>
        <v>0</v>
      </c>
      <c r="AU143" s="21" t="s">
        <v>285</v>
      </c>
      <c r="AX143" s="21"/>
    </row>
    <row r="144" spans="1:50" s="1" customFormat="1">
      <c r="A144" s="21"/>
      <c r="C144" s="4" t="s">
        <v>62</v>
      </c>
      <c r="J144" s="20">
        <v>0</v>
      </c>
      <c r="K144" s="20">
        <v>48</v>
      </c>
      <c r="L144" s="20">
        <v>15</v>
      </c>
      <c r="M144" s="20">
        <v>0</v>
      </c>
      <c r="N144" s="21">
        <f>SUM(W144:AH144)</f>
        <v>0</v>
      </c>
      <c r="O144" s="21">
        <f>SUM(AI144:AN144)</f>
        <v>0</v>
      </c>
      <c r="P144" s="145">
        <f>SUM(AI144:AT144)</f>
        <v>0</v>
      </c>
      <c r="Q144" s="1" t="s">
        <v>19</v>
      </c>
      <c r="S144"/>
      <c r="T144"/>
      <c r="W144" s="642">
        <f>-'BS-Other Calculations'!W24</f>
        <v>0</v>
      </c>
      <c r="X144" s="642">
        <f>-'BS-Other Calculations'!X24</f>
        <v>0</v>
      </c>
      <c r="Y144" s="642">
        <f>-'BS-Other Calculations'!Y24</f>
        <v>0</v>
      </c>
      <c r="Z144" s="642">
        <f>-'BS-Other Calculations'!Z24</f>
        <v>0</v>
      </c>
      <c r="AA144" s="29">
        <f>-'BS-Other Calculations'!AA24</f>
        <v>0</v>
      </c>
      <c r="AB144" s="29">
        <f>-'BS-Other Calculations'!AB24</f>
        <v>0</v>
      </c>
      <c r="AC144" s="29">
        <f>-'BS-Other Calculations'!AC24</f>
        <v>0</v>
      </c>
      <c r="AD144" s="29">
        <f>-'BS-Other Calculations'!AD24</f>
        <v>0</v>
      </c>
      <c r="AE144" s="29">
        <f>-'BS-Other Calculations'!AE24</f>
        <v>0</v>
      </c>
      <c r="AF144" s="29">
        <f>-'BS-Other Calculations'!AF24</f>
        <v>0</v>
      </c>
      <c r="AG144" s="29">
        <f>-'BS-Other Calculations'!AG24</f>
        <v>0</v>
      </c>
      <c r="AH144" s="29">
        <f>-'BS-Other Calculations'!AH24</f>
        <v>0</v>
      </c>
      <c r="AI144" s="29">
        <f>-'BS-Other Calculations'!AI24</f>
        <v>0</v>
      </c>
      <c r="AJ144" s="29">
        <f>-'BS-Other Calculations'!AJ24</f>
        <v>0</v>
      </c>
      <c r="AK144" s="29">
        <f>-'BS-Other Calculations'!AK24</f>
        <v>0</v>
      </c>
      <c r="AL144" s="29">
        <f>-'BS-Other Calculations'!AL24</f>
        <v>0</v>
      </c>
      <c r="AM144" s="29">
        <f>-'BS-Other Calculations'!AM24</f>
        <v>0</v>
      </c>
      <c r="AN144" s="29">
        <f>-'BS-Other Calculations'!AN24</f>
        <v>0</v>
      </c>
      <c r="AO144" s="29">
        <f>-'BS-Other Calculations'!AO24</f>
        <v>0</v>
      </c>
      <c r="AP144" s="29">
        <f>-'BS-Other Calculations'!AP24</f>
        <v>0</v>
      </c>
      <c r="AQ144" s="29">
        <f>-'BS-Other Calculations'!AQ24</f>
        <v>0</v>
      </c>
      <c r="AR144" s="29">
        <f>-'BS-Other Calculations'!AR24</f>
        <v>0</v>
      </c>
      <c r="AS144" s="29">
        <f>-'BS-Other Calculations'!AS24</f>
        <v>0</v>
      </c>
      <c r="AT144" s="29">
        <f>-'BS-Other Calculations'!AT24</f>
        <v>0</v>
      </c>
      <c r="AU144" s="21" t="s">
        <v>285</v>
      </c>
      <c r="AX144" s="21"/>
    </row>
    <row r="145" spans="1:50" s="1" customFormat="1">
      <c r="A145" s="21"/>
      <c r="C145" s="4" t="s">
        <v>824</v>
      </c>
      <c r="J145" s="20"/>
      <c r="K145" s="20"/>
      <c r="L145" s="20"/>
      <c r="M145" s="20">
        <v>801</v>
      </c>
      <c r="N145" s="21">
        <f>SUM(W145:AH145)</f>
        <v>0</v>
      </c>
      <c r="O145" s="21">
        <f>SUM(AI145:AN145)</f>
        <v>0</v>
      </c>
      <c r="P145" s="145"/>
      <c r="Q145" s="1" t="s">
        <v>19</v>
      </c>
      <c r="S145"/>
      <c r="T145"/>
      <c r="W145" s="642">
        <f>-'BS-Other Calculations'!W25</f>
        <v>0</v>
      </c>
      <c r="X145" s="642">
        <f>-'BS-Other Calculations'!X25</f>
        <v>0</v>
      </c>
      <c r="Y145" s="642">
        <f>-'BS-Other Calculations'!Y25</f>
        <v>0</v>
      </c>
      <c r="Z145" s="642">
        <f>-'BS-Other Calculations'!Z25</f>
        <v>0</v>
      </c>
      <c r="AA145" s="29">
        <f>-'BS-Other Calculations'!AA25</f>
        <v>0</v>
      </c>
      <c r="AB145" s="29">
        <f>-'BS-Other Calculations'!AB25</f>
        <v>0</v>
      </c>
      <c r="AC145" s="29">
        <f>-'BS-Other Calculations'!AC25</f>
        <v>0</v>
      </c>
      <c r="AD145" s="29">
        <f>-'BS-Other Calculations'!AD25</f>
        <v>0</v>
      </c>
      <c r="AE145" s="29">
        <f>-'BS-Other Calculations'!AE25</f>
        <v>0</v>
      </c>
      <c r="AF145" s="29">
        <f>-'BS-Other Calculations'!AF25</f>
        <v>0</v>
      </c>
      <c r="AG145" s="29">
        <f>-'BS-Other Calculations'!AG25</f>
        <v>0</v>
      </c>
      <c r="AH145" s="29">
        <f>-'BS-Other Calculations'!AH25</f>
        <v>0</v>
      </c>
      <c r="AI145" s="29">
        <f>-'BS-Other Calculations'!AI25</f>
        <v>0</v>
      </c>
      <c r="AJ145" s="29">
        <f>-'BS-Other Calculations'!AJ25</f>
        <v>0</v>
      </c>
      <c r="AK145" s="29">
        <f>-'BS-Other Calculations'!AK25</f>
        <v>0</v>
      </c>
      <c r="AL145" s="29">
        <f>-'BS-Other Calculations'!AL25</f>
        <v>0</v>
      </c>
      <c r="AM145" s="29">
        <f>-'BS-Other Calculations'!AM25</f>
        <v>0</v>
      </c>
      <c r="AN145" s="29">
        <f>-'BS-Other Calculations'!AN25</f>
        <v>0</v>
      </c>
      <c r="AO145" s="29">
        <f>-'BS-Other Calculations'!AO25</f>
        <v>0</v>
      </c>
      <c r="AP145" s="29">
        <f>-'BS-Other Calculations'!AP25</f>
        <v>0</v>
      </c>
      <c r="AQ145" s="29">
        <f>-'BS-Other Calculations'!AQ25</f>
        <v>0</v>
      </c>
      <c r="AR145" s="29">
        <f>-'BS-Other Calculations'!AR25</f>
        <v>0</v>
      </c>
      <c r="AS145" s="29">
        <f>-'BS-Other Calculations'!AS25</f>
        <v>0</v>
      </c>
      <c r="AT145" s="29">
        <f>-'BS-Other Calculations'!AT25</f>
        <v>0</v>
      </c>
      <c r="AU145" s="21" t="s">
        <v>285</v>
      </c>
      <c r="AX145" s="21"/>
    </row>
    <row r="146" spans="1:50" s="1" customFormat="1">
      <c r="C146" s="4" t="s">
        <v>147</v>
      </c>
      <c r="J146" s="20">
        <v>-125</v>
      </c>
      <c r="K146" s="20">
        <v>-10</v>
      </c>
      <c r="L146" s="20">
        <v>-693</v>
      </c>
      <c r="M146" s="20">
        <v>-84</v>
      </c>
      <c r="N146" s="20">
        <f>SUM(W146:AH146)</f>
        <v>-486.34860808400003</v>
      </c>
      <c r="O146" s="20">
        <v>0</v>
      </c>
      <c r="P146" s="145">
        <f>SUM(AI146:AT146)</f>
        <v>0</v>
      </c>
      <c r="Q146" s="1" t="s">
        <v>19</v>
      </c>
      <c r="S146"/>
      <c r="T146"/>
      <c r="W146" s="653">
        <f>W143</f>
        <v>-112.07482211199999</v>
      </c>
      <c r="X146" s="653">
        <f>X143</f>
        <v>-168.73186010000001</v>
      </c>
      <c r="Y146" s="653">
        <f t="shared" ref="Y146:Z146" si="185">Y143</f>
        <v>-205.541922723</v>
      </c>
      <c r="Z146" s="653">
        <f t="shared" si="185"/>
        <v>-3.1489999964833261E-6</v>
      </c>
      <c r="AA146" s="21">
        <v>0</v>
      </c>
      <c r="AB146" s="21">
        <v>0</v>
      </c>
      <c r="AC146" s="21">
        <v>0</v>
      </c>
      <c r="AD146" s="21">
        <v>0</v>
      </c>
      <c r="AE146" s="21">
        <v>0</v>
      </c>
      <c r="AF146" s="21">
        <v>0</v>
      </c>
      <c r="AG146" s="21">
        <v>0</v>
      </c>
      <c r="AH146" s="21">
        <v>0</v>
      </c>
      <c r="AI146" s="20">
        <f>$O$146/6</f>
        <v>0</v>
      </c>
      <c r="AJ146" s="20">
        <f t="shared" ref="AJ146:AN146" si="186">$O$146/6</f>
        <v>0</v>
      </c>
      <c r="AK146" s="20">
        <f t="shared" si="186"/>
        <v>0</v>
      </c>
      <c r="AL146" s="20">
        <f t="shared" si="186"/>
        <v>0</v>
      </c>
      <c r="AM146" s="20">
        <f t="shared" si="186"/>
        <v>0</v>
      </c>
      <c r="AN146" s="20">
        <f t="shared" si="186"/>
        <v>0</v>
      </c>
      <c r="AO146" s="20">
        <v>0</v>
      </c>
      <c r="AP146" s="20">
        <v>0</v>
      </c>
      <c r="AQ146" s="20">
        <v>0</v>
      </c>
      <c r="AR146" s="20">
        <v>0</v>
      </c>
      <c r="AS146" s="20">
        <v>0</v>
      </c>
      <c r="AT146" s="20">
        <v>0</v>
      </c>
      <c r="AU146" s="21" t="s">
        <v>285</v>
      </c>
      <c r="AX146" s="21"/>
    </row>
    <row r="147" spans="1:50" s="1" customFormat="1">
      <c r="J147" s="21"/>
      <c r="K147" s="21"/>
      <c r="L147" s="21"/>
      <c r="M147" s="21"/>
      <c r="Q147" s="1" t="s">
        <v>19</v>
      </c>
      <c r="S147"/>
      <c r="T147"/>
      <c r="V147" s="21"/>
      <c r="W147" s="641"/>
      <c r="X147" s="641"/>
      <c r="Y147" s="641"/>
      <c r="Z147" s="641"/>
      <c r="AA147" s="21"/>
      <c r="AB147" s="21"/>
      <c r="AC147" s="21"/>
      <c r="AD147" s="21"/>
      <c r="AE147" s="21"/>
      <c r="AF147" s="21"/>
      <c r="AG147" s="21"/>
      <c r="AH147" s="21"/>
      <c r="AI147" s="21"/>
      <c r="AJ147" s="21"/>
      <c r="AK147" s="21"/>
      <c r="AL147" s="21"/>
      <c r="AM147" s="21"/>
      <c r="AN147" s="21"/>
      <c r="AO147" s="21"/>
      <c r="AP147" s="21"/>
      <c r="AQ147" s="21"/>
      <c r="AR147" s="21"/>
      <c r="AS147" s="21"/>
      <c r="AT147" s="21"/>
      <c r="AU147" s="21" t="s">
        <v>285</v>
      </c>
      <c r="AX147" s="21"/>
    </row>
    <row r="148" spans="1:50" s="1" customFormat="1">
      <c r="A148" s="1" t="s">
        <v>285</v>
      </c>
      <c r="B148" s="13" t="s">
        <v>9</v>
      </c>
      <c r="C148" s="2"/>
      <c r="D148" s="2"/>
      <c r="E148" s="2"/>
      <c r="F148" s="2"/>
      <c r="G148" s="2"/>
      <c r="H148" s="2"/>
      <c r="I148" s="2"/>
      <c r="J148" s="32"/>
      <c r="K148" s="32"/>
      <c r="L148" s="32"/>
      <c r="M148" s="32"/>
      <c r="N148" s="2"/>
      <c r="O148" s="2"/>
      <c r="P148" s="2"/>
      <c r="Q148" s="2"/>
      <c r="R148" s="2"/>
      <c r="S148"/>
      <c r="T148"/>
      <c r="V148" s="2"/>
      <c r="W148" s="1321"/>
      <c r="X148" s="1321"/>
      <c r="Y148" s="1321"/>
      <c r="Z148" s="1321"/>
      <c r="AA148" s="32"/>
      <c r="AB148" s="32"/>
      <c r="AC148" s="32"/>
      <c r="AD148" s="32"/>
      <c r="AE148" s="32"/>
      <c r="AF148" s="32"/>
      <c r="AG148" s="32"/>
      <c r="AH148" s="32"/>
      <c r="AI148" s="32"/>
      <c r="AJ148" s="32"/>
      <c r="AK148" s="32"/>
      <c r="AL148" s="32"/>
      <c r="AM148" s="32"/>
      <c r="AN148" s="32"/>
      <c r="AO148" s="32"/>
      <c r="AP148" s="32"/>
      <c r="AQ148" s="32"/>
      <c r="AR148" s="32"/>
      <c r="AS148" s="32"/>
      <c r="AT148" s="32"/>
      <c r="AU148" s="21" t="s">
        <v>285</v>
      </c>
      <c r="AX148" s="21"/>
    </row>
    <row r="149" spans="1:50" s="1" customFormat="1">
      <c r="B149" s="4" t="s">
        <v>9</v>
      </c>
      <c r="J149" s="22">
        <f>SUM(J150:J152)</f>
        <v>-3553</v>
      </c>
      <c r="K149" s="22">
        <f t="shared" ref="K149:M149" si="187">SUM(K150:K152)</f>
        <v>-11749.996040599139</v>
      </c>
      <c r="L149" s="22">
        <f t="shared" si="187"/>
        <v>-21169.039025256337</v>
      </c>
      <c r="M149" s="22">
        <f t="shared" si="187"/>
        <v>-27596.991142908475</v>
      </c>
      <c r="N149" s="23">
        <f ca="1">SUM(N150:N152)</f>
        <v>-26864.820983491059</v>
      </c>
      <c r="O149" s="23">
        <f ca="1">SUM(O150:O152)</f>
        <v>-10970.471313177361</v>
      </c>
      <c r="P149" s="23">
        <f>SUM(P150:P152)</f>
        <v>0</v>
      </c>
      <c r="Q149" s="1" t="s">
        <v>19</v>
      </c>
      <c r="R149" s="365">
        <f ca="1">N149/M149-1</f>
        <v>-2.6530796622934005E-2</v>
      </c>
      <c r="S149"/>
      <c r="T149"/>
      <c r="U149" s="472"/>
      <c r="V149" s="21"/>
      <c r="W149" s="952">
        <v>-4813.18925404728</v>
      </c>
      <c r="X149" s="952">
        <v>1121.2698861642198</v>
      </c>
      <c r="Y149" s="952">
        <f>-2171.11714985044-0.045</f>
        <v>-2171.1621498504401</v>
      </c>
      <c r="Z149" s="952">
        <v>2435.3078659880202</v>
      </c>
      <c r="AA149" s="23">
        <f ca="1">SUM(AA150,AA151,AA152)</f>
        <v>-1035.5685263340838</v>
      </c>
      <c r="AB149" s="23">
        <f t="shared" ref="AB149:AN149" ca="1" si="188">SUM(AB150,AB151,AB152)</f>
        <v>-2962.9190498327712</v>
      </c>
      <c r="AC149" s="23">
        <f t="shared" ca="1" si="188"/>
        <v>-3205.7096080228994</v>
      </c>
      <c r="AD149" s="23">
        <f t="shared" ca="1" si="188"/>
        <v>-3103.7754446461208</v>
      </c>
      <c r="AE149" s="23">
        <f t="shared" ca="1" si="188"/>
        <v>-3455.7373823680123</v>
      </c>
      <c r="AF149" s="23">
        <f t="shared" ca="1" si="188"/>
        <v>-3068.4656329505879</v>
      </c>
      <c r="AG149" s="23">
        <f t="shared" ca="1" si="188"/>
        <v>-3171.0722762013856</v>
      </c>
      <c r="AH149" s="23">
        <f t="shared" ca="1" si="188"/>
        <v>-3433.7994529856337</v>
      </c>
      <c r="AI149" s="23">
        <f ca="1">SUM(AI150,AI151,AI152)</f>
        <v>-2026.590909129427</v>
      </c>
      <c r="AJ149" s="23">
        <f t="shared" ca="1" si="188"/>
        <v>-1713.9302395466173</v>
      </c>
      <c r="AK149" s="23">
        <f t="shared" ca="1" si="188"/>
        <v>-1987.9183755230313</v>
      </c>
      <c r="AL149" s="23">
        <f t="shared" ca="1" si="188"/>
        <v>-1713.9302395466173</v>
      </c>
      <c r="AM149" s="23">
        <f t="shared" ca="1" si="188"/>
        <v>-1713.9302395466173</v>
      </c>
      <c r="AN149" s="23">
        <f t="shared" ca="1" si="188"/>
        <v>-1814.1713098850505</v>
      </c>
      <c r="AO149" s="23">
        <f t="shared" ref="AO149:AT149" ca="1" si="189">SUM(AO150,AO151,AO152)</f>
        <v>-2632.8067176489212</v>
      </c>
      <c r="AP149" s="23">
        <f t="shared" ca="1" si="189"/>
        <v>-2632.8067176489212</v>
      </c>
      <c r="AQ149" s="23">
        <f t="shared" ca="1" si="189"/>
        <v>-2632.8067176489212</v>
      </c>
      <c r="AR149" s="23">
        <f t="shared" ca="1" si="189"/>
        <v>-2612.5740123037449</v>
      </c>
      <c r="AS149" s="23">
        <f t="shared" ca="1" si="189"/>
        <v>-2545.8380464711327</v>
      </c>
      <c r="AT149" s="23">
        <f t="shared" ca="1" si="189"/>
        <v>-2545.8380464711327</v>
      </c>
      <c r="AU149" s="21" t="s">
        <v>285</v>
      </c>
      <c r="AX149" s="21"/>
    </row>
    <row r="150" spans="1:50" s="1" customFormat="1">
      <c r="B150" s="4"/>
      <c r="C150" s="1" t="s">
        <v>199</v>
      </c>
      <c r="J150" s="29">
        <f>'BS-Other Calculations'!K168</f>
        <v>-3553</v>
      </c>
      <c r="K150" s="29">
        <f>'BS-Other Calculations'!L168</f>
        <v>-11542.999975095932</v>
      </c>
      <c r="L150" s="29">
        <f>'BS-Other Calculations'!M168</f>
        <v>-21066.000240519581</v>
      </c>
      <c r="M150" s="29">
        <f>'BS-Other Calculations'!N168</f>
        <v>-27061.286241383248</v>
      </c>
      <c r="N150" s="29">
        <f>'BS-Other Calculations'!O168</f>
        <v>-24801.895969436482</v>
      </c>
      <c r="O150" s="29">
        <f>'BS-Other Calculations'!P168</f>
        <v>-10125.297378368909</v>
      </c>
      <c r="P150" s="29">
        <f>'BS-Other Calculations'!Q168</f>
        <v>0</v>
      </c>
      <c r="Q150" s="1" t="s">
        <v>19</v>
      </c>
      <c r="S150"/>
      <c r="T150"/>
      <c r="V150" s="21"/>
      <c r="W150" s="642">
        <f>'BS-Other Calculations'!W168</f>
        <v>-3413.5250000000001</v>
      </c>
      <c r="X150" s="642">
        <f>'BS-Other Calculations'!X168</f>
        <v>1150</v>
      </c>
      <c r="Y150" s="642">
        <f>'BS-Other Calculations'!Y168</f>
        <v>-1199.9828501495599</v>
      </c>
      <c r="Z150" s="642">
        <f>'BS-Other Calculations'!Z168</f>
        <v>-1243.3319999999999</v>
      </c>
      <c r="AA150" s="29">
        <f>'BS-Other Calculations'!AA168</f>
        <v>-887.90227371903563</v>
      </c>
      <c r="AB150" s="29">
        <f>'BS-Other Calculations'!AB168</f>
        <v>-2540.4234430578358</v>
      </c>
      <c r="AC150" s="29">
        <f>'BS-Other Calculations'!AC168</f>
        <v>-2748.5934319794405</v>
      </c>
      <c r="AD150" s="29">
        <f>'BS-Other Calculations'!AD168</f>
        <v>-2661.1945074946589</v>
      </c>
      <c r="AE150" s="29">
        <f>'BS-Other Calculations'!AE168</f>
        <v>-2962.9686507009069</v>
      </c>
      <c r="AF150" s="29">
        <f>'BS-Other Calculations'!AF168</f>
        <v>-2630.9196765280981</v>
      </c>
      <c r="AG150" s="29">
        <f>'BS-Other Calculations'!AG168</f>
        <v>-2718.8951890357757</v>
      </c>
      <c r="AH150" s="29">
        <f>'BS-Other Calculations'!AH168</f>
        <v>-2944.1589467711665</v>
      </c>
      <c r="AI150" s="29">
        <f>'BS-Other Calculations'!AI168</f>
        <v>-1870.4607152645044</v>
      </c>
      <c r="AJ150" s="29">
        <f>'BS-Other Calculations'!AJ168</f>
        <v>-1581.88767517613</v>
      </c>
      <c r="AK150" s="29">
        <f>'BS-Other Calculations'!AK168</f>
        <v>-1834.7675447560157</v>
      </c>
      <c r="AL150" s="29">
        <f>'BS-Other Calculations'!AL168</f>
        <v>-1581.88767517613</v>
      </c>
      <c r="AM150" s="29">
        <f>'BS-Other Calculations'!AM168</f>
        <v>-1581.88767517613</v>
      </c>
      <c r="AN150" s="29">
        <f>'BS-Other Calculations'!AN168</f>
        <v>-1674.4060928199995</v>
      </c>
      <c r="AO150" s="29">
        <f>'BS-Other Calculations'!AO168</f>
        <v>-2429.9731702449321</v>
      </c>
      <c r="AP150" s="29">
        <f>'BS-Other Calculations'!AP168</f>
        <v>-2429.9731702449321</v>
      </c>
      <c r="AQ150" s="29">
        <f>'BS-Other Calculations'!AQ168</f>
        <v>-2429.9731702449321</v>
      </c>
      <c r="AR150" s="29">
        <f>'BS-Other Calculations'!AR168</f>
        <v>-2411.2992087950947</v>
      </c>
      <c r="AS150" s="29">
        <f>'BS-Other Calculations'!AS168</f>
        <v>-2349.7046354538188</v>
      </c>
      <c r="AT150" s="29">
        <f>'BS-Other Calculations'!AT168</f>
        <v>-2349.7046354538188</v>
      </c>
      <c r="AU150" s="21" t="s">
        <v>285</v>
      </c>
      <c r="AX150" s="21"/>
    </row>
    <row r="151" spans="1:50" s="1" customFormat="1">
      <c r="B151" s="4"/>
      <c r="C151" s="1" t="s">
        <v>200</v>
      </c>
      <c r="J151" s="29">
        <f>'BS-Other Calculations'!K186</f>
        <v>0</v>
      </c>
      <c r="K151" s="29">
        <f>'BS-Other Calculations'!L186</f>
        <v>0</v>
      </c>
      <c r="L151" s="29">
        <f>'BS-Other Calculations'!M186</f>
        <v>0</v>
      </c>
      <c r="M151" s="29">
        <f>'BS-Other Calculations'!N186</f>
        <v>0</v>
      </c>
      <c r="N151" s="29">
        <f ca="1">'BS-Other Calculations'!O186</f>
        <v>0</v>
      </c>
      <c r="O151" s="29">
        <f ca="1">'BS-Other Calculations'!P186</f>
        <v>0</v>
      </c>
      <c r="P151" s="29">
        <f>'BS-Other Calculations'!Q186</f>
        <v>0</v>
      </c>
      <c r="Q151" s="1" t="s">
        <v>19</v>
      </c>
      <c r="S151"/>
      <c r="T151"/>
      <c r="W151" s="642">
        <f ca="1">'BS-Other Calculations'!W186</f>
        <v>0</v>
      </c>
      <c r="X151" s="642">
        <f ca="1">'BS-Other Calculations'!X186</f>
        <v>0</v>
      </c>
      <c r="Y151" s="642">
        <f ca="1">'BS-Other Calculations'!Y186</f>
        <v>0</v>
      </c>
      <c r="Z151" s="642">
        <f ca="1">'BS-Other Calculations'!Z186</f>
        <v>0</v>
      </c>
      <c r="AA151" s="29">
        <f ca="1">'BS-Other Calculations'!AA186</f>
        <v>0</v>
      </c>
      <c r="AB151" s="29">
        <f ca="1">'BS-Other Calculations'!AB186</f>
        <v>0</v>
      </c>
      <c r="AC151" s="29">
        <f ca="1">'BS-Other Calculations'!AC186</f>
        <v>0</v>
      </c>
      <c r="AD151" s="29">
        <f ca="1">'BS-Other Calculations'!AD186</f>
        <v>0</v>
      </c>
      <c r="AE151" s="29">
        <f ca="1">'BS-Other Calculations'!AE186</f>
        <v>0</v>
      </c>
      <c r="AF151" s="29">
        <f ca="1">'BS-Other Calculations'!AF186</f>
        <v>0</v>
      </c>
      <c r="AG151" s="29">
        <f ca="1">'BS-Other Calculations'!AG186</f>
        <v>0</v>
      </c>
      <c r="AH151" s="29">
        <f ca="1">'BS-Other Calculations'!AH186</f>
        <v>0</v>
      </c>
      <c r="AI151" s="29">
        <f ca="1">'BS-Other Calculations'!AI186</f>
        <v>0</v>
      </c>
      <c r="AJ151" s="29">
        <f ca="1">'BS-Other Calculations'!AJ186</f>
        <v>0</v>
      </c>
      <c r="AK151" s="29">
        <f ca="1">'BS-Other Calculations'!AK186</f>
        <v>0</v>
      </c>
      <c r="AL151" s="29">
        <f ca="1">'BS-Other Calculations'!AL186</f>
        <v>0</v>
      </c>
      <c r="AM151" s="29">
        <f ca="1">'BS-Other Calculations'!AM186</f>
        <v>0</v>
      </c>
      <c r="AN151" s="29">
        <f ca="1">'BS-Other Calculations'!AN186</f>
        <v>0</v>
      </c>
      <c r="AO151" s="29">
        <f ca="1">'BS-Other Calculations'!AO186</f>
        <v>0</v>
      </c>
      <c r="AP151" s="29">
        <f ca="1">'BS-Other Calculations'!AP186</f>
        <v>0</v>
      </c>
      <c r="AQ151" s="29">
        <f ca="1">'BS-Other Calculations'!AQ186</f>
        <v>0</v>
      </c>
      <c r="AR151" s="29">
        <f ca="1">'BS-Other Calculations'!AR186</f>
        <v>0</v>
      </c>
      <c r="AS151" s="29">
        <f ca="1">'BS-Other Calculations'!AS186</f>
        <v>0</v>
      </c>
      <c r="AT151" s="29">
        <f ca="1">'BS-Other Calculations'!AT186</f>
        <v>0</v>
      </c>
      <c r="AU151" s="21" t="s">
        <v>285</v>
      </c>
      <c r="AX151" s="21"/>
    </row>
    <row r="152" spans="1:50" s="1" customFormat="1">
      <c r="B152" s="4"/>
      <c r="C152" s="1" t="s">
        <v>201</v>
      </c>
      <c r="J152" s="29">
        <f>'BS-Other Calculations'!K111</f>
        <v>0</v>
      </c>
      <c r="K152" s="29">
        <f>'BS-Other Calculations'!L111</f>
        <v>-206.9960655032063</v>
      </c>
      <c r="L152" s="29">
        <f>'BS-Other Calculations'!M111</f>
        <v>-103.03878473675599</v>
      </c>
      <c r="M152" s="29">
        <f>'BS-Other Calculations'!N111</f>
        <v>-535.70490152522575</v>
      </c>
      <c r="N152" s="29">
        <f>'BS-Other Calculations'!O111</f>
        <v>-2062.9250140545764</v>
      </c>
      <c r="O152" s="29">
        <f>'BS-Other Calculations'!P111</f>
        <v>-845.17393480845112</v>
      </c>
      <c r="P152" s="29">
        <f>'BS-Other Calculations'!Q111</f>
        <v>0</v>
      </c>
      <c r="Q152" s="1" t="s">
        <v>19</v>
      </c>
      <c r="S152"/>
      <c r="T152"/>
      <c r="V152" s="1007"/>
      <c r="W152" s="642">
        <f>'BS-Other Calculations'!W111</f>
        <v>-1399.66425</v>
      </c>
      <c r="X152" s="642">
        <f>'BS-Other Calculations'!X111</f>
        <v>-28.73011</v>
      </c>
      <c r="Y152" s="642">
        <f>'BS-Other Calculations'!Y111</f>
        <v>-971.17930000000001</v>
      </c>
      <c r="Z152" s="642">
        <f>'BS-Other Calculations'!Z111</f>
        <v>3678.6399000000001</v>
      </c>
      <c r="AA152" s="29">
        <f>'BS-Other Calculations'!AA111</f>
        <v>-147.66625261504805</v>
      </c>
      <c r="AB152" s="29">
        <f>'BS-Other Calculations'!AB111</f>
        <v>-422.4956067749352</v>
      </c>
      <c r="AC152" s="29">
        <f>'BS-Other Calculations'!AC111</f>
        <v>-457.11617604345872</v>
      </c>
      <c r="AD152" s="29">
        <f>'BS-Other Calculations'!AD111</f>
        <v>-442.58093715146202</v>
      </c>
      <c r="AE152" s="29">
        <f>'BS-Other Calculations'!AE111</f>
        <v>-492.76873166710538</v>
      </c>
      <c r="AF152" s="29">
        <f>'BS-Other Calculations'!AF111</f>
        <v>-437.54595642248961</v>
      </c>
      <c r="AG152" s="29">
        <f>'BS-Other Calculations'!AG111</f>
        <v>-452.17708716560998</v>
      </c>
      <c r="AH152" s="29">
        <f>'BS-Other Calculations'!AH111</f>
        <v>-489.64050621446711</v>
      </c>
      <c r="AI152" s="29">
        <f>'BS-Other Calculations'!AI111</f>
        <v>-156.13019386492269</v>
      </c>
      <c r="AJ152" s="29">
        <f>'BS-Other Calculations'!AJ111</f>
        <v>-132.0425643704873</v>
      </c>
      <c r="AK152" s="29">
        <f>'BS-Other Calculations'!AK111</f>
        <v>-153.15083076701555</v>
      </c>
      <c r="AL152" s="29">
        <f>'BS-Other Calculations'!AL111</f>
        <v>-132.0425643704873</v>
      </c>
      <c r="AM152" s="29">
        <f>'BS-Other Calculations'!AM111</f>
        <v>-132.0425643704873</v>
      </c>
      <c r="AN152" s="29">
        <f>'BS-Other Calculations'!AN111</f>
        <v>-139.76521706505113</v>
      </c>
      <c r="AO152" s="29">
        <f>'BS-Other Calculations'!AO111</f>
        <v>-202.83354740398903</v>
      </c>
      <c r="AP152" s="29">
        <f>'BS-Other Calculations'!AP111</f>
        <v>-202.83354740398903</v>
      </c>
      <c r="AQ152" s="29">
        <f>'BS-Other Calculations'!AQ111</f>
        <v>-202.83354740398903</v>
      </c>
      <c r="AR152" s="29">
        <f>'BS-Other Calculations'!AR111</f>
        <v>-201.27480350865036</v>
      </c>
      <c r="AS152" s="29">
        <f>'BS-Other Calculations'!AS111</f>
        <v>-196.13341101731402</v>
      </c>
      <c r="AT152" s="29">
        <f>'BS-Other Calculations'!AT111</f>
        <v>-196.13341101731402</v>
      </c>
      <c r="AU152" s="21" t="s">
        <v>285</v>
      </c>
      <c r="AX152" s="21"/>
    </row>
    <row r="153" spans="1:50" s="1" customFormat="1">
      <c r="J153" s="21"/>
      <c r="K153" s="21"/>
      <c r="L153" s="21"/>
      <c r="M153" s="21"/>
      <c r="Q153" s="1" t="s">
        <v>19</v>
      </c>
      <c r="S153"/>
      <c r="T153"/>
      <c r="W153" s="641"/>
      <c r="X153" s="641"/>
      <c r="Y153" s="641"/>
      <c r="Z153" s="641"/>
      <c r="AA153" s="21"/>
      <c r="AB153" s="21"/>
      <c r="AC153" s="21"/>
      <c r="AD153" s="21"/>
      <c r="AE153" s="21"/>
      <c r="AF153" s="21"/>
      <c r="AG153" s="21"/>
      <c r="AH153" s="21"/>
      <c r="AI153" s="21"/>
      <c r="AJ153" s="21"/>
      <c r="AK153" s="21"/>
      <c r="AL153" s="21"/>
      <c r="AM153" s="21"/>
      <c r="AN153" s="21"/>
      <c r="AO153" s="21"/>
      <c r="AP153" s="21"/>
      <c r="AQ153" s="21"/>
      <c r="AR153" s="21"/>
      <c r="AS153" s="21"/>
      <c r="AT153" s="21"/>
      <c r="AU153" s="21" t="s">
        <v>285</v>
      </c>
      <c r="AX153" s="21"/>
    </row>
    <row r="154" spans="1:50" s="1" customFormat="1">
      <c r="A154"/>
      <c r="B154" s="3" t="s">
        <v>10</v>
      </c>
      <c r="J154" s="23">
        <f t="shared" ref="J154:P154" ca="1" si="190">J27+J56+J81+J104+J130+J135+J143+J149</f>
        <v>-107125.22393669383</v>
      </c>
      <c r="K154" s="23">
        <f t="shared" si="190"/>
        <v>-40373.552583501987</v>
      </c>
      <c r="L154" s="23">
        <f t="shared" si="190"/>
        <v>-59832.739873653962</v>
      </c>
      <c r="M154" s="23">
        <f t="shared" si="190"/>
        <v>-26467.09601290834</v>
      </c>
      <c r="N154" s="23">
        <f ca="1">N27+N56+N81+N104+N130+N135+N143+N149</f>
        <v>-10965.398082648231</v>
      </c>
      <c r="O154" s="23">
        <f t="shared" ca="1" si="190"/>
        <v>-16221.205209914551</v>
      </c>
      <c r="P154" s="23">
        <f t="shared" ca="1" si="190"/>
        <v>110286.62357431586</v>
      </c>
      <c r="Q154" s="1" t="s">
        <v>19</v>
      </c>
      <c r="S154"/>
      <c r="T154"/>
      <c r="U154" s="21"/>
      <c r="V154" s="263"/>
      <c r="W154" s="640">
        <f t="shared" ref="W154:AT154" si="191">W27+W56+W81+W104+W130+W135+W143+W149</f>
        <v>9858.1238673927091</v>
      </c>
      <c r="X154" s="640">
        <f>X27+X56+X81+X104+X130+X135+X143+X149</f>
        <v>-14810.611949423779</v>
      </c>
      <c r="Y154" s="640">
        <f>Y27+Y56+Y81+Y104+Y130+Y135+Y143+Y149</f>
        <v>-10746.564072573441</v>
      </c>
      <c r="Z154" s="640">
        <f>Z27+Z56+Z81+Z104+Z130+Z135+Z143+Z149</f>
        <v>-9607.6921371609787</v>
      </c>
      <c r="AA154" s="23">
        <f ca="1">AA27+AA56+AA81+AA104+AA130+AA135+AA143+AA149</f>
        <v>-3229.0728488050627</v>
      </c>
      <c r="AB154" s="23">
        <f t="shared" ca="1" si="191"/>
        <v>-8377.6858883872137</v>
      </c>
      <c r="AC154" s="23">
        <f t="shared" ca="1" si="191"/>
        <v>3839.3011052047568</v>
      </c>
      <c r="AD154" s="23">
        <f t="shared" ca="1" si="191"/>
        <v>4050.4138779235477</v>
      </c>
      <c r="AE154" s="23">
        <f t="shared" ca="1" si="191"/>
        <v>5723.2543731728092</v>
      </c>
      <c r="AF154" s="23">
        <f t="shared" ca="1" si="191"/>
        <v>3886.6391004853322</v>
      </c>
      <c r="AG154" s="23">
        <f t="shared" ca="1" si="191"/>
        <v>3838.1780075839633</v>
      </c>
      <c r="AH154" s="23">
        <f t="shared" ca="1" si="191"/>
        <v>4610.3184403434916</v>
      </c>
      <c r="AI154" s="23">
        <f t="shared" ca="1" si="191"/>
        <v>-3631.3740401911673</v>
      </c>
      <c r="AJ154" s="23">
        <f t="shared" ca="1" si="191"/>
        <v>-2524.7587879834527</v>
      </c>
      <c r="AK154" s="23">
        <f t="shared" ca="1" si="191"/>
        <v>-3494.4984440777971</v>
      </c>
      <c r="AL154" s="23">
        <f t="shared" ca="1" si="191"/>
        <v>-2524.7587879834527</v>
      </c>
      <c r="AM154" s="23">
        <f t="shared" ca="1" si="191"/>
        <v>-2524.7587879834527</v>
      </c>
      <c r="AN154" s="23">
        <f t="shared" ca="1" si="191"/>
        <v>-1521.0563616952732</v>
      </c>
      <c r="AO154" s="23">
        <f t="shared" ca="1" si="191"/>
        <v>17933.850962691216</v>
      </c>
      <c r="AP154" s="23">
        <f t="shared" ca="1" si="191"/>
        <v>17725.476041475307</v>
      </c>
      <c r="AQ154" s="23">
        <f t="shared" ca="1" si="191"/>
        <v>17673.845591365342</v>
      </c>
      <c r="AR154" s="23">
        <f t="shared" ca="1" si="191"/>
        <v>17509.098417421323</v>
      </c>
      <c r="AS154" s="23">
        <f t="shared" ca="1" si="191"/>
        <v>17084.36147027613</v>
      </c>
      <c r="AT154" s="23">
        <f t="shared" ca="1" si="191"/>
        <v>17032.731020166164</v>
      </c>
      <c r="AU154" s="21" t="s">
        <v>285</v>
      </c>
      <c r="AX154" s="21"/>
    </row>
    <row r="155" spans="1:50" s="1" customFormat="1">
      <c r="J155" s="21"/>
      <c r="K155" s="21"/>
      <c r="L155" s="21"/>
      <c r="M155" s="21"/>
      <c r="N155" s="21"/>
      <c r="O155" s="21"/>
      <c r="P155" s="21"/>
      <c r="Q155" s="1" t="s">
        <v>19</v>
      </c>
      <c r="S155"/>
      <c r="T155"/>
      <c r="W155" s="641"/>
      <c r="X155" s="641"/>
      <c r="Y155" s="641"/>
      <c r="Z155" s="1006"/>
      <c r="AA155" s="21"/>
      <c r="AB155" s="21"/>
      <c r="AC155" s="21"/>
      <c r="AD155" s="21"/>
      <c r="AE155" s="21"/>
      <c r="AF155" s="21"/>
      <c r="AG155" s="21"/>
      <c r="AH155" s="21"/>
      <c r="AI155" s="21"/>
      <c r="AJ155" s="21"/>
      <c r="AK155" s="21"/>
      <c r="AL155" s="21"/>
      <c r="AM155" s="21"/>
      <c r="AN155" s="21"/>
      <c r="AO155" s="21"/>
      <c r="AP155" s="21"/>
      <c r="AQ155" s="21"/>
      <c r="AR155" s="21"/>
      <c r="AS155" s="21"/>
      <c r="AT155" s="21"/>
      <c r="AU155" s="21" t="s">
        <v>285</v>
      </c>
      <c r="AX155" s="21"/>
    </row>
    <row r="156" spans="1:50" s="1" customFormat="1">
      <c r="A156" s="1" t="s">
        <v>1046</v>
      </c>
      <c r="B156" s="13" t="s">
        <v>169</v>
      </c>
      <c r="C156" s="2"/>
      <c r="D156" s="2"/>
      <c r="E156" s="2"/>
      <c r="F156" s="2"/>
      <c r="G156" s="2"/>
      <c r="H156" s="2"/>
      <c r="I156" s="2"/>
      <c r="J156" s="32"/>
      <c r="K156" s="32"/>
      <c r="L156" s="32"/>
      <c r="M156" s="32"/>
      <c r="N156" s="2"/>
      <c r="O156" s="2"/>
      <c r="P156" s="2"/>
      <c r="Q156" s="2"/>
      <c r="R156" s="2"/>
      <c r="S156"/>
      <c r="T156"/>
      <c r="V156" s="2"/>
      <c r="W156" s="32"/>
      <c r="X156" s="32"/>
      <c r="Y156" s="32"/>
      <c r="Z156" s="32"/>
      <c r="AA156" s="32"/>
      <c r="AB156" s="32"/>
      <c r="AC156" s="32"/>
      <c r="AD156" s="32"/>
      <c r="AE156" s="32"/>
      <c r="AF156" s="32"/>
      <c r="AG156" s="32"/>
      <c r="AH156" s="32"/>
      <c r="AI156" s="32"/>
      <c r="AJ156" s="32"/>
      <c r="AK156" s="32"/>
      <c r="AL156" s="32"/>
      <c r="AM156" s="32"/>
      <c r="AN156" s="32"/>
      <c r="AO156" s="32"/>
      <c r="AP156" s="32"/>
      <c r="AQ156" s="32"/>
      <c r="AR156" s="32"/>
      <c r="AS156" s="32"/>
      <c r="AT156" s="32"/>
      <c r="AU156" s="21" t="s">
        <v>285</v>
      </c>
      <c r="AX156" s="21"/>
    </row>
    <row r="157" spans="1:50" s="1" customFormat="1">
      <c r="B157" s="3" t="s">
        <v>169</v>
      </c>
      <c r="J157" s="38">
        <f ca="1">'Consolidated Financials'!J32</f>
        <v>9458</v>
      </c>
      <c r="K157" s="38">
        <f>'Consolidated Financials'!K32</f>
        <v>4606</v>
      </c>
      <c r="L157" s="38">
        <f>'Consolidated Financials'!L32</f>
        <v>2239</v>
      </c>
      <c r="M157" s="38">
        <f>'Consolidated Financials'!M32</f>
        <v>857</v>
      </c>
      <c r="N157" s="23">
        <f>SUM(N158:N159)</f>
        <v>2719.8375264573742</v>
      </c>
      <c r="O157" s="23">
        <f>SUM(O158:O159)</f>
        <v>1959.1037237153835</v>
      </c>
      <c r="P157" s="23"/>
      <c r="Q157" s="1" t="s">
        <v>19</v>
      </c>
      <c r="S157"/>
      <c r="T157"/>
      <c r="U157" s="21"/>
      <c r="W157" s="640">
        <f t="shared" ref="W157:AN157" si="192">SUM(W158:W159)</f>
        <v>9.1353600000729793E-4</v>
      </c>
      <c r="X157" s="640">
        <f t="shared" si="192"/>
        <v>0.17778724399999171</v>
      </c>
      <c r="Y157" s="640">
        <f>SUM(Y158:Y159)</f>
        <v>150.580927441</v>
      </c>
      <c r="Z157" s="640">
        <f t="shared" si="192"/>
        <v>0.50410646500001899</v>
      </c>
      <c r="AA157" s="23">
        <f>SUM(AA158:AA159)</f>
        <v>81.092033164249997</v>
      </c>
      <c r="AB157" s="23">
        <f>SUM(AB158:AB159)</f>
        <v>360.59522172947277</v>
      </c>
      <c r="AC157" s="23">
        <f t="shared" si="192"/>
        <v>358.84832680094019</v>
      </c>
      <c r="AD157" s="23">
        <f t="shared" si="192"/>
        <v>357.10143187240755</v>
      </c>
      <c r="AE157" s="23">
        <f t="shared" si="192"/>
        <v>355.3545369438749</v>
      </c>
      <c r="AF157" s="23">
        <f t="shared" si="192"/>
        <v>353.60764201534226</v>
      </c>
      <c r="AG157" s="23">
        <f t="shared" si="192"/>
        <v>351.86074708680962</v>
      </c>
      <c r="AH157" s="23">
        <f t="shared" si="192"/>
        <v>350.11385215827698</v>
      </c>
      <c r="AI157" s="23">
        <f t="shared" si="192"/>
        <v>333.0681432678947</v>
      </c>
      <c r="AJ157" s="23">
        <f t="shared" si="192"/>
        <v>330.44780087509571</v>
      </c>
      <c r="AK157" s="23">
        <f t="shared" si="192"/>
        <v>327.82745848229678</v>
      </c>
      <c r="AL157" s="23">
        <f t="shared" si="192"/>
        <v>325.20711608949779</v>
      </c>
      <c r="AM157" s="23">
        <f t="shared" si="192"/>
        <v>322.5867736966988</v>
      </c>
      <c r="AN157" s="23">
        <f t="shared" si="192"/>
        <v>319.96643130389987</v>
      </c>
      <c r="AO157" s="383">
        <f t="shared" ref="AO157:AT157" si="193">SUM(AO158:AO159)</f>
        <v>359.12599261850659</v>
      </c>
      <c r="AP157" s="383">
        <f t="shared" si="193"/>
        <v>356.06892649357445</v>
      </c>
      <c r="AQ157" s="383">
        <f t="shared" si="193"/>
        <v>353.01186036864232</v>
      </c>
      <c r="AR157" s="383">
        <f t="shared" si="193"/>
        <v>349.95479424371024</v>
      </c>
      <c r="AS157" s="383">
        <f t="shared" si="193"/>
        <v>346.8977281187781</v>
      </c>
      <c r="AT157" s="383">
        <f t="shared" si="193"/>
        <v>343.84066199384597</v>
      </c>
      <c r="AU157" s="21" t="s">
        <v>285</v>
      </c>
      <c r="AX157" s="21"/>
    </row>
    <row r="158" spans="1:50" s="1" customFormat="1">
      <c r="C158" s="4" t="s">
        <v>170</v>
      </c>
      <c r="J158" s="20">
        <v>9458</v>
      </c>
      <c r="K158" s="20">
        <v>4606</v>
      </c>
      <c r="L158" s="20">
        <v>2239</v>
      </c>
      <c r="M158" s="20">
        <v>857</v>
      </c>
      <c r="N158" s="20">
        <v>800</v>
      </c>
      <c r="O158" s="20">
        <v>400</v>
      </c>
      <c r="P158" s="20"/>
      <c r="Q158" s="1" t="s">
        <v>19</v>
      </c>
      <c r="S158"/>
      <c r="T158"/>
      <c r="U158"/>
      <c r="V158"/>
      <c r="W158" s="952">
        <v>9.1353600000729793E-4</v>
      </c>
      <c r="X158" s="952">
        <v>0.17778724399999171</v>
      </c>
      <c r="Y158" s="952">
        <v>150.580927441</v>
      </c>
      <c r="Z158" s="952">
        <v>0.50410646500001899</v>
      </c>
      <c r="AA158" s="21">
        <f>($N$158-SUM($W$158:$Z$158))/8</f>
        <v>81.092033164249997</v>
      </c>
      <c r="AB158" s="21">
        <f t="shared" ref="AB158:AH158" si="194">($N$158-SUM($W$158:$Z$158))/8</f>
        <v>81.092033164249997</v>
      </c>
      <c r="AC158" s="21">
        <f>($N$158-SUM($W$158:$Z$158))/8</f>
        <v>81.092033164249997</v>
      </c>
      <c r="AD158" s="21">
        <f>($N$158-SUM($W$158:$Z$158))/8</f>
        <v>81.092033164249997</v>
      </c>
      <c r="AE158" s="21">
        <f t="shared" si="194"/>
        <v>81.092033164249997</v>
      </c>
      <c r="AF158" s="21">
        <f t="shared" si="194"/>
        <v>81.092033164249997</v>
      </c>
      <c r="AG158" s="21">
        <f t="shared" si="194"/>
        <v>81.092033164249997</v>
      </c>
      <c r="AH158" s="21">
        <f t="shared" si="194"/>
        <v>81.092033164249997</v>
      </c>
      <c r="AI158" s="145">
        <f>$O$158/6</f>
        <v>66.666666666666671</v>
      </c>
      <c r="AJ158" s="145">
        <f t="shared" ref="AJ158:AN158" si="195">$O$158/6</f>
        <v>66.666666666666671</v>
      </c>
      <c r="AK158" s="145">
        <f t="shared" si="195"/>
        <v>66.666666666666671</v>
      </c>
      <c r="AL158" s="145">
        <f t="shared" si="195"/>
        <v>66.666666666666671</v>
      </c>
      <c r="AM158" s="145">
        <f t="shared" si="195"/>
        <v>66.666666666666671</v>
      </c>
      <c r="AN158" s="145">
        <f t="shared" si="195"/>
        <v>66.666666666666671</v>
      </c>
      <c r="AO158" s="145">
        <f t="shared" ref="AO158:AT158" si="196">$O$158/6</f>
        <v>66.666666666666671</v>
      </c>
      <c r="AP158" s="145">
        <f t="shared" si="196"/>
        <v>66.666666666666671</v>
      </c>
      <c r="AQ158" s="145">
        <f t="shared" si="196"/>
        <v>66.666666666666671</v>
      </c>
      <c r="AR158" s="145">
        <f t="shared" si="196"/>
        <v>66.666666666666671</v>
      </c>
      <c r="AS158" s="145">
        <f t="shared" si="196"/>
        <v>66.666666666666671</v>
      </c>
      <c r="AT158" s="145">
        <f t="shared" si="196"/>
        <v>66.666666666666671</v>
      </c>
      <c r="AU158" s="21" t="s">
        <v>285</v>
      </c>
      <c r="AX158" s="21"/>
    </row>
    <row r="159" spans="1:50" s="1" customFormat="1">
      <c r="C159" s="236" t="s">
        <v>697</v>
      </c>
      <c r="J159" s="20"/>
      <c r="K159" s="20"/>
      <c r="L159" s="20"/>
      <c r="M159" s="20"/>
      <c r="N159" s="21">
        <f>SUM(W159:AH159)</f>
        <v>1919.8375264573742</v>
      </c>
      <c r="O159" s="21">
        <f>SUM(AI159:AN159)</f>
        <v>1559.1037237153835</v>
      </c>
      <c r="P159" s="21"/>
      <c r="Q159" s="1" t="s">
        <v>19</v>
      </c>
      <c r="S159"/>
      <c r="T159"/>
      <c r="U159"/>
      <c r="V159"/>
      <c r="W159" s="641"/>
      <c r="X159" s="650"/>
      <c r="Y159" s="650"/>
      <c r="Z159" s="650"/>
      <c r="AA159" s="39"/>
      <c r="AB159" s="39">
        <f>IF(Control!$H$17=1,UOP!$K$28*'IS-Other Calculations'!AB160,0)</f>
        <v>279.50318856522279</v>
      </c>
      <c r="AC159" s="39">
        <f>IF(Control!$H$17=1,UOP!L30*'IS-Other Calculations'!AC160,0)</f>
        <v>277.7562936366902</v>
      </c>
      <c r="AD159" s="39">
        <f>IF(Control!$H$17=1,UOP!M30*'IS-Other Calculations'!AD160,0)</f>
        <v>276.00939870815756</v>
      </c>
      <c r="AE159" s="39">
        <f>IF(Control!$H$17=1,UOP!N30*'IS-Other Calculations'!AE160,0)</f>
        <v>274.26250377962492</v>
      </c>
      <c r="AF159" s="39">
        <f>IF(Control!$H$17=1,UOP!O30*'IS-Other Calculations'!AF160,0)</f>
        <v>272.51560885109228</v>
      </c>
      <c r="AG159" s="39">
        <f>IF(Control!$H$17=1,UOP!P30*'IS-Other Calculations'!AG160,0)</f>
        <v>270.76871392255964</v>
      </c>
      <c r="AH159" s="39">
        <f>IF(Control!$H$17=1,UOP!Q30*'IS-Other Calculations'!AH160,0)</f>
        <v>269.021818994027</v>
      </c>
      <c r="AI159" s="39">
        <f>IF(Control!$H$17=1,UOP!R30*'IS-Other Calculations'!AI160,0)</f>
        <v>266.40147660122801</v>
      </c>
      <c r="AJ159" s="39">
        <f>IF(Control!$H$17=1,UOP!S30*'IS-Other Calculations'!AJ160,0)</f>
        <v>263.78113420842902</v>
      </c>
      <c r="AK159" s="39">
        <f>IF(Control!$H$17=1,UOP!T30*'IS-Other Calculations'!AK160,0)</f>
        <v>261.16079181563009</v>
      </c>
      <c r="AL159" s="39">
        <f>IF(Control!$H$17=1,UOP!U30*'IS-Other Calculations'!AL160,0)</f>
        <v>258.5404494228311</v>
      </c>
      <c r="AM159" s="39">
        <f>IF(Control!$H$17=1,UOP!V30*'IS-Other Calculations'!AM160,0)</f>
        <v>255.92010703003214</v>
      </c>
      <c r="AN159" s="39">
        <f>IF(Control!$H$17=1,UOP!W30*'IS-Other Calculations'!AN160,0)</f>
        <v>253.29976463723321</v>
      </c>
      <c r="AO159" s="39">
        <f>IF(Control!$H$17=1,UOP!X30*'IS-Other Calculations'!AO160,0)</f>
        <v>292.4593259518399</v>
      </c>
      <c r="AP159" s="39">
        <f>IF(Control!$H$17=1,UOP!Y30*'IS-Other Calculations'!AP160,0)</f>
        <v>289.40225982690777</v>
      </c>
      <c r="AQ159" s="39">
        <f>IF(Control!$H$17=1,UOP!Z30*'IS-Other Calculations'!AQ160,0)</f>
        <v>286.34519370197563</v>
      </c>
      <c r="AR159" s="39">
        <f>IF(Control!$H$17=1,UOP!AA30*'IS-Other Calculations'!AR160,0)</f>
        <v>283.28812757704355</v>
      </c>
      <c r="AS159" s="39">
        <f>IF(Control!$H$17=1,UOP!AB30*'IS-Other Calculations'!AS160,0)</f>
        <v>280.23106145211142</v>
      </c>
      <c r="AT159" s="39">
        <f>IF(Control!$H$17=1,UOP!AC30*'IS-Other Calculations'!AT160,0)</f>
        <v>277.17399532717928</v>
      </c>
      <c r="AU159" s="21" t="s">
        <v>285</v>
      </c>
      <c r="AX159" s="21"/>
    </row>
    <row r="160" spans="1:50" s="1" customFormat="1">
      <c r="C160" s="124" t="s">
        <v>698</v>
      </c>
      <c r="J160" s="20"/>
      <c r="K160" s="902">
        <f>K158/'Consolidated Financials'!K135</f>
        <v>1.7984648978619292E-2</v>
      </c>
      <c r="L160" s="902">
        <f>L158/'Consolidated Financials'!L135</f>
        <v>1.3261208623246945E-2</v>
      </c>
      <c r="M160" s="902">
        <f>M158/'Consolidated Financials'!M135</f>
        <v>3.9355976413967923E-3</v>
      </c>
      <c r="N160" s="456">
        <v>3.0000000000000001E-3</v>
      </c>
      <c r="O160" s="134">
        <f>N160</f>
        <v>3.0000000000000001E-3</v>
      </c>
      <c r="P160" s="561"/>
      <c r="Q160" s="1" t="s">
        <v>19</v>
      </c>
      <c r="S160"/>
      <c r="T160"/>
      <c r="U160"/>
      <c r="V160"/>
      <c r="W160" s="660"/>
      <c r="X160" s="660"/>
      <c r="Y160" s="660"/>
      <c r="Z160" s="478"/>
      <c r="AA160"/>
      <c r="AB160" s="639">
        <f t="shared" ref="AB160:AH160" si="197">$N$160/12</f>
        <v>2.5000000000000001E-4</v>
      </c>
      <c r="AC160" s="639">
        <f t="shared" si="197"/>
        <v>2.5000000000000001E-4</v>
      </c>
      <c r="AD160" s="639">
        <f t="shared" si="197"/>
        <v>2.5000000000000001E-4</v>
      </c>
      <c r="AE160" s="639">
        <f t="shared" si="197"/>
        <v>2.5000000000000001E-4</v>
      </c>
      <c r="AF160" s="639">
        <f t="shared" si="197"/>
        <v>2.5000000000000001E-4</v>
      </c>
      <c r="AG160" s="639">
        <f t="shared" si="197"/>
        <v>2.5000000000000001E-4</v>
      </c>
      <c r="AH160" s="639">
        <f t="shared" si="197"/>
        <v>2.5000000000000001E-4</v>
      </c>
      <c r="AI160" s="639">
        <f t="shared" ref="AI160:AN160" si="198">$O$160/12</f>
        <v>2.5000000000000001E-4</v>
      </c>
      <c r="AJ160" s="639">
        <f t="shared" si="198"/>
        <v>2.5000000000000001E-4</v>
      </c>
      <c r="AK160" s="639">
        <f t="shared" si="198"/>
        <v>2.5000000000000001E-4</v>
      </c>
      <c r="AL160" s="639">
        <f t="shared" si="198"/>
        <v>2.5000000000000001E-4</v>
      </c>
      <c r="AM160" s="639">
        <f t="shared" si="198"/>
        <v>2.5000000000000001E-4</v>
      </c>
      <c r="AN160" s="639">
        <f t="shared" si="198"/>
        <v>2.5000000000000001E-4</v>
      </c>
      <c r="AO160" s="459">
        <f t="shared" ref="AO160:AT160" si="199">0.35%/12</f>
        <v>2.9166666666666664E-4</v>
      </c>
      <c r="AP160" s="459">
        <f t="shared" si="199"/>
        <v>2.9166666666666664E-4</v>
      </c>
      <c r="AQ160" s="459">
        <f t="shared" si="199"/>
        <v>2.9166666666666664E-4</v>
      </c>
      <c r="AR160" s="459">
        <f t="shared" si="199"/>
        <v>2.9166666666666664E-4</v>
      </c>
      <c r="AS160" s="459">
        <f t="shared" si="199"/>
        <v>2.9166666666666664E-4</v>
      </c>
      <c r="AT160" s="459">
        <f t="shared" si="199"/>
        <v>2.9166666666666664E-4</v>
      </c>
      <c r="AU160" s="21" t="s">
        <v>285</v>
      </c>
      <c r="AX160" s="21"/>
    </row>
    <row r="161" spans="1:50" s="1" customFormat="1">
      <c r="C161" s="124"/>
      <c r="J161" s="135"/>
      <c r="K161" s="135"/>
      <c r="L161" s="135"/>
      <c r="M161" s="135"/>
      <c r="N161" s="136"/>
      <c r="O161" s="136"/>
      <c r="P161" s="136"/>
      <c r="Q161" s="1" t="s">
        <v>19</v>
      </c>
      <c r="S161"/>
      <c r="T161"/>
      <c r="W161" s="641"/>
      <c r="X161" s="641"/>
      <c r="Y161" s="641"/>
      <c r="Z161" s="641"/>
      <c r="AA161" s="21"/>
      <c r="AB161" s="21"/>
      <c r="AC161" s="21"/>
      <c r="AD161" s="21"/>
      <c r="AE161" s="21"/>
      <c r="AF161" s="21"/>
      <c r="AG161" s="21"/>
      <c r="AH161" s="21"/>
      <c r="AI161" s="21"/>
      <c r="AJ161" s="21"/>
      <c r="AK161" s="21"/>
      <c r="AL161" s="21"/>
      <c r="AM161" s="21"/>
      <c r="AN161" s="21"/>
      <c r="AO161" s="21"/>
      <c r="AP161" s="21"/>
      <c r="AQ161" s="21"/>
      <c r="AR161" s="21"/>
      <c r="AS161" s="21"/>
      <c r="AT161" s="21"/>
      <c r="AU161" s="21" t="s">
        <v>285</v>
      </c>
      <c r="AX161" s="21"/>
    </row>
    <row r="162" spans="1:50" s="1" customFormat="1">
      <c r="B162" s="3" t="s">
        <v>12</v>
      </c>
      <c r="J162" s="38">
        <f ca="1">'Consolidated Financials'!J33</f>
        <v>-759</v>
      </c>
      <c r="K162" s="38">
        <f>'Consolidated Financials'!K33</f>
        <v>-435</v>
      </c>
      <c r="L162" s="38">
        <f>'Consolidated Financials'!L33</f>
        <v>-240</v>
      </c>
      <c r="M162" s="38">
        <f>'Consolidated Financials'!M33</f>
        <v>-144</v>
      </c>
      <c r="N162" s="23">
        <f ca="1">SUM(N163:N164)</f>
        <v>-199.47515098648802</v>
      </c>
      <c r="O162" s="23">
        <f ca="1">SUM(O163:O164)</f>
        <v>-193.09420602810511</v>
      </c>
      <c r="P162" s="23"/>
      <c r="Q162" s="1" t="s">
        <v>19</v>
      </c>
      <c r="S162"/>
      <c r="T162"/>
      <c r="U162" s="21"/>
      <c r="W162" s="662">
        <f>SUM(W163:W164)</f>
        <v>-133.213002112</v>
      </c>
      <c r="X162" s="662">
        <f>SUM(X163:X164)</f>
        <v>-208.9888301</v>
      </c>
      <c r="Y162" s="640">
        <f>SUM(Y163:Y164)</f>
        <v>-167.66132272300001</v>
      </c>
      <c r="Z162" s="640">
        <f t="shared" ref="Z162:AN162" si="200">SUM(Z163:Z164)</f>
        <v>-122.20971314899995</v>
      </c>
      <c r="AA162" s="23">
        <f>SUM(AA163:AA164)</f>
        <v>19.114377901532084</v>
      </c>
      <c r="AB162" s="23">
        <f t="shared" ca="1" si="200"/>
        <v>54.689142215086221</v>
      </c>
      <c r="AC162" s="23">
        <f t="shared" ca="1" si="200"/>
        <v>59.170536118199941</v>
      </c>
      <c r="AD162" s="23">
        <f t="shared" ca="1" si="200"/>
        <v>57.28904969763672</v>
      </c>
      <c r="AE162" s="23">
        <f t="shared" ca="1" si="200"/>
        <v>63.785513537057582</v>
      </c>
      <c r="AF162" s="23">
        <f t="shared" ca="1" si="200"/>
        <v>56.637306170079341</v>
      </c>
      <c r="AG162" s="23">
        <f t="shared" ca="1" si="200"/>
        <v>58.531205129374982</v>
      </c>
      <c r="AH162" s="23">
        <f t="shared" ca="1" si="200"/>
        <v>63.380586328545043</v>
      </c>
      <c r="AI162" s="23">
        <f t="shared" ca="1" si="200"/>
        <v>-35.670569784187713</v>
      </c>
      <c r="AJ162" s="23">
        <f t="shared" ca="1" si="200"/>
        <v>-30.167345535582239</v>
      </c>
      <c r="AK162" s="23">
        <f t="shared" ca="1" si="200"/>
        <v>-34.989884154678563</v>
      </c>
      <c r="AL162" s="23">
        <f t="shared" ca="1" si="200"/>
        <v>-30.167345535582239</v>
      </c>
      <c r="AM162" s="23">
        <f t="shared" ca="1" si="200"/>
        <v>-30.167345535582239</v>
      </c>
      <c r="AN162" s="23">
        <f t="shared" ca="1" si="200"/>
        <v>-31.931715482492127</v>
      </c>
      <c r="AO162" s="23">
        <f t="shared" ref="AO162:AT162" ca="1" si="201">SUM(AO163:AO164)</f>
        <v>-46.340736715589543</v>
      </c>
      <c r="AP162" s="23" t="e">
        <f t="shared" ca="1" si="201"/>
        <v>#REF!</v>
      </c>
      <c r="AQ162" s="23" t="e">
        <f t="shared" ca="1" si="201"/>
        <v>#REF!</v>
      </c>
      <c r="AR162" s="23" t="e">
        <f t="shared" ca="1" si="201"/>
        <v>#REF!</v>
      </c>
      <c r="AS162" s="23" t="e">
        <f t="shared" ca="1" si="201"/>
        <v>#REF!</v>
      </c>
      <c r="AT162" s="23" t="e">
        <f t="shared" ca="1" si="201"/>
        <v>#REF!</v>
      </c>
      <c r="AU162" s="21" t="s">
        <v>285</v>
      </c>
      <c r="AX162" s="21"/>
    </row>
    <row r="163" spans="1:50" s="1" customFormat="1">
      <c r="C163" s="1" t="s">
        <v>171</v>
      </c>
      <c r="J163" s="20">
        <v>-759</v>
      </c>
      <c r="K163" s="20">
        <v>-435</v>
      </c>
      <c r="L163" s="20">
        <v>-240</v>
      </c>
      <c r="M163" s="20">
        <v>-144</v>
      </c>
      <c r="N163" s="39">
        <f>-'BS-Other Calculations'!O74</f>
        <v>-199.47515098648802</v>
      </c>
      <c r="O163" s="39">
        <f>-'BS-Other Calculations'!P74</f>
        <v>-193.09420602810511</v>
      </c>
      <c r="P163" s="39"/>
      <c r="Q163" s="1" t="s">
        <v>19</v>
      </c>
      <c r="S163"/>
      <c r="T163"/>
      <c r="W163" s="952">
        <v>-133.213002112</v>
      </c>
      <c r="X163" s="952">
        <v>-208.9888301</v>
      </c>
      <c r="Y163" s="952">
        <v>-167.66132272300001</v>
      </c>
      <c r="Z163" s="952">
        <v>-122.20971314899995</v>
      </c>
      <c r="AA163" s="29">
        <f>-'BS-Other Calculations'!AA74</f>
        <v>19.114377901532084</v>
      </c>
      <c r="AB163" s="29">
        <f>-'BS-Other Calculations'!AB74</f>
        <v>54.689142215086221</v>
      </c>
      <c r="AC163" s="29">
        <f>-'BS-Other Calculations'!AC74</f>
        <v>59.170536118199941</v>
      </c>
      <c r="AD163" s="29">
        <f>-'BS-Other Calculations'!AD74</f>
        <v>57.28904969763672</v>
      </c>
      <c r="AE163" s="29">
        <f>-'BS-Other Calculations'!AE74</f>
        <v>63.785513537057582</v>
      </c>
      <c r="AF163" s="29">
        <f>-'BS-Other Calculations'!AF74</f>
        <v>56.637306170079341</v>
      </c>
      <c r="AG163" s="29">
        <f>-'BS-Other Calculations'!AG74</f>
        <v>58.531205129374982</v>
      </c>
      <c r="AH163" s="29">
        <f>-'BS-Other Calculations'!AH74</f>
        <v>63.380586328545043</v>
      </c>
      <c r="AI163" s="29">
        <f>-'BS-Other Calculations'!AI74</f>
        <v>-35.670569784187713</v>
      </c>
      <c r="AJ163" s="29">
        <f>-'BS-Other Calculations'!AJ74</f>
        <v>-30.167345535582239</v>
      </c>
      <c r="AK163" s="29">
        <f>-'BS-Other Calculations'!AK74</f>
        <v>-34.989884154678563</v>
      </c>
      <c r="AL163" s="29">
        <f>-'BS-Other Calculations'!AL74</f>
        <v>-30.167345535582239</v>
      </c>
      <c r="AM163" s="29">
        <f>-'BS-Other Calculations'!AM74</f>
        <v>-30.167345535582239</v>
      </c>
      <c r="AN163" s="29">
        <f>-'BS-Other Calculations'!AN74</f>
        <v>-31.931715482492127</v>
      </c>
      <c r="AO163" s="29">
        <f>-'BS-Other Calculations'!AO74</f>
        <v>-46.340736715589543</v>
      </c>
      <c r="AP163" s="29">
        <f>-'BS-Other Calculations'!AP74</f>
        <v>-46.340736715589543</v>
      </c>
      <c r="AQ163" s="29">
        <f>-'BS-Other Calculations'!AQ74</f>
        <v>-46.340736715589543</v>
      </c>
      <c r="AR163" s="29">
        <f>-'BS-Other Calculations'!AR74</f>
        <v>-45.984615445782779</v>
      </c>
      <c r="AS163" s="29">
        <f>-'BS-Other Calculations'!AS74</f>
        <v>-44.80997782374294</v>
      </c>
      <c r="AT163" s="29">
        <f>-'BS-Other Calculations'!AT74</f>
        <v>-44.80997782374294</v>
      </c>
      <c r="AU163" s="21" t="s">
        <v>285</v>
      </c>
      <c r="AX163" s="21"/>
    </row>
    <row r="164" spans="1:50" s="1" customFormat="1">
      <c r="C164" s="1" t="s">
        <v>321</v>
      </c>
      <c r="J164" s="21"/>
      <c r="K164" s="21"/>
      <c r="L164" s="21"/>
      <c r="M164" s="21"/>
      <c r="N164" s="23">
        <f ca="1">SUM(W164:AH164)</f>
        <v>0</v>
      </c>
      <c r="O164" s="22">
        <f ca="1">SUM(AI164:AN164)</f>
        <v>0</v>
      </c>
      <c r="P164" s="22"/>
      <c r="Q164" s="1" t="s">
        <v>19</v>
      </c>
      <c r="S164"/>
      <c r="T164"/>
      <c r="W164" s="642"/>
      <c r="X164" s="642"/>
      <c r="Y164" s="642"/>
      <c r="Z164" s="642"/>
      <c r="AA164" s="29">
        <f>'Debt Schedule'!O35</f>
        <v>0</v>
      </c>
      <c r="AB164" s="29">
        <f ca="1">'Debt Schedule'!P35</f>
        <v>0</v>
      </c>
      <c r="AC164" s="29">
        <f ca="1">'Debt Schedule'!Q35</f>
        <v>0</v>
      </c>
      <c r="AD164" s="29">
        <f ca="1">'Debt Schedule'!R35</f>
        <v>0</v>
      </c>
      <c r="AE164" s="29">
        <f ca="1">'Debt Schedule'!S35</f>
        <v>0</v>
      </c>
      <c r="AF164" s="29">
        <f ca="1">'Debt Schedule'!T35</f>
        <v>0</v>
      </c>
      <c r="AG164" s="29">
        <f ca="1">'Debt Schedule'!U35</f>
        <v>0</v>
      </c>
      <c r="AH164" s="29">
        <f ca="1">'Debt Schedule'!V35</f>
        <v>0</v>
      </c>
      <c r="AI164" s="29">
        <f ca="1">'Debt Schedule'!W35</f>
        <v>0</v>
      </c>
      <c r="AJ164" s="29">
        <f ca="1">'Debt Schedule'!X35</f>
        <v>0</v>
      </c>
      <c r="AK164" s="29">
        <f ca="1">'Debt Schedule'!Y35</f>
        <v>0</v>
      </c>
      <c r="AL164" s="29">
        <f ca="1">'Debt Schedule'!Z35</f>
        <v>0</v>
      </c>
      <c r="AM164" s="29">
        <f ca="1">'Debt Schedule'!AA35</f>
        <v>0</v>
      </c>
      <c r="AN164" s="29">
        <f ca="1">'Debt Schedule'!AB35</f>
        <v>0</v>
      </c>
      <c r="AO164" s="29">
        <f ca="1">'Debt Schedule'!AC35</f>
        <v>0</v>
      </c>
      <c r="AP164" s="29" t="e">
        <f ca="1">'Debt Schedule'!AD35</f>
        <v>#REF!</v>
      </c>
      <c r="AQ164" s="29" t="e">
        <f ca="1">'Debt Schedule'!AE35</f>
        <v>#REF!</v>
      </c>
      <c r="AR164" s="29" t="e">
        <f ca="1">'Debt Schedule'!AF35</f>
        <v>#REF!</v>
      </c>
      <c r="AS164" s="29" t="e">
        <f ca="1">'Debt Schedule'!AG35</f>
        <v>#REF!</v>
      </c>
      <c r="AT164" s="29" t="e">
        <f ca="1">'Debt Schedule'!AH35</f>
        <v>#REF!</v>
      </c>
      <c r="AU164" s="21" t="s">
        <v>285</v>
      </c>
      <c r="AX164" s="21"/>
    </row>
    <row r="165" spans="1:50" s="1" customFormat="1">
      <c r="C165" s="167"/>
      <c r="J165" s="21"/>
      <c r="K165" s="21"/>
      <c r="L165" s="21"/>
      <c r="M165" s="21"/>
      <c r="N165" s="21"/>
      <c r="O165" s="21"/>
      <c r="P165" s="21"/>
      <c r="Q165" s="1" t="s">
        <v>19</v>
      </c>
      <c r="S165"/>
      <c r="T165"/>
      <c r="U165" s="21"/>
      <c r="W165" s="641"/>
      <c r="X165" s="641"/>
      <c r="Y165" s="641"/>
      <c r="Z165" s="641"/>
      <c r="AA165" s="21"/>
      <c r="AB165" s="21"/>
      <c r="AC165" s="21"/>
      <c r="AD165" s="21"/>
      <c r="AE165" s="21"/>
      <c r="AF165" s="21"/>
      <c r="AG165" s="21"/>
      <c r="AH165" s="21"/>
      <c r="AI165" s="21"/>
      <c r="AJ165" s="21"/>
      <c r="AK165" s="21"/>
      <c r="AL165" s="21"/>
      <c r="AM165" s="21"/>
      <c r="AN165" s="21"/>
      <c r="AO165" s="21"/>
      <c r="AP165" s="21"/>
      <c r="AQ165" s="21"/>
      <c r="AR165" s="21"/>
      <c r="AS165" s="21"/>
      <c r="AT165" s="21"/>
      <c r="AU165" s="21" t="s">
        <v>285</v>
      </c>
      <c r="AX165" s="21"/>
    </row>
    <row r="166" spans="1:50" s="1" customFormat="1">
      <c r="A166" s="1" t="s">
        <v>285</v>
      </c>
      <c r="B166" s="13" t="s">
        <v>172</v>
      </c>
      <c r="C166" s="2"/>
      <c r="D166" s="2"/>
      <c r="E166" s="2"/>
      <c r="F166" s="2"/>
      <c r="G166" s="2"/>
      <c r="H166" s="2"/>
      <c r="I166" s="2"/>
      <c r="J166" s="32"/>
      <c r="K166" s="32"/>
      <c r="L166" s="32"/>
      <c r="M166" s="32"/>
      <c r="N166" s="2"/>
      <c r="O166" s="2"/>
      <c r="P166" s="2"/>
      <c r="Q166" s="2"/>
      <c r="R166" s="2"/>
      <c r="S166"/>
      <c r="T166"/>
      <c r="V166" s="2"/>
      <c r="W166" s="32"/>
      <c r="X166" s="32"/>
      <c r="Y166" s="32"/>
      <c r="Z166" s="32"/>
      <c r="AA166" s="32"/>
      <c r="AB166" s="32"/>
      <c r="AC166" s="32"/>
      <c r="AD166" s="32"/>
      <c r="AE166" s="32"/>
      <c r="AF166" s="32"/>
      <c r="AG166" s="32"/>
      <c r="AH166" s="32"/>
      <c r="AI166" s="32"/>
      <c r="AJ166" s="32"/>
      <c r="AK166" s="32"/>
      <c r="AL166" s="32"/>
      <c r="AM166" s="32"/>
      <c r="AN166" s="32"/>
      <c r="AO166" s="32"/>
      <c r="AP166" s="32"/>
      <c r="AQ166" s="32"/>
      <c r="AR166" s="32"/>
      <c r="AS166" s="32"/>
      <c r="AT166" s="32"/>
      <c r="AU166" s="21" t="s">
        <v>285</v>
      </c>
      <c r="AX166" s="21"/>
    </row>
    <row r="167" spans="1:50" s="1" customFormat="1">
      <c r="B167" s="4" t="s">
        <v>172</v>
      </c>
      <c r="J167" s="29">
        <f ca="1">'Consolidated Financials'!J34</f>
        <v>0</v>
      </c>
      <c r="K167" s="29">
        <f>'Consolidated Financials'!K34</f>
        <v>-1104</v>
      </c>
      <c r="L167" s="29">
        <f>'Consolidated Financials'!L34</f>
        <v>-27</v>
      </c>
      <c r="M167" s="29">
        <f>'Consolidated Financials'!M34</f>
        <v>-164</v>
      </c>
      <c r="N167" s="29">
        <f>'BS-Other Calculations'!O127</f>
        <v>0</v>
      </c>
      <c r="O167" s="29">
        <v>0</v>
      </c>
      <c r="P167" s="29"/>
      <c r="Q167" s="1" t="s">
        <v>19</v>
      </c>
      <c r="S167"/>
      <c r="T167"/>
      <c r="W167" s="642">
        <f>'BS-Other Calculations'!W127</f>
        <v>0</v>
      </c>
      <c r="X167" s="642">
        <f>'BS-Other Calculations'!X127</f>
        <v>0</v>
      </c>
      <c r="Y167" s="642">
        <f>'BS-Other Calculations'!Y127</f>
        <v>0</v>
      </c>
      <c r="Z167" s="642">
        <f>'BS-Other Calculations'!Z127</f>
        <v>0</v>
      </c>
      <c r="AA167" s="29">
        <f>'BS-Other Calculations'!AA127</f>
        <v>0</v>
      </c>
      <c r="AB167" s="29">
        <f>'BS-Other Calculations'!AB127</f>
        <v>0</v>
      </c>
      <c r="AC167" s="29">
        <f>'BS-Other Calculations'!AC127</f>
        <v>0</v>
      </c>
      <c r="AD167" s="29">
        <f>'BS-Other Calculations'!AD127</f>
        <v>0</v>
      </c>
      <c r="AE167" s="29">
        <f>'BS-Other Calculations'!AE127</f>
        <v>0</v>
      </c>
      <c r="AF167" s="29">
        <f>'BS-Other Calculations'!AF127</f>
        <v>0</v>
      </c>
      <c r="AG167" s="29">
        <f>'BS-Other Calculations'!AG127</f>
        <v>0</v>
      </c>
      <c r="AH167" s="29">
        <f>'BS-Other Calculations'!AH127</f>
        <v>0</v>
      </c>
      <c r="AI167" s="29">
        <f>'BS-Other Calculations'!AI127</f>
        <v>0</v>
      </c>
      <c r="AJ167" s="29">
        <f>'BS-Other Calculations'!AJ127</f>
        <v>0</v>
      </c>
      <c r="AK167" s="29">
        <f>'BS-Other Calculations'!AK127</f>
        <v>0</v>
      </c>
      <c r="AL167" s="29">
        <f>'BS-Other Calculations'!AL127</f>
        <v>0</v>
      </c>
      <c r="AM167" s="29">
        <f>'BS-Other Calculations'!AM127</f>
        <v>0</v>
      </c>
      <c r="AN167" s="29">
        <f>'BS-Other Calculations'!AN127</f>
        <v>0</v>
      </c>
      <c r="AO167" s="363">
        <f>'BS-Other Calculations'!AO127</f>
        <v>0</v>
      </c>
      <c r="AP167" s="363">
        <f>'BS-Other Calculations'!AP127</f>
        <v>0</v>
      </c>
      <c r="AQ167" s="363">
        <f>'BS-Other Calculations'!AQ127</f>
        <v>0</v>
      </c>
      <c r="AR167" s="363">
        <f>'BS-Other Calculations'!AR127</f>
        <v>0</v>
      </c>
      <c r="AS167" s="363">
        <f>'BS-Other Calculations'!AS127</f>
        <v>0</v>
      </c>
      <c r="AT167" s="363">
        <f>'BS-Other Calculations'!AT127</f>
        <v>0</v>
      </c>
      <c r="AU167" s="21" t="s">
        <v>285</v>
      </c>
      <c r="AX167" s="21"/>
    </row>
    <row r="168" spans="1:50" s="1" customFormat="1">
      <c r="J168" s="21"/>
      <c r="K168" s="21"/>
      <c r="L168" s="21"/>
      <c r="M168" s="21"/>
      <c r="Q168" s="1" t="s">
        <v>19</v>
      </c>
      <c r="S168"/>
      <c r="T168"/>
      <c r="W168" s="661"/>
      <c r="X168" s="641"/>
      <c r="Y168" s="641"/>
      <c r="Z168" s="641"/>
      <c r="AA168" s="21"/>
      <c r="AB168" s="21"/>
      <c r="AC168" s="21"/>
      <c r="AD168" s="21"/>
      <c r="AE168" s="21"/>
      <c r="AF168" s="21"/>
      <c r="AG168" s="21"/>
      <c r="AH168" s="21"/>
      <c r="AI168" s="21"/>
      <c r="AJ168" s="21"/>
      <c r="AK168" s="21"/>
      <c r="AL168" s="21"/>
      <c r="AM168" s="21"/>
      <c r="AN168" s="21"/>
      <c r="AO168" s="21"/>
      <c r="AP168" s="21"/>
      <c r="AQ168" s="21"/>
      <c r="AR168" s="21"/>
      <c r="AS168" s="21"/>
      <c r="AT168" s="21"/>
      <c r="AU168" s="21" t="s">
        <v>285</v>
      </c>
      <c r="AX168" s="21"/>
    </row>
    <row r="169" spans="1:50" s="1" customFormat="1">
      <c r="A169" s="1" t="s">
        <v>285</v>
      </c>
      <c r="B169" s="13" t="s">
        <v>31</v>
      </c>
      <c r="C169" s="2"/>
      <c r="D169" s="2"/>
      <c r="E169" s="2"/>
      <c r="F169" s="2"/>
      <c r="G169" s="2"/>
      <c r="H169" s="2"/>
      <c r="I169" s="2"/>
      <c r="J169" s="32"/>
      <c r="K169" s="32"/>
      <c r="L169" s="32"/>
      <c r="M169" s="32"/>
      <c r="N169" s="2"/>
      <c r="O169" s="2"/>
      <c r="P169" s="2"/>
      <c r="Q169" s="2"/>
      <c r="R169" s="2"/>
      <c r="S169"/>
      <c r="T169"/>
      <c r="V169" s="2"/>
      <c r="W169" s="32"/>
      <c r="X169" s="32"/>
      <c r="Y169" s="32"/>
      <c r="Z169" s="32"/>
      <c r="AA169" s="32"/>
      <c r="AB169" s="32"/>
      <c r="AC169" s="32"/>
      <c r="AD169" s="32"/>
      <c r="AE169" s="32"/>
      <c r="AF169" s="32"/>
      <c r="AG169" s="32"/>
      <c r="AH169" s="32"/>
      <c r="AI169" s="32"/>
      <c r="AJ169" s="32"/>
      <c r="AK169" s="32"/>
      <c r="AL169" s="32"/>
      <c r="AM169" s="32"/>
      <c r="AN169" s="32"/>
      <c r="AO169" s="32"/>
      <c r="AP169" s="32"/>
      <c r="AQ169" s="32"/>
      <c r="AR169" s="32"/>
      <c r="AS169" s="32"/>
      <c r="AT169" s="32"/>
      <c r="AU169" s="21" t="s">
        <v>285</v>
      </c>
      <c r="AX169" s="21"/>
    </row>
    <row r="170" spans="1:50" s="1" customFormat="1">
      <c r="B170" s="4" t="s">
        <v>31</v>
      </c>
      <c r="J170" s="29">
        <f ca="1">'Consolidated Financials'!J35</f>
        <v>-58660</v>
      </c>
      <c r="K170" s="29">
        <f>'Consolidated Financials'!K35</f>
        <v>-58660</v>
      </c>
      <c r="L170" s="29">
        <f>'Consolidated Financials'!L35</f>
        <v>-53838</v>
      </c>
      <c r="M170" s="29">
        <f>'Consolidated Financials'!M35</f>
        <v>0</v>
      </c>
      <c r="N170" s="20">
        <v>0</v>
      </c>
      <c r="O170" s="39">
        <f>N170</f>
        <v>0</v>
      </c>
      <c r="P170" s="39"/>
      <c r="Q170" s="1" t="s">
        <v>19</v>
      </c>
      <c r="S170"/>
      <c r="T170"/>
      <c r="W170" s="660">
        <v>0</v>
      </c>
      <c r="X170" s="660">
        <v>0</v>
      </c>
      <c r="Y170" s="660">
        <v>0</v>
      </c>
      <c r="Z170" s="660">
        <v>0</v>
      </c>
      <c r="AA170" s="21">
        <f>($N$170-SUM($W$170:$Z$170))/8</f>
        <v>0</v>
      </c>
      <c r="AB170" s="21">
        <f>($N$170-SUM($W$170:$Z$170))/8</f>
        <v>0</v>
      </c>
      <c r="AC170" s="21">
        <f>($N$170-SUM($W$170:$Z$170))/8</f>
        <v>0</v>
      </c>
      <c r="AD170" s="21">
        <f t="shared" ref="AD170:AH170" si="202">($N$170-SUM($W$170:$Z$170))/8</f>
        <v>0</v>
      </c>
      <c r="AE170" s="21">
        <f t="shared" si="202"/>
        <v>0</v>
      </c>
      <c r="AF170" s="21">
        <f t="shared" si="202"/>
        <v>0</v>
      </c>
      <c r="AG170" s="21">
        <f t="shared" si="202"/>
        <v>0</v>
      </c>
      <c r="AH170" s="21">
        <f t="shared" si="202"/>
        <v>0</v>
      </c>
      <c r="AI170" s="145">
        <f>$O$170/6</f>
        <v>0</v>
      </c>
      <c r="AJ170" s="145">
        <f t="shared" ref="AJ170:AN170" si="203">$O$170/6</f>
        <v>0</v>
      </c>
      <c r="AK170" s="145">
        <f t="shared" si="203"/>
        <v>0</v>
      </c>
      <c r="AL170" s="145">
        <f t="shared" si="203"/>
        <v>0</v>
      </c>
      <c r="AM170" s="145">
        <f t="shared" si="203"/>
        <v>0</v>
      </c>
      <c r="AN170" s="145">
        <f t="shared" si="203"/>
        <v>0</v>
      </c>
      <c r="AO170" s="39">
        <f t="shared" ref="AO170:AT170" si="204">$O$170/6</f>
        <v>0</v>
      </c>
      <c r="AP170" s="39">
        <f t="shared" si="204"/>
        <v>0</v>
      </c>
      <c r="AQ170" s="39">
        <f t="shared" si="204"/>
        <v>0</v>
      </c>
      <c r="AR170" s="39">
        <f t="shared" si="204"/>
        <v>0</v>
      </c>
      <c r="AS170" s="39">
        <f t="shared" si="204"/>
        <v>0</v>
      </c>
      <c r="AT170" s="39">
        <f t="shared" si="204"/>
        <v>0</v>
      </c>
      <c r="AU170" s="21" t="s">
        <v>285</v>
      </c>
      <c r="AX170" s="21"/>
    </row>
    <row r="171" spans="1:50" s="1" customFormat="1">
      <c r="J171" s="21"/>
      <c r="K171" s="21"/>
      <c r="L171" s="21"/>
      <c r="M171" s="21"/>
      <c r="Q171" s="1" t="s">
        <v>19</v>
      </c>
      <c r="S171"/>
      <c r="T171"/>
      <c r="W171" s="641"/>
      <c r="X171" s="641"/>
      <c r="Y171" s="641"/>
      <c r="Z171" s="641"/>
      <c r="AA171" s="21"/>
      <c r="AB171" s="21"/>
      <c r="AC171" s="21"/>
      <c r="AD171" s="21"/>
      <c r="AE171" s="21"/>
      <c r="AF171" s="21"/>
      <c r="AG171" s="21"/>
      <c r="AH171" s="21"/>
      <c r="AI171" s="21"/>
      <c r="AJ171" s="21"/>
      <c r="AK171" s="21"/>
      <c r="AL171" s="21"/>
      <c r="AM171" s="21"/>
      <c r="AN171" s="21"/>
      <c r="AO171" s="21"/>
      <c r="AP171" s="21"/>
      <c r="AQ171" s="21"/>
      <c r="AR171" s="21"/>
      <c r="AS171" s="21"/>
      <c r="AT171" s="21"/>
      <c r="AU171" s="21" t="s">
        <v>285</v>
      </c>
      <c r="AX171" s="21"/>
    </row>
    <row r="172" spans="1:50" s="1" customFormat="1">
      <c r="B172" s="3" t="s">
        <v>14</v>
      </c>
      <c r="J172" s="23">
        <f t="shared" ref="J172:O172" ca="1" si="205">J154+J157+J162+J167+J170</f>
        <v>-157086.22393669383</v>
      </c>
      <c r="K172" s="23">
        <f t="shared" si="205"/>
        <v>-95966.552583501994</v>
      </c>
      <c r="L172" s="23">
        <f>L154+L157+L162+L167+L170</f>
        <v>-111698.73987365396</v>
      </c>
      <c r="M172" s="23">
        <f>M154+M157+M162+M167+M170</f>
        <v>-25918.09601290834</v>
      </c>
      <c r="N172" s="23">
        <f ca="1">N154+N157+N162+N167+N170</f>
        <v>-8445.0357071773433</v>
      </c>
      <c r="O172" s="23">
        <f t="shared" ca="1" si="205"/>
        <v>-14455.195692227273</v>
      </c>
      <c r="P172" s="23"/>
      <c r="Q172" s="1" t="s">
        <v>19</v>
      </c>
      <c r="S172"/>
      <c r="T172"/>
      <c r="W172" s="1163">
        <f>W154+W157+W162+W167+W170</f>
        <v>9724.9117788167096</v>
      </c>
      <c r="X172" s="1163">
        <f t="shared" ref="X172" si="206">X154+X157+X162+X167+X170</f>
        <v>-15019.422992279779</v>
      </c>
      <c r="Y172" s="640">
        <f>Y154+Y157+Y162+Y167+Y170</f>
        <v>-10763.64446785544</v>
      </c>
      <c r="Z172" s="640">
        <f t="shared" ref="Z172:AN172" si="207">Z154+Z157+Z162+Z167+Z170</f>
        <v>-9729.3977438449783</v>
      </c>
      <c r="AA172" s="23">
        <f ca="1">AA154+AA157+AA162+AA167+AA170</f>
        <v>-3128.8664377392806</v>
      </c>
      <c r="AB172" s="23">
        <f t="shared" ca="1" si="207"/>
        <v>-7962.4015244426546</v>
      </c>
      <c r="AC172" s="23">
        <f t="shared" ca="1" si="207"/>
        <v>4257.3199681238975</v>
      </c>
      <c r="AD172" s="23">
        <f t="shared" ca="1" si="207"/>
        <v>4464.8043594935925</v>
      </c>
      <c r="AE172" s="23">
        <f t="shared" ca="1" si="207"/>
        <v>6142.3944236537418</v>
      </c>
      <c r="AF172" s="23">
        <f t="shared" ca="1" si="207"/>
        <v>4296.8840486707541</v>
      </c>
      <c r="AG172" s="23">
        <f t="shared" ca="1" si="207"/>
        <v>4248.5699598001484</v>
      </c>
      <c r="AH172" s="23">
        <f t="shared" ca="1" si="207"/>
        <v>5023.8128788303138</v>
      </c>
      <c r="AI172" s="23">
        <f t="shared" ca="1" si="207"/>
        <v>-3333.9764667074601</v>
      </c>
      <c r="AJ172" s="23">
        <f t="shared" ca="1" si="207"/>
        <v>-2224.4783326439392</v>
      </c>
      <c r="AK172" s="23">
        <f t="shared" ca="1" si="207"/>
        <v>-3201.6608697501792</v>
      </c>
      <c r="AL172" s="23">
        <f t="shared" ca="1" si="207"/>
        <v>-2229.719017429537</v>
      </c>
      <c r="AM172" s="23">
        <f t="shared" ca="1" si="207"/>
        <v>-2232.3393598223361</v>
      </c>
      <c r="AN172" s="23">
        <f t="shared" ca="1" si="207"/>
        <v>-1233.0216458738655</v>
      </c>
      <c r="AO172" s="23">
        <f t="shared" ref="AO172:AT172" ca="1" si="208">AO154+AO157+AO162+AO167+AO170</f>
        <v>18246.636218594133</v>
      </c>
      <c r="AP172" s="23" t="e">
        <f t="shared" ca="1" si="208"/>
        <v>#REF!</v>
      </c>
      <c r="AQ172" s="23" t="e">
        <f t="shared" ca="1" si="208"/>
        <v>#REF!</v>
      </c>
      <c r="AR172" s="23" t="e">
        <f t="shared" ca="1" si="208"/>
        <v>#REF!</v>
      </c>
      <c r="AS172" s="23" t="e">
        <f t="shared" ca="1" si="208"/>
        <v>#REF!</v>
      </c>
      <c r="AT172" s="23" t="e">
        <f t="shared" ca="1" si="208"/>
        <v>#REF!</v>
      </c>
      <c r="AU172" s="21" t="s">
        <v>285</v>
      </c>
      <c r="AX172" s="21"/>
    </row>
    <row r="173" spans="1:50">
      <c r="J173"/>
      <c r="K173"/>
      <c r="L173"/>
      <c r="M173"/>
      <c r="W173" s="478"/>
      <c r="X173" s="478"/>
      <c r="Y173" s="478"/>
      <c r="Z173" s="478"/>
      <c r="AA173"/>
      <c r="AB173"/>
      <c r="AC173"/>
      <c r="AD173"/>
      <c r="AE173"/>
      <c r="AF173"/>
      <c r="AG173"/>
      <c r="AH173"/>
      <c r="AI173"/>
      <c r="AJ173"/>
      <c r="AK173"/>
      <c r="AL173"/>
      <c r="AM173"/>
      <c r="AN173"/>
      <c r="AO173"/>
      <c r="AP173"/>
      <c r="AQ173"/>
      <c r="AR173"/>
      <c r="AS173"/>
      <c r="AT173"/>
      <c r="AU173"/>
    </row>
    <row r="174" spans="1:50" s="1" customFormat="1">
      <c r="A174" s="1" t="s">
        <v>952</v>
      </c>
      <c r="B174" s="13" t="s">
        <v>173</v>
      </c>
      <c r="C174" s="2"/>
      <c r="D174" s="2"/>
      <c r="E174" s="2"/>
      <c r="F174" s="2"/>
      <c r="G174" s="2"/>
      <c r="H174" s="2"/>
      <c r="I174" s="2"/>
      <c r="J174" s="32"/>
      <c r="K174" s="32"/>
      <c r="L174" s="32"/>
      <c r="M174" s="32"/>
      <c r="N174" s="2"/>
      <c r="O174" s="2"/>
      <c r="P174" s="2"/>
      <c r="Q174" s="2"/>
      <c r="R174" s="2"/>
      <c r="S174"/>
      <c r="T174"/>
      <c r="V174" s="2"/>
      <c r="W174" s="32"/>
      <c r="X174" s="32"/>
      <c r="Y174" s="32"/>
      <c r="Z174" s="32"/>
      <c r="AA174" s="32"/>
      <c r="AB174" s="32"/>
      <c r="AC174" s="32"/>
      <c r="AD174" s="32"/>
      <c r="AE174" s="32"/>
      <c r="AF174" s="32"/>
      <c r="AG174" s="32"/>
      <c r="AH174" s="32"/>
      <c r="AI174" s="32"/>
      <c r="AJ174" s="32"/>
      <c r="AK174" s="32"/>
      <c r="AL174" s="32"/>
      <c r="AM174" s="32"/>
      <c r="AN174" s="32"/>
      <c r="AO174" s="32"/>
      <c r="AP174" s="32"/>
      <c r="AQ174" s="32"/>
      <c r="AR174" s="32"/>
      <c r="AS174" s="32"/>
      <c r="AT174" s="32"/>
      <c r="AU174" s="21" t="s">
        <v>19</v>
      </c>
      <c r="AX174" s="21"/>
    </row>
    <row r="175" spans="1:50" s="1" customFormat="1">
      <c r="B175" s="4" t="s">
        <v>174</v>
      </c>
      <c r="J175" s="39">
        <f t="shared" ref="J175:O175" ca="1" si="209">J172</f>
        <v>-157086.22393669383</v>
      </c>
      <c r="K175" s="39">
        <f t="shared" si="209"/>
        <v>-95966.552583501994</v>
      </c>
      <c r="L175" s="39">
        <f t="shared" si="209"/>
        <v>-111698.73987365396</v>
      </c>
      <c r="M175" s="39">
        <f t="shared" si="209"/>
        <v>-25918.09601290834</v>
      </c>
      <c r="N175" s="39">
        <f ca="1">N172</f>
        <v>-8445.0357071773433</v>
      </c>
      <c r="O175" s="39">
        <f t="shared" ca="1" si="209"/>
        <v>-14455.195692227273</v>
      </c>
      <c r="P175" s="39"/>
      <c r="Q175" s="1" t="s">
        <v>19</v>
      </c>
      <c r="S175"/>
      <c r="T175"/>
      <c r="W175" s="650">
        <f>W172</f>
        <v>9724.9117788167096</v>
      </c>
      <c r="X175" s="650">
        <f t="shared" ref="X175:AN175" si="210">X172</f>
        <v>-15019.422992279779</v>
      </c>
      <c r="Y175" s="650">
        <f>Y172</f>
        <v>-10763.64446785544</v>
      </c>
      <c r="Z175" s="650">
        <f t="shared" si="210"/>
        <v>-9729.3977438449783</v>
      </c>
      <c r="AA175" s="39">
        <f ca="1">AA172</f>
        <v>-3128.8664377392806</v>
      </c>
      <c r="AB175" s="39">
        <f t="shared" ca="1" si="210"/>
        <v>-7962.4015244426546</v>
      </c>
      <c r="AC175" s="39">
        <f t="shared" ca="1" si="210"/>
        <v>4257.3199681238975</v>
      </c>
      <c r="AD175" s="39">
        <f t="shared" ca="1" si="210"/>
        <v>4464.8043594935925</v>
      </c>
      <c r="AE175" s="39">
        <f t="shared" ca="1" si="210"/>
        <v>6142.3944236537418</v>
      </c>
      <c r="AF175" s="39">
        <f t="shared" ca="1" si="210"/>
        <v>4296.8840486707541</v>
      </c>
      <c r="AG175" s="39">
        <f t="shared" ca="1" si="210"/>
        <v>4248.5699598001484</v>
      </c>
      <c r="AH175" s="39">
        <f t="shared" ca="1" si="210"/>
        <v>5023.8128788303138</v>
      </c>
      <c r="AI175" s="39">
        <f t="shared" ca="1" si="210"/>
        <v>-3333.9764667074601</v>
      </c>
      <c r="AJ175" s="39">
        <f t="shared" ca="1" si="210"/>
        <v>-2224.4783326439392</v>
      </c>
      <c r="AK175" s="39">
        <f t="shared" ca="1" si="210"/>
        <v>-3201.6608697501792</v>
      </c>
      <c r="AL175" s="39">
        <f t="shared" ca="1" si="210"/>
        <v>-2229.719017429537</v>
      </c>
      <c r="AM175" s="39">
        <f t="shared" ca="1" si="210"/>
        <v>-2232.3393598223361</v>
      </c>
      <c r="AN175" s="39">
        <f t="shared" ca="1" si="210"/>
        <v>-1233.0216458738655</v>
      </c>
      <c r="AO175" s="39">
        <f t="shared" ref="AO175:AT175" ca="1" si="211">AO172</f>
        <v>18246.636218594133</v>
      </c>
      <c r="AP175" s="39" t="e">
        <f t="shared" ca="1" si="211"/>
        <v>#REF!</v>
      </c>
      <c r="AQ175" s="39" t="e">
        <f t="shared" ca="1" si="211"/>
        <v>#REF!</v>
      </c>
      <c r="AR175" s="39" t="e">
        <f t="shared" ca="1" si="211"/>
        <v>#REF!</v>
      </c>
      <c r="AS175" s="39" t="e">
        <f t="shared" ca="1" si="211"/>
        <v>#REF!</v>
      </c>
      <c r="AT175" s="39" t="e">
        <f t="shared" ca="1" si="211"/>
        <v>#REF!</v>
      </c>
      <c r="AU175" s="21" t="s">
        <v>19</v>
      </c>
      <c r="AX175" s="21"/>
    </row>
    <row r="176" spans="1:50" s="1" customFormat="1">
      <c r="B176" s="4" t="s">
        <v>282</v>
      </c>
      <c r="I176" s="51">
        <v>0.25</v>
      </c>
      <c r="J176" s="48">
        <v>-28434</v>
      </c>
      <c r="K176" s="48">
        <v>-23992</v>
      </c>
      <c r="L176" s="48">
        <v>-27925</v>
      </c>
      <c r="M176" s="48">
        <v>-6479</v>
      </c>
      <c r="N176" s="21"/>
      <c r="O176" s="21"/>
      <c r="P176" s="21"/>
      <c r="Q176" s="1" t="s">
        <v>19</v>
      </c>
      <c r="S176"/>
      <c r="T176"/>
      <c r="W176" s="641"/>
      <c r="X176" s="641"/>
      <c r="Y176" s="641"/>
      <c r="Z176" s="641"/>
      <c r="AA176" s="21"/>
      <c r="AB176" s="21"/>
      <c r="AC176" s="21"/>
      <c r="AD176" s="21"/>
      <c r="AE176" s="21"/>
      <c r="AF176" s="21"/>
      <c r="AG176" s="21"/>
      <c r="AH176" s="21"/>
      <c r="AI176" s="21"/>
      <c r="AJ176" s="21"/>
      <c r="AK176" s="21"/>
      <c r="AL176" s="21"/>
      <c r="AM176" s="21"/>
      <c r="AN176" s="21"/>
      <c r="AO176" s="21"/>
      <c r="AP176" s="21"/>
      <c r="AQ176" s="21"/>
      <c r="AR176" s="21"/>
      <c r="AS176" s="21"/>
      <c r="AT176" s="21"/>
      <c r="AU176" s="21" t="s">
        <v>19</v>
      </c>
      <c r="AX176" s="21"/>
    </row>
    <row r="177" spans="1:50" s="1" customFormat="1">
      <c r="A177"/>
      <c r="B177" s="4" t="s">
        <v>175</v>
      </c>
      <c r="I177" s="51">
        <v>0.15</v>
      </c>
      <c r="J177" s="48">
        <v>12082</v>
      </c>
      <c r="K177" s="48">
        <v>6167</v>
      </c>
      <c r="L177" s="48">
        <v>9708</v>
      </c>
      <c r="M177" s="48">
        <v>4172</v>
      </c>
      <c r="N177" s="21"/>
      <c r="O177" s="21"/>
      <c r="P177" s="21"/>
      <c r="Q177" s="1" t="s">
        <v>19</v>
      </c>
      <c r="S177"/>
      <c r="T177"/>
      <c r="W177" s="641"/>
      <c r="X177" s="641"/>
      <c r="Y177" s="641"/>
      <c r="Z177" s="641"/>
      <c r="AA177" s="21"/>
      <c r="AB177" s="21"/>
      <c r="AC177" s="21"/>
      <c r="AD177" s="21"/>
      <c r="AE177" s="21"/>
      <c r="AF177" s="21"/>
      <c r="AG177" s="21"/>
      <c r="AH177" s="21"/>
      <c r="AI177" s="21"/>
      <c r="AJ177" s="21"/>
      <c r="AK177" s="21"/>
      <c r="AL177" s="21"/>
      <c r="AM177" s="21"/>
      <c r="AN177" s="21"/>
      <c r="AO177" s="21"/>
      <c r="AP177" s="21"/>
      <c r="AQ177" s="21"/>
      <c r="AR177" s="21"/>
      <c r="AS177" s="21"/>
      <c r="AT177" s="21"/>
      <c r="AU177" s="21" t="s">
        <v>19</v>
      </c>
      <c r="AX177" s="21"/>
    </row>
    <row r="178" spans="1:50" s="1" customFormat="1" ht="15">
      <c r="A178" s="36"/>
      <c r="B178" s="4" t="s">
        <v>176</v>
      </c>
      <c r="J178" s="48">
        <v>-15418</v>
      </c>
      <c r="K178" s="48">
        <v>-12952</v>
      </c>
      <c r="L178" s="48">
        <v>-11780</v>
      </c>
      <c r="M178" s="48">
        <v>-18342</v>
      </c>
      <c r="N178" s="21"/>
      <c r="O178" s="21"/>
      <c r="P178" s="21"/>
      <c r="Q178" s="1" t="s">
        <v>19</v>
      </c>
      <c r="S178"/>
      <c r="T178"/>
      <c r="W178" s="641"/>
      <c r="X178" s="641"/>
      <c r="Y178" s="641"/>
      <c r="Z178" s="641"/>
      <c r="AA178" s="21"/>
      <c r="AB178" s="21"/>
      <c r="AC178" s="21"/>
      <c r="AD178" s="21"/>
      <c r="AE178" s="21"/>
      <c r="AF178" s="21"/>
      <c r="AG178" s="21"/>
      <c r="AH178" s="21"/>
      <c r="AI178" s="21"/>
      <c r="AJ178" s="21"/>
      <c r="AK178" s="21"/>
      <c r="AL178" s="21"/>
      <c r="AM178" s="21"/>
      <c r="AN178" s="21"/>
      <c r="AO178" s="21"/>
      <c r="AP178" s="21"/>
      <c r="AQ178" s="21"/>
      <c r="AR178" s="21"/>
      <c r="AS178" s="21"/>
      <c r="AT178" s="21"/>
      <c r="AU178" s="21" t="s">
        <v>19</v>
      </c>
      <c r="AX178" s="21"/>
    </row>
    <row r="179" spans="1:50" s="1" customFormat="1" ht="15">
      <c r="A179" s="36"/>
      <c r="B179" s="4" t="s">
        <v>177</v>
      </c>
      <c r="J179" s="48">
        <v>8799</v>
      </c>
      <c r="K179" s="48">
        <v>8799</v>
      </c>
      <c r="L179" s="48">
        <v>8076</v>
      </c>
      <c r="M179" s="48">
        <v>0</v>
      </c>
      <c r="N179" s="21"/>
      <c r="O179" s="21"/>
      <c r="P179" s="21"/>
      <c r="Q179" s="1" t="s">
        <v>19</v>
      </c>
      <c r="S179"/>
      <c r="T179"/>
      <c r="W179" s="641"/>
      <c r="X179" s="641"/>
      <c r="Y179" s="641"/>
      <c r="Z179" s="641"/>
      <c r="AA179" s="21"/>
      <c r="AB179" s="21"/>
      <c r="AC179" s="21"/>
      <c r="AD179" s="21"/>
      <c r="AE179" s="21"/>
      <c r="AF179" s="21"/>
      <c r="AG179" s="21"/>
      <c r="AH179" s="21"/>
      <c r="AI179" s="21"/>
      <c r="AJ179" s="21"/>
      <c r="AK179" s="21"/>
      <c r="AL179" s="21"/>
      <c r="AM179" s="21"/>
      <c r="AN179" s="21"/>
      <c r="AO179" s="21"/>
      <c r="AP179" s="21"/>
      <c r="AQ179" s="21"/>
      <c r="AR179" s="21"/>
      <c r="AS179" s="21"/>
      <c r="AT179" s="21"/>
      <c r="AU179" s="21" t="s">
        <v>19</v>
      </c>
      <c r="AX179" s="21"/>
    </row>
    <row r="180" spans="1:50">
      <c r="B180" s="4" t="s">
        <v>178</v>
      </c>
      <c r="J180" s="48">
        <v>22372</v>
      </c>
      <c r="K180" s="48">
        <v>19611</v>
      </c>
      <c r="L180" s="48">
        <v>16338</v>
      </c>
      <c r="M180" s="48">
        <v>17175</v>
      </c>
      <c r="N180" s="33"/>
      <c r="O180" s="33"/>
      <c r="P180" s="33"/>
      <c r="Q180" s="1" t="s">
        <v>19</v>
      </c>
      <c r="R180" s="1"/>
      <c r="W180" s="658"/>
      <c r="X180" s="658"/>
      <c r="Y180" s="658"/>
      <c r="Z180" s="658"/>
      <c r="AU180" s="21" t="s">
        <v>19</v>
      </c>
      <c r="AX180" s="21"/>
    </row>
    <row r="181" spans="1:50">
      <c r="B181" s="4" t="s">
        <v>179</v>
      </c>
      <c r="J181" s="48">
        <v>733</v>
      </c>
      <c r="K181" s="48">
        <v>2367</v>
      </c>
      <c r="L181" s="48">
        <v>5583</v>
      </c>
      <c r="M181" s="48">
        <v>3474</v>
      </c>
      <c r="N181" s="33"/>
      <c r="O181" s="33"/>
      <c r="P181" s="33"/>
      <c r="Q181" s="1" t="s">
        <v>19</v>
      </c>
      <c r="R181" s="1"/>
      <c r="W181" s="658"/>
      <c r="X181" s="658"/>
      <c r="Y181" s="658"/>
      <c r="Z181" s="658"/>
      <c r="AU181" s="21" t="s">
        <v>19</v>
      </c>
      <c r="AX181" s="21"/>
    </row>
    <row r="182" spans="1:50">
      <c r="B182" s="4" t="s">
        <v>180</v>
      </c>
      <c r="J182" s="48">
        <v>0</v>
      </c>
      <c r="K182" s="48">
        <v>-60</v>
      </c>
      <c r="L182" s="48">
        <v>0</v>
      </c>
      <c r="M182" s="48">
        <v>0</v>
      </c>
      <c r="N182" s="33"/>
      <c r="O182" s="33"/>
      <c r="P182" s="33"/>
      <c r="Q182" s="1" t="s">
        <v>19</v>
      </c>
      <c r="R182" s="1"/>
      <c r="W182" s="658"/>
      <c r="X182" s="658"/>
      <c r="Y182" s="658"/>
      <c r="Z182" s="658"/>
      <c r="AU182" s="21" t="s">
        <v>19</v>
      </c>
      <c r="AX182" s="21"/>
    </row>
    <row r="183" spans="1:50">
      <c r="B183" s="3" t="s">
        <v>181</v>
      </c>
      <c r="C183" s="49"/>
      <c r="D183" s="49"/>
      <c r="E183" s="49"/>
      <c r="F183" s="49"/>
      <c r="G183" s="49"/>
      <c r="H183" s="49"/>
      <c r="I183" s="49"/>
      <c r="J183" s="23">
        <f t="shared" ref="J183:O183" si="212">-SUM(J176:J182)</f>
        <v>-134</v>
      </c>
      <c r="K183" s="23">
        <f t="shared" si="212"/>
        <v>60</v>
      </c>
      <c r="L183" s="23">
        <f t="shared" si="212"/>
        <v>0</v>
      </c>
      <c r="M183" s="23">
        <f t="shared" si="212"/>
        <v>0</v>
      </c>
      <c r="N183" s="23">
        <f t="shared" si="212"/>
        <v>0</v>
      </c>
      <c r="O183" s="23">
        <f t="shared" si="212"/>
        <v>0</v>
      </c>
      <c r="P183" s="23"/>
      <c r="Q183" s="1" t="s">
        <v>19</v>
      </c>
      <c r="R183" s="1"/>
      <c r="W183" s="641">
        <f>N183/12</f>
        <v>0</v>
      </c>
      <c r="X183" s="650">
        <f>W183</f>
        <v>0</v>
      </c>
      <c r="Y183" s="650">
        <f t="shared" ref="Y183:AH183" si="213">X183</f>
        <v>0</v>
      </c>
      <c r="Z183" s="650">
        <f t="shared" si="213"/>
        <v>0</v>
      </c>
      <c r="AA183" s="39">
        <f>Z183</f>
        <v>0</v>
      </c>
      <c r="AB183" s="39">
        <f t="shared" si="213"/>
        <v>0</v>
      </c>
      <c r="AC183" s="39">
        <f t="shared" si="213"/>
        <v>0</v>
      </c>
      <c r="AD183" s="39">
        <f t="shared" si="213"/>
        <v>0</v>
      </c>
      <c r="AE183" s="39">
        <f t="shared" si="213"/>
        <v>0</v>
      </c>
      <c r="AF183" s="39">
        <f t="shared" si="213"/>
        <v>0</v>
      </c>
      <c r="AG183" s="39">
        <f t="shared" si="213"/>
        <v>0</v>
      </c>
      <c r="AH183" s="39">
        <f t="shared" si="213"/>
        <v>0</v>
      </c>
      <c r="AI183" s="145">
        <f>$O$183/6</f>
        <v>0</v>
      </c>
      <c r="AJ183" s="145">
        <f t="shared" ref="AJ183:AT183" si="214">$O$183/6</f>
        <v>0</v>
      </c>
      <c r="AK183" s="145">
        <f t="shared" si="214"/>
        <v>0</v>
      </c>
      <c r="AL183" s="145">
        <f t="shared" si="214"/>
        <v>0</v>
      </c>
      <c r="AM183" s="145">
        <f t="shared" si="214"/>
        <v>0</v>
      </c>
      <c r="AN183" s="145">
        <f t="shared" si="214"/>
        <v>0</v>
      </c>
      <c r="AO183" s="145">
        <f t="shared" si="214"/>
        <v>0</v>
      </c>
      <c r="AP183" s="145">
        <f t="shared" si="214"/>
        <v>0</v>
      </c>
      <c r="AQ183" s="145">
        <f t="shared" si="214"/>
        <v>0</v>
      </c>
      <c r="AR183" s="145">
        <f t="shared" si="214"/>
        <v>0</v>
      </c>
      <c r="AS183" s="145">
        <f t="shared" si="214"/>
        <v>0</v>
      </c>
      <c r="AT183" s="145">
        <f t="shared" si="214"/>
        <v>0</v>
      </c>
      <c r="AU183" s="21" t="s">
        <v>19</v>
      </c>
      <c r="AX183" s="21"/>
    </row>
    <row r="184" spans="1:50">
      <c r="N184" s="405"/>
      <c r="O184" s="405"/>
      <c r="P184" s="405"/>
      <c r="Q184" s="1" t="s">
        <v>19</v>
      </c>
      <c r="R184" s="1"/>
      <c r="W184" s="658"/>
      <c r="X184" s="658"/>
      <c r="Y184" s="658"/>
      <c r="Z184" s="658"/>
      <c r="AU184" s="21" t="s">
        <v>19</v>
      </c>
      <c r="AX184" s="21"/>
    </row>
    <row r="185" spans="1:50">
      <c r="N185" s="405"/>
      <c r="O185" s="405"/>
      <c r="P185" s="405"/>
      <c r="Q185" s="1"/>
      <c r="R185" s="1"/>
      <c r="W185" s="658"/>
      <c r="X185" s="658"/>
      <c r="Y185" s="658"/>
      <c r="Z185" s="658"/>
      <c r="AU185" s="21" t="s">
        <v>19</v>
      </c>
      <c r="AX185" s="21"/>
    </row>
    <row r="186" spans="1:50" s="1" customFormat="1">
      <c r="A186" s="1" t="s">
        <v>285</v>
      </c>
      <c r="B186" s="13" t="s">
        <v>956</v>
      </c>
      <c r="C186" s="2"/>
      <c r="D186" s="2"/>
      <c r="E186" s="2"/>
      <c r="F186" s="2"/>
      <c r="G186" s="2"/>
      <c r="H186" s="2"/>
      <c r="I186" s="2"/>
      <c r="J186" s="32"/>
      <c r="K186" s="32"/>
      <c r="L186" s="32"/>
      <c r="M186" s="32"/>
      <c r="N186" s="2"/>
      <c r="O186" s="2"/>
      <c r="P186" s="2"/>
      <c r="Q186" s="2"/>
      <c r="R186" s="2"/>
      <c r="S186"/>
      <c r="T186"/>
      <c r="V186" s="2"/>
      <c r="W186" s="32"/>
      <c r="X186" s="32"/>
      <c r="Y186" s="32"/>
      <c r="Z186" s="32"/>
      <c r="AA186" s="32"/>
      <c r="AB186" s="32"/>
      <c r="AC186" s="32"/>
      <c r="AD186" s="32"/>
      <c r="AE186" s="32"/>
      <c r="AF186" s="32"/>
      <c r="AG186" s="32"/>
      <c r="AH186" s="32"/>
      <c r="AI186" s="32"/>
      <c r="AJ186" s="32"/>
      <c r="AK186" s="32"/>
      <c r="AL186" s="32"/>
      <c r="AM186" s="32"/>
      <c r="AN186" s="32"/>
      <c r="AO186" s="32"/>
      <c r="AP186" s="32"/>
      <c r="AQ186" s="32"/>
      <c r="AR186" s="32"/>
      <c r="AS186" s="32"/>
      <c r="AT186" s="32"/>
      <c r="AU186" s="21" t="s">
        <v>19</v>
      </c>
      <c r="AX186" s="21"/>
    </row>
    <row r="187" spans="1:50">
      <c r="M187" s="48">
        <f>-474532.31/1000</f>
        <v>-474.53231</v>
      </c>
      <c r="N187" s="392">
        <f>SUM(W187:AH187)</f>
        <v>73.038839999999993</v>
      </c>
      <c r="O187" s="392">
        <f>SUM(AI187:AN187)</f>
        <v>0</v>
      </c>
      <c r="Q187" s="1" t="s">
        <v>19</v>
      </c>
      <c r="W187" s="952">
        <v>46.3</v>
      </c>
      <c r="X187" s="952">
        <v>12.568840000000002</v>
      </c>
      <c r="Y187" s="952">
        <v>-5.87</v>
      </c>
      <c r="Z187" s="952">
        <v>20.04</v>
      </c>
      <c r="AU187" s="21" t="s">
        <v>19</v>
      </c>
    </row>
    <row r="188" spans="1:50">
      <c r="N188" s="405"/>
      <c r="O188" s="405"/>
      <c r="P188" s="405"/>
      <c r="Q188" s="1" t="s">
        <v>19</v>
      </c>
      <c r="R188" s="1"/>
      <c r="W188" s="658"/>
      <c r="X188" s="658"/>
      <c r="Y188" s="658"/>
      <c r="Z188" s="658"/>
      <c r="AU188" s="21" t="s">
        <v>19</v>
      </c>
      <c r="AX188" s="21"/>
    </row>
    <row r="189" spans="1:50">
      <c r="N189" s="405"/>
      <c r="O189" s="405"/>
      <c r="P189" s="405"/>
      <c r="Q189" s="1" t="s">
        <v>19</v>
      </c>
      <c r="R189" s="1"/>
      <c r="W189" s="658"/>
      <c r="X189" s="658"/>
      <c r="Y189" s="658"/>
      <c r="Z189" s="658"/>
      <c r="AU189" s="21" t="s">
        <v>19</v>
      </c>
      <c r="AX189" s="21"/>
    </row>
    <row r="190" spans="1:50">
      <c r="N190" s="405"/>
      <c r="O190" s="405"/>
      <c r="P190" s="405"/>
      <c r="Q190" s="1" t="s">
        <v>19</v>
      </c>
      <c r="R190" s="1"/>
      <c r="W190" s="658"/>
      <c r="X190" s="658"/>
      <c r="Y190" s="658"/>
      <c r="Z190" s="658"/>
      <c r="AU190" s="21" t="s">
        <v>19</v>
      </c>
      <c r="AX190" s="21"/>
    </row>
    <row r="191" spans="1:50" s="1" customFormat="1">
      <c r="A191" s="1" t="s">
        <v>285</v>
      </c>
      <c r="B191" s="13" t="s">
        <v>16</v>
      </c>
      <c r="C191" s="2"/>
      <c r="D191" s="2"/>
      <c r="E191" s="2"/>
      <c r="F191" s="2"/>
      <c r="G191" s="2"/>
      <c r="H191" s="2"/>
      <c r="I191" s="2"/>
      <c r="J191" s="32"/>
      <c r="K191" s="32"/>
      <c r="L191" s="32"/>
      <c r="M191" s="32"/>
      <c r="N191" s="2"/>
      <c r="O191" s="2"/>
      <c r="P191" s="2"/>
      <c r="Q191" s="2"/>
      <c r="R191" s="2"/>
      <c r="S191"/>
      <c r="T191"/>
      <c r="V191" s="2"/>
      <c r="W191" s="32"/>
      <c r="X191" s="32"/>
      <c r="Y191" s="32"/>
      <c r="Z191" s="32"/>
      <c r="AA191" s="32"/>
      <c r="AB191" s="32"/>
      <c r="AC191" s="32"/>
      <c r="AD191" s="32"/>
      <c r="AE191" s="32"/>
      <c r="AF191" s="32"/>
      <c r="AG191" s="32"/>
      <c r="AH191" s="32"/>
      <c r="AI191" s="32"/>
      <c r="AJ191" s="32"/>
      <c r="AK191" s="32"/>
      <c r="AL191" s="32"/>
      <c r="AM191" s="32"/>
      <c r="AN191" s="32"/>
      <c r="AO191" s="32"/>
      <c r="AP191" s="32"/>
      <c r="AQ191" s="32"/>
      <c r="AR191" s="32"/>
      <c r="AS191" s="32"/>
      <c r="AT191" s="32"/>
      <c r="AU191" s="21" t="s">
        <v>19</v>
      </c>
      <c r="AX191" s="21"/>
    </row>
    <row r="192" spans="1:50" ht="15.5">
      <c r="B192" s="256" t="s">
        <v>16</v>
      </c>
      <c r="J192" s="23">
        <f t="shared" ref="J192:K192" ca="1" si="215">J172+J183</f>
        <v>-157220.22393669383</v>
      </c>
      <c r="K192" s="23">
        <f t="shared" si="215"/>
        <v>-95906.552583501994</v>
      </c>
      <c r="L192" s="23">
        <f>L172+L183+L187</f>
        <v>-111698.73987365396</v>
      </c>
      <c r="M192" s="23">
        <f>M172+M183+M187</f>
        <v>-26392.628322908338</v>
      </c>
      <c r="N192" s="23">
        <f ca="1">N172+N183+N187</f>
        <v>-8371.996867177344</v>
      </c>
      <c r="O192" s="23">
        <f ca="1">O172+O183+O187</f>
        <v>-14455.195692227273</v>
      </c>
      <c r="P192" s="23">
        <f t="shared" ref="P192" si="216">P172+P183+P187</f>
        <v>0</v>
      </c>
      <c r="Q192" s="1" t="s">
        <v>19</v>
      </c>
      <c r="R192" s="1"/>
      <c r="W192" s="640">
        <f t="shared" ref="W192:AB192" si="217">W172+W183+W187</f>
        <v>9771.2117788167088</v>
      </c>
      <c r="X192" s="640">
        <f t="shared" si="217"/>
        <v>-15006.854152279779</v>
      </c>
      <c r="Y192" s="640">
        <f>Y172+Y183+Y187</f>
        <v>-10769.514467855441</v>
      </c>
      <c r="Z192" s="640">
        <f t="shared" si="217"/>
        <v>-9709.3577438449774</v>
      </c>
      <c r="AA192" s="23">
        <f ca="1">AA172+AA183+AA187</f>
        <v>-3128.8664377392806</v>
      </c>
      <c r="AB192" s="23">
        <f t="shared" ca="1" si="217"/>
        <v>-7962.4015244426546</v>
      </c>
      <c r="AC192" s="23">
        <f t="shared" ref="AC192:AN192" ca="1" si="218">AC172+AC183+AC187</f>
        <v>4257.3199681238975</v>
      </c>
      <c r="AD192" s="23">
        <f t="shared" ca="1" si="218"/>
        <v>4464.8043594935925</v>
      </c>
      <c r="AE192" s="23">
        <f t="shared" ca="1" si="218"/>
        <v>6142.3944236537418</v>
      </c>
      <c r="AF192" s="23">
        <f t="shared" ca="1" si="218"/>
        <v>4296.8840486707541</v>
      </c>
      <c r="AG192" s="23">
        <f t="shared" ca="1" si="218"/>
        <v>4248.5699598001484</v>
      </c>
      <c r="AH192" s="23">
        <f t="shared" ca="1" si="218"/>
        <v>5023.8128788303138</v>
      </c>
      <c r="AI192" s="23">
        <f t="shared" ca="1" si="218"/>
        <v>-3333.9764667074601</v>
      </c>
      <c r="AJ192" s="23">
        <f t="shared" ca="1" si="218"/>
        <v>-2224.4783326439392</v>
      </c>
      <c r="AK192" s="23">
        <f t="shared" ca="1" si="218"/>
        <v>-3201.6608697501792</v>
      </c>
      <c r="AL192" s="23">
        <f t="shared" ca="1" si="218"/>
        <v>-2229.719017429537</v>
      </c>
      <c r="AM192" s="23">
        <f t="shared" ca="1" si="218"/>
        <v>-2232.3393598223361</v>
      </c>
      <c r="AN192" s="23">
        <f t="shared" ca="1" si="218"/>
        <v>-1233.0216458738655</v>
      </c>
      <c r="AO192" s="23">
        <f t="shared" ref="AO192:AT192" ca="1" si="219">AO172+AO183</f>
        <v>18246.636218594133</v>
      </c>
      <c r="AP192" s="23" t="e">
        <f t="shared" ca="1" si="219"/>
        <v>#REF!</v>
      </c>
      <c r="AQ192" s="23" t="e">
        <f t="shared" ca="1" si="219"/>
        <v>#REF!</v>
      </c>
      <c r="AR192" s="23" t="e">
        <f t="shared" ca="1" si="219"/>
        <v>#REF!</v>
      </c>
      <c r="AS192" s="23" t="e">
        <f t="shared" ca="1" si="219"/>
        <v>#REF!</v>
      </c>
      <c r="AT192" s="23" t="e">
        <f t="shared" ca="1" si="219"/>
        <v>#REF!</v>
      </c>
      <c r="AU192" s="21" t="s">
        <v>19</v>
      </c>
      <c r="AX192" s="21"/>
    </row>
    <row r="193" spans="14:26">
      <c r="Q193" s="1" t="s">
        <v>19</v>
      </c>
      <c r="W193" s="658"/>
      <c r="X193" s="658"/>
      <c r="Y193" s="658"/>
      <c r="Z193" s="658"/>
    </row>
    <row r="194" spans="14:26">
      <c r="N194" s="33"/>
      <c r="Q194" s="1" t="s">
        <v>19</v>
      </c>
      <c r="W194" s="658"/>
      <c r="X194" s="658"/>
      <c r="Y194" s="658"/>
      <c r="Z194" s="658"/>
    </row>
    <row r="195" spans="14:26">
      <c r="Q195" s="1" t="s">
        <v>19</v>
      </c>
      <c r="W195" s="658"/>
      <c r="X195" s="658"/>
      <c r="Y195" s="658"/>
      <c r="Z195" s="658"/>
    </row>
    <row r="196" spans="14:26"/>
    <row r="197" spans="14:26"/>
    <row r="198" spans="14:26"/>
    <row r="199" spans="14:26"/>
    <row r="200" spans="14:26"/>
    <row r="201" spans="14:26"/>
    <row r="202" spans="14:26"/>
  </sheetData>
  <phoneticPr fontId="2" type="noConversion"/>
  <pageMargins left="0.7" right="0.7" top="0.75" bottom="0.75" header="0.3" footer="0.3"/>
  <pageSetup paperSize="9"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6D894-0DA9-41DC-AC6E-5E1C049765B4}">
  <dimension ref="A1:ET304"/>
  <sheetViews>
    <sheetView tabSelected="1" zoomScale="59" workbookViewId="0">
      <pane xSplit="9" ySplit="8" topLeftCell="L253" activePane="bottomRight" state="frozen"/>
      <selection pane="topRight" activeCell="J1" sqref="J1"/>
      <selection pane="bottomLeft" activeCell="A9" sqref="A9"/>
      <selection pane="bottomRight" activeCell="T269" sqref="T269"/>
    </sheetView>
  </sheetViews>
  <sheetFormatPr defaultColWidth="0" defaultRowHeight="14.5" zeroHeight="1" outlineLevelRow="1" outlineLevelCol="1"/>
  <cols>
    <col min="1" max="1" width="6.1796875" style="1" customWidth="1"/>
    <col min="2" max="2" width="13.1796875" style="1" customWidth="1"/>
    <col min="3" max="3" width="3.1796875" style="1" customWidth="1"/>
    <col min="4" max="4" width="2.54296875" style="1" customWidth="1"/>
    <col min="5" max="5" width="2.1796875" style="1" customWidth="1"/>
    <col min="6" max="6" width="4" style="1" customWidth="1"/>
    <col min="7" max="7" width="8.54296875" style="1" customWidth="1"/>
    <col min="8" max="8" width="9.453125" style="1" customWidth="1"/>
    <col min="9" max="9" width="17.54296875" style="1" customWidth="1"/>
    <col min="10" max="10" width="8.81640625" style="1" customWidth="1"/>
    <col min="11" max="11" width="17.1796875" style="21" hidden="1" customWidth="1"/>
    <col min="12" max="12" width="13.1796875" style="21" customWidth="1"/>
    <col min="13" max="14" width="12.81640625" style="21" customWidth="1"/>
    <col min="15" max="15" width="13.1796875" style="21" customWidth="1"/>
    <col min="16" max="16" width="13.54296875" style="21" customWidth="1"/>
    <col min="17" max="17" width="13.54296875" style="21" hidden="1" customWidth="1" outlineLevel="1"/>
    <col min="18" max="18" width="7" style="1" customWidth="1" collapsed="1"/>
    <col min="19" max="19" width="11.453125" bestFit="1" customWidth="1"/>
    <col min="20" max="20" width="13" bestFit="1" customWidth="1"/>
    <col min="21" max="21" width="13.81640625" style="1" customWidth="1"/>
    <col min="22" max="22" width="10.54296875" style="1" bestFit="1" customWidth="1"/>
    <col min="23" max="23" width="15.453125" style="21" customWidth="1"/>
    <col min="24" max="40" width="12.54296875" style="21" customWidth="1"/>
    <col min="41" max="44" width="12.54296875" style="21" hidden="1" customWidth="1" outlineLevel="1"/>
    <col min="45" max="45" width="12.54296875" style="520" hidden="1" customWidth="1" outlineLevel="1"/>
    <col min="46" max="46" width="12.54296875" style="21" hidden="1" customWidth="1" outlineLevel="1"/>
    <col min="47" max="47" width="8.54296875" style="21" customWidth="1" collapsed="1"/>
    <col min="48" max="48" width="8.81640625" style="1" hidden="1" customWidth="1" outlineLevel="1"/>
    <col min="49" max="149" width="8.54296875" style="1" hidden="1" customWidth="1" outlineLevel="1"/>
    <col min="150" max="150" width="8.54296875" style="1" hidden="1" customWidth="1" collapsed="1"/>
    <col min="151" max="16384" width="8.54296875" style="1" hidden="1"/>
  </cols>
  <sheetData>
    <row r="1" spans="1:47">
      <c r="A1" s="7" t="s">
        <v>23</v>
      </c>
      <c r="K1" s="1"/>
      <c r="L1" s="1"/>
      <c r="M1" s="1"/>
      <c r="N1" s="1"/>
      <c r="O1" s="1"/>
      <c r="P1" s="1"/>
      <c r="Q1" s="1"/>
      <c r="V1"/>
      <c r="W1"/>
      <c r="X1"/>
      <c r="Y1"/>
      <c r="Z1"/>
      <c r="AA1" s="1"/>
      <c r="AB1" s="1"/>
      <c r="AC1" s="1"/>
      <c r="AD1" s="1"/>
      <c r="AE1" s="1"/>
      <c r="AF1" s="1"/>
      <c r="AG1" s="1"/>
      <c r="AH1" s="1"/>
      <c r="AI1" s="1"/>
      <c r="AJ1" s="1"/>
      <c r="AK1" s="1"/>
      <c r="AL1" s="1"/>
      <c r="AM1" s="1"/>
      <c r="AN1" s="1"/>
      <c r="AO1" s="1"/>
      <c r="AP1" s="1"/>
      <c r="AQ1" s="1"/>
      <c r="AR1" s="1"/>
      <c r="AT1" s="1"/>
      <c r="AU1" s="1" t="s">
        <v>19</v>
      </c>
    </row>
    <row r="2" spans="1:47">
      <c r="A2" s="1" t="s">
        <v>24</v>
      </c>
      <c r="K2" s="1"/>
      <c r="L2" s="1"/>
      <c r="M2" s="1"/>
      <c r="N2" s="1"/>
      <c r="O2" s="1"/>
      <c r="P2" s="1"/>
      <c r="Q2" s="1"/>
      <c r="V2"/>
      <c r="W2"/>
      <c r="X2"/>
      <c r="Y2"/>
      <c r="Z2"/>
      <c r="AA2" s="1"/>
      <c r="AB2" s="1"/>
      <c r="AC2" s="1"/>
      <c r="AD2" s="1"/>
      <c r="AE2" s="1"/>
      <c r="AF2" s="1"/>
      <c r="AG2" s="1"/>
      <c r="AH2" s="1"/>
      <c r="AI2" s="1"/>
      <c r="AJ2" s="1"/>
      <c r="AK2" s="1"/>
      <c r="AL2" s="1"/>
      <c r="AM2" s="1"/>
      <c r="AN2" s="1"/>
      <c r="AO2" s="1"/>
      <c r="AP2" s="1"/>
      <c r="AQ2" s="1"/>
      <c r="AR2" s="1"/>
      <c r="AT2" s="1"/>
      <c r="AU2" s="1" t="s">
        <v>19</v>
      </c>
    </row>
    <row r="3" spans="1:47">
      <c r="A3" s="8" t="s">
        <v>25</v>
      </c>
      <c r="K3" s="1"/>
      <c r="L3" s="1"/>
      <c r="M3" s="1"/>
      <c r="N3" s="1"/>
      <c r="O3" s="1"/>
      <c r="P3" s="1"/>
      <c r="Q3" s="1"/>
      <c r="V3"/>
      <c r="W3"/>
      <c r="X3"/>
      <c r="Y3"/>
      <c r="Z3"/>
      <c r="AA3" s="1"/>
      <c r="AB3" s="1"/>
      <c r="AC3" s="1"/>
      <c r="AD3" s="1"/>
      <c r="AE3" s="1"/>
      <c r="AF3" s="1"/>
      <c r="AG3" s="1"/>
      <c r="AH3" s="1"/>
      <c r="AI3" s="1"/>
      <c r="AJ3" s="1"/>
      <c r="AK3" s="1"/>
      <c r="AL3" s="1"/>
      <c r="AM3" s="1"/>
      <c r="AN3" s="1"/>
      <c r="AO3" s="1"/>
      <c r="AP3" s="1"/>
      <c r="AQ3" s="1"/>
      <c r="AR3" s="1"/>
      <c r="AT3" s="1"/>
      <c r="AU3" s="1" t="s">
        <v>19</v>
      </c>
    </row>
    <row r="4" spans="1:47">
      <c r="A4" s="9" t="s">
        <v>26</v>
      </c>
      <c r="K4" s="1"/>
      <c r="L4" s="1"/>
      <c r="M4" s="1"/>
      <c r="N4" s="1"/>
      <c r="O4" s="1"/>
      <c r="P4" s="1"/>
      <c r="Q4" s="1"/>
      <c r="V4"/>
      <c r="W4"/>
      <c r="X4"/>
      <c r="Y4"/>
      <c r="Z4"/>
      <c r="AA4" s="1"/>
      <c r="AB4" s="1"/>
      <c r="AC4" s="1"/>
      <c r="AD4" s="1"/>
      <c r="AE4" s="1"/>
      <c r="AF4" s="1"/>
      <c r="AG4" s="1"/>
      <c r="AH4" s="1"/>
      <c r="AI4" s="1"/>
      <c r="AJ4" s="1"/>
      <c r="AK4" s="1"/>
      <c r="AL4" s="1"/>
      <c r="AM4" s="1"/>
      <c r="AN4" s="1"/>
      <c r="AO4" s="1"/>
      <c r="AP4" s="1"/>
      <c r="AQ4" s="1"/>
      <c r="AR4" s="1"/>
      <c r="AT4" s="1"/>
      <c r="AU4" s="1" t="s">
        <v>19</v>
      </c>
    </row>
    <row r="5" spans="1:47">
      <c r="K5" s="1"/>
      <c r="L5" s="1"/>
      <c r="M5" s="1"/>
      <c r="N5" s="1"/>
      <c r="O5" s="1"/>
      <c r="P5" s="1"/>
      <c r="Q5" s="1"/>
      <c r="W5" s="1"/>
      <c r="X5" s="1"/>
      <c r="Y5" s="1"/>
      <c r="Z5" s="1"/>
      <c r="AA5" s="1"/>
      <c r="AB5" s="1"/>
      <c r="AC5" s="1"/>
      <c r="AD5" s="1"/>
      <c r="AE5" s="1"/>
      <c r="AF5" s="1"/>
      <c r="AG5" s="1"/>
      <c r="AH5" s="1"/>
      <c r="AI5" s="1"/>
      <c r="AJ5" s="1"/>
      <c r="AK5" s="1"/>
      <c r="AL5" s="1"/>
      <c r="AM5" s="1"/>
      <c r="AN5" s="1"/>
      <c r="AO5" s="1"/>
      <c r="AP5" s="1"/>
      <c r="AQ5" s="1"/>
      <c r="AR5" s="1"/>
      <c r="AT5" s="1"/>
      <c r="AU5" s="1" t="s">
        <v>19</v>
      </c>
    </row>
    <row r="6" spans="1:47">
      <c r="I6" s="21"/>
      <c r="K6" s="602" t="s">
        <v>32</v>
      </c>
      <c r="L6" s="602"/>
      <c r="M6" s="602"/>
      <c r="N6" s="602"/>
      <c r="O6" s="604" t="s">
        <v>33</v>
      </c>
      <c r="P6" s="604"/>
      <c r="Q6" s="603"/>
      <c r="W6" s="607" t="s">
        <v>821</v>
      </c>
      <c r="X6" s="607"/>
      <c r="Y6" s="1306"/>
      <c r="Z6" s="1304"/>
      <c r="AA6" s="604" t="s">
        <v>834</v>
      </c>
      <c r="AB6" s="604"/>
      <c r="AC6" s="604"/>
      <c r="AD6" s="604"/>
      <c r="AE6" s="604"/>
      <c r="AF6" s="604"/>
      <c r="AG6" s="604"/>
      <c r="AH6" s="604"/>
      <c r="AI6" s="604"/>
      <c r="AJ6" s="604"/>
      <c r="AK6" s="604"/>
      <c r="AL6" s="604"/>
      <c r="AM6" s="604"/>
      <c r="AN6" s="604"/>
      <c r="AO6" s="604"/>
      <c r="AP6" s="604"/>
      <c r="AQ6" s="604"/>
      <c r="AR6" s="604"/>
      <c r="AS6" s="604"/>
      <c r="AT6" s="604"/>
      <c r="AU6" s="1" t="s">
        <v>19</v>
      </c>
    </row>
    <row r="7" spans="1:47" s="401" customFormat="1">
      <c r="K7" s="11">
        <v>2022</v>
      </c>
      <c r="L7" s="11">
        <f>K7+1</f>
        <v>2023</v>
      </c>
      <c r="M7" s="11">
        <f>L7+1</f>
        <v>2024</v>
      </c>
      <c r="N7" s="550">
        <f>M7+1</f>
        <v>2025</v>
      </c>
      <c r="O7" s="560">
        <f>N7+1</f>
        <v>2026</v>
      </c>
      <c r="P7" s="560" t="s">
        <v>429</v>
      </c>
      <c r="Q7" s="560">
        <f>O7+1</f>
        <v>2027</v>
      </c>
      <c r="S7"/>
      <c r="T7"/>
      <c r="W7" s="385">
        <v>46023</v>
      </c>
      <c r="X7" s="385">
        <f t="shared" ref="X7:AB7" si="0">EDATE(W7,1)</f>
        <v>46054</v>
      </c>
      <c r="Y7" s="385">
        <f t="shared" si="0"/>
        <v>46082</v>
      </c>
      <c r="Z7" s="385">
        <f t="shared" si="0"/>
        <v>46113</v>
      </c>
      <c r="AA7" s="385">
        <f t="shared" si="0"/>
        <v>46143</v>
      </c>
      <c r="AB7" s="385">
        <f t="shared" si="0"/>
        <v>46174</v>
      </c>
      <c r="AC7" s="385">
        <f t="shared" ref="AC7:AT7" si="1">EDATE(AB7,1)</f>
        <v>46204</v>
      </c>
      <c r="AD7" s="385">
        <f t="shared" si="1"/>
        <v>46235</v>
      </c>
      <c r="AE7" s="385">
        <f t="shared" si="1"/>
        <v>46266</v>
      </c>
      <c r="AF7" s="385">
        <f t="shared" si="1"/>
        <v>46296</v>
      </c>
      <c r="AG7" s="385">
        <f t="shared" si="1"/>
        <v>46327</v>
      </c>
      <c r="AH7" s="385">
        <f t="shared" si="1"/>
        <v>46357</v>
      </c>
      <c r="AI7" s="385">
        <f t="shared" si="1"/>
        <v>46388</v>
      </c>
      <c r="AJ7" s="385">
        <f t="shared" si="1"/>
        <v>46419</v>
      </c>
      <c r="AK7" s="385">
        <f t="shared" si="1"/>
        <v>46447</v>
      </c>
      <c r="AL7" s="385">
        <f t="shared" si="1"/>
        <v>46478</v>
      </c>
      <c r="AM7" s="385">
        <f t="shared" si="1"/>
        <v>46508</v>
      </c>
      <c r="AN7" s="385">
        <f t="shared" si="1"/>
        <v>46539</v>
      </c>
      <c r="AO7" s="385">
        <f t="shared" si="1"/>
        <v>46569</v>
      </c>
      <c r="AP7" s="385">
        <f t="shared" si="1"/>
        <v>46600</v>
      </c>
      <c r="AQ7" s="385">
        <f t="shared" si="1"/>
        <v>46631</v>
      </c>
      <c r="AR7" s="385">
        <f t="shared" si="1"/>
        <v>46661</v>
      </c>
      <c r="AS7" s="385">
        <f t="shared" si="1"/>
        <v>46692</v>
      </c>
      <c r="AT7" s="385">
        <f t="shared" si="1"/>
        <v>46722</v>
      </c>
      <c r="AU7" s="401" t="s">
        <v>19</v>
      </c>
    </row>
    <row r="8" spans="1:47">
      <c r="I8" s="26"/>
      <c r="K8" s="5" t="s">
        <v>22</v>
      </c>
      <c r="L8" s="5" t="s">
        <v>22</v>
      </c>
      <c r="M8" s="5" t="s">
        <v>22</v>
      </c>
      <c r="N8" s="5" t="s">
        <v>22</v>
      </c>
      <c r="O8" s="5" t="s">
        <v>22</v>
      </c>
      <c r="P8" s="5" t="s">
        <v>22</v>
      </c>
      <c r="Q8" s="5" t="s">
        <v>22</v>
      </c>
      <c r="W8" s="5" t="s">
        <v>22</v>
      </c>
      <c r="X8" s="5" t="s">
        <v>22</v>
      </c>
      <c r="Y8" s="5" t="s">
        <v>22</v>
      </c>
      <c r="Z8" s="5" t="s">
        <v>22</v>
      </c>
      <c r="AA8" s="5" t="s">
        <v>22</v>
      </c>
      <c r="AB8" s="5" t="s">
        <v>22</v>
      </c>
      <c r="AC8" s="5" t="s">
        <v>22</v>
      </c>
      <c r="AD8" s="5" t="s">
        <v>22</v>
      </c>
      <c r="AE8" s="5" t="s">
        <v>22</v>
      </c>
      <c r="AF8" s="5" t="s">
        <v>22</v>
      </c>
      <c r="AG8" s="5" t="s">
        <v>22</v>
      </c>
      <c r="AH8" s="5" t="s">
        <v>22</v>
      </c>
      <c r="AI8" s="5" t="s">
        <v>22</v>
      </c>
      <c r="AJ8" s="5" t="s">
        <v>22</v>
      </c>
      <c r="AK8" s="5" t="s">
        <v>22</v>
      </c>
      <c r="AL8" s="5" t="s">
        <v>22</v>
      </c>
      <c r="AM8" s="5" t="s">
        <v>22</v>
      </c>
      <c r="AN8" s="5" t="s">
        <v>22</v>
      </c>
      <c r="AO8" s="5" t="s">
        <v>22</v>
      </c>
      <c r="AP8" s="5" t="s">
        <v>22</v>
      </c>
      <c r="AQ8" s="5" t="s">
        <v>22</v>
      </c>
      <c r="AR8" s="5" t="s">
        <v>22</v>
      </c>
      <c r="AS8" s="5" t="s">
        <v>22</v>
      </c>
      <c r="AT8" s="5" t="s">
        <v>22</v>
      </c>
      <c r="AU8" s="1" t="s">
        <v>19</v>
      </c>
    </row>
    <row r="9" spans="1:47">
      <c r="A9" s="1" t="s">
        <v>140</v>
      </c>
      <c r="B9" s="1" t="s">
        <v>1046</v>
      </c>
      <c r="C9" s="13" t="s">
        <v>105</v>
      </c>
      <c r="D9" s="2"/>
      <c r="E9" s="2"/>
      <c r="F9" s="2"/>
      <c r="G9" s="2"/>
      <c r="H9" s="2"/>
      <c r="I9" s="2"/>
      <c r="J9" s="1002"/>
      <c r="K9" s="2"/>
      <c r="L9" s="2"/>
      <c r="M9" s="2"/>
      <c r="N9" s="2"/>
      <c r="O9" s="2"/>
      <c r="P9" s="2"/>
      <c r="Q9" s="2"/>
      <c r="R9" s="2"/>
      <c r="U9" s="2"/>
      <c r="V9" s="2"/>
      <c r="W9" s="2"/>
      <c r="X9" s="2"/>
      <c r="Y9" s="2"/>
      <c r="Z9" s="2"/>
      <c r="AA9" s="2"/>
      <c r="AB9" s="2"/>
      <c r="AC9" s="2"/>
      <c r="AD9" s="2"/>
      <c r="AE9" s="2"/>
      <c r="AF9" s="2"/>
      <c r="AG9" s="2"/>
      <c r="AH9" s="2"/>
      <c r="AI9" s="2"/>
      <c r="AJ9" s="2"/>
      <c r="AK9" s="2"/>
      <c r="AL9" s="2"/>
      <c r="AM9" s="2"/>
      <c r="AN9" s="2"/>
      <c r="AO9" s="2"/>
      <c r="AP9" s="2"/>
      <c r="AQ9" s="2"/>
      <c r="AR9" s="2"/>
      <c r="AS9" s="521"/>
      <c r="AT9" s="2"/>
      <c r="AU9" s="1" t="s">
        <v>19</v>
      </c>
    </row>
    <row r="10" spans="1:47">
      <c r="D10" s="26" t="s">
        <v>94</v>
      </c>
      <c r="K10" s="23">
        <f>K11+K13+K14</f>
        <v>25040</v>
      </c>
      <c r="L10" s="59">
        <f t="shared" ref="L10:M11" si="2">K43</f>
        <v>13978</v>
      </c>
      <c r="M10" s="59">
        <f t="shared" si="2"/>
        <v>13965</v>
      </c>
      <c r="N10" s="59">
        <f t="shared" ref="N10:P14" si="3">M43</f>
        <v>9842</v>
      </c>
      <c r="O10" s="59">
        <f t="shared" si="3"/>
        <v>4746.49</v>
      </c>
      <c r="P10" s="59">
        <f t="shared" si="3"/>
        <v>9757.9586524878232</v>
      </c>
      <c r="Q10" s="59"/>
      <c r="R10" s="1" t="s">
        <v>19</v>
      </c>
      <c r="W10" s="653">
        <f>N43</f>
        <v>4746.49</v>
      </c>
      <c r="X10" s="653">
        <f t="shared" ref="X10:Y14" si="4">W43</f>
        <v>4444.9169000000002</v>
      </c>
      <c r="Y10" s="653">
        <f t="shared" si="4"/>
        <v>4120.9948999999997</v>
      </c>
      <c r="Z10" s="653">
        <f t="shared" ref="Z10:AG11" si="5">Y43</f>
        <v>3819.6501999999996</v>
      </c>
      <c r="AA10" s="59">
        <f>Z43</f>
        <v>3518.9521038302473</v>
      </c>
      <c r="AB10" s="59">
        <f t="shared" si="5"/>
        <v>3372.9940877543186</v>
      </c>
      <c r="AC10" s="59">
        <f t="shared" si="5"/>
        <v>3239.3596550861821</v>
      </c>
      <c r="AD10" s="59">
        <f>AC43</f>
        <v>4411.6258516727094</v>
      </c>
      <c r="AE10" s="59">
        <f t="shared" si="5"/>
        <v>5548.8199756364284</v>
      </c>
      <c r="AF10" s="59">
        <f t="shared" si="5"/>
        <v>6653.8442631778462</v>
      </c>
      <c r="AG10" s="59">
        <f t="shared" si="5"/>
        <v>7721.9720141507032</v>
      </c>
      <c r="AH10" s="59">
        <f>AG43</f>
        <v>8756.3355374724051</v>
      </c>
      <c r="AI10" s="59">
        <f>AH43</f>
        <v>9757.9586524878214</v>
      </c>
      <c r="AJ10" s="59">
        <f t="shared" ref="AJ10:AM11" si="6">AI43</f>
        <v>11314.694764029651</v>
      </c>
      <c r="AK10" s="59">
        <f t="shared" si="6"/>
        <v>12816.778874664691</v>
      </c>
      <c r="AL10" s="59">
        <f t="shared" si="6"/>
        <v>14269.880354858562</v>
      </c>
      <c r="AM10" s="59">
        <f t="shared" si="6"/>
        <v>15668.703565273672</v>
      </c>
      <c r="AN10" s="59">
        <f>AM43</f>
        <v>17015.896325578819</v>
      </c>
      <c r="AO10" s="59">
        <f t="shared" ref="AO10:AT10" si="7">AN43</f>
        <v>18312.427364864099</v>
      </c>
      <c r="AP10" s="59">
        <f t="shared" si="7"/>
        <v>19471.597904722203</v>
      </c>
      <c r="AQ10" s="59">
        <f t="shared" si="7"/>
        <v>20579.137994470344</v>
      </c>
      <c r="AR10" s="59">
        <f t="shared" si="7"/>
        <v>21635.04763410852</v>
      </c>
      <c r="AS10" s="59">
        <f t="shared" si="7"/>
        <v>22641.486627752212</v>
      </c>
      <c r="AT10" s="59">
        <f t="shared" si="7"/>
        <v>23603.419113002925</v>
      </c>
      <c r="AU10" s="21" t="s">
        <v>19</v>
      </c>
    </row>
    <row r="11" spans="1:47" outlineLevel="1">
      <c r="D11" s="26"/>
      <c r="E11" s="1" t="s">
        <v>99</v>
      </c>
      <c r="K11" s="20">
        <v>17833</v>
      </c>
      <c r="L11" s="39">
        <f t="shared" si="2"/>
        <v>9290</v>
      </c>
      <c r="M11" s="39">
        <f t="shared" si="2"/>
        <v>11358</v>
      </c>
      <c r="N11" s="39">
        <f t="shared" si="3"/>
        <v>7593</v>
      </c>
      <c r="O11" s="39">
        <f t="shared" si="3"/>
        <v>3485.49</v>
      </c>
      <c r="P11" s="39">
        <f t="shared" si="3"/>
        <v>1797.1378120637089</v>
      </c>
      <c r="Q11" s="39"/>
      <c r="R11" s="1" t="s">
        <v>19</v>
      </c>
      <c r="W11" s="650">
        <f>N44</f>
        <v>3485.49</v>
      </c>
      <c r="X11" s="650">
        <f t="shared" si="4"/>
        <v>3215.79</v>
      </c>
      <c r="Y11" s="650">
        <f t="shared" si="4"/>
        <v>2965.79</v>
      </c>
      <c r="Z11" s="650">
        <f>Y44</f>
        <v>2715.79</v>
      </c>
      <c r="AA11" s="39">
        <f>Z44</f>
        <v>2469.616</v>
      </c>
      <c r="AB11" s="39">
        <f t="shared" si="5"/>
        <v>2376.7647283072556</v>
      </c>
      <c r="AC11" s="39">
        <f t="shared" si="5"/>
        <v>2292.8594653105383</v>
      </c>
      <c r="AD11" s="39">
        <f t="shared" si="5"/>
        <v>2210.0811412999578</v>
      </c>
      <c r="AE11" s="39">
        <f>AD44</f>
        <v>2126.8296786978899</v>
      </c>
      <c r="AF11" s="39">
        <f t="shared" si="5"/>
        <v>2045.211886005442</v>
      </c>
      <c r="AG11" s="39">
        <f t="shared" si="5"/>
        <v>1961.7965290423681</v>
      </c>
      <c r="AH11" s="39">
        <f>AG44</f>
        <v>1878.857432059822</v>
      </c>
      <c r="AI11" s="39">
        <f>AH44</f>
        <v>1797.137812063708</v>
      </c>
      <c r="AJ11" s="39">
        <f t="shared" si="6"/>
        <v>1655.1800905955297</v>
      </c>
      <c r="AK11" s="39">
        <f t="shared" si="6"/>
        <v>1511.028947067434</v>
      </c>
      <c r="AL11" s="39">
        <f t="shared" si="6"/>
        <v>1368.7999244840937</v>
      </c>
      <c r="AM11" s="39">
        <f t="shared" si="6"/>
        <v>1224.6487809559981</v>
      </c>
      <c r="AN11" s="39">
        <f>AM44</f>
        <v>1080.4976374279024</v>
      </c>
      <c r="AO11" s="39">
        <f t="shared" ref="AO11:AT11" si="8">AN44</f>
        <v>937.04971946151045</v>
      </c>
      <c r="AP11" s="39">
        <f t="shared" si="8"/>
        <v>730.63691883252216</v>
      </c>
      <c r="AQ11" s="39">
        <f t="shared" si="8"/>
        <v>524.22411820353386</v>
      </c>
      <c r="AR11" s="39">
        <f t="shared" si="8"/>
        <v>317.81131757454557</v>
      </c>
      <c r="AS11" s="39">
        <f t="shared" si="8"/>
        <v>112.98476683872389</v>
      </c>
      <c r="AT11" s="39">
        <f t="shared" si="8"/>
        <v>-86.609665064428214</v>
      </c>
      <c r="AU11" s="21" t="s">
        <v>19</v>
      </c>
    </row>
    <row r="12" spans="1:47" outlineLevel="1">
      <c r="D12" s="26"/>
      <c r="E12" s="237" t="s">
        <v>482</v>
      </c>
      <c r="K12" s="20"/>
      <c r="L12" s="39"/>
      <c r="M12" s="39"/>
      <c r="N12" s="39">
        <f t="shared" si="3"/>
        <v>0</v>
      </c>
      <c r="O12" s="39">
        <f t="shared" si="3"/>
        <v>0</v>
      </c>
      <c r="P12" s="39">
        <f t="shared" si="3"/>
        <v>7309.7847787265928</v>
      </c>
      <c r="Q12" s="39"/>
      <c r="R12" s="1" t="s">
        <v>19</v>
      </c>
      <c r="W12" s="650">
        <f>N45</f>
        <v>0</v>
      </c>
      <c r="X12" s="650">
        <f t="shared" si="4"/>
        <v>0</v>
      </c>
      <c r="Y12" s="650">
        <f t="shared" si="4"/>
        <v>0</v>
      </c>
      <c r="Z12" s="650">
        <f>Y45</f>
        <v>0</v>
      </c>
      <c r="AA12" s="39">
        <f>Z45</f>
        <v>0</v>
      </c>
      <c r="AB12" s="39">
        <f t="shared" ref="AB12:AD12" si="9">AA45</f>
        <v>0</v>
      </c>
      <c r="AC12" s="39">
        <f t="shared" si="9"/>
        <v>0</v>
      </c>
      <c r="AD12" s="39">
        <f t="shared" si="9"/>
        <v>1304.3482133043733</v>
      </c>
      <c r="AE12" s="39">
        <f>AD45</f>
        <v>2574.2761265354366</v>
      </c>
      <c r="AF12" s="39">
        <f>AE45</f>
        <v>3809.7837396931905</v>
      </c>
      <c r="AG12" s="39">
        <f>AF45</f>
        <v>5010.8710527776338</v>
      </c>
      <c r="AH12" s="39">
        <f t="shared" ref="AH12:AM12" si="10">AG45</f>
        <v>6177.5380657887681</v>
      </c>
      <c r="AI12" s="39">
        <f t="shared" si="10"/>
        <v>7309.7847787265928</v>
      </c>
      <c r="AJ12" s="39">
        <f t="shared" si="10"/>
        <v>9059.7852982432923</v>
      </c>
      <c r="AK12" s="39">
        <f t="shared" si="10"/>
        <v>10758.155367650028</v>
      </c>
      <c r="AL12" s="39">
        <f t="shared" si="10"/>
        <v>12404.894986946798</v>
      </c>
      <c r="AM12" s="39">
        <f t="shared" si="10"/>
        <v>14000.004156133604</v>
      </c>
      <c r="AN12" s="39">
        <f>AM45</f>
        <v>15543.482875210444</v>
      </c>
      <c r="AO12" s="39">
        <f t="shared" ref="AO12:AT12" si="11">AN45</f>
        <v>17035.331144177318</v>
      </c>
      <c r="AP12" s="39">
        <f t="shared" si="11"/>
        <v>18475.548963034231</v>
      </c>
      <c r="AQ12" s="39">
        <f t="shared" si="11"/>
        <v>19864.136331781177</v>
      </c>
      <c r="AR12" s="39">
        <f t="shared" si="11"/>
        <v>21201.093250418158</v>
      </c>
      <c r="AS12" s="39">
        <f t="shared" si="11"/>
        <v>22486.419718945177</v>
      </c>
      <c r="AT12" s="39">
        <f t="shared" si="11"/>
        <v>23720.11573736223</v>
      </c>
      <c r="AU12" s="21" t="s">
        <v>19</v>
      </c>
    </row>
    <row r="13" spans="1:47" outlineLevel="1">
      <c r="D13" s="26"/>
      <c r="E13" s="1" t="s">
        <v>100</v>
      </c>
      <c r="K13" s="20">
        <v>1982</v>
      </c>
      <c r="L13" s="39">
        <f t="shared" ref="L13:M14" si="12">K46</f>
        <v>2193</v>
      </c>
      <c r="M13" s="39">
        <f t="shared" si="12"/>
        <v>1567</v>
      </c>
      <c r="N13" s="39">
        <f t="shared" si="3"/>
        <v>992</v>
      </c>
      <c r="O13" s="39">
        <f t="shared" si="3"/>
        <v>542</v>
      </c>
      <c r="P13" s="39">
        <f t="shared" si="3"/>
        <v>271</v>
      </c>
      <c r="Q13" s="39"/>
      <c r="R13" s="1" t="s">
        <v>19</v>
      </c>
      <c r="W13" s="650">
        <f>N46</f>
        <v>542</v>
      </c>
      <c r="X13" s="650">
        <f t="shared" si="4"/>
        <v>512</v>
      </c>
      <c r="Y13" s="650">
        <f t="shared" si="4"/>
        <v>482</v>
      </c>
      <c r="Z13" s="650">
        <f>Y46</f>
        <v>458</v>
      </c>
      <c r="AA13" s="39">
        <f>Z46</f>
        <v>436.9</v>
      </c>
      <c r="AB13" s="39">
        <f t="shared" ref="AB13:AM14" si="13">AA46</f>
        <v>416.16249999999997</v>
      </c>
      <c r="AC13" s="39">
        <f t="shared" si="13"/>
        <v>395.42499999999995</v>
      </c>
      <c r="AD13" s="39">
        <f t="shared" si="13"/>
        <v>374.68749999999994</v>
      </c>
      <c r="AE13" s="39">
        <f t="shared" si="13"/>
        <v>353.94999999999993</v>
      </c>
      <c r="AF13" s="39">
        <f t="shared" si="13"/>
        <v>333.21249999999992</v>
      </c>
      <c r="AG13" s="39">
        <f t="shared" si="13"/>
        <v>312.47499999999991</v>
      </c>
      <c r="AH13" s="39">
        <f t="shared" si="13"/>
        <v>291.7374999999999</v>
      </c>
      <c r="AI13" s="39">
        <f t="shared" si="13"/>
        <v>270.99999999999989</v>
      </c>
      <c r="AJ13" s="39">
        <f t="shared" si="13"/>
        <v>248.41666666666654</v>
      </c>
      <c r="AK13" s="39">
        <f t="shared" si="13"/>
        <v>225.8333333333332</v>
      </c>
      <c r="AL13" s="39">
        <f t="shared" si="13"/>
        <v>203.24999999999986</v>
      </c>
      <c r="AM13" s="39">
        <f t="shared" si="13"/>
        <v>180.66666666666652</v>
      </c>
      <c r="AN13" s="39">
        <f>AM46</f>
        <v>158.08333333333317</v>
      </c>
      <c r="AO13" s="39">
        <f t="shared" ref="AO13:AT13" si="14">AN46</f>
        <v>135.49999999999983</v>
      </c>
      <c r="AP13" s="39">
        <f t="shared" si="14"/>
        <v>102.9813141516609</v>
      </c>
      <c r="AQ13" s="39">
        <f t="shared" si="14"/>
        <v>70.462628303321964</v>
      </c>
      <c r="AR13" s="39">
        <f t="shared" si="14"/>
        <v>37.943942454983031</v>
      </c>
      <c r="AS13" s="39">
        <f t="shared" si="14"/>
        <v>5.6751575904767932</v>
      </c>
      <c r="AT13" s="39">
        <f t="shared" si="14"/>
        <v>-25.769348798458655</v>
      </c>
      <c r="AU13" s="21" t="s">
        <v>19</v>
      </c>
    </row>
    <row r="14" spans="1:47" outlineLevel="1">
      <c r="D14" s="26"/>
      <c r="E14" s="1" t="s">
        <v>101</v>
      </c>
      <c r="K14" s="20">
        <v>5225</v>
      </c>
      <c r="L14" s="39">
        <f t="shared" si="12"/>
        <v>2495</v>
      </c>
      <c r="M14" s="39">
        <f t="shared" si="12"/>
        <v>1040</v>
      </c>
      <c r="N14" s="39">
        <f t="shared" si="3"/>
        <v>1257</v>
      </c>
      <c r="O14" s="39">
        <f t="shared" si="3"/>
        <v>719</v>
      </c>
      <c r="P14" s="39">
        <f t="shared" si="3"/>
        <v>380.03606169752277</v>
      </c>
      <c r="Q14" s="39"/>
      <c r="R14" s="1" t="s">
        <v>19</v>
      </c>
      <c r="W14" s="650">
        <f>N47</f>
        <v>719</v>
      </c>
      <c r="X14" s="650">
        <f t="shared" si="4"/>
        <v>717.12689999999998</v>
      </c>
      <c r="Y14" s="650">
        <f t="shared" si="4"/>
        <v>673.20489999999995</v>
      </c>
      <c r="Z14" s="650">
        <f>Y47</f>
        <v>645.86019999999996</v>
      </c>
      <c r="AA14" s="39">
        <f>Z47</f>
        <v>612.4361038302477</v>
      </c>
      <c r="AB14" s="39">
        <f t="shared" si="13"/>
        <v>580.06685944706328</v>
      </c>
      <c r="AC14" s="39">
        <f t="shared" si="13"/>
        <v>551.07518977564416</v>
      </c>
      <c r="AD14" s="39">
        <f t="shared" si="13"/>
        <v>522.50899706837879</v>
      </c>
      <c r="AE14" s="39">
        <f t="shared" si="13"/>
        <v>493.76417040310281</v>
      </c>
      <c r="AF14" s="39">
        <f t="shared" si="13"/>
        <v>465.63613747921409</v>
      </c>
      <c r="AG14" s="39">
        <f t="shared" si="13"/>
        <v>436.8294323307012</v>
      </c>
      <c r="AH14" s="39">
        <f t="shared" si="13"/>
        <v>408.20253962381616</v>
      </c>
      <c r="AI14" s="39">
        <f t="shared" si="13"/>
        <v>380.03606169752283</v>
      </c>
      <c r="AJ14" s="39">
        <f t="shared" si="13"/>
        <v>351.31270852416299</v>
      </c>
      <c r="AK14" s="39">
        <f t="shared" si="13"/>
        <v>321.76122661389553</v>
      </c>
      <c r="AL14" s="39">
        <f t="shared" si="13"/>
        <v>292.93544342766836</v>
      </c>
      <c r="AM14" s="39">
        <f t="shared" si="13"/>
        <v>263.38396151740091</v>
      </c>
      <c r="AN14" s="39">
        <f>AM47</f>
        <v>233.83247960713345</v>
      </c>
      <c r="AO14" s="39">
        <f t="shared" ref="AO14:AT14" si="15">AN47</f>
        <v>204.54650122526439</v>
      </c>
      <c r="AP14" s="39">
        <f t="shared" si="15"/>
        <v>162.43070870378511</v>
      </c>
      <c r="AQ14" s="39">
        <f t="shared" si="15"/>
        <v>120.31491618230579</v>
      </c>
      <c r="AR14" s="39">
        <f t="shared" si="15"/>
        <v>78.199123660826487</v>
      </c>
      <c r="AS14" s="39">
        <f t="shared" si="15"/>
        <v>36.406984377829716</v>
      </c>
      <c r="AT14" s="39">
        <f t="shared" si="15"/>
        <v>-4.3176104964241659</v>
      </c>
      <c r="AU14" s="21" t="s">
        <v>19</v>
      </c>
    </row>
    <row r="15" spans="1:47">
      <c r="D15" s="26" t="s">
        <v>95</v>
      </c>
      <c r="K15" s="23">
        <f>K16+K18+K19+K17</f>
        <v>7172</v>
      </c>
      <c r="L15" s="23">
        <f>L16+L18+L19+L17</f>
        <v>7451</v>
      </c>
      <c r="M15" s="23">
        <f>M16+M18+M19+M17</f>
        <v>3201</v>
      </c>
      <c r="N15" s="23">
        <f>N16+N18+N19+N17</f>
        <v>135</v>
      </c>
      <c r="O15" s="22">
        <f>SUM(W15:AH15)</f>
        <v>7975.9470273487022</v>
      </c>
      <c r="P15" s="22">
        <f>SUM(AI15:AN15)</f>
        <v>11845.152487351676</v>
      </c>
      <c r="Q15" s="22"/>
      <c r="R15" s="1" t="s">
        <v>19</v>
      </c>
      <c r="W15" s="640">
        <f>SUM(W16,W17,W18,W19)</f>
        <v>0</v>
      </c>
      <c r="X15" s="640">
        <f t="shared" ref="X15:AM15" si="16">SUM(X16,X17,X18,X19)</f>
        <v>0</v>
      </c>
      <c r="Y15" s="640">
        <f>SUM(Y16,Y17,Y18,Y19)</f>
        <v>0</v>
      </c>
      <c r="Z15" s="640">
        <f>SUM(Z16,Z17,Z18,Z19)</f>
        <v>0</v>
      </c>
      <c r="AA15" s="23">
        <f>SUM(AA16,AA17,AA18,AA19)</f>
        <v>6.6214811230061921</v>
      </c>
      <c r="AB15" s="23">
        <f t="shared" si="16"/>
        <v>18.945064530798518</v>
      </c>
      <c r="AC15" s="23">
        <f t="shared" si="16"/>
        <v>1324.8456937854623</v>
      </c>
      <c r="AD15" s="23">
        <f>SUM(AD16,AD17,AD18,AD19)</f>
        <v>1324.1939212359644</v>
      </c>
      <c r="AE15" s="23">
        <f t="shared" si="16"/>
        <v>1326.4443848869719</v>
      </c>
      <c r="AF15" s="23">
        <f t="shared" si="16"/>
        <v>1323.9681483917213</v>
      </c>
      <c r="AG15" s="23">
        <f t="shared" si="16"/>
        <v>1324.6242208138772</v>
      </c>
      <c r="AH15" s="23">
        <f t="shared" si="16"/>
        <v>1326.3041125809009</v>
      </c>
      <c r="AI15" s="23">
        <f t="shared" si="16"/>
        <v>1976.1072820961508</v>
      </c>
      <c r="AJ15" s="23">
        <f t="shared" si="16"/>
        <v>1973.0857312993257</v>
      </c>
      <c r="AK15" s="23">
        <f t="shared" si="16"/>
        <v>1975.7335509681213</v>
      </c>
      <c r="AL15" s="23">
        <f t="shared" si="16"/>
        <v>1973.0857312993257</v>
      </c>
      <c r="AM15" s="23">
        <f t="shared" si="16"/>
        <v>1973.0857312993257</v>
      </c>
      <c r="AN15" s="23">
        <f>SUM(AN16,AN17,AN18,AN19)</f>
        <v>1974.0544603894277</v>
      </c>
      <c r="AO15" s="23">
        <f t="shared" ref="AO15:AT15" si="17">SUM(AO16,AO17,AO18,AO19)</f>
        <v>1981.9657479585958</v>
      </c>
      <c r="AP15" s="23">
        <f t="shared" si="17"/>
        <v>1981.9657479585958</v>
      </c>
      <c r="AQ15" s="23">
        <f t="shared" si="17"/>
        <v>1981.9657479585958</v>
      </c>
      <c r="AR15" s="23">
        <f t="shared" si="17"/>
        <v>1981.7702192179991</v>
      </c>
      <c r="AS15" s="23">
        <f t="shared" si="17"/>
        <v>1981.1252832527321</v>
      </c>
      <c r="AT15" s="23">
        <f t="shared" si="17"/>
        <v>1981.1252832527321</v>
      </c>
      <c r="AU15" s="21" t="s">
        <v>19</v>
      </c>
    </row>
    <row r="16" spans="1:47" outlineLevel="1">
      <c r="E16" s="1" t="s">
        <v>99</v>
      </c>
      <c r="K16" s="20">
        <v>5737</v>
      </c>
      <c r="L16" s="20">
        <v>7300</v>
      </c>
      <c r="M16" s="20">
        <v>1586</v>
      </c>
      <c r="N16" s="20">
        <v>98</v>
      </c>
      <c r="O16" s="145">
        <f>SUM(W16:AH16)</f>
        <v>108.78562412741785</v>
      </c>
      <c r="P16" s="145">
        <f>SUM(AI16:AN16)</f>
        <v>76.961626859313384</v>
      </c>
      <c r="Q16" s="145"/>
      <c r="R16" s="1" t="s">
        <v>19</v>
      </c>
      <c r="W16" s="660">
        <v>0</v>
      </c>
      <c r="X16" s="660">
        <v>0</v>
      </c>
      <c r="Y16" s="660">
        <v>0</v>
      </c>
      <c r="Z16" s="660">
        <v>0</v>
      </c>
      <c r="AA16" s="21">
        <f>AA21*AA252</f>
        <v>4.8067048152193097</v>
      </c>
      <c r="AB16" s="21">
        <f t="shared" ref="AB16:AT16" si="18">AB21*AB252</f>
        <v>13.752713511246331</v>
      </c>
      <c r="AC16" s="21">
        <f t="shared" si="18"/>
        <v>14.879652497383285</v>
      </c>
      <c r="AD16" s="21">
        <f t="shared" si="18"/>
        <v>14.406513905895769</v>
      </c>
      <c r="AE16" s="21">
        <f t="shared" si="18"/>
        <v>16.040183815515974</v>
      </c>
      <c r="AF16" s="21">
        <f t="shared" si="18"/>
        <v>14.242619544889809</v>
      </c>
      <c r="AG16" s="21">
        <f t="shared" si="18"/>
        <v>14.718879525417636</v>
      </c>
      <c r="AH16" s="21">
        <f t="shared" si="18"/>
        <v>15.938356511849737</v>
      </c>
      <c r="AI16" s="21">
        <f t="shared" si="18"/>
        <v>14.217231775406955</v>
      </c>
      <c r="AJ16" s="21">
        <f t="shared" si="18"/>
        <v>12.02380971548946</v>
      </c>
      <c r="AK16" s="21">
        <f t="shared" si="18"/>
        <v>13.945930660244779</v>
      </c>
      <c r="AL16" s="21">
        <f t="shared" si="18"/>
        <v>12.02380971548946</v>
      </c>
      <c r="AM16" s="21">
        <f t="shared" si="18"/>
        <v>12.02380971548946</v>
      </c>
      <c r="AN16" s="21">
        <f t="shared" si="18"/>
        <v>12.72703527719327</v>
      </c>
      <c r="AO16" s="21">
        <f t="shared" si="18"/>
        <v>18.470044031107715</v>
      </c>
      <c r="AP16" s="21">
        <f t="shared" si="18"/>
        <v>18.470044031107715</v>
      </c>
      <c r="AQ16" s="21">
        <f t="shared" si="18"/>
        <v>18.470044031107715</v>
      </c>
      <c r="AR16" s="21">
        <f t="shared" si="18"/>
        <v>18.328104649044928</v>
      </c>
      <c r="AS16" s="21">
        <f t="shared" si="18"/>
        <v>17.859928911295537</v>
      </c>
      <c r="AT16" s="21">
        <f t="shared" si="18"/>
        <v>17.859928911295537</v>
      </c>
      <c r="AU16" s="21" t="s">
        <v>19</v>
      </c>
    </row>
    <row r="17" spans="4:47" outlineLevel="1">
      <c r="E17" s="237" t="s">
        <v>482</v>
      </c>
      <c r="K17" s="20"/>
      <c r="L17" s="20"/>
      <c r="M17" s="20"/>
      <c r="N17" s="20">
        <v>0</v>
      </c>
      <c r="O17" s="235">
        <f>SUM(W17:AH17)</f>
        <v>7826.0892798262403</v>
      </c>
      <c r="P17" s="235">
        <f>SUM(AI17:AN17)</f>
        <v>11739.133919739357</v>
      </c>
      <c r="Q17" s="57"/>
      <c r="R17" s="1" t="s">
        <v>19</v>
      </c>
      <c r="W17" s="660"/>
      <c r="X17" s="660"/>
      <c r="Y17" s="641"/>
      <c r="Z17" s="641"/>
      <c r="AC17" s="252">
        <f>IF(Control!$H$17=1,UOP!L11,0)</f>
        <v>1304.3482133043733</v>
      </c>
      <c r="AD17" s="252">
        <f>IF(Control!$H$17=1,UOP!M11,0)</f>
        <v>1304.3482133043733</v>
      </c>
      <c r="AE17" s="252">
        <f>IF(Control!$H$17=1,UOP!N11,0)</f>
        <v>1304.3482133043733</v>
      </c>
      <c r="AF17" s="252">
        <f>IF(Control!$H$17=1,UOP!O11,0)</f>
        <v>1304.3482133043733</v>
      </c>
      <c r="AG17" s="252">
        <f>IF(Control!$H$17=1,UOP!P11,0)</f>
        <v>1304.3482133043733</v>
      </c>
      <c r="AH17" s="252">
        <f>IF(Control!$H$17=1,UOP!Q11,0)</f>
        <v>1304.3482133043733</v>
      </c>
      <c r="AI17" s="252">
        <f>IF(Control!$H$17=1,UOP!R11,0)</f>
        <v>1956.5223199565596</v>
      </c>
      <c r="AJ17" s="252">
        <f>IF(Control!$H$17=1,UOP!S11,0)</f>
        <v>1956.5223199565596</v>
      </c>
      <c r="AK17" s="252">
        <f>IF(Control!$H$17=1,UOP!T11,0)</f>
        <v>1956.5223199565596</v>
      </c>
      <c r="AL17" s="252">
        <f>IF(Control!$H$17=1,UOP!U11,0)</f>
        <v>1956.5223199565596</v>
      </c>
      <c r="AM17" s="252">
        <f>IF(Control!$H$17=1,UOP!V11,0)</f>
        <v>1956.5223199565596</v>
      </c>
      <c r="AN17" s="252">
        <f>IF(Control!$H$17=1,UOP!W11,0)</f>
        <v>1956.5223199565596</v>
      </c>
      <c r="AO17" s="252">
        <f>IF(Control!$H$17=1,UOP!X11,0)</f>
        <v>1956.5223199565596</v>
      </c>
      <c r="AP17" s="252">
        <f>IF(Control!$H$17=1,UOP!Y11,0)</f>
        <v>1956.5223199565596</v>
      </c>
      <c r="AQ17" s="252">
        <f>IF(Control!$H$17=1,UOP!Z11,0)</f>
        <v>1956.5223199565596</v>
      </c>
      <c r="AR17" s="252">
        <f>IF(Control!$H$17=1,UOP!AA11,0)</f>
        <v>1956.5223199565596</v>
      </c>
      <c r="AS17" s="252">
        <f>IF(Control!$H$17=1,UOP!AB11,0)</f>
        <v>1956.5223199565596</v>
      </c>
      <c r="AT17" s="252">
        <f>IF(Control!$H$17=1,UOP!AC11,0)</f>
        <v>1956.5223199565596</v>
      </c>
      <c r="AU17" s="21" t="s">
        <v>19</v>
      </c>
    </row>
    <row r="18" spans="4:47" outlineLevel="1">
      <c r="E18" s="1" t="s">
        <v>100</v>
      </c>
      <c r="K18" s="20">
        <v>1435</v>
      </c>
      <c r="L18" s="20">
        <v>0</v>
      </c>
      <c r="M18" s="20">
        <v>0</v>
      </c>
      <c r="N18" s="20">
        <v>37</v>
      </c>
      <c r="O18" s="145">
        <f>SUM(W18:AH18)</f>
        <v>0</v>
      </c>
      <c r="P18" s="145">
        <f>SUM(AI18:AN18)</f>
        <v>0</v>
      </c>
      <c r="Q18" s="145"/>
      <c r="R18" s="1" t="s">
        <v>19</v>
      </c>
      <c r="W18" s="660"/>
      <c r="X18" s="660">
        <v>0</v>
      </c>
      <c r="Y18" s="641">
        <f>Y22*Y252</f>
        <v>0</v>
      </c>
      <c r="Z18" s="641">
        <f t="shared" ref="Z18:AT18" si="19">Z22*Z252</f>
        <v>0</v>
      </c>
      <c r="AA18" s="21">
        <f>AA22*AA252</f>
        <v>0</v>
      </c>
      <c r="AB18" s="21">
        <f t="shared" si="19"/>
        <v>0</v>
      </c>
      <c r="AC18" s="21">
        <f t="shared" si="19"/>
        <v>0</v>
      </c>
      <c r="AD18" s="21">
        <f t="shared" si="19"/>
        <v>0</v>
      </c>
      <c r="AE18" s="21">
        <f t="shared" si="19"/>
        <v>0</v>
      </c>
      <c r="AF18" s="21">
        <f t="shared" si="19"/>
        <v>0</v>
      </c>
      <c r="AG18" s="21">
        <f t="shared" si="19"/>
        <v>0</v>
      </c>
      <c r="AH18" s="21">
        <f t="shared" si="19"/>
        <v>0</v>
      </c>
      <c r="AI18" s="21">
        <f t="shared" si="19"/>
        <v>0</v>
      </c>
      <c r="AJ18" s="21">
        <f t="shared" si="19"/>
        <v>0</v>
      </c>
      <c r="AK18" s="21">
        <f t="shared" si="19"/>
        <v>0</v>
      </c>
      <c r="AL18" s="21">
        <f t="shared" si="19"/>
        <v>0</v>
      </c>
      <c r="AM18" s="21">
        <f t="shared" si="19"/>
        <v>0</v>
      </c>
      <c r="AN18" s="21">
        <f t="shared" si="19"/>
        <v>0</v>
      </c>
      <c r="AO18" s="21">
        <f t="shared" si="19"/>
        <v>0</v>
      </c>
      <c r="AP18" s="21">
        <f t="shared" si="19"/>
        <v>0</v>
      </c>
      <c r="AQ18" s="21">
        <f t="shared" si="19"/>
        <v>0</v>
      </c>
      <c r="AR18" s="21">
        <f t="shared" si="19"/>
        <v>0</v>
      </c>
      <c r="AS18" s="21">
        <f t="shared" si="19"/>
        <v>0</v>
      </c>
      <c r="AT18" s="21">
        <f t="shared" si="19"/>
        <v>0</v>
      </c>
      <c r="AU18" s="21" t="s">
        <v>19</v>
      </c>
    </row>
    <row r="19" spans="4:47" outlineLevel="1">
      <c r="E19" s="1" t="s">
        <v>101</v>
      </c>
      <c r="K19" s="20">
        <v>0</v>
      </c>
      <c r="L19" s="20">
        <v>151</v>
      </c>
      <c r="M19" s="20">
        <v>1615</v>
      </c>
      <c r="N19" s="20">
        <v>0</v>
      </c>
      <c r="O19" s="145">
        <f>SUM(W19:AH19)</f>
        <v>41.072123395045523</v>
      </c>
      <c r="P19" s="145">
        <f>SUM(AI19:AN19)</f>
        <v>29.056940753006078</v>
      </c>
      <c r="Q19" s="145"/>
      <c r="R19" s="1" t="s">
        <v>19</v>
      </c>
      <c r="W19" s="660"/>
      <c r="X19" s="660">
        <v>0</v>
      </c>
      <c r="Y19" s="660">
        <v>0</v>
      </c>
      <c r="Z19" s="660">
        <v>0</v>
      </c>
      <c r="AA19" s="21">
        <f>AA23*AA252</f>
        <v>1.8147763077868826</v>
      </c>
      <c r="AB19" s="21">
        <f t="shared" ref="AB19:AT19" si="20">AB23*AB252</f>
        <v>5.1923510195521869</v>
      </c>
      <c r="AC19" s="21">
        <f t="shared" si="20"/>
        <v>5.6178279837059346</v>
      </c>
      <c r="AD19" s="21">
        <f t="shared" si="20"/>
        <v>5.4391940256953424</v>
      </c>
      <c r="AE19" s="21">
        <f t="shared" si="20"/>
        <v>6.0559877670825628</v>
      </c>
      <c r="AF19" s="21">
        <f t="shared" si="20"/>
        <v>5.3773155424583985</v>
      </c>
      <c r="AG19" s="21">
        <f t="shared" si="20"/>
        <v>5.5571279840862511</v>
      </c>
      <c r="AH19" s="21">
        <f t="shared" si="20"/>
        <v>6.0175427646779625</v>
      </c>
      <c r="AI19" s="21">
        <f t="shared" si="20"/>
        <v>5.3677303641842595</v>
      </c>
      <c r="AJ19" s="21">
        <f t="shared" si="20"/>
        <v>4.5396016272766335</v>
      </c>
      <c r="AK19" s="21">
        <f t="shared" si="20"/>
        <v>5.265300351316907</v>
      </c>
      <c r="AL19" s="21">
        <f t="shared" si="20"/>
        <v>4.5396016272766335</v>
      </c>
      <c r="AM19" s="21">
        <f t="shared" si="20"/>
        <v>4.5396016272766335</v>
      </c>
      <c r="AN19" s="21">
        <f t="shared" si="20"/>
        <v>4.8051051556750108</v>
      </c>
      <c r="AO19" s="21">
        <f t="shared" si="20"/>
        <v>6.973383970928424</v>
      </c>
      <c r="AP19" s="21">
        <f t="shared" si="20"/>
        <v>6.973383970928424</v>
      </c>
      <c r="AQ19" s="21">
        <f t="shared" si="20"/>
        <v>6.973383970928424</v>
      </c>
      <c r="AR19" s="21">
        <f t="shared" si="20"/>
        <v>6.9197946123945151</v>
      </c>
      <c r="AS19" s="21">
        <f t="shared" si="20"/>
        <v>6.7430343848768874</v>
      </c>
      <c r="AT19" s="21">
        <f t="shared" si="20"/>
        <v>6.7430343848768874</v>
      </c>
      <c r="AU19" s="21" t="s">
        <v>19</v>
      </c>
    </row>
    <row r="20" spans="4:47" s="27" customFormat="1">
      <c r="D20" s="27" t="s">
        <v>197</v>
      </c>
      <c r="K20" s="673">
        <f>K15/'Consolidated Financials'!J$10</f>
        <v>3.2188415466226486E-2</v>
      </c>
      <c r="L20" s="673">
        <f>L15/'Consolidated Financials'!K$10</f>
        <v>1.4037147280243174E-2</v>
      </c>
      <c r="M20" s="673">
        <f>M15/'Consolidated Financials'!L$10</f>
        <v>4.8837588654290923E-3</v>
      </c>
      <c r="N20" s="673">
        <f>N15/'Consolidated Financials'!M$10</f>
        <v>1.7114210461803079E-4</v>
      </c>
      <c r="O20" s="211">
        <f>O15/'Consolidated Financials'!N$10</f>
        <v>7.3085320257964695E-3</v>
      </c>
      <c r="P20" s="211">
        <f>P15/'Consolidated Financials'!O$10</f>
        <v>1.9121223594127122E-2</v>
      </c>
      <c r="Q20" s="564"/>
      <c r="R20" s="1" t="s">
        <v>19</v>
      </c>
      <c r="S20"/>
      <c r="T20"/>
      <c r="W20" s="654"/>
      <c r="X20" s="654"/>
      <c r="Y20" s="654"/>
      <c r="Z20" s="654"/>
      <c r="AA20" s="158"/>
      <c r="AB20" s="158"/>
      <c r="AC20" s="158"/>
      <c r="AD20" s="158"/>
      <c r="AE20" s="158"/>
      <c r="AF20" s="158"/>
      <c r="AG20" s="158"/>
      <c r="AH20" s="158"/>
      <c r="AI20" s="158"/>
      <c r="AJ20" s="158"/>
      <c r="AK20" s="158"/>
      <c r="AL20" s="158"/>
      <c r="AM20" s="158"/>
      <c r="AN20" s="158"/>
      <c r="AO20" s="158"/>
      <c r="AP20" s="158"/>
      <c r="AQ20" s="158"/>
      <c r="AR20" s="158"/>
      <c r="AS20" s="158"/>
      <c r="AT20" s="158"/>
      <c r="AU20" s="21" t="s">
        <v>19</v>
      </c>
    </row>
    <row r="21" spans="4:47" s="27" customFormat="1" outlineLevel="1">
      <c r="E21" s="27" t="s">
        <v>99</v>
      </c>
      <c r="K21" s="61">
        <f>K16/'Consolidated Financials'!J$10</f>
        <v>2.5748039532869679E-2</v>
      </c>
      <c r="L21" s="61">
        <f>L16/'Consolidated Financials'!K$10</f>
        <v>1.3752674157264147E-2</v>
      </c>
      <c r="M21" s="61">
        <f>M16/'Consolidated Financials'!L$10</f>
        <v>2.4197568136740209E-3</v>
      </c>
      <c r="N21" s="61">
        <f>N16/'Consolidated Financials'!M$10</f>
        <v>1.242364907597557E-4</v>
      </c>
      <c r="O21" s="592">
        <v>1.242365159010063E-4</v>
      </c>
      <c r="P21" s="141">
        <f t="shared" ref="P21:P23" si="21">O21</f>
        <v>1.242365159010063E-4</v>
      </c>
      <c r="Q21" s="238"/>
      <c r="R21" s="1" t="s">
        <v>19</v>
      </c>
      <c r="S21"/>
      <c r="T21"/>
      <c r="U21" s="28"/>
      <c r="W21" s="654"/>
      <c r="X21" s="654"/>
      <c r="Y21" s="654"/>
      <c r="Z21" s="654"/>
      <c r="AA21" s="158">
        <f>$O$21</f>
        <v>1.242365159010063E-4</v>
      </c>
      <c r="AB21" s="158">
        <f t="shared" ref="AB21:AG21" si="22">$O$21</f>
        <v>1.242365159010063E-4</v>
      </c>
      <c r="AC21" s="158">
        <f t="shared" si="22"/>
        <v>1.242365159010063E-4</v>
      </c>
      <c r="AD21" s="158">
        <f t="shared" si="22"/>
        <v>1.242365159010063E-4</v>
      </c>
      <c r="AE21" s="158">
        <f t="shared" si="22"/>
        <v>1.242365159010063E-4</v>
      </c>
      <c r="AF21" s="158">
        <f t="shared" si="22"/>
        <v>1.242365159010063E-4</v>
      </c>
      <c r="AG21" s="158">
        <f t="shared" si="22"/>
        <v>1.242365159010063E-4</v>
      </c>
      <c r="AH21" s="158">
        <f>$O$21</f>
        <v>1.242365159010063E-4</v>
      </c>
      <c r="AI21" s="158">
        <f>$P$21</f>
        <v>1.242365159010063E-4</v>
      </c>
      <c r="AJ21" s="158">
        <f t="shared" ref="AJ21:AT21" si="23">$P$21</f>
        <v>1.242365159010063E-4</v>
      </c>
      <c r="AK21" s="158">
        <f t="shared" si="23"/>
        <v>1.242365159010063E-4</v>
      </c>
      <c r="AL21" s="158">
        <f t="shared" si="23"/>
        <v>1.242365159010063E-4</v>
      </c>
      <c r="AM21" s="158">
        <f t="shared" si="23"/>
        <v>1.242365159010063E-4</v>
      </c>
      <c r="AN21" s="158">
        <f t="shared" si="23"/>
        <v>1.242365159010063E-4</v>
      </c>
      <c r="AO21" s="158">
        <f t="shared" si="23"/>
        <v>1.242365159010063E-4</v>
      </c>
      <c r="AP21" s="158">
        <f t="shared" si="23"/>
        <v>1.242365159010063E-4</v>
      </c>
      <c r="AQ21" s="158">
        <f t="shared" si="23"/>
        <v>1.242365159010063E-4</v>
      </c>
      <c r="AR21" s="158">
        <f t="shared" si="23"/>
        <v>1.242365159010063E-4</v>
      </c>
      <c r="AS21" s="158">
        <f t="shared" si="23"/>
        <v>1.242365159010063E-4</v>
      </c>
      <c r="AT21" s="158">
        <f t="shared" si="23"/>
        <v>1.242365159010063E-4</v>
      </c>
      <c r="AU21" s="21" t="s">
        <v>19</v>
      </c>
    </row>
    <row r="22" spans="4:47" s="27" customFormat="1" outlineLevel="1">
      <c r="E22" s="27" t="s">
        <v>100</v>
      </c>
      <c r="K22" s="61">
        <f>K18/'Consolidated Financials'!J$10</f>
        <v>6.440375933356805E-3</v>
      </c>
      <c r="L22" s="61">
        <f>L18/'Consolidated Financials'!K$10</f>
        <v>0</v>
      </c>
      <c r="M22" s="61">
        <f>M18/'Consolidated Financials'!L$10</f>
        <v>0</v>
      </c>
      <c r="N22" s="61">
        <f>N17/'Consolidated Financials'!M$10</f>
        <v>0</v>
      </c>
      <c r="O22" s="592">
        <v>0</v>
      </c>
      <c r="P22" s="141">
        <f t="shared" si="21"/>
        <v>0</v>
      </c>
      <c r="Q22" s="238"/>
      <c r="R22" s="1" t="s">
        <v>19</v>
      </c>
      <c r="S22"/>
      <c r="T22"/>
      <c r="W22" s="654"/>
      <c r="X22" s="654"/>
      <c r="Y22" s="654"/>
      <c r="Z22" s="654"/>
      <c r="AA22" s="158">
        <f>$O$22</f>
        <v>0</v>
      </c>
      <c r="AB22" s="158">
        <f t="shared" ref="AB22:AH22" si="24">$O$22</f>
        <v>0</v>
      </c>
      <c r="AC22" s="158">
        <f t="shared" si="24"/>
        <v>0</v>
      </c>
      <c r="AD22" s="158">
        <f t="shared" si="24"/>
        <v>0</v>
      </c>
      <c r="AE22" s="158">
        <f t="shared" si="24"/>
        <v>0</v>
      </c>
      <c r="AF22" s="158">
        <f t="shared" si="24"/>
        <v>0</v>
      </c>
      <c r="AG22" s="158">
        <f t="shared" si="24"/>
        <v>0</v>
      </c>
      <c r="AH22" s="158">
        <f t="shared" si="24"/>
        <v>0</v>
      </c>
      <c r="AI22" s="158">
        <f>$P$22</f>
        <v>0</v>
      </c>
      <c r="AJ22" s="158">
        <f t="shared" ref="AJ22:AT22" si="25">$P$22</f>
        <v>0</v>
      </c>
      <c r="AK22" s="158">
        <f t="shared" si="25"/>
        <v>0</v>
      </c>
      <c r="AL22" s="158">
        <f t="shared" si="25"/>
        <v>0</v>
      </c>
      <c r="AM22" s="158">
        <f t="shared" si="25"/>
        <v>0</v>
      </c>
      <c r="AN22" s="158">
        <f t="shared" si="25"/>
        <v>0</v>
      </c>
      <c r="AO22" s="158">
        <f t="shared" si="25"/>
        <v>0</v>
      </c>
      <c r="AP22" s="158">
        <f t="shared" si="25"/>
        <v>0</v>
      </c>
      <c r="AQ22" s="158">
        <f t="shared" si="25"/>
        <v>0</v>
      </c>
      <c r="AR22" s="158">
        <f t="shared" si="25"/>
        <v>0</v>
      </c>
      <c r="AS22" s="158">
        <f t="shared" si="25"/>
        <v>0</v>
      </c>
      <c r="AT22" s="158">
        <f t="shared" si="25"/>
        <v>0</v>
      </c>
      <c r="AU22" s="21" t="s">
        <v>19</v>
      </c>
    </row>
    <row r="23" spans="4:47" s="27" customFormat="1" outlineLevel="1">
      <c r="E23" s="27" t="s">
        <v>101</v>
      </c>
      <c r="K23" s="61">
        <f>K19/'Consolidated Financials'!J$10</f>
        <v>0</v>
      </c>
      <c r="L23" s="61">
        <f>L19/'Consolidated Financials'!K$10</f>
        <v>2.8447312297902549E-4</v>
      </c>
      <c r="M23" s="61">
        <f>M19/'Consolidated Financials'!L$10</f>
        <v>2.4640020517550719E-3</v>
      </c>
      <c r="N23" s="61">
        <f>N18/'Consolidated Financials'!M$10</f>
        <v>4.690561385827511E-5</v>
      </c>
      <c r="O23" s="592">
        <v>4.6905623350379939E-5</v>
      </c>
      <c r="P23" s="141">
        <f t="shared" si="21"/>
        <v>4.6905623350379939E-5</v>
      </c>
      <c r="Q23" s="238"/>
      <c r="R23" s="1" t="s">
        <v>19</v>
      </c>
      <c r="S23"/>
      <c r="T23"/>
      <c r="W23" s="654"/>
      <c r="X23" s="654"/>
      <c r="Y23" s="654"/>
      <c r="Z23" s="654"/>
      <c r="AA23" s="158">
        <f>$O$23</f>
        <v>4.6905623350379939E-5</v>
      </c>
      <c r="AB23" s="158">
        <f t="shared" ref="AB23:AH23" si="26">$O$23</f>
        <v>4.6905623350379939E-5</v>
      </c>
      <c r="AC23" s="158">
        <f t="shared" si="26"/>
        <v>4.6905623350379939E-5</v>
      </c>
      <c r="AD23" s="158">
        <f t="shared" si="26"/>
        <v>4.6905623350379939E-5</v>
      </c>
      <c r="AE23" s="158">
        <f t="shared" si="26"/>
        <v>4.6905623350379939E-5</v>
      </c>
      <c r="AF23" s="158">
        <f t="shared" si="26"/>
        <v>4.6905623350379939E-5</v>
      </c>
      <c r="AG23" s="158">
        <f>$O$23</f>
        <v>4.6905623350379939E-5</v>
      </c>
      <c r="AH23" s="158">
        <f t="shared" si="26"/>
        <v>4.6905623350379939E-5</v>
      </c>
      <c r="AI23" s="158">
        <f>$P$23</f>
        <v>4.6905623350379939E-5</v>
      </c>
      <c r="AJ23" s="158">
        <f t="shared" ref="AJ23:AT23" si="27">$P$23</f>
        <v>4.6905623350379939E-5</v>
      </c>
      <c r="AK23" s="158">
        <f t="shared" si="27"/>
        <v>4.6905623350379939E-5</v>
      </c>
      <c r="AL23" s="158">
        <f t="shared" si="27"/>
        <v>4.6905623350379939E-5</v>
      </c>
      <c r="AM23" s="158">
        <f t="shared" si="27"/>
        <v>4.6905623350379939E-5</v>
      </c>
      <c r="AN23" s="158">
        <f t="shared" si="27"/>
        <v>4.6905623350379939E-5</v>
      </c>
      <c r="AO23" s="158">
        <f t="shared" si="27"/>
        <v>4.6905623350379939E-5</v>
      </c>
      <c r="AP23" s="158">
        <f t="shared" si="27"/>
        <v>4.6905623350379939E-5</v>
      </c>
      <c r="AQ23" s="158">
        <f t="shared" si="27"/>
        <v>4.6905623350379939E-5</v>
      </c>
      <c r="AR23" s="158">
        <f t="shared" si="27"/>
        <v>4.6905623350379939E-5</v>
      </c>
      <c r="AS23" s="158">
        <f t="shared" si="27"/>
        <v>4.6905623350379939E-5</v>
      </c>
      <c r="AT23" s="158">
        <f t="shared" si="27"/>
        <v>4.6905623350379939E-5</v>
      </c>
      <c r="AU23" s="21" t="s">
        <v>19</v>
      </c>
    </row>
    <row r="24" spans="4:47">
      <c r="D24" s="26" t="s">
        <v>96</v>
      </c>
      <c r="K24" s="22">
        <f>K25+K27+K28</f>
        <v>0</v>
      </c>
      <c r="L24" s="22">
        <f>L25+L27+L28</f>
        <v>-129</v>
      </c>
      <c r="M24" s="22">
        <f>M25+M27+M28</f>
        <v>-151</v>
      </c>
      <c r="N24" s="22">
        <f>N25+N27+N28</f>
        <v>0</v>
      </c>
      <c r="O24" s="19">
        <v>0</v>
      </c>
      <c r="P24" s="19">
        <v>0</v>
      </c>
      <c r="Q24" s="19"/>
      <c r="R24" s="1" t="s">
        <v>19</v>
      </c>
      <c r="U24" s="27"/>
      <c r="W24" s="640">
        <f>SUM(W25,W26,W27,W28)</f>
        <v>0</v>
      </c>
      <c r="X24" s="640">
        <f t="shared" ref="X24:AN24" si="28">SUM(X25,X26,X27,X28)</f>
        <v>0</v>
      </c>
      <c r="Y24" s="640">
        <f t="shared" si="28"/>
        <v>0</v>
      </c>
      <c r="Z24" s="640">
        <f t="shared" si="28"/>
        <v>0</v>
      </c>
      <c r="AA24" s="23">
        <f>SUM(AA25,AA26,AA27,AA28)</f>
        <v>0</v>
      </c>
      <c r="AB24" s="23">
        <f t="shared" si="28"/>
        <v>0</v>
      </c>
      <c r="AC24" s="23">
        <f t="shared" si="28"/>
        <v>0</v>
      </c>
      <c r="AD24" s="23">
        <f t="shared" si="28"/>
        <v>0</v>
      </c>
      <c r="AE24" s="23">
        <f t="shared" si="28"/>
        <v>0</v>
      </c>
      <c r="AF24" s="23">
        <f t="shared" si="28"/>
        <v>0</v>
      </c>
      <c r="AG24" s="23">
        <f t="shared" si="28"/>
        <v>0</v>
      </c>
      <c r="AH24" s="23">
        <f t="shared" si="28"/>
        <v>0</v>
      </c>
      <c r="AI24" s="23">
        <f t="shared" si="28"/>
        <v>0</v>
      </c>
      <c r="AJ24" s="23">
        <f t="shared" si="28"/>
        <v>0</v>
      </c>
      <c r="AK24" s="23">
        <f t="shared" si="28"/>
        <v>0</v>
      </c>
      <c r="AL24" s="23">
        <f t="shared" si="28"/>
        <v>0</v>
      </c>
      <c r="AM24" s="23">
        <f t="shared" si="28"/>
        <v>0</v>
      </c>
      <c r="AN24" s="23">
        <f t="shared" si="28"/>
        <v>0</v>
      </c>
      <c r="AO24" s="23">
        <f t="shared" ref="AO24:AT24" si="29">SUM(AO25,AO26,AO27,AO28)</f>
        <v>0</v>
      </c>
      <c r="AP24" s="23">
        <f t="shared" si="29"/>
        <v>0</v>
      </c>
      <c r="AQ24" s="23">
        <f t="shared" si="29"/>
        <v>0</v>
      </c>
      <c r="AR24" s="23">
        <f t="shared" si="29"/>
        <v>0</v>
      </c>
      <c r="AS24" s="23">
        <f t="shared" si="29"/>
        <v>0</v>
      </c>
      <c r="AT24" s="23">
        <f t="shared" si="29"/>
        <v>0</v>
      </c>
      <c r="AU24" s="21" t="s">
        <v>19</v>
      </c>
    </row>
    <row r="25" spans="4:47" ht="14.5" customHeight="1" outlineLevel="1">
      <c r="E25" s="1" t="s">
        <v>99</v>
      </c>
      <c r="K25" s="20">
        <v>0</v>
      </c>
      <c r="L25" s="20">
        <v>-129</v>
      </c>
      <c r="M25" s="20">
        <v>-144</v>
      </c>
      <c r="N25" s="20">
        <v>0</v>
      </c>
      <c r="O25" s="20">
        <v>0</v>
      </c>
      <c r="P25" s="20">
        <v>0</v>
      </c>
      <c r="Q25" s="20"/>
      <c r="R25" s="1" t="s">
        <v>19</v>
      </c>
      <c r="W25" s="660"/>
      <c r="X25" s="660">
        <v>0</v>
      </c>
      <c r="Y25" s="660">
        <v>0</v>
      </c>
      <c r="Z25" s="660">
        <v>0</v>
      </c>
      <c r="AA25" s="21">
        <f>($O$25-SUM($W$25:$Z$25))/8</f>
        <v>0</v>
      </c>
      <c r="AB25" s="21">
        <f>($O$25-SUM($W$25:$Z$25))/8</f>
        <v>0</v>
      </c>
      <c r="AC25" s="21">
        <f t="shared" ref="AC25:AH25" si="30">($O$25-SUM($W$25:$Z$25))/8</f>
        <v>0</v>
      </c>
      <c r="AD25" s="21">
        <f t="shared" si="30"/>
        <v>0</v>
      </c>
      <c r="AE25" s="21">
        <f t="shared" si="30"/>
        <v>0</v>
      </c>
      <c r="AF25" s="21">
        <f t="shared" si="30"/>
        <v>0</v>
      </c>
      <c r="AG25" s="21">
        <f t="shared" si="30"/>
        <v>0</v>
      </c>
      <c r="AH25" s="21">
        <f t="shared" si="30"/>
        <v>0</v>
      </c>
      <c r="AI25" s="21">
        <f>$P$25/6</f>
        <v>0</v>
      </c>
      <c r="AJ25" s="21">
        <f t="shared" ref="AJ25:AT25" si="31">$P$25/6</f>
        <v>0</v>
      </c>
      <c r="AK25" s="21">
        <f t="shared" si="31"/>
        <v>0</v>
      </c>
      <c r="AL25" s="21">
        <f t="shared" si="31"/>
        <v>0</v>
      </c>
      <c r="AM25" s="21">
        <f t="shared" si="31"/>
        <v>0</v>
      </c>
      <c r="AN25" s="21">
        <f t="shared" si="31"/>
        <v>0</v>
      </c>
      <c r="AO25" s="21">
        <f t="shared" si="31"/>
        <v>0</v>
      </c>
      <c r="AP25" s="21">
        <f t="shared" si="31"/>
        <v>0</v>
      </c>
      <c r="AQ25" s="21">
        <f t="shared" si="31"/>
        <v>0</v>
      </c>
      <c r="AR25" s="21">
        <f t="shared" si="31"/>
        <v>0</v>
      </c>
      <c r="AS25" s="21">
        <f t="shared" si="31"/>
        <v>0</v>
      </c>
      <c r="AT25" s="21">
        <f t="shared" si="31"/>
        <v>0</v>
      </c>
      <c r="AU25" s="21" t="s">
        <v>19</v>
      </c>
    </row>
    <row r="26" spans="4:47" ht="14.5" customHeight="1" outlineLevel="1">
      <c r="E26" s="237" t="s">
        <v>482</v>
      </c>
      <c r="K26" s="20"/>
      <c r="L26" s="20"/>
      <c r="M26" s="20"/>
      <c r="N26" s="20">
        <v>0</v>
      </c>
      <c r="O26" s="20">
        <v>0</v>
      </c>
      <c r="P26" s="20">
        <v>0</v>
      </c>
      <c r="Q26" s="20"/>
      <c r="R26" s="1" t="s">
        <v>19</v>
      </c>
      <c r="W26" s="660"/>
      <c r="X26" s="660"/>
      <c r="Y26" s="660"/>
      <c r="Z26" s="660"/>
      <c r="AC26" s="21">
        <f t="shared" ref="AC26:AH26" si="32">$O$26/6</f>
        <v>0</v>
      </c>
      <c r="AD26" s="21">
        <f t="shared" si="32"/>
        <v>0</v>
      </c>
      <c r="AE26" s="21">
        <f t="shared" si="32"/>
        <v>0</v>
      </c>
      <c r="AF26" s="21">
        <f t="shared" si="32"/>
        <v>0</v>
      </c>
      <c r="AG26" s="21">
        <f t="shared" si="32"/>
        <v>0</v>
      </c>
      <c r="AH26" s="21">
        <f t="shared" si="32"/>
        <v>0</v>
      </c>
      <c r="AI26" s="21">
        <f>$P$26/6</f>
        <v>0</v>
      </c>
      <c r="AJ26" s="21">
        <f t="shared" ref="AJ26:AT26" si="33">$P$26/6</f>
        <v>0</v>
      </c>
      <c r="AK26" s="21">
        <f t="shared" si="33"/>
        <v>0</v>
      </c>
      <c r="AL26" s="21">
        <f t="shared" si="33"/>
        <v>0</v>
      </c>
      <c r="AM26" s="21">
        <f t="shared" si="33"/>
        <v>0</v>
      </c>
      <c r="AN26" s="21">
        <f t="shared" si="33"/>
        <v>0</v>
      </c>
      <c r="AO26" s="21">
        <f t="shared" si="33"/>
        <v>0</v>
      </c>
      <c r="AP26" s="21">
        <f t="shared" si="33"/>
        <v>0</v>
      </c>
      <c r="AQ26" s="21">
        <f t="shared" si="33"/>
        <v>0</v>
      </c>
      <c r="AR26" s="21">
        <f t="shared" si="33"/>
        <v>0</v>
      </c>
      <c r="AS26" s="21">
        <f t="shared" si="33"/>
        <v>0</v>
      </c>
      <c r="AT26" s="21">
        <f t="shared" si="33"/>
        <v>0</v>
      </c>
      <c r="AU26" s="21" t="s">
        <v>19</v>
      </c>
    </row>
    <row r="27" spans="4:47" outlineLevel="1">
      <c r="E27" s="1" t="s">
        <v>100</v>
      </c>
      <c r="K27" s="20">
        <v>0</v>
      </c>
      <c r="L27" s="20">
        <v>0</v>
      </c>
      <c r="M27" s="20">
        <v>-7</v>
      </c>
      <c r="N27" s="20">
        <v>0</v>
      </c>
      <c r="O27" s="20">
        <v>0</v>
      </c>
      <c r="P27" s="20">
        <v>0</v>
      </c>
      <c r="Q27" s="20"/>
      <c r="R27" s="1" t="s">
        <v>19</v>
      </c>
      <c r="W27" s="660"/>
      <c r="X27" s="660">
        <v>0</v>
      </c>
      <c r="Y27" s="660">
        <v>0</v>
      </c>
      <c r="Z27" s="660">
        <v>0</v>
      </c>
      <c r="AA27" s="21">
        <f>($O$27-SUM($W$27:$Z$27))/8</f>
        <v>0</v>
      </c>
      <c r="AB27" s="21">
        <f>($O$27-SUM($W$27:$Z$27))/8</f>
        <v>0</v>
      </c>
      <c r="AC27" s="21">
        <f>($O$27-SUM($W$27:$Z$27))/8</f>
        <v>0</v>
      </c>
      <c r="AD27" s="21">
        <f t="shared" ref="AD27:AH27" si="34">($O$27-SUM($W$27:$Z$27))/8</f>
        <v>0</v>
      </c>
      <c r="AE27" s="21">
        <f t="shared" si="34"/>
        <v>0</v>
      </c>
      <c r="AF27" s="21">
        <f t="shared" si="34"/>
        <v>0</v>
      </c>
      <c r="AG27" s="21">
        <f t="shared" si="34"/>
        <v>0</v>
      </c>
      <c r="AH27" s="21">
        <f t="shared" si="34"/>
        <v>0</v>
      </c>
      <c r="AI27" s="21">
        <f>$P$27/6</f>
        <v>0</v>
      </c>
      <c r="AJ27" s="21">
        <f t="shared" ref="AJ27:AT27" si="35">$P$27/6</f>
        <v>0</v>
      </c>
      <c r="AK27" s="21">
        <f t="shared" si="35"/>
        <v>0</v>
      </c>
      <c r="AL27" s="21">
        <f t="shared" si="35"/>
        <v>0</v>
      </c>
      <c r="AM27" s="21">
        <f t="shared" si="35"/>
        <v>0</v>
      </c>
      <c r="AN27" s="21">
        <f t="shared" si="35"/>
        <v>0</v>
      </c>
      <c r="AO27" s="21">
        <f t="shared" si="35"/>
        <v>0</v>
      </c>
      <c r="AP27" s="21">
        <f t="shared" si="35"/>
        <v>0</v>
      </c>
      <c r="AQ27" s="21">
        <f t="shared" si="35"/>
        <v>0</v>
      </c>
      <c r="AR27" s="21">
        <f t="shared" si="35"/>
        <v>0</v>
      </c>
      <c r="AS27" s="21">
        <f t="shared" si="35"/>
        <v>0</v>
      </c>
      <c r="AT27" s="21">
        <f t="shared" si="35"/>
        <v>0</v>
      </c>
      <c r="AU27" s="21" t="s">
        <v>19</v>
      </c>
    </row>
    <row r="28" spans="4:47" outlineLevel="1">
      <c r="E28" s="1" t="s">
        <v>101</v>
      </c>
      <c r="K28" s="20">
        <v>0</v>
      </c>
      <c r="L28" s="20">
        <v>0</v>
      </c>
      <c r="M28" s="20">
        <v>0</v>
      </c>
      <c r="N28" s="20">
        <v>0</v>
      </c>
      <c r="O28" s="20">
        <v>0</v>
      </c>
      <c r="P28" s="20">
        <v>0</v>
      </c>
      <c r="Q28" s="20"/>
      <c r="R28" s="1" t="s">
        <v>19</v>
      </c>
      <c r="W28" s="660"/>
      <c r="X28" s="660">
        <v>0</v>
      </c>
      <c r="Y28" s="660">
        <v>0</v>
      </c>
      <c r="Z28" s="660">
        <v>0</v>
      </c>
      <c r="AA28" s="21">
        <f>($O$28-SUM($W$28:$Z$28))/8</f>
        <v>0</v>
      </c>
      <c r="AB28" s="21">
        <f t="shared" ref="AB28:AH28" si="36">($O$28-SUM($W$28:$Z$28))/8</f>
        <v>0</v>
      </c>
      <c r="AC28" s="21">
        <f t="shared" si="36"/>
        <v>0</v>
      </c>
      <c r="AD28" s="21">
        <f t="shared" si="36"/>
        <v>0</v>
      </c>
      <c r="AE28" s="21">
        <f t="shared" si="36"/>
        <v>0</v>
      </c>
      <c r="AF28" s="21">
        <f t="shared" si="36"/>
        <v>0</v>
      </c>
      <c r="AG28" s="21">
        <f t="shared" si="36"/>
        <v>0</v>
      </c>
      <c r="AH28" s="21">
        <f t="shared" si="36"/>
        <v>0</v>
      </c>
      <c r="AI28" s="21">
        <f>$P$28/6</f>
        <v>0</v>
      </c>
      <c r="AJ28" s="21">
        <f t="shared" ref="AJ28:AT28" si="37">$P$28/6</f>
        <v>0</v>
      </c>
      <c r="AK28" s="21">
        <f t="shared" si="37"/>
        <v>0</v>
      </c>
      <c r="AL28" s="21">
        <f t="shared" si="37"/>
        <v>0</v>
      </c>
      <c r="AM28" s="21">
        <f t="shared" si="37"/>
        <v>0</v>
      </c>
      <c r="AN28" s="21">
        <f t="shared" si="37"/>
        <v>0</v>
      </c>
      <c r="AO28" s="21">
        <f t="shared" si="37"/>
        <v>0</v>
      </c>
      <c r="AP28" s="21">
        <f t="shared" si="37"/>
        <v>0</v>
      </c>
      <c r="AQ28" s="21">
        <f t="shared" si="37"/>
        <v>0</v>
      </c>
      <c r="AR28" s="21">
        <f t="shared" si="37"/>
        <v>0</v>
      </c>
      <c r="AS28" s="21">
        <f t="shared" si="37"/>
        <v>0</v>
      </c>
      <c r="AT28" s="21">
        <f t="shared" si="37"/>
        <v>0</v>
      </c>
      <c r="AU28" s="21" t="s">
        <v>19</v>
      </c>
    </row>
    <row r="29" spans="4:47">
      <c r="D29" s="26" t="s">
        <v>97</v>
      </c>
      <c r="J29" s="23">
        <f>SUM(J30:J33)</f>
        <v>-11977</v>
      </c>
      <c r="K29" s="23">
        <f t="shared" ref="K29:P29" si="38">SUM(K30:K33)</f>
        <v>-6257</v>
      </c>
      <c r="L29" s="23">
        <f t="shared" si="38"/>
        <v>-7446</v>
      </c>
      <c r="M29" s="23">
        <f t="shared" si="38"/>
        <v>-7276</v>
      </c>
      <c r="N29" s="23">
        <f t="shared" si="38"/>
        <v>-5231</v>
      </c>
      <c r="O29" s="22">
        <f>SUM(O30:O33)</f>
        <v>-2964.4783748608793</v>
      </c>
      <c r="P29" s="22">
        <f t="shared" si="38"/>
        <v>-3290.6837749754022</v>
      </c>
      <c r="Q29" s="22"/>
      <c r="R29" s="1" t="s">
        <v>19</v>
      </c>
      <c r="W29" s="662">
        <f>SUM(W30:W33)</f>
        <v>-301.57310000000001</v>
      </c>
      <c r="X29" s="662">
        <f>SUM(X30:X33)</f>
        <v>-323.92200000000003</v>
      </c>
      <c r="Y29" s="662">
        <f>SUM(Y30:Y33)</f>
        <v>-301.34469999999999</v>
      </c>
      <c r="Z29" s="662">
        <f t="shared" ref="Z29:AN29" si="39">SUM(Z30:Z33)</f>
        <v>-300.69809616975226</v>
      </c>
      <c r="AA29" s="22">
        <f>SUM(AA30:AA33)</f>
        <v>-152.57949719893492</v>
      </c>
      <c r="AB29" s="22">
        <f t="shared" si="39"/>
        <v>-152.57949719893492</v>
      </c>
      <c r="AC29" s="22">
        <f t="shared" si="39"/>
        <v>-152.57949719893492</v>
      </c>
      <c r="AD29" s="22">
        <f>SUM(AD30:AD33)</f>
        <v>-186.99979727224479</v>
      </c>
      <c r="AE29" s="22">
        <f>SUM(AE30:AE33)</f>
        <v>-221.42009734555461</v>
      </c>
      <c r="AF29" s="22">
        <f>SUM(AF30:AF33)</f>
        <v>-255.84039741886448</v>
      </c>
      <c r="AG29" s="22">
        <f>SUM(AG30:AG33)</f>
        <v>-290.2606974921743</v>
      </c>
      <c r="AH29" s="22">
        <f t="shared" si="39"/>
        <v>-324.68099756548418</v>
      </c>
      <c r="AI29" s="22">
        <f t="shared" si="39"/>
        <v>-419.37117055432168</v>
      </c>
      <c r="AJ29" s="22">
        <f t="shared" si="39"/>
        <v>-471.00162066428641</v>
      </c>
      <c r="AK29" s="22">
        <f t="shared" si="39"/>
        <v>-522.63207077425125</v>
      </c>
      <c r="AL29" s="22">
        <f t="shared" si="39"/>
        <v>-574.26252088421597</v>
      </c>
      <c r="AM29" s="22">
        <f>SUM(AM30:AM33)</f>
        <v>-625.89297099418081</v>
      </c>
      <c r="AN29" s="22">
        <f t="shared" si="39"/>
        <v>-677.52342110414554</v>
      </c>
      <c r="AO29" s="22">
        <f t="shared" ref="AO29:AT29" si="40">SUM(AO30:AO33)</f>
        <v>-822.79520810049041</v>
      </c>
      <c r="AP29" s="22">
        <f t="shared" si="40"/>
        <v>-874.42565821045514</v>
      </c>
      <c r="AQ29" s="22">
        <f t="shared" si="40"/>
        <v>-926.05610832041987</v>
      </c>
      <c r="AR29" s="22">
        <f t="shared" si="40"/>
        <v>-975.33122557430602</v>
      </c>
      <c r="AS29" s="22">
        <f t="shared" si="40"/>
        <v>-1019.1927980020205</v>
      </c>
      <c r="AT29" s="22">
        <f t="shared" si="40"/>
        <v>-1070.8232481119851</v>
      </c>
      <c r="AU29" s="21" t="s">
        <v>19</v>
      </c>
    </row>
    <row r="30" spans="4:47" outlineLevel="1">
      <c r="E30" s="1" t="s">
        <v>99</v>
      </c>
      <c r="J30" s="20">
        <v>-10221</v>
      </c>
      <c r="K30" s="20">
        <v>-4059</v>
      </c>
      <c r="L30" s="20">
        <v>-5214</v>
      </c>
      <c r="M30" s="20">
        <v>-5307</v>
      </c>
      <c r="N30" s="20">
        <v>-4206</v>
      </c>
      <c r="O30" s="21">
        <f>-(O11+O16)*O35</f>
        <v>-1797.1378120637089</v>
      </c>
      <c r="P30" s="21">
        <f>-(P11+P16)*P35</f>
        <v>-937.04971946151113</v>
      </c>
      <c r="Q30" s="464"/>
      <c r="R30" s="1" t="s">
        <v>19</v>
      </c>
      <c r="W30" s="660">
        <v>-269.7</v>
      </c>
      <c r="X30" s="660">
        <v>-250</v>
      </c>
      <c r="Y30" s="660">
        <v>-250</v>
      </c>
      <c r="Z30" s="660">
        <v>-246.17400000000001</v>
      </c>
      <c r="AA30" s="21">
        <f>($O$30-SUM($W$30:$Z$30))/8</f>
        <v>-97.65797650796361</v>
      </c>
      <c r="AB30" s="21">
        <f t="shared" ref="AB30:AH30" si="41">($O$30-SUM($W$30:$Z$30))/8</f>
        <v>-97.65797650796361</v>
      </c>
      <c r="AC30" s="21">
        <f t="shared" si="41"/>
        <v>-97.65797650796361</v>
      </c>
      <c r="AD30" s="21">
        <f t="shared" si="41"/>
        <v>-97.65797650796361</v>
      </c>
      <c r="AE30" s="21">
        <f t="shared" si="41"/>
        <v>-97.65797650796361</v>
      </c>
      <c r="AF30" s="21">
        <f t="shared" si="41"/>
        <v>-97.65797650796361</v>
      </c>
      <c r="AG30" s="21">
        <f t="shared" si="41"/>
        <v>-97.65797650796361</v>
      </c>
      <c r="AH30" s="21">
        <f t="shared" si="41"/>
        <v>-97.65797650796361</v>
      </c>
      <c r="AI30" s="21">
        <f>$P$30/6</f>
        <v>-156.17495324358518</v>
      </c>
      <c r="AJ30" s="21">
        <f t="shared" ref="AJ30:AN30" si="42">$P$30/6</f>
        <v>-156.17495324358518</v>
      </c>
      <c r="AK30" s="21">
        <f t="shared" si="42"/>
        <v>-156.17495324358518</v>
      </c>
      <c r="AL30" s="21">
        <f t="shared" si="42"/>
        <v>-156.17495324358518</v>
      </c>
      <c r="AM30" s="21">
        <f t="shared" si="42"/>
        <v>-156.17495324358518</v>
      </c>
      <c r="AN30" s="21">
        <f t="shared" si="42"/>
        <v>-156.17495324358518</v>
      </c>
      <c r="AO30" s="21">
        <f t="shared" ref="AO30:AT30" si="43">$P$30*AO252/SUM($AI$252:$AN$252)</f>
        <v>-224.882844660096</v>
      </c>
      <c r="AP30" s="21">
        <f t="shared" si="43"/>
        <v>-224.882844660096</v>
      </c>
      <c r="AQ30" s="21">
        <f t="shared" si="43"/>
        <v>-224.882844660096</v>
      </c>
      <c r="AR30" s="21">
        <f t="shared" si="43"/>
        <v>-223.1546553848666</v>
      </c>
      <c r="AS30" s="21">
        <f t="shared" si="43"/>
        <v>-217.45436081444763</v>
      </c>
      <c r="AT30" s="21">
        <f t="shared" si="43"/>
        <v>-217.45436081444763</v>
      </c>
      <c r="AU30" s="21" t="s">
        <v>19</v>
      </c>
    </row>
    <row r="31" spans="4:47" outlineLevel="1">
      <c r="E31" s="237" t="s">
        <v>482</v>
      </c>
      <c r="J31" s="20"/>
      <c r="K31" s="20"/>
      <c r="L31" s="20"/>
      <c r="M31" s="20"/>
      <c r="N31" s="20"/>
      <c r="O31" s="235">
        <f>SUM(W31:AH31)</f>
        <v>-516.30450109964772</v>
      </c>
      <c r="P31" s="235">
        <f>SUM(AI31:AN31)</f>
        <v>-2013.5875542886265</v>
      </c>
      <c r="Q31" s="57"/>
      <c r="R31" s="1" t="s">
        <v>19</v>
      </c>
      <c r="W31" s="660"/>
      <c r="X31" s="660"/>
      <c r="Y31" s="660"/>
      <c r="Z31" s="660"/>
      <c r="AC31" s="29">
        <f>IF(Control!$H$17=1,-UOP_Depreciation!E41,0)</f>
        <v>0</v>
      </c>
      <c r="AD31" s="29">
        <f>IF(Control!$H$17=1,-UOP_Depreciation!F41,0)</f>
        <v>-34.420300073309846</v>
      </c>
      <c r="AE31" s="29">
        <f>IF(Control!$H$17=1,-UOP_Depreciation!G41,0)</f>
        <v>-68.840600146619693</v>
      </c>
      <c r="AF31" s="29">
        <f>IF(Control!$H$17=1,-UOP_Depreciation!H41,0)</f>
        <v>-103.26090021992954</v>
      </c>
      <c r="AG31" s="29">
        <f>IF(Control!$H$17=1,-UOP_Depreciation!I41,0)</f>
        <v>-137.68120029323939</v>
      </c>
      <c r="AH31" s="29">
        <f>IF(Control!$H$17=1,-UOP_Depreciation!J41,0)</f>
        <v>-172.10150036654923</v>
      </c>
      <c r="AI31" s="29">
        <f>IF(Control!$H$17=1,-UOP_Depreciation!K41,0)</f>
        <v>-206.52180043985908</v>
      </c>
      <c r="AJ31" s="29">
        <f>IF(Control!$H$17=1,-UOP_Depreciation!L41,0)</f>
        <v>-258.15225054982386</v>
      </c>
      <c r="AK31" s="29">
        <f>IF(Control!$H$17=1,-UOP_Depreciation!M41,0)</f>
        <v>-309.78270065978865</v>
      </c>
      <c r="AL31" s="29">
        <f>IF(Control!$H$17=1,-UOP_Depreciation!N41,0)</f>
        <v>-361.41315076975343</v>
      </c>
      <c r="AM31" s="29">
        <f>IF(Control!$H$17=1,-UOP_Depreciation!O41,0)</f>
        <v>-413.04360087971821</v>
      </c>
      <c r="AN31" s="29">
        <f>IF(Control!$H$17=1,-UOP_Depreciation!P41,0)</f>
        <v>-464.674050989683</v>
      </c>
      <c r="AO31" s="29">
        <f>IF(Control!$H$17=1,-UOP_Depreciation!Q41,0)</f>
        <v>-516.30450109964772</v>
      </c>
      <c r="AP31" s="29">
        <f>IF(Control!$H$17=1,-UOP_Depreciation!R41,0)</f>
        <v>-567.93495120961245</v>
      </c>
      <c r="AQ31" s="29">
        <f>IF(Control!$H$17=1,-UOP_Depreciation!S41,0)</f>
        <v>-619.56540131957718</v>
      </c>
      <c r="AR31" s="29">
        <f>IF(Control!$H$17=1,-UOP_Depreciation!T41,0)</f>
        <v>-671.1958514295419</v>
      </c>
      <c r="AS31" s="29">
        <f>IF(Control!$H$17=1,-UOP_Depreciation!U41,0)</f>
        <v>-722.82630153950663</v>
      </c>
      <c r="AT31" s="29">
        <f>IF(Control!$H$17=1,-UOP_Depreciation!V41,0)</f>
        <v>-774.45675164947136</v>
      </c>
      <c r="AU31" s="21" t="s">
        <v>19</v>
      </c>
    </row>
    <row r="32" spans="4:47" outlineLevel="1">
      <c r="E32" s="1" t="s">
        <v>100</v>
      </c>
      <c r="J32" s="20">
        <v>-770</v>
      </c>
      <c r="K32" s="20">
        <v>-454</v>
      </c>
      <c r="L32" s="20">
        <v>-626</v>
      </c>
      <c r="M32" s="20">
        <v>-571</v>
      </c>
      <c r="N32" s="20">
        <v>-487</v>
      </c>
      <c r="O32" s="21">
        <f t="shared" ref="O32:P33" si="44">-(O13+O18)*O36</f>
        <v>-271</v>
      </c>
      <c r="P32" s="21">
        <f t="shared" si="44"/>
        <v>-135.5</v>
      </c>
      <c r="Q32" s="464"/>
      <c r="R32" s="1" t="s">
        <v>19</v>
      </c>
      <c r="W32" s="660">
        <v>-30</v>
      </c>
      <c r="X32" s="660">
        <v>-30</v>
      </c>
      <c r="Y32" s="660">
        <v>-24</v>
      </c>
      <c r="Z32" s="660">
        <f t="shared" ref="Z32" si="45">($O$32-SUM($W$32:$X$32))/10</f>
        <v>-21.1</v>
      </c>
      <c r="AA32" s="21">
        <f>($O$32-SUM($W$32:$Z$32))/8</f>
        <v>-20.737500000000001</v>
      </c>
      <c r="AB32" s="21">
        <f t="shared" ref="AB32:AH32" si="46">($O$32-SUM($W$32:$Z$32))/8</f>
        <v>-20.737500000000001</v>
      </c>
      <c r="AC32" s="21">
        <f t="shared" si="46"/>
        <v>-20.737500000000001</v>
      </c>
      <c r="AD32" s="21">
        <f t="shared" si="46"/>
        <v>-20.737500000000001</v>
      </c>
      <c r="AE32" s="21">
        <f t="shared" si="46"/>
        <v>-20.737500000000001</v>
      </c>
      <c r="AF32" s="21">
        <f t="shared" si="46"/>
        <v>-20.737500000000001</v>
      </c>
      <c r="AG32" s="21">
        <f t="shared" si="46"/>
        <v>-20.737500000000001</v>
      </c>
      <c r="AH32" s="21">
        <f t="shared" si="46"/>
        <v>-20.737500000000001</v>
      </c>
      <c r="AI32" s="21">
        <f>$P$32/6</f>
        <v>-22.583333333333332</v>
      </c>
      <c r="AJ32" s="21">
        <f t="shared" ref="AJ32:AN32" si="47">$P$32/6</f>
        <v>-22.583333333333332</v>
      </c>
      <c r="AK32" s="21">
        <f t="shared" si="47"/>
        <v>-22.583333333333332</v>
      </c>
      <c r="AL32" s="21">
        <f t="shared" si="47"/>
        <v>-22.583333333333332</v>
      </c>
      <c r="AM32" s="21">
        <f t="shared" si="47"/>
        <v>-22.583333333333332</v>
      </c>
      <c r="AN32" s="21">
        <f t="shared" si="47"/>
        <v>-22.583333333333332</v>
      </c>
      <c r="AO32" s="21">
        <f t="shared" ref="AO32:AT32" si="48">$P$32*AO252/SUM($AI$252:$AN$252)</f>
        <v>-32.518685848338933</v>
      </c>
      <c r="AP32" s="21">
        <f t="shared" si="48"/>
        <v>-32.518685848338933</v>
      </c>
      <c r="AQ32" s="21">
        <f t="shared" si="48"/>
        <v>-32.518685848338933</v>
      </c>
      <c r="AR32" s="21">
        <f t="shared" si="48"/>
        <v>-32.268784864506237</v>
      </c>
      <c r="AS32" s="21">
        <f t="shared" si="48"/>
        <v>-31.444506388935448</v>
      </c>
      <c r="AT32" s="21">
        <f t="shared" si="48"/>
        <v>-31.444506388935448</v>
      </c>
      <c r="AU32" s="21" t="s">
        <v>19</v>
      </c>
    </row>
    <row r="33" spans="1:47" outlineLevel="1">
      <c r="E33" s="1" t="s">
        <v>101</v>
      </c>
      <c r="J33" s="20">
        <v>-986</v>
      </c>
      <c r="K33" s="20">
        <v>-1744</v>
      </c>
      <c r="L33" s="20">
        <v>-1606</v>
      </c>
      <c r="M33" s="20">
        <v>-1398</v>
      </c>
      <c r="N33" s="20">
        <v>-538</v>
      </c>
      <c r="O33" s="21">
        <f t="shared" si="44"/>
        <v>-380.03606169752277</v>
      </c>
      <c r="P33" s="21">
        <f t="shared" si="44"/>
        <v>-204.54650122526442</v>
      </c>
      <c r="Q33" s="464"/>
      <c r="R33" s="1" t="s">
        <v>19</v>
      </c>
      <c r="W33" s="660">
        <f>-1.0827-0.3084-0.482</f>
        <v>-1.8731</v>
      </c>
      <c r="X33" s="660">
        <v>-43.921999999999997</v>
      </c>
      <c r="Y33" s="660">
        <f>-27.3447</f>
        <v>-27.3447</v>
      </c>
      <c r="Z33" s="660">
        <f t="shared" ref="Z33" si="49">($O$33-SUM($W$33:$X$33))/10</f>
        <v>-33.424096169752275</v>
      </c>
      <c r="AA33" s="21">
        <f t="shared" ref="AA33:AH33" si="50">($O$33-SUM($W$33:$Z$33))/8</f>
        <v>-34.184020690971309</v>
      </c>
      <c r="AB33" s="21">
        <f t="shared" si="50"/>
        <v>-34.184020690971309</v>
      </c>
      <c r="AC33" s="21">
        <f t="shared" si="50"/>
        <v>-34.184020690971309</v>
      </c>
      <c r="AD33" s="21">
        <f t="shared" si="50"/>
        <v>-34.184020690971309</v>
      </c>
      <c r="AE33" s="21">
        <f t="shared" si="50"/>
        <v>-34.184020690971309</v>
      </c>
      <c r="AF33" s="21">
        <f t="shared" si="50"/>
        <v>-34.184020690971309</v>
      </c>
      <c r="AG33" s="21">
        <f t="shared" si="50"/>
        <v>-34.184020690971309</v>
      </c>
      <c r="AH33" s="21">
        <f t="shared" si="50"/>
        <v>-34.184020690971309</v>
      </c>
      <c r="AI33" s="21">
        <f>$P$33/6</f>
        <v>-34.091083537544073</v>
      </c>
      <c r="AJ33" s="21">
        <f t="shared" ref="AJ33:AN33" si="51">$P$33/6</f>
        <v>-34.091083537544073</v>
      </c>
      <c r="AK33" s="21">
        <f t="shared" si="51"/>
        <v>-34.091083537544073</v>
      </c>
      <c r="AL33" s="21">
        <f t="shared" si="51"/>
        <v>-34.091083537544073</v>
      </c>
      <c r="AM33" s="21">
        <f t="shared" si="51"/>
        <v>-34.091083537544073</v>
      </c>
      <c r="AN33" s="21">
        <f t="shared" si="51"/>
        <v>-34.091083537544073</v>
      </c>
      <c r="AO33" s="21">
        <f t="shared" ref="AO33:AT33" si="52">$P$33*AO252/SUM($AI$252:$AN$252)</f>
        <v>-49.089176492407731</v>
      </c>
      <c r="AP33" s="21">
        <f t="shared" si="52"/>
        <v>-49.089176492407731</v>
      </c>
      <c r="AQ33" s="21">
        <f t="shared" si="52"/>
        <v>-49.089176492407731</v>
      </c>
      <c r="AR33" s="21">
        <f t="shared" si="52"/>
        <v>-48.711933895391283</v>
      </c>
      <c r="AS33" s="21">
        <f t="shared" si="52"/>
        <v>-47.467629259130767</v>
      </c>
      <c r="AT33" s="21">
        <f t="shared" si="52"/>
        <v>-47.467629259130767</v>
      </c>
      <c r="AU33" s="21" t="s">
        <v>19</v>
      </c>
    </row>
    <row r="34" spans="1:47" s="27" customFormat="1">
      <c r="D34" s="27" t="s">
        <v>301</v>
      </c>
      <c r="K34" s="146">
        <f>-K29/(K15+K10)</f>
        <v>0.19424438097603378</v>
      </c>
      <c r="L34" s="146">
        <f>-L29/(L15+L10)</f>
        <v>0.34747305053898925</v>
      </c>
      <c r="M34" s="146">
        <f>-M29/(M15+M10)</f>
        <v>0.42386112082022603</v>
      </c>
      <c r="N34" s="146">
        <f>-N29/(N15+N10)</f>
        <v>0.52430590357822993</v>
      </c>
      <c r="O34" s="672">
        <v>0.27496979460330245</v>
      </c>
      <c r="P34" s="211">
        <f>O34</f>
        <v>0.27496979460330245</v>
      </c>
      <c r="Q34" s="564"/>
      <c r="R34" s="1" t="s">
        <v>19</v>
      </c>
      <c r="S34"/>
      <c r="T34"/>
      <c r="W34" s="654"/>
      <c r="X34" s="654"/>
      <c r="Y34" s="654"/>
      <c r="Z34" s="654"/>
      <c r="AA34" s="158"/>
      <c r="AB34" s="158"/>
      <c r="AC34" s="158"/>
      <c r="AD34" s="158"/>
      <c r="AE34" s="158"/>
      <c r="AF34" s="158"/>
      <c r="AG34" s="158"/>
      <c r="AH34" s="158"/>
      <c r="AI34" s="158"/>
      <c r="AJ34" s="158"/>
      <c r="AK34" s="158"/>
      <c r="AL34" s="158"/>
      <c r="AM34" s="158"/>
      <c r="AN34" s="158"/>
      <c r="AO34" s="158"/>
      <c r="AP34" s="158"/>
      <c r="AQ34" s="158"/>
      <c r="AR34" s="158"/>
      <c r="AS34" s="158"/>
      <c r="AT34" s="158"/>
      <c r="AU34" s="21" t="s">
        <v>19</v>
      </c>
    </row>
    <row r="35" spans="1:47" s="27" customFormat="1" outlineLevel="1">
      <c r="E35" s="27" t="s">
        <v>99</v>
      </c>
      <c r="K35" s="144">
        <f>-K30/(K11+K16)</f>
        <v>0.17221043699618158</v>
      </c>
      <c r="L35" s="144">
        <f>-L30/(L11+L16)</f>
        <v>0.31428571428571428</v>
      </c>
      <c r="M35" s="144">
        <f>-M30/(M11+M16)</f>
        <v>0.40999690976514214</v>
      </c>
      <c r="N35" s="144">
        <f>-N30/(N11+N16)</f>
        <v>0.54687296840462873</v>
      </c>
      <c r="O35" s="497">
        <v>0.5</v>
      </c>
      <c r="P35" s="396">
        <f>O35</f>
        <v>0.5</v>
      </c>
      <c r="Q35" s="565"/>
      <c r="R35" s="1" t="s">
        <v>19</v>
      </c>
      <c r="S35"/>
      <c r="T35"/>
      <c r="W35" s="654"/>
      <c r="X35" s="654"/>
      <c r="Y35" s="654"/>
      <c r="Z35" s="654"/>
      <c r="AA35" s="158">
        <f>$O$35</f>
        <v>0.5</v>
      </c>
      <c r="AB35" s="158">
        <f t="shared" ref="AB35:AH35" si="53">$O$35</f>
        <v>0.5</v>
      </c>
      <c r="AC35" s="158">
        <f t="shared" si="53"/>
        <v>0.5</v>
      </c>
      <c r="AD35" s="158">
        <f t="shared" si="53"/>
        <v>0.5</v>
      </c>
      <c r="AE35" s="158">
        <f t="shared" si="53"/>
        <v>0.5</v>
      </c>
      <c r="AF35" s="158">
        <f t="shared" si="53"/>
        <v>0.5</v>
      </c>
      <c r="AG35" s="158">
        <f t="shared" si="53"/>
        <v>0.5</v>
      </c>
      <c r="AH35" s="158">
        <f t="shared" si="53"/>
        <v>0.5</v>
      </c>
      <c r="AI35" s="158">
        <f>$P$35</f>
        <v>0.5</v>
      </c>
      <c r="AJ35" s="158">
        <f t="shared" ref="AJ35:AT35" si="54">$P$35</f>
        <v>0.5</v>
      </c>
      <c r="AK35" s="158">
        <f t="shared" si="54"/>
        <v>0.5</v>
      </c>
      <c r="AL35" s="158">
        <f t="shared" si="54"/>
        <v>0.5</v>
      </c>
      <c r="AM35" s="158">
        <f t="shared" si="54"/>
        <v>0.5</v>
      </c>
      <c r="AN35" s="158">
        <f t="shared" si="54"/>
        <v>0.5</v>
      </c>
      <c r="AO35" s="158">
        <f t="shared" si="54"/>
        <v>0.5</v>
      </c>
      <c r="AP35" s="158">
        <f t="shared" si="54"/>
        <v>0.5</v>
      </c>
      <c r="AQ35" s="158">
        <f t="shared" si="54"/>
        <v>0.5</v>
      </c>
      <c r="AR35" s="158">
        <f t="shared" si="54"/>
        <v>0.5</v>
      </c>
      <c r="AS35" s="158">
        <f t="shared" si="54"/>
        <v>0.5</v>
      </c>
      <c r="AT35" s="158">
        <f t="shared" si="54"/>
        <v>0.5</v>
      </c>
      <c r="AU35" s="21" t="s">
        <v>19</v>
      </c>
    </row>
    <row r="36" spans="1:47" s="27" customFormat="1" outlineLevel="1">
      <c r="E36" s="27" t="s">
        <v>100</v>
      </c>
      <c r="K36" s="144">
        <f t="shared" ref="K36:M37" si="55">-K32/(K13+K18)</f>
        <v>0.13286508633304067</v>
      </c>
      <c r="L36" s="144">
        <f t="shared" si="55"/>
        <v>0.28545371637026906</v>
      </c>
      <c r="M36" s="144">
        <f t="shared" si="55"/>
        <v>0.36439055520102104</v>
      </c>
      <c r="N36" s="144">
        <f>-N32/(N13+N18)</f>
        <v>0.47327502429543244</v>
      </c>
      <c r="O36" s="592">
        <v>0.5</v>
      </c>
      <c r="P36" s="141">
        <f>O36</f>
        <v>0.5</v>
      </c>
      <c r="Q36" s="238"/>
      <c r="R36" s="1" t="s">
        <v>19</v>
      </c>
      <c r="S36"/>
      <c r="T36"/>
      <c r="W36" s="654"/>
      <c r="X36" s="654"/>
      <c r="Y36" s="654"/>
      <c r="Z36" s="654"/>
      <c r="AA36" s="158">
        <f>$O$36</f>
        <v>0.5</v>
      </c>
      <c r="AB36" s="158">
        <f t="shared" ref="AB36:AH36" si="56">$O$36</f>
        <v>0.5</v>
      </c>
      <c r="AC36" s="158">
        <f t="shared" si="56"/>
        <v>0.5</v>
      </c>
      <c r="AD36" s="158">
        <f t="shared" si="56"/>
        <v>0.5</v>
      </c>
      <c r="AE36" s="158">
        <f t="shared" si="56"/>
        <v>0.5</v>
      </c>
      <c r="AF36" s="158">
        <f t="shared" si="56"/>
        <v>0.5</v>
      </c>
      <c r="AG36" s="158">
        <f t="shared" si="56"/>
        <v>0.5</v>
      </c>
      <c r="AH36" s="158">
        <f t="shared" si="56"/>
        <v>0.5</v>
      </c>
      <c r="AI36" s="158">
        <f>$P$36</f>
        <v>0.5</v>
      </c>
      <c r="AJ36" s="158">
        <f t="shared" ref="AJ36:AT36" si="57">$P$36</f>
        <v>0.5</v>
      </c>
      <c r="AK36" s="158">
        <f t="shared" si="57"/>
        <v>0.5</v>
      </c>
      <c r="AL36" s="158">
        <f t="shared" si="57"/>
        <v>0.5</v>
      </c>
      <c r="AM36" s="158">
        <f t="shared" si="57"/>
        <v>0.5</v>
      </c>
      <c r="AN36" s="158">
        <f t="shared" si="57"/>
        <v>0.5</v>
      </c>
      <c r="AO36" s="158">
        <f t="shared" si="57"/>
        <v>0.5</v>
      </c>
      <c r="AP36" s="158">
        <f t="shared" si="57"/>
        <v>0.5</v>
      </c>
      <c r="AQ36" s="158">
        <f t="shared" si="57"/>
        <v>0.5</v>
      </c>
      <c r="AR36" s="158">
        <f t="shared" si="57"/>
        <v>0.5</v>
      </c>
      <c r="AS36" s="158">
        <f t="shared" si="57"/>
        <v>0.5</v>
      </c>
      <c r="AT36" s="158">
        <f t="shared" si="57"/>
        <v>0.5</v>
      </c>
      <c r="AU36" s="21" t="s">
        <v>19</v>
      </c>
    </row>
    <row r="37" spans="1:47" s="27" customFormat="1" outlineLevel="1">
      <c r="E37" s="27" t="s">
        <v>101</v>
      </c>
      <c r="K37" s="144">
        <f t="shared" si="55"/>
        <v>0.33377990430622012</v>
      </c>
      <c r="L37" s="144">
        <f t="shared" si="55"/>
        <v>0.60695389266817834</v>
      </c>
      <c r="M37" s="144">
        <f t="shared" si="55"/>
        <v>0.52655367231638417</v>
      </c>
      <c r="N37" s="144">
        <f>-N33/(N14+N19)</f>
        <v>0.42800318217979316</v>
      </c>
      <c r="O37" s="592">
        <v>0.5</v>
      </c>
      <c r="P37" s="141">
        <f>O37</f>
        <v>0.5</v>
      </c>
      <c r="Q37" s="238"/>
      <c r="R37" s="1" t="s">
        <v>19</v>
      </c>
      <c r="S37"/>
      <c r="T37"/>
      <c r="W37" s="654"/>
      <c r="X37" s="654"/>
      <c r="Y37" s="654"/>
      <c r="Z37" s="654"/>
      <c r="AA37" s="158">
        <f>$O$37</f>
        <v>0.5</v>
      </c>
      <c r="AB37" s="158">
        <f t="shared" ref="AB37:AH37" si="58">$O$37</f>
        <v>0.5</v>
      </c>
      <c r="AC37" s="158">
        <f t="shared" si="58"/>
        <v>0.5</v>
      </c>
      <c r="AD37" s="158">
        <f t="shared" si="58"/>
        <v>0.5</v>
      </c>
      <c r="AE37" s="158">
        <f t="shared" si="58"/>
        <v>0.5</v>
      </c>
      <c r="AF37" s="158">
        <f t="shared" si="58"/>
        <v>0.5</v>
      </c>
      <c r="AG37" s="158">
        <f t="shared" si="58"/>
        <v>0.5</v>
      </c>
      <c r="AH37" s="158">
        <f t="shared" si="58"/>
        <v>0.5</v>
      </c>
      <c r="AI37" s="158">
        <f>$P$37</f>
        <v>0.5</v>
      </c>
      <c r="AJ37" s="158">
        <f t="shared" ref="AJ37:AT37" si="59">$P$37</f>
        <v>0.5</v>
      </c>
      <c r="AK37" s="158">
        <f t="shared" si="59"/>
        <v>0.5</v>
      </c>
      <c r="AL37" s="158">
        <f t="shared" si="59"/>
        <v>0.5</v>
      </c>
      <c r="AM37" s="158">
        <f t="shared" si="59"/>
        <v>0.5</v>
      </c>
      <c r="AN37" s="158">
        <f t="shared" si="59"/>
        <v>0.5</v>
      </c>
      <c r="AO37" s="158">
        <f t="shared" si="59"/>
        <v>0.5</v>
      </c>
      <c r="AP37" s="158">
        <f t="shared" si="59"/>
        <v>0.5</v>
      </c>
      <c r="AQ37" s="158">
        <f t="shared" si="59"/>
        <v>0.5</v>
      </c>
      <c r="AR37" s="158">
        <f t="shared" si="59"/>
        <v>0.5</v>
      </c>
      <c r="AS37" s="158">
        <f t="shared" si="59"/>
        <v>0.5</v>
      </c>
      <c r="AT37" s="158">
        <f t="shared" si="59"/>
        <v>0.5</v>
      </c>
      <c r="AU37" s="21" t="s">
        <v>19</v>
      </c>
    </row>
    <row r="38" spans="1:47" s="23" customFormat="1">
      <c r="A38" s="21"/>
      <c r="D38" s="23" t="s">
        <v>102</v>
      </c>
      <c r="K38" s="23">
        <f t="shared" ref="K38:P38" si="60">SUM(K39:K42)</f>
        <v>0</v>
      </c>
      <c r="L38" s="23">
        <f t="shared" si="60"/>
        <v>111</v>
      </c>
      <c r="M38" s="23">
        <f t="shared" si="60"/>
        <v>103</v>
      </c>
      <c r="N38" s="23">
        <f t="shared" si="60"/>
        <v>0</v>
      </c>
      <c r="O38" s="23">
        <f t="shared" si="60"/>
        <v>0</v>
      </c>
      <c r="P38" s="23">
        <f t="shared" si="60"/>
        <v>0</v>
      </c>
      <c r="R38" s="1" t="s">
        <v>19</v>
      </c>
      <c r="S38"/>
      <c r="T38"/>
      <c r="U38" s="27"/>
      <c r="V38" s="1"/>
      <c r="W38" s="640">
        <f>SUM(W39:W42)</f>
        <v>0</v>
      </c>
      <c r="X38" s="640">
        <f t="shared" ref="X38:AN38" si="61">SUM(X39:X42)</f>
        <v>0</v>
      </c>
      <c r="Y38" s="640">
        <f>SUM(Y39:Y42)</f>
        <v>0</v>
      </c>
      <c r="Z38" s="640">
        <f t="shared" si="61"/>
        <v>0</v>
      </c>
      <c r="AA38" s="23">
        <f>SUM(AA39:AA42)</f>
        <v>0</v>
      </c>
      <c r="AB38" s="23">
        <f t="shared" si="61"/>
        <v>0</v>
      </c>
      <c r="AC38" s="23">
        <f t="shared" si="61"/>
        <v>0</v>
      </c>
      <c r="AD38" s="23">
        <f t="shared" si="61"/>
        <v>0</v>
      </c>
      <c r="AE38" s="23">
        <f t="shared" si="61"/>
        <v>0</v>
      </c>
      <c r="AF38" s="23">
        <f t="shared" si="61"/>
        <v>0</v>
      </c>
      <c r="AG38" s="23">
        <f t="shared" si="61"/>
        <v>0</v>
      </c>
      <c r="AH38" s="23">
        <f t="shared" si="61"/>
        <v>0</v>
      </c>
      <c r="AI38" s="23">
        <f t="shared" si="61"/>
        <v>0</v>
      </c>
      <c r="AJ38" s="23">
        <f t="shared" si="61"/>
        <v>0</v>
      </c>
      <c r="AK38" s="23">
        <f t="shared" si="61"/>
        <v>0</v>
      </c>
      <c r="AL38" s="23">
        <f t="shared" si="61"/>
        <v>0</v>
      </c>
      <c r="AM38" s="23">
        <f t="shared" si="61"/>
        <v>0</v>
      </c>
      <c r="AN38" s="23">
        <f t="shared" si="61"/>
        <v>0</v>
      </c>
      <c r="AO38" s="22">
        <f t="shared" ref="AO38:AT38" si="62">$P$38/6</f>
        <v>0</v>
      </c>
      <c r="AP38" s="22">
        <f t="shared" si="62"/>
        <v>0</v>
      </c>
      <c r="AQ38" s="22">
        <f t="shared" si="62"/>
        <v>0</v>
      </c>
      <c r="AR38" s="22">
        <f t="shared" si="62"/>
        <v>0</v>
      </c>
      <c r="AS38" s="22">
        <f t="shared" si="62"/>
        <v>0</v>
      </c>
      <c r="AT38" s="22">
        <f t="shared" si="62"/>
        <v>0</v>
      </c>
      <c r="AU38" s="21" t="s">
        <v>19</v>
      </c>
    </row>
    <row r="39" spans="1:47" s="21" customFormat="1" outlineLevel="1">
      <c r="D39" s="23"/>
      <c r="E39" s="21" t="s">
        <v>99</v>
      </c>
      <c r="K39" s="20">
        <v>0</v>
      </c>
      <c r="L39" s="147">
        <v>111</v>
      </c>
      <c r="M39" s="147">
        <v>100</v>
      </c>
      <c r="N39" s="147">
        <v>0</v>
      </c>
      <c r="O39" s="147">
        <v>0</v>
      </c>
      <c r="P39" s="147">
        <v>0</v>
      </c>
      <c r="Q39" s="147"/>
      <c r="R39" s="1" t="s">
        <v>19</v>
      </c>
      <c r="S39"/>
      <c r="T39"/>
      <c r="W39" s="660"/>
      <c r="X39" s="660">
        <f t="shared" ref="X39:Z40" si="63">$O$39/12</f>
        <v>0</v>
      </c>
      <c r="Y39" s="660">
        <f t="shared" si="63"/>
        <v>0</v>
      </c>
      <c r="Z39" s="660">
        <f t="shared" si="63"/>
        <v>0</v>
      </c>
      <c r="AA39" s="21">
        <f>($O$39-SUM($W$39:$Z$39))/8</f>
        <v>0</v>
      </c>
      <c r="AB39" s="21">
        <f t="shared" ref="AB39:AH39" si="64">($O$39-SUM($W$39:$Z$39))/8</f>
        <v>0</v>
      </c>
      <c r="AC39" s="21">
        <f t="shared" si="64"/>
        <v>0</v>
      </c>
      <c r="AD39" s="21">
        <f t="shared" si="64"/>
        <v>0</v>
      </c>
      <c r="AE39" s="21">
        <f t="shared" si="64"/>
        <v>0</v>
      </c>
      <c r="AF39" s="21">
        <f t="shared" si="64"/>
        <v>0</v>
      </c>
      <c r="AG39" s="21">
        <f t="shared" si="64"/>
        <v>0</v>
      </c>
      <c r="AH39" s="21">
        <f t="shared" si="64"/>
        <v>0</v>
      </c>
      <c r="AI39" s="21">
        <f>$P$39/6</f>
        <v>0</v>
      </c>
      <c r="AJ39" s="21">
        <f t="shared" ref="AJ39:AN39" si="65">$P$39/6</f>
        <v>0</v>
      </c>
      <c r="AK39" s="21">
        <f t="shared" si="65"/>
        <v>0</v>
      </c>
      <c r="AL39" s="21">
        <f t="shared" si="65"/>
        <v>0</v>
      </c>
      <c r="AM39" s="21">
        <f t="shared" si="65"/>
        <v>0</v>
      </c>
      <c r="AN39" s="21">
        <f t="shared" si="65"/>
        <v>0</v>
      </c>
      <c r="AO39" s="21">
        <f t="shared" ref="AO39:AT39" si="66">$P$39/6</f>
        <v>0</v>
      </c>
      <c r="AP39" s="21">
        <f t="shared" si="66"/>
        <v>0</v>
      </c>
      <c r="AQ39" s="21">
        <f t="shared" si="66"/>
        <v>0</v>
      </c>
      <c r="AR39" s="21">
        <f t="shared" si="66"/>
        <v>0</v>
      </c>
      <c r="AS39" s="21">
        <f t="shared" si="66"/>
        <v>0</v>
      </c>
      <c r="AT39" s="21">
        <f t="shared" si="66"/>
        <v>0</v>
      </c>
      <c r="AU39" s="21" t="s">
        <v>19</v>
      </c>
    </row>
    <row r="40" spans="1:47" s="21" customFormat="1" outlineLevel="1">
      <c r="D40" s="23"/>
      <c r="E40" s="237" t="s">
        <v>482</v>
      </c>
      <c r="K40" s="20"/>
      <c r="L40" s="147"/>
      <c r="M40" s="147"/>
      <c r="N40" s="147">
        <v>0</v>
      </c>
      <c r="O40" s="147">
        <v>0</v>
      </c>
      <c r="P40" s="147">
        <v>0</v>
      </c>
      <c r="Q40" s="147"/>
      <c r="R40" s="1" t="s">
        <v>19</v>
      </c>
      <c r="S40"/>
      <c r="T40"/>
      <c r="W40" s="660"/>
      <c r="X40" s="660">
        <f t="shared" si="63"/>
        <v>0</v>
      </c>
      <c r="Y40" s="660">
        <f t="shared" si="63"/>
        <v>0</v>
      </c>
      <c r="Z40" s="660">
        <f t="shared" si="63"/>
        <v>0</v>
      </c>
      <c r="AA40" s="21">
        <f>($O$40-SUM($W$40:$Z$40))/8</f>
        <v>0</v>
      </c>
      <c r="AB40" s="21">
        <f t="shared" ref="AB40:AH40" si="67">($O$40-SUM($W$40:$Z$40))/8</f>
        <v>0</v>
      </c>
      <c r="AC40" s="21">
        <f t="shared" si="67"/>
        <v>0</v>
      </c>
      <c r="AD40" s="21">
        <f t="shared" si="67"/>
        <v>0</v>
      </c>
      <c r="AE40" s="21">
        <f t="shared" si="67"/>
        <v>0</v>
      </c>
      <c r="AF40" s="21">
        <f t="shared" si="67"/>
        <v>0</v>
      </c>
      <c r="AG40" s="21">
        <f t="shared" si="67"/>
        <v>0</v>
      </c>
      <c r="AH40" s="21">
        <f t="shared" si="67"/>
        <v>0</v>
      </c>
      <c r="AI40" s="21">
        <f>$P$40/6</f>
        <v>0</v>
      </c>
      <c r="AJ40" s="21">
        <f t="shared" ref="AJ40:AN40" si="68">$P$40/6</f>
        <v>0</v>
      </c>
      <c r="AK40" s="21">
        <f t="shared" si="68"/>
        <v>0</v>
      </c>
      <c r="AL40" s="21">
        <f t="shared" si="68"/>
        <v>0</v>
      </c>
      <c r="AM40" s="21">
        <f t="shared" si="68"/>
        <v>0</v>
      </c>
      <c r="AN40" s="21">
        <f t="shared" si="68"/>
        <v>0</v>
      </c>
      <c r="AO40" s="21">
        <f t="shared" ref="AO40:AT40" si="69">$O$40/6</f>
        <v>0</v>
      </c>
      <c r="AP40" s="21">
        <f t="shared" si="69"/>
        <v>0</v>
      </c>
      <c r="AQ40" s="21">
        <f t="shared" si="69"/>
        <v>0</v>
      </c>
      <c r="AR40" s="21">
        <f t="shared" si="69"/>
        <v>0</v>
      </c>
      <c r="AS40" s="21">
        <f t="shared" si="69"/>
        <v>0</v>
      </c>
      <c r="AT40" s="21">
        <f t="shared" si="69"/>
        <v>0</v>
      </c>
      <c r="AU40" s="21" t="s">
        <v>19</v>
      </c>
    </row>
    <row r="41" spans="1:47" s="21" customFormat="1" outlineLevel="1">
      <c r="D41" s="23"/>
      <c r="E41" s="21" t="s">
        <v>100</v>
      </c>
      <c r="I41" s="21" t="s">
        <v>846</v>
      </c>
      <c r="K41" s="20">
        <v>0</v>
      </c>
      <c r="L41" s="147">
        <v>0</v>
      </c>
      <c r="M41" s="147">
        <v>3</v>
      </c>
      <c r="N41" s="147">
        <v>0</v>
      </c>
      <c r="O41" s="147">
        <v>0</v>
      </c>
      <c r="P41" s="147">
        <v>0</v>
      </c>
      <c r="Q41" s="147"/>
      <c r="R41" s="1" t="s">
        <v>19</v>
      </c>
      <c r="S41"/>
      <c r="T41"/>
      <c r="W41" s="660"/>
      <c r="X41" s="660">
        <f t="shared" ref="X41:Z41" si="70">$O$41/12</f>
        <v>0</v>
      </c>
      <c r="Y41" s="660">
        <f t="shared" si="70"/>
        <v>0</v>
      </c>
      <c r="Z41" s="660">
        <f t="shared" si="70"/>
        <v>0</v>
      </c>
      <c r="AA41" s="21">
        <f>($O$41-SUM($W$41:$Z$41))/8</f>
        <v>0</v>
      </c>
      <c r="AB41" s="21">
        <f t="shared" ref="AB41:AH41" si="71">($O$41-SUM($W$41:$Z$41))/8</f>
        <v>0</v>
      </c>
      <c r="AC41" s="21">
        <f t="shared" si="71"/>
        <v>0</v>
      </c>
      <c r="AD41" s="21">
        <f t="shared" si="71"/>
        <v>0</v>
      </c>
      <c r="AE41" s="21">
        <f t="shared" si="71"/>
        <v>0</v>
      </c>
      <c r="AF41" s="21">
        <f t="shared" si="71"/>
        <v>0</v>
      </c>
      <c r="AG41" s="21">
        <f t="shared" si="71"/>
        <v>0</v>
      </c>
      <c r="AH41" s="21">
        <f t="shared" si="71"/>
        <v>0</v>
      </c>
      <c r="AI41" s="21">
        <f>$P$41/6</f>
        <v>0</v>
      </c>
      <c r="AJ41" s="21">
        <f t="shared" ref="AJ41:AN41" si="72">$P$41/6</f>
        <v>0</v>
      </c>
      <c r="AK41" s="21">
        <f t="shared" si="72"/>
        <v>0</v>
      </c>
      <c r="AL41" s="21">
        <f t="shared" si="72"/>
        <v>0</v>
      </c>
      <c r="AM41" s="21">
        <f t="shared" si="72"/>
        <v>0</v>
      </c>
      <c r="AN41" s="21">
        <f t="shared" si="72"/>
        <v>0</v>
      </c>
      <c r="AO41" s="21">
        <f t="shared" ref="AO41:AT41" si="73">$P$41/6</f>
        <v>0</v>
      </c>
      <c r="AP41" s="21">
        <f t="shared" si="73"/>
        <v>0</v>
      </c>
      <c r="AQ41" s="21">
        <f t="shared" si="73"/>
        <v>0</v>
      </c>
      <c r="AR41" s="21">
        <f t="shared" si="73"/>
        <v>0</v>
      </c>
      <c r="AS41" s="21">
        <f t="shared" si="73"/>
        <v>0</v>
      </c>
      <c r="AT41" s="21">
        <f t="shared" si="73"/>
        <v>0</v>
      </c>
      <c r="AU41" s="21" t="s">
        <v>19</v>
      </c>
    </row>
    <row r="42" spans="1:47" s="21" customFormat="1" ht="15" outlineLevel="1" thickBot="1">
      <c r="D42" s="23"/>
      <c r="E42" s="21" t="s">
        <v>101</v>
      </c>
      <c r="K42" s="161">
        <v>0</v>
      </c>
      <c r="L42" s="162">
        <v>0</v>
      </c>
      <c r="M42" s="162">
        <v>0</v>
      </c>
      <c r="N42" s="162">
        <v>0</v>
      </c>
      <c r="O42" s="162">
        <v>0</v>
      </c>
      <c r="P42" s="162">
        <v>0</v>
      </c>
      <c r="Q42" s="566"/>
      <c r="R42" s="1" t="s">
        <v>19</v>
      </c>
      <c r="S42"/>
      <c r="T42"/>
      <c r="W42" s="964"/>
      <c r="X42" s="964">
        <f t="shared" ref="X42:Z42" si="74">$O$42/12</f>
        <v>0</v>
      </c>
      <c r="Y42" s="964">
        <f t="shared" si="74"/>
        <v>0</v>
      </c>
      <c r="Z42" s="964">
        <f t="shared" si="74"/>
        <v>0</v>
      </c>
      <c r="AA42" s="125">
        <f>($O$42-SUM($W$42:$Z$42))/8</f>
        <v>0</v>
      </c>
      <c r="AB42" s="125">
        <f t="shared" ref="AB42:AH42" si="75">($O$42-SUM($W$42:$Z$42))/8</f>
        <v>0</v>
      </c>
      <c r="AC42" s="125">
        <f t="shared" si="75"/>
        <v>0</v>
      </c>
      <c r="AD42" s="125">
        <f t="shared" si="75"/>
        <v>0</v>
      </c>
      <c r="AE42" s="125">
        <f t="shared" si="75"/>
        <v>0</v>
      </c>
      <c r="AF42" s="125">
        <f t="shared" si="75"/>
        <v>0</v>
      </c>
      <c r="AG42" s="125">
        <f t="shared" si="75"/>
        <v>0</v>
      </c>
      <c r="AH42" s="125">
        <f t="shared" si="75"/>
        <v>0</v>
      </c>
      <c r="AI42" s="125">
        <f>$P$42/6</f>
        <v>0</v>
      </c>
      <c r="AJ42" s="125">
        <f t="shared" ref="AJ42:AN42" si="76">$P$42/6</f>
        <v>0</v>
      </c>
      <c r="AK42" s="125">
        <f t="shared" si="76"/>
        <v>0</v>
      </c>
      <c r="AL42" s="125">
        <f t="shared" si="76"/>
        <v>0</v>
      </c>
      <c r="AM42" s="125">
        <f t="shared" si="76"/>
        <v>0</v>
      </c>
      <c r="AN42" s="125">
        <f t="shared" si="76"/>
        <v>0</v>
      </c>
      <c r="AO42" s="125">
        <f t="shared" ref="AO42:AT42" si="77">$P$42/6</f>
        <v>0</v>
      </c>
      <c r="AP42" s="125">
        <f t="shared" si="77"/>
        <v>0</v>
      </c>
      <c r="AQ42" s="125">
        <f t="shared" si="77"/>
        <v>0</v>
      </c>
      <c r="AR42" s="125">
        <f t="shared" si="77"/>
        <v>0</v>
      </c>
      <c r="AS42" s="125">
        <f t="shared" si="77"/>
        <v>0</v>
      </c>
      <c r="AT42" s="125">
        <f t="shared" si="77"/>
        <v>0</v>
      </c>
      <c r="AU42" s="21" t="s">
        <v>19</v>
      </c>
    </row>
    <row r="43" spans="1:47">
      <c r="D43" s="26" t="s">
        <v>98</v>
      </c>
      <c r="K43" s="23">
        <f>SUM(K44:K47)</f>
        <v>13978</v>
      </c>
      <c r="L43" s="23">
        <f>SUM(L44:L47)</f>
        <v>13965</v>
      </c>
      <c r="M43" s="23">
        <f>SUM(M44:M47)</f>
        <v>9842</v>
      </c>
      <c r="N43" s="23">
        <f>SUM(N44:N47)</f>
        <v>4746.49</v>
      </c>
      <c r="O43" s="23">
        <f>O10+O15+O29+O38+O24</f>
        <v>9757.9586524878232</v>
      </c>
      <c r="P43" s="23">
        <f>P10+P15+P29+P38+P24</f>
        <v>18312.427364864099</v>
      </c>
      <c r="Q43" s="23"/>
      <c r="R43" s="1" t="s">
        <v>19</v>
      </c>
      <c r="W43" s="640">
        <f>W10+W15+W29+W38+W24</f>
        <v>4444.9169000000002</v>
      </c>
      <c r="X43" s="640">
        <f>X10+X15+X29+X38+X24</f>
        <v>4120.9948999999997</v>
      </c>
      <c r="Y43" s="640">
        <f>Y10+Y15+Y29+Y38+Y24</f>
        <v>3819.6501999999996</v>
      </c>
      <c r="Z43" s="640">
        <f t="shared" ref="Z43:AM43" si="78">Z10+Z15+Z29+Z38+Z24</f>
        <v>3518.9521038302473</v>
      </c>
      <c r="AA43" s="23">
        <f>AA10+AA15+AA29+AA38+AA24</f>
        <v>3372.9940877543186</v>
      </c>
      <c r="AB43" s="23">
        <f t="shared" si="78"/>
        <v>3239.3596550861821</v>
      </c>
      <c r="AC43" s="23">
        <f t="shared" si="78"/>
        <v>4411.6258516727094</v>
      </c>
      <c r="AD43" s="23">
        <f>AD10+AD15+AD29+AD38+AD24</f>
        <v>5548.8199756364284</v>
      </c>
      <c r="AE43" s="23">
        <f t="shared" si="78"/>
        <v>6653.8442631778462</v>
      </c>
      <c r="AF43" s="23">
        <f t="shared" si="78"/>
        <v>7721.9720141507032</v>
      </c>
      <c r="AG43" s="23">
        <f t="shared" si="78"/>
        <v>8756.3355374724051</v>
      </c>
      <c r="AH43" s="23">
        <f>AH10+AH15+AH29+AH38+AH24</f>
        <v>9757.9586524878214</v>
      </c>
      <c r="AI43" s="23">
        <f t="shared" si="78"/>
        <v>11314.694764029651</v>
      </c>
      <c r="AJ43" s="23">
        <f t="shared" si="78"/>
        <v>12816.778874664691</v>
      </c>
      <c r="AK43" s="23">
        <f t="shared" si="78"/>
        <v>14269.880354858562</v>
      </c>
      <c r="AL43" s="23">
        <f t="shared" si="78"/>
        <v>15668.703565273672</v>
      </c>
      <c r="AM43" s="23">
        <f t="shared" si="78"/>
        <v>17015.896325578819</v>
      </c>
      <c r="AN43" s="23">
        <f>AN10+AN15+AN29+AN38+AN24</f>
        <v>18312.427364864099</v>
      </c>
      <c r="AO43" s="23">
        <f t="shared" ref="AO43:AT43" si="79">AO10+AO15+AO29+AO38+AO24</f>
        <v>19471.597904722203</v>
      </c>
      <c r="AP43" s="23">
        <f t="shared" si="79"/>
        <v>20579.137994470344</v>
      </c>
      <c r="AQ43" s="23">
        <f t="shared" si="79"/>
        <v>21635.04763410852</v>
      </c>
      <c r="AR43" s="23">
        <f t="shared" si="79"/>
        <v>22641.486627752212</v>
      </c>
      <c r="AS43" s="23">
        <f t="shared" si="79"/>
        <v>23603.419113002925</v>
      </c>
      <c r="AT43" s="23">
        <f t="shared" si="79"/>
        <v>24513.721148143672</v>
      </c>
      <c r="AU43" s="21" t="s">
        <v>19</v>
      </c>
    </row>
    <row r="44" spans="1:47" outlineLevel="1">
      <c r="E44" s="1" t="s">
        <v>99</v>
      </c>
      <c r="K44" s="21">
        <f>K11+K16+K25+K30+J30+K39</f>
        <v>9290</v>
      </c>
      <c r="L44" s="21">
        <f t="shared" ref="L44:P44" si="80">L11+L16+L25+L30+L39</f>
        <v>11358</v>
      </c>
      <c r="M44" s="21">
        <f>M11+M16+M25+M30+M39</f>
        <v>7593</v>
      </c>
      <c r="N44" s="1324">
        <f>N11+N16+N25+N30+N39+0.49</f>
        <v>3485.49</v>
      </c>
      <c r="O44" s="21">
        <f>O11+O16+O25+O30+O39</f>
        <v>1797.1378120637089</v>
      </c>
      <c r="P44" s="21">
        <f t="shared" si="80"/>
        <v>937.04971946151113</v>
      </c>
      <c r="R44" s="1" t="s">
        <v>19</v>
      </c>
      <c r="V44" s="21"/>
      <c r="W44" s="641">
        <f t="shared" ref="W44:X47" si="81">W11+W16+W25+W30+W39</f>
        <v>3215.79</v>
      </c>
      <c r="X44" s="641">
        <f t="shared" si="81"/>
        <v>2965.79</v>
      </c>
      <c r="Y44" s="641">
        <f t="shared" ref="Y44:AN44" si="82">Y11+Y16+Y25+Y30+Y39</f>
        <v>2715.79</v>
      </c>
      <c r="Z44" s="641">
        <f t="shared" si="82"/>
        <v>2469.616</v>
      </c>
      <c r="AA44" s="21">
        <f>AA11+AA16+AA25+AA30+AA39</f>
        <v>2376.7647283072556</v>
      </c>
      <c r="AB44" s="21">
        <f t="shared" si="82"/>
        <v>2292.8594653105383</v>
      </c>
      <c r="AC44" s="21">
        <f t="shared" si="82"/>
        <v>2210.0811412999578</v>
      </c>
      <c r="AD44" s="21">
        <f t="shared" si="82"/>
        <v>2126.8296786978899</v>
      </c>
      <c r="AE44" s="21">
        <f t="shared" si="82"/>
        <v>2045.211886005442</v>
      </c>
      <c r="AF44" s="21">
        <f t="shared" si="82"/>
        <v>1961.7965290423681</v>
      </c>
      <c r="AG44" s="21">
        <f t="shared" si="82"/>
        <v>1878.857432059822</v>
      </c>
      <c r="AH44" s="21">
        <f>AH11+AH16+AH25+AH30+AH39</f>
        <v>1797.137812063708</v>
      </c>
      <c r="AI44" s="21">
        <f t="shared" si="82"/>
        <v>1655.1800905955297</v>
      </c>
      <c r="AJ44" s="21">
        <f t="shared" si="82"/>
        <v>1511.028947067434</v>
      </c>
      <c r="AK44" s="21">
        <f t="shared" si="82"/>
        <v>1368.7999244840937</v>
      </c>
      <c r="AL44" s="21">
        <f t="shared" si="82"/>
        <v>1224.6487809559981</v>
      </c>
      <c r="AM44" s="21">
        <f t="shared" si="82"/>
        <v>1080.4976374279024</v>
      </c>
      <c r="AN44" s="21">
        <f t="shared" si="82"/>
        <v>937.04971946151045</v>
      </c>
      <c r="AO44" s="21">
        <f t="shared" ref="AO44:AT44" si="83">AO11+AO16+AO25+AO30+AO39</f>
        <v>730.63691883252216</v>
      </c>
      <c r="AP44" s="21">
        <f t="shared" si="83"/>
        <v>524.22411820353386</v>
      </c>
      <c r="AQ44" s="21">
        <f t="shared" si="83"/>
        <v>317.81131757454557</v>
      </c>
      <c r="AR44" s="21">
        <f t="shared" si="83"/>
        <v>112.98476683872389</v>
      </c>
      <c r="AS44" s="21">
        <f t="shared" si="83"/>
        <v>-86.609665064428214</v>
      </c>
      <c r="AT44" s="21">
        <f t="shared" si="83"/>
        <v>-286.20409696758031</v>
      </c>
      <c r="AU44" s="21" t="s">
        <v>19</v>
      </c>
    </row>
    <row r="45" spans="1:47" outlineLevel="1">
      <c r="E45" s="237" t="s">
        <v>482</v>
      </c>
      <c r="N45" s="131"/>
      <c r="O45" s="235">
        <f>O12+O17+O26+O31+O40</f>
        <v>7309.7847787265928</v>
      </c>
      <c r="P45" s="235">
        <f>P12+P17+P26+P31+P40</f>
        <v>17035.331144177322</v>
      </c>
      <c r="Q45" s="57"/>
      <c r="R45" s="1" t="s">
        <v>19</v>
      </c>
      <c r="W45" s="641">
        <f t="shared" si="81"/>
        <v>0</v>
      </c>
      <c r="X45" s="641">
        <f t="shared" si="81"/>
        <v>0</v>
      </c>
      <c r="Y45" s="641">
        <f t="shared" ref="Y45:AN45" si="84">Y12+Y17+Y26+Y31+Y40</f>
        <v>0</v>
      </c>
      <c r="Z45" s="641">
        <f t="shared" si="84"/>
        <v>0</v>
      </c>
      <c r="AA45" s="21">
        <f>AA12+AA17+AA26+AA31+AA40</f>
        <v>0</v>
      </c>
      <c r="AB45" s="21">
        <f t="shared" si="84"/>
        <v>0</v>
      </c>
      <c r="AC45" s="21">
        <f t="shared" si="84"/>
        <v>1304.3482133043733</v>
      </c>
      <c r="AD45" s="21">
        <f t="shared" si="84"/>
        <v>2574.2761265354366</v>
      </c>
      <c r="AE45" s="21">
        <f t="shared" si="84"/>
        <v>3809.7837396931905</v>
      </c>
      <c r="AF45" s="21">
        <f t="shared" si="84"/>
        <v>5010.8710527776338</v>
      </c>
      <c r="AG45" s="21">
        <f t="shared" si="84"/>
        <v>6177.5380657887681</v>
      </c>
      <c r="AH45" s="21">
        <f>AH12+AH17+AH26+AH31+AH40</f>
        <v>7309.7847787265928</v>
      </c>
      <c r="AI45" s="21">
        <f t="shared" si="84"/>
        <v>9059.7852982432923</v>
      </c>
      <c r="AJ45" s="21">
        <f t="shared" si="84"/>
        <v>10758.155367650028</v>
      </c>
      <c r="AK45" s="21">
        <f t="shared" si="84"/>
        <v>12404.894986946798</v>
      </c>
      <c r="AL45" s="21">
        <f t="shared" si="84"/>
        <v>14000.004156133604</v>
      </c>
      <c r="AM45" s="21">
        <f t="shared" si="84"/>
        <v>15543.482875210444</v>
      </c>
      <c r="AN45" s="21">
        <f t="shared" si="84"/>
        <v>17035.331144177318</v>
      </c>
      <c r="AO45" s="21">
        <f t="shared" ref="AO45:AT45" si="85">AO12+AO17+AO26+AO31+AO40</f>
        <v>18475.548963034231</v>
      </c>
      <c r="AP45" s="21">
        <f t="shared" si="85"/>
        <v>19864.136331781177</v>
      </c>
      <c r="AQ45" s="21">
        <f t="shared" si="85"/>
        <v>21201.093250418158</v>
      </c>
      <c r="AR45" s="21">
        <f t="shared" si="85"/>
        <v>22486.419718945177</v>
      </c>
      <c r="AS45" s="21">
        <f t="shared" si="85"/>
        <v>23720.11573736223</v>
      </c>
      <c r="AT45" s="21">
        <f t="shared" si="85"/>
        <v>24902.181305669317</v>
      </c>
      <c r="AU45" s="21" t="s">
        <v>19</v>
      </c>
    </row>
    <row r="46" spans="1:47" outlineLevel="1">
      <c r="E46" s="1" t="s">
        <v>100</v>
      </c>
      <c r="K46" s="21">
        <f>K13+K18+K27+K32+J32+K41</f>
        <v>2193</v>
      </c>
      <c r="L46" s="21">
        <f t="shared" ref="L46:M47" si="86">L13+L18+L27+L32+L41</f>
        <v>1567</v>
      </c>
      <c r="M46" s="21">
        <f t="shared" si="86"/>
        <v>992</v>
      </c>
      <c r="N46" s="131">
        <f>N13+N18+N27+N32+N41</f>
        <v>542</v>
      </c>
      <c r="O46" s="21">
        <f>O13+O18+O27+O32+O41</f>
        <v>271</v>
      </c>
      <c r="P46" s="21">
        <f>P13+P18+P27+P32+P41</f>
        <v>135.5</v>
      </c>
      <c r="R46" s="1" t="s">
        <v>19</v>
      </c>
      <c r="W46" s="641">
        <f t="shared" si="81"/>
        <v>512</v>
      </c>
      <c r="X46" s="641">
        <f t="shared" si="81"/>
        <v>482</v>
      </c>
      <c r="Y46" s="641">
        <f t="shared" ref="Y46:AN46" si="87">Y13+Y18+Y27+Y32+Y41</f>
        <v>458</v>
      </c>
      <c r="Z46" s="641">
        <f t="shared" si="87"/>
        <v>436.9</v>
      </c>
      <c r="AA46" s="21">
        <f>AA13+AA18+AA27+AA32+AA41</f>
        <v>416.16249999999997</v>
      </c>
      <c r="AB46" s="21">
        <f t="shared" si="87"/>
        <v>395.42499999999995</v>
      </c>
      <c r="AC46" s="21">
        <f t="shared" si="87"/>
        <v>374.68749999999994</v>
      </c>
      <c r="AD46" s="21">
        <f t="shared" si="87"/>
        <v>353.94999999999993</v>
      </c>
      <c r="AE46" s="21">
        <f t="shared" si="87"/>
        <v>333.21249999999992</v>
      </c>
      <c r="AF46" s="21">
        <f t="shared" si="87"/>
        <v>312.47499999999991</v>
      </c>
      <c r="AG46" s="21">
        <f t="shared" si="87"/>
        <v>291.7374999999999</v>
      </c>
      <c r="AH46" s="21">
        <f>AH13+AH18+AH27+AH32+AH41</f>
        <v>270.99999999999989</v>
      </c>
      <c r="AI46" s="21">
        <f t="shared" si="87"/>
        <v>248.41666666666654</v>
      </c>
      <c r="AJ46" s="21">
        <f t="shared" si="87"/>
        <v>225.8333333333332</v>
      </c>
      <c r="AK46" s="21">
        <f t="shared" si="87"/>
        <v>203.24999999999986</v>
      </c>
      <c r="AL46" s="21">
        <f t="shared" si="87"/>
        <v>180.66666666666652</v>
      </c>
      <c r="AM46" s="21">
        <f t="shared" si="87"/>
        <v>158.08333333333317</v>
      </c>
      <c r="AN46" s="21">
        <f t="shared" si="87"/>
        <v>135.49999999999983</v>
      </c>
      <c r="AO46" s="21">
        <f t="shared" ref="AO46:AT46" si="88">AO13+AO18+AO27+AO32+AO41</f>
        <v>102.9813141516609</v>
      </c>
      <c r="AP46" s="21">
        <f t="shared" si="88"/>
        <v>70.462628303321964</v>
      </c>
      <c r="AQ46" s="21">
        <f t="shared" si="88"/>
        <v>37.943942454983031</v>
      </c>
      <c r="AR46" s="21">
        <f t="shared" si="88"/>
        <v>5.6751575904767932</v>
      </c>
      <c r="AS46" s="21">
        <f t="shared" si="88"/>
        <v>-25.769348798458655</v>
      </c>
      <c r="AT46" s="21">
        <f t="shared" si="88"/>
        <v>-57.213855187394103</v>
      </c>
      <c r="AU46" s="21" t="s">
        <v>19</v>
      </c>
    </row>
    <row r="47" spans="1:47" outlineLevel="1">
      <c r="E47" s="1" t="s">
        <v>101</v>
      </c>
      <c r="K47" s="21">
        <f>K14+K19+K28+K33+J33+K42</f>
        <v>2495</v>
      </c>
      <c r="L47" s="21">
        <f t="shared" si="86"/>
        <v>1040</v>
      </c>
      <c r="M47" s="21">
        <f t="shared" si="86"/>
        <v>1257</v>
      </c>
      <c r="N47" s="131">
        <f>N14+N19+N28+N33+N42</f>
        <v>719</v>
      </c>
      <c r="O47" s="21">
        <f t="shared" ref="O47" si="89">O14+O19+O28+O33+O42</f>
        <v>380.03606169752277</v>
      </c>
      <c r="P47" s="21">
        <f>P14+P19+P28+P33+P42</f>
        <v>204.54650122526442</v>
      </c>
      <c r="R47" s="1" t="s">
        <v>19</v>
      </c>
      <c r="W47" s="641">
        <f t="shared" si="81"/>
        <v>717.12689999999998</v>
      </c>
      <c r="X47" s="641">
        <f t="shared" si="81"/>
        <v>673.20489999999995</v>
      </c>
      <c r="Y47" s="641">
        <f t="shared" ref="Y47:AN47" si="90">Y14+Y19+Y28+Y33+Y42</f>
        <v>645.86019999999996</v>
      </c>
      <c r="Z47" s="641">
        <f t="shared" si="90"/>
        <v>612.4361038302477</v>
      </c>
      <c r="AA47" s="21">
        <f>AA14+AA19+AA28+AA33+AA42</f>
        <v>580.06685944706328</v>
      </c>
      <c r="AB47" s="21">
        <f t="shared" si="90"/>
        <v>551.07518977564416</v>
      </c>
      <c r="AC47" s="21">
        <f t="shared" si="90"/>
        <v>522.50899706837879</v>
      </c>
      <c r="AD47" s="21">
        <f t="shared" si="90"/>
        <v>493.76417040310281</v>
      </c>
      <c r="AE47" s="21">
        <f t="shared" si="90"/>
        <v>465.63613747921409</v>
      </c>
      <c r="AF47" s="21">
        <f t="shared" si="90"/>
        <v>436.8294323307012</v>
      </c>
      <c r="AG47" s="21">
        <f t="shared" si="90"/>
        <v>408.20253962381616</v>
      </c>
      <c r="AH47" s="21">
        <f>AH14+AH19+AH28+AH33+AH42</f>
        <v>380.03606169752283</v>
      </c>
      <c r="AI47" s="21">
        <f t="shared" si="90"/>
        <v>351.31270852416299</v>
      </c>
      <c r="AJ47" s="21">
        <f t="shared" si="90"/>
        <v>321.76122661389553</v>
      </c>
      <c r="AK47" s="21">
        <f t="shared" si="90"/>
        <v>292.93544342766836</v>
      </c>
      <c r="AL47" s="21">
        <f t="shared" si="90"/>
        <v>263.38396151740091</v>
      </c>
      <c r="AM47" s="21">
        <f t="shared" si="90"/>
        <v>233.83247960713345</v>
      </c>
      <c r="AN47" s="21">
        <f t="shared" si="90"/>
        <v>204.54650122526439</v>
      </c>
      <c r="AO47" s="21">
        <f t="shared" ref="AO47:AT47" si="91">AO14+AO19+AO28+AO33+AO42</f>
        <v>162.43070870378511</v>
      </c>
      <c r="AP47" s="21">
        <f t="shared" si="91"/>
        <v>120.31491618230579</v>
      </c>
      <c r="AQ47" s="21">
        <f t="shared" si="91"/>
        <v>78.199123660826487</v>
      </c>
      <c r="AR47" s="21">
        <f t="shared" si="91"/>
        <v>36.406984377829716</v>
      </c>
      <c r="AS47" s="21">
        <f t="shared" si="91"/>
        <v>-4.3176104964241659</v>
      </c>
      <c r="AT47" s="21">
        <f t="shared" si="91"/>
        <v>-45.042205370678047</v>
      </c>
      <c r="AU47" s="21" t="s">
        <v>19</v>
      </c>
    </row>
    <row r="48" spans="1:47">
      <c r="R48" s="1" t="s">
        <v>19</v>
      </c>
      <c r="W48" s="1312">
        <v>4444.9172600000002</v>
      </c>
      <c r="X48" s="1312">
        <v>4120.9952700000003</v>
      </c>
      <c r="Y48" s="1312">
        <v>3819.6410299999998</v>
      </c>
      <c r="Z48" s="1312">
        <v>3518.8960999999999</v>
      </c>
      <c r="AU48" s="21" t="s">
        <v>19</v>
      </c>
    </row>
    <row r="49" spans="2:48">
      <c r="I49" s="21"/>
      <c r="K49" s="29"/>
      <c r="L49" s="29"/>
      <c r="M49" s="29"/>
      <c r="N49" s="29"/>
      <c r="O49" s="29"/>
      <c r="P49" s="29"/>
      <c r="Q49" s="29"/>
      <c r="R49" s="1" t="s">
        <v>19</v>
      </c>
      <c r="W49" s="661">
        <f>W48-W43</f>
        <v>3.6000000000058208E-4</v>
      </c>
      <c r="X49" s="661">
        <f>X48-X43</f>
        <v>3.7000000065745553E-4</v>
      </c>
      <c r="Y49" s="661">
        <f>Y48-Y43</f>
        <v>-9.1699999998127169E-3</v>
      </c>
      <c r="Z49" s="661">
        <f t="shared" ref="Z49" si="92">Z48-Z43</f>
        <v>-5.6003830247391306E-2</v>
      </c>
      <c r="AU49" s="21" t="s">
        <v>19</v>
      </c>
    </row>
    <row r="50" spans="2:48">
      <c r="R50" s="1" t="s">
        <v>19</v>
      </c>
      <c r="W50" s="641"/>
      <c r="X50" s="641"/>
      <c r="Y50" s="641"/>
      <c r="Z50" s="641"/>
      <c r="AU50" s="21" t="s">
        <v>19</v>
      </c>
    </row>
    <row r="51" spans="2:48">
      <c r="B51" s="1" t="s">
        <v>1046</v>
      </c>
      <c r="C51" s="13" t="s">
        <v>104</v>
      </c>
      <c r="D51" s="2"/>
      <c r="E51" s="2"/>
      <c r="F51" s="2"/>
      <c r="G51" s="2"/>
      <c r="H51" s="2"/>
      <c r="I51" s="2"/>
      <c r="J51" s="2"/>
      <c r="K51" s="32"/>
      <c r="L51" s="32"/>
      <c r="M51" s="32"/>
      <c r="N51" s="32"/>
      <c r="O51" s="32"/>
      <c r="P51" s="32"/>
      <c r="Q51" s="32"/>
      <c r="R51" s="2"/>
      <c r="U51" s="2"/>
      <c r="V51" s="2"/>
      <c r="W51" s="32"/>
      <c r="X51" s="32"/>
      <c r="Y51" s="32"/>
      <c r="Z51" s="32"/>
      <c r="AA51" s="32"/>
      <c r="AB51" s="32"/>
      <c r="AC51" s="32"/>
      <c r="AD51" s="32"/>
      <c r="AE51" s="32"/>
      <c r="AF51" s="32"/>
      <c r="AG51" s="32"/>
      <c r="AH51" s="32"/>
      <c r="AI51" s="32"/>
      <c r="AJ51" s="32"/>
      <c r="AK51" s="32"/>
      <c r="AL51" s="32"/>
      <c r="AM51" s="32"/>
      <c r="AN51" s="32"/>
      <c r="AO51" s="32"/>
      <c r="AP51" s="32"/>
      <c r="AQ51" s="32"/>
      <c r="AR51" s="32"/>
      <c r="AS51" s="521"/>
      <c r="AT51" s="32"/>
      <c r="AU51" s="21" t="s">
        <v>19</v>
      </c>
    </row>
    <row r="52" spans="2:48">
      <c r="D52" s="26" t="s">
        <v>94</v>
      </c>
      <c r="K52" s="19">
        <v>27985</v>
      </c>
      <c r="L52" s="59">
        <f>K60</f>
        <v>13112</v>
      </c>
      <c r="M52" s="59">
        <f>L60</f>
        <v>6704</v>
      </c>
      <c r="N52" s="59">
        <f>M60</f>
        <v>3466</v>
      </c>
      <c r="O52" s="59">
        <f>N60</f>
        <v>4887.4900000000016</v>
      </c>
      <c r="P52" s="59">
        <f>O60</f>
        <v>5876.2425295946396</v>
      </c>
      <c r="Q52" s="59"/>
      <c r="R52" s="1" t="s">
        <v>19</v>
      </c>
      <c r="W52" s="653">
        <f>N60</f>
        <v>4887.4900000000016</v>
      </c>
      <c r="X52" s="653">
        <f>W60</f>
        <v>4643.7900000000018</v>
      </c>
      <c r="Y52" s="653">
        <f>X60</f>
        <v>4401.0630892911222</v>
      </c>
      <c r="Z52" s="653">
        <f t="shared" ref="Z52:AG52" si="93">Y60</f>
        <v>3242.6611780555522</v>
      </c>
      <c r="AA52" s="59">
        <f t="shared" si="93"/>
        <v>3101.6759094444424</v>
      </c>
      <c r="AB52" s="59">
        <f t="shared" si="93"/>
        <v>3051.9988830593579</v>
      </c>
      <c r="AC52" s="59">
        <f t="shared" si="93"/>
        <v>3405.7881565017992</v>
      </c>
      <c r="AD52" s="59">
        <f t="shared" si="93"/>
        <v>3810.4025429435146</v>
      </c>
      <c r="AE52" s="59">
        <f t="shared" si="93"/>
        <v>4193.6783097505477</v>
      </c>
      <c r="AF52" s="59">
        <f t="shared" si="93"/>
        <v>4650.6328282747299</v>
      </c>
      <c r="AG52" s="59">
        <f t="shared" si="93"/>
        <v>5026.5169354439813</v>
      </c>
      <c r="AH52" s="59">
        <f>AG60</f>
        <v>5423.8804373498851</v>
      </c>
      <c r="AI52" s="59">
        <f t="shared" ref="AI52:AN52" si="94">AH60</f>
        <v>5876.2425295946396</v>
      </c>
      <c r="AJ52" s="59">
        <f t="shared" si="94"/>
        <v>5894.293550768145</v>
      </c>
      <c r="AK52" s="59">
        <f t="shared" si="94"/>
        <v>5813.4209164272079</v>
      </c>
      <c r="AL52" s="59">
        <f t="shared" si="94"/>
        <v>5819.2362176508568</v>
      </c>
      <c r="AM52" s="59">
        <f t="shared" si="94"/>
        <v>5738.3635833099197</v>
      </c>
      <c r="AN52" s="59">
        <f t="shared" si="94"/>
        <v>5657.4909489689826</v>
      </c>
      <c r="AO52" s="59">
        <f t="shared" ref="AO52:AT52" si="95">AN60</f>
        <v>5608.3338902512587</v>
      </c>
      <c r="AP52" s="59">
        <f t="shared" si="95"/>
        <v>5544.0384151304961</v>
      </c>
      <c r="AQ52" s="59">
        <f t="shared" si="95"/>
        <v>5479.7429400097335</v>
      </c>
      <c r="AR52" s="59">
        <f t="shared" si="95"/>
        <v>5415.4474648889709</v>
      </c>
      <c r="AS52" s="59">
        <f t="shared" si="95"/>
        <v>5351.6460903774278</v>
      </c>
      <c r="AT52" s="59">
        <f t="shared" si="95"/>
        <v>5289.4744673406458</v>
      </c>
      <c r="AU52" s="21" t="s">
        <v>19</v>
      </c>
    </row>
    <row r="53" spans="2:48">
      <c r="D53" s="26" t="s">
        <v>95</v>
      </c>
      <c r="K53" s="19">
        <v>1899</v>
      </c>
      <c r="L53" s="19">
        <v>1432</v>
      </c>
      <c r="M53" s="19">
        <v>3663</v>
      </c>
      <c r="N53" s="19">
        <v>5075</v>
      </c>
      <c r="O53" s="22">
        <f>SUM(W53:AH53)</f>
        <v>4906.2475493243992</v>
      </c>
      <c r="P53" s="22">
        <f>SUM(AI53:AN53)</f>
        <v>3470.9806208241284</v>
      </c>
      <c r="Q53" s="465"/>
      <c r="R53" s="1" t="s">
        <v>19</v>
      </c>
      <c r="W53" s="952"/>
      <c r="X53" s="952"/>
      <c r="Y53" s="662"/>
      <c r="Z53" s="662"/>
      <c r="AA53" s="22">
        <f>AA54*AA252</f>
        <v>216.78308976169032</v>
      </c>
      <c r="AB53" s="22">
        <f t="shared" ref="AB53:AN53" si="96">AB54*AB252</f>
        <v>620.24938958921643</v>
      </c>
      <c r="AC53" s="22">
        <f t="shared" si="96"/>
        <v>671.07450258849042</v>
      </c>
      <c r="AD53" s="22">
        <f t="shared" si="96"/>
        <v>649.73588295380864</v>
      </c>
      <c r="AE53" s="22">
        <f t="shared" si="96"/>
        <v>723.41463467095798</v>
      </c>
      <c r="AF53" s="22">
        <f t="shared" si="96"/>
        <v>642.3442233160265</v>
      </c>
      <c r="AG53" s="22">
        <f t="shared" si="96"/>
        <v>663.82361805267919</v>
      </c>
      <c r="AH53" s="22">
        <f t="shared" si="96"/>
        <v>718.82220839152944</v>
      </c>
      <c r="AI53" s="22">
        <f t="shared" si="96"/>
        <v>641.19923120142346</v>
      </c>
      <c r="AJ53" s="22">
        <f t="shared" si="96"/>
        <v>542.27557568698114</v>
      </c>
      <c r="AK53" s="22">
        <f t="shared" si="96"/>
        <v>628.96351125156718</v>
      </c>
      <c r="AL53" s="22">
        <f t="shared" si="96"/>
        <v>542.27557568698114</v>
      </c>
      <c r="AM53" s="22">
        <f t="shared" si="96"/>
        <v>542.27557568698114</v>
      </c>
      <c r="AN53" s="22">
        <f t="shared" si="96"/>
        <v>573.9911513101946</v>
      </c>
      <c r="AO53" s="22">
        <f t="shared" ref="AO53:AT53" si="97">$P$54*AO252</f>
        <v>833.00168556643735</v>
      </c>
      <c r="AP53" s="22">
        <f t="shared" si="97"/>
        <v>833.00168556643735</v>
      </c>
      <c r="AQ53" s="22">
        <f t="shared" si="97"/>
        <v>833.00168556643735</v>
      </c>
      <c r="AR53" s="22">
        <f t="shared" si="97"/>
        <v>826.60019868814823</v>
      </c>
      <c r="AS53" s="22">
        <f t="shared" si="97"/>
        <v>805.48540448247536</v>
      </c>
      <c r="AT53" s="22">
        <f t="shared" si="97"/>
        <v>805.48540448247536</v>
      </c>
      <c r="AU53" s="23" t="s">
        <v>19</v>
      </c>
    </row>
    <row r="54" spans="2:48" s="27" customFormat="1">
      <c r="D54" s="27" t="s">
        <v>197</v>
      </c>
      <c r="K54" s="61">
        <f>K53/'Consolidated Financials'!J10</f>
        <v>8.5228389529230474E-3</v>
      </c>
      <c r="L54" s="61">
        <f>L53/'Consolidated Financials'!K10</f>
        <v>2.6977848483838713E-3</v>
      </c>
      <c r="M54" s="61">
        <f>M53/'Consolidated Financials'!L10</f>
        <v>5.5886312789961779E-3</v>
      </c>
      <c r="N54" s="61">
        <f>N53/'Consolidated Financials'!M10</f>
        <v>6.4336754143444908E-3</v>
      </c>
      <c r="O54" s="141">
        <f>AVERAGE(K54:M54)</f>
        <v>5.603085026767699E-3</v>
      </c>
      <c r="P54" s="141">
        <f>O54</f>
        <v>5.603085026767699E-3</v>
      </c>
      <c r="Q54" s="565"/>
      <c r="R54" s="27" t="s">
        <v>19</v>
      </c>
      <c r="S54"/>
      <c r="T54"/>
      <c r="W54" s="648"/>
      <c r="X54" s="648"/>
      <c r="Y54" s="478"/>
      <c r="Z54" s="478"/>
      <c r="AA54" s="141">
        <f t="shared" ref="AA54:AH54" si="98">$O$54</f>
        <v>5.603085026767699E-3</v>
      </c>
      <c r="AB54" s="141">
        <f t="shared" si="98"/>
        <v>5.603085026767699E-3</v>
      </c>
      <c r="AC54" s="141">
        <f t="shared" si="98"/>
        <v>5.603085026767699E-3</v>
      </c>
      <c r="AD54" s="141">
        <f t="shared" si="98"/>
        <v>5.603085026767699E-3</v>
      </c>
      <c r="AE54" s="141">
        <f t="shared" si="98"/>
        <v>5.603085026767699E-3</v>
      </c>
      <c r="AF54" s="141">
        <f t="shared" si="98"/>
        <v>5.603085026767699E-3</v>
      </c>
      <c r="AG54" s="141">
        <f t="shared" si="98"/>
        <v>5.603085026767699E-3</v>
      </c>
      <c r="AH54" s="141">
        <f t="shared" si="98"/>
        <v>5.603085026767699E-3</v>
      </c>
      <c r="AI54" s="141">
        <f>$P$54</f>
        <v>5.603085026767699E-3</v>
      </c>
      <c r="AJ54" s="141">
        <f t="shared" ref="AJ54:AN54" si="99">$P$54</f>
        <v>5.603085026767699E-3</v>
      </c>
      <c r="AK54" s="141">
        <f t="shared" si="99"/>
        <v>5.603085026767699E-3</v>
      </c>
      <c r="AL54" s="141">
        <f t="shared" si="99"/>
        <v>5.603085026767699E-3</v>
      </c>
      <c r="AM54" s="141">
        <f t="shared" si="99"/>
        <v>5.603085026767699E-3</v>
      </c>
      <c r="AN54" s="141">
        <f t="shared" si="99"/>
        <v>5.603085026767699E-3</v>
      </c>
      <c r="AO54" s="28"/>
      <c r="AP54" s="28"/>
      <c r="AQ54" s="28"/>
      <c r="AR54" s="28"/>
      <c r="AS54" s="28"/>
      <c r="AT54" s="28"/>
      <c r="AU54" s="21" t="s">
        <v>19</v>
      </c>
    </row>
    <row r="55" spans="2:48">
      <c r="D55" s="26" t="s">
        <v>106</v>
      </c>
      <c r="J55" s="7"/>
      <c r="K55" s="19">
        <v>0</v>
      </c>
      <c r="L55" s="19">
        <v>-443</v>
      </c>
      <c r="M55" s="19">
        <v>0</v>
      </c>
      <c r="N55" s="19">
        <v>0</v>
      </c>
      <c r="O55" s="19">
        <v>0</v>
      </c>
      <c r="P55" s="19">
        <v>0</v>
      </c>
      <c r="Q55" s="19"/>
      <c r="R55" s="1" t="s">
        <v>19</v>
      </c>
      <c r="U55" s="27"/>
      <c r="W55" s="952">
        <v>0</v>
      </c>
      <c r="X55" s="952">
        <v>0</v>
      </c>
      <c r="Y55" s="952">
        <v>0</v>
      </c>
      <c r="Z55" s="952">
        <v>0</v>
      </c>
      <c r="AA55" s="23">
        <f>$O$55-SUM($W$55:$Z$55)/8</f>
        <v>0</v>
      </c>
      <c r="AB55" s="23">
        <f t="shared" ref="AB55:AH55" si="100">$O$55-SUM($W$55:$Z$55)/8</f>
        <v>0</v>
      </c>
      <c r="AC55" s="23">
        <f t="shared" si="100"/>
        <v>0</v>
      </c>
      <c r="AD55" s="23">
        <f t="shared" si="100"/>
        <v>0</v>
      </c>
      <c r="AE55" s="23">
        <f t="shared" si="100"/>
        <v>0</v>
      </c>
      <c r="AF55" s="23">
        <f t="shared" si="100"/>
        <v>0</v>
      </c>
      <c r="AG55" s="23">
        <f t="shared" si="100"/>
        <v>0</v>
      </c>
      <c r="AH55" s="23">
        <f t="shared" si="100"/>
        <v>0</v>
      </c>
      <c r="AI55" s="22">
        <f>$P$55/6</f>
        <v>0</v>
      </c>
      <c r="AJ55" s="22">
        <f t="shared" ref="AJ55:AN55" si="101">$P$55/6</f>
        <v>0</v>
      </c>
      <c r="AK55" s="22">
        <f t="shared" si="101"/>
        <v>0</v>
      </c>
      <c r="AL55" s="22">
        <f t="shared" si="101"/>
        <v>0</v>
      </c>
      <c r="AM55" s="22">
        <f t="shared" si="101"/>
        <v>0</v>
      </c>
      <c r="AN55" s="22">
        <f t="shared" si="101"/>
        <v>0</v>
      </c>
      <c r="AO55" s="22">
        <f t="shared" ref="AO55:AT55" si="102">$P$55*AO252/SUM($AI$252:$AN$252)</f>
        <v>0</v>
      </c>
      <c r="AP55" s="22">
        <f t="shared" si="102"/>
        <v>0</v>
      </c>
      <c r="AQ55" s="22">
        <f t="shared" si="102"/>
        <v>0</v>
      </c>
      <c r="AR55" s="22">
        <f t="shared" si="102"/>
        <v>0</v>
      </c>
      <c r="AS55" s="22">
        <f t="shared" si="102"/>
        <v>0</v>
      </c>
      <c r="AT55" s="22">
        <f t="shared" si="102"/>
        <v>0</v>
      </c>
      <c r="AU55" s="21" t="s">
        <v>19</v>
      </c>
    </row>
    <row r="56" spans="2:48">
      <c r="D56" s="26" t="s">
        <v>96</v>
      </c>
      <c r="J56" s="7"/>
      <c r="K56" s="19">
        <v>0</v>
      </c>
      <c r="L56" s="19">
        <v>-567</v>
      </c>
      <c r="M56" s="19">
        <v>-9487</v>
      </c>
      <c r="N56" s="19">
        <v>-20819</v>
      </c>
      <c r="O56" s="19">
        <v>0</v>
      </c>
      <c r="P56" s="19">
        <v>0</v>
      </c>
      <c r="Q56" s="19"/>
      <c r="R56" s="1" t="s">
        <v>19</v>
      </c>
      <c r="U56" s="27"/>
      <c r="W56" s="952">
        <v>0</v>
      </c>
      <c r="X56" s="952">
        <v>0</v>
      </c>
      <c r="Y56" s="952">
        <v>0</v>
      </c>
      <c r="Z56" s="952">
        <v>0</v>
      </c>
      <c r="AA56" s="23">
        <f>$O$56-SUM($W$56:$Z$56)/8</f>
        <v>0</v>
      </c>
      <c r="AB56" s="23">
        <f t="shared" ref="AB56:AH56" si="103">$O$56-SUM($W$56:$Z$56)/8</f>
        <v>0</v>
      </c>
      <c r="AC56" s="23">
        <f t="shared" si="103"/>
        <v>0</v>
      </c>
      <c r="AD56" s="23">
        <f t="shared" si="103"/>
        <v>0</v>
      </c>
      <c r="AE56" s="23">
        <f t="shared" si="103"/>
        <v>0</v>
      </c>
      <c r="AF56" s="23">
        <f t="shared" si="103"/>
        <v>0</v>
      </c>
      <c r="AG56" s="23">
        <f t="shared" si="103"/>
        <v>0</v>
      </c>
      <c r="AH56" s="23">
        <f t="shared" si="103"/>
        <v>0</v>
      </c>
      <c r="AI56" s="22">
        <f>$P$56/6</f>
        <v>0</v>
      </c>
      <c r="AJ56" s="22">
        <f t="shared" ref="AJ56:AN56" si="104">$P$56/6</f>
        <v>0</v>
      </c>
      <c r="AK56" s="22">
        <f t="shared" si="104"/>
        <v>0</v>
      </c>
      <c r="AL56" s="22">
        <f t="shared" si="104"/>
        <v>0</v>
      </c>
      <c r="AM56" s="22">
        <f t="shared" si="104"/>
        <v>0</v>
      </c>
      <c r="AN56" s="22">
        <f t="shared" si="104"/>
        <v>0</v>
      </c>
      <c r="AO56" s="22">
        <f t="shared" ref="AO56:AT56" si="105">$P$56*AO252/SUM($AI$252:$AN$252)</f>
        <v>0</v>
      </c>
      <c r="AP56" s="22">
        <f t="shared" si="105"/>
        <v>0</v>
      </c>
      <c r="AQ56" s="22">
        <f t="shared" si="105"/>
        <v>0</v>
      </c>
      <c r="AR56" s="22">
        <f t="shared" si="105"/>
        <v>0</v>
      </c>
      <c r="AS56" s="22">
        <f t="shared" si="105"/>
        <v>0</v>
      </c>
      <c r="AT56" s="22">
        <f t="shared" si="105"/>
        <v>0</v>
      </c>
      <c r="AU56" s="21" t="s">
        <v>19</v>
      </c>
    </row>
    <row r="57" spans="2:48">
      <c r="D57" s="26" t="s">
        <v>97</v>
      </c>
      <c r="J57" s="19">
        <v>-9427</v>
      </c>
      <c r="K57" s="19">
        <v>-7345</v>
      </c>
      <c r="L57" s="19">
        <v>-7398</v>
      </c>
      <c r="M57" s="19">
        <v>-5887</v>
      </c>
      <c r="N57" s="19">
        <v>-3654</v>
      </c>
      <c r="O57" s="23">
        <f>-O58*(O52+O53)</f>
        <v>-3917.4950197297603</v>
      </c>
      <c r="P57" s="23">
        <f>-P58*(P52+P53)</f>
        <v>-3738.889260167507</v>
      </c>
      <c r="Q57" s="466"/>
      <c r="R57" s="1" t="s">
        <v>19</v>
      </c>
      <c r="W57" s="952">
        <f>-335+91.79-0.49</f>
        <v>-243.7</v>
      </c>
      <c r="X57" s="952">
        <f>-368.37691070888+125.65</f>
        <v>-242.72691070888001</v>
      </c>
      <c r="Y57" s="952">
        <f>-1158.40191123557</f>
        <v>-1158.40191123557</v>
      </c>
      <c r="Z57" s="952">
        <v>-140.98526861110986</v>
      </c>
      <c r="AA57" s="23">
        <f>($O$57-SUM($W$57:$Z$57))/8</f>
        <v>-266.46011614677508</v>
      </c>
      <c r="AB57" s="23">
        <f t="shared" ref="AB57:AH57" si="106">($O$57-SUM($W$57:$Z$57))/8</f>
        <v>-266.46011614677508</v>
      </c>
      <c r="AC57" s="23">
        <f t="shared" si="106"/>
        <v>-266.46011614677508</v>
      </c>
      <c r="AD57" s="23">
        <f t="shared" si="106"/>
        <v>-266.46011614677508</v>
      </c>
      <c r="AE57" s="23">
        <f t="shared" si="106"/>
        <v>-266.46011614677508</v>
      </c>
      <c r="AF57" s="23">
        <f t="shared" si="106"/>
        <v>-266.46011614677508</v>
      </c>
      <c r="AG57" s="23">
        <f t="shared" si="106"/>
        <v>-266.46011614677508</v>
      </c>
      <c r="AH57" s="23">
        <f t="shared" si="106"/>
        <v>-266.46011614677508</v>
      </c>
      <c r="AI57" s="22">
        <f>$P$57/6</f>
        <v>-623.1482100279178</v>
      </c>
      <c r="AJ57" s="22">
        <f t="shared" ref="AJ57:AN57" si="107">$P$57/6</f>
        <v>-623.1482100279178</v>
      </c>
      <c r="AK57" s="22">
        <f t="shared" si="107"/>
        <v>-623.1482100279178</v>
      </c>
      <c r="AL57" s="22">
        <f t="shared" si="107"/>
        <v>-623.1482100279178</v>
      </c>
      <c r="AM57" s="22">
        <f t="shared" si="107"/>
        <v>-623.1482100279178</v>
      </c>
      <c r="AN57" s="22">
        <f t="shared" si="107"/>
        <v>-623.1482100279178</v>
      </c>
      <c r="AO57" s="22">
        <f t="shared" ref="AO57:AT57" si="108">$P$57*AO252/SUM($AI$252:$AN$252)</f>
        <v>-897.29716068719938</v>
      </c>
      <c r="AP57" s="22">
        <f t="shared" si="108"/>
        <v>-897.29716068719938</v>
      </c>
      <c r="AQ57" s="22">
        <f t="shared" si="108"/>
        <v>-897.29716068719938</v>
      </c>
      <c r="AR57" s="22">
        <f t="shared" si="108"/>
        <v>-890.40157319969126</v>
      </c>
      <c r="AS57" s="22">
        <f t="shared" si="108"/>
        <v>-867.65702751925687</v>
      </c>
      <c r="AT57" s="22">
        <f t="shared" si="108"/>
        <v>-867.65702751925687</v>
      </c>
      <c r="AU57" s="21" t="s">
        <v>19</v>
      </c>
    </row>
    <row r="58" spans="2:48">
      <c r="D58" s="27" t="s">
        <v>301</v>
      </c>
      <c r="E58" s="27"/>
      <c r="K58" s="144">
        <f>-K57/(K52+K53)</f>
        <v>0.24578369696158481</v>
      </c>
      <c r="L58" s="144">
        <f>-L57/(L52+L53)</f>
        <v>0.50866336633663367</v>
      </c>
      <c r="M58" s="144">
        <f>-M57/(M52+M53)</f>
        <v>0.56785955435516544</v>
      </c>
      <c r="N58" s="144">
        <f>-N57/(N52+N53)</f>
        <v>0.42781875658587987</v>
      </c>
      <c r="O58" s="592">
        <v>0.4</v>
      </c>
      <c r="P58" s="141">
        <f>O58</f>
        <v>0.4</v>
      </c>
      <c r="Q58" s="238"/>
      <c r="R58" s="1" t="s">
        <v>19</v>
      </c>
      <c r="U58" s="27"/>
      <c r="W58" s="660"/>
      <c r="X58" s="660"/>
      <c r="Y58" s="641"/>
      <c r="Z58" s="641"/>
      <c r="AS58" s="21"/>
      <c r="AU58" s="21" t="s">
        <v>19</v>
      </c>
    </row>
    <row r="59" spans="2:48" ht="15" thickBot="1">
      <c r="D59" s="23" t="s">
        <v>102</v>
      </c>
      <c r="E59" s="23"/>
      <c r="K59" s="163">
        <v>0</v>
      </c>
      <c r="L59" s="163">
        <v>568</v>
      </c>
      <c r="M59" s="163">
        <v>8473</v>
      </c>
      <c r="N59" s="163">
        <v>20819.490000000002</v>
      </c>
      <c r="O59" s="163">
        <v>0</v>
      </c>
      <c r="P59" s="163">
        <v>0</v>
      </c>
      <c r="Q59" s="19"/>
      <c r="R59" s="1" t="s">
        <v>19</v>
      </c>
      <c r="U59" s="27"/>
      <c r="W59" s="967">
        <v>0</v>
      </c>
      <c r="X59" s="967">
        <v>0</v>
      </c>
      <c r="Y59" s="967">
        <v>0</v>
      </c>
      <c r="Z59" s="967">
        <v>0</v>
      </c>
      <c r="AA59" s="965">
        <f>($O$59-SUM($W$59:$Z$59))/8</f>
        <v>0</v>
      </c>
      <c r="AB59" s="965">
        <f t="shared" ref="AB59:AH59" si="109">($O$59-SUM($W$59:$Z$59))/8</f>
        <v>0</v>
      </c>
      <c r="AC59" s="965">
        <f t="shared" si="109"/>
        <v>0</v>
      </c>
      <c r="AD59" s="965">
        <f t="shared" si="109"/>
        <v>0</v>
      </c>
      <c r="AE59" s="965">
        <f t="shared" si="109"/>
        <v>0</v>
      </c>
      <c r="AF59" s="965">
        <f t="shared" si="109"/>
        <v>0</v>
      </c>
      <c r="AG59" s="965">
        <f t="shared" si="109"/>
        <v>0</v>
      </c>
      <c r="AH59" s="965">
        <f t="shared" si="109"/>
        <v>0</v>
      </c>
      <c r="AI59" s="966">
        <f>$P$59/6</f>
        <v>0</v>
      </c>
      <c r="AJ59" s="22">
        <f t="shared" ref="AJ59:AN59" si="110">$P$59/6</f>
        <v>0</v>
      </c>
      <c r="AK59" s="22">
        <f t="shared" si="110"/>
        <v>0</v>
      </c>
      <c r="AL59" s="22">
        <f t="shared" si="110"/>
        <v>0</v>
      </c>
      <c r="AM59" s="22">
        <f t="shared" si="110"/>
        <v>0</v>
      </c>
      <c r="AN59" s="22">
        <f t="shared" si="110"/>
        <v>0</v>
      </c>
      <c r="AO59" s="22">
        <f t="shared" ref="AO59:AT59" si="111">$P$59*AO252/SUM($AI$252:$AN$252)</f>
        <v>0</v>
      </c>
      <c r="AP59" s="22">
        <f t="shared" si="111"/>
        <v>0</v>
      </c>
      <c r="AQ59" s="22">
        <f t="shared" si="111"/>
        <v>0</v>
      </c>
      <c r="AR59" s="22">
        <f t="shared" si="111"/>
        <v>0</v>
      </c>
      <c r="AS59" s="22">
        <f t="shared" si="111"/>
        <v>0</v>
      </c>
      <c r="AT59" s="22">
        <f t="shared" si="111"/>
        <v>0</v>
      </c>
      <c r="AU59" s="21" t="s">
        <v>19</v>
      </c>
    </row>
    <row r="60" spans="2:48">
      <c r="D60" s="26" t="s">
        <v>98</v>
      </c>
      <c r="K60" s="23">
        <f>K52+K53+K55+K56+K57+K59+J57</f>
        <v>13112</v>
      </c>
      <c r="L60" s="23">
        <f t="shared" ref="L60:P60" si="112">L52+L53+L55+L56+L57+L59</f>
        <v>6704</v>
      </c>
      <c r="M60" s="23">
        <f t="shared" si="112"/>
        <v>3466</v>
      </c>
      <c r="N60" s="1323">
        <f>N52+N53+N55+N56+N57+N59</f>
        <v>4887.4900000000016</v>
      </c>
      <c r="O60" s="23">
        <f t="shared" si="112"/>
        <v>5876.2425295946396</v>
      </c>
      <c r="P60" s="23">
        <f t="shared" si="112"/>
        <v>5608.3338902512605</v>
      </c>
      <c r="Q60" s="23"/>
      <c r="R60" s="1" t="s">
        <v>19</v>
      </c>
      <c r="W60" s="640">
        <f>W52+W53+W55+W56+W57+W59</f>
        <v>4643.7900000000018</v>
      </c>
      <c r="X60" s="640">
        <f>X52+X53+X55+X56+X57+X59</f>
        <v>4401.0630892911222</v>
      </c>
      <c r="Y60" s="640">
        <f t="shared" ref="Y60:AG60" si="113">Y52+Y53+Y55+Y56+Y57+Y59</f>
        <v>3242.6611780555522</v>
      </c>
      <c r="Z60" s="640">
        <f t="shared" si="113"/>
        <v>3101.6759094444424</v>
      </c>
      <c r="AA60" s="23">
        <f>AA52+AA53+AA55+AA56+AA57+AA59</f>
        <v>3051.9988830593579</v>
      </c>
      <c r="AB60" s="23">
        <f t="shared" si="113"/>
        <v>3405.7881565017992</v>
      </c>
      <c r="AC60" s="23">
        <f t="shared" si="113"/>
        <v>3810.4025429435146</v>
      </c>
      <c r="AD60" s="23">
        <f t="shared" si="113"/>
        <v>4193.6783097505477</v>
      </c>
      <c r="AE60" s="23">
        <f t="shared" si="113"/>
        <v>4650.6328282747299</v>
      </c>
      <c r="AF60" s="23">
        <f t="shared" si="113"/>
        <v>5026.5169354439813</v>
      </c>
      <c r="AG60" s="23">
        <f t="shared" si="113"/>
        <v>5423.8804373498851</v>
      </c>
      <c r="AH60" s="23">
        <f>AH52+AH53+AH55+AH56+AH57+AH59</f>
        <v>5876.2425295946396</v>
      </c>
      <c r="AI60" s="23">
        <f t="shared" ref="AI60:AN60" si="114">AI52+AI53+AI55+AI56+AI57+AI59</f>
        <v>5894.293550768145</v>
      </c>
      <c r="AJ60" s="37">
        <f t="shared" si="114"/>
        <v>5813.4209164272079</v>
      </c>
      <c r="AK60" s="37">
        <f t="shared" si="114"/>
        <v>5819.2362176508568</v>
      </c>
      <c r="AL60" s="37">
        <f t="shared" si="114"/>
        <v>5738.3635833099197</v>
      </c>
      <c r="AM60" s="37">
        <f t="shared" si="114"/>
        <v>5657.4909489689826</v>
      </c>
      <c r="AN60" s="37">
        <f t="shared" si="114"/>
        <v>5608.3338902512587</v>
      </c>
      <c r="AO60" s="37">
        <f t="shared" ref="AO60:AT60" si="115">AO52+AO53+AO55+AO56+AO57+AO59</f>
        <v>5544.0384151304961</v>
      </c>
      <c r="AP60" s="37">
        <f t="shared" si="115"/>
        <v>5479.7429400097335</v>
      </c>
      <c r="AQ60" s="37">
        <f t="shared" si="115"/>
        <v>5415.4474648889709</v>
      </c>
      <c r="AR60" s="37">
        <f t="shared" si="115"/>
        <v>5351.6460903774278</v>
      </c>
      <c r="AS60" s="37">
        <f t="shared" si="115"/>
        <v>5289.4744673406458</v>
      </c>
      <c r="AT60" s="37">
        <f t="shared" si="115"/>
        <v>5227.3028443038638</v>
      </c>
      <c r="AU60" s="21" t="s">
        <v>19</v>
      </c>
      <c r="AV60" s="21"/>
    </row>
    <row r="61" spans="2:48">
      <c r="R61" s="1" t="s">
        <v>19</v>
      </c>
      <c r="W61" s="1005">
        <f>W62-W60</f>
        <v>2.9574999980468419E-3</v>
      </c>
      <c r="X61" s="1005">
        <f>X62-X60</f>
        <v>2.6684866579671507E-3</v>
      </c>
      <c r="Y61" s="1005">
        <f t="shared" ref="Y61:Z61" si="116">Y62-Y60</f>
        <v>0</v>
      </c>
      <c r="Z61" s="1005">
        <f t="shared" si="116"/>
        <v>0</v>
      </c>
      <c r="AS61" s="21"/>
      <c r="AU61" s="21" t="s">
        <v>19</v>
      </c>
    </row>
    <row r="62" spans="2:48">
      <c r="I62" s="21"/>
      <c r="K62" s="29"/>
      <c r="L62" s="29"/>
      <c r="M62" s="29"/>
      <c r="N62" s="29"/>
      <c r="R62" s="1" t="s">
        <v>19</v>
      </c>
      <c r="W62" s="1313">
        <v>4643.7929574999998</v>
      </c>
      <c r="X62" s="1313">
        <v>4401.0657577777802</v>
      </c>
      <c r="Y62" s="1313">
        <v>3242.66117805555</v>
      </c>
      <c r="Z62" s="1313">
        <v>3101.6759094444401</v>
      </c>
      <c r="AS62" s="21"/>
      <c r="AU62" s="21" t="s">
        <v>19</v>
      </c>
    </row>
    <row r="63" spans="2:48">
      <c r="B63" s="1" t="s">
        <v>1046</v>
      </c>
      <c r="C63" s="13" t="s">
        <v>184</v>
      </c>
      <c r="D63" s="2"/>
      <c r="E63" s="2"/>
      <c r="F63" s="2"/>
      <c r="G63" s="2"/>
      <c r="H63" s="2"/>
      <c r="I63" s="2"/>
      <c r="J63" s="2"/>
      <c r="K63" s="32"/>
      <c r="L63" s="32"/>
      <c r="M63" s="32"/>
      <c r="N63" s="32"/>
      <c r="O63" s="32"/>
      <c r="P63" s="32"/>
      <c r="Q63" s="32"/>
      <c r="R63" s="2" t="s">
        <v>110</v>
      </c>
      <c r="V63" s="2"/>
      <c r="W63" s="32"/>
      <c r="X63" s="32"/>
      <c r="Y63" s="32"/>
      <c r="Z63" s="32"/>
      <c r="AA63" s="32"/>
      <c r="AB63" s="32"/>
      <c r="AC63" s="32"/>
      <c r="AD63" s="32"/>
      <c r="AE63" s="32"/>
      <c r="AF63" s="32"/>
      <c r="AG63" s="32"/>
      <c r="AH63" s="32"/>
      <c r="AI63" s="32"/>
      <c r="AJ63" s="32"/>
      <c r="AK63" s="32"/>
      <c r="AL63" s="32"/>
      <c r="AM63" s="32"/>
      <c r="AN63" s="32"/>
      <c r="AO63" s="32"/>
      <c r="AP63" s="32"/>
      <c r="AQ63" s="32"/>
      <c r="AR63" s="32"/>
      <c r="AS63" s="32"/>
      <c r="AT63" s="32"/>
      <c r="AU63" s="21" t="s">
        <v>19</v>
      </c>
    </row>
    <row r="64" spans="2:48">
      <c r="D64" s="1" t="s">
        <v>154</v>
      </c>
      <c r="K64" s="17">
        <v>8249</v>
      </c>
      <c r="L64" s="17">
        <v>5802</v>
      </c>
      <c r="M64" s="17">
        <v>1220</v>
      </c>
      <c r="N64" s="17">
        <v>3107</v>
      </c>
      <c r="O64" s="21">
        <f>O65*O70</f>
        <v>3710.2378083486765</v>
      </c>
      <c r="P64" s="21">
        <f>P65*P70</f>
        <v>3591.5522321227545</v>
      </c>
      <c r="R64" s="1" t="s">
        <v>19</v>
      </c>
      <c r="U64"/>
      <c r="W64" s="660">
        <f>2472.5</f>
        <v>2472.5</v>
      </c>
      <c r="X64" s="660">
        <f>2494.91257472914</f>
        <v>2494.91257472914</v>
      </c>
      <c r="Y64" s="660">
        <v>2494.91257472914</v>
      </c>
      <c r="Z64" s="660">
        <v>2494.91257472914</v>
      </c>
      <c r="AA64" s="21">
        <f>AA65*AA70</f>
        <v>2451.8076355225739</v>
      </c>
      <c r="AB64" s="21">
        <f t="shared" ref="AB64:AG64" si="117">AB65*AB70</f>
        <v>2618.2531973274772</v>
      </c>
      <c r="AC64" s="21">
        <f t="shared" si="117"/>
        <v>2798.3378124373171</v>
      </c>
      <c r="AD64" s="21">
        <f t="shared" si="117"/>
        <v>2972.6961526118635</v>
      </c>
      <c r="AE64" s="21">
        <f t="shared" si="117"/>
        <v>3166.8263803988539</v>
      </c>
      <c r="AF64" s="21">
        <f t="shared" si="117"/>
        <v>3339.2011491878711</v>
      </c>
      <c r="AG64" s="21">
        <f t="shared" si="117"/>
        <v>3517.3399702825895</v>
      </c>
      <c r="AH64" s="21">
        <f>AH65*AH70</f>
        <v>3710.2378083486751</v>
      </c>
      <c r="AI64" s="21">
        <f t="shared" ref="AI64:AN64" si="118">AI65*AI70</f>
        <v>3688.3128515297894</v>
      </c>
      <c r="AJ64" s="21">
        <f t="shared" si="118"/>
        <v>3669.7704578363405</v>
      </c>
      <c r="AK64" s="21">
        <f t="shared" si="118"/>
        <v>3648.2638852239447</v>
      </c>
      <c r="AL64" s="21">
        <f t="shared" si="118"/>
        <v>3629.7214915304953</v>
      </c>
      <c r="AM64" s="21">
        <f t="shared" si="118"/>
        <v>3611.1790978370464</v>
      </c>
      <c r="AN64" s="21">
        <f t="shared" si="118"/>
        <v>3591.5522321227522</v>
      </c>
      <c r="AO64" s="21">
        <f t="shared" ref="AO64:AT64" si="119">AO65*AO70</f>
        <v>3563.0688449048939</v>
      </c>
      <c r="AP64" s="21">
        <f t="shared" si="119"/>
        <v>3534.5854576870356</v>
      </c>
      <c r="AQ64" s="21">
        <f t="shared" si="119"/>
        <v>3506.1020704691769</v>
      </c>
      <c r="AR64" s="21">
        <f t="shared" si="119"/>
        <v>3477.8375736001422</v>
      </c>
      <c r="AS64" s="21">
        <f t="shared" si="119"/>
        <v>3450.2950690989578</v>
      </c>
      <c r="AT64" s="21">
        <f t="shared" si="119"/>
        <v>3422.7525645977735</v>
      </c>
      <c r="AU64" s="21" t="s">
        <v>19</v>
      </c>
    </row>
    <row r="65" spans="4:47" s="27" customFormat="1">
      <c r="D65" s="27" t="s">
        <v>291</v>
      </c>
      <c r="K65" s="129">
        <f>K64/K70</f>
        <v>0.61454220368025037</v>
      </c>
      <c r="L65" s="129">
        <f>L64/L70</f>
        <v>0.94990176817288796</v>
      </c>
      <c r="M65" s="129">
        <f>M64/M70</f>
        <v>0.48976314733038939</v>
      </c>
      <c r="N65" s="129">
        <f>N64/N70</f>
        <v>0.61306235201262826</v>
      </c>
      <c r="O65" s="498">
        <v>0.6</v>
      </c>
      <c r="P65" s="142">
        <f>O65</f>
        <v>0.6</v>
      </c>
      <c r="Q65" s="567"/>
      <c r="R65" s="1" t="s">
        <v>19</v>
      </c>
      <c r="S65"/>
      <c r="T65"/>
      <c r="W65" s="1102"/>
      <c r="X65" s="141"/>
      <c r="Y65" s="141"/>
      <c r="Z65" s="141"/>
      <c r="AA65" s="141">
        <f t="shared" ref="AA65:AH65" si="120">$O$65</f>
        <v>0.6</v>
      </c>
      <c r="AB65" s="141">
        <f t="shared" si="120"/>
        <v>0.6</v>
      </c>
      <c r="AC65" s="141">
        <f t="shared" si="120"/>
        <v>0.6</v>
      </c>
      <c r="AD65" s="141">
        <f t="shared" si="120"/>
        <v>0.6</v>
      </c>
      <c r="AE65" s="141">
        <f t="shared" si="120"/>
        <v>0.6</v>
      </c>
      <c r="AF65" s="141">
        <f t="shared" si="120"/>
        <v>0.6</v>
      </c>
      <c r="AG65" s="141">
        <f t="shared" si="120"/>
        <v>0.6</v>
      </c>
      <c r="AH65" s="141">
        <f t="shared" si="120"/>
        <v>0.6</v>
      </c>
      <c r="AI65" s="141">
        <f>$P$65</f>
        <v>0.6</v>
      </c>
      <c r="AJ65" s="141">
        <f>$P$65</f>
        <v>0.6</v>
      </c>
      <c r="AK65" s="141">
        <f t="shared" ref="AK65:AT65" si="121">$P$65</f>
        <v>0.6</v>
      </c>
      <c r="AL65" s="141">
        <f t="shared" si="121"/>
        <v>0.6</v>
      </c>
      <c r="AM65" s="141">
        <f t="shared" si="121"/>
        <v>0.6</v>
      </c>
      <c r="AN65" s="141">
        <f t="shared" si="121"/>
        <v>0.6</v>
      </c>
      <c r="AO65" s="141">
        <f t="shared" si="121"/>
        <v>0.6</v>
      </c>
      <c r="AP65" s="141">
        <f t="shared" si="121"/>
        <v>0.6</v>
      </c>
      <c r="AQ65" s="141">
        <f t="shared" si="121"/>
        <v>0.6</v>
      </c>
      <c r="AR65" s="141">
        <f t="shared" si="121"/>
        <v>0.6</v>
      </c>
      <c r="AS65" s="141">
        <f t="shared" si="121"/>
        <v>0.6</v>
      </c>
      <c r="AT65" s="141">
        <f t="shared" si="121"/>
        <v>0.6</v>
      </c>
      <c r="AU65" s="21" t="s">
        <v>19</v>
      </c>
    </row>
    <row r="66" spans="4:47">
      <c r="D66" s="1" t="s">
        <v>155</v>
      </c>
      <c r="K66" s="17">
        <v>5174</v>
      </c>
      <c r="L66" s="17">
        <v>306</v>
      </c>
      <c r="M66" s="17">
        <v>1271</v>
      </c>
      <c r="N66" s="17">
        <v>1961</v>
      </c>
      <c r="O66" s="21">
        <f>O67*O70</f>
        <v>2473.491872232451</v>
      </c>
      <c r="P66" s="21">
        <f>P67*P70</f>
        <v>2394.368154748503</v>
      </c>
      <c r="R66" s="1" t="s">
        <v>19</v>
      </c>
      <c r="U66"/>
      <c r="V66" s="21"/>
      <c r="W66" s="660">
        <f>1966.799+0.00800211200021295</f>
        <v>1966.8070021120002</v>
      </c>
      <c r="X66" s="660">
        <f>1473.07699279655-0.489735313690289</f>
        <v>1472.5872574828597</v>
      </c>
      <c r="Y66" s="660">
        <f>1485.09479279655-0.490212590690135</f>
        <v>1484.60458020586</v>
      </c>
      <c r="Z66" s="660">
        <f>1494.96588279655-0.489589441690441</f>
        <v>1494.4762933548595</v>
      </c>
      <c r="AA66" s="21">
        <f>AA67*AA70</f>
        <v>1634.5384236817163</v>
      </c>
      <c r="AB66" s="21">
        <f t="shared" ref="AB66:AG66" si="122">AB67*AB70</f>
        <v>1745.5021315516515</v>
      </c>
      <c r="AC66" s="21">
        <f t="shared" si="122"/>
        <v>1865.5585416248782</v>
      </c>
      <c r="AD66" s="21">
        <f t="shared" si="122"/>
        <v>1981.7974350745758</v>
      </c>
      <c r="AE66" s="21">
        <f t="shared" si="122"/>
        <v>2111.2175869325692</v>
      </c>
      <c r="AF66" s="21">
        <f t="shared" si="122"/>
        <v>2226.1340994585807</v>
      </c>
      <c r="AG66" s="21">
        <f t="shared" si="122"/>
        <v>2344.8933135217262</v>
      </c>
      <c r="AH66" s="21">
        <f>AH67*AH70</f>
        <v>2473.4918722324505</v>
      </c>
      <c r="AI66" s="21">
        <f t="shared" ref="AI66:AN66" si="123">AI67*AI70</f>
        <v>2458.8752343531933</v>
      </c>
      <c r="AJ66" s="21">
        <f t="shared" si="123"/>
        <v>2446.5136385575602</v>
      </c>
      <c r="AK66" s="21">
        <f t="shared" si="123"/>
        <v>2432.17592348263</v>
      </c>
      <c r="AL66" s="21">
        <f t="shared" si="123"/>
        <v>2419.8143276869973</v>
      </c>
      <c r="AM66" s="21">
        <f t="shared" si="123"/>
        <v>2407.4527318913642</v>
      </c>
      <c r="AN66" s="21">
        <f t="shared" si="123"/>
        <v>2394.3681547485016</v>
      </c>
      <c r="AO66" s="21">
        <f t="shared" ref="AO66:AT66" si="124">AO67*AO70</f>
        <v>2375.3792299365959</v>
      </c>
      <c r="AP66" s="21">
        <f t="shared" si="124"/>
        <v>2356.3903051246903</v>
      </c>
      <c r="AQ66" s="21">
        <f t="shared" si="124"/>
        <v>2337.401380312785</v>
      </c>
      <c r="AR66" s="21">
        <f t="shared" si="124"/>
        <v>2318.5583824000946</v>
      </c>
      <c r="AS66" s="21">
        <f t="shared" si="124"/>
        <v>2300.1967127326384</v>
      </c>
      <c r="AT66" s="21">
        <f t="shared" si="124"/>
        <v>2281.8350430651822</v>
      </c>
      <c r="AU66" s="21" t="s">
        <v>19</v>
      </c>
    </row>
    <row r="67" spans="4:47" s="27" customFormat="1">
      <c r="D67" s="27" t="s">
        <v>291</v>
      </c>
      <c r="K67" s="129">
        <f>K66/K70</f>
        <v>0.38545779631974969</v>
      </c>
      <c r="L67" s="129">
        <f>L66/L70</f>
        <v>5.0098231827111983E-2</v>
      </c>
      <c r="M67" s="129">
        <f>M66/M70</f>
        <v>0.51023685266961061</v>
      </c>
      <c r="N67" s="129">
        <f>N66/N70</f>
        <v>0.38693764798737174</v>
      </c>
      <c r="O67" s="498">
        <v>0.4</v>
      </c>
      <c r="P67" s="142">
        <f>O67</f>
        <v>0.4</v>
      </c>
      <c r="Q67" s="567"/>
      <c r="R67" s="1" t="s">
        <v>19</v>
      </c>
      <c r="S67"/>
      <c r="T67"/>
      <c r="W67" s="139"/>
      <c r="X67" s="141"/>
      <c r="Y67" s="141"/>
      <c r="Z67" s="141"/>
      <c r="AA67" s="141">
        <f t="shared" ref="AA67:AH67" si="125">$O$67</f>
        <v>0.4</v>
      </c>
      <c r="AB67" s="141">
        <f t="shared" si="125"/>
        <v>0.4</v>
      </c>
      <c r="AC67" s="141">
        <f t="shared" si="125"/>
        <v>0.4</v>
      </c>
      <c r="AD67" s="141">
        <f t="shared" si="125"/>
        <v>0.4</v>
      </c>
      <c r="AE67" s="141">
        <f t="shared" si="125"/>
        <v>0.4</v>
      </c>
      <c r="AF67" s="141">
        <f t="shared" si="125"/>
        <v>0.4</v>
      </c>
      <c r="AG67" s="141">
        <f t="shared" si="125"/>
        <v>0.4</v>
      </c>
      <c r="AH67" s="141">
        <f t="shared" si="125"/>
        <v>0.4</v>
      </c>
      <c r="AI67" s="141">
        <f>$P$67</f>
        <v>0.4</v>
      </c>
      <c r="AJ67" s="141">
        <f t="shared" ref="AJ67:AT67" si="126">$P$67</f>
        <v>0.4</v>
      </c>
      <c r="AK67" s="141">
        <f t="shared" si="126"/>
        <v>0.4</v>
      </c>
      <c r="AL67" s="141">
        <f t="shared" si="126"/>
        <v>0.4</v>
      </c>
      <c r="AM67" s="141">
        <f t="shared" si="126"/>
        <v>0.4</v>
      </c>
      <c r="AN67" s="141">
        <f t="shared" si="126"/>
        <v>0.4</v>
      </c>
      <c r="AO67" s="141">
        <f t="shared" si="126"/>
        <v>0.4</v>
      </c>
      <c r="AP67" s="141">
        <f t="shared" si="126"/>
        <v>0.4</v>
      </c>
      <c r="AQ67" s="141">
        <f t="shared" si="126"/>
        <v>0.4</v>
      </c>
      <c r="AR67" s="141">
        <f t="shared" si="126"/>
        <v>0.4</v>
      </c>
      <c r="AS67" s="141">
        <f t="shared" si="126"/>
        <v>0.4</v>
      </c>
      <c r="AT67" s="141">
        <f t="shared" si="126"/>
        <v>0.4</v>
      </c>
      <c r="AU67" s="21" t="s">
        <v>19</v>
      </c>
    </row>
    <row r="68" spans="4:47">
      <c r="D68" s="1" t="s">
        <v>156</v>
      </c>
      <c r="K68" s="17">
        <v>0</v>
      </c>
      <c r="L68" s="17">
        <v>0</v>
      </c>
      <c r="M68" s="17">
        <v>0</v>
      </c>
      <c r="N68" s="17">
        <v>0</v>
      </c>
      <c r="O68" s="21">
        <f>O69*O70</f>
        <v>0</v>
      </c>
      <c r="P68" s="21">
        <f>P69*P70</f>
        <v>0</v>
      </c>
      <c r="R68" s="1" t="s">
        <v>19</v>
      </c>
      <c r="U68"/>
      <c r="W68" s="660"/>
      <c r="X68" s="641"/>
      <c r="Y68" s="641"/>
      <c r="Z68" s="641"/>
      <c r="AA68" s="21">
        <f>AA69*AA70</f>
        <v>0</v>
      </c>
      <c r="AB68" s="21">
        <f t="shared" ref="AB68:AG68" si="127">AB69*AB70</f>
        <v>0</v>
      </c>
      <c r="AC68" s="21">
        <f t="shared" si="127"/>
        <v>0</v>
      </c>
      <c r="AD68" s="21">
        <f t="shared" si="127"/>
        <v>0</v>
      </c>
      <c r="AE68" s="21">
        <f t="shared" si="127"/>
        <v>0</v>
      </c>
      <c r="AF68" s="21">
        <f t="shared" si="127"/>
        <v>0</v>
      </c>
      <c r="AG68" s="21">
        <f t="shared" si="127"/>
        <v>0</v>
      </c>
      <c r="AH68" s="21">
        <f>AH69*AH70</f>
        <v>0</v>
      </c>
      <c r="AI68" s="21">
        <f t="shared" ref="AI68:AN68" si="128">AI69*AI70</f>
        <v>0</v>
      </c>
      <c r="AJ68" s="21">
        <f t="shared" si="128"/>
        <v>0</v>
      </c>
      <c r="AK68" s="21">
        <f t="shared" si="128"/>
        <v>0</v>
      </c>
      <c r="AL68" s="21">
        <f t="shared" si="128"/>
        <v>0</v>
      </c>
      <c r="AM68" s="21">
        <f t="shared" si="128"/>
        <v>0</v>
      </c>
      <c r="AN68" s="21">
        <f t="shared" si="128"/>
        <v>0</v>
      </c>
      <c r="AO68" s="21">
        <f t="shared" ref="AO68:AT68" si="129">AO69*AO70</f>
        <v>0</v>
      </c>
      <c r="AP68" s="21">
        <f t="shared" si="129"/>
        <v>0</v>
      </c>
      <c r="AQ68" s="21">
        <f t="shared" si="129"/>
        <v>0</v>
      </c>
      <c r="AR68" s="21">
        <f t="shared" si="129"/>
        <v>0</v>
      </c>
      <c r="AS68" s="21">
        <f t="shared" si="129"/>
        <v>0</v>
      </c>
      <c r="AT68" s="21">
        <f t="shared" si="129"/>
        <v>0</v>
      </c>
      <c r="AU68" s="21" t="s">
        <v>19</v>
      </c>
    </row>
    <row r="69" spans="4:47" s="27" customFormat="1" ht="15" thickBot="1">
      <c r="D69" s="27" t="s">
        <v>291</v>
      </c>
      <c r="K69" s="130">
        <f>K68/K70</f>
        <v>0</v>
      </c>
      <c r="L69" s="130">
        <f>L68/L70</f>
        <v>0</v>
      </c>
      <c r="M69" s="130">
        <f>M68/M70</f>
        <v>0</v>
      </c>
      <c r="N69" s="130">
        <f>N68/N70</f>
        <v>0</v>
      </c>
      <c r="O69" s="670">
        <f>1-O67-O65</f>
        <v>0</v>
      </c>
      <c r="P69" s="670">
        <f>O69</f>
        <v>0</v>
      </c>
      <c r="Q69" s="567"/>
      <c r="R69" s="1" t="s">
        <v>19</v>
      </c>
      <c r="S69"/>
      <c r="T69"/>
      <c r="W69" s="139"/>
      <c r="X69" s="141"/>
      <c r="Y69" s="141"/>
      <c r="Z69" s="141"/>
      <c r="AA69" s="141">
        <f t="shared" ref="AA69:AH69" si="130">$O$69</f>
        <v>0</v>
      </c>
      <c r="AB69" s="141">
        <f t="shared" si="130"/>
        <v>0</v>
      </c>
      <c r="AC69" s="141">
        <f t="shared" si="130"/>
        <v>0</v>
      </c>
      <c r="AD69" s="141">
        <f t="shared" si="130"/>
        <v>0</v>
      </c>
      <c r="AE69" s="141">
        <f t="shared" si="130"/>
        <v>0</v>
      </c>
      <c r="AF69" s="141">
        <f t="shared" si="130"/>
        <v>0</v>
      </c>
      <c r="AG69" s="141">
        <f t="shared" si="130"/>
        <v>0</v>
      </c>
      <c r="AH69" s="141">
        <f t="shared" si="130"/>
        <v>0</v>
      </c>
      <c r="AI69" s="141">
        <f>$P$69</f>
        <v>0</v>
      </c>
      <c r="AJ69" s="141">
        <f t="shared" ref="AJ69:AT69" si="131">$P$69</f>
        <v>0</v>
      </c>
      <c r="AK69" s="141">
        <f t="shared" si="131"/>
        <v>0</v>
      </c>
      <c r="AL69" s="141">
        <f t="shared" si="131"/>
        <v>0</v>
      </c>
      <c r="AM69" s="141">
        <f t="shared" si="131"/>
        <v>0</v>
      </c>
      <c r="AN69" s="141">
        <f t="shared" si="131"/>
        <v>0</v>
      </c>
      <c r="AO69" s="141">
        <f t="shared" si="131"/>
        <v>0</v>
      </c>
      <c r="AP69" s="141">
        <f t="shared" si="131"/>
        <v>0</v>
      </c>
      <c r="AQ69" s="141">
        <f t="shared" si="131"/>
        <v>0</v>
      </c>
      <c r="AR69" s="141">
        <f t="shared" si="131"/>
        <v>0</v>
      </c>
      <c r="AS69" s="141">
        <f t="shared" si="131"/>
        <v>0</v>
      </c>
      <c r="AT69" s="141">
        <f t="shared" si="131"/>
        <v>0</v>
      </c>
      <c r="AU69" s="21" t="s">
        <v>19</v>
      </c>
    </row>
    <row r="70" spans="4:47">
      <c r="K70" s="23">
        <f>K85</f>
        <v>13423</v>
      </c>
      <c r="L70" s="37">
        <f>L85</f>
        <v>6108</v>
      </c>
      <c r="M70" s="37">
        <f>M85</f>
        <v>2491</v>
      </c>
      <c r="N70" s="23">
        <f>N64+N66+N68</f>
        <v>5068</v>
      </c>
      <c r="O70" s="59">
        <f>O85</f>
        <v>6183.7296805811275</v>
      </c>
      <c r="P70" s="59">
        <f>P85</f>
        <v>5985.9203868712575</v>
      </c>
      <c r="Q70" s="23"/>
      <c r="R70" s="1" t="s">
        <v>19</v>
      </c>
      <c r="W70" s="640">
        <f>W85</f>
        <v>4439.3070021120002</v>
      </c>
      <c r="X70" s="640">
        <f>X85</f>
        <v>3967.499832212</v>
      </c>
      <c r="Y70" s="640">
        <f>Y85</f>
        <v>3979.5171549349998</v>
      </c>
      <c r="Z70" s="640">
        <f t="shared" ref="Z70:AG70" si="132">Z85</f>
        <v>3989.3888680839996</v>
      </c>
      <c r="AA70" s="23">
        <f>AA85</f>
        <v>4086.3460592042902</v>
      </c>
      <c r="AB70" s="23">
        <f t="shared" si="132"/>
        <v>4363.7553288791287</v>
      </c>
      <c r="AC70" s="23">
        <f t="shared" si="132"/>
        <v>4663.8963540621953</v>
      </c>
      <c r="AD70" s="23">
        <f t="shared" si="132"/>
        <v>4954.4935876864392</v>
      </c>
      <c r="AE70" s="23">
        <f t="shared" si="132"/>
        <v>5278.0439673314231</v>
      </c>
      <c r="AF70" s="23">
        <f t="shared" si="132"/>
        <v>5565.3352486464519</v>
      </c>
      <c r="AG70" s="23">
        <f t="shared" si="132"/>
        <v>5862.2332838043158</v>
      </c>
      <c r="AH70" s="23">
        <f>AH85</f>
        <v>6183.7296805811256</v>
      </c>
      <c r="AI70" s="23">
        <f t="shared" ref="AI70:AN70" si="133">AI85</f>
        <v>6147.1880858829827</v>
      </c>
      <c r="AJ70" s="23">
        <f t="shared" si="133"/>
        <v>6116.2840963939007</v>
      </c>
      <c r="AK70" s="23">
        <f t="shared" si="133"/>
        <v>6080.4398087065747</v>
      </c>
      <c r="AL70" s="23">
        <f t="shared" si="133"/>
        <v>6049.5358192174926</v>
      </c>
      <c r="AM70" s="23">
        <f t="shared" si="133"/>
        <v>6018.6318297284106</v>
      </c>
      <c r="AN70" s="23">
        <f t="shared" si="133"/>
        <v>5985.9203868712539</v>
      </c>
      <c r="AO70" s="23">
        <f t="shared" ref="AO70:AT70" si="134">AO85</f>
        <v>5938.4480748414899</v>
      </c>
      <c r="AP70" s="23">
        <f t="shared" si="134"/>
        <v>5890.9757628117259</v>
      </c>
      <c r="AQ70" s="23">
        <f t="shared" si="134"/>
        <v>5843.5034507819619</v>
      </c>
      <c r="AR70" s="23">
        <f t="shared" si="134"/>
        <v>5796.3959560002368</v>
      </c>
      <c r="AS70" s="23">
        <f t="shared" si="134"/>
        <v>5750.4917818315962</v>
      </c>
      <c r="AT70" s="23">
        <f t="shared" si="134"/>
        <v>5704.5876076629556</v>
      </c>
      <c r="AU70" s="21" t="s">
        <v>19</v>
      </c>
    </row>
    <row r="71" spans="4:47">
      <c r="K71" s="23"/>
      <c r="L71" s="23"/>
      <c r="M71" s="23"/>
      <c r="N71" s="23"/>
      <c r="O71" s="21" t="b">
        <f>(O69+O67+O65)=1</f>
        <v>1</v>
      </c>
      <c r="P71" s="21" t="b">
        <f>(P69+P67+P65)=1</f>
        <v>1</v>
      </c>
      <c r="R71" s="1" t="s">
        <v>19</v>
      </c>
      <c r="W71" s="641"/>
      <c r="X71" s="641"/>
      <c r="Y71" s="641"/>
      <c r="Z71" s="641"/>
      <c r="AS71" s="21"/>
      <c r="AU71" s="21" t="s">
        <v>19</v>
      </c>
    </row>
    <row r="72" spans="4:47">
      <c r="D72" s="26" t="s">
        <v>203</v>
      </c>
      <c r="E72" s="26"/>
      <c r="F72" s="26"/>
      <c r="G72" s="26"/>
      <c r="K72" s="137">
        <v>18641</v>
      </c>
      <c r="L72" s="138">
        <f>K85</f>
        <v>13423</v>
      </c>
      <c r="M72" s="138">
        <f>L85</f>
        <v>6108</v>
      </c>
      <c r="N72" s="138">
        <f>M85</f>
        <v>2491</v>
      </c>
      <c r="O72" s="138">
        <f>N85</f>
        <v>5067.51</v>
      </c>
      <c r="P72" s="138">
        <f>O85</f>
        <v>6183.7296805811275</v>
      </c>
      <c r="Q72" s="138"/>
      <c r="R72" s="1" t="s">
        <v>19</v>
      </c>
      <c r="W72" s="653">
        <f>N85</f>
        <v>5067.51</v>
      </c>
      <c r="X72" s="653">
        <f t="shared" ref="X72:AI72" si="135">W85</f>
        <v>4439.3070021120002</v>
      </c>
      <c r="Y72" s="653">
        <f>X85</f>
        <v>3967.499832212</v>
      </c>
      <c r="Z72" s="653">
        <f>Y85</f>
        <v>3979.5171549349998</v>
      </c>
      <c r="AA72" s="59">
        <f t="shared" si="135"/>
        <v>3989.3888680839996</v>
      </c>
      <c r="AB72" s="59">
        <f t="shared" si="135"/>
        <v>4086.3460592042902</v>
      </c>
      <c r="AC72" s="59">
        <f t="shared" si="135"/>
        <v>4363.7553288791287</v>
      </c>
      <c r="AD72" s="59">
        <f t="shared" si="135"/>
        <v>4663.8963540621953</v>
      </c>
      <c r="AE72" s="59">
        <f t="shared" si="135"/>
        <v>4954.4935876864392</v>
      </c>
      <c r="AF72" s="59">
        <f t="shared" si="135"/>
        <v>5278.0439673314231</v>
      </c>
      <c r="AG72" s="59">
        <f t="shared" si="135"/>
        <v>5565.3352486464519</v>
      </c>
      <c r="AH72" s="59">
        <f t="shared" si="135"/>
        <v>5862.2332838043158</v>
      </c>
      <c r="AI72" s="59">
        <f t="shared" si="135"/>
        <v>6183.7296805811256</v>
      </c>
      <c r="AJ72" s="59">
        <f t="shared" ref="AJ72:AT72" si="136">AI85</f>
        <v>6147.1880858829827</v>
      </c>
      <c r="AK72" s="59">
        <f t="shared" si="136"/>
        <v>6116.2840963939007</v>
      </c>
      <c r="AL72" s="59">
        <f t="shared" si="136"/>
        <v>6080.4398087065747</v>
      </c>
      <c r="AM72" s="59">
        <f t="shared" si="136"/>
        <v>6049.5358192174926</v>
      </c>
      <c r="AN72" s="59">
        <f t="shared" si="136"/>
        <v>6018.6318297284106</v>
      </c>
      <c r="AO72" s="59">
        <f t="shared" si="136"/>
        <v>5985.9203868712539</v>
      </c>
      <c r="AP72" s="59">
        <f t="shared" si="136"/>
        <v>5938.4480748414899</v>
      </c>
      <c r="AQ72" s="59">
        <f t="shared" si="136"/>
        <v>5890.9757628117259</v>
      </c>
      <c r="AR72" s="59">
        <f t="shared" si="136"/>
        <v>5843.5034507819619</v>
      </c>
      <c r="AS72" s="59">
        <f t="shared" si="136"/>
        <v>5796.3959560002368</v>
      </c>
      <c r="AT72" s="59">
        <f t="shared" si="136"/>
        <v>5750.4917818315962</v>
      </c>
      <c r="AU72" s="21" t="s">
        <v>19</v>
      </c>
    </row>
    <row r="73" spans="4:47">
      <c r="D73" s="1" t="s">
        <v>207</v>
      </c>
      <c r="K73" s="17">
        <v>1899</v>
      </c>
      <c r="L73" s="17">
        <v>1432</v>
      </c>
      <c r="M73" s="17">
        <v>3663</v>
      </c>
      <c r="N73" s="17">
        <v>5075</v>
      </c>
      <c r="O73" s="39">
        <f>O53</f>
        <v>4906.2475493243992</v>
      </c>
      <c r="P73" s="39">
        <f>P53</f>
        <v>3470.9806208241284</v>
      </c>
      <c r="Q73" s="145"/>
      <c r="R73" s="1" t="s">
        <v>19</v>
      </c>
      <c r="W73" s="650">
        <f>W53</f>
        <v>0</v>
      </c>
      <c r="X73" s="650">
        <f t="shared" ref="X73:AT73" si="137">X53</f>
        <v>0</v>
      </c>
      <c r="Y73" s="650">
        <f>Y53</f>
        <v>0</v>
      </c>
      <c r="Z73" s="650">
        <f>Z53</f>
        <v>0</v>
      </c>
      <c r="AA73" s="39">
        <f>AA53</f>
        <v>216.78308976169032</v>
      </c>
      <c r="AB73" s="39">
        <f t="shared" si="137"/>
        <v>620.24938958921643</v>
      </c>
      <c r="AC73" s="39">
        <f t="shared" si="137"/>
        <v>671.07450258849042</v>
      </c>
      <c r="AD73" s="39">
        <f t="shared" si="137"/>
        <v>649.73588295380864</v>
      </c>
      <c r="AE73" s="39">
        <f t="shared" si="137"/>
        <v>723.41463467095798</v>
      </c>
      <c r="AF73" s="39">
        <f t="shared" si="137"/>
        <v>642.3442233160265</v>
      </c>
      <c r="AG73" s="39">
        <f t="shared" si="137"/>
        <v>663.82361805267919</v>
      </c>
      <c r="AH73" s="39">
        <f t="shared" si="137"/>
        <v>718.82220839152944</v>
      </c>
      <c r="AI73" s="39">
        <f t="shared" si="137"/>
        <v>641.19923120142346</v>
      </c>
      <c r="AJ73" s="39">
        <f t="shared" si="137"/>
        <v>542.27557568698114</v>
      </c>
      <c r="AK73" s="39">
        <f t="shared" si="137"/>
        <v>628.96351125156718</v>
      </c>
      <c r="AL73" s="39">
        <f t="shared" si="137"/>
        <v>542.27557568698114</v>
      </c>
      <c r="AM73" s="39">
        <f t="shared" si="137"/>
        <v>542.27557568698114</v>
      </c>
      <c r="AN73" s="39">
        <f t="shared" si="137"/>
        <v>573.9911513101946</v>
      </c>
      <c r="AO73" s="39">
        <f t="shared" si="137"/>
        <v>833.00168556643735</v>
      </c>
      <c r="AP73" s="39">
        <f t="shared" si="137"/>
        <v>833.00168556643735</v>
      </c>
      <c r="AQ73" s="39">
        <f t="shared" si="137"/>
        <v>833.00168556643735</v>
      </c>
      <c r="AR73" s="39">
        <f t="shared" si="137"/>
        <v>826.60019868814823</v>
      </c>
      <c r="AS73" s="39">
        <f t="shared" si="137"/>
        <v>805.48540448247536</v>
      </c>
      <c r="AT73" s="39">
        <f t="shared" si="137"/>
        <v>805.48540448247536</v>
      </c>
      <c r="AU73" s="21" t="s">
        <v>19</v>
      </c>
    </row>
    <row r="74" spans="4:47" ht="13.5" customHeight="1">
      <c r="D74" s="1" t="s">
        <v>204</v>
      </c>
      <c r="K74" s="17">
        <v>759</v>
      </c>
      <c r="L74" s="17">
        <v>435</v>
      </c>
      <c r="M74" s="17">
        <v>240</v>
      </c>
      <c r="N74" s="17">
        <v>144</v>
      </c>
      <c r="O74" s="21">
        <f>O75*(O72+O73)</f>
        <v>199.47515098648802</v>
      </c>
      <c r="P74" s="21">
        <f>P75*(P72+P73)</f>
        <v>193.09420602810511</v>
      </c>
      <c r="R74" s="1" t="s">
        <v>19</v>
      </c>
      <c r="W74" s="642">
        <f>-'IS-Other Calculations'!W163</f>
        <v>133.213002112</v>
      </c>
      <c r="X74" s="642">
        <f>-'IS-Other Calculations'!X163</f>
        <v>208.9888301</v>
      </c>
      <c r="Y74" s="642">
        <f>-'IS-Other Calculations'!Y163</f>
        <v>167.66132272300001</v>
      </c>
      <c r="Z74" s="642">
        <f>-'IS-Other Calculations'!Z163</f>
        <v>122.20971314899995</v>
      </c>
      <c r="AA74" s="21">
        <f>($O$74-SUM($W$74:$Z$74))*AA252/SUM($AA$252:$AH$252)</f>
        <v>-19.114377901532084</v>
      </c>
      <c r="AB74" s="21">
        <f t="shared" ref="AB74:AH74" si="138">($O$74-SUM($W$74:$Z$74))*AB252/SUM($AA$252:$AH$252)</f>
        <v>-54.689142215086221</v>
      </c>
      <c r="AC74" s="21">
        <f t="shared" si="138"/>
        <v>-59.170536118199941</v>
      </c>
      <c r="AD74" s="21">
        <f t="shared" si="138"/>
        <v>-57.28904969763672</v>
      </c>
      <c r="AE74" s="21">
        <f t="shared" si="138"/>
        <v>-63.785513537057582</v>
      </c>
      <c r="AF74" s="21">
        <f t="shared" si="138"/>
        <v>-56.637306170079341</v>
      </c>
      <c r="AG74" s="21">
        <f t="shared" si="138"/>
        <v>-58.531205129374982</v>
      </c>
      <c r="AH74" s="21">
        <f t="shared" si="138"/>
        <v>-63.380586328545043</v>
      </c>
      <c r="AI74" s="145">
        <f t="shared" ref="AI74:AT74" si="139">$P$74*AI252/SUM($AI$252:$AN$252)</f>
        <v>35.670569784187713</v>
      </c>
      <c r="AJ74" s="145">
        <f t="shared" si="139"/>
        <v>30.167345535582239</v>
      </c>
      <c r="AK74" s="145">
        <f t="shared" si="139"/>
        <v>34.989884154678563</v>
      </c>
      <c r="AL74" s="145">
        <f t="shared" si="139"/>
        <v>30.167345535582239</v>
      </c>
      <c r="AM74" s="145">
        <f t="shared" si="139"/>
        <v>30.167345535582239</v>
      </c>
      <c r="AN74" s="145">
        <f t="shared" si="139"/>
        <v>31.931715482492127</v>
      </c>
      <c r="AO74" s="145">
        <f t="shared" si="139"/>
        <v>46.340736715589543</v>
      </c>
      <c r="AP74" s="145">
        <f t="shared" si="139"/>
        <v>46.340736715589543</v>
      </c>
      <c r="AQ74" s="145">
        <f t="shared" si="139"/>
        <v>46.340736715589543</v>
      </c>
      <c r="AR74" s="145">
        <f t="shared" si="139"/>
        <v>45.984615445782779</v>
      </c>
      <c r="AS74" s="145">
        <f t="shared" si="139"/>
        <v>44.80997782374294</v>
      </c>
      <c r="AT74" s="145">
        <f t="shared" si="139"/>
        <v>44.80997782374294</v>
      </c>
      <c r="AU74" s="21" t="s">
        <v>19</v>
      </c>
    </row>
    <row r="75" spans="4:47" s="27" customFormat="1">
      <c r="D75" s="27" t="s">
        <v>301</v>
      </c>
      <c r="K75" s="148">
        <f>K74/(K73+K72)</f>
        <v>3.6952288218111001E-2</v>
      </c>
      <c r="L75" s="148">
        <f>L74/(L73+L72)</f>
        <v>2.9283069673510603E-2</v>
      </c>
      <c r="M75" s="148">
        <f>M74/(M73+M72)</f>
        <v>2.4562480810561865E-2</v>
      </c>
      <c r="N75" s="148">
        <f>N74/(N73+N72)</f>
        <v>1.9032513877874701E-2</v>
      </c>
      <c r="O75" s="498">
        <v>0.02</v>
      </c>
      <c r="P75" s="142">
        <f>O75</f>
        <v>0.02</v>
      </c>
      <c r="Q75" s="567"/>
      <c r="R75" s="1" t="s">
        <v>19</v>
      </c>
      <c r="S75"/>
      <c r="T75"/>
      <c r="W75" s="478"/>
      <c r="X75" s="478"/>
      <c r="Y75" s="478"/>
      <c r="Z75" s="478"/>
      <c r="AA75"/>
      <c r="AB75"/>
      <c r="AC75"/>
      <c r="AD75"/>
      <c r="AE75"/>
      <c r="AF75"/>
      <c r="AG75"/>
      <c r="AH75"/>
      <c r="AI75"/>
      <c r="AJ75"/>
      <c r="AK75"/>
      <c r="AL75"/>
      <c r="AM75"/>
      <c r="AN75"/>
      <c r="AO75" s="238">
        <f t="shared" ref="AO75:AT75" si="140">$P$75</f>
        <v>0.02</v>
      </c>
      <c r="AP75" s="238">
        <f t="shared" si="140"/>
        <v>0.02</v>
      </c>
      <c r="AQ75" s="238">
        <f t="shared" si="140"/>
        <v>0.02</v>
      </c>
      <c r="AR75" s="238">
        <f t="shared" si="140"/>
        <v>0.02</v>
      </c>
      <c r="AS75" s="238">
        <f t="shared" si="140"/>
        <v>0.02</v>
      </c>
      <c r="AT75" s="238">
        <f t="shared" si="140"/>
        <v>0.02</v>
      </c>
      <c r="AU75" s="240" t="s">
        <v>19</v>
      </c>
    </row>
    <row r="76" spans="4:47">
      <c r="D76" s="1" t="s">
        <v>205</v>
      </c>
      <c r="K76" s="43">
        <f>SUM(K77,K79)</f>
        <v>-3247</v>
      </c>
      <c r="L76" s="43">
        <f>SUM(L77,L79)</f>
        <v>-6243</v>
      </c>
      <c r="M76" s="43">
        <f>SUM(M77,M79)</f>
        <v>-3939</v>
      </c>
      <c r="N76" s="43">
        <f>SUM(N77,N79)</f>
        <v>-2642.49</v>
      </c>
      <c r="O76" s="21">
        <f>-(O72+O73)*O81</f>
        <v>-3989.5030197297601</v>
      </c>
      <c r="P76" s="21">
        <f>-(P72+P73)*P81</f>
        <v>-3861.8841205621025</v>
      </c>
      <c r="Q76" s="464"/>
      <c r="R76" s="1" t="s">
        <v>19</v>
      </c>
      <c r="W76" s="660">
        <v>-761.41600000000005</v>
      </c>
      <c r="X76" s="660">
        <v>-680.79600000000005</v>
      </c>
      <c r="Y76" s="660">
        <v>-155.64400000000001</v>
      </c>
      <c r="Z76" s="660">
        <v>-112.33799999999999</v>
      </c>
      <c r="AA76" s="21">
        <f>($O$76-SUM($W$76:$Z$76))*AA252/SUM($AA$252:$AH$252)</f>
        <v>-100.71152073986721</v>
      </c>
      <c r="AB76" s="21">
        <f t="shared" ref="AB76:AH76" si="141">($O$76-SUM($W$76:$Z$76))*AB252/SUM($AA$252:$AH$252)</f>
        <v>-288.15097769929156</v>
      </c>
      <c r="AC76" s="21">
        <f t="shared" si="141"/>
        <v>-311.76294128722378</v>
      </c>
      <c r="AD76" s="21">
        <f t="shared" si="141"/>
        <v>-301.84959963192756</v>
      </c>
      <c r="AE76" s="21">
        <f t="shared" si="141"/>
        <v>-336.07874148891625</v>
      </c>
      <c r="AF76" s="21">
        <f t="shared" si="141"/>
        <v>-298.41563583091852</v>
      </c>
      <c r="AG76" s="21">
        <f t="shared" si="141"/>
        <v>-308.39437776544031</v>
      </c>
      <c r="AH76" s="21">
        <f t="shared" si="141"/>
        <v>-333.94522528617455</v>
      </c>
      <c r="AI76" s="145">
        <f t="shared" ref="AI76:AT76" si="142">$P$76*AI252/SUM($AI$252:$AN$252)</f>
        <v>-713.41139568375434</v>
      </c>
      <c r="AJ76" s="145">
        <f t="shared" si="142"/>
        <v>-603.34691071164491</v>
      </c>
      <c r="AK76" s="145">
        <f t="shared" si="142"/>
        <v>-699.79768309357132</v>
      </c>
      <c r="AL76" s="145">
        <f t="shared" si="142"/>
        <v>-603.34691071164491</v>
      </c>
      <c r="AM76" s="145">
        <f t="shared" si="142"/>
        <v>-603.34691071164491</v>
      </c>
      <c r="AN76" s="145">
        <f t="shared" si="142"/>
        <v>-638.63430964984263</v>
      </c>
      <c r="AO76" s="239">
        <f t="shared" si="142"/>
        <v>-926.81473431179109</v>
      </c>
      <c r="AP76" s="239">
        <f t="shared" si="142"/>
        <v>-926.81473431179109</v>
      </c>
      <c r="AQ76" s="239">
        <f t="shared" si="142"/>
        <v>-926.81473431179109</v>
      </c>
      <c r="AR76" s="239">
        <f t="shared" si="142"/>
        <v>-919.69230891565576</v>
      </c>
      <c r="AS76" s="239">
        <f t="shared" si="142"/>
        <v>-896.19955647485881</v>
      </c>
      <c r="AT76" s="239">
        <f t="shared" si="142"/>
        <v>-896.19955647485881</v>
      </c>
      <c r="AU76" s="21" t="s">
        <v>19</v>
      </c>
    </row>
    <row r="77" spans="4:47">
      <c r="E77" s="1" t="s">
        <v>208</v>
      </c>
      <c r="K77" s="17">
        <v>-2488</v>
      </c>
      <c r="L77" s="17">
        <v>-5808</v>
      </c>
      <c r="M77" s="17">
        <v>-3699</v>
      </c>
      <c r="N77" s="17">
        <v>-2498.4899999999998</v>
      </c>
      <c r="O77" s="21">
        <f>O76-O79</f>
        <v>-3790.0278687432719</v>
      </c>
      <c r="P77" s="21">
        <f>P76-P79</f>
        <v>-3668.7899145339975</v>
      </c>
      <c r="Q77" s="464"/>
      <c r="R77" s="1" t="s">
        <v>19</v>
      </c>
      <c r="W77" s="641">
        <f>W76-W79</f>
        <v>-628.20299788800003</v>
      </c>
      <c r="X77" s="641">
        <f>X76-X79</f>
        <v>-471.80716990000008</v>
      </c>
      <c r="Y77" s="641">
        <f>Y76-Y79</f>
        <v>12.017322723000007</v>
      </c>
      <c r="Z77" s="641">
        <f>Z76-Z79</f>
        <v>9.8717131489999588</v>
      </c>
      <c r="AA77" s="21">
        <f>AA76-AA79</f>
        <v>-119.82589864139929</v>
      </c>
      <c r="AB77" s="21">
        <f t="shared" ref="AB77:AN77" si="143">AB76-AB79</f>
        <v>-342.84011991437779</v>
      </c>
      <c r="AC77" s="21">
        <f t="shared" si="143"/>
        <v>-370.93347740542373</v>
      </c>
      <c r="AD77" s="21">
        <f t="shared" si="143"/>
        <v>-359.13864932956426</v>
      </c>
      <c r="AE77" s="21">
        <f t="shared" si="143"/>
        <v>-399.86425502597382</v>
      </c>
      <c r="AF77" s="21">
        <f t="shared" si="143"/>
        <v>-355.05294200099786</v>
      </c>
      <c r="AG77" s="21">
        <f t="shared" si="143"/>
        <v>-366.92558289481531</v>
      </c>
      <c r="AH77" s="21">
        <f t="shared" si="143"/>
        <v>-397.32581161471961</v>
      </c>
      <c r="AI77" s="21">
        <f t="shared" si="143"/>
        <v>-677.74082589956663</v>
      </c>
      <c r="AJ77" s="21">
        <f t="shared" si="143"/>
        <v>-573.17956517606262</v>
      </c>
      <c r="AK77" s="21">
        <f t="shared" si="143"/>
        <v>-664.8077989388928</v>
      </c>
      <c r="AL77" s="21">
        <f t="shared" si="143"/>
        <v>-573.17956517606262</v>
      </c>
      <c r="AM77" s="21">
        <f t="shared" si="143"/>
        <v>-573.17956517606262</v>
      </c>
      <c r="AN77" s="21">
        <f t="shared" si="143"/>
        <v>-606.70259416735053</v>
      </c>
      <c r="AO77" s="21">
        <f t="shared" ref="AO77:AT77" si="144">AO76-AO79</f>
        <v>-880.47399759620157</v>
      </c>
      <c r="AP77" s="21">
        <f t="shared" si="144"/>
        <v>-880.47399759620157</v>
      </c>
      <c r="AQ77" s="21">
        <f t="shared" si="144"/>
        <v>-880.47399759620157</v>
      </c>
      <c r="AR77" s="21">
        <f t="shared" si="144"/>
        <v>-873.70769346987299</v>
      </c>
      <c r="AS77" s="21">
        <f t="shared" si="144"/>
        <v>-851.38957865111593</v>
      </c>
      <c r="AT77" s="21">
        <f t="shared" si="144"/>
        <v>-851.38957865111593</v>
      </c>
      <c r="AU77" s="21" t="s">
        <v>19</v>
      </c>
    </row>
    <row r="78" spans="4:47" s="27" customFormat="1">
      <c r="E78" s="27" t="s">
        <v>292</v>
      </c>
      <c r="K78" s="129">
        <f t="shared" ref="K78:P78" si="145">K77/K76</f>
        <v>0.76624576532183553</v>
      </c>
      <c r="L78" s="129">
        <f t="shared" si="145"/>
        <v>0.93032196059586736</v>
      </c>
      <c r="M78" s="129">
        <f t="shared" si="145"/>
        <v>0.93907083015993909</v>
      </c>
      <c r="N78" s="148">
        <f t="shared" si="145"/>
        <v>0.94550594325806336</v>
      </c>
      <c r="O78" s="142">
        <f t="shared" si="145"/>
        <v>0.95</v>
      </c>
      <c r="P78" s="142">
        <f t="shared" si="145"/>
        <v>0.95000000000000007</v>
      </c>
      <c r="Q78" s="567"/>
      <c r="R78" s="1" t="s">
        <v>19</v>
      </c>
      <c r="S78"/>
      <c r="T78"/>
      <c r="W78" s="478"/>
      <c r="X78" s="478"/>
      <c r="Y78" s="478"/>
      <c r="Z78" s="478"/>
      <c r="AA78"/>
      <c r="AB78"/>
      <c r="AC78"/>
      <c r="AD78"/>
      <c r="AE78"/>
      <c r="AF78"/>
      <c r="AG78"/>
      <c r="AH78"/>
      <c r="AI78"/>
      <c r="AJ78"/>
      <c r="AK78"/>
      <c r="AL78"/>
      <c r="AM78"/>
      <c r="AN78"/>
      <c r="AO78" s="142"/>
      <c r="AP78" s="142"/>
      <c r="AQ78" s="142"/>
      <c r="AR78" s="142"/>
      <c r="AS78" s="142"/>
      <c r="AT78" s="142"/>
      <c r="AU78" s="21" t="s">
        <v>19</v>
      </c>
    </row>
    <row r="79" spans="4:47">
      <c r="E79" s="1" t="s">
        <v>209</v>
      </c>
      <c r="K79" s="17">
        <v>-759</v>
      </c>
      <c r="L79" s="17">
        <v>-435</v>
      </c>
      <c r="M79" s="17">
        <v>-240</v>
      </c>
      <c r="N79" s="17">
        <v>-144</v>
      </c>
      <c r="O79" s="21">
        <f>-O74</f>
        <v>-199.47515098648802</v>
      </c>
      <c r="P79" s="21">
        <f>-P74</f>
        <v>-193.09420602810511</v>
      </c>
      <c r="Q79" s="464"/>
      <c r="R79" s="1" t="s">
        <v>19</v>
      </c>
      <c r="W79" s="650">
        <f>-W74</f>
        <v>-133.213002112</v>
      </c>
      <c r="X79" s="650">
        <f>-X74</f>
        <v>-208.9888301</v>
      </c>
      <c r="Y79" s="650">
        <f>-Y74</f>
        <v>-167.66132272300001</v>
      </c>
      <c r="Z79" s="650">
        <f>-Z74</f>
        <v>-122.20971314899995</v>
      </c>
      <c r="AA79" s="39">
        <f>-AA74</f>
        <v>19.114377901532084</v>
      </c>
      <c r="AB79" s="39">
        <f t="shared" ref="AB79:AN79" si="146">-AB74</f>
        <v>54.689142215086221</v>
      </c>
      <c r="AC79" s="39">
        <f t="shared" si="146"/>
        <v>59.170536118199941</v>
      </c>
      <c r="AD79" s="39">
        <f t="shared" si="146"/>
        <v>57.28904969763672</v>
      </c>
      <c r="AE79" s="39">
        <f t="shared" si="146"/>
        <v>63.785513537057582</v>
      </c>
      <c r="AF79" s="39">
        <f t="shared" si="146"/>
        <v>56.637306170079341</v>
      </c>
      <c r="AG79" s="39">
        <f t="shared" si="146"/>
        <v>58.531205129374982</v>
      </c>
      <c r="AH79" s="39">
        <f t="shared" si="146"/>
        <v>63.380586328545043</v>
      </c>
      <c r="AI79" s="39">
        <f t="shared" si="146"/>
        <v>-35.670569784187713</v>
      </c>
      <c r="AJ79" s="39">
        <f t="shared" si="146"/>
        <v>-30.167345535582239</v>
      </c>
      <c r="AK79" s="39">
        <f t="shared" si="146"/>
        <v>-34.989884154678563</v>
      </c>
      <c r="AL79" s="39">
        <f t="shared" si="146"/>
        <v>-30.167345535582239</v>
      </c>
      <c r="AM79" s="39">
        <f t="shared" si="146"/>
        <v>-30.167345535582239</v>
      </c>
      <c r="AN79" s="39">
        <f t="shared" si="146"/>
        <v>-31.931715482492127</v>
      </c>
      <c r="AO79" s="21">
        <f t="shared" ref="AO79:AT79" si="147">-AO74</f>
        <v>-46.340736715589543</v>
      </c>
      <c r="AP79" s="21">
        <f t="shared" si="147"/>
        <v>-46.340736715589543</v>
      </c>
      <c r="AQ79" s="21">
        <f t="shared" si="147"/>
        <v>-46.340736715589543</v>
      </c>
      <c r="AR79" s="21">
        <f t="shared" si="147"/>
        <v>-45.984615445782779</v>
      </c>
      <c r="AS79" s="21">
        <f t="shared" si="147"/>
        <v>-44.80997782374294</v>
      </c>
      <c r="AT79" s="21">
        <f t="shared" si="147"/>
        <v>-44.80997782374294</v>
      </c>
      <c r="AU79" s="21" t="s">
        <v>19</v>
      </c>
    </row>
    <row r="80" spans="4:47">
      <c r="E80" s="27" t="s">
        <v>292</v>
      </c>
      <c r="K80" s="129">
        <f t="shared" ref="K80:P80" si="148">K79/K76</f>
        <v>0.23375423467816445</v>
      </c>
      <c r="L80" s="129">
        <f t="shared" si="148"/>
        <v>6.9678039404132627E-2</v>
      </c>
      <c r="M80" s="129">
        <f t="shared" si="148"/>
        <v>6.0929169840060929E-2</v>
      </c>
      <c r="N80" s="148">
        <f t="shared" si="148"/>
        <v>5.4494056741936588E-2</v>
      </c>
      <c r="O80" s="142">
        <f t="shared" si="148"/>
        <v>0.05</v>
      </c>
      <c r="P80" s="142">
        <f t="shared" si="148"/>
        <v>4.9999999999999996E-2</v>
      </c>
      <c r="Q80" s="567"/>
      <c r="R80" s="1" t="s">
        <v>19</v>
      </c>
      <c r="U80" s="27"/>
      <c r="W80" s="478"/>
      <c r="X80" s="478"/>
      <c r="Y80" s="478"/>
      <c r="Z80" s="478"/>
      <c r="AA80"/>
      <c r="AB80"/>
      <c r="AC80"/>
      <c r="AD80"/>
      <c r="AE80"/>
      <c r="AF80"/>
      <c r="AG80"/>
      <c r="AH80"/>
      <c r="AI80"/>
      <c r="AJ80"/>
      <c r="AK80"/>
      <c r="AL80"/>
      <c r="AM80"/>
      <c r="AN80"/>
      <c r="AO80" s="142"/>
      <c r="AP80" s="142"/>
      <c r="AQ80" s="142"/>
      <c r="AR80" s="142"/>
      <c r="AS80" s="142"/>
      <c r="AT80" s="142"/>
      <c r="AU80" s="21" t="s">
        <v>19</v>
      </c>
    </row>
    <row r="81" spans="2:47" s="27" customFormat="1">
      <c r="D81" s="27" t="s">
        <v>301</v>
      </c>
      <c r="K81" s="129">
        <f>-K76/(K72+K73)</f>
        <v>0.15808179162609542</v>
      </c>
      <c r="L81" s="129">
        <f>-L76/(L72+L73)</f>
        <v>0.42026253786603834</v>
      </c>
      <c r="M81" s="129">
        <f>-M76/(M72+M73)</f>
        <v>0.40313171630334665</v>
      </c>
      <c r="N81" s="148">
        <f>-N76/(N72+N73)</f>
        <v>0.34925852498017446</v>
      </c>
      <c r="O81" s="498">
        <v>0.4</v>
      </c>
      <c r="P81" s="394">
        <f>O81</f>
        <v>0.4</v>
      </c>
      <c r="Q81" s="568"/>
      <c r="R81" s="1" t="s">
        <v>19</v>
      </c>
      <c r="S81"/>
      <c r="T81"/>
      <c r="W81" s="478"/>
      <c r="X81" s="478"/>
      <c r="Y81" s="478"/>
      <c r="Z81" s="478"/>
      <c r="AA81"/>
      <c r="AB81"/>
      <c r="AC81"/>
      <c r="AD81"/>
      <c r="AE81"/>
      <c r="AF81"/>
      <c r="AG81"/>
      <c r="AH81"/>
      <c r="AI81"/>
      <c r="AJ81"/>
      <c r="AK81"/>
      <c r="AL81"/>
      <c r="AM81"/>
      <c r="AN81"/>
      <c r="AO81" s="139">
        <f t="shared" ref="AO81:AT81" si="149">$P$81</f>
        <v>0.4</v>
      </c>
      <c r="AP81" s="139">
        <f t="shared" si="149"/>
        <v>0.4</v>
      </c>
      <c r="AQ81" s="139">
        <f t="shared" si="149"/>
        <v>0.4</v>
      </c>
      <c r="AR81" s="139">
        <f t="shared" si="149"/>
        <v>0.4</v>
      </c>
      <c r="AS81" s="139">
        <f t="shared" si="149"/>
        <v>0.4</v>
      </c>
      <c r="AT81" s="139">
        <f t="shared" si="149"/>
        <v>0.4</v>
      </c>
      <c r="AU81" s="21" t="s">
        <v>19</v>
      </c>
    </row>
    <row r="82" spans="2:47">
      <c r="D82" s="1" t="s">
        <v>210</v>
      </c>
      <c r="K82" s="17">
        <v>0</v>
      </c>
      <c r="L82" s="17">
        <v>0</v>
      </c>
      <c r="M82" s="17">
        <v>-1029</v>
      </c>
      <c r="N82" s="17">
        <v>0</v>
      </c>
      <c r="O82" s="20">
        <f>SUM(W82:AH82)</f>
        <v>0</v>
      </c>
      <c r="P82" s="20">
        <f>SUM(AI82:AN82)</f>
        <v>0</v>
      </c>
      <c r="Q82" s="20"/>
      <c r="R82" s="1" t="s">
        <v>19</v>
      </c>
      <c r="U82" s="27"/>
      <c r="W82" s="653">
        <f>W56+W59</f>
        <v>0</v>
      </c>
      <c r="X82" s="653">
        <f t="shared" ref="X82:AT82" si="150">X56+X59</f>
        <v>0</v>
      </c>
      <c r="Y82" s="653">
        <f t="shared" ref="Y82:Z82" si="151">Y56+Y59</f>
        <v>0</v>
      </c>
      <c r="Z82" s="653">
        <f t="shared" si="151"/>
        <v>0</v>
      </c>
      <c r="AA82" s="59">
        <f>AA56+AA59</f>
        <v>0</v>
      </c>
      <c r="AB82" s="59">
        <f t="shared" si="150"/>
        <v>0</v>
      </c>
      <c r="AC82" s="59">
        <f t="shared" si="150"/>
        <v>0</v>
      </c>
      <c r="AD82" s="59">
        <f t="shared" si="150"/>
        <v>0</v>
      </c>
      <c r="AE82" s="59">
        <f t="shared" si="150"/>
        <v>0</v>
      </c>
      <c r="AF82" s="59">
        <f t="shared" si="150"/>
        <v>0</v>
      </c>
      <c r="AG82" s="59">
        <f t="shared" si="150"/>
        <v>0</v>
      </c>
      <c r="AH82" s="59">
        <f t="shared" si="150"/>
        <v>0</v>
      </c>
      <c r="AI82" s="59">
        <f t="shared" si="150"/>
        <v>0</v>
      </c>
      <c r="AJ82" s="59">
        <f t="shared" si="150"/>
        <v>0</v>
      </c>
      <c r="AK82" s="59">
        <f t="shared" si="150"/>
        <v>0</v>
      </c>
      <c r="AL82" s="59">
        <f t="shared" si="150"/>
        <v>0</v>
      </c>
      <c r="AM82" s="59">
        <f t="shared" si="150"/>
        <v>0</v>
      </c>
      <c r="AN82" s="59">
        <f t="shared" si="150"/>
        <v>0</v>
      </c>
      <c r="AO82" s="23">
        <f t="shared" si="150"/>
        <v>0</v>
      </c>
      <c r="AP82" s="23">
        <f t="shared" si="150"/>
        <v>0</v>
      </c>
      <c r="AQ82" s="23">
        <f t="shared" si="150"/>
        <v>0</v>
      </c>
      <c r="AR82" s="23">
        <f t="shared" si="150"/>
        <v>0</v>
      </c>
      <c r="AS82" s="23">
        <f t="shared" si="150"/>
        <v>0</v>
      </c>
      <c r="AT82" s="23">
        <f t="shared" si="150"/>
        <v>0</v>
      </c>
      <c r="AU82" s="21" t="s">
        <v>19</v>
      </c>
    </row>
    <row r="83" spans="2:47">
      <c r="D83" s="1" t="s">
        <v>212</v>
      </c>
      <c r="K83" s="17">
        <v>0</v>
      </c>
      <c r="L83" s="17">
        <v>-509</v>
      </c>
      <c r="M83" s="17">
        <v>0</v>
      </c>
      <c r="N83" s="17">
        <v>0</v>
      </c>
      <c r="O83" s="20">
        <f>SUM(W83:AH83)</f>
        <v>0</v>
      </c>
      <c r="P83" s="20">
        <f>SUM(AI83:AN83)</f>
        <v>0</v>
      </c>
      <c r="Q83" s="20"/>
      <c r="R83" s="1" t="s">
        <v>19</v>
      </c>
      <c r="U83" s="27"/>
      <c r="W83" s="653">
        <f>W55</f>
        <v>0</v>
      </c>
      <c r="X83" s="653">
        <f t="shared" ref="X83:AT83" si="152">X55</f>
        <v>0</v>
      </c>
      <c r="Y83" s="653">
        <f t="shared" ref="Y83:Z83" si="153">Y55</f>
        <v>0</v>
      </c>
      <c r="Z83" s="653">
        <f t="shared" si="153"/>
        <v>0</v>
      </c>
      <c r="AA83" s="59">
        <f>AA55</f>
        <v>0</v>
      </c>
      <c r="AB83" s="59">
        <f t="shared" si="152"/>
        <v>0</v>
      </c>
      <c r="AC83" s="59">
        <f t="shared" si="152"/>
        <v>0</v>
      </c>
      <c r="AD83" s="59">
        <f t="shared" si="152"/>
        <v>0</v>
      </c>
      <c r="AE83" s="59">
        <f t="shared" si="152"/>
        <v>0</v>
      </c>
      <c r="AF83" s="59">
        <f t="shared" si="152"/>
        <v>0</v>
      </c>
      <c r="AG83" s="59">
        <f t="shared" si="152"/>
        <v>0</v>
      </c>
      <c r="AH83" s="59">
        <f t="shared" si="152"/>
        <v>0</v>
      </c>
      <c r="AI83" s="59">
        <f t="shared" si="152"/>
        <v>0</v>
      </c>
      <c r="AJ83" s="59">
        <f t="shared" si="152"/>
        <v>0</v>
      </c>
      <c r="AK83" s="59">
        <f t="shared" si="152"/>
        <v>0</v>
      </c>
      <c r="AL83" s="59">
        <f t="shared" si="152"/>
        <v>0</v>
      </c>
      <c r="AM83" s="59">
        <f t="shared" si="152"/>
        <v>0</v>
      </c>
      <c r="AN83" s="59">
        <f t="shared" si="152"/>
        <v>0</v>
      </c>
      <c r="AO83" s="23">
        <f t="shared" si="152"/>
        <v>0</v>
      </c>
      <c r="AP83" s="23">
        <f t="shared" si="152"/>
        <v>0</v>
      </c>
      <c r="AQ83" s="23">
        <f t="shared" si="152"/>
        <v>0</v>
      </c>
      <c r="AR83" s="23">
        <f t="shared" si="152"/>
        <v>0</v>
      </c>
      <c r="AS83" s="23">
        <f t="shared" si="152"/>
        <v>0</v>
      </c>
      <c r="AT83" s="23">
        <f t="shared" si="152"/>
        <v>0</v>
      </c>
      <c r="AU83" s="21" t="s">
        <v>19</v>
      </c>
    </row>
    <row r="84" spans="2:47" ht="15" thickBot="1">
      <c r="D84" s="1" t="s">
        <v>211</v>
      </c>
      <c r="K84" s="18">
        <v>-4629</v>
      </c>
      <c r="L84" s="18">
        <v>-2430</v>
      </c>
      <c r="M84" s="18">
        <v>-2552</v>
      </c>
      <c r="N84" s="18">
        <v>0</v>
      </c>
      <c r="O84" s="161">
        <f>SUM(W84:AH84)</f>
        <v>0</v>
      </c>
      <c r="P84" s="161">
        <f>SUM(AI84:AN84)</f>
        <v>0</v>
      </c>
      <c r="Q84" s="20"/>
      <c r="R84" s="1" t="s">
        <v>19</v>
      </c>
      <c r="W84" s="665">
        <f>'IS-Other Calculations'!W138</f>
        <v>0</v>
      </c>
      <c r="X84" s="665">
        <f>'IS-Other Calculations'!X138</f>
        <v>0</v>
      </c>
      <c r="Y84" s="665">
        <f>'IS-Other Calculations'!Y138</f>
        <v>0</v>
      </c>
      <c r="Z84" s="665">
        <f>'IS-Other Calculations'!Z138</f>
        <v>0</v>
      </c>
      <c r="AA84" s="133">
        <f>'IS-Other Calculations'!AA138</f>
        <v>0</v>
      </c>
      <c r="AB84" s="133">
        <f>'IS-Other Calculations'!AB138</f>
        <v>0</v>
      </c>
      <c r="AC84" s="133">
        <f>'IS-Other Calculations'!AC138</f>
        <v>0</v>
      </c>
      <c r="AD84" s="133">
        <f>'IS-Other Calculations'!AD138</f>
        <v>0</v>
      </c>
      <c r="AE84" s="133">
        <f>'IS-Other Calculations'!AE138</f>
        <v>0</v>
      </c>
      <c r="AF84" s="133">
        <f>'IS-Other Calculations'!AF138</f>
        <v>0</v>
      </c>
      <c r="AG84" s="133">
        <f>'IS-Other Calculations'!AG138</f>
        <v>0</v>
      </c>
      <c r="AH84" s="133">
        <f>'IS-Other Calculations'!AH138</f>
        <v>0</v>
      </c>
      <c r="AI84" s="133">
        <f>'IS-Other Calculations'!AI138</f>
        <v>0</v>
      </c>
      <c r="AJ84" s="133">
        <f>'IS-Other Calculations'!AJ138</f>
        <v>0</v>
      </c>
      <c r="AK84" s="133">
        <f>'IS-Other Calculations'!AK138</f>
        <v>0</v>
      </c>
      <c r="AL84" s="133">
        <f>'IS-Other Calculations'!AL138</f>
        <v>0</v>
      </c>
      <c r="AM84" s="133">
        <f>'IS-Other Calculations'!AM138</f>
        <v>0</v>
      </c>
      <c r="AN84" s="133">
        <f>'IS-Other Calculations'!AN138</f>
        <v>0</v>
      </c>
      <c r="AO84" s="133">
        <f>'IS-Other Calculations'!AO138</f>
        <v>0</v>
      </c>
      <c r="AP84" s="133">
        <f>'IS-Other Calculations'!AP138</f>
        <v>0</v>
      </c>
      <c r="AQ84" s="133">
        <f>'IS-Other Calculations'!AQ138</f>
        <v>0</v>
      </c>
      <c r="AR84" s="133">
        <f>'IS-Other Calculations'!AR138</f>
        <v>0</v>
      </c>
      <c r="AS84" s="133">
        <f>'IS-Other Calculations'!AS138</f>
        <v>0</v>
      </c>
      <c r="AT84" s="133">
        <f>'IS-Other Calculations'!AT138</f>
        <v>0</v>
      </c>
      <c r="AU84" s="21" t="s">
        <v>19</v>
      </c>
    </row>
    <row r="85" spans="2:47">
      <c r="D85" s="26" t="s">
        <v>206</v>
      </c>
      <c r="E85" s="26"/>
      <c r="F85" s="26"/>
      <c r="G85" s="26"/>
      <c r="K85" s="58">
        <f t="shared" ref="K85:P85" si="154">K72+K73+K74+K76+K82+K83+K84</f>
        <v>13423</v>
      </c>
      <c r="L85" s="58">
        <f t="shared" si="154"/>
        <v>6108</v>
      </c>
      <c r="M85" s="58">
        <f t="shared" si="154"/>
        <v>2491</v>
      </c>
      <c r="N85" s="58">
        <f>N72+N73+N74+N76+N82+N83+N84</f>
        <v>5067.51</v>
      </c>
      <c r="O85" s="23">
        <f t="shared" si="154"/>
        <v>6183.7296805811275</v>
      </c>
      <c r="P85" s="23">
        <f t="shared" si="154"/>
        <v>5985.9203868712575</v>
      </c>
      <c r="Q85" s="23"/>
      <c r="R85" s="1" t="s">
        <v>19</v>
      </c>
      <c r="W85" s="949">
        <f>W72+W73+W74+W76+W82+W83+W84</f>
        <v>4439.3070021120002</v>
      </c>
      <c r="X85" s="949">
        <f>X72+X73+X74+X76+X82+X83+X84</f>
        <v>3967.499832212</v>
      </c>
      <c r="Y85" s="58">
        <f>Y72+Y73+Y74+Y76+Y82+Y83+Y84</f>
        <v>3979.5171549349998</v>
      </c>
      <c r="Z85" s="58">
        <f t="shared" ref="Z85:AT85" si="155">Z72+Z73+Z74+Z76+Z82+Z83+Z84</f>
        <v>3989.3888680839996</v>
      </c>
      <c r="AA85" s="58">
        <f>AA72+AA73+AA74+AA76+AA82+AA83+AA84</f>
        <v>4086.3460592042902</v>
      </c>
      <c r="AB85" s="58">
        <f t="shared" si="155"/>
        <v>4363.7553288791287</v>
      </c>
      <c r="AC85" s="58">
        <f t="shared" si="155"/>
        <v>4663.8963540621953</v>
      </c>
      <c r="AD85" s="58">
        <f t="shared" si="155"/>
        <v>4954.4935876864392</v>
      </c>
      <c r="AE85" s="58">
        <f t="shared" si="155"/>
        <v>5278.0439673314231</v>
      </c>
      <c r="AF85" s="58">
        <f t="shared" si="155"/>
        <v>5565.3352486464519</v>
      </c>
      <c r="AG85" s="58">
        <f t="shared" si="155"/>
        <v>5862.2332838043158</v>
      </c>
      <c r="AH85" s="58">
        <f t="shared" si="155"/>
        <v>6183.7296805811256</v>
      </c>
      <c r="AI85" s="23">
        <f t="shared" si="155"/>
        <v>6147.1880858829827</v>
      </c>
      <c r="AJ85" s="23">
        <f t="shared" si="155"/>
        <v>6116.2840963939007</v>
      </c>
      <c r="AK85" s="23">
        <f t="shared" si="155"/>
        <v>6080.4398087065747</v>
      </c>
      <c r="AL85" s="23">
        <f t="shared" si="155"/>
        <v>6049.5358192174926</v>
      </c>
      <c r="AM85" s="23">
        <f t="shared" si="155"/>
        <v>6018.6318297284106</v>
      </c>
      <c r="AN85" s="23">
        <f t="shared" si="155"/>
        <v>5985.9203868712539</v>
      </c>
      <c r="AO85" s="23">
        <f t="shared" si="155"/>
        <v>5938.4480748414899</v>
      </c>
      <c r="AP85" s="23">
        <f t="shared" si="155"/>
        <v>5890.9757628117259</v>
      </c>
      <c r="AQ85" s="23">
        <f t="shared" si="155"/>
        <v>5843.5034507819619</v>
      </c>
      <c r="AR85" s="23">
        <f t="shared" si="155"/>
        <v>5796.3959560002368</v>
      </c>
      <c r="AS85" s="23">
        <f t="shared" si="155"/>
        <v>5750.4917818315962</v>
      </c>
      <c r="AT85" s="23">
        <f t="shared" si="155"/>
        <v>5704.5876076629556</v>
      </c>
      <c r="AU85" s="21" t="s">
        <v>19</v>
      </c>
    </row>
    <row r="86" spans="2:47">
      <c r="K86" s="23"/>
      <c r="L86" s="23"/>
      <c r="M86" s="23"/>
      <c r="N86" s="23"/>
      <c r="R86" s="1" t="s">
        <v>19</v>
      </c>
      <c r="W86" s="661">
        <f>W64+W66-W85</f>
        <v>0</v>
      </c>
      <c r="X86" s="661">
        <f>X64+X66-X85</f>
        <v>0</v>
      </c>
      <c r="Y86" s="1314">
        <f>Y64+Y66-Y85</f>
        <v>0</v>
      </c>
      <c r="Z86" s="1314">
        <f>Z64+Z66-Z85</f>
        <v>0</v>
      </c>
      <c r="AU86" s="21" t="s">
        <v>19</v>
      </c>
    </row>
    <row r="87" spans="2:47">
      <c r="Q87" s="56"/>
      <c r="R87" s="1" t="s">
        <v>19</v>
      </c>
      <c r="W87" s="641"/>
      <c r="X87" s="641"/>
    </row>
    <row r="88" spans="2:47">
      <c r="B88" s="1" t="s">
        <v>1046</v>
      </c>
      <c r="C88" s="13" t="s">
        <v>283</v>
      </c>
      <c r="D88" s="2"/>
      <c r="E88" s="2"/>
      <c r="F88" s="2"/>
      <c r="G88" s="2"/>
      <c r="H88" s="2"/>
      <c r="I88" s="2"/>
      <c r="J88" s="2"/>
      <c r="K88" s="32"/>
      <c r="L88" s="32"/>
      <c r="M88" s="32"/>
      <c r="N88" s="32"/>
      <c r="O88" s="32"/>
      <c r="P88" s="32"/>
      <c r="Q88" s="32"/>
      <c r="R88" s="2" t="s">
        <v>110</v>
      </c>
      <c r="V88" s="2"/>
      <c r="W88" s="32"/>
      <c r="X88" s="32"/>
      <c r="Y88" s="32"/>
      <c r="Z88" s="32"/>
      <c r="AA88" s="32"/>
      <c r="AB88" s="32"/>
      <c r="AC88" s="32"/>
      <c r="AD88" s="32"/>
      <c r="AE88" s="32"/>
      <c r="AF88" s="32"/>
      <c r="AG88" s="32"/>
      <c r="AH88" s="32"/>
      <c r="AI88" s="32"/>
      <c r="AJ88" s="32"/>
      <c r="AK88" s="32"/>
      <c r="AL88" s="32"/>
      <c r="AM88" s="32"/>
      <c r="AN88" s="32"/>
      <c r="AO88" s="32"/>
      <c r="AP88" s="32"/>
      <c r="AQ88" s="32"/>
      <c r="AR88" s="32"/>
      <c r="AS88" s="521"/>
      <c r="AT88" s="32"/>
      <c r="AU88" s="21" t="s">
        <v>19</v>
      </c>
    </row>
    <row r="89" spans="2:47" s="26" customFormat="1">
      <c r="D89" s="26" t="s">
        <v>94</v>
      </c>
      <c r="K89" s="23">
        <f>SUM(K90:K91)</f>
        <v>4552</v>
      </c>
      <c r="L89" s="23">
        <f>SUM(L90:L91)</f>
        <v>1266</v>
      </c>
      <c r="M89" s="23">
        <f>SUM(M90:M91)</f>
        <v>713</v>
      </c>
      <c r="N89" s="23">
        <f>SUM(N90:N91)</f>
        <v>493</v>
      </c>
      <c r="O89" s="59">
        <f>N98</f>
        <v>418.44</v>
      </c>
      <c r="P89" s="59">
        <f t="shared" ref="O89:P91" si="156">O98</f>
        <v>343.88</v>
      </c>
      <c r="Q89" s="59"/>
      <c r="R89" s="26" t="s">
        <v>19</v>
      </c>
      <c r="S89"/>
      <c r="T89"/>
      <c r="W89" s="653">
        <f>N98</f>
        <v>418.44</v>
      </c>
      <c r="X89" s="653">
        <f>W98</f>
        <v>411.94009999999997</v>
      </c>
      <c r="Y89" s="653">
        <f>X98</f>
        <v>405.67009999999999</v>
      </c>
      <c r="Z89" s="653">
        <f t="shared" ref="Z89:AG89" si="157">Y98</f>
        <v>399.41910000000001</v>
      </c>
      <c r="AA89" s="59">
        <f>Z98</f>
        <v>393.15110000000004</v>
      </c>
      <c r="AB89" s="59">
        <f t="shared" si="157"/>
        <v>386.99221250000005</v>
      </c>
      <c r="AC89" s="59">
        <f t="shared" si="157"/>
        <v>380.83332500000006</v>
      </c>
      <c r="AD89" s="59">
        <f t="shared" si="157"/>
        <v>374.67443750000007</v>
      </c>
      <c r="AE89" s="59">
        <f t="shared" si="157"/>
        <v>368.51555000000008</v>
      </c>
      <c r="AF89" s="59">
        <f t="shared" si="157"/>
        <v>362.35666250000008</v>
      </c>
      <c r="AG89" s="59">
        <f t="shared" si="157"/>
        <v>356.19777500000009</v>
      </c>
      <c r="AH89" s="59">
        <f t="shared" ref="AH89:AT89" si="158">AG98</f>
        <v>350.0388875000001</v>
      </c>
      <c r="AI89" s="59">
        <f t="shared" si="158"/>
        <v>343.88000000000011</v>
      </c>
      <c r="AJ89" s="59">
        <f t="shared" si="158"/>
        <v>337.6666666666668</v>
      </c>
      <c r="AK89" s="59">
        <f t="shared" si="158"/>
        <v>331.45333333333349</v>
      </c>
      <c r="AL89" s="59">
        <f t="shared" si="158"/>
        <v>325.24000000000018</v>
      </c>
      <c r="AM89" s="59">
        <f t="shared" si="158"/>
        <v>319.02666666666687</v>
      </c>
      <c r="AN89" s="59">
        <f t="shared" si="158"/>
        <v>312.81333333333356</v>
      </c>
      <c r="AO89" s="59">
        <f t="shared" si="158"/>
        <v>306.60000000000025</v>
      </c>
      <c r="AP89" s="59">
        <f t="shared" si="158"/>
        <v>297.65316156143143</v>
      </c>
      <c r="AQ89" s="59">
        <f t="shared" si="158"/>
        <v>288.70632312286261</v>
      </c>
      <c r="AR89" s="59">
        <f t="shared" si="158"/>
        <v>279.7594846842938</v>
      </c>
      <c r="AS89" s="59">
        <f t="shared" si="158"/>
        <v>270.88140129131375</v>
      </c>
      <c r="AT89" s="59">
        <f t="shared" si="158"/>
        <v>262.23010093574538</v>
      </c>
      <c r="AU89" s="23" t="s">
        <v>19</v>
      </c>
    </row>
    <row r="90" spans="2:47" outlineLevel="1">
      <c r="E90" s="1" t="s">
        <v>108</v>
      </c>
      <c r="K90" s="20">
        <v>3800</v>
      </c>
      <c r="L90" s="39">
        <f t="shared" ref="L90:M91" si="159">K99</f>
        <v>623</v>
      </c>
      <c r="M90" s="39">
        <f t="shared" si="159"/>
        <v>145</v>
      </c>
      <c r="N90" s="39">
        <f>M99</f>
        <v>0</v>
      </c>
      <c r="O90" s="39">
        <f t="shared" si="156"/>
        <v>0</v>
      </c>
      <c r="P90" s="39">
        <f t="shared" si="156"/>
        <v>0</v>
      </c>
      <c r="R90" s="1" t="s">
        <v>19</v>
      </c>
      <c r="W90" s="641"/>
      <c r="X90" s="641"/>
      <c r="Y90" s="641"/>
      <c r="Z90" s="641"/>
      <c r="AS90" s="21"/>
      <c r="AU90" s="21" t="s">
        <v>19</v>
      </c>
    </row>
    <row r="91" spans="2:47" outlineLevel="1">
      <c r="E91" s="1" t="s">
        <v>109</v>
      </c>
      <c r="K91" s="20">
        <v>752</v>
      </c>
      <c r="L91" s="39">
        <f t="shared" si="159"/>
        <v>643</v>
      </c>
      <c r="M91" s="39">
        <f t="shared" si="159"/>
        <v>568</v>
      </c>
      <c r="N91" s="39">
        <f>M100</f>
        <v>493</v>
      </c>
      <c r="O91" s="39">
        <f t="shared" si="156"/>
        <v>418.44</v>
      </c>
      <c r="P91" s="39">
        <f t="shared" si="156"/>
        <v>343.88</v>
      </c>
      <c r="R91" s="1" t="s">
        <v>19</v>
      </c>
      <c r="W91" s="641"/>
      <c r="X91" s="641"/>
      <c r="Y91" s="641"/>
      <c r="Z91" s="641"/>
      <c r="AS91" s="21"/>
      <c r="AU91" s="21" t="s">
        <v>19</v>
      </c>
    </row>
    <row r="92" spans="2:47">
      <c r="D92" s="26" t="s">
        <v>195</v>
      </c>
      <c r="K92" s="23">
        <f>SUM(K93:K94)</f>
        <v>0</v>
      </c>
      <c r="L92" s="23">
        <f>SUM(L93:L94)</f>
        <v>0</v>
      </c>
      <c r="M92" s="23">
        <f>SUM(M93:M94)</f>
        <v>0</v>
      </c>
      <c r="N92" s="23">
        <f>SUM(N93:N94)</f>
        <v>0</v>
      </c>
      <c r="O92" s="20">
        <v>0</v>
      </c>
      <c r="P92" s="20">
        <v>0</v>
      </c>
      <c r="Q92" s="467"/>
      <c r="R92" s="1" t="s">
        <v>19</v>
      </c>
      <c r="W92" s="660">
        <v>0</v>
      </c>
      <c r="X92" s="660">
        <v>0</v>
      </c>
      <c r="Y92" s="660">
        <f t="shared" ref="Y92:Z92" si="160">($O$92-SUM($W$92:$X$92))*Y252/SUM($Y$252:$AH$252)</f>
        <v>0</v>
      </c>
      <c r="Z92" s="660">
        <f t="shared" si="160"/>
        <v>0</v>
      </c>
      <c r="AA92" s="21">
        <f>($O$92-SUM($W$92:$Z$92))*AA252/SUM($AA$252:$AH$252)</f>
        <v>0</v>
      </c>
      <c r="AB92" s="21">
        <f t="shared" ref="AB92:AH92" si="161">($O$92-SUM($W$92:$Z$92))*AB252/SUM($AA$252:$AH$252)</f>
        <v>0</v>
      </c>
      <c r="AC92" s="21">
        <f t="shared" si="161"/>
        <v>0</v>
      </c>
      <c r="AD92" s="21">
        <f t="shared" si="161"/>
        <v>0</v>
      </c>
      <c r="AE92" s="21">
        <f t="shared" si="161"/>
        <v>0</v>
      </c>
      <c r="AF92" s="21">
        <f t="shared" si="161"/>
        <v>0</v>
      </c>
      <c r="AG92" s="21">
        <f t="shared" si="161"/>
        <v>0</v>
      </c>
      <c r="AH92" s="21">
        <f t="shared" si="161"/>
        <v>0</v>
      </c>
      <c r="AI92" s="21">
        <f t="shared" ref="AI92:AT92" si="162">$P$92*AI252/SUM($AI$252:$AN$252)</f>
        <v>0</v>
      </c>
      <c r="AJ92" s="21">
        <f t="shared" si="162"/>
        <v>0</v>
      </c>
      <c r="AK92" s="21">
        <f t="shared" si="162"/>
        <v>0</v>
      </c>
      <c r="AL92" s="21">
        <f t="shared" si="162"/>
        <v>0</v>
      </c>
      <c r="AM92" s="21">
        <f t="shared" si="162"/>
        <v>0</v>
      </c>
      <c r="AN92" s="21">
        <f t="shared" si="162"/>
        <v>0</v>
      </c>
      <c r="AO92" s="21">
        <f t="shared" si="162"/>
        <v>0</v>
      </c>
      <c r="AP92" s="21">
        <f t="shared" si="162"/>
        <v>0</v>
      </c>
      <c r="AQ92" s="21">
        <f t="shared" si="162"/>
        <v>0</v>
      </c>
      <c r="AR92" s="21">
        <f t="shared" si="162"/>
        <v>0</v>
      </c>
      <c r="AS92" s="21">
        <f t="shared" si="162"/>
        <v>0</v>
      </c>
      <c r="AT92" s="21">
        <f t="shared" si="162"/>
        <v>0</v>
      </c>
      <c r="AU92" s="21" t="s">
        <v>19</v>
      </c>
    </row>
    <row r="93" spans="2:47" outlineLevel="1">
      <c r="E93" s="1" t="s">
        <v>108</v>
      </c>
      <c r="K93" s="20">
        <v>0</v>
      </c>
      <c r="L93" s="20">
        <v>0</v>
      </c>
      <c r="M93" s="20">
        <v>0</v>
      </c>
      <c r="N93" s="20">
        <v>0</v>
      </c>
      <c r="Q93" s="464"/>
      <c r="R93" s="1" t="s">
        <v>19</v>
      </c>
      <c r="W93" s="641"/>
      <c r="X93" s="641"/>
      <c r="Y93" s="641"/>
      <c r="Z93" s="641"/>
      <c r="AS93" s="21"/>
      <c r="AU93" s="21" t="s">
        <v>19</v>
      </c>
    </row>
    <row r="94" spans="2:47" outlineLevel="1">
      <c r="E94" s="1" t="s">
        <v>109</v>
      </c>
      <c r="K94" s="20">
        <v>0</v>
      </c>
      <c r="L94" s="20">
        <v>0</v>
      </c>
      <c r="M94" s="20">
        <v>0</v>
      </c>
      <c r="N94" s="20">
        <v>0</v>
      </c>
      <c r="Q94" s="464"/>
      <c r="R94" s="1" t="s">
        <v>19</v>
      </c>
      <c r="W94" s="641"/>
      <c r="X94" s="641"/>
      <c r="Y94" s="641"/>
      <c r="Z94" s="641"/>
      <c r="AS94" s="21"/>
      <c r="AU94" s="21" t="s">
        <v>19</v>
      </c>
    </row>
    <row r="95" spans="2:47">
      <c r="D95" s="26" t="s">
        <v>196</v>
      </c>
      <c r="K95" s="23">
        <f t="shared" ref="K95:P95" si="163">SUM(K96:K97)</f>
        <v>-747</v>
      </c>
      <c r="L95" s="23">
        <f t="shared" si="163"/>
        <v>-553</v>
      </c>
      <c r="M95" s="23">
        <f t="shared" si="163"/>
        <v>-220</v>
      </c>
      <c r="N95" s="23">
        <f t="shared" si="163"/>
        <v>-74.56</v>
      </c>
      <c r="O95" s="23">
        <f>SUM(O96:O97)</f>
        <v>-74.56</v>
      </c>
      <c r="P95" s="23">
        <f t="shared" si="163"/>
        <v>-37.28</v>
      </c>
      <c r="Q95" s="466"/>
      <c r="R95" s="1" t="s">
        <v>19</v>
      </c>
      <c r="W95" s="660">
        <f>-6.4999</f>
        <v>-6.4999000000000002</v>
      </c>
      <c r="X95" s="660">
        <v>-6.27</v>
      </c>
      <c r="Y95" s="660">
        <v>-6.2510000000000003</v>
      </c>
      <c r="Z95" s="660">
        <v>-6.2679999999999998</v>
      </c>
      <c r="AA95" s="21">
        <f t="shared" ref="AA95:AH95" si="164">($O$95-SUM($W$95:$Z$95))/8</f>
        <v>-6.1588875000000005</v>
      </c>
      <c r="AB95" s="21">
        <f t="shared" si="164"/>
        <v>-6.1588875000000005</v>
      </c>
      <c r="AC95" s="21">
        <f t="shared" si="164"/>
        <v>-6.1588875000000005</v>
      </c>
      <c r="AD95" s="21">
        <f t="shared" si="164"/>
        <v>-6.1588875000000005</v>
      </c>
      <c r="AE95" s="21">
        <f t="shared" si="164"/>
        <v>-6.1588875000000005</v>
      </c>
      <c r="AF95" s="21">
        <f t="shared" si="164"/>
        <v>-6.1588875000000005</v>
      </c>
      <c r="AG95" s="21">
        <f t="shared" si="164"/>
        <v>-6.1588875000000005</v>
      </c>
      <c r="AH95" s="21">
        <f t="shared" si="164"/>
        <v>-6.1588875000000005</v>
      </c>
      <c r="AI95" s="21">
        <f>$P$95/6</f>
        <v>-6.2133333333333338</v>
      </c>
      <c r="AJ95" s="21">
        <f t="shared" ref="AJ95:AN95" si="165">$P$95/6</f>
        <v>-6.2133333333333338</v>
      </c>
      <c r="AK95" s="21">
        <f t="shared" si="165"/>
        <v>-6.2133333333333338</v>
      </c>
      <c r="AL95" s="21">
        <f t="shared" si="165"/>
        <v>-6.2133333333333338</v>
      </c>
      <c r="AM95" s="21">
        <f t="shared" si="165"/>
        <v>-6.2133333333333338</v>
      </c>
      <c r="AN95" s="21">
        <f t="shared" si="165"/>
        <v>-6.2133333333333338</v>
      </c>
      <c r="AO95" s="21">
        <f t="shared" ref="AO95:AT95" si="166">$P$95*AO252/SUM($AI$252:$AN$252)</f>
        <v>-8.9468384385688218</v>
      </c>
      <c r="AP95" s="21">
        <f t="shared" si="166"/>
        <v>-8.9468384385688218</v>
      </c>
      <c r="AQ95" s="21">
        <f t="shared" si="166"/>
        <v>-8.9468384385688218</v>
      </c>
      <c r="AR95" s="21">
        <f t="shared" si="166"/>
        <v>-8.8780833929800185</v>
      </c>
      <c r="AS95" s="21">
        <f t="shared" si="166"/>
        <v>-8.651300355568365</v>
      </c>
      <c r="AT95" s="21">
        <f t="shared" si="166"/>
        <v>-8.651300355568365</v>
      </c>
      <c r="AU95" s="21" t="s">
        <v>19</v>
      </c>
    </row>
    <row r="96" spans="2:47" outlineLevel="1">
      <c r="D96" s="26"/>
      <c r="E96" s="1" t="s">
        <v>108</v>
      </c>
      <c r="J96" s="20">
        <v>-2505</v>
      </c>
      <c r="K96" s="20">
        <v>-672</v>
      </c>
      <c r="L96" s="20">
        <v>-478</v>
      </c>
      <c r="M96" s="20">
        <v>-145</v>
      </c>
      <c r="N96" s="20">
        <v>0</v>
      </c>
      <c r="O96" s="39">
        <f>N96</f>
        <v>0</v>
      </c>
      <c r="P96" s="39">
        <f>O96</f>
        <v>0</v>
      </c>
      <c r="Q96" s="20"/>
      <c r="R96" s="1" t="s">
        <v>19</v>
      </c>
      <c r="U96" s="27"/>
      <c r="W96" s="641"/>
      <c r="X96" s="641"/>
      <c r="Y96" s="641"/>
      <c r="Z96" s="641"/>
      <c r="AS96" s="21"/>
      <c r="AU96" s="21" t="s">
        <v>19</v>
      </c>
    </row>
    <row r="97" spans="1:48" ht="15" outlineLevel="1" thickBot="1">
      <c r="D97" s="26"/>
      <c r="E97" s="1" t="s">
        <v>109</v>
      </c>
      <c r="J97" s="20">
        <v>-34</v>
      </c>
      <c r="K97" s="161">
        <v>-75</v>
      </c>
      <c r="L97" s="161">
        <v>-75</v>
      </c>
      <c r="M97" s="161">
        <v>-75</v>
      </c>
      <c r="N97" s="161">
        <v>-74.56</v>
      </c>
      <c r="O97" s="126">
        <f>N97</f>
        <v>-74.56</v>
      </c>
      <c r="P97" s="126">
        <f>O97/2</f>
        <v>-37.28</v>
      </c>
      <c r="Q97" s="39"/>
      <c r="R97" s="1" t="s">
        <v>19</v>
      </c>
      <c r="W97" s="948"/>
      <c r="X97" s="948"/>
      <c r="Y97" s="948"/>
      <c r="Z97" s="948"/>
      <c r="AA97" s="125"/>
      <c r="AB97" s="125"/>
      <c r="AC97" s="125"/>
      <c r="AD97" s="125"/>
      <c r="AE97" s="125"/>
      <c r="AF97" s="125"/>
      <c r="AG97" s="125"/>
      <c r="AH97" s="125"/>
      <c r="AI97" s="125"/>
      <c r="AJ97" s="125"/>
      <c r="AK97" s="125"/>
      <c r="AL97" s="125"/>
      <c r="AM97" s="125"/>
      <c r="AN97" s="125"/>
      <c r="AO97" s="125"/>
      <c r="AP97" s="125"/>
      <c r="AQ97" s="125"/>
      <c r="AR97" s="125"/>
      <c r="AS97" s="125"/>
      <c r="AT97" s="125"/>
      <c r="AU97" s="21" t="s">
        <v>19</v>
      </c>
    </row>
    <row r="98" spans="1:48">
      <c r="D98" s="26" t="s">
        <v>98</v>
      </c>
      <c r="K98" s="23">
        <f>SUM(K99:K100)</f>
        <v>1266</v>
      </c>
      <c r="L98" s="23">
        <f>SUM(L99:L100)</f>
        <v>713</v>
      </c>
      <c r="M98" s="23">
        <f>SUM(M99:M100)</f>
        <v>493</v>
      </c>
      <c r="N98" s="23">
        <f>SUM(N99:N100)</f>
        <v>418.44</v>
      </c>
      <c r="O98" s="23">
        <f>O89+O92+O95</f>
        <v>343.88</v>
      </c>
      <c r="P98" s="23">
        <f>P89+P92+P95</f>
        <v>306.60000000000002</v>
      </c>
      <c r="Q98" s="23"/>
      <c r="R98" s="1" t="s">
        <v>19</v>
      </c>
      <c r="U98" s="27"/>
      <c r="W98" s="640">
        <f>W89+W92+W95</f>
        <v>411.94009999999997</v>
      </c>
      <c r="X98" s="640">
        <f>X89+X92+X95</f>
        <v>405.67009999999999</v>
      </c>
      <c r="Y98" s="640">
        <f>Y89+Y92+Y95</f>
        <v>399.41910000000001</v>
      </c>
      <c r="Z98" s="640">
        <f t="shared" ref="Z98:AG98" si="167">Z89+Z92+Z95</f>
        <v>393.15110000000004</v>
      </c>
      <c r="AA98" s="23">
        <f>AA89+AA92+AA95</f>
        <v>386.99221250000005</v>
      </c>
      <c r="AB98" s="23">
        <f t="shared" si="167"/>
        <v>380.83332500000006</v>
      </c>
      <c r="AC98" s="23">
        <f t="shared" si="167"/>
        <v>374.67443750000007</v>
      </c>
      <c r="AD98" s="23">
        <f t="shared" si="167"/>
        <v>368.51555000000008</v>
      </c>
      <c r="AE98" s="23">
        <f t="shared" si="167"/>
        <v>362.35666250000008</v>
      </c>
      <c r="AF98" s="23">
        <f t="shared" si="167"/>
        <v>356.19777500000009</v>
      </c>
      <c r="AG98" s="23">
        <f t="shared" si="167"/>
        <v>350.0388875000001</v>
      </c>
      <c r="AH98" s="23">
        <f>AH89+AH92+AH95</f>
        <v>343.88000000000011</v>
      </c>
      <c r="AI98" s="23">
        <f t="shared" ref="AI98:AN98" si="168">AI89+AI92+AI95</f>
        <v>337.6666666666668</v>
      </c>
      <c r="AJ98" s="23">
        <f t="shared" si="168"/>
        <v>331.45333333333349</v>
      </c>
      <c r="AK98" s="23">
        <f t="shared" si="168"/>
        <v>325.24000000000018</v>
      </c>
      <c r="AL98" s="23">
        <f t="shared" si="168"/>
        <v>319.02666666666687</v>
      </c>
      <c r="AM98" s="23">
        <f t="shared" si="168"/>
        <v>312.81333333333356</v>
      </c>
      <c r="AN98" s="23">
        <f t="shared" si="168"/>
        <v>306.60000000000025</v>
      </c>
      <c r="AO98" s="23">
        <f t="shared" ref="AO98:AT98" si="169">AO89+AO92+AO95</f>
        <v>297.65316156143143</v>
      </c>
      <c r="AP98" s="23">
        <f t="shared" si="169"/>
        <v>288.70632312286261</v>
      </c>
      <c r="AQ98" s="23">
        <f t="shared" si="169"/>
        <v>279.7594846842938</v>
      </c>
      <c r="AR98" s="23">
        <f t="shared" si="169"/>
        <v>270.88140129131375</v>
      </c>
      <c r="AS98" s="23">
        <f t="shared" si="169"/>
        <v>262.23010093574538</v>
      </c>
      <c r="AT98" s="23">
        <f t="shared" si="169"/>
        <v>253.57880058017702</v>
      </c>
      <c r="AU98" s="21" t="s">
        <v>19</v>
      </c>
    </row>
    <row r="99" spans="1:48" outlineLevel="1">
      <c r="E99" s="1" t="s">
        <v>108</v>
      </c>
      <c r="K99" s="21">
        <f>K90+K93+K96+J96</f>
        <v>623</v>
      </c>
      <c r="L99" s="21">
        <f t="shared" ref="L99:O100" si="170">L90+L93+L96</f>
        <v>145</v>
      </c>
      <c r="M99" s="21">
        <f>M90+M93+M96</f>
        <v>0</v>
      </c>
      <c r="N99" s="21">
        <f>N90+N93+N96</f>
        <v>0</v>
      </c>
      <c r="O99" s="21">
        <f>O90+O93+O96</f>
        <v>0</v>
      </c>
      <c r="P99" s="21">
        <f>P90+P93+P96</f>
        <v>0</v>
      </c>
      <c r="R99" s="1" t="s">
        <v>19</v>
      </c>
      <c r="U99"/>
      <c r="W99" s="1005"/>
      <c r="X99" s="1005"/>
      <c r="Y99" s="661"/>
      <c r="Z99" s="661"/>
      <c r="AS99" s="21"/>
      <c r="AU99" s="21" t="s">
        <v>19</v>
      </c>
    </row>
    <row r="100" spans="1:48" outlineLevel="1">
      <c r="E100" s="1" t="s">
        <v>109</v>
      </c>
      <c r="K100" s="21">
        <f>K91+K94+K97+J97</f>
        <v>643</v>
      </c>
      <c r="L100" s="21">
        <f t="shared" si="170"/>
        <v>568</v>
      </c>
      <c r="M100" s="21">
        <f t="shared" si="170"/>
        <v>493</v>
      </c>
      <c r="N100" s="21">
        <f>N91+N94+N97</f>
        <v>418.44</v>
      </c>
      <c r="O100" s="21">
        <f t="shared" si="170"/>
        <v>343.88</v>
      </c>
      <c r="P100" s="21">
        <f t="shared" ref="P100" si="171">P91+P94+P97</f>
        <v>306.60000000000002</v>
      </c>
      <c r="R100" s="1" t="s">
        <v>19</v>
      </c>
      <c r="U100"/>
      <c r="W100" s="641"/>
      <c r="X100" s="641"/>
      <c r="Y100" s="641"/>
      <c r="Z100" s="641"/>
      <c r="AS100" s="21"/>
      <c r="AU100" s="21" t="s">
        <v>19</v>
      </c>
    </row>
    <row r="101" spans="1:48">
      <c r="R101" s="1" t="s">
        <v>19</v>
      </c>
      <c r="U101"/>
      <c r="W101" s="641"/>
      <c r="X101" s="641"/>
      <c r="Y101" s="641"/>
      <c r="Z101" s="641"/>
      <c r="AS101" s="21"/>
      <c r="AU101" s="21" t="s">
        <v>19</v>
      </c>
    </row>
    <row r="102" spans="1:48">
      <c r="H102" s="1" t="s">
        <v>103</v>
      </c>
      <c r="I102" s="21">
        <f>SUM(K102:O102)</f>
        <v>0</v>
      </c>
      <c r="K102" s="29">
        <f>K98-'Consolidated Financials'!J142</f>
        <v>0</v>
      </c>
      <c r="L102" s="29">
        <f>L98-'Consolidated Financials'!K142</f>
        <v>0</v>
      </c>
      <c r="M102" s="29">
        <f>M98-'Consolidated Financials'!L142</f>
        <v>0</v>
      </c>
      <c r="N102" s="29"/>
      <c r="O102" s="29">
        <f>O98-'Consolidated Financials'!N142</f>
        <v>0</v>
      </c>
      <c r="P102" s="29"/>
      <c r="Q102" s="29"/>
      <c r="R102" s="1" t="s">
        <v>19</v>
      </c>
      <c r="U102"/>
      <c r="W102" s="641"/>
      <c r="X102" s="641"/>
      <c r="Y102" s="641"/>
      <c r="Z102" s="641"/>
      <c r="AS102" s="21"/>
      <c r="AU102" s="21" t="s">
        <v>19</v>
      </c>
    </row>
    <row r="103" spans="1:48">
      <c r="R103" s="1" t="s">
        <v>19</v>
      </c>
      <c r="U103"/>
      <c r="W103" s="641"/>
      <c r="X103" s="641"/>
      <c r="Y103" s="641"/>
      <c r="Z103" s="641"/>
      <c r="AS103" s="21"/>
      <c r="AU103" s="21" t="s">
        <v>19</v>
      </c>
    </row>
    <row r="104" spans="1:48">
      <c r="B104" s="1" t="s">
        <v>1046</v>
      </c>
      <c r="C104" s="13" t="s">
        <v>111</v>
      </c>
      <c r="D104" s="2"/>
      <c r="E104" s="2"/>
      <c r="F104" s="2"/>
      <c r="G104" s="2"/>
      <c r="H104" s="2"/>
      <c r="I104" s="2"/>
      <c r="J104" s="2"/>
      <c r="K104" s="32"/>
      <c r="L104" s="32"/>
      <c r="M104" s="32"/>
      <c r="N104" s="32"/>
      <c r="O104" s="32"/>
      <c r="P104" s="32"/>
      <c r="Q104" s="32"/>
      <c r="R104" s="2" t="s">
        <v>110</v>
      </c>
      <c r="U104"/>
      <c r="V104" s="2"/>
      <c r="W104" s="32"/>
      <c r="X104" s="32"/>
      <c r="Y104" s="32"/>
      <c r="Z104" s="32"/>
      <c r="AA104" s="32"/>
      <c r="AB104" s="32"/>
      <c r="AC104" s="32"/>
      <c r="AD104" s="32"/>
      <c r="AE104" s="32"/>
      <c r="AF104" s="32"/>
      <c r="AG104" s="32"/>
      <c r="AH104" s="32"/>
      <c r="AI104" s="32"/>
      <c r="AJ104" s="32"/>
      <c r="AK104" s="32"/>
      <c r="AL104" s="32"/>
      <c r="AM104" s="32"/>
      <c r="AN104" s="32"/>
      <c r="AO104" s="32"/>
      <c r="AP104" s="32"/>
      <c r="AQ104" s="32"/>
      <c r="AR104" s="32"/>
      <c r="AS104" s="32"/>
      <c r="AT104" s="32"/>
      <c r="AU104" s="21" t="s">
        <v>19</v>
      </c>
    </row>
    <row r="105" spans="1:48" s="26" customFormat="1">
      <c r="D105" s="3" t="s">
        <v>112</v>
      </c>
      <c r="K105" s="19">
        <v>508</v>
      </c>
      <c r="L105" s="19">
        <v>5603</v>
      </c>
      <c r="M105" s="19">
        <v>8143</v>
      </c>
      <c r="N105" s="19">
        <v>21120</v>
      </c>
      <c r="O105" s="23">
        <f>O108+N105</f>
        <v>42946.399608557505</v>
      </c>
      <c r="P105" s="23">
        <f>P108+O105</f>
        <v>55335.933603641155</v>
      </c>
      <c r="Q105" s="23"/>
      <c r="R105" s="26" t="s">
        <v>19</v>
      </c>
      <c r="S105"/>
      <c r="T105"/>
      <c r="U105"/>
      <c r="W105" s="640">
        <f>N105+W108</f>
        <v>21620</v>
      </c>
      <c r="X105" s="640">
        <f>W105+X108</f>
        <v>21648.73</v>
      </c>
      <c r="Y105" s="640">
        <f>X105+Y108</f>
        <v>22621.529307024055</v>
      </c>
      <c r="Z105" s="640">
        <f>Y105+Z108</f>
        <v>11929.714407024054</v>
      </c>
      <c r="AA105" s="23">
        <f>Z105+AA108</f>
        <v>13300.19006781292</v>
      </c>
      <c r="AB105" s="23">
        <f t="shared" ref="AB105" si="172">AA105+AB108</f>
        <v>17221.329364174177</v>
      </c>
      <c r="AC105" s="23">
        <f t="shared" ref="AC105:AN105" si="173">AB105+AC108</f>
        <v>21463.778687064347</v>
      </c>
      <c r="AD105" s="23">
        <f t="shared" si="173"/>
        <v>25571.327917533512</v>
      </c>
      <c r="AE105" s="23">
        <f t="shared" si="173"/>
        <v>30144.665028674834</v>
      </c>
      <c r="AF105" s="23">
        <f t="shared" si="173"/>
        <v>34205.485108648209</v>
      </c>
      <c r="AG105" s="23">
        <f t="shared" si="173"/>
        <v>38402.095243682706</v>
      </c>
      <c r="AH105" s="23">
        <f t="shared" si="173"/>
        <v>42946.399608557505</v>
      </c>
      <c r="AI105" s="23">
        <f t="shared" si="173"/>
        <v>45235.136003376479</v>
      </c>
      <c r="AJ105" s="23">
        <f t="shared" si="173"/>
        <v>47170.768152795456</v>
      </c>
      <c r="AK105" s="23">
        <f t="shared" si="173"/>
        <v>49415.82960821443</v>
      </c>
      <c r="AL105" s="23">
        <f t="shared" si="173"/>
        <v>51351.461757633406</v>
      </c>
      <c r="AM105" s="23">
        <f t="shared" si="173"/>
        <v>53287.093907052382</v>
      </c>
      <c r="AN105" s="23">
        <f t="shared" si="173"/>
        <v>55335.93360364117</v>
      </c>
      <c r="AO105" s="23">
        <f t="shared" ref="AO105:AT105" si="174">AN105+AO108</f>
        <v>58309.30160211675</v>
      </c>
      <c r="AP105" s="23">
        <f t="shared" si="174"/>
        <v>61282.66960059233</v>
      </c>
      <c r="AQ105" s="23">
        <f t="shared" si="174"/>
        <v>64256.037599067909</v>
      </c>
      <c r="AR105" s="23">
        <f t="shared" si="174"/>
        <v>67206.555732343491</v>
      </c>
      <c r="AS105" s="23">
        <f t="shared" si="174"/>
        <v>70081.705406619061</v>
      </c>
      <c r="AT105" s="23">
        <f t="shared" si="174"/>
        <v>72956.855080894631</v>
      </c>
      <c r="AU105" s="23" t="s">
        <v>19</v>
      </c>
    </row>
    <row r="106" spans="1:48" s="26" customFormat="1">
      <c r="D106" s="3"/>
      <c r="E106" s="1" t="s">
        <v>953</v>
      </c>
      <c r="K106" s="19"/>
      <c r="L106" s="20">
        <v>5602.9079018000002</v>
      </c>
      <c r="M106" s="20">
        <v>8142.8503947999989</v>
      </c>
      <c r="N106" s="20">
        <v>6925.7958899999994</v>
      </c>
      <c r="O106" s="23"/>
      <c r="P106" s="23"/>
      <c r="Q106" s="23"/>
      <c r="R106" s="1" t="s">
        <v>19</v>
      </c>
      <c r="S106"/>
      <c r="T106"/>
      <c r="U106"/>
      <c r="W106" s="640"/>
      <c r="X106" s="640"/>
      <c r="Y106" s="640"/>
      <c r="Z106" s="640"/>
      <c r="AA106" s="23"/>
      <c r="AB106" s="23"/>
      <c r="AC106" s="23"/>
      <c r="AD106" s="23"/>
      <c r="AE106" s="23"/>
      <c r="AF106" s="23"/>
      <c r="AG106" s="23"/>
      <c r="AH106" s="23"/>
      <c r="AI106" s="23"/>
      <c r="AJ106" s="23"/>
      <c r="AK106" s="23"/>
      <c r="AL106" s="23"/>
      <c r="AM106" s="23"/>
      <c r="AN106" s="23"/>
      <c r="AO106" s="23"/>
      <c r="AP106" s="23"/>
      <c r="AQ106" s="23"/>
      <c r="AR106" s="23"/>
      <c r="AS106" s="23"/>
      <c r="AT106" s="23"/>
      <c r="AU106" s="23"/>
    </row>
    <row r="107" spans="1:48" s="26" customFormat="1">
      <c r="D107" s="3"/>
      <c r="E107" s="1" t="s">
        <v>954</v>
      </c>
      <c r="K107" s="19"/>
      <c r="L107" s="20">
        <v>0</v>
      </c>
      <c r="M107" s="1">
        <v>0</v>
      </c>
      <c r="N107" s="20">
        <v>14194</v>
      </c>
      <c r="O107" s="23"/>
      <c r="P107" s="23"/>
      <c r="Q107" s="23"/>
      <c r="R107" s="1" t="s">
        <v>19</v>
      </c>
      <c r="S107"/>
      <c r="T107"/>
      <c r="U107"/>
      <c r="W107" s="640"/>
      <c r="X107" s="640"/>
      <c r="Y107" s="640"/>
      <c r="Z107" s="640"/>
      <c r="AA107" s="23"/>
      <c r="AB107" s="23"/>
      <c r="AC107" s="23"/>
      <c r="AD107" s="23"/>
      <c r="AE107" s="23"/>
      <c r="AF107" s="23"/>
      <c r="AG107" s="23"/>
      <c r="AH107" s="23"/>
      <c r="AI107" s="23"/>
      <c r="AJ107" s="23"/>
      <c r="AK107" s="23"/>
      <c r="AL107" s="23"/>
      <c r="AM107" s="23"/>
      <c r="AN107" s="23"/>
      <c r="AO107" s="23"/>
      <c r="AP107" s="23"/>
      <c r="AQ107" s="23"/>
      <c r="AR107" s="23"/>
      <c r="AS107" s="23"/>
      <c r="AT107" s="23"/>
      <c r="AU107" s="23"/>
    </row>
    <row r="108" spans="1:48">
      <c r="D108" s="3"/>
      <c r="E108" s="1" t="s">
        <v>1120</v>
      </c>
      <c r="K108" s="145"/>
      <c r="L108" s="145">
        <f>L105-K105</f>
        <v>5095</v>
      </c>
      <c r="M108" s="145">
        <f>M105-L105</f>
        <v>2540</v>
      </c>
      <c r="N108" s="145">
        <f>N105-M105</f>
        <v>12977</v>
      </c>
      <c r="O108" s="21">
        <f>O252*O109</f>
        <v>21826.399608557505</v>
      </c>
      <c r="P108" s="21">
        <f>P252*P109</f>
        <v>12389.533995083648</v>
      </c>
      <c r="R108" s="1" t="s">
        <v>19</v>
      </c>
      <c r="U108"/>
      <c r="W108" s="660">
        <f>500</f>
        <v>500</v>
      </c>
      <c r="X108" s="660">
        <f>28.73</f>
        <v>28.73</v>
      </c>
      <c r="Y108" s="660">
        <f>972.491807024057+0.3075</f>
        <v>972.79930702405704</v>
      </c>
      <c r="Z108" s="660">
        <f>308.1851-7000-4000</f>
        <v>-10691.814900000001</v>
      </c>
      <c r="AA108" s="21">
        <f>($O$108-SUM($W$108:$Z$108))*AA252/SUM($AA$252:$AH$252)</f>
        <v>1370.4756607888673</v>
      </c>
      <c r="AB108" s="21">
        <f t="shared" ref="AB108:AH108" si="175">($O$108-SUM($W$108:$Z$108))*AB252/SUM($AA$252:$AH$252)</f>
        <v>3921.1392963612548</v>
      </c>
      <c r="AC108" s="21">
        <f t="shared" si="175"/>
        <v>4242.4493228901692</v>
      </c>
      <c r="AD108" s="21">
        <f t="shared" si="175"/>
        <v>4107.5492304691661</v>
      </c>
      <c r="AE108" s="21">
        <f t="shared" si="175"/>
        <v>4573.3371111413207</v>
      </c>
      <c r="AF108" s="21">
        <f t="shared" si="175"/>
        <v>4060.8200799733777</v>
      </c>
      <c r="AG108" s="21">
        <f t="shared" si="175"/>
        <v>4196.6101350344943</v>
      </c>
      <c r="AH108" s="21">
        <f t="shared" si="175"/>
        <v>4544.3043648747971</v>
      </c>
      <c r="AI108" s="21">
        <f t="shared" ref="AI108:AT108" si="176">$P$108*AI252/SUM($AI$252:$AN$252)</f>
        <v>2288.7363948189727</v>
      </c>
      <c r="AJ108" s="21">
        <f t="shared" si="176"/>
        <v>1935.6321494189731</v>
      </c>
      <c r="AK108" s="21">
        <f t="shared" si="176"/>
        <v>2245.0614554189733</v>
      </c>
      <c r="AL108" s="21">
        <f t="shared" si="176"/>
        <v>1935.6321494189731</v>
      </c>
      <c r="AM108" s="21">
        <f t="shared" si="176"/>
        <v>1935.6321494189731</v>
      </c>
      <c r="AN108" s="21">
        <f t="shared" si="176"/>
        <v>2048.8396965887846</v>
      </c>
      <c r="AO108" s="21">
        <f t="shared" si="176"/>
        <v>2973.3679984755777</v>
      </c>
      <c r="AP108" s="21">
        <f t="shared" si="176"/>
        <v>2973.3679984755777</v>
      </c>
      <c r="AQ108" s="21">
        <f t="shared" si="176"/>
        <v>2973.3679984755777</v>
      </c>
      <c r="AR108" s="21">
        <f t="shared" si="176"/>
        <v>2950.5181332755769</v>
      </c>
      <c r="AS108" s="21">
        <f t="shared" si="176"/>
        <v>2875.1496742755771</v>
      </c>
      <c r="AT108" s="21">
        <f t="shared" si="176"/>
        <v>2875.1496742755771</v>
      </c>
      <c r="AU108" s="21" t="s">
        <v>19</v>
      </c>
    </row>
    <row r="109" spans="1:48" s="27" customFormat="1">
      <c r="D109" s="124"/>
      <c r="E109" s="27" t="s">
        <v>702</v>
      </c>
      <c r="K109" s="35"/>
      <c r="L109" s="35">
        <f>(L105-K105)/'Consolidated Financials'!K12</f>
        <v>2.6156279085705305E-2</v>
      </c>
      <c r="M109" s="35">
        <f>(M105-L105)/'Consolidated Financials'!L12</f>
        <v>6.0167853653002425E-3</v>
      </c>
      <c r="N109" s="35">
        <f>(N105-M105)/'Consolidated Financials'!M12</f>
        <v>4.0131933185130746E-2</v>
      </c>
      <c r="O109" s="592">
        <v>0.02</v>
      </c>
      <c r="P109" s="141">
        <f>O109</f>
        <v>0.02</v>
      </c>
      <c r="Q109" s="238"/>
      <c r="R109" s="1" t="s">
        <v>19</v>
      </c>
      <c r="S109"/>
      <c r="T109"/>
      <c r="U109"/>
      <c r="W109" s="648"/>
      <c r="X109" s="648"/>
      <c r="Y109" s="648"/>
      <c r="Z109" s="648"/>
      <c r="AA109" s="28"/>
      <c r="AB109" s="28"/>
      <c r="AC109" s="28"/>
      <c r="AD109" s="28"/>
      <c r="AE109" s="28"/>
      <c r="AF109" s="28"/>
      <c r="AG109" s="28"/>
      <c r="AH109" s="28"/>
      <c r="AI109" s="28"/>
      <c r="AJ109" s="28"/>
      <c r="AK109" s="28"/>
      <c r="AL109" s="28"/>
      <c r="AM109" s="28"/>
      <c r="AN109" s="28"/>
      <c r="AO109" s="28"/>
      <c r="AP109" s="28"/>
      <c r="AQ109" s="28"/>
      <c r="AR109" s="28"/>
      <c r="AS109" s="28"/>
      <c r="AT109" s="28"/>
      <c r="AU109" s="21" t="s">
        <v>19</v>
      </c>
    </row>
    <row r="110" spans="1:48">
      <c r="A110" s="46"/>
      <c r="D110" s="4" t="s">
        <v>113</v>
      </c>
      <c r="K110" s="53">
        <f>-K105*ECL_1231!D5</f>
        <v>-20.999704000000001</v>
      </c>
      <c r="L110" s="43">
        <f>-L106*ECL_1231!E5-L107*ECL_1231!E12</f>
        <v>-227.9957695032063</v>
      </c>
      <c r="M110" s="43">
        <f>-M106*ECL_1231!F5-M107*ECL_1231!F12</f>
        <v>-331.03455423996229</v>
      </c>
      <c r="N110" s="43">
        <f>-N106*ECL_1231!H5-N107*ECL_1231!H12</f>
        <v>-866.73945576518804</v>
      </c>
      <c r="O110" s="43">
        <f>-O105*ECL_1231!I5</f>
        <v>-2929.6644698197642</v>
      </c>
      <c r="P110" s="43">
        <f>-P105*ECL_1231!J5</f>
        <v>-3774.8384046282154</v>
      </c>
      <c r="Q110" s="53"/>
      <c r="R110" s="1" t="s">
        <v>19</v>
      </c>
      <c r="U110"/>
      <c r="W110" s="641">
        <f>N110+W111</f>
        <v>-2266.4037057651881</v>
      </c>
      <c r="X110" s="641">
        <f>W110+X111</f>
        <v>-2295.133815765188</v>
      </c>
      <c r="Y110" s="641">
        <f>X110+Y111</f>
        <v>-3266.3131157651878</v>
      </c>
      <c r="Z110" s="641">
        <f>Y110+Z111</f>
        <v>412.32678423481229</v>
      </c>
      <c r="AA110" s="21">
        <f>Z110+AA111</f>
        <v>264.66053161976424</v>
      </c>
      <c r="AB110" s="21">
        <f t="shared" ref="AB110:AD110" si="177">AA110+AB111</f>
        <v>-157.83507515517095</v>
      </c>
      <c r="AC110" s="21">
        <f t="shared" si="177"/>
        <v>-614.95125119862973</v>
      </c>
      <c r="AD110" s="21">
        <f t="shared" si="177"/>
        <v>-1057.5321883500917</v>
      </c>
      <c r="AE110" s="21">
        <f t="shared" ref="AE110:AN110" si="178">AD110+AE111</f>
        <v>-1550.3009200171971</v>
      </c>
      <c r="AF110" s="21">
        <f t="shared" si="178"/>
        <v>-1987.8468764396866</v>
      </c>
      <c r="AG110" s="21">
        <f t="shared" si="178"/>
        <v>-2440.0239636052966</v>
      </c>
      <c r="AH110" s="21">
        <f>AG110+AH111</f>
        <v>-2929.6644698197638</v>
      </c>
      <c r="AI110" s="21">
        <f t="shared" si="178"/>
        <v>-3085.7946636846864</v>
      </c>
      <c r="AJ110" s="21">
        <f t="shared" si="178"/>
        <v>-3217.8372280551739</v>
      </c>
      <c r="AK110" s="21">
        <f t="shared" si="178"/>
        <v>-3370.9880588221895</v>
      </c>
      <c r="AL110" s="21">
        <f t="shared" si="178"/>
        <v>-3503.030623192677</v>
      </c>
      <c r="AM110" s="21">
        <f t="shared" si="178"/>
        <v>-3635.0731875631645</v>
      </c>
      <c r="AN110" s="21">
        <f t="shared" si="178"/>
        <v>-3774.8384046282158</v>
      </c>
      <c r="AO110" s="21">
        <f t="shared" ref="AO110:AT110" si="179">AN110+AO111</f>
        <v>-3977.6719520322049</v>
      </c>
      <c r="AP110" s="21">
        <f t="shared" si="179"/>
        <v>-4180.5054994361935</v>
      </c>
      <c r="AQ110" s="21">
        <f t="shared" si="179"/>
        <v>-4383.3390468401822</v>
      </c>
      <c r="AR110" s="21">
        <f t="shared" si="179"/>
        <v>-4584.6138503488328</v>
      </c>
      <c r="AS110" s="21">
        <f t="shared" si="179"/>
        <v>-4780.7472613661466</v>
      </c>
      <c r="AT110" s="21">
        <f t="shared" si="179"/>
        <v>-4976.8806723834605</v>
      </c>
      <c r="AU110" s="21" t="s">
        <v>19</v>
      </c>
    </row>
    <row r="111" spans="1:48" ht="15" thickBot="1">
      <c r="A111" s="46"/>
      <c r="D111" s="4"/>
      <c r="F111" s="27" t="s">
        <v>198</v>
      </c>
      <c r="K111" s="45"/>
      <c r="L111" s="54">
        <f>L110-K110</f>
        <v>-206.9960655032063</v>
      </c>
      <c r="M111" s="54">
        <f>M110-L110</f>
        <v>-103.03878473675599</v>
      </c>
      <c r="N111" s="54">
        <f>N110-M110</f>
        <v>-535.70490152522575</v>
      </c>
      <c r="O111" s="54">
        <f>O110-N110</f>
        <v>-2062.9250140545764</v>
      </c>
      <c r="P111" s="54">
        <f>P110-O110</f>
        <v>-845.17393480845112</v>
      </c>
      <c r="Q111" s="569"/>
      <c r="R111" s="1" t="s">
        <v>19</v>
      </c>
      <c r="U111"/>
      <c r="W111" s="968">
        <f>-1380+0.336+0.47-20.47-0.00025</f>
        <v>-1399.66425</v>
      </c>
      <c r="X111" s="968">
        <f>-28.73-0.00011</f>
        <v>-28.73011</v>
      </c>
      <c r="Y111" s="968">
        <f>-970.872-0.3073</f>
        <v>-971.17930000000001</v>
      </c>
      <c r="Z111" s="968">
        <f>-7013.175-308.1851+7000+4000</f>
        <v>3678.6399000000001</v>
      </c>
      <c r="AA111" s="54">
        <f>($O$111-SUM($W$111:$Z$111))*AA252/SUM($AA$252:$AH$252)</f>
        <v>-147.66625261504805</v>
      </c>
      <c r="AB111" s="54">
        <f t="shared" ref="AB111:AH111" si="180">($O$111-SUM($W$111:$Z$111))*AB252/SUM($AA$252:$AH$252)</f>
        <v>-422.4956067749352</v>
      </c>
      <c r="AC111" s="54">
        <f t="shared" si="180"/>
        <v>-457.11617604345872</v>
      </c>
      <c r="AD111" s="54">
        <f t="shared" si="180"/>
        <v>-442.58093715146202</v>
      </c>
      <c r="AE111" s="54">
        <f t="shared" si="180"/>
        <v>-492.76873166710538</v>
      </c>
      <c r="AF111" s="54">
        <f t="shared" si="180"/>
        <v>-437.54595642248961</v>
      </c>
      <c r="AG111" s="54">
        <f t="shared" si="180"/>
        <v>-452.17708716560998</v>
      </c>
      <c r="AH111" s="54">
        <f t="shared" si="180"/>
        <v>-489.64050621446711</v>
      </c>
      <c r="AI111" s="54">
        <f t="shared" ref="AI111:AT111" si="181">$P$111*AI252/SUM($AI$252:$AN$252)</f>
        <v>-156.13019386492269</v>
      </c>
      <c r="AJ111" s="54">
        <f t="shared" si="181"/>
        <v>-132.0425643704873</v>
      </c>
      <c r="AK111" s="54">
        <f t="shared" si="181"/>
        <v>-153.15083076701555</v>
      </c>
      <c r="AL111" s="54">
        <f t="shared" si="181"/>
        <v>-132.0425643704873</v>
      </c>
      <c r="AM111" s="54">
        <f t="shared" si="181"/>
        <v>-132.0425643704873</v>
      </c>
      <c r="AN111" s="54">
        <f t="shared" si="181"/>
        <v>-139.76521706505113</v>
      </c>
      <c r="AO111" s="395">
        <f t="shared" si="181"/>
        <v>-202.83354740398903</v>
      </c>
      <c r="AP111" s="395">
        <f t="shared" si="181"/>
        <v>-202.83354740398903</v>
      </c>
      <c r="AQ111" s="395">
        <f t="shared" si="181"/>
        <v>-202.83354740398903</v>
      </c>
      <c r="AR111" s="395">
        <f t="shared" si="181"/>
        <v>-201.27480350865036</v>
      </c>
      <c r="AS111" s="395">
        <f t="shared" si="181"/>
        <v>-196.13341101731402</v>
      </c>
      <c r="AT111" s="395">
        <f t="shared" si="181"/>
        <v>-196.13341101731402</v>
      </c>
      <c r="AU111" s="21" t="s">
        <v>19</v>
      </c>
    </row>
    <row r="112" spans="1:48">
      <c r="A112" s="47"/>
      <c r="D112" s="26" t="s">
        <v>305</v>
      </c>
      <c r="K112" s="23">
        <f t="shared" ref="K112" si="182">K105+K110</f>
        <v>487.00029599999999</v>
      </c>
      <c r="L112" s="23">
        <f>L105+L110</f>
        <v>5375.0042304967938</v>
      </c>
      <c r="M112" s="23">
        <f>M105+M110</f>
        <v>7811.9654457600373</v>
      </c>
      <c r="N112" s="23">
        <f>N105+N110</f>
        <v>20253.26054423481</v>
      </c>
      <c r="O112" s="23">
        <f>O105+O110</f>
        <v>40016.735138737742</v>
      </c>
      <c r="P112" s="23">
        <f>P105+P110</f>
        <v>51561.09519901294</v>
      </c>
      <c r="Q112" s="23"/>
      <c r="R112" s="1" t="s">
        <v>19</v>
      </c>
      <c r="U112"/>
      <c r="W112" s="640">
        <f>W105+W110</f>
        <v>19353.596294234812</v>
      </c>
      <c r="X112" s="640">
        <f>X105+X110</f>
        <v>19353.596184234812</v>
      </c>
      <c r="Y112" s="640">
        <f>Y105+Y110</f>
        <v>19355.216191258867</v>
      </c>
      <c r="Z112" s="640">
        <f>Z105+Z110</f>
        <v>12342.041191258866</v>
      </c>
      <c r="AA112" s="23">
        <f>AA105+AA110</f>
        <v>13564.850599432684</v>
      </c>
      <c r="AB112" s="23">
        <f t="shared" ref="AB112:AG112" si="183">AB105+AB110</f>
        <v>17063.494289019007</v>
      </c>
      <c r="AC112" s="23">
        <f t="shared" si="183"/>
        <v>20848.827435865718</v>
      </c>
      <c r="AD112" s="23">
        <f t="shared" si="183"/>
        <v>24513.795729183421</v>
      </c>
      <c r="AE112" s="23">
        <f t="shared" si="183"/>
        <v>28594.364108657635</v>
      </c>
      <c r="AF112" s="23">
        <f t="shared" si="183"/>
        <v>32217.638232208523</v>
      </c>
      <c r="AG112" s="23">
        <f t="shared" si="183"/>
        <v>35962.071280077413</v>
      </c>
      <c r="AH112" s="23">
        <f t="shared" ref="AH112:AN112" si="184">AH105+AH110</f>
        <v>40016.735138737742</v>
      </c>
      <c r="AI112" s="23">
        <f t="shared" si="184"/>
        <v>42149.341339691789</v>
      </c>
      <c r="AJ112" s="23">
        <f t="shared" si="184"/>
        <v>43952.930924740285</v>
      </c>
      <c r="AK112" s="23">
        <f t="shared" si="184"/>
        <v>46044.841549392237</v>
      </c>
      <c r="AL112" s="23">
        <f t="shared" si="184"/>
        <v>47848.431134440732</v>
      </c>
      <c r="AM112" s="23">
        <f t="shared" si="184"/>
        <v>49652.020719489214</v>
      </c>
      <c r="AN112" s="23">
        <f t="shared" si="184"/>
        <v>51561.095199012954</v>
      </c>
      <c r="AO112" s="23">
        <f t="shared" ref="AO112:AT112" si="185">AO105+AO110</f>
        <v>54331.629650084542</v>
      </c>
      <c r="AP112" s="23">
        <f t="shared" si="185"/>
        <v>57102.164101156137</v>
      </c>
      <c r="AQ112" s="23">
        <f t="shared" si="185"/>
        <v>59872.698552227725</v>
      </c>
      <c r="AR112" s="23">
        <f t="shared" si="185"/>
        <v>62621.941881994659</v>
      </c>
      <c r="AS112" s="23">
        <f t="shared" si="185"/>
        <v>65300.958145252916</v>
      </c>
      <c r="AT112" s="23">
        <f t="shared" si="185"/>
        <v>67979.974408511174</v>
      </c>
      <c r="AU112" s="21" t="s">
        <v>19</v>
      </c>
      <c r="AV112" s="21"/>
    </row>
    <row r="113" spans="1:47">
      <c r="A113" s="47"/>
      <c r="D113" s="1" t="s">
        <v>293</v>
      </c>
      <c r="K113" s="29">
        <f ca="1">'Consolidated Financials'!J143</f>
        <v>1358</v>
      </c>
      <c r="L113" s="20">
        <v>1358</v>
      </c>
      <c r="M113" s="20">
        <v>7137</v>
      </c>
      <c r="N113" s="20">
        <v>5463</v>
      </c>
      <c r="O113" s="21">
        <f>O112*O114</f>
        <v>16006.694055495098</v>
      </c>
      <c r="P113" s="21">
        <f>P112*P114</f>
        <v>20624.438079605177</v>
      </c>
      <c r="R113" s="1" t="s">
        <v>19</v>
      </c>
      <c r="U113"/>
      <c r="W113" s="660">
        <f>4563.1004623-1.62</f>
        <v>4561.4804623</v>
      </c>
      <c r="X113" s="660">
        <f>4563.1004623-1.62</f>
        <v>4561.4804623</v>
      </c>
      <c r="Y113" s="660">
        <v>4563.1004622999999</v>
      </c>
      <c r="Z113" s="660">
        <v>4215.9257122999998</v>
      </c>
      <c r="AA113" s="21">
        <f>AA112*AA114</f>
        <v>5425.9402397730737</v>
      </c>
      <c r="AB113" s="21">
        <f t="shared" ref="AB113:AG113" si="186">AB112*AB114</f>
        <v>6825.3977156076035</v>
      </c>
      <c r="AC113" s="21">
        <f t="shared" si="186"/>
        <v>8339.5309743462876</v>
      </c>
      <c r="AD113" s="21">
        <f t="shared" si="186"/>
        <v>9805.5182916733684</v>
      </c>
      <c r="AE113" s="21">
        <f t="shared" si="186"/>
        <v>11437.745643463055</v>
      </c>
      <c r="AF113" s="21">
        <f t="shared" si="186"/>
        <v>12887.055292883409</v>
      </c>
      <c r="AG113" s="21">
        <f t="shared" si="186"/>
        <v>14384.828512030967</v>
      </c>
      <c r="AH113" s="21">
        <f t="shared" ref="AH113:AN113" si="187">AH112*AH114</f>
        <v>16006.694055495098</v>
      </c>
      <c r="AI113" s="21">
        <f t="shared" si="187"/>
        <v>16859.736535876717</v>
      </c>
      <c r="AJ113" s="21">
        <f t="shared" si="187"/>
        <v>17581.172369896114</v>
      </c>
      <c r="AK113" s="21">
        <f t="shared" si="187"/>
        <v>18417.936619756896</v>
      </c>
      <c r="AL113" s="21">
        <f t="shared" si="187"/>
        <v>19139.372453776294</v>
      </c>
      <c r="AM113" s="21">
        <f t="shared" si="187"/>
        <v>19860.808287795688</v>
      </c>
      <c r="AN113" s="21">
        <f t="shared" si="187"/>
        <v>20624.438079605185</v>
      </c>
      <c r="AO113" s="21">
        <f t="shared" ref="AO113:AT113" si="188">AO112*AO114</f>
        <v>21732.651860033817</v>
      </c>
      <c r="AP113" s="21">
        <f t="shared" si="188"/>
        <v>22840.865640462456</v>
      </c>
      <c r="AQ113" s="21">
        <f t="shared" si="188"/>
        <v>23949.079420891092</v>
      </c>
      <c r="AR113" s="21">
        <f t="shared" si="188"/>
        <v>25048.776752797865</v>
      </c>
      <c r="AS113" s="21">
        <f t="shared" si="188"/>
        <v>26120.383258101167</v>
      </c>
      <c r="AT113" s="21">
        <f t="shared" si="188"/>
        <v>27191.989763404472</v>
      </c>
      <c r="AU113" s="21" t="s">
        <v>19</v>
      </c>
    </row>
    <row r="114" spans="1:47" s="27" customFormat="1">
      <c r="A114" s="132"/>
      <c r="E114" s="52" t="s">
        <v>306</v>
      </c>
      <c r="F114" s="52"/>
      <c r="G114" s="52"/>
      <c r="K114" s="35">
        <f ca="1">K113/K117</f>
        <v>0.95836273817925199</v>
      </c>
      <c r="L114" s="35">
        <f>L113/L117</f>
        <v>0.25265116279069766</v>
      </c>
      <c r="M114" s="35">
        <f>M113/M117</f>
        <v>0.91371143259505827</v>
      </c>
      <c r="N114" s="264">
        <f>N113/N117</f>
        <v>0.26971118242409281</v>
      </c>
      <c r="O114" s="498">
        <v>0.4</v>
      </c>
      <c r="P114" s="142">
        <f>O114</f>
        <v>0.4</v>
      </c>
      <c r="Q114" s="567"/>
      <c r="R114" s="27" t="s">
        <v>19</v>
      </c>
      <c r="S114"/>
      <c r="T114"/>
      <c r="U114"/>
      <c r="W114" s="658"/>
      <c r="X114" s="658"/>
      <c r="Y114" s="658"/>
      <c r="Z114" s="658"/>
      <c r="AA114" s="141">
        <f>$O$114</f>
        <v>0.4</v>
      </c>
      <c r="AB114" s="141">
        <f t="shared" ref="AB114:AH114" si="189">$O$114</f>
        <v>0.4</v>
      </c>
      <c r="AC114" s="141">
        <f t="shared" si="189"/>
        <v>0.4</v>
      </c>
      <c r="AD114" s="141">
        <f t="shared" si="189"/>
        <v>0.4</v>
      </c>
      <c r="AE114" s="141">
        <f t="shared" si="189"/>
        <v>0.4</v>
      </c>
      <c r="AF114" s="141">
        <f t="shared" si="189"/>
        <v>0.4</v>
      </c>
      <c r="AG114" s="141">
        <f t="shared" si="189"/>
        <v>0.4</v>
      </c>
      <c r="AH114" s="141">
        <f t="shared" si="189"/>
        <v>0.4</v>
      </c>
      <c r="AI114" s="141">
        <f t="shared" ref="AI114:AN114" si="190">$P$114</f>
        <v>0.4</v>
      </c>
      <c r="AJ114" s="141">
        <f t="shared" si="190"/>
        <v>0.4</v>
      </c>
      <c r="AK114" s="141">
        <f t="shared" si="190"/>
        <v>0.4</v>
      </c>
      <c r="AL114" s="141">
        <f t="shared" si="190"/>
        <v>0.4</v>
      </c>
      <c r="AM114" s="141">
        <f t="shared" si="190"/>
        <v>0.4</v>
      </c>
      <c r="AN114" s="141">
        <f t="shared" si="190"/>
        <v>0.4</v>
      </c>
      <c r="AO114" s="141">
        <f t="shared" ref="AO114:AT114" si="191">$P$114</f>
        <v>0.4</v>
      </c>
      <c r="AP114" s="141">
        <f t="shared" si="191"/>
        <v>0.4</v>
      </c>
      <c r="AQ114" s="141">
        <f t="shared" si="191"/>
        <v>0.4</v>
      </c>
      <c r="AR114" s="141">
        <f t="shared" si="191"/>
        <v>0.4</v>
      </c>
      <c r="AS114" s="141">
        <f t="shared" si="191"/>
        <v>0.4</v>
      </c>
      <c r="AT114" s="141">
        <f t="shared" si="191"/>
        <v>0.4</v>
      </c>
      <c r="AU114" s="21" t="s">
        <v>19</v>
      </c>
    </row>
    <row r="115" spans="1:47">
      <c r="A115" s="47"/>
      <c r="D115" s="1" t="s">
        <v>294</v>
      </c>
      <c r="K115" s="29">
        <f>'Consolidated Financials'!J149</f>
        <v>59</v>
      </c>
      <c r="L115" s="20">
        <v>4017</v>
      </c>
      <c r="M115" s="20">
        <v>674</v>
      </c>
      <c r="N115" s="20">
        <v>14792</v>
      </c>
      <c r="O115" s="21">
        <f>O112*(1-O114)</f>
        <v>24010.041083242646</v>
      </c>
      <c r="P115" s="21">
        <f>P112*(1-P114)</f>
        <v>30936.657119407762</v>
      </c>
      <c r="R115" s="27" t="s">
        <v>19</v>
      </c>
      <c r="U115"/>
      <c r="W115" s="660">
        <v>14792.115449999999</v>
      </c>
      <c r="X115" s="660">
        <v>14792.115449999999</v>
      </c>
      <c r="Y115" s="660">
        <v>14792.115449999999</v>
      </c>
      <c r="Z115" s="660">
        <v>8126.1154500000002</v>
      </c>
      <c r="AA115" s="21">
        <f>AA112*(1-AA114)</f>
        <v>8138.9103596596105</v>
      </c>
      <c r="AB115" s="21">
        <f>AB112*(1-AB114)</f>
        <v>10238.096573411403</v>
      </c>
      <c r="AC115" s="21">
        <f>AC112*(1-AC114)</f>
        <v>12509.296461519431</v>
      </c>
      <c r="AD115" s="21">
        <f t="shared" ref="AD115:AF115" si="192">AD112*(1-AD114)</f>
        <v>14708.277437510053</v>
      </c>
      <c r="AE115" s="21">
        <f t="shared" si="192"/>
        <v>17156.61846519458</v>
      </c>
      <c r="AF115" s="21">
        <f t="shared" si="192"/>
        <v>19330.582939325112</v>
      </c>
      <c r="AG115" s="21">
        <f>AG112*(1-AG114)</f>
        <v>21577.242768046446</v>
      </c>
      <c r="AH115" s="21">
        <f t="shared" ref="AH115:AN115" si="193">AH112*(1-AH114)</f>
        <v>24010.041083242646</v>
      </c>
      <c r="AI115" s="21">
        <f t="shared" si="193"/>
        <v>25289.604803815073</v>
      </c>
      <c r="AJ115" s="21">
        <f t="shared" si="193"/>
        <v>26371.758554844171</v>
      </c>
      <c r="AK115" s="21">
        <f t="shared" si="193"/>
        <v>27626.904929635341</v>
      </c>
      <c r="AL115" s="21">
        <f t="shared" si="193"/>
        <v>28709.058680664439</v>
      </c>
      <c r="AM115" s="21">
        <f t="shared" si="193"/>
        <v>29791.212431693526</v>
      </c>
      <c r="AN115" s="21">
        <f t="shared" si="193"/>
        <v>30936.65711940777</v>
      </c>
      <c r="AO115" s="21">
        <f t="shared" ref="AO115:AT115" si="194">AO112*(1-AO114)</f>
        <v>32598.977790050725</v>
      </c>
      <c r="AP115" s="21">
        <f t="shared" si="194"/>
        <v>34261.298460693681</v>
      </c>
      <c r="AQ115" s="21">
        <f t="shared" si="194"/>
        <v>35923.619131336636</v>
      </c>
      <c r="AR115" s="21">
        <f t="shared" si="194"/>
        <v>37573.165129196794</v>
      </c>
      <c r="AS115" s="21">
        <f t="shared" si="194"/>
        <v>39180.57488715175</v>
      </c>
      <c r="AT115" s="21">
        <f t="shared" si="194"/>
        <v>40787.984645106706</v>
      </c>
      <c r="AU115" s="21" t="s">
        <v>19</v>
      </c>
    </row>
    <row r="116" spans="1:47" ht="15" thickBot="1">
      <c r="A116" s="47"/>
      <c r="E116" s="52" t="s">
        <v>306</v>
      </c>
      <c r="F116" s="50"/>
      <c r="G116" s="50"/>
      <c r="K116" s="143">
        <f t="shared" ref="K116:P116" ca="1" si="195">1-K114</f>
        <v>4.1637261820748006E-2</v>
      </c>
      <c r="L116" s="143">
        <f>1-L114</f>
        <v>0.74734883720930234</v>
      </c>
      <c r="M116" s="143">
        <f t="shared" si="195"/>
        <v>8.6288567404941729E-2</v>
      </c>
      <c r="N116" s="632">
        <f t="shared" si="195"/>
        <v>0.73028881757590725</v>
      </c>
      <c r="O116" s="164">
        <f>1-O114</f>
        <v>0.6</v>
      </c>
      <c r="P116" s="164">
        <f t="shared" si="195"/>
        <v>0.6</v>
      </c>
      <c r="Q116" s="570"/>
      <c r="R116" s="27" t="s">
        <v>19</v>
      </c>
      <c r="U116"/>
      <c r="W116" s="1167"/>
      <c r="X116" s="1167"/>
      <c r="Y116" s="1167"/>
      <c r="Z116" s="1167"/>
      <c r="AA116" s="969">
        <f t="shared" ref="AA116:AH116" si="196">$O$116</f>
        <v>0.6</v>
      </c>
      <c r="AB116" s="969">
        <f t="shared" si="196"/>
        <v>0.6</v>
      </c>
      <c r="AC116" s="969">
        <f t="shared" si="196"/>
        <v>0.6</v>
      </c>
      <c r="AD116" s="969">
        <f t="shared" si="196"/>
        <v>0.6</v>
      </c>
      <c r="AE116" s="969">
        <f t="shared" si="196"/>
        <v>0.6</v>
      </c>
      <c r="AF116" s="969">
        <f t="shared" si="196"/>
        <v>0.6</v>
      </c>
      <c r="AG116" s="969">
        <f t="shared" si="196"/>
        <v>0.6</v>
      </c>
      <c r="AH116" s="969">
        <f t="shared" si="196"/>
        <v>0.6</v>
      </c>
      <c r="AI116" s="969">
        <f t="shared" ref="AI116:AN116" si="197">$P$116</f>
        <v>0.6</v>
      </c>
      <c r="AJ116" s="969">
        <f t="shared" si="197"/>
        <v>0.6</v>
      </c>
      <c r="AK116" s="969">
        <f t="shared" si="197"/>
        <v>0.6</v>
      </c>
      <c r="AL116" s="969">
        <f t="shared" si="197"/>
        <v>0.6</v>
      </c>
      <c r="AM116" s="969">
        <f t="shared" si="197"/>
        <v>0.6</v>
      </c>
      <c r="AN116" s="969">
        <f t="shared" si="197"/>
        <v>0.6</v>
      </c>
      <c r="AO116" s="212">
        <f t="shared" ref="AO116:AT116" si="198">1-AO114</f>
        <v>0.6</v>
      </c>
      <c r="AP116" s="212">
        <f t="shared" si="198"/>
        <v>0.6</v>
      </c>
      <c r="AQ116" s="212">
        <f t="shared" si="198"/>
        <v>0.6</v>
      </c>
      <c r="AR116" s="212">
        <f t="shared" si="198"/>
        <v>0.6</v>
      </c>
      <c r="AS116" s="212">
        <f t="shared" si="198"/>
        <v>0.6</v>
      </c>
      <c r="AT116" s="212">
        <f t="shared" si="198"/>
        <v>0.6</v>
      </c>
      <c r="AU116" s="21" t="s">
        <v>19</v>
      </c>
    </row>
    <row r="117" spans="1:47">
      <c r="A117" s="47"/>
      <c r="D117" s="1" t="s">
        <v>266</v>
      </c>
      <c r="K117" s="23">
        <f t="shared" ref="K117:P117" ca="1" si="199">K113+K115</f>
        <v>1417</v>
      </c>
      <c r="L117" s="23">
        <f>L113+L115</f>
        <v>5375</v>
      </c>
      <c r="M117" s="23">
        <f>M113+M115</f>
        <v>7811</v>
      </c>
      <c r="N117" s="23">
        <f>N113+N115</f>
        <v>20255</v>
      </c>
      <c r="O117" s="23">
        <f>O113+O115</f>
        <v>40016.735138737742</v>
      </c>
      <c r="P117" s="23">
        <f t="shared" si="199"/>
        <v>51561.09519901294</v>
      </c>
      <c r="Q117" s="23"/>
      <c r="R117" s="1" t="s">
        <v>19</v>
      </c>
      <c r="U117"/>
      <c r="W117" s="640">
        <f>W113+W115</f>
        <v>19353.595912299999</v>
      </c>
      <c r="X117" s="640">
        <f>X113+X115</f>
        <v>19353.595912299999</v>
      </c>
      <c r="Y117" s="640">
        <f t="shared" ref="Y117:AE117" si="200">Y113+Y115</f>
        <v>19355.215912299998</v>
      </c>
      <c r="Z117" s="640">
        <f>Z113+Z115</f>
        <v>12342.0411623</v>
      </c>
      <c r="AA117" s="23">
        <f>AA113+AA115</f>
        <v>13564.850599432684</v>
      </c>
      <c r="AB117" s="23">
        <f t="shared" si="200"/>
        <v>17063.494289019007</v>
      </c>
      <c r="AC117" s="23">
        <f t="shared" si="200"/>
        <v>20848.827435865718</v>
      </c>
      <c r="AD117" s="23">
        <f t="shared" si="200"/>
        <v>24513.795729183421</v>
      </c>
      <c r="AE117" s="23">
        <f t="shared" si="200"/>
        <v>28594.364108657635</v>
      </c>
      <c r="AF117" s="23">
        <f t="shared" ref="AF117:AG117" si="201">AF113+AF115</f>
        <v>32217.638232208519</v>
      </c>
      <c r="AG117" s="23">
        <f t="shared" si="201"/>
        <v>35962.071280077413</v>
      </c>
      <c r="AH117" s="23">
        <f t="shared" ref="AH117:AN117" si="202">AH113+AH115</f>
        <v>40016.735138737742</v>
      </c>
      <c r="AI117" s="23">
        <f t="shared" si="202"/>
        <v>42149.341339691789</v>
      </c>
      <c r="AJ117" s="23">
        <f t="shared" si="202"/>
        <v>43952.930924740285</v>
      </c>
      <c r="AK117" s="23">
        <f t="shared" si="202"/>
        <v>46044.841549392237</v>
      </c>
      <c r="AL117" s="23">
        <f t="shared" si="202"/>
        <v>47848.431134440732</v>
      </c>
      <c r="AM117" s="23">
        <f t="shared" si="202"/>
        <v>49652.020719489214</v>
      </c>
      <c r="AN117" s="23">
        <f t="shared" si="202"/>
        <v>51561.095199012954</v>
      </c>
      <c r="AO117" s="23">
        <f t="shared" ref="AO117:AT117" si="203">AO113+AO115</f>
        <v>54331.629650084542</v>
      </c>
      <c r="AP117" s="23">
        <f t="shared" si="203"/>
        <v>57102.164101156137</v>
      </c>
      <c r="AQ117" s="23">
        <f t="shared" si="203"/>
        <v>59872.698552227725</v>
      </c>
      <c r="AR117" s="23">
        <f t="shared" si="203"/>
        <v>62621.941881994659</v>
      </c>
      <c r="AS117" s="23">
        <f t="shared" si="203"/>
        <v>65300.958145252916</v>
      </c>
      <c r="AT117" s="23">
        <f t="shared" si="203"/>
        <v>67979.974408511174</v>
      </c>
      <c r="AU117" s="21" t="s">
        <v>19</v>
      </c>
    </row>
    <row r="118" spans="1:47">
      <c r="A118" s="47"/>
      <c r="R118" s="1" t="s">
        <v>19</v>
      </c>
      <c r="U118"/>
      <c r="W118" s="641"/>
      <c r="X118" s="641"/>
      <c r="Y118" s="641"/>
      <c r="Z118" s="641"/>
      <c r="AU118" s="21" t="s">
        <v>19</v>
      </c>
    </row>
    <row r="119" spans="1:47">
      <c r="H119" s="1" t="s">
        <v>213</v>
      </c>
      <c r="I119" s="21">
        <f ca="1">SUM(K119:O119)</f>
        <v>-929.03002774316906</v>
      </c>
      <c r="K119" s="283">
        <f ca="1">K112-'Consolidated Financials'!J143-'Consolidated Financials'!J149</f>
        <v>-929.99970400000007</v>
      </c>
      <c r="L119" s="283">
        <f>L112-'Consolidated Financials'!K143-'Consolidated Financials'!K149</f>
        <v>4.2304967937525362E-3</v>
      </c>
      <c r="M119" s="283">
        <f>M112-'Consolidated Financials'!L143-'Consolidated Financials'!L149</f>
        <v>0.96544576003725524</v>
      </c>
      <c r="N119" s="283"/>
      <c r="O119" s="283">
        <f>O112-'Consolidated Financials'!N143-'Consolidated Financials'!N149</f>
        <v>0</v>
      </c>
      <c r="P119" s="283">
        <f>P112-'Consolidated Financials'!O143-'Consolidated Financials'!O149</f>
        <v>0</v>
      </c>
      <c r="Q119" s="283"/>
      <c r="R119" s="1" t="s">
        <v>19</v>
      </c>
      <c r="U119"/>
      <c r="W119" s="661">
        <f>W117-W112</f>
        <v>-3.8193481304915622E-4</v>
      </c>
      <c r="X119" s="661">
        <f>X117-X112</f>
        <v>-2.7193481219001114E-4</v>
      </c>
      <c r="Y119" s="661">
        <f>Y117-Y112</f>
        <v>-2.7895886887563393E-4</v>
      </c>
      <c r="Z119" s="661">
        <f>Z117-Z112</f>
        <v>-2.8958866096218117E-5</v>
      </c>
      <c r="AA119" s="661">
        <f>AA117-AA112</f>
        <v>0</v>
      </c>
      <c r="AB119" s="661">
        <f t="shared" ref="AB119:AD119" si="204">AB117-AB112</f>
        <v>0</v>
      </c>
      <c r="AC119" s="661">
        <f t="shared" si="204"/>
        <v>0</v>
      </c>
      <c r="AD119" s="661">
        <f t="shared" si="204"/>
        <v>0</v>
      </c>
      <c r="AU119" s="21" t="s">
        <v>19</v>
      </c>
    </row>
    <row r="120" spans="1:47">
      <c r="I120" s="21"/>
      <c r="K120" s="55"/>
      <c r="L120" s="55">
        <f>L117-'Consolidated Financials'!K143-'Consolidated Financials'!K149</f>
        <v>0</v>
      </c>
      <c r="M120" s="55">
        <f>M117-'Consolidated Financials'!L143-'Consolidated Financials'!L149</f>
        <v>0</v>
      </c>
      <c r="N120" s="55">
        <f>N117-'Consolidated Financials'!M143-'Consolidated Financials'!M149</f>
        <v>0</v>
      </c>
      <c r="R120" s="1" t="s">
        <v>19</v>
      </c>
      <c r="U120"/>
      <c r="W120" s="641"/>
      <c r="X120" s="641"/>
      <c r="Y120" s="641"/>
      <c r="Z120" s="641"/>
      <c r="AU120" s="21" t="s">
        <v>19</v>
      </c>
    </row>
    <row r="121" spans="1:47">
      <c r="B121" s="1" t="s">
        <v>952</v>
      </c>
      <c r="C121" s="13" t="s">
        <v>215</v>
      </c>
      <c r="D121" s="2"/>
      <c r="E121" s="2"/>
      <c r="F121" s="2"/>
      <c r="G121" s="2"/>
      <c r="H121" s="2"/>
      <c r="I121" s="2"/>
      <c r="J121" s="2"/>
      <c r="K121" s="32"/>
      <c r="L121" s="32"/>
      <c r="M121" s="32"/>
      <c r="N121" s="32"/>
      <c r="O121" s="32"/>
      <c r="P121" s="32"/>
      <c r="Q121" s="32"/>
      <c r="R121" s="2" t="s">
        <v>110</v>
      </c>
      <c r="U121"/>
      <c r="V121" s="2"/>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521"/>
      <c r="AT121" s="32"/>
      <c r="AU121" s="21" t="s">
        <v>19</v>
      </c>
    </row>
    <row r="122" spans="1:47">
      <c r="D122" s="3" t="s">
        <v>216</v>
      </c>
      <c r="I122" s="21"/>
      <c r="K122" s="149">
        <v>0</v>
      </c>
      <c r="L122" s="39">
        <f>K128</f>
        <v>0</v>
      </c>
      <c r="M122" s="39">
        <f>L128</f>
        <v>0</v>
      </c>
      <c r="N122" s="39">
        <f>M128</f>
        <v>173</v>
      </c>
      <c r="O122" s="59">
        <f>N128</f>
        <v>0</v>
      </c>
      <c r="P122" s="59">
        <f>O128</f>
        <v>0</v>
      </c>
      <c r="Q122" s="59"/>
      <c r="R122" s="1" t="s">
        <v>19</v>
      </c>
      <c r="U122"/>
      <c r="W122" s="650">
        <f>N128</f>
        <v>0</v>
      </c>
      <c r="X122" s="650">
        <f>W128</f>
        <v>0</v>
      </c>
      <c r="Y122" s="650">
        <f t="shared" ref="Y122:AN122" si="205">X128</f>
        <v>0</v>
      </c>
      <c r="Z122" s="650">
        <f t="shared" si="205"/>
        <v>0</v>
      </c>
      <c r="AA122" s="39">
        <f>Z128</f>
        <v>0</v>
      </c>
      <c r="AB122" s="39">
        <f t="shared" si="205"/>
        <v>0</v>
      </c>
      <c r="AC122" s="39">
        <f t="shared" si="205"/>
        <v>0</v>
      </c>
      <c r="AD122" s="39">
        <f t="shared" si="205"/>
        <v>0</v>
      </c>
      <c r="AE122" s="39">
        <f t="shared" si="205"/>
        <v>0</v>
      </c>
      <c r="AF122" s="39">
        <f t="shared" si="205"/>
        <v>0</v>
      </c>
      <c r="AG122" s="39">
        <f t="shared" si="205"/>
        <v>0</v>
      </c>
      <c r="AH122" s="39">
        <f t="shared" si="205"/>
        <v>0</v>
      </c>
      <c r="AI122" s="39">
        <f t="shared" si="205"/>
        <v>0</v>
      </c>
      <c r="AJ122" s="39">
        <f t="shared" si="205"/>
        <v>0</v>
      </c>
      <c r="AK122" s="39">
        <f t="shared" si="205"/>
        <v>0</v>
      </c>
      <c r="AL122" s="39">
        <f t="shared" si="205"/>
        <v>0</v>
      </c>
      <c r="AM122" s="39">
        <f t="shared" si="205"/>
        <v>0</v>
      </c>
      <c r="AN122" s="39">
        <f t="shared" si="205"/>
        <v>0</v>
      </c>
      <c r="AO122" s="39">
        <f t="shared" ref="AO122:AT122" si="206">AN128</f>
        <v>0</v>
      </c>
      <c r="AP122" s="39">
        <f t="shared" si="206"/>
        <v>0</v>
      </c>
      <c r="AQ122" s="39">
        <f t="shared" si="206"/>
        <v>0</v>
      </c>
      <c r="AR122" s="39">
        <f t="shared" si="206"/>
        <v>0</v>
      </c>
      <c r="AS122" s="39">
        <f t="shared" si="206"/>
        <v>0</v>
      </c>
      <c r="AT122" s="39">
        <f t="shared" si="206"/>
        <v>0</v>
      </c>
      <c r="AU122" s="21" t="s">
        <v>19</v>
      </c>
    </row>
    <row r="123" spans="1:47">
      <c r="E123" s="1" t="s">
        <v>218</v>
      </c>
      <c r="I123" s="21"/>
      <c r="K123" s="150">
        <v>0</v>
      </c>
      <c r="L123" s="150">
        <v>1500</v>
      </c>
      <c r="M123" s="150">
        <v>200</v>
      </c>
      <c r="N123" s="150">
        <v>190</v>
      </c>
      <c r="O123" s="20">
        <v>0</v>
      </c>
      <c r="P123" s="20">
        <v>0</v>
      </c>
      <c r="Q123" s="20"/>
      <c r="R123" s="1" t="s">
        <v>19</v>
      </c>
      <c r="U123"/>
      <c r="W123" s="660"/>
      <c r="X123" s="660"/>
      <c r="Y123" s="641"/>
      <c r="Z123" s="641"/>
      <c r="AA123" s="21">
        <f>($O$123-SUM($W$123:$Z$123))/8</f>
        <v>0</v>
      </c>
      <c r="AB123" s="21">
        <f>($O$123-SUM($W$123:$Z$123))/8</f>
        <v>0</v>
      </c>
      <c r="AC123" s="21">
        <f>($O$123-SUM($W$123:$Z$123))/8</f>
        <v>0</v>
      </c>
      <c r="AD123" s="21">
        <f t="shared" ref="AD123:AH123" si="207">($O$123-SUM($W$123:$Z$123))/8</f>
        <v>0</v>
      </c>
      <c r="AE123" s="21">
        <f t="shared" si="207"/>
        <v>0</v>
      </c>
      <c r="AF123" s="21">
        <f t="shared" si="207"/>
        <v>0</v>
      </c>
      <c r="AG123" s="21">
        <f t="shared" si="207"/>
        <v>0</v>
      </c>
      <c r="AH123" s="21">
        <f t="shared" si="207"/>
        <v>0</v>
      </c>
      <c r="AI123" s="145">
        <f t="shared" ref="AI123:AN123" si="208">$P$123/6</f>
        <v>0</v>
      </c>
      <c r="AJ123" s="145">
        <f t="shared" si="208"/>
        <v>0</v>
      </c>
      <c r="AK123" s="145">
        <f t="shared" si="208"/>
        <v>0</v>
      </c>
      <c r="AL123" s="145">
        <f t="shared" si="208"/>
        <v>0</v>
      </c>
      <c r="AM123" s="145">
        <f t="shared" si="208"/>
        <v>0</v>
      </c>
      <c r="AN123" s="145">
        <f t="shared" si="208"/>
        <v>0</v>
      </c>
      <c r="AO123" s="145">
        <f t="shared" ref="AO123:AT123" si="209">$P$123/6</f>
        <v>0</v>
      </c>
      <c r="AP123" s="145">
        <f t="shared" si="209"/>
        <v>0</v>
      </c>
      <c r="AQ123" s="145">
        <f t="shared" si="209"/>
        <v>0</v>
      </c>
      <c r="AR123" s="145">
        <f t="shared" si="209"/>
        <v>0</v>
      </c>
      <c r="AS123" s="145">
        <f t="shared" si="209"/>
        <v>0</v>
      </c>
      <c r="AT123" s="145">
        <f t="shared" si="209"/>
        <v>0</v>
      </c>
      <c r="AU123" s="21" t="s">
        <v>19</v>
      </c>
    </row>
    <row r="124" spans="1:47">
      <c r="E124" s="1" t="s">
        <v>219</v>
      </c>
      <c r="I124" s="21"/>
      <c r="K124" s="150">
        <v>0</v>
      </c>
      <c r="L124" s="150">
        <v>-396</v>
      </c>
      <c r="M124" s="150">
        <v>0</v>
      </c>
      <c r="N124" s="150">
        <v>0</v>
      </c>
      <c r="O124" s="20">
        <v>0</v>
      </c>
      <c r="P124" s="20">
        <v>0</v>
      </c>
      <c r="Q124" s="20"/>
      <c r="R124" s="1" t="s">
        <v>19</v>
      </c>
      <c r="U124"/>
      <c r="W124" s="660"/>
      <c r="X124" s="660"/>
      <c r="Y124" s="641"/>
      <c r="Z124" s="641"/>
      <c r="AA124" s="21">
        <f>($O$124-SUM($W$124:$Z$124))/8</f>
        <v>0</v>
      </c>
      <c r="AB124" s="21">
        <f>($O$124-SUM($W$124:$Z$124))/8</f>
        <v>0</v>
      </c>
      <c r="AC124" s="21">
        <f t="shared" ref="AC124:AH124" si="210">($O$124-SUM($W$124:$Z$124))/8</f>
        <v>0</v>
      </c>
      <c r="AD124" s="21">
        <f t="shared" si="210"/>
        <v>0</v>
      </c>
      <c r="AE124" s="21">
        <f t="shared" si="210"/>
        <v>0</v>
      </c>
      <c r="AF124" s="21">
        <f t="shared" si="210"/>
        <v>0</v>
      </c>
      <c r="AG124" s="21">
        <f t="shared" si="210"/>
        <v>0</v>
      </c>
      <c r="AH124" s="21">
        <f t="shared" si="210"/>
        <v>0</v>
      </c>
      <c r="AI124" s="145">
        <f>$P$124/6</f>
        <v>0</v>
      </c>
      <c r="AJ124" s="145">
        <f t="shared" ref="AJ124:AN124" si="211">$P$124/6</f>
        <v>0</v>
      </c>
      <c r="AK124" s="145">
        <f t="shared" si="211"/>
        <v>0</v>
      </c>
      <c r="AL124" s="145">
        <f t="shared" si="211"/>
        <v>0</v>
      </c>
      <c r="AM124" s="145">
        <f t="shared" si="211"/>
        <v>0</v>
      </c>
      <c r="AN124" s="145">
        <f t="shared" si="211"/>
        <v>0</v>
      </c>
      <c r="AO124" s="145">
        <f t="shared" ref="AO124:AT124" si="212">$P$124/2/6</f>
        <v>0</v>
      </c>
      <c r="AP124" s="145">
        <f t="shared" si="212"/>
        <v>0</v>
      </c>
      <c r="AQ124" s="145">
        <f t="shared" si="212"/>
        <v>0</v>
      </c>
      <c r="AR124" s="145">
        <f t="shared" si="212"/>
        <v>0</v>
      </c>
      <c r="AS124" s="145">
        <f t="shared" si="212"/>
        <v>0</v>
      </c>
      <c r="AT124" s="145">
        <f t="shared" si="212"/>
        <v>0</v>
      </c>
      <c r="AU124" s="21" t="s">
        <v>19</v>
      </c>
    </row>
    <row r="125" spans="1:47">
      <c r="E125" s="1" t="s">
        <v>837</v>
      </c>
      <c r="I125" s="21"/>
      <c r="K125" s="150"/>
      <c r="L125" s="150"/>
      <c r="M125" s="150"/>
      <c r="N125" s="150">
        <v>-1000</v>
      </c>
      <c r="O125" s="20">
        <v>0</v>
      </c>
      <c r="P125" s="20">
        <v>0</v>
      </c>
      <c r="Q125" s="20"/>
      <c r="R125" s="1" t="s">
        <v>19</v>
      </c>
      <c r="U125"/>
      <c r="W125" s="660"/>
      <c r="X125" s="660"/>
      <c r="Y125" s="641"/>
      <c r="Z125" s="641"/>
      <c r="AA125" s="21">
        <f>($O$125-SUM($W$125:$Z$125))/8</f>
        <v>0</v>
      </c>
      <c r="AB125" s="21">
        <f t="shared" ref="AB125:AH125" si="213">($O$125-SUM($W$125:$Z$125))/8</f>
        <v>0</v>
      </c>
      <c r="AC125" s="21">
        <f t="shared" si="213"/>
        <v>0</v>
      </c>
      <c r="AD125" s="21">
        <f>($O$125-SUM($W$125:$Z$125))/8</f>
        <v>0</v>
      </c>
      <c r="AE125" s="21">
        <f t="shared" si="213"/>
        <v>0</v>
      </c>
      <c r="AF125" s="21">
        <f t="shared" si="213"/>
        <v>0</v>
      </c>
      <c r="AG125" s="21">
        <f t="shared" si="213"/>
        <v>0</v>
      </c>
      <c r="AH125" s="21">
        <f t="shared" si="213"/>
        <v>0</v>
      </c>
      <c r="AI125" s="145">
        <f>$P$125/6</f>
        <v>0</v>
      </c>
      <c r="AJ125" s="145">
        <f t="shared" ref="AJ125:AN125" si="214">$P$125/6</f>
        <v>0</v>
      </c>
      <c r="AK125" s="145">
        <f t="shared" si="214"/>
        <v>0</v>
      </c>
      <c r="AL125" s="145">
        <f t="shared" si="214"/>
        <v>0</v>
      </c>
      <c r="AM125" s="145">
        <f t="shared" si="214"/>
        <v>0</v>
      </c>
      <c r="AN125" s="145">
        <f t="shared" si="214"/>
        <v>0</v>
      </c>
      <c r="AO125" s="145"/>
      <c r="AP125" s="145"/>
      <c r="AQ125" s="145"/>
      <c r="AR125" s="145"/>
      <c r="AS125" s="145"/>
      <c r="AT125" s="145"/>
      <c r="AU125" s="21" t="s">
        <v>19</v>
      </c>
    </row>
    <row r="126" spans="1:47">
      <c r="E126" s="1" t="s">
        <v>838</v>
      </c>
      <c r="I126" s="21"/>
      <c r="K126" s="150"/>
      <c r="L126" s="150"/>
      <c r="M126" s="150"/>
      <c r="N126" s="150">
        <v>801</v>
      </c>
      <c r="O126" s="20">
        <v>0</v>
      </c>
      <c r="P126" s="20">
        <v>0</v>
      </c>
      <c r="Q126" s="20"/>
      <c r="R126" s="1" t="s">
        <v>19</v>
      </c>
      <c r="U126"/>
      <c r="W126" s="660"/>
      <c r="X126" s="660"/>
      <c r="Y126" s="641"/>
      <c r="Z126" s="641"/>
      <c r="AA126" s="21">
        <f>($O$126-SUM($W$126:$Z$126))/8</f>
        <v>0</v>
      </c>
      <c r="AB126" s="21">
        <f t="shared" ref="AB126:AH126" si="215">($O$126-SUM($W$126:$Z$126))/8</f>
        <v>0</v>
      </c>
      <c r="AC126" s="21">
        <f t="shared" si="215"/>
        <v>0</v>
      </c>
      <c r="AD126" s="21">
        <f>($O$126-SUM($W$126:$Z$126))/8</f>
        <v>0</v>
      </c>
      <c r="AE126" s="21">
        <f t="shared" si="215"/>
        <v>0</v>
      </c>
      <c r="AF126" s="21">
        <f t="shared" si="215"/>
        <v>0</v>
      </c>
      <c r="AG126" s="21">
        <f t="shared" si="215"/>
        <v>0</v>
      </c>
      <c r="AH126" s="21">
        <f t="shared" si="215"/>
        <v>0</v>
      </c>
      <c r="AI126" s="145">
        <f>$P$126/6</f>
        <v>0</v>
      </c>
      <c r="AJ126" s="145">
        <f t="shared" ref="AJ126:AN126" si="216">$P$126/6</f>
        <v>0</v>
      </c>
      <c r="AK126" s="145">
        <f t="shared" si="216"/>
        <v>0</v>
      </c>
      <c r="AL126" s="145">
        <f t="shared" si="216"/>
        <v>0</v>
      </c>
      <c r="AM126" s="145">
        <f t="shared" si="216"/>
        <v>0</v>
      </c>
      <c r="AN126" s="145">
        <f t="shared" si="216"/>
        <v>0</v>
      </c>
      <c r="AO126" s="145"/>
      <c r="AP126" s="145"/>
      <c r="AQ126" s="145"/>
      <c r="AR126" s="145"/>
      <c r="AS126" s="145"/>
      <c r="AT126" s="145"/>
      <c r="AU126" s="21" t="s">
        <v>19</v>
      </c>
    </row>
    <row r="127" spans="1:47" ht="15" thickBot="1">
      <c r="E127" s="1" t="s">
        <v>220</v>
      </c>
      <c r="I127" s="21"/>
      <c r="K127" s="151">
        <v>0</v>
      </c>
      <c r="L127" s="151">
        <v>-1104</v>
      </c>
      <c r="M127" s="151">
        <v>-27</v>
      </c>
      <c r="N127" s="151">
        <v>-164</v>
      </c>
      <c r="O127" s="161">
        <v>0</v>
      </c>
      <c r="P127" s="161">
        <v>0</v>
      </c>
      <c r="Q127" s="20"/>
      <c r="R127" s="1" t="s">
        <v>19</v>
      </c>
      <c r="U127"/>
      <c r="W127" s="964"/>
      <c r="X127" s="964"/>
      <c r="Y127" s="948"/>
      <c r="Z127" s="948"/>
      <c r="AA127" s="125">
        <f>$O$127-SUM($W$127:$Z$127)/8</f>
        <v>0</v>
      </c>
      <c r="AB127" s="125">
        <f>$O$127-SUM($W$127:$Z$127)/8</f>
        <v>0</v>
      </c>
      <c r="AC127" s="125">
        <f t="shared" ref="AC127:AH127" si="217">$O$127-SUM($W$127:$Z$127)/8</f>
        <v>0</v>
      </c>
      <c r="AD127" s="125">
        <f>$O$127-SUM($W$127:$Z$127)/8</f>
        <v>0</v>
      </c>
      <c r="AE127" s="125">
        <f t="shared" si="217"/>
        <v>0</v>
      </c>
      <c r="AF127" s="125">
        <f t="shared" si="217"/>
        <v>0</v>
      </c>
      <c r="AG127" s="125">
        <f t="shared" si="217"/>
        <v>0</v>
      </c>
      <c r="AH127" s="125">
        <f t="shared" si="217"/>
        <v>0</v>
      </c>
      <c r="AI127" s="241">
        <f>$P$127/2/6</f>
        <v>0</v>
      </c>
      <c r="AJ127" s="241">
        <f t="shared" ref="AJ127:AN127" si="218">$P$127/2/6</f>
        <v>0</v>
      </c>
      <c r="AK127" s="241">
        <f t="shared" si="218"/>
        <v>0</v>
      </c>
      <c r="AL127" s="241">
        <f t="shared" si="218"/>
        <v>0</v>
      </c>
      <c r="AM127" s="241">
        <f t="shared" si="218"/>
        <v>0</v>
      </c>
      <c r="AN127" s="241">
        <f t="shared" si="218"/>
        <v>0</v>
      </c>
      <c r="AO127" s="241">
        <f t="shared" ref="AO127:AT127" si="219">$P$127/2/6</f>
        <v>0</v>
      </c>
      <c r="AP127" s="241">
        <f t="shared" si="219"/>
        <v>0</v>
      </c>
      <c r="AQ127" s="241">
        <f t="shared" si="219"/>
        <v>0</v>
      </c>
      <c r="AR127" s="241">
        <f t="shared" si="219"/>
        <v>0</v>
      </c>
      <c r="AS127" s="241">
        <f t="shared" si="219"/>
        <v>0</v>
      </c>
      <c r="AT127" s="241">
        <f t="shared" si="219"/>
        <v>0</v>
      </c>
      <c r="AU127" s="21" t="s">
        <v>19</v>
      </c>
    </row>
    <row r="128" spans="1:47">
      <c r="D128" s="26" t="s">
        <v>217</v>
      </c>
      <c r="I128" s="21"/>
      <c r="K128" s="23">
        <f t="shared" ref="K128:P128" si="220">SUM(K122:K127)</f>
        <v>0</v>
      </c>
      <c r="L128" s="23">
        <f t="shared" si="220"/>
        <v>0</v>
      </c>
      <c r="M128" s="23">
        <f t="shared" si="220"/>
        <v>173</v>
      </c>
      <c r="N128" s="23">
        <f>SUM(N122:N127)</f>
        <v>0</v>
      </c>
      <c r="O128" s="23">
        <f>SUM(O122:O127)</f>
        <v>0</v>
      </c>
      <c r="P128" s="23">
        <f t="shared" si="220"/>
        <v>0</v>
      </c>
      <c r="Q128" s="23"/>
      <c r="R128" s="1" t="s">
        <v>19</v>
      </c>
      <c r="U128"/>
      <c r="W128" s="640">
        <f>SUM(W122:W127)</f>
        <v>0</v>
      </c>
      <c r="X128" s="640">
        <f>SUM(X122:X127)</f>
        <v>0</v>
      </c>
      <c r="Y128" s="640">
        <f>SUM(Y122:Y127)</f>
        <v>0</v>
      </c>
      <c r="Z128" s="640">
        <f t="shared" ref="Z128:AC128" si="221">SUM(Z122:Z127)</f>
        <v>0</v>
      </c>
      <c r="AA128" s="23">
        <f>SUM(AA122:AA127)</f>
        <v>0</v>
      </c>
      <c r="AB128" s="23">
        <f t="shared" si="221"/>
        <v>0</v>
      </c>
      <c r="AC128" s="23">
        <f t="shared" si="221"/>
        <v>0</v>
      </c>
      <c r="AD128" s="23">
        <f>SUM(AD122:AD127)</f>
        <v>0</v>
      </c>
      <c r="AE128" s="23">
        <f t="shared" ref="AE128:AG128" si="222">SUM(AE122:AE127)</f>
        <v>0</v>
      </c>
      <c r="AF128" s="23">
        <f t="shared" si="222"/>
        <v>0</v>
      </c>
      <c r="AG128" s="23">
        <f t="shared" si="222"/>
        <v>0</v>
      </c>
      <c r="AH128" s="23">
        <f t="shared" ref="AH128:AN128" si="223">SUM(AH122:AH127)</f>
        <v>0</v>
      </c>
      <c r="AI128" s="23">
        <f t="shared" si="223"/>
        <v>0</v>
      </c>
      <c r="AJ128" s="23">
        <f t="shared" si="223"/>
        <v>0</v>
      </c>
      <c r="AK128" s="23">
        <f t="shared" si="223"/>
        <v>0</v>
      </c>
      <c r="AL128" s="23">
        <f t="shared" si="223"/>
        <v>0</v>
      </c>
      <c r="AM128" s="23">
        <f t="shared" si="223"/>
        <v>0</v>
      </c>
      <c r="AN128" s="23">
        <f t="shared" si="223"/>
        <v>0</v>
      </c>
      <c r="AO128" s="23">
        <f t="shared" ref="AO128:AT128" si="224">SUM(AO122:AO127)</f>
        <v>0</v>
      </c>
      <c r="AP128" s="23">
        <f t="shared" si="224"/>
        <v>0</v>
      </c>
      <c r="AQ128" s="23">
        <f t="shared" si="224"/>
        <v>0</v>
      </c>
      <c r="AR128" s="23">
        <f t="shared" si="224"/>
        <v>0</v>
      </c>
      <c r="AS128" s="23">
        <f t="shared" si="224"/>
        <v>0</v>
      </c>
      <c r="AT128" s="23">
        <f t="shared" si="224"/>
        <v>0</v>
      </c>
      <c r="AU128" s="21" t="s">
        <v>19</v>
      </c>
    </row>
    <row r="129" spans="1:47">
      <c r="I129" s="21"/>
      <c r="K129" s="29"/>
      <c r="L129" s="29"/>
      <c r="M129" s="29"/>
      <c r="N129" s="29"/>
      <c r="R129" s="1" t="s">
        <v>19</v>
      </c>
      <c r="W129" s="641"/>
      <c r="X129" s="641"/>
      <c r="Y129" s="641"/>
      <c r="Z129" s="641"/>
      <c r="AS129" s="21"/>
      <c r="AU129" s="21" t="s">
        <v>19</v>
      </c>
    </row>
    <row r="130" spans="1:47">
      <c r="B130" s="1" t="s">
        <v>1046</v>
      </c>
      <c r="C130" s="13" t="s">
        <v>128</v>
      </c>
      <c r="D130" s="2"/>
      <c r="E130" s="2"/>
      <c r="F130" s="2"/>
      <c r="G130" s="2"/>
      <c r="H130" s="2"/>
      <c r="I130" s="2"/>
      <c r="J130" s="2"/>
      <c r="K130" s="32"/>
      <c r="L130" s="32"/>
      <c r="M130" s="32"/>
      <c r="N130" s="32"/>
      <c r="O130" s="32"/>
      <c r="P130" s="32"/>
      <c r="Q130" s="32"/>
      <c r="R130" s="2" t="s">
        <v>110</v>
      </c>
      <c r="V130" s="2"/>
      <c r="W130" s="32"/>
      <c r="X130" s="32"/>
      <c r="Y130" s="32"/>
      <c r="Z130" s="32"/>
      <c r="AA130" s="32"/>
      <c r="AB130" s="32"/>
      <c r="AC130" s="32"/>
      <c r="AD130" s="32"/>
      <c r="AE130" s="32"/>
      <c r="AF130" s="32"/>
      <c r="AG130" s="32"/>
      <c r="AH130" s="32"/>
      <c r="AI130" s="32"/>
      <c r="AJ130" s="32"/>
      <c r="AK130" s="32"/>
      <c r="AL130" s="32"/>
      <c r="AM130" s="32"/>
      <c r="AN130" s="32"/>
      <c r="AO130" s="32"/>
      <c r="AP130" s="32"/>
      <c r="AQ130" s="32"/>
      <c r="AR130" s="32"/>
      <c r="AS130" s="32"/>
      <c r="AT130" s="32"/>
      <c r="AU130" s="21" t="s">
        <v>19</v>
      </c>
    </row>
    <row r="131" spans="1:47">
      <c r="D131" s="4" t="s">
        <v>129</v>
      </c>
      <c r="K131" s="17">
        <v>298</v>
      </c>
      <c r="L131" s="17">
        <v>14994</v>
      </c>
      <c r="M131" s="17">
        <v>42368</v>
      </c>
      <c r="N131" s="17">
        <v>79208</v>
      </c>
      <c r="R131" s="1" t="s">
        <v>19</v>
      </c>
      <c r="U131"/>
      <c r="W131" s="641"/>
      <c r="X131" s="641"/>
      <c r="Y131" s="641"/>
      <c r="Z131" s="641"/>
      <c r="AS131" s="21"/>
      <c r="AU131" s="21" t="s">
        <v>19</v>
      </c>
    </row>
    <row r="132" spans="1:47" ht="15" thickBot="1">
      <c r="D132" s="4" t="s">
        <v>130</v>
      </c>
      <c r="K132" s="18">
        <v>0</v>
      </c>
      <c r="L132" s="18">
        <v>0</v>
      </c>
      <c r="M132" s="18">
        <v>0</v>
      </c>
      <c r="N132" s="18">
        <v>0</v>
      </c>
      <c r="O132" s="152">
        <v>0</v>
      </c>
      <c r="P132" s="152">
        <v>0</v>
      </c>
      <c r="Q132" s="150"/>
      <c r="R132" s="1" t="s">
        <v>19</v>
      </c>
      <c r="U132"/>
      <c r="W132" s="948"/>
      <c r="X132" s="948"/>
      <c r="Y132" s="948"/>
      <c r="Z132" s="948"/>
      <c r="AA132" s="125"/>
      <c r="AB132" s="125"/>
      <c r="AC132" s="125"/>
      <c r="AD132" s="125"/>
      <c r="AE132" s="125"/>
      <c r="AF132" s="125"/>
      <c r="AG132" s="125"/>
      <c r="AH132" s="125"/>
      <c r="AI132" s="125"/>
      <c r="AJ132" s="125"/>
      <c r="AK132" s="125"/>
      <c r="AL132" s="125"/>
      <c r="AM132" s="125"/>
      <c r="AN132" s="125"/>
      <c r="AO132" s="125"/>
      <c r="AP132" s="125"/>
      <c r="AQ132" s="125"/>
      <c r="AR132" s="125"/>
      <c r="AS132" s="125"/>
      <c r="AT132" s="125"/>
      <c r="AU132" s="21" t="s">
        <v>19</v>
      </c>
    </row>
    <row r="133" spans="1:47">
      <c r="A133"/>
      <c r="K133" s="23">
        <f>SUM(K131:K132)</f>
        <v>298</v>
      </c>
      <c r="L133" s="23">
        <f>SUM(L131:L132)</f>
        <v>14994</v>
      </c>
      <c r="M133" s="23">
        <f>SUM(M131:M132)</f>
        <v>42368</v>
      </c>
      <c r="N133" s="23">
        <f>SUM(N131:N132)</f>
        <v>79208</v>
      </c>
      <c r="O133" s="23">
        <f>O260/365*(-O253)*2-N133</f>
        <v>82431.031269925763</v>
      </c>
      <c r="P133" s="23">
        <f>((P260/365*(-P253)*2*2-O133))</f>
        <v>100499.26818130087</v>
      </c>
      <c r="Q133" s="23"/>
      <c r="R133" s="1" t="s">
        <v>19</v>
      </c>
      <c r="U133"/>
      <c r="W133" s="952">
        <v>53294.392016981103</v>
      </c>
      <c r="X133" s="952">
        <v>43722.831166981101</v>
      </c>
      <c r="Y133" s="952">
        <v>42930.158080000001</v>
      </c>
      <c r="Z133" s="952">
        <v>70719.433410188707</v>
      </c>
      <c r="AA133" s="23">
        <f>Z133+($O$133-$Z$133)*AA252/SUM($AA$252:$AH$252)</f>
        <v>71236.91165492787</v>
      </c>
      <c r="AB133" s="23">
        <f>AA133+($O$133-$Z$133)*AB252/SUM($AA$252:$AH$252)</f>
        <v>72717.49561458081</v>
      </c>
      <c r="AC133" s="23">
        <f>AB133+($O$133-$Z$133)*AC252/SUM($AA$252:$AH$252)</f>
        <v>74319.40310686006</v>
      </c>
      <c r="AD133" s="23">
        <f>AC133+($O$133-$Z$133)*AD252/SUM($AA$252:$AH$252)</f>
        <v>75870.373639776619</v>
      </c>
      <c r="AE133" s="23">
        <f t="shared" ref="AE133:AH133" si="225">AD133+($O$133-$Z$133)*AE252/SUM($AA$252:$AH$252)</f>
        <v>77597.221134106891</v>
      </c>
      <c r="AF133" s="23">
        <f t="shared" si="225"/>
        <v>79130.547195495368</v>
      </c>
      <c r="AG133" s="23">
        <f t="shared" si="225"/>
        <v>80715.146257460598</v>
      </c>
      <c r="AH133" s="23">
        <f t="shared" si="225"/>
        <v>82431.031269925763</v>
      </c>
      <c r="AI133" s="23">
        <f>AH133+($P$133-$O$133)*AI252/SUM($AI$252:$AN$252)</f>
        <v>85768.802603834323</v>
      </c>
      <c r="AJ133" s="23">
        <f t="shared" ref="AJ133:AT133" si="226">AI133+($P$133-$O$133)*AJ252/SUM($AI$252:$AN$252)</f>
        <v>88591.625501197064</v>
      </c>
      <c r="AK133" s="23">
        <f t="shared" si="226"/>
        <v>91865.703628203541</v>
      </c>
      <c r="AL133" s="23">
        <f t="shared" si="226"/>
        <v>94688.526525566282</v>
      </c>
      <c r="AM133" s="23">
        <f t="shared" si="226"/>
        <v>97511.349422929023</v>
      </c>
      <c r="AN133" s="23">
        <f t="shared" si="226"/>
        <v>100499.26818130087</v>
      </c>
      <c r="AO133" s="400">
        <f t="shared" si="226"/>
        <v>104835.46980458034</v>
      </c>
      <c r="AP133" s="400">
        <f t="shared" si="226"/>
        <v>109171.67142785981</v>
      </c>
      <c r="AQ133" s="400">
        <f t="shared" si="226"/>
        <v>113507.87305113928</v>
      </c>
      <c r="AR133" s="400">
        <f t="shared" si="226"/>
        <v>117810.75164725805</v>
      </c>
      <c r="AS133" s="400">
        <f t="shared" si="226"/>
        <v>122003.71689446493</v>
      </c>
      <c r="AT133" s="400">
        <f t="shared" si="226"/>
        <v>126196.68214167182</v>
      </c>
      <c r="AU133" s="21" t="s">
        <v>19</v>
      </c>
    </row>
    <row r="134" spans="1:47">
      <c r="A134"/>
      <c r="I134" s="1" t="s">
        <v>747</v>
      </c>
      <c r="K134" s="16" t="s">
        <v>2</v>
      </c>
      <c r="L134" s="16"/>
      <c r="M134" s="16"/>
      <c r="N134" s="16"/>
      <c r="R134" s="1" t="s">
        <v>19</v>
      </c>
      <c r="U134"/>
      <c r="W134" s="641"/>
      <c r="X134" s="641"/>
      <c r="Y134" s="641"/>
      <c r="Z134" s="641"/>
      <c r="AS134" s="21"/>
      <c r="AU134" s="21" t="s">
        <v>19</v>
      </c>
    </row>
    <row r="135" spans="1:47">
      <c r="A135"/>
      <c r="B135" s="1" t="s">
        <v>1046</v>
      </c>
      <c r="C135" s="13" t="s">
        <v>131</v>
      </c>
      <c r="D135" s="2"/>
      <c r="E135" s="2"/>
      <c r="F135" s="2"/>
      <c r="G135" s="2"/>
      <c r="H135" s="2"/>
      <c r="I135" s="2"/>
      <c r="J135" s="2"/>
      <c r="K135" s="32"/>
      <c r="L135" s="32"/>
      <c r="M135" s="32"/>
      <c r="N135" s="32"/>
      <c r="O135" s="32"/>
      <c r="P135" s="32"/>
      <c r="Q135" s="32"/>
      <c r="R135" s="2" t="s">
        <v>110</v>
      </c>
      <c r="U135"/>
      <c r="V135" s="2"/>
      <c r="W135" s="32"/>
      <c r="X135" s="32"/>
      <c r="Y135" s="32"/>
      <c r="Z135" s="32"/>
      <c r="AA135" s="32"/>
      <c r="AB135" s="32"/>
      <c r="AC135" s="32"/>
      <c r="AD135" s="32"/>
      <c r="AE135" s="32"/>
      <c r="AF135" s="32"/>
      <c r="AG135" s="32"/>
      <c r="AH135" s="32"/>
      <c r="AI135" s="32"/>
      <c r="AJ135" s="32"/>
      <c r="AK135" s="32"/>
      <c r="AL135" s="32"/>
      <c r="AM135" s="32"/>
      <c r="AN135" s="32"/>
      <c r="AO135" s="32"/>
      <c r="AP135" s="32"/>
      <c r="AQ135" s="32"/>
      <c r="AR135" s="32"/>
      <c r="AS135" s="32"/>
      <c r="AT135" s="32"/>
      <c r="AU135" s="21" t="s">
        <v>19</v>
      </c>
    </row>
    <row r="136" spans="1:47">
      <c r="D136" s="4" t="s">
        <v>307</v>
      </c>
      <c r="K136" s="16">
        <f>K139+K141+K143+K145+K147+K149+K156+K158+K160+K162</f>
        <v>62086</v>
      </c>
      <c r="L136" s="16">
        <f>L139+L141+L143+L145+L147+L149+L156+L158+L160+L162</f>
        <v>163239</v>
      </c>
      <c r="M136" s="16">
        <f>M139+M141+M143+M145+M147+M149+M156+M158+M160+M162</f>
        <v>270063</v>
      </c>
      <c r="N136" s="16">
        <f>N139+N141+N143+N145+N147+N149+N156+N158+N160+N162</f>
        <v>346286</v>
      </c>
      <c r="O136" s="21">
        <f>2*O259*O252/365-N136</f>
        <v>472951.46475955553</v>
      </c>
      <c r="P136" s="21">
        <f>(2*P259*P252)/(365/2)-O136</f>
        <v>457112.18309055932</v>
      </c>
      <c r="Q136" s="21">
        <f>2*Q259*Q252/365-O136</f>
        <v>653468.37077748089</v>
      </c>
      <c r="R136" s="1" t="s">
        <v>19</v>
      </c>
      <c r="U136"/>
      <c r="W136" s="660">
        <f>367000-20.833-7.632+0.3</f>
        <v>366971.83500000002</v>
      </c>
      <c r="X136" s="660">
        <v>360044.93</v>
      </c>
      <c r="Y136" s="660">
        <f>329000-371</f>
        <v>328629</v>
      </c>
      <c r="Z136" s="660">
        <v>291000</v>
      </c>
      <c r="AA136" s="21">
        <f>Z136+($O$136-$Z$136)*AA252/SUM($AA$252:$AH$252)</f>
        <v>299039.54556322237</v>
      </c>
      <c r="AB136" s="21">
        <f t="shared" ref="AB136:AG136" si="227">AA136+($O$136-$Z$136)*AB252/SUM($AA$252:$AH$252)</f>
        <v>322041.9081259346</v>
      </c>
      <c r="AC136" s="21">
        <f t="shared" si="227"/>
        <v>346929.15392452455</v>
      </c>
      <c r="AD136" s="21">
        <f t="shared" si="227"/>
        <v>371025.04277272744</v>
      </c>
      <c r="AE136" s="21">
        <f t="shared" si="227"/>
        <v>397853.35730100778</v>
      </c>
      <c r="AF136" s="21">
        <f t="shared" si="227"/>
        <v>421675.12151840527</v>
      </c>
      <c r="AG136" s="21">
        <f t="shared" si="227"/>
        <v>446293.46342479868</v>
      </c>
      <c r="AH136" s="21">
        <f>AG136+($O$136-$Z$136)*AH252/SUM($AA$252:$AH$252)</f>
        <v>472951.46475955553</v>
      </c>
      <c r="AI136" s="21">
        <f t="shared" ref="AI136:AT136" si="228">AH136+($P$136-$O$136)*AI252/SUM($AI$252:$AN$252)</f>
        <v>470025.45152628899</v>
      </c>
      <c r="AJ136" s="21">
        <f t="shared" si="228"/>
        <v>467550.86105061998</v>
      </c>
      <c r="AK136" s="21">
        <f t="shared" si="228"/>
        <v>464680.68362742563</v>
      </c>
      <c r="AL136" s="21">
        <f t="shared" si="228"/>
        <v>462206.09315175662</v>
      </c>
      <c r="AM136" s="21">
        <f t="shared" si="228"/>
        <v>459731.50267608761</v>
      </c>
      <c r="AN136" s="21">
        <f t="shared" si="228"/>
        <v>457112.18309055938</v>
      </c>
      <c r="AO136" s="21">
        <f t="shared" si="228"/>
        <v>453310.90910784766</v>
      </c>
      <c r="AP136" s="21">
        <f t="shared" si="228"/>
        <v>449509.63512513594</v>
      </c>
      <c r="AQ136" s="21">
        <f t="shared" si="228"/>
        <v>445708.36114242423</v>
      </c>
      <c r="AR136" s="21">
        <f t="shared" si="228"/>
        <v>441936.29935212788</v>
      </c>
      <c r="AS136" s="21">
        <f t="shared" si="228"/>
        <v>438260.59165001055</v>
      </c>
      <c r="AT136" s="21">
        <f t="shared" si="228"/>
        <v>434584.88394789322</v>
      </c>
      <c r="AU136" s="21" t="s">
        <v>19</v>
      </c>
    </row>
    <row r="137" spans="1:47">
      <c r="A137" s="47"/>
      <c r="D137" s="4"/>
      <c r="K137" s="16"/>
      <c r="L137" s="16"/>
      <c r="M137" s="16"/>
      <c r="N137" s="16"/>
      <c r="R137" s="1" t="s">
        <v>19</v>
      </c>
      <c r="U137"/>
      <c r="W137" s="641"/>
      <c r="X137" s="641"/>
      <c r="Y137" s="641"/>
      <c r="Z137" s="641"/>
      <c r="AU137" s="21" t="s">
        <v>19</v>
      </c>
    </row>
    <row r="138" spans="1:47" hidden="1" outlineLevel="1">
      <c r="E138" s="26" t="s">
        <v>114</v>
      </c>
      <c r="K138" s="17"/>
      <c r="L138" s="369"/>
      <c r="M138" s="369"/>
      <c r="N138" s="369"/>
      <c r="O138" s="369"/>
      <c r="P138" s="369"/>
      <c r="Q138" s="369"/>
      <c r="R138" s="1" t="s">
        <v>19</v>
      </c>
      <c r="U138"/>
      <c r="W138" s="641"/>
      <c r="X138" s="641"/>
      <c r="Y138" s="641"/>
      <c r="Z138" s="641"/>
      <c r="AU138" s="21" t="s">
        <v>19</v>
      </c>
    </row>
    <row r="139" spans="1:47" hidden="1" outlineLevel="1">
      <c r="D139" s="4"/>
      <c r="F139" s="4" t="s">
        <v>115</v>
      </c>
      <c r="K139" s="17">
        <v>0</v>
      </c>
      <c r="L139"/>
      <c r="M139"/>
      <c r="N139"/>
      <c r="O139" s="21">
        <f>O136*O140</f>
        <v>0</v>
      </c>
      <c r="P139" s="21">
        <f>P136*P140</f>
        <v>0</v>
      </c>
      <c r="R139" s="1" t="s">
        <v>19</v>
      </c>
      <c r="W139" s="641"/>
      <c r="X139" s="641"/>
      <c r="Y139" s="641"/>
      <c r="Z139" s="641"/>
      <c r="AU139" s="21" t="s">
        <v>19</v>
      </c>
    </row>
    <row r="140" spans="1:47" hidden="1" outlineLevel="1">
      <c r="D140" s="4"/>
      <c r="F140" s="124" t="s">
        <v>309</v>
      </c>
      <c r="K140" s="154">
        <f>K139/K136</f>
        <v>0</v>
      </c>
      <c r="L140" s="154">
        <f>L139/L136</f>
        <v>0</v>
      </c>
      <c r="M140" s="154">
        <f>M139/M136</f>
        <v>0</v>
      </c>
      <c r="N140" s="154">
        <f>N139/N136</f>
        <v>0</v>
      </c>
      <c r="O140" s="674">
        <v>0</v>
      </c>
      <c r="P140" s="674">
        <f>O140</f>
        <v>0</v>
      </c>
      <c r="Q140" s="571"/>
      <c r="R140" s="1" t="s">
        <v>19</v>
      </c>
      <c r="U140" s="27"/>
      <c r="W140" s="641"/>
      <c r="X140" s="641"/>
      <c r="Y140" s="641"/>
      <c r="Z140" s="641"/>
      <c r="AU140" s="21" t="s">
        <v>19</v>
      </c>
    </row>
    <row r="141" spans="1:47" hidden="1" outlineLevel="1">
      <c r="D141" s="4"/>
      <c r="F141" s="4" t="s">
        <v>116</v>
      </c>
      <c r="K141" s="17">
        <v>30827</v>
      </c>
      <c r="L141" s="17">
        <v>59417</v>
      </c>
      <c r="M141" s="17">
        <v>92512</v>
      </c>
      <c r="N141" s="17">
        <v>55619</v>
      </c>
      <c r="O141" s="21">
        <f>O142*O136</f>
        <v>75672.234361528885</v>
      </c>
      <c r="P141" s="21">
        <f>P142*P136</f>
        <v>73137.949294489488</v>
      </c>
      <c r="R141" s="1" t="s">
        <v>19</v>
      </c>
      <c r="W141" s="641"/>
      <c r="X141" s="641"/>
      <c r="Y141" s="641"/>
      <c r="Z141" s="641"/>
      <c r="AU141" s="21" t="s">
        <v>19</v>
      </c>
    </row>
    <row r="142" spans="1:47" s="27" customFormat="1" hidden="1" outlineLevel="1">
      <c r="D142" s="124"/>
      <c r="F142" s="124" t="s">
        <v>309</v>
      </c>
      <c r="K142" s="155">
        <f>K141/K136</f>
        <v>0.49652095480462582</v>
      </c>
      <c r="L142" s="155">
        <f>L141/L136</f>
        <v>0.36398777252984887</v>
      </c>
      <c r="M142" s="155">
        <f>M141/M136</f>
        <v>0.34255710704539311</v>
      </c>
      <c r="N142" s="155">
        <f>N141/N136</f>
        <v>0.16061579157112907</v>
      </c>
      <c r="O142" s="674">
        <v>0.16</v>
      </c>
      <c r="P142" s="674">
        <v>0.16</v>
      </c>
      <c r="Q142" s="571"/>
      <c r="R142" s="1" t="s">
        <v>19</v>
      </c>
      <c r="S142"/>
      <c r="T142"/>
      <c r="W142" s="648"/>
      <c r="X142" s="648"/>
      <c r="Y142" s="648"/>
      <c r="Z142" s="648"/>
      <c r="AA142" s="28"/>
      <c r="AB142" s="28"/>
      <c r="AC142" s="28"/>
      <c r="AD142" s="28"/>
      <c r="AE142" s="28"/>
      <c r="AF142" s="28"/>
      <c r="AG142" s="28"/>
      <c r="AH142" s="28"/>
      <c r="AI142" s="28"/>
      <c r="AJ142" s="28"/>
      <c r="AK142" s="28"/>
      <c r="AL142" s="28"/>
      <c r="AM142" s="28"/>
      <c r="AN142" s="28"/>
      <c r="AO142" s="28"/>
      <c r="AP142" s="28"/>
      <c r="AQ142" s="28"/>
      <c r="AR142" s="28"/>
      <c r="AS142" s="522"/>
      <c r="AT142" s="28"/>
      <c r="AU142" s="21" t="s">
        <v>19</v>
      </c>
    </row>
    <row r="143" spans="1:47" hidden="1" outlineLevel="1">
      <c r="D143" s="4"/>
      <c r="F143" s="4" t="s">
        <v>118</v>
      </c>
      <c r="K143" s="17">
        <v>0</v>
      </c>
      <c r="L143" s="17">
        <v>26426</v>
      </c>
      <c r="M143" s="17">
        <v>65125</v>
      </c>
      <c r="N143" s="17">
        <v>81111</v>
      </c>
      <c r="O143" s="21">
        <f>O144*O136</f>
        <v>108778.83689469777</v>
      </c>
      <c r="P143" s="21">
        <f>P144*P136</f>
        <v>114278.04577263983</v>
      </c>
      <c r="R143" s="1" t="s">
        <v>19</v>
      </c>
      <c r="W143" s="641"/>
      <c r="X143" s="641"/>
      <c r="Y143" s="641"/>
      <c r="Z143" s="641"/>
      <c r="AB143" s="28"/>
      <c r="AU143" s="21" t="s">
        <v>19</v>
      </c>
    </row>
    <row r="144" spans="1:47" s="27" customFormat="1" hidden="1" outlineLevel="1">
      <c r="A144" s="47"/>
      <c r="D144" s="124"/>
      <c r="F144" s="124" t="s">
        <v>309</v>
      </c>
      <c r="K144" s="155">
        <f>K143/K136</f>
        <v>0</v>
      </c>
      <c r="L144" s="155">
        <f>L143/L136</f>
        <v>0.16188533377440439</v>
      </c>
      <c r="M144" s="155">
        <f>M143/M136</f>
        <v>0.24114743596864435</v>
      </c>
      <c r="N144" s="155">
        <f>N143/N136</f>
        <v>0.23423124238346338</v>
      </c>
      <c r="O144" s="674">
        <v>0.23</v>
      </c>
      <c r="P144" s="674">
        <v>0.25</v>
      </c>
      <c r="Q144" s="571"/>
      <c r="R144" s="1" t="s">
        <v>19</v>
      </c>
      <c r="S144"/>
      <c r="T144"/>
      <c r="W144" s="648"/>
      <c r="X144" s="648"/>
      <c r="Y144" s="648"/>
      <c r="Z144" s="648"/>
      <c r="AA144" s="28"/>
      <c r="AC144" s="28"/>
      <c r="AD144" s="28"/>
      <c r="AE144" s="28"/>
      <c r="AF144" s="28"/>
      <c r="AG144" s="28"/>
      <c r="AH144" s="28"/>
      <c r="AI144" s="28"/>
      <c r="AJ144" s="28"/>
      <c r="AK144" s="28"/>
      <c r="AL144" s="28"/>
      <c r="AM144" s="28"/>
      <c r="AN144" s="28"/>
      <c r="AO144" s="28"/>
      <c r="AP144" s="28"/>
      <c r="AQ144" s="28"/>
      <c r="AR144" s="28"/>
      <c r="AS144" s="522"/>
      <c r="AT144" s="28"/>
      <c r="AU144" s="21" t="s">
        <v>19</v>
      </c>
    </row>
    <row r="145" spans="1:47" hidden="1" outlineLevel="1">
      <c r="A145" s="47"/>
      <c r="D145" s="4"/>
      <c r="F145" s="4" t="s">
        <v>120</v>
      </c>
      <c r="K145" s="17">
        <v>0</v>
      </c>
      <c r="L145" s="17">
        <v>7942</v>
      </c>
      <c r="M145" s="17">
        <v>26378</v>
      </c>
      <c r="N145" s="17">
        <v>29275</v>
      </c>
      <c r="O145" s="21">
        <f>O146*O136</f>
        <v>40200.87450456222</v>
      </c>
      <c r="P145" s="21">
        <f>P146*P136</f>
        <v>45711.218309055934</v>
      </c>
      <c r="R145" s="1" t="s">
        <v>19</v>
      </c>
      <c r="W145" s="641"/>
      <c r="X145" s="641"/>
      <c r="Y145" s="641"/>
      <c r="Z145" s="641"/>
      <c r="AU145" s="21" t="s">
        <v>19</v>
      </c>
    </row>
    <row r="146" spans="1:47" s="27" customFormat="1" hidden="1" outlineLevel="1">
      <c r="D146" s="124"/>
      <c r="F146" s="124" t="s">
        <v>309</v>
      </c>
      <c r="K146" s="155">
        <f>K145/K136</f>
        <v>0</v>
      </c>
      <c r="L146" s="155">
        <f>L145/L136</f>
        <v>4.8652589148426538E-2</v>
      </c>
      <c r="M146" s="155">
        <f>M145/M136</f>
        <v>9.7673505811606928E-2</v>
      </c>
      <c r="N146" s="155">
        <f>N145/N136</f>
        <v>8.4539946749218858E-2</v>
      </c>
      <c r="O146" s="674">
        <v>8.5000000000000006E-2</v>
      </c>
      <c r="P146" s="674">
        <v>0.1</v>
      </c>
      <c r="Q146" s="571"/>
      <c r="R146" s="1" t="s">
        <v>19</v>
      </c>
      <c r="S146"/>
      <c r="T146"/>
      <c r="W146" s="648"/>
      <c r="X146" s="648"/>
      <c r="Y146" s="648"/>
      <c r="Z146" s="648"/>
      <c r="AA146" s="28"/>
      <c r="AB146" s="28"/>
      <c r="AC146" s="28"/>
      <c r="AD146" s="28"/>
      <c r="AE146" s="28"/>
      <c r="AF146" s="28"/>
      <c r="AG146" s="28"/>
      <c r="AH146" s="28"/>
      <c r="AI146" s="28"/>
      <c r="AJ146" s="28"/>
      <c r="AK146" s="28"/>
      <c r="AL146" s="28"/>
      <c r="AM146" s="28"/>
      <c r="AN146" s="28"/>
      <c r="AO146" s="28"/>
      <c r="AP146" s="28"/>
      <c r="AQ146" s="28"/>
      <c r="AR146" s="28"/>
      <c r="AS146" s="522"/>
      <c r="AT146" s="28"/>
      <c r="AU146" s="21" t="s">
        <v>19</v>
      </c>
    </row>
    <row r="147" spans="1:47" hidden="1" outlineLevel="1">
      <c r="D147" s="4"/>
      <c r="F147" s="4" t="s">
        <v>122</v>
      </c>
      <c r="K147" s="17">
        <v>0</v>
      </c>
      <c r="L147" s="17">
        <v>0</v>
      </c>
      <c r="M147" s="17">
        <v>21076</v>
      </c>
      <c r="N147" s="17">
        <v>33631</v>
      </c>
      <c r="O147" s="21">
        <f>O148*O136</f>
        <v>47295.146475955553</v>
      </c>
      <c r="P147" s="21">
        <f>P148*P136</f>
        <v>68566.82746358389</v>
      </c>
      <c r="R147" s="1" t="s">
        <v>19</v>
      </c>
      <c r="W147" s="641"/>
      <c r="X147" s="641"/>
      <c r="Y147" s="641"/>
      <c r="Z147" s="641"/>
      <c r="AU147" s="21" t="s">
        <v>19</v>
      </c>
    </row>
    <row r="148" spans="1:47" s="27" customFormat="1" hidden="1" outlineLevel="1">
      <c r="D148" s="124"/>
      <c r="F148" s="124" t="s">
        <v>309</v>
      </c>
      <c r="K148" s="155">
        <f>K147/K136</f>
        <v>0</v>
      </c>
      <c r="L148" s="155">
        <f>L147/L136</f>
        <v>0</v>
      </c>
      <c r="M148" s="155">
        <f>M147/M136</f>
        <v>7.8041049681000355E-2</v>
      </c>
      <c r="N148" s="155">
        <f>N147/N136</f>
        <v>9.7119144291135079E-2</v>
      </c>
      <c r="O148" s="674">
        <v>0.1</v>
      </c>
      <c r="P148" s="674">
        <v>0.15</v>
      </c>
      <c r="Q148" s="571"/>
      <c r="R148" s="1" t="s">
        <v>19</v>
      </c>
      <c r="S148"/>
      <c r="T148"/>
      <c r="W148" s="648"/>
      <c r="X148" s="648"/>
      <c r="Y148" s="648"/>
      <c r="Z148" s="648"/>
      <c r="AA148" s="28"/>
      <c r="AB148" s="28"/>
      <c r="AC148" s="28"/>
      <c r="AD148" s="28"/>
      <c r="AE148" s="28"/>
      <c r="AF148" s="28"/>
      <c r="AG148" s="28"/>
      <c r="AH148" s="28"/>
      <c r="AI148" s="28"/>
      <c r="AJ148" s="28"/>
      <c r="AK148" s="28"/>
      <c r="AL148" s="28"/>
      <c r="AM148" s="28"/>
      <c r="AN148" s="28"/>
      <c r="AO148" s="28"/>
      <c r="AP148" s="28"/>
      <c r="AQ148" s="28"/>
      <c r="AR148" s="28"/>
      <c r="AS148" s="522"/>
      <c r="AT148" s="28"/>
      <c r="AU148" s="21" t="s">
        <v>19</v>
      </c>
    </row>
    <row r="149" spans="1:47" hidden="1" outlineLevel="1">
      <c r="D149" s="4"/>
      <c r="F149" s="4" t="s">
        <v>123</v>
      </c>
      <c r="K149" s="17">
        <v>0</v>
      </c>
      <c r="L149" s="17">
        <v>0</v>
      </c>
      <c r="M149" s="17">
        <v>4488</v>
      </c>
      <c r="N149" s="17">
        <v>16801</v>
      </c>
      <c r="O149" s="21">
        <f>O150*O136</f>
        <v>23647.573237977776</v>
      </c>
      <c r="P149" s="21">
        <f>P150*P136</f>
        <v>22855.609154527967</v>
      </c>
      <c r="R149" s="1" t="s">
        <v>19</v>
      </c>
      <c r="W149" s="641"/>
      <c r="X149" s="641"/>
      <c r="Y149" s="641"/>
      <c r="Z149" s="641"/>
      <c r="AU149" s="21" t="s">
        <v>19</v>
      </c>
    </row>
    <row r="150" spans="1:47" s="27" customFormat="1" hidden="1" outlineLevel="1">
      <c r="D150" s="124"/>
      <c r="F150" s="124" t="s">
        <v>309</v>
      </c>
      <c r="K150" s="155">
        <f>K149/K136</f>
        <v>0</v>
      </c>
      <c r="L150" s="155">
        <f>L149/L136</f>
        <v>0</v>
      </c>
      <c r="M150" s="155">
        <f>M149/M136</f>
        <v>1.6618344608480242E-2</v>
      </c>
      <c r="N150" s="155">
        <f>N149/N136</f>
        <v>4.8517699242822405E-2</v>
      </c>
      <c r="O150" s="674">
        <v>0.05</v>
      </c>
      <c r="P150" s="674">
        <v>0.05</v>
      </c>
      <c r="Q150" s="571"/>
      <c r="R150" s="1" t="s">
        <v>19</v>
      </c>
      <c r="S150"/>
      <c r="T150"/>
      <c r="W150" s="648"/>
      <c r="X150" s="648"/>
      <c r="Y150" s="648"/>
      <c r="Z150" s="648"/>
      <c r="AA150" s="28"/>
      <c r="AB150" s="28"/>
      <c r="AC150" s="28"/>
      <c r="AD150" s="28"/>
      <c r="AE150" s="28"/>
      <c r="AF150" s="28"/>
      <c r="AG150" s="28"/>
      <c r="AH150" s="28"/>
      <c r="AI150" s="28"/>
      <c r="AJ150" s="28"/>
      <c r="AK150" s="28"/>
      <c r="AL150" s="28"/>
      <c r="AM150" s="28"/>
      <c r="AN150" s="28"/>
      <c r="AO150" s="28"/>
      <c r="AP150" s="28"/>
      <c r="AQ150" s="28"/>
      <c r="AR150" s="28"/>
      <c r="AS150" s="522"/>
      <c r="AT150" s="28"/>
      <c r="AU150" s="21" t="s">
        <v>19</v>
      </c>
    </row>
    <row r="151" spans="1:47" s="26" customFormat="1" hidden="1" outlineLevel="1">
      <c r="D151" s="3"/>
      <c r="E151" s="26" t="s">
        <v>839</v>
      </c>
      <c r="F151" s="3"/>
      <c r="K151" s="616"/>
      <c r="L151" s="617">
        <f>SUM(L139,L141,L143,L145,L147,L149)</f>
        <v>93785</v>
      </c>
      <c r="M151" s="617">
        <f>SUM(M139,M141,M143,M145,M147,M149)</f>
        <v>209579</v>
      </c>
      <c r="N151" s="617">
        <f>SUM(N139,N141,N143,N145,N147,N149)</f>
        <v>216437</v>
      </c>
      <c r="O151" s="617">
        <f t="shared" ref="O151" si="229">SUM(O139,O141,O143,O145,O147,O149)</f>
        <v>295594.66547472216</v>
      </c>
      <c r="P151" s="617">
        <f>SUM(P139,P141,P143,P145,P147,P149)</f>
        <v>324549.64999429707</v>
      </c>
      <c r="Q151" s="1195"/>
      <c r="R151" s="1" t="s">
        <v>19</v>
      </c>
      <c r="S151"/>
      <c r="T151"/>
      <c r="W151" s="640"/>
      <c r="X151" s="640"/>
      <c r="Y151" s="640"/>
      <c r="Z151" s="640"/>
      <c r="AA151" s="23"/>
      <c r="AB151" s="23"/>
      <c r="AC151" s="23"/>
      <c r="AD151" s="23"/>
      <c r="AE151" s="23"/>
      <c r="AF151" s="23"/>
      <c r="AG151" s="23"/>
      <c r="AH151" s="23"/>
      <c r="AI151" s="23"/>
      <c r="AJ151" s="23"/>
      <c r="AK151" s="23"/>
      <c r="AL151" s="23"/>
      <c r="AM151" s="23"/>
      <c r="AN151" s="23"/>
      <c r="AO151" s="23"/>
      <c r="AP151" s="23"/>
      <c r="AQ151" s="23"/>
      <c r="AR151" s="23"/>
      <c r="AS151" s="618"/>
      <c r="AT151" s="23"/>
      <c r="AU151" s="21" t="s">
        <v>19</v>
      </c>
    </row>
    <row r="152" spans="1:47" s="166" customFormat="1" hidden="1" outlineLevel="1">
      <c r="D152" s="34"/>
      <c r="F152" s="34" t="s">
        <v>926</v>
      </c>
      <c r="K152" s="903"/>
      <c r="L152" s="906">
        <f>L151/L136</f>
        <v>0.57452569545267984</v>
      </c>
      <c r="M152" s="906">
        <f t="shared" ref="M152" si="230">M151/M136</f>
        <v>0.77603744311512501</v>
      </c>
      <c r="N152" s="906">
        <f>N151/N136</f>
        <v>0.62502382423776881</v>
      </c>
      <c r="O152" s="906">
        <f>O151/O136</f>
        <v>0.62499999999999989</v>
      </c>
      <c r="P152" s="906">
        <f>P151/P136</f>
        <v>0.70999999999999985</v>
      </c>
      <c r="Q152" s="1196"/>
      <c r="R152" s="1" t="s">
        <v>19</v>
      </c>
      <c r="S152"/>
      <c r="T152"/>
      <c r="W152" s="651"/>
      <c r="X152" s="651"/>
      <c r="Y152" s="651"/>
      <c r="Z152" s="651"/>
      <c r="AA152" s="904"/>
      <c r="AB152" s="904"/>
      <c r="AC152" s="904"/>
      <c r="AD152" s="904"/>
      <c r="AE152" s="904"/>
      <c r="AF152" s="904"/>
      <c r="AG152" s="904"/>
      <c r="AH152" s="904"/>
      <c r="AI152" s="904"/>
      <c r="AJ152" s="904"/>
      <c r="AK152" s="904"/>
      <c r="AL152" s="904"/>
      <c r="AM152" s="904"/>
      <c r="AN152" s="904"/>
      <c r="AO152" s="904"/>
      <c r="AP152" s="904"/>
      <c r="AQ152" s="904"/>
      <c r="AR152" s="904"/>
      <c r="AS152" s="905"/>
      <c r="AT152" s="904"/>
      <c r="AU152" s="21" t="s">
        <v>19</v>
      </c>
    </row>
    <row r="153" spans="1:47" s="166" customFormat="1" hidden="1" outlineLevel="1">
      <c r="D153" s="34"/>
      <c r="F153" s="34" t="s">
        <v>927</v>
      </c>
      <c r="K153" s="903"/>
      <c r="L153" s="906"/>
      <c r="M153" s="906"/>
      <c r="N153" s="906"/>
      <c r="O153" s="906"/>
      <c r="P153" s="906"/>
      <c r="Q153" s="1196"/>
      <c r="R153" s="1" t="s">
        <v>19</v>
      </c>
      <c r="S153"/>
      <c r="T153"/>
      <c r="W153" s="651"/>
      <c r="X153" s="651"/>
      <c r="Y153" s="651"/>
      <c r="Z153" s="651"/>
      <c r="AA153" s="904"/>
      <c r="AB153" s="904"/>
      <c r="AC153" s="904"/>
      <c r="AD153" s="904"/>
      <c r="AE153" s="904"/>
      <c r="AF153" s="904"/>
      <c r="AG153" s="904"/>
      <c r="AH153" s="904"/>
      <c r="AI153" s="904"/>
      <c r="AJ153" s="904"/>
      <c r="AK153" s="904"/>
      <c r="AL153" s="904"/>
      <c r="AM153" s="904"/>
      <c r="AN153" s="904"/>
      <c r="AO153" s="904"/>
      <c r="AP153" s="904"/>
      <c r="AQ153" s="904"/>
      <c r="AR153" s="904"/>
      <c r="AS153" s="905"/>
      <c r="AT153" s="904"/>
      <c r="AU153" s="21" t="s">
        <v>19</v>
      </c>
    </row>
    <row r="154" spans="1:47" s="27" customFormat="1" hidden="1" outlineLevel="1">
      <c r="A154" s="47"/>
      <c r="D154" s="124"/>
      <c r="F154" s="124"/>
      <c r="K154" s="155"/>
      <c r="L154" s="155"/>
      <c r="M154" s="155"/>
      <c r="N154" s="155"/>
      <c r="O154" s="615"/>
      <c r="P154" s="615"/>
      <c r="Q154" s="615"/>
      <c r="R154" s="1" t="s">
        <v>19</v>
      </c>
      <c r="S154"/>
      <c r="T154"/>
      <c r="W154" s="648"/>
      <c r="X154" s="648"/>
      <c r="Y154" s="648"/>
      <c r="Z154" s="648"/>
      <c r="AA154" s="28"/>
      <c r="AB154" s="28"/>
      <c r="AC154" s="28"/>
      <c r="AD154" s="28"/>
      <c r="AE154" s="28"/>
      <c r="AF154" s="28"/>
      <c r="AG154" s="28"/>
      <c r="AH154" s="28"/>
      <c r="AI154" s="28"/>
      <c r="AJ154" s="28"/>
      <c r="AK154" s="28"/>
      <c r="AL154" s="28"/>
      <c r="AM154" s="28"/>
      <c r="AN154" s="28"/>
      <c r="AO154" s="28"/>
      <c r="AP154" s="28"/>
      <c r="AQ154" s="28"/>
      <c r="AR154" s="28"/>
      <c r="AS154" s="522"/>
      <c r="AT154" s="28"/>
      <c r="AU154" s="21" t="s">
        <v>19</v>
      </c>
    </row>
    <row r="155" spans="1:47" hidden="1" outlineLevel="1">
      <c r="A155" s="47"/>
      <c r="D155" s="4"/>
      <c r="E155" s="26" t="s">
        <v>117</v>
      </c>
      <c r="K155" s="17"/>
      <c r="L155" s="17"/>
      <c r="M155" s="17"/>
      <c r="N155" s="17"/>
      <c r="R155" s="1" t="s">
        <v>19</v>
      </c>
      <c r="W155" s="641"/>
      <c r="X155" s="641"/>
      <c r="Y155" s="641"/>
      <c r="Z155" s="641"/>
      <c r="AU155" s="21" t="s">
        <v>19</v>
      </c>
    </row>
    <row r="156" spans="1:47" hidden="1" outlineLevel="1">
      <c r="D156" s="4"/>
      <c r="E156" s="26"/>
      <c r="F156" s="1" t="s">
        <v>115</v>
      </c>
      <c r="K156" s="17">
        <v>0</v>
      </c>
      <c r="L156"/>
      <c r="M156"/>
      <c r="N156"/>
      <c r="O156" s="21">
        <f>O157*O136</f>
        <v>0</v>
      </c>
      <c r="P156" s="21">
        <f>P157*P136</f>
        <v>0</v>
      </c>
      <c r="R156" s="1" t="s">
        <v>19</v>
      </c>
      <c r="W156" s="641"/>
      <c r="X156" s="641"/>
      <c r="Y156" s="641"/>
      <c r="Z156" s="641"/>
      <c r="AU156" s="21" t="s">
        <v>19</v>
      </c>
    </row>
    <row r="157" spans="1:47" hidden="1" outlineLevel="1">
      <c r="D157" s="4"/>
      <c r="E157" s="26"/>
      <c r="F157" s="124" t="s">
        <v>309</v>
      </c>
      <c r="K157" s="155">
        <f>K156/K136</f>
        <v>0</v>
      </c>
      <c r="L157" s="155">
        <f>L156/L136</f>
        <v>0</v>
      </c>
      <c r="M157" s="155">
        <f>M156/M136</f>
        <v>0</v>
      </c>
      <c r="N157" s="155">
        <f>N156/N136</f>
        <v>0</v>
      </c>
      <c r="O157" s="674">
        <v>0</v>
      </c>
      <c r="P157" s="153">
        <f>O157</f>
        <v>0</v>
      </c>
      <c r="Q157" s="571"/>
      <c r="R157" s="1" t="s">
        <v>19</v>
      </c>
      <c r="U157" s="27"/>
      <c r="W157" s="641"/>
      <c r="X157" s="641"/>
      <c r="Y157" s="641"/>
      <c r="Z157" s="641"/>
      <c r="AU157" s="21" t="s">
        <v>19</v>
      </c>
    </row>
    <row r="158" spans="1:47" hidden="1" outlineLevel="1">
      <c r="A158" s="47"/>
      <c r="D158" s="4"/>
      <c r="E158" s="26"/>
      <c r="F158" s="1" t="s">
        <v>116</v>
      </c>
      <c r="K158" s="17">
        <v>28482</v>
      </c>
      <c r="L158" s="17">
        <v>62711</v>
      </c>
      <c r="M158" s="17">
        <v>55833</v>
      </c>
      <c r="N158" s="17">
        <v>124239</v>
      </c>
      <c r="O158" s="21">
        <f>O159*O136</f>
        <v>169789.57584868046</v>
      </c>
      <c r="P158" s="21">
        <f>P159*P136</f>
        <v>125248.73816681324</v>
      </c>
      <c r="R158" s="1" t="s">
        <v>19</v>
      </c>
      <c r="W158" s="641"/>
      <c r="X158" s="641"/>
      <c r="Y158" s="641"/>
      <c r="Z158" s="641"/>
      <c r="AU158" s="21" t="s">
        <v>19</v>
      </c>
    </row>
    <row r="159" spans="1:47" hidden="1" outlineLevel="1">
      <c r="A159" s="47"/>
      <c r="D159" s="4"/>
      <c r="E159" s="26"/>
      <c r="F159" s="124" t="s">
        <v>309</v>
      </c>
      <c r="K159" s="155">
        <f>K158/K136</f>
        <v>0.45875076506780915</v>
      </c>
      <c r="L159" s="155">
        <f>L158/L136</f>
        <v>0.38416677387144005</v>
      </c>
      <c r="M159" s="155">
        <f>M158/M136</f>
        <v>0.20674064940402795</v>
      </c>
      <c r="N159" s="155">
        <f>N158/N136</f>
        <v>0.35877569407946031</v>
      </c>
      <c r="O159" s="908">
        <f>1-O140-O142-O144-O146-O148-O150-O157-O161-O163</f>
        <v>0.35900000000000004</v>
      </c>
      <c r="P159" s="908">
        <f>1-P140-P142-P144-P146-P148-P150-P157-P161-P163</f>
        <v>0.27399999999999997</v>
      </c>
      <c r="Q159" s="571"/>
      <c r="R159" s="1" t="s">
        <v>19</v>
      </c>
      <c r="U159" s="27"/>
      <c r="W159" s="641"/>
      <c r="X159" s="641"/>
      <c r="Y159" s="641"/>
      <c r="Z159" s="641"/>
      <c r="AU159" s="21" t="s">
        <v>19</v>
      </c>
    </row>
    <row r="160" spans="1:47" hidden="1" outlineLevel="1">
      <c r="D160" s="4"/>
      <c r="E160" s="26"/>
      <c r="F160" s="1" t="s">
        <v>118</v>
      </c>
      <c r="K160" s="17">
        <v>567</v>
      </c>
      <c r="L160" s="17">
        <v>177</v>
      </c>
      <c r="M160" s="17">
        <v>212</v>
      </c>
      <c r="N160" s="17">
        <v>1169</v>
      </c>
      <c r="O160" s="21">
        <f>O161*O136</f>
        <v>1418.8543942786666</v>
      </c>
      <c r="P160" s="21">
        <f>P161*P136</f>
        <v>1371.336549271678</v>
      </c>
      <c r="R160" s="1" t="s">
        <v>19</v>
      </c>
      <c r="W160" s="641"/>
      <c r="X160" s="641"/>
      <c r="Y160" s="641"/>
      <c r="Z160" s="641"/>
      <c r="AU160" s="21" t="s">
        <v>19</v>
      </c>
    </row>
    <row r="161" spans="1:47" hidden="1" outlineLevel="1">
      <c r="D161" s="4"/>
      <c r="E161" s="26"/>
      <c r="F161" s="124" t="s">
        <v>309</v>
      </c>
      <c r="K161" s="155">
        <f>K160/K136</f>
        <v>9.1324936378571666E-3</v>
      </c>
      <c r="L161" s="155">
        <f>L160/L136</f>
        <v>1.0842997077904178E-3</v>
      </c>
      <c r="M161" s="155">
        <f>M160/M136</f>
        <v>7.8500201804764078E-4</v>
      </c>
      <c r="N161" s="155">
        <f>N160/N136</f>
        <v>3.3758222971763223E-3</v>
      </c>
      <c r="O161" s="674">
        <v>3.0000000000000001E-3</v>
      </c>
      <c r="P161" s="674">
        <v>3.0000000000000001E-3</v>
      </c>
      <c r="Q161" s="571"/>
      <c r="R161" s="1" t="s">
        <v>19</v>
      </c>
      <c r="U161" s="27"/>
      <c r="W161" s="641"/>
      <c r="X161" s="641"/>
      <c r="Y161" s="641"/>
      <c r="Z161" s="641"/>
      <c r="AU161" s="21" t="s">
        <v>19</v>
      </c>
    </row>
    <row r="162" spans="1:47" hidden="1" outlineLevel="1">
      <c r="D162" s="4"/>
      <c r="F162" s="1" t="s">
        <v>119</v>
      </c>
      <c r="K162" s="17">
        <v>2210</v>
      </c>
      <c r="L162" s="17">
        <v>6566</v>
      </c>
      <c r="M162" s="17">
        <v>4439</v>
      </c>
      <c r="N162" s="17">
        <v>4441</v>
      </c>
      <c r="O162" s="21">
        <f>O163*O136</f>
        <v>6148.3690418742217</v>
      </c>
      <c r="P162" s="21">
        <f>P163*P136</f>
        <v>5942.4583801772706</v>
      </c>
      <c r="R162" s="1" t="s">
        <v>19</v>
      </c>
      <c r="W162" s="641"/>
      <c r="X162" s="641"/>
      <c r="Y162" s="641"/>
      <c r="Z162" s="641"/>
      <c r="AU162" s="21" t="s">
        <v>19</v>
      </c>
    </row>
    <row r="163" spans="1:47" hidden="1" outlineLevel="1">
      <c r="D163" s="4"/>
      <c r="F163" s="124" t="s">
        <v>309</v>
      </c>
      <c r="K163" s="155">
        <f>K162/K136</f>
        <v>3.5595786489707827E-2</v>
      </c>
      <c r="L163" s="155">
        <f>L162/L136</f>
        <v>4.0223230968089732E-2</v>
      </c>
      <c r="M163" s="155">
        <f>M162/M136</f>
        <v>1.6436905462799422E-2</v>
      </c>
      <c r="N163" s="155">
        <f>N162/N136</f>
        <v>1.2824659385594567E-2</v>
      </c>
      <c r="O163" s="674">
        <v>1.2999999999999999E-2</v>
      </c>
      <c r="P163" s="674">
        <v>1.2999999999999999E-2</v>
      </c>
      <c r="Q163" s="571"/>
      <c r="R163" s="1" t="s">
        <v>19</v>
      </c>
      <c r="U163" s="27"/>
      <c r="W163" s="641"/>
      <c r="X163" s="641"/>
      <c r="Y163" s="641"/>
      <c r="Z163" s="641"/>
      <c r="AU163" s="21" t="s">
        <v>19</v>
      </c>
    </row>
    <row r="164" spans="1:47" s="26" customFormat="1" hidden="1" outlineLevel="1">
      <c r="D164" s="3"/>
      <c r="E164" s="26" t="s">
        <v>839</v>
      </c>
      <c r="F164" s="3"/>
      <c r="K164" s="616"/>
      <c r="L164" s="617">
        <f>L156+L158+L160+L162</f>
        <v>69454</v>
      </c>
      <c r="M164" s="617">
        <f>M156+M158+M160+M162</f>
        <v>60484</v>
      </c>
      <c r="N164" s="617">
        <f>N156+N158+N160+N162</f>
        <v>129849</v>
      </c>
      <c r="O164" s="909">
        <f>O165*O136</f>
        <v>177356.79928483337</v>
      </c>
      <c r="P164" s="909">
        <f>P165*P136</f>
        <v>132562.53309626228</v>
      </c>
      <c r="Q164" s="1195"/>
      <c r="R164" s="1" t="s">
        <v>19</v>
      </c>
      <c r="S164"/>
      <c r="T164"/>
      <c r="U164"/>
      <c r="W164" s="640"/>
      <c r="X164" s="640"/>
      <c r="Y164" s="640"/>
      <c r="Z164" s="640"/>
      <c r="AA164" s="23"/>
      <c r="AB164" s="23"/>
      <c r="AC164" s="23"/>
      <c r="AD164" s="23"/>
      <c r="AE164" s="23"/>
      <c r="AF164" s="23"/>
      <c r="AG164" s="23"/>
      <c r="AH164" s="23"/>
      <c r="AI164" s="23"/>
      <c r="AJ164" s="23"/>
      <c r="AK164" s="23"/>
      <c r="AL164" s="23"/>
      <c r="AM164" s="23"/>
      <c r="AN164" s="23"/>
      <c r="AO164" s="23"/>
      <c r="AP164" s="23"/>
      <c r="AQ164" s="23"/>
      <c r="AR164" s="23"/>
      <c r="AS164" s="618"/>
      <c r="AT164" s="23"/>
      <c r="AU164" s="21" t="s">
        <v>19</v>
      </c>
    </row>
    <row r="165" spans="1:47" s="26" customFormat="1" hidden="1" outlineLevel="1">
      <c r="D165" s="3"/>
      <c r="F165" s="34" t="s">
        <v>926</v>
      </c>
      <c r="K165" s="616"/>
      <c r="L165" s="907">
        <f>L164/L136</f>
        <v>0.42547430454732021</v>
      </c>
      <c r="M165" s="907">
        <f t="shared" ref="M165:N165" si="231">M164/M136</f>
        <v>0.22396255688487501</v>
      </c>
      <c r="N165" s="907">
        <f t="shared" si="231"/>
        <v>0.37497617576223125</v>
      </c>
      <c r="O165" s="910">
        <f>1-O152</f>
        <v>0.37500000000000011</v>
      </c>
      <c r="P165" s="910">
        <f>1-P152</f>
        <v>0.29000000000000015</v>
      </c>
      <c r="Q165" s="1195"/>
      <c r="R165" s="1" t="s">
        <v>19</v>
      </c>
      <c r="S165"/>
      <c r="T165"/>
      <c r="W165" s="640"/>
      <c r="X165" s="640"/>
      <c r="Y165" s="640"/>
      <c r="Z165" s="640"/>
      <c r="AA165" s="23"/>
      <c r="AB165" s="23"/>
      <c r="AC165" s="23"/>
      <c r="AD165" s="23"/>
      <c r="AE165" s="23"/>
      <c r="AF165" s="23"/>
      <c r="AG165" s="23"/>
      <c r="AH165" s="23"/>
      <c r="AI165" s="23"/>
      <c r="AJ165" s="23"/>
      <c r="AK165" s="23"/>
      <c r="AL165" s="23"/>
      <c r="AM165" s="23"/>
      <c r="AN165" s="23"/>
      <c r="AO165" s="23"/>
      <c r="AP165" s="23"/>
      <c r="AQ165" s="23"/>
      <c r="AR165" s="23"/>
      <c r="AS165" s="618"/>
      <c r="AT165" s="23"/>
      <c r="AU165" s="21" t="s">
        <v>19</v>
      </c>
    </row>
    <row r="166" spans="1:47" hidden="1" outlineLevel="1">
      <c r="D166" s="4"/>
      <c r="F166" s="124"/>
      <c r="K166" s="155"/>
      <c r="L166" s="155"/>
      <c r="M166" s="155"/>
      <c r="O166" s="615"/>
      <c r="P166" s="615"/>
      <c r="Q166" s="615"/>
      <c r="R166" s="1" t="s">
        <v>19</v>
      </c>
      <c r="U166" s="27"/>
      <c r="W166" s="641"/>
      <c r="X166" s="641"/>
      <c r="Y166" s="641"/>
      <c r="Z166" s="641"/>
      <c r="AU166" s="21" t="s">
        <v>19</v>
      </c>
    </row>
    <row r="167" spans="1:47" collapsed="1">
      <c r="A167" s="47"/>
      <c r="D167" s="4" t="s">
        <v>113</v>
      </c>
      <c r="K167" s="53">
        <f>-(K139*ECL_1231!D5+K141*ECL_1231!D6+K143*ECL_1231!D7+K145*ECL_1231!D8+K147*ECL_1231!D9+K149*ECL_1231!D10+K156*ECL_1231!D12+K158*ECL_1231!D13+K160*ECL_1231!D14+K162*ECL_1231!D15)</f>
        <v>-4978.9995938794927</v>
      </c>
      <c r="L167" s="43">
        <f>-(L139*ECL_1231!E5+L141*ECL_1231!E6+L143*ECL_1231!E7+L145*ECL_1231!E8+L147*ECL_1231!E9+L149*ECL_1231!E10+L156*ECL_1231!E12+L158*ECL_1231!E13+L160*ECL_1231!E14+L162*ECL_1231!E15)</f>
        <v>-16521.999568975425</v>
      </c>
      <c r="M167" s="43">
        <f>-(M139*ECL_1231!F5+M141*ECL_1231!F6+M143*ECL_1231!F7+M145*ECL_1231!F8+M147*ECL_1231!F9+M149*ECL_1231!F10+M156*ECL_1231!F12+M158*ECL_1231!F13+M160*ECL_1231!F14+M162*ECL_1231!F15)</f>
        <v>-37587.999809495006</v>
      </c>
      <c r="N167" s="43">
        <f>-(N139*ECL_1231!H5+N141*ECL_1231!H6+N143*ECL_1231!H7+N145*ECL_1231!H8+N147*ECL_1231!H9+N149*ECL_1231!H10+N156*ECL_1231!H12+N158*ECL_1231!H13+N160*ECL_1231!H14+N162*ECL_1231!H15)</f>
        <v>-64649.286050878254</v>
      </c>
      <c r="O167" s="43">
        <f>-(O139*ECL_1231!I5+O141*ECL_1231!I6+O143*ECL_1231!I7+O145*ECL_1231!I8+O147*ECL_1231!I9+O149*ECL_1231!I10+O156*ECL_1231!I12+O158*ECL_1231!I13+O160*ECL_1231!I14+O162*ECL_1231!I15)</f>
        <v>-89451.182020314736</v>
      </c>
      <c r="P167" s="43">
        <f>-(P139*ECL_1231!J5+P141*ECL_1231!J6+P143*ECL_1231!J7+P145*ECL_1231!J8+P147*ECL_1231!J9+P149*ECL_1231!J10+P156*ECL_1231!J12+P158*ECL_1231!J13+P160*ECL_1231!J14+P162*ECL_1231!J15)</f>
        <v>-99576.479398683645</v>
      </c>
      <c r="Q167" s="43"/>
      <c r="R167" s="1" t="s">
        <v>19</v>
      </c>
      <c r="U167" s="27"/>
      <c r="W167" s="641">
        <f>N167+W168</f>
        <v>-68062.811050878256</v>
      </c>
      <c r="X167" s="641">
        <f>W167+X168</f>
        <v>-66912.811050878256</v>
      </c>
      <c r="Y167" s="641">
        <f>X167+Y168</f>
        <v>-68112.793901027821</v>
      </c>
      <c r="Z167" s="641">
        <f t="shared" ref="Z167:AH167" si="232">Y167+Z168</f>
        <v>-69356.125901027815</v>
      </c>
      <c r="AA167" s="21">
        <f>Z167+AA168</f>
        <v>-70244.028174746854</v>
      </c>
      <c r="AB167" s="21">
        <f>AA167+AB168</f>
        <v>-72784.451617804691</v>
      </c>
      <c r="AC167" s="21">
        <f t="shared" si="232"/>
        <v>-75533.045049784138</v>
      </c>
      <c r="AD167" s="21">
        <f t="shared" si="232"/>
        <v>-78194.239557278794</v>
      </c>
      <c r="AE167" s="21">
        <f t="shared" si="232"/>
        <v>-81157.208207979696</v>
      </c>
      <c r="AF167" s="21">
        <f t="shared" si="232"/>
        <v>-83788.12788450779</v>
      </c>
      <c r="AG167" s="21">
        <f t="shared" si="232"/>
        <v>-86507.023073543562</v>
      </c>
      <c r="AH167" s="21">
        <f t="shared" si="232"/>
        <v>-89451.182020314722</v>
      </c>
      <c r="AI167" s="21">
        <f t="shared" ref="AI167:AT167" si="233">AH167+AI168</f>
        <v>-91321.642735579226</v>
      </c>
      <c r="AJ167" s="21">
        <f t="shared" si="233"/>
        <v>-92903.530410755353</v>
      </c>
      <c r="AK167" s="21">
        <f t="shared" si="233"/>
        <v>-94738.297955511371</v>
      </c>
      <c r="AL167" s="21">
        <f>AK167+AL168</f>
        <v>-96320.185630687498</v>
      </c>
      <c r="AM167" s="21">
        <f t="shared" si="233"/>
        <v>-97902.073305863625</v>
      </c>
      <c r="AN167" s="21">
        <f>AM167+AN168</f>
        <v>-99576.47939868363</v>
      </c>
      <c r="AO167" s="21">
        <f t="shared" si="233"/>
        <v>-102006.45256892857</v>
      </c>
      <c r="AP167" s="21">
        <f t="shared" si="233"/>
        <v>-104436.4257391735</v>
      </c>
      <c r="AQ167" s="21">
        <f t="shared" si="233"/>
        <v>-106866.39890941844</v>
      </c>
      <c r="AR167" s="21">
        <f t="shared" si="233"/>
        <v>-109277.69811821354</v>
      </c>
      <c r="AS167" s="21">
        <f t="shared" si="233"/>
        <v>-111627.40275366735</v>
      </c>
      <c r="AT167" s="21">
        <f t="shared" si="233"/>
        <v>-113977.10738912117</v>
      </c>
      <c r="AU167" s="21" t="s">
        <v>19</v>
      </c>
    </row>
    <row r="168" spans="1:47" ht="15" thickBot="1">
      <c r="D168" s="4"/>
      <c r="F168" s="27" t="s">
        <v>198</v>
      </c>
      <c r="K168" s="18">
        <v>-3553</v>
      </c>
      <c r="L168" s="54">
        <f>L167-K167</f>
        <v>-11542.999975095932</v>
      </c>
      <c r="M168" s="54">
        <f>M167-L167</f>
        <v>-21066.000240519581</v>
      </c>
      <c r="N168" s="54">
        <f>N167-M167</f>
        <v>-27061.286241383248</v>
      </c>
      <c r="O168" s="54">
        <f>O167-N167</f>
        <v>-24801.895969436482</v>
      </c>
      <c r="P168" s="54">
        <f>P167-O167</f>
        <v>-10125.297378368909</v>
      </c>
      <c r="Q168" s="43"/>
      <c r="R168" s="1" t="s">
        <v>19</v>
      </c>
      <c r="W168" s="964">
        <f>-3434+20.475</f>
        <v>-3413.5250000000001</v>
      </c>
      <c r="X168" s="964">
        <v>1150</v>
      </c>
      <c r="Y168" s="964">
        <f>-1571+371+0.01714985044</f>
        <v>-1199.9828501495599</v>
      </c>
      <c r="Z168" s="964">
        <f>2757-0.332-4000</f>
        <v>-1243.3319999999999</v>
      </c>
      <c r="AA168" s="125">
        <f>($O$168-SUM($W$168:$Z$168))*AA252/SUM($AA$252:$AH$252)</f>
        <v>-887.90227371903563</v>
      </c>
      <c r="AB168" s="125">
        <f t="shared" ref="AB168:AG168" si="234">($O$168-SUM($W$168:$Z$168))*AB252/SUM($AA$252:$AH$252)</f>
        <v>-2540.4234430578358</v>
      </c>
      <c r="AC168" s="125">
        <f t="shared" si="234"/>
        <v>-2748.5934319794405</v>
      </c>
      <c r="AD168" s="125">
        <f t="shared" si="234"/>
        <v>-2661.1945074946589</v>
      </c>
      <c r="AE168" s="125">
        <f t="shared" si="234"/>
        <v>-2962.9686507009069</v>
      </c>
      <c r="AF168" s="125">
        <f t="shared" si="234"/>
        <v>-2630.9196765280981</v>
      </c>
      <c r="AG168" s="125">
        <f t="shared" si="234"/>
        <v>-2718.8951890357757</v>
      </c>
      <c r="AH168" s="125">
        <f>($O$168-SUM($W$168:$Z$168))*AH252/SUM($AA$252:$AH$252)</f>
        <v>-2944.1589467711665</v>
      </c>
      <c r="AI168" s="125">
        <f t="shared" ref="AI168:AT168" si="235">$P$168*AI252/SUM($AI$252:$AN$252)</f>
        <v>-1870.4607152645044</v>
      </c>
      <c r="AJ168" s="125">
        <f t="shared" si="235"/>
        <v>-1581.88767517613</v>
      </c>
      <c r="AK168" s="125">
        <f t="shared" si="235"/>
        <v>-1834.7675447560157</v>
      </c>
      <c r="AL168" s="125">
        <f t="shared" si="235"/>
        <v>-1581.88767517613</v>
      </c>
      <c r="AM168" s="125">
        <f t="shared" si="235"/>
        <v>-1581.88767517613</v>
      </c>
      <c r="AN168" s="125">
        <f t="shared" si="235"/>
        <v>-1674.4060928199995</v>
      </c>
      <c r="AO168" s="125">
        <f t="shared" si="235"/>
        <v>-2429.9731702449321</v>
      </c>
      <c r="AP168" s="125">
        <f t="shared" si="235"/>
        <v>-2429.9731702449321</v>
      </c>
      <c r="AQ168" s="125">
        <f t="shared" si="235"/>
        <v>-2429.9731702449321</v>
      </c>
      <c r="AR168" s="125">
        <f t="shared" si="235"/>
        <v>-2411.2992087950947</v>
      </c>
      <c r="AS168" s="125">
        <f t="shared" si="235"/>
        <v>-2349.7046354538188</v>
      </c>
      <c r="AT168" s="125">
        <f t="shared" si="235"/>
        <v>-2349.7046354538188</v>
      </c>
      <c r="AU168" s="21" t="s">
        <v>19</v>
      </c>
    </row>
    <row r="169" spans="1:47">
      <c r="A169" s="47"/>
      <c r="D169" s="4" t="s">
        <v>132</v>
      </c>
      <c r="K169" s="23">
        <f t="shared" ref="K169:M169" si="236">SUM(K136,K167)</f>
        <v>57107.000406120511</v>
      </c>
      <c r="L169" s="23">
        <f t="shared" si="236"/>
        <v>146717.00043102459</v>
      </c>
      <c r="M169" s="23">
        <f t="shared" si="236"/>
        <v>232475.000190505</v>
      </c>
      <c r="N169" s="23">
        <f>SUM(N136,N167)</f>
        <v>281636.71394912177</v>
      </c>
      <c r="O169" s="23">
        <f>SUM(O136,O167)</f>
        <v>383500.28273924079</v>
      </c>
      <c r="P169" s="23">
        <f>SUM(P136,P167)</f>
        <v>357535.70369187568</v>
      </c>
      <c r="Q169" s="23"/>
      <c r="R169" s="1" t="s">
        <v>19</v>
      </c>
      <c r="W169" s="640">
        <f>SUM(W136,W167)</f>
        <v>298909.02394912177</v>
      </c>
      <c r="X169" s="640">
        <f>SUM(X136,X167)</f>
        <v>293132.11894912174</v>
      </c>
      <c r="Y169" s="640">
        <f>SUM(Y136,Y167)</f>
        <v>260516.20609897218</v>
      </c>
      <c r="Z169" s="640">
        <f>SUM(Z136,Z167)</f>
        <v>221643.87409897218</v>
      </c>
      <c r="AA169" s="23">
        <f>SUM(AA136,AA167)</f>
        <v>228795.51738847553</v>
      </c>
      <c r="AB169" s="23">
        <f t="shared" ref="AB169:AT169" si="237">SUM(AB136,AB167)</f>
        <v>249257.45650812989</v>
      </c>
      <c r="AC169" s="23">
        <f t="shared" si="237"/>
        <v>271396.10887474043</v>
      </c>
      <c r="AD169" s="23">
        <f t="shared" si="237"/>
        <v>292830.80321544863</v>
      </c>
      <c r="AE169" s="23">
        <f t="shared" si="237"/>
        <v>316696.1490930281</v>
      </c>
      <c r="AF169" s="23">
        <f t="shared" si="237"/>
        <v>337886.99363389751</v>
      </c>
      <c r="AG169" s="23">
        <f t="shared" si="237"/>
        <v>359786.44035125512</v>
      </c>
      <c r="AH169" s="23">
        <f t="shared" si="237"/>
        <v>383500.28273924079</v>
      </c>
      <c r="AI169" s="23">
        <f t="shared" si="237"/>
        <v>378703.80879070977</v>
      </c>
      <c r="AJ169" s="23">
        <f t="shared" si="237"/>
        <v>374647.33063986461</v>
      </c>
      <c r="AK169" s="23">
        <f t="shared" si="237"/>
        <v>369942.38567191426</v>
      </c>
      <c r="AL169" s="23">
        <f t="shared" si="237"/>
        <v>365885.90752106911</v>
      </c>
      <c r="AM169" s="23">
        <f t="shared" si="237"/>
        <v>361829.42937022401</v>
      </c>
      <c r="AN169" s="23">
        <f t="shared" si="237"/>
        <v>357535.70369187574</v>
      </c>
      <c r="AO169" s="23">
        <f t="shared" si="237"/>
        <v>351304.45653891913</v>
      </c>
      <c r="AP169" s="23">
        <f t="shared" si="237"/>
        <v>345073.20938596246</v>
      </c>
      <c r="AQ169" s="23">
        <f t="shared" si="237"/>
        <v>338841.96223300579</v>
      </c>
      <c r="AR169" s="23">
        <f t="shared" si="237"/>
        <v>332658.60123391438</v>
      </c>
      <c r="AS169" s="23">
        <f t="shared" si="237"/>
        <v>326633.18889634323</v>
      </c>
      <c r="AT169" s="23">
        <f t="shared" si="237"/>
        <v>320607.77655877208</v>
      </c>
      <c r="AU169" s="21" t="s">
        <v>19</v>
      </c>
    </row>
    <row r="170" spans="1:47">
      <c r="A170" s="328"/>
      <c r="D170" s="4"/>
      <c r="K170" s="23"/>
      <c r="L170" s="23"/>
      <c r="M170" s="23"/>
      <c r="N170" s="59"/>
      <c r="R170" s="1" t="s">
        <v>19</v>
      </c>
      <c r="U170" s="21"/>
      <c r="W170" s="641"/>
      <c r="X170" s="641"/>
      <c r="Y170" s="641"/>
      <c r="Z170" s="641"/>
      <c r="AS170" s="21"/>
      <c r="AU170" s="21" t="s">
        <v>19</v>
      </c>
    </row>
    <row r="171" spans="1:47">
      <c r="H171" s="1" t="s">
        <v>103</v>
      </c>
      <c r="I171" s="21">
        <f>SUM(K171:O171)</f>
        <v>4.0612051088828593E-4</v>
      </c>
      <c r="K171" s="283">
        <f>K169-'Consolidated Financials'!J148</f>
        <v>4.0612051088828593E-4</v>
      </c>
      <c r="L171" s="47"/>
      <c r="M171" s="47"/>
      <c r="N171" s="47"/>
      <c r="O171" t="b">
        <f>O140+O142+O144+O146+O148+O150+O157+O159+O161+O163=1</f>
        <v>1</v>
      </c>
      <c r="P171" t="b">
        <f>P140+P142+P144+P146+P148+P150+P157+P159+P161+P163=1</f>
        <v>1</v>
      </c>
      <c r="Q171" s="283"/>
      <c r="R171" s="1" t="s">
        <v>19</v>
      </c>
      <c r="W171" s="661">
        <f>W172-W169</f>
        <v>-0.30002316879108548</v>
      </c>
      <c r="X171" s="661">
        <f>X172-X169</f>
        <v>-2.7004745788872242E-5</v>
      </c>
      <c r="Y171" s="641">
        <f>Y172-Y169</f>
        <v>2.2793294832808897E-2</v>
      </c>
      <c r="Z171" s="1006">
        <f>Z172-Z169</f>
        <v>9.2817936092615128E-6</v>
      </c>
      <c r="AS171" s="21"/>
      <c r="AU171" s="21" t="s">
        <v>19</v>
      </c>
    </row>
    <row r="172" spans="1:47">
      <c r="I172" s="21"/>
      <c r="K172" s="29"/>
      <c r="L172" s="47"/>
      <c r="M172" s="328"/>
      <c r="N172" s="328"/>
      <c r="R172" s="1" t="s">
        <v>19</v>
      </c>
      <c r="W172" s="641">
        <v>298908.72392595297</v>
      </c>
      <c r="X172" s="641">
        <v>293132.11892211699</v>
      </c>
      <c r="Y172" s="641">
        <v>260516.22889226701</v>
      </c>
      <c r="Z172" s="641">
        <v>221643.87410825398</v>
      </c>
      <c r="AS172" s="21"/>
      <c r="AU172" s="21" t="s">
        <v>19</v>
      </c>
    </row>
    <row r="173" spans="1:47">
      <c r="B173" s="1" t="s">
        <v>1046</v>
      </c>
      <c r="C173" s="13" t="s">
        <v>133</v>
      </c>
      <c r="D173" s="2"/>
      <c r="E173" s="2"/>
      <c r="F173" s="2"/>
      <c r="G173" s="2"/>
      <c r="H173" s="2"/>
      <c r="I173" s="2"/>
      <c r="J173" s="2"/>
      <c r="K173" s="32"/>
      <c r="L173" s="32"/>
      <c r="M173" s="32"/>
      <c r="N173" s="32"/>
      <c r="O173" s="32"/>
      <c r="P173" s="32"/>
      <c r="Q173" s="32"/>
      <c r="R173" s="2" t="s">
        <v>110</v>
      </c>
      <c r="V173" s="2"/>
      <c r="W173" s="32"/>
      <c r="X173" s="32"/>
      <c r="Y173" s="32"/>
      <c r="Z173" s="32"/>
      <c r="AA173" s="32"/>
      <c r="AB173" s="32"/>
      <c r="AC173" s="32"/>
      <c r="AD173" s="32"/>
      <c r="AE173" s="32"/>
      <c r="AF173" s="32"/>
      <c r="AG173" s="32"/>
      <c r="AH173" s="32"/>
      <c r="AI173" s="32"/>
      <c r="AJ173" s="32"/>
      <c r="AK173" s="32"/>
      <c r="AL173" s="32"/>
      <c r="AM173" s="32"/>
      <c r="AN173" s="32"/>
      <c r="AO173" s="32"/>
      <c r="AP173" s="32"/>
      <c r="AQ173" s="32"/>
      <c r="AR173" s="32"/>
      <c r="AS173" s="32"/>
      <c r="AT173" s="32"/>
      <c r="AU173" s="21" t="s">
        <v>19</v>
      </c>
    </row>
    <row r="174" spans="1:47">
      <c r="C174" s="26"/>
      <c r="D174" s="26" t="s">
        <v>537</v>
      </c>
      <c r="E174" s="26"/>
      <c r="F174" s="26"/>
      <c r="G174" s="26"/>
      <c r="H174" s="26"/>
      <c r="I174" s="26"/>
      <c r="J174" s="26"/>
      <c r="K174" s="23">
        <f>K175+K178+K179+K182+K184+K176</f>
        <v>59591</v>
      </c>
      <c r="L174" s="23">
        <f t="shared" ref="L174:M174" si="238">L175+L178+L179+L182+L184+L176+L181</f>
        <v>72327</v>
      </c>
      <c r="M174" s="23">
        <f t="shared" si="238"/>
        <v>40825</v>
      </c>
      <c r="N174" s="23">
        <f>N175+N178+N179+N182+N184+N176+N181</f>
        <v>81874</v>
      </c>
      <c r="O174" s="23">
        <f>O175+O178+O179+O182+O184+O176+O181</f>
        <v>104288.87913467811</v>
      </c>
      <c r="P174" s="23">
        <f>P175+P178+P179+P182+P184+P176+P181</f>
        <v>82109.543576869677</v>
      </c>
      <c r="Q174" s="23"/>
      <c r="R174" s="1" t="s">
        <v>19</v>
      </c>
      <c r="U174" s="26"/>
      <c r="V174" s="26"/>
      <c r="W174" s="640">
        <f>W175+W178+W179+W182+W184+W176+W181</f>
        <v>97381.150699999998</v>
      </c>
      <c r="X174" s="640">
        <f>X175+X178+X179+X182+X184+X176+X181</f>
        <v>67575.279307587363</v>
      </c>
      <c r="Y174" s="640">
        <f>Y175+Y178+Y179+Y182+Y184+Y176+Y181</f>
        <v>89533.203416905453</v>
      </c>
      <c r="Z174" s="640">
        <f>Z175+Z178+Z179+Z182+Z184+Z176+Z181</f>
        <v>85442.847100439161</v>
      </c>
      <c r="AA174" s="23">
        <f>AA175+AA178+AA179+AA182+AA184+AA176+AA181</f>
        <v>85864.927621896495</v>
      </c>
      <c r="AB174" s="23">
        <f t="shared" ref="AB174:AN174" si="239">AB175+AB178+AB179+AB182+AB184+AB176+AB181</f>
        <v>87072.564186534451</v>
      </c>
      <c r="AC174" s="23">
        <f t="shared" si="239"/>
        <v>90335.68046776652</v>
      </c>
      <c r="AD174" s="23">
        <f>AD175+AD178+AD179+AD182+AD184+AD176+AD181</f>
        <v>93394.206551363721</v>
      </c>
      <c r="AE174" s="23">
        <f t="shared" si="239"/>
        <v>96433.142944938387</v>
      </c>
      <c r="AF174" s="23">
        <f t="shared" si="239"/>
        <v>99151.190282768061</v>
      </c>
      <c r="AG174" s="23">
        <f t="shared" si="239"/>
        <v>101748.0148565274</v>
      </c>
      <c r="AH174" s="23">
        <f>AH175+AH178+AH179+AH182+AH184+AH176+AH181</f>
        <v>104288.87913467809</v>
      </c>
      <c r="AI174" s="23">
        <f t="shared" si="239"/>
        <v>100657.27736736124</v>
      </c>
      <c r="AJ174" s="23">
        <f t="shared" si="239"/>
        <v>97643.241197427211</v>
      </c>
      <c r="AK174" s="23">
        <f t="shared" si="239"/>
        <v>93629.144538452936</v>
      </c>
      <c r="AL174" s="23">
        <f t="shared" si="239"/>
        <v>90125.977788529766</v>
      </c>
      <c r="AM174" s="23">
        <f t="shared" si="239"/>
        <v>86378.245748612055</v>
      </c>
      <c r="AN174" s="23">
        <f t="shared" si="239"/>
        <v>82109.543576869648</v>
      </c>
      <c r="AO174" s="23">
        <f t="shared" ref="AO174:AT174" si="240">AO175+AO178+AO179+AO182+AO184+AO176+AO181</f>
        <v>75338.969906853396</v>
      </c>
      <c r="AP174" s="23">
        <f t="shared" si="240"/>
        <v>68486.874473505624</v>
      </c>
      <c r="AQ174" s="23">
        <f t="shared" si="240"/>
        <v>61553.257276826334</v>
      </c>
      <c r="AR174" s="23">
        <f t="shared" si="240"/>
        <v>54593.90800164079</v>
      </c>
      <c r="AS174" s="23">
        <f t="shared" si="240"/>
        <v>47737.05479152545</v>
      </c>
      <c r="AT174" s="23">
        <f t="shared" si="240"/>
        <v>40798.679818078585</v>
      </c>
      <c r="AU174" s="21" t="s">
        <v>19</v>
      </c>
    </row>
    <row r="175" spans="1:47">
      <c r="A175"/>
      <c r="D175" s="21" t="s">
        <v>134</v>
      </c>
      <c r="J175" s="261"/>
      <c r="K175" s="20">
        <v>11123</v>
      </c>
      <c r="L175" s="20">
        <v>39470</v>
      </c>
      <c r="M175" s="20">
        <v>2897</v>
      </c>
      <c r="N175" s="20">
        <v>6032</v>
      </c>
      <c r="O175" s="21">
        <f>-O261*O253*2/365-N175</f>
        <v>6090.9273452444304</v>
      </c>
      <c r="P175" s="21">
        <f>-P261*P253*2/(365/2)-O175</f>
        <v>7628.8451135975665</v>
      </c>
      <c r="R175" s="1" t="s">
        <v>19</v>
      </c>
      <c r="U175" s="27"/>
      <c r="W175" s="660">
        <f>9107.4955-26.3448</f>
        <v>9081.1507000000001</v>
      </c>
      <c r="X175" s="660">
        <v>5500</v>
      </c>
      <c r="Y175" s="660">
        <v>5526.982858329523</v>
      </c>
      <c r="Z175" s="660">
        <v>6000</v>
      </c>
      <c r="AA175" s="21">
        <f>Z175+($O$175-$Z$175)*AA252/SUM($AA$252:$AH$252)</f>
        <v>6004.0176347906927</v>
      </c>
      <c r="AB175" s="21">
        <f>AA175+($O$175-$Z$175)*AB252/SUM($AA$252:$AH$252)</f>
        <v>6015.5126989548708</v>
      </c>
      <c r="AC175" s="21">
        <f>AB175+($O$175-$Z$175)*AC252/SUM($AA$252:$AH$252)</f>
        <v>6027.9497034818842</v>
      </c>
      <c r="AD175" s="21">
        <f t="shared" ref="AD175:AG175" si="241">AC175+($O$175-$Z$175)*AD252/SUM($AA$252:$AH$252)</f>
        <v>6039.9912399826608</v>
      </c>
      <c r="AE175" s="21">
        <f t="shared" si="241"/>
        <v>6053.398262677767</v>
      </c>
      <c r="AF175" s="21">
        <f t="shared" si="241"/>
        <v>6065.3028097622828</v>
      </c>
      <c r="AG175" s="21">
        <f t="shared" si="241"/>
        <v>6077.6054338539661</v>
      </c>
      <c r="AH175" s="21">
        <f>AG175+($O$175-$Z$175)*AH252/SUM($AA$252:$AH$252)</f>
        <v>6090.9273452444304</v>
      </c>
      <c r="AI175" s="21">
        <f t="shared" ref="AI175:AT175" si="242">AH175+($P$175-$O$175)*AI252/SUM($AI$252:$AN$252)</f>
        <v>6375.0291016192332</v>
      </c>
      <c r="AJ175" s="21">
        <f t="shared" si="242"/>
        <v>6615.2998879755451</v>
      </c>
      <c r="AK175" s="21">
        <f t="shared" si="242"/>
        <v>6893.9802568016594</v>
      </c>
      <c r="AL175" s="21">
        <f t="shared" si="242"/>
        <v>7134.2510431579713</v>
      </c>
      <c r="AM175" s="21">
        <f t="shared" si="242"/>
        <v>7374.5218295142831</v>
      </c>
      <c r="AN175" s="21">
        <f t="shared" si="242"/>
        <v>7628.8451135975656</v>
      </c>
      <c r="AO175" s="21">
        <f t="shared" si="242"/>
        <v>7997.9304624511014</v>
      </c>
      <c r="AP175" s="21">
        <f t="shared" si="242"/>
        <v>8367.0158113046382</v>
      </c>
      <c r="AQ175" s="21">
        <f t="shared" si="242"/>
        <v>8736.101160158174</v>
      </c>
      <c r="AR175" s="21">
        <f t="shared" si="242"/>
        <v>9102.3501461824471</v>
      </c>
      <c r="AS175" s="21">
        <f t="shared" si="242"/>
        <v>9459.2436155008054</v>
      </c>
      <c r="AT175" s="21">
        <f t="shared" si="242"/>
        <v>9816.1370848191636</v>
      </c>
      <c r="AU175" s="21" t="s">
        <v>19</v>
      </c>
    </row>
    <row r="176" spans="1:47">
      <c r="A176"/>
      <c r="D176" s="21" t="s">
        <v>844</v>
      </c>
      <c r="E176" s="27"/>
      <c r="J176" s="261"/>
      <c r="K176" s="20">
        <v>43651</v>
      </c>
      <c r="L176" s="20">
        <v>24649</v>
      </c>
      <c r="M176" s="20">
        <v>25485</v>
      </c>
      <c r="N176" s="20">
        <v>53920</v>
      </c>
      <c r="O176" s="39">
        <f>-'IS-Other Calculations'!N130*O177</f>
        <v>69022.87068146457</v>
      </c>
      <c r="P176" s="39">
        <f>-'IS-Other Calculations'!O130*P177</f>
        <v>45837.223112472944</v>
      </c>
      <c r="Q176" s="39"/>
      <c r="R176" s="1" t="s">
        <v>19</v>
      </c>
      <c r="U176"/>
      <c r="W176" s="660">
        <v>71000</v>
      </c>
      <c r="X176" s="660">
        <v>46512</v>
      </c>
      <c r="Y176" s="660">
        <v>70000</v>
      </c>
      <c r="Z176" s="660">
        <v>65358</v>
      </c>
      <c r="AA176" s="21">
        <f>Z176+($O$176-$Z$176)*AA252/SUM($AA$252:$AH$252)</f>
        <v>65519.932715770592</v>
      </c>
      <c r="AB176" s="21">
        <f t="shared" ref="AB176:AH176" si="243">AA176+($O$176-$Z$176)*AB252/SUM($AA$252:$AH$252)</f>
        <v>65983.246843369969</v>
      </c>
      <c r="AC176" s="21">
        <f t="shared" si="243"/>
        <v>66484.526333426198</v>
      </c>
      <c r="AD176" s="21">
        <f t="shared" si="243"/>
        <v>66969.866293180326</v>
      </c>
      <c r="AE176" s="21">
        <f t="shared" si="243"/>
        <v>67510.242835230893</v>
      </c>
      <c r="AF176" s="21">
        <f t="shared" si="243"/>
        <v>67990.061370225769</v>
      </c>
      <c r="AG176" s="21">
        <f t="shared" si="243"/>
        <v>68485.924591762567</v>
      </c>
      <c r="AH176" s="21">
        <f t="shared" si="243"/>
        <v>69022.870681464556</v>
      </c>
      <c r="AI176" s="21">
        <f t="shared" ref="AI176:AT176" si="244">AH176+($P$176-$O$176)*AI252/SUM($AI$252:$AN$252)</f>
        <v>64739.752732907771</v>
      </c>
      <c r="AJ176" s="21">
        <f t="shared" si="244"/>
        <v>61117.430468208659</v>
      </c>
      <c r="AK176" s="21">
        <f t="shared" si="244"/>
        <v>56916.04535584469</v>
      </c>
      <c r="AL176" s="21">
        <f t="shared" si="244"/>
        <v>53293.723091145577</v>
      </c>
      <c r="AM176" s="21">
        <f t="shared" si="244"/>
        <v>49671.400826446465</v>
      </c>
      <c r="AN176" s="21">
        <f t="shared" si="244"/>
        <v>45837.223112472922</v>
      </c>
      <c r="AO176" s="21">
        <f t="shared" si="244"/>
        <v>40272.892562758221</v>
      </c>
      <c r="AP176" s="21">
        <f t="shared" si="244"/>
        <v>34708.56201304352</v>
      </c>
      <c r="AQ176" s="21">
        <f t="shared" si="244"/>
        <v>29144.231463328819</v>
      </c>
      <c r="AR176" s="21">
        <f t="shared" si="244"/>
        <v>23622.661918324739</v>
      </c>
      <c r="AS176" s="21">
        <f t="shared" si="244"/>
        <v>18242.136138879996</v>
      </c>
      <c r="AT176" s="21">
        <f t="shared" si="244"/>
        <v>12861.610359435253</v>
      </c>
      <c r="AU176" s="21" t="s">
        <v>19</v>
      </c>
    </row>
    <row r="177" spans="1:47">
      <c r="A177"/>
      <c r="D177" s="21"/>
      <c r="E177" s="27" t="s">
        <v>645</v>
      </c>
      <c r="J177" s="261"/>
      <c r="K177" s="399"/>
      <c r="L177" s="399">
        <f>-L176/'IS-Other Calculations'!K130</f>
        <v>0.19023840579150877</v>
      </c>
      <c r="M177" s="399">
        <f>-M176/'IS-Other Calculations'!L130</f>
        <v>0.16975401155006695</v>
      </c>
      <c r="N177" s="399">
        <f>-N176/'IS-Other Calculations'!M130</f>
        <v>0.33010493320762574</v>
      </c>
      <c r="O177" s="462">
        <v>0.3</v>
      </c>
      <c r="P177" s="462">
        <v>0.3</v>
      </c>
      <c r="Q177" s="562"/>
      <c r="R177" s="1" t="s">
        <v>19</v>
      </c>
      <c r="U177" s="27"/>
      <c r="V177" s="27"/>
      <c r="W177" s="641"/>
      <c r="X177" s="641"/>
      <c r="Y177" s="660"/>
      <c r="Z177" s="660"/>
      <c r="AS177" s="21"/>
      <c r="AU177" s="21" t="s">
        <v>19</v>
      </c>
    </row>
    <row r="178" spans="1:47">
      <c r="A178"/>
      <c r="D178" s="235" t="s">
        <v>621</v>
      </c>
      <c r="E178" s="27"/>
      <c r="J178" s="261"/>
      <c r="K178" s="20"/>
      <c r="L178" s="20"/>
      <c r="M178" s="20"/>
      <c r="N178" s="20"/>
      <c r="O178" s="233">
        <f>AH178</f>
        <v>9293.4810197936586</v>
      </c>
      <c r="P178" s="233">
        <f>AN178</f>
        <v>17364.135589614463</v>
      </c>
      <c r="Q178" s="572"/>
      <c r="R178" s="1" t="s">
        <v>19</v>
      </c>
      <c r="U178" s="27"/>
      <c r="W178" s="660"/>
      <c r="X178" s="660"/>
      <c r="Y178" s="660"/>
      <c r="Z178" s="660"/>
      <c r="AA178" s="20"/>
      <c r="AB178" s="20"/>
      <c r="AC178" s="235">
        <f>UOP_Depreciation!E49</f>
        <v>1956.5223199565596</v>
      </c>
      <c r="AD178" s="235">
        <f>UOP_Depreciation!F49</f>
        <v>3750.0011132500726</v>
      </c>
      <c r="AE178" s="235">
        <f>UOP_Depreciation!G49</f>
        <v>5380.4363798805389</v>
      </c>
      <c r="AF178" s="235">
        <f>UOP_Depreciation!H49</f>
        <v>6847.828119847959</v>
      </c>
      <c r="AG178" s="235">
        <f>UOP_Depreciation!I49</f>
        <v>8152.1763331523325</v>
      </c>
      <c r="AH178" s="235">
        <f>UOP_Depreciation!J49</f>
        <v>9293.4810197936586</v>
      </c>
      <c r="AI178" s="235">
        <f>UOP_Depreciation!K49</f>
        <v>11250.003339750217</v>
      </c>
      <c r="AJ178" s="235">
        <f>UOP_Depreciation!L49</f>
        <v>12961.960369712206</v>
      </c>
      <c r="AK178" s="235">
        <f>UOP_Depreciation!M49</f>
        <v>14429.352109679625</v>
      </c>
      <c r="AL178" s="235">
        <f>UOP_Depreciation!N49</f>
        <v>15652.178559652473</v>
      </c>
      <c r="AM178" s="235">
        <f>UOP_Depreciation!O49</f>
        <v>16630.439719630755</v>
      </c>
      <c r="AN178" s="235">
        <f>UOP_Depreciation!P49</f>
        <v>17364.135589614463</v>
      </c>
      <c r="AO178" s="235">
        <f>UOP_Depreciation!Q49</f>
        <v>17853.266169603601</v>
      </c>
      <c r="AP178" s="235">
        <f>UOP_Depreciation!R49</f>
        <v>18260.874986261217</v>
      </c>
      <c r="AQ178" s="235">
        <f>UOP_Depreciation!S49</f>
        <v>18586.96203958731</v>
      </c>
      <c r="AR178" s="235">
        <f>UOP_Depreciation!T49</f>
        <v>18831.527329581881</v>
      </c>
      <c r="AS178" s="235">
        <f>UOP_Depreciation!U49</f>
        <v>18994.570856244925</v>
      </c>
      <c r="AT178" s="235">
        <f>UOP_Depreciation!V49</f>
        <v>19076.092619576448</v>
      </c>
      <c r="AU178" s="21" t="s">
        <v>19</v>
      </c>
    </row>
    <row r="179" spans="1:47">
      <c r="D179" s="21" t="s">
        <v>135</v>
      </c>
      <c r="J179" s="261"/>
      <c r="K179" s="20">
        <v>1396</v>
      </c>
      <c r="L179" s="20">
        <v>2557</v>
      </c>
      <c r="M179" s="20">
        <v>11531</v>
      </c>
      <c r="N179" s="20">
        <v>13388</v>
      </c>
      <c r="O179" s="145">
        <f>O252*O180</f>
        <v>16369.799706418127</v>
      </c>
      <c r="P179" s="145">
        <f>P252*P180</f>
        <v>9292.1504963127354</v>
      </c>
      <c r="Q179" s="145"/>
      <c r="R179" s="1" t="s">
        <v>19</v>
      </c>
      <c r="W179" s="660">
        <v>14500</v>
      </c>
      <c r="X179" s="660">
        <v>13287.4977</v>
      </c>
      <c r="Y179" s="660">
        <v>12428</v>
      </c>
      <c r="Z179" s="660">
        <v>12484.12152502245</v>
      </c>
      <c r="AA179" s="21">
        <f>Z179+($O$179-$Z$179)*AA252/SUM($AA$252:$AH$252)</f>
        <v>12655.810644561177</v>
      </c>
      <c r="AB179" s="21">
        <f t="shared" ref="AB179:AG179" si="245">AA179+($O$179-$Z$179)*AB252/SUM($AA$252:$AH$252)</f>
        <v>13147.039327158467</v>
      </c>
      <c r="AC179" s="21">
        <f t="shared" si="245"/>
        <v>13678.520775369967</v>
      </c>
      <c r="AD179" s="21">
        <f t="shared" si="245"/>
        <v>14193.102340747997</v>
      </c>
      <c r="AE179" s="21">
        <f t="shared" si="245"/>
        <v>14766.036428109801</v>
      </c>
      <c r="AF179" s="21">
        <f t="shared" si="245"/>
        <v>15274.763904331079</v>
      </c>
      <c r="AG179" s="21">
        <f t="shared" si="245"/>
        <v>15800.502755261588</v>
      </c>
      <c r="AH179" s="21">
        <f>AG179+($O$179-$Z$179)*AH252/SUM($AA$252:$AH$252)</f>
        <v>16369.799706418127</v>
      </c>
      <c r="AI179" s="21">
        <f>AH179+($P$179-$O$179)*AI252/SUM($AI$252:$AN$252)</f>
        <v>15062.335410879819</v>
      </c>
      <c r="AJ179" s="21">
        <f t="shared" ref="AJ179:AT179" si="246">AI179+($P$179-$O$179)*AJ252/SUM($AI$252:$AN$252)</f>
        <v>13956.585561141641</v>
      </c>
      <c r="AK179" s="21">
        <f t="shared" si="246"/>
        <v>12674.071025656331</v>
      </c>
      <c r="AL179" s="21">
        <f t="shared" si="246"/>
        <v>11568.321175918152</v>
      </c>
      <c r="AM179" s="21">
        <f t="shared" si="246"/>
        <v>10462.571326179974</v>
      </c>
      <c r="AN179" s="21">
        <f t="shared" si="246"/>
        <v>9292.1504963127336</v>
      </c>
      <c r="AO179" s="21">
        <f t="shared" si="246"/>
        <v>7593.5833287248261</v>
      </c>
      <c r="AP179" s="21">
        <f t="shared" si="246"/>
        <v>5895.0161611369185</v>
      </c>
      <c r="AQ179" s="21">
        <f t="shared" si="246"/>
        <v>4196.448993549011</v>
      </c>
      <c r="AR179" s="21">
        <f t="shared" si="246"/>
        <v>2510.9350473694285</v>
      </c>
      <c r="AS179" s="21">
        <f t="shared" si="246"/>
        <v>868.47611153324465</v>
      </c>
      <c r="AT179" s="21">
        <f t="shared" si="246"/>
        <v>-773.98282430293921</v>
      </c>
      <c r="AU179" s="21" t="s">
        <v>19</v>
      </c>
    </row>
    <row r="180" spans="1:47">
      <c r="D180" s="21"/>
      <c r="E180" s="27" t="s">
        <v>308</v>
      </c>
      <c r="K180" s="254">
        <f>K179/K252</f>
        <v>6.2653413261087804E-3</v>
      </c>
      <c r="L180" s="254">
        <f>L179/L252</f>
        <v>4.8172038109759487E-3</v>
      </c>
      <c r="M180" s="254">
        <f>M179/M252</f>
        <v>1.7592822079744726E-2</v>
      </c>
      <c r="N180" s="254">
        <f>N179/N252</f>
        <v>1.6972225900934789E-2</v>
      </c>
      <c r="O180" s="456">
        <v>1.4999999999999999E-2</v>
      </c>
      <c r="P180" s="134">
        <f>O180</f>
        <v>1.4999999999999999E-2</v>
      </c>
      <c r="Q180" s="563"/>
      <c r="R180" s="1" t="s">
        <v>19</v>
      </c>
      <c r="U180" s="27"/>
      <c r="W180" s="641"/>
      <c r="X180" s="641"/>
      <c r="Y180" s="660"/>
      <c r="Z180" s="660"/>
      <c r="AS180" s="21"/>
      <c r="AU180" s="21" t="s">
        <v>19</v>
      </c>
    </row>
    <row r="181" spans="1:47">
      <c r="D181" s="21" t="s">
        <v>841</v>
      </c>
      <c r="E181" s="27"/>
      <c r="K181" s="254"/>
      <c r="L181" s="147">
        <v>0</v>
      </c>
      <c r="M181" s="147">
        <v>0</v>
      </c>
      <c r="N181" s="147">
        <v>6582</v>
      </c>
      <c r="O181" s="136"/>
      <c r="P181" s="136"/>
      <c r="Q181" s="563"/>
      <c r="R181" s="1" t="s">
        <v>19</v>
      </c>
      <c r="U181" s="27"/>
      <c r="W181" s="641"/>
      <c r="X181" s="641"/>
      <c r="Y181" s="660"/>
      <c r="Z181" s="660"/>
      <c r="AS181" s="21"/>
      <c r="AU181" s="21" t="s">
        <v>19</v>
      </c>
    </row>
    <row r="182" spans="1:47">
      <c r="D182" s="21" t="s">
        <v>136</v>
      </c>
      <c r="J182" s="261"/>
      <c r="K182" s="20">
        <v>3412</v>
      </c>
      <c r="L182" s="20">
        <v>5633</v>
      </c>
      <c r="M182" s="20">
        <v>712</v>
      </c>
      <c r="N182" s="20">
        <v>1952</v>
      </c>
      <c r="O182" s="39">
        <f>-O183*'IS-Other Calculations'!N56</f>
        <v>3511.8003817573153</v>
      </c>
      <c r="P182" s="39">
        <f>-P183*'IS-Other Calculations'!O56</f>
        <v>1987.1892648719561</v>
      </c>
      <c r="Q182" s="39"/>
      <c r="R182" s="1" t="s">
        <v>19</v>
      </c>
      <c r="W182" s="660">
        <v>2800</v>
      </c>
      <c r="X182" s="660">
        <v>2275.7816075873602</v>
      </c>
      <c r="Y182" s="660">
        <v>1578.2205585759302</v>
      </c>
      <c r="Z182" s="660">
        <v>1600.7255754167063</v>
      </c>
      <c r="AA182" s="21">
        <f>Z182+($O$182-$Z$182)*AA252/SUM($AA$252:$AH$252)</f>
        <v>1685.1666267740293</v>
      </c>
      <c r="AB182" s="21">
        <f t="shared" ref="AB182:AH182" si="247">AA182+($O$182-$Z$182)*AB252/SUM($AA$252:$AH$252)</f>
        <v>1926.7653170511469</v>
      </c>
      <c r="AC182" s="21">
        <f t="shared" si="247"/>
        <v>2188.1613355319141</v>
      </c>
      <c r="AD182" s="21">
        <f t="shared" si="247"/>
        <v>2441.2455642026584</v>
      </c>
      <c r="AE182" s="21">
        <f t="shared" si="247"/>
        <v>2723.029039039377</v>
      </c>
      <c r="AF182" s="21">
        <f t="shared" si="247"/>
        <v>2973.2340786009709</v>
      </c>
      <c r="AG182" s="21">
        <f t="shared" si="247"/>
        <v>3231.8057424969429</v>
      </c>
      <c r="AH182" s="21">
        <f t="shared" si="247"/>
        <v>3511.8003817573153</v>
      </c>
      <c r="AI182" s="21">
        <f t="shared" ref="AI182:AT182" si="248">AH182+($P$182-$O$182)*AI252/SUM($AI$252:$AN$252)</f>
        <v>3230.1567822041939</v>
      </c>
      <c r="AJ182" s="21">
        <f t="shared" si="248"/>
        <v>2991.9649103891679</v>
      </c>
      <c r="AK182" s="21">
        <f t="shared" si="248"/>
        <v>2715.6957904706278</v>
      </c>
      <c r="AL182" s="21">
        <f t="shared" si="248"/>
        <v>2477.5039186556019</v>
      </c>
      <c r="AM182" s="21">
        <f t="shared" si="248"/>
        <v>2239.3120468405759</v>
      </c>
      <c r="AN182" s="21">
        <f t="shared" si="248"/>
        <v>1987.1892648719554</v>
      </c>
      <c r="AO182" s="21">
        <f t="shared" si="248"/>
        <v>1621.2973833156443</v>
      </c>
      <c r="AP182" s="21">
        <f t="shared" si="248"/>
        <v>1255.4055017593332</v>
      </c>
      <c r="AQ182" s="21">
        <f t="shared" si="248"/>
        <v>889.51362020302213</v>
      </c>
      <c r="AR182" s="21">
        <f t="shared" si="248"/>
        <v>526.43356018229724</v>
      </c>
      <c r="AS182" s="21">
        <f t="shared" si="248"/>
        <v>172.62806936647672</v>
      </c>
      <c r="AT182" s="21">
        <f t="shared" si="248"/>
        <v>-181.1774214493438</v>
      </c>
      <c r="AU182" s="21" t="s">
        <v>19</v>
      </c>
    </row>
    <row r="183" spans="1:47">
      <c r="D183" s="21"/>
      <c r="E183" s="27" t="s">
        <v>313</v>
      </c>
      <c r="K183" s="254">
        <f>-K182/'IS-Other Calculations'!J56</f>
        <v>1.862676391412613E-2</v>
      </c>
      <c r="L183" s="254">
        <f>-L182/'IS-Other Calculations'!K56</f>
        <v>1.9583163249731337E-2</v>
      </c>
      <c r="M183" s="254">
        <f>-M182/'IS-Other Calculations'!L56</f>
        <v>1.654431841938131E-3</v>
      </c>
      <c r="N183" s="254">
        <f>-N182/'IS-Other Calculations'!M56</f>
        <v>3.7774752458317076E-3</v>
      </c>
      <c r="O183" s="456">
        <v>5.0000000000000001E-3</v>
      </c>
      <c r="P183" s="134">
        <f>O183</f>
        <v>5.0000000000000001E-3</v>
      </c>
      <c r="Q183" s="563"/>
      <c r="R183" s="1" t="s">
        <v>19</v>
      </c>
      <c r="U183" s="27"/>
      <c r="W183" s="641"/>
      <c r="X183" s="641"/>
      <c r="Y183" s="660"/>
      <c r="Z183" s="641"/>
      <c r="AS183" s="21"/>
      <c r="AU183" s="21" t="s">
        <v>19</v>
      </c>
    </row>
    <row r="184" spans="1:47" ht="17.5" customHeight="1" thickBot="1">
      <c r="D184" s="21" t="s">
        <v>137</v>
      </c>
      <c r="K184" s="161">
        <v>9</v>
      </c>
      <c r="L184" s="161">
        <v>18</v>
      </c>
      <c r="M184" s="161">
        <v>200</v>
      </c>
      <c r="N184" s="161">
        <v>0</v>
      </c>
      <c r="O184" s="126">
        <f>N184</f>
        <v>0</v>
      </c>
      <c r="P184" s="126">
        <f>O184/2</f>
        <v>0</v>
      </c>
      <c r="Q184" s="39"/>
      <c r="R184" s="1" t="s">
        <v>19</v>
      </c>
      <c r="U184" s="27"/>
      <c r="W184" s="948">
        <v>0</v>
      </c>
      <c r="X184" s="948">
        <v>0</v>
      </c>
      <c r="Y184" s="948">
        <v>0</v>
      </c>
      <c r="Z184" s="948">
        <v>0</v>
      </c>
      <c r="AA184" s="125">
        <f>Z184+($O$184-$Z$184)*AA252/SUM($AA$252:$AH$252)</f>
        <v>0</v>
      </c>
      <c r="AB184" s="125">
        <f t="shared" ref="AB184:AH184" si="249">AA184+($O$184-$Z$184)*AB252/SUM($AA$252:$AH$252)</f>
        <v>0</v>
      </c>
      <c r="AC184" s="125">
        <f t="shared" si="249"/>
        <v>0</v>
      </c>
      <c r="AD184" s="125">
        <f t="shared" si="249"/>
        <v>0</v>
      </c>
      <c r="AE184" s="125">
        <f t="shared" si="249"/>
        <v>0</v>
      </c>
      <c r="AF184" s="125">
        <f t="shared" si="249"/>
        <v>0</v>
      </c>
      <c r="AG184" s="125">
        <f t="shared" si="249"/>
        <v>0</v>
      </c>
      <c r="AH184" s="125">
        <f t="shared" si="249"/>
        <v>0</v>
      </c>
      <c r="AI184" s="125">
        <f t="shared" ref="AI184:AT184" si="250">AH184+($P$184-$O$184)*AI252/SUM($AI$252:$AN$252)</f>
        <v>0</v>
      </c>
      <c r="AJ184" s="125">
        <f t="shared" si="250"/>
        <v>0</v>
      </c>
      <c r="AK184" s="125">
        <f t="shared" si="250"/>
        <v>0</v>
      </c>
      <c r="AL184" s="125">
        <f t="shared" si="250"/>
        <v>0</v>
      </c>
      <c r="AM184" s="125">
        <f t="shared" si="250"/>
        <v>0</v>
      </c>
      <c r="AN184" s="125">
        <f t="shared" si="250"/>
        <v>0</v>
      </c>
      <c r="AO184" s="125">
        <f t="shared" si="250"/>
        <v>0</v>
      </c>
      <c r="AP184" s="125">
        <f t="shared" si="250"/>
        <v>0</v>
      </c>
      <c r="AQ184" s="125">
        <f t="shared" si="250"/>
        <v>0</v>
      </c>
      <c r="AR184" s="125">
        <f t="shared" si="250"/>
        <v>0</v>
      </c>
      <c r="AS184" s="125">
        <f t="shared" si="250"/>
        <v>0</v>
      </c>
      <c r="AT184" s="125">
        <f t="shared" si="250"/>
        <v>0</v>
      </c>
      <c r="AU184" s="21" t="s">
        <v>19</v>
      </c>
    </row>
    <row r="185" spans="1:47" ht="14.15" customHeight="1">
      <c r="D185" s="23" t="s">
        <v>113</v>
      </c>
      <c r="E185" s="23"/>
      <c r="F185" s="23"/>
      <c r="G185" s="23"/>
      <c r="H185" s="26"/>
      <c r="I185" s="26"/>
      <c r="J185" s="26"/>
      <c r="K185" s="137">
        <v>0</v>
      </c>
      <c r="L185" s="137">
        <v>0</v>
      </c>
      <c r="M185" s="137">
        <v>0</v>
      </c>
      <c r="N185" s="137">
        <v>0</v>
      </c>
      <c r="O185" s="23">
        <f ca="1">N185+O186</f>
        <v>0</v>
      </c>
      <c r="P185" s="23">
        <f ca="1">O185+P186</f>
        <v>0</v>
      </c>
      <c r="Q185" s="23"/>
      <c r="R185" s="1" t="s">
        <v>19</v>
      </c>
      <c r="U185"/>
      <c r="W185" s="658">
        <f ca="1">N185+W186</f>
        <v>0</v>
      </c>
      <c r="X185" s="658">
        <f ca="1">W185+X186</f>
        <v>0</v>
      </c>
      <c r="Y185" s="658">
        <f ca="1">X185+Y186</f>
        <v>0</v>
      </c>
      <c r="Z185" s="658">
        <f ca="1">Y185+Z186</f>
        <v>0</v>
      </c>
      <c r="AA185" s="33">
        <f ca="1">Z185+AA186</f>
        <v>0</v>
      </c>
      <c r="AB185" s="33">
        <f t="shared" ref="AB185:AN185" ca="1" si="251">AA185+AB186</f>
        <v>0</v>
      </c>
      <c r="AC185" s="33">
        <f t="shared" ca="1" si="251"/>
        <v>0</v>
      </c>
      <c r="AD185" s="33">
        <f t="shared" ca="1" si="251"/>
        <v>0</v>
      </c>
      <c r="AE185" s="33">
        <f t="shared" ca="1" si="251"/>
        <v>0</v>
      </c>
      <c r="AF185" s="33">
        <f t="shared" ca="1" si="251"/>
        <v>0</v>
      </c>
      <c r="AG185" s="33">
        <f t="shared" ca="1" si="251"/>
        <v>0</v>
      </c>
      <c r="AH185" s="33">
        <f t="shared" ca="1" si="251"/>
        <v>0</v>
      </c>
      <c r="AI185" s="33">
        <f ca="1">AH185+AI186</f>
        <v>0</v>
      </c>
      <c r="AJ185" s="33">
        <f t="shared" ca="1" si="251"/>
        <v>0</v>
      </c>
      <c r="AK185" s="33">
        <f t="shared" ca="1" si="251"/>
        <v>0</v>
      </c>
      <c r="AL185" s="33">
        <f t="shared" ca="1" si="251"/>
        <v>0</v>
      </c>
      <c r="AM185" s="33">
        <f t="shared" ca="1" si="251"/>
        <v>0</v>
      </c>
      <c r="AN185" s="33">
        <f t="shared" ca="1" si="251"/>
        <v>0</v>
      </c>
      <c r="AO185" s="33">
        <f t="shared" ref="AO185:AT185" ca="1" si="252">AN185+AO186</f>
        <v>0</v>
      </c>
      <c r="AP185" s="33">
        <f t="shared" ca="1" si="252"/>
        <v>0</v>
      </c>
      <c r="AQ185" s="33">
        <f t="shared" ca="1" si="252"/>
        <v>0</v>
      </c>
      <c r="AR185" s="33">
        <f t="shared" ca="1" si="252"/>
        <v>0</v>
      </c>
      <c r="AS185" s="33">
        <f t="shared" ca="1" si="252"/>
        <v>0</v>
      </c>
      <c r="AT185" s="33">
        <f t="shared" ca="1" si="252"/>
        <v>0</v>
      </c>
      <c r="AU185" s="21" t="s">
        <v>19</v>
      </c>
    </row>
    <row r="186" spans="1:47" ht="15" customHeight="1">
      <c r="D186" s="21"/>
      <c r="E186" s="27" t="s">
        <v>198</v>
      </c>
      <c r="F186" s="27"/>
      <c r="G186" s="21"/>
      <c r="K186" s="17"/>
      <c r="L186" s="43">
        <f>L185-K185</f>
        <v>0</v>
      </c>
      <c r="M186" s="43">
        <f>M185-L185</f>
        <v>0</v>
      </c>
      <c r="N186" s="43">
        <f>N185-M185</f>
        <v>0</v>
      </c>
      <c r="O186" s="460">
        <f ca="1">O187</f>
        <v>0</v>
      </c>
      <c r="P186" s="460">
        <f ca="1">P187</f>
        <v>0</v>
      </c>
      <c r="Q186" s="460"/>
      <c r="R186" s="1" t="s">
        <v>19</v>
      </c>
      <c r="U186"/>
      <c r="W186" s="658">
        <f ca="1">W187</f>
        <v>0</v>
      </c>
      <c r="X186" s="658">
        <f t="shared" ref="X186:AT186" ca="1" si="253">X187</f>
        <v>0</v>
      </c>
      <c r="Y186" s="658">
        <f ca="1">Y187</f>
        <v>0</v>
      </c>
      <c r="Z186" s="658">
        <f ca="1">Z187</f>
        <v>0</v>
      </c>
      <c r="AA186" s="33">
        <f ca="1">AA187</f>
        <v>0</v>
      </c>
      <c r="AB186" s="33">
        <f t="shared" ca="1" si="253"/>
        <v>0</v>
      </c>
      <c r="AC186" s="33">
        <f t="shared" ca="1" si="253"/>
        <v>0</v>
      </c>
      <c r="AD186" s="33">
        <f t="shared" ca="1" si="253"/>
        <v>0</v>
      </c>
      <c r="AE186" s="33">
        <f t="shared" ca="1" si="253"/>
        <v>0</v>
      </c>
      <c r="AF186" s="33">
        <f t="shared" ca="1" si="253"/>
        <v>0</v>
      </c>
      <c r="AG186" s="33">
        <f t="shared" ca="1" si="253"/>
        <v>0</v>
      </c>
      <c r="AH186" s="33">
        <f t="shared" ca="1" si="253"/>
        <v>0</v>
      </c>
      <c r="AI186" s="33">
        <f ca="1">AI187</f>
        <v>0</v>
      </c>
      <c r="AJ186" s="33">
        <f t="shared" ca="1" si="253"/>
        <v>0</v>
      </c>
      <c r="AK186" s="33">
        <f t="shared" ca="1" si="253"/>
        <v>0</v>
      </c>
      <c r="AL186" s="33">
        <f t="shared" ca="1" si="253"/>
        <v>0</v>
      </c>
      <c r="AM186" s="33">
        <f t="shared" ca="1" si="253"/>
        <v>0</v>
      </c>
      <c r="AN186" s="33">
        <f t="shared" ca="1" si="253"/>
        <v>0</v>
      </c>
      <c r="AO186" s="33">
        <f t="shared" ca="1" si="253"/>
        <v>0</v>
      </c>
      <c r="AP186" s="33">
        <f t="shared" ca="1" si="253"/>
        <v>0</v>
      </c>
      <c r="AQ186" s="33">
        <f t="shared" ca="1" si="253"/>
        <v>0</v>
      </c>
      <c r="AR186" s="33">
        <f t="shared" ca="1" si="253"/>
        <v>0</v>
      </c>
      <c r="AS186" s="33">
        <f t="shared" ca="1" si="253"/>
        <v>0</v>
      </c>
      <c r="AT186" s="33">
        <f t="shared" ca="1" si="253"/>
        <v>0</v>
      </c>
      <c r="AU186" s="21" t="s">
        <v>19</v>
      </c>
    </row>
    <row r="187" spans="1:47" ht="14.5" customHeight="1">
      <c r="D187" s="21"/>
      <c r="E187" s="21"/>
      <c r="F187" s="21" t="s">
        <v>535</v>
      </c>
      <c r="G187" s="21"/>
      <c r="K187" s="17">
        <v>0</v>
      </c>
      <c r="L187" s="17">
        <v>0</v>
      </c>
      <c r="M187" s="17">
        <v>0</v>
      </c>
      <c r="N187" s="17">
        <v>0</v>
      </c>
      <c r="O187" s="21">
        <f ca="1">O188*O175</f>
        <v>0</v>
      </c>
      <c r="P187" s="21">
        <f ca="1">P188*P175</f>
        <v>0</v>
      </c>
      <c r="R187" s="1" t="s">
        <v>19</v>
      </c>
      <c r="U187"/>
      <c r="W187" s="658">
        <f ca="1">$O$187/12</f>
        <v>0</v>
      </c>
      <c r="X187" s="658">
        <f t="shared" ref="X187:AG187" ca="1" si="254">$O$187/12</f>
        <v>0</v>
      </c>
      <c r="Y187" s="658">
        <f ca="1">$O$187/12</f>
        <v>0</v>
      </c>
      <c r="Z187" s="658">
        <f ca="1">$O$187/12</f>
        <v>0</v>
      </c>
      <c r="AA187" s="33">
        <f ca="1">$O$187/12</f>
        <v>0</v>
      </c>
      <c r="AB187" s="33">
        <f t="shared" ca="1" si="254"/>
        <v>0</v>
      </c>
      <c r="AC187" s="33">
        <f t="shared" ca="1" si="254"/>
        <v>0</v>
      </c>
      <c r="AD187" s="33">
        <f t="shared" ca="1" si="254"/>
        <v>0</v>
      </c>
      <c r="AE187" s="33">
        <f t="shared" ca="1" si="254"/>
        <v>0</v>
      </c>
      <c r="AF187" s="33">
        <f t="shared" ca="1" si="254"/>
        <v>0</v>
      </c>
      <c r="AG187" s="33">
        <f t="shared" ca="1" si="254"/>
        <v>0</v>
      </c>
      <c r="AH187" s="33">
        <f ca="1">$O$187/12</f>
        <v>0</v>
      </c>
      <c r="AI187" s="33">
        <f t="shared" ref="AI187:AN187" ca="1" si="255">$P$187/6</f>
        <v>0</v>
      </c>
      <c r="AJ187" s="33">
        <f t="shared" ca="1" si="255"/>
        <v>0</v>
      </c>
      <c r="AK187" s="33">
        <f t="shared" ca="1" si="255"/>
        <v>0</v>
      </c>
      <c r="AL187" s="33">
        <f t="shared" ca="1" si="255"/>
        <v>0</v>
      </c>
      <c r="AM187" s="33">
        <f t="shared" ca="1" si="255"/>
        <v>0</v>
      </c>
      <c r="AN187" s="33">
        <f t="shared" ca="1" si="255"/>
        <v>0</v>
      </c>
      <c r="AO187" s="33">
        <f t="shared" ref="AO187:AT187" ca="1" si="256">$P$187/12</f>
        <v>0</v>
      </c>
      <c r="AP187" s="33">
        <f t="shared" ca="1" si="256"/>
        <v>0</v>
      </c>
      <c r="AQ187" s="33">
        <f t="shared" ca="1" si="256"/>
        <v>0</v>
      </c>
      <c r="AR187" s="33">
        <f t="shared" ca="1" si="256"/>
        <v>0</v>
      </c>
      <c r="AS187" s="33">
        <f t="shared" ca="1" si="256"/>
        <v>0</v>
      </c>
      <c r="AT187" s="33">
        <f t="shared" ca="1" si="256"/>
        <v>0</v>
      </c>
      <c r="AU187" s="21" t="s">
        <v>19</v>
      </c>
    </row>
    <row r="188" spans="1:47" s="27" customFormat="1" ht="14.5" customHeight="1">
      <c r="D188" s="28"/>
      <c r="F188" s="27" t="s">
        <v>284</v>
      </c>
      <c r="G188" s="28"/>
      <c r="K188" s="255">
        <f t="shared" ref="K188:N188" si="257">-K185/K175</f>
        <v>0</v>
      </c>
      <c r="L188" s="255">
        <f t="shared" si="257"/>
        <v>0</v>
      </c>
      <c r="M188" s="255">
        <f t="shared" si="257"/>
        <v>0</v>
      </c>
      <c r="N188" s="255">
        <f t="shared" si="257"/>
        <v>0</v>
      </c>
      <c r="O188" s="255">
        <f ca="1">-O185/O175</f>
        <v>0</v>
      </c>
      <c r="P188" s="255">
        <f ca="1">-P185/P175</f>
        <v>0</v>
      </c>
      <c r="Q188" s="255"/>
      <c r="R188" s="1" t="s">
        <v>19</v>
      </c>
      <c r="S188"/>
      <c r="T188"/>
      <c r="U188"/>
      <c r="W188" s="478"/>
      <c r="X188" s="478"/>
      <c r="Y188" s="478"/>
      <c r="Z188" s="478"/>
      <c r="AA188"/>
      <c r="AB188"/>
      <c r="AC188"/>
      <c r="AD188"/>
      <c r="AE188"/>
      <c r="AF188"/>
      <c r="AG188"/>
      <c r="AH188"/>
      <c r="AI188"/>
      <c r="AJ188"/>
      <c r="AK188"/>
      <c r="AL188"/>
      <c r="AM188"/>
      <c r="AN188"/>
      <c r="AO188"/>
      <c r="AP188"/>
      <c r="AQ188"/>
      <c r="AR188"/>
      <c r="AS188"/>
      <c r="AT188"/>
      <c r="AU188" s="21" t="s">
        <v>19</v>
      </c>
    </row>
    <row r="189" spans="1:47" s="27" customFormat="1" ht="16" customHeight="1" thickBot="1">
      <c r="D189" s="28"/>
      <c r="E189" s="1"/>
      <c r="F189" s="1" t="s">
        <v>536</v>
      </c>
      <c r="G189" s="28"/>
      <c r="K189" s="266"/>
      <c r="L189" s="266"/>
      <c r="M189" s="266"/>
      <c r="N189" s="266"/>
      <c r="O189" s="266"/>
      <c r="P189" s="266"/>
      <c r="Q189" s="28"/>
      <c r="R189" s="1" t="s">
        <v>19</v>
      </c>
      <c r="S189"/>
      <c r="T189"/>
      <c r="U189"/>
      <c r="W189" s="659"/>
      <c r="X189" s="659"/>
      <c r="Y189" s="659"/>
      <c r="Z189" s="659"/>
      <c r="AA189" s="266"/>
      <c r="AB189" s="266"/>
      <c r="AC189" s="266"/>
      <c r="AD189" s="266"/>
      <c r="AE189" s="266"/>
      <c r="AF189" s="266"/>
      <c r="AG189" s="266"/>
      <c r="AH189" s="266"/>
      <c r="AI189" s="266"/>
      <c r="AJ189" s="266"/>
      <c r="AK189" s="266"/>
      <c r="AL189" s="266"/>
      <c r="AM189" s="266"/>
      <c r="AN189" s="266"/>
      <c r="AO189" s="266"/>
      <c r="AP189" s="266"/>
      <c r="AQ189" s="266"/>
      <c r="AR189" s="266"/>
      <c r="AS189" s="266"/>
      <c r="AT189" s="266"/>
      <c r="AU189" s="21" t="s">
        <v>19</v>
      </c>
    </row>
    <row r="190" spans="1:47">
      <c r="K190" s="23">
        <f>SUM(K175,K178,K179,K182,K184,K176)</f>
        <v>59591</v>
      </c>
      <c r="L190" s="23">
        <f>SUM(L175,L178,L179,L182,L184,L176,L181)</f>
        <v>72327</v>
      </c>
      <c r="M190" s="23">
        <f t="shared" ref="M190:O190" si="258">SUM(M175,M178,M179,M182,M184,M176,M181)</f>
        <v>40825</v>
      </c>
      <c r="N190" s="23">
        <f>SUM(N175,N178,N179,N182,N184,N176,N181)</f>
        <v>81874</v>
      </c>
      <c r="O190" s="23">
        <f t="shared" si="258"/>
        <v>104288.87913467811</v>
      </c>
      <c r="P190" s="23">
        <f>SUM(P175,P178,P179,P182,P184,P176,P181)</f>
        <v>82109.543576869677</v>
      </c>
      <c r="Q190" s="23"/>
      <c r="R190" s="1" t="s">
        <v>19</v>
      </c>
      <c r="W190" s="640">
        <f>SUM(W175,W178,W179,W182,W184,W176,W181)</f>
        <v>97381.150699999998</v>
      </c>
      <c r="X190" s="640">
        <f>SUM(X175,X178,X179,X182,X184,X176,X181)</f>
        <v>67575.279307587363</v>
      </c>
      <c r="Y190" s="640">
        <f>SUM(Y175,Y178,Y179,Y182,Y184,Y176,Y181)</f>
        <v>89533.203416905453</v>
      </c>
      <c r="Z190" s="640">
        <f>SUM(Z175,Z178,Z179,Z182,Z184,Z176,Z181)</f>
        <v>85442.847100439161</v>
      </c>
      <c r="AA190" s="23">
        <f>SUM(AA175,AA178,AA179,AA182,AA184,AA176,AA181)</f>
        <v>85864.927621896495</v>
      </c>
      <c r="AB190" s="23">
        <f t="shared" ref="AB190:AT190" si="259">SUM(AB175,AB178,AB179,AB182,AB184,AB176,AB181)</f>
        <v>87072.564186534451</v>
      </c>
      <c r="AC190" s="23">
        <f t="shared" si="259"/>
        <v>90335.68046776652</v>
      </c>
      <c r="AD190" s="23">
        <f t="shared" si="259"/>
        <v>93394.206551363721</v>
      </c>
      <c r="AE190" s="23">
        <f t="shared" si="259"/>
        <v>96433.142944938387</v>
      </c>
      <c r="AF190" s="23">
        <f t="shared" si="259"/>
        <v>99151.190282768061</v>
      </c>
      <c r="AG190" s="23">
        <f t="shared" si="259"/>
        <v>101748.0148565274</v>
      </c>
      <c r="AH190" s="23">
        <f t="shared" si="259"/>
        <v>104288.87913467809</v>
      </c>
      <c r="AI190" s="23">
        <f t="shared" si="259"/>
        <v>100657.27736736124</v>
      </c>
      <c r="AJ190" s="23">
        <f t="shared" si="259"/>
        <v>97643.241197427211</v>
      </c>
      <c r="AK190" s="23">
        <f t="shared" si="259"/>
        <v>93629.144538452936</v>
      </c>
      <c r="AL190" s="23">
        <f t="shared" si="259"/>
        <v>90125.977788529766</v>
      </c>
      <c r="AM190" s="23">
        <f t="shared" si="259"/>
        <v>86378.245748612055</v>
      </c>
      <c r="AN190" s="23">
        <f t="shared" si="259"/>
        <v>82109.543576869648</v>
      </c>
      <c r="AO190" s="23">
        <f t="shared" si="259"/>
        <v>75338.969906853396</v>
      </c>
      <c r="AP190" s="23">
        <f t="shared" si="259"/>
        <v>68486.874473505624</v>
      </c>
      <c r="AQ190" s="23">
        <f t="shared" si="259"/>
        <v>61553.257276826334</v>
      </c>
      <c r="AR190" s="23">
        <f t="shared" si="259"/>
        <v>54593.90800164079</v>
      </c>
      <c r="AS190" s="23">
        <f t="shared" si="259"/>
        <v>47737.05479152545</v>
      </c>
      <c r="AT190" s="23">
        <f t="shared" si="259"/>
        <v>40798.679818078585</v>
      </c>
      <c r="AU190" s="21" t="s">
        <v>19</v>
      </c>
    </row>
    <row r="191" spans="1:47">
      <c r="R191" s="1" t="s">
        <v>19</v>
      </c>
      <c r="W191" s="1006">
        <f>W192-W190</f>
        <v>9.2867121566087008E-6</v>
      </c>
      <c r="X191" s="1006">
        <f>X192-X190</f>
        <v>-3.4258657251484692E-5</v>
      </c>
      <c r="Y191" s="641">
        <f>Y192-Y190</f>
        <v>0.24545525535359047</v>
      </c>
      <c r="Z191" s="641">
        <f>Z192-Z190</f>
        <v>0.39270018294337206</v>
      </c>
      <c r="AS191" s="21"/>
      <c r="AU191" s="21" t="s">
        <v>19</v>
      </c>
    </row>
    <row r="192" spans="1:47">
      <c r="W192" s="641">
        <v>97381.15070928671</v>
      </c>
      <c r="X192" s="641">
        <v>67575.279273328706</v>
      </c>
      <c r="Y192" s="641">
        <v>89533.448872160807</v>
      </c>
      <c r="Z192" s="641">
        <v>85443.239800622105</v>
      </c>
      <c r="AS192" s="21"/>
    </row>
    <row r="193" spans="1:47">
      <c r="B193" s="1" t="s">
        <v>285</v>
      </c>
      <c r="C193" s="13" t="s">
        <v>80</v>
      </c>
      <c r="D193" s="2"/>
      <c r="E193" s="2"/>
      <c r="F193" s="2"/>
      <c r="G193" s="2"/>
      <c r="H193" s="2"/>
      <c r="I193" s="2"/>
      <c r="J193" s="2"/>
      <c r="K193" s="32"/>
      <c r="L193" s="32"/>
      <c r="M193" s="32"/>
      <c r="N193" s="32"/>
      <c r="O193" s="32"/>
      <c r="P193" s="32"/>
      <c r="Q193" s="32"/>
      <c r="R193" s="2" t="s">
        <v>110</v>
      </c>
      <c r="V193" s="2"/>
      <c r="W193" s="32"/>
      <c r="X193" s="32"/>
      <c r="Y193" s="32"/>
      <c r="Z193" s="32"/>
      <c r="AA193" s="32"/>
      <c r="AB193" s="32"/>
      <c r="AC193" s="32"/>
      <c r="AD193" s="32"/>
      <c r="AE193" s="32"/>
      <c r="AF193" s="32"/>
      <c r="AG193" s="32"/>
      <c r="AH193" s="32"/>
      <c r="AI193" s="32"/>
      <c r="AJ193" s="32"/>
      <c r="AK193" s="32"/>
      <c r="AL193" s="32"/>
      <c r="AM193" s="32"/>
      <c r="AN193" s="32"/>
      <c r="AO193" s="32"/>
      <c r="AP193" s="32"/>
      <c r="AQ193" s="32"/>
      <c r="AR193" s="32"/>
      <c r="AS193" s="32"/>
      <c r="AT193" s="32"/>
      <c r="AU193" s="21" t="s">
        <v>19</v>
      </c>
    </row>
    <row r="194" spans="1:47" ht="15" thickBot="1">
      <c r="D194" s="21" t="s">
        <v>183</v>
      </c>
      <c r="K194" s="18">
        <v>110000</v>
      </c>
      <c r="L194" s="18">
        <v>0</v>
      </c>
      <c r="M194" s="18">
        <v>0</v>
      </c>
      <c r="N194" s="18"/>
      <c r="O194" s="18">
        <v>0</v>
      </c>
      <c r="P194" s="18">
        <v>0</v>
      </c>
      <c r="Q194" s="17"/>
      <c r="R194" s="1" t="s">
        <v>19</v>
      </c>
      <c r="W194" s="964">
        <v>0</v>
      </c>
      <c r="X194" s="964">
        <v>0</v>
      </c>
      <c r="Y194" s="964">
        <v>0</v>
      </c>
      <c r="Z194" s="964">
        <v>0</v>
      </c>
      <c r="AA194" s="125">
        <f t="shared" ref="AA194:AH194" si="260">Z194+($P$194-$O$194)/12</f>
        <v>0</v>
      </c>
      <c r="AB194" s="125">
        <f t="shared" si="260"/>
        <v>0</v>
      </c>
      <c r="AC194" s="125">
        <f t="shared" si="260"/>
        <v>0</v>
      </c>
      <c r="AD194" s="125">
        <f t="shared" si="260"/>
        <v>0</v>
      </c>
      <c r="AE194" s="125">
        <f t="shared" si="260"/>
        <v>0</v>
      </c>
      <c r="AF194" s="125">
        <f t="shared" si="260"/>
        <v>0</v>
      </c>
      <c r="AG194" s="125">
        <f t="shared" si="260"/>
        <v>0</v>
      </c>
      <c r="AH194" s="125">
        <f t="shared" si="260"/>
        <v>0</v>
      </c>
      <c r="AI194" s="125">
        <f>AH194+($P$194-$O$194)/6</f>
        <v>0</v>
      </c>
      <c r="AJ194" s="125">
        <f t="shared" ref="AJ194:AN194" si="261">AI194+($P$194-$O$194)/6</f>
        <v>0</v>
      </c>
      <c r="AK194" s="125">
        <f t="shared" si="261"/>
        <v>0</v>
      </c>
      <c r="AL194" s="125">
        <f t="shared" si="261"/>
        <v>0</v>
      </c>
      <c r="AM194" s="125">
        <f t="shared" si="261"/>
        <v>0</v>
      </c>
      <c r="AN194" s="125">
        <f t="shared" si="261"/>
        <v>0</v>
      </c>
      <c r="AO194" s="125">
        <f t="shared" ref="AO194:AT194" si="262">AN194+($P$194-$O$194)/6</f>
        <v>0</v>
      </c>
      <c r="AP194" s="125">
        <f t="shared" si="262"/>
        <v>0</v>
      </c>
      <c r="AQ194" s="125">
        <f t="shared" si="262"/>
        <v>0</v>
      </c>
      <c r="AR194" s="125">
        <f t="shared" si="262"/>
        <v>0</v>
      </c>
      <c r="AS194" s="125">
        <f t="shared" si="262"/>
        <v>0</v>
      </c>
      <c r="AT194" s="125">
        <f t="shared" si="262"/>
        <v>0</v>
      </c>
      <c r="AU194" s="21" t="s">
        <v>19</v>
      </c>
    </row>
    <row r="195" spans="1:47">
      <c r="K195" s="23">
        <f t="shared" ref="K195:P195" si="263">SUM(K194)</f>
        <v>110000</v>
      </c>
      <c r="L195" s="23">
        <f t="shared" si="263"/>
        <v>0</v>
      </c>
      <c r="M195" s="23">
        <f t="shared" si="263"/>
        <v>0</v>
      </c>
      <c r="N195" s="23">
        <f t="shared" si="263"/>
        <v>0</v>
      </c>
      <c r="O195" s="23">
        <f t="shared" si="263"/>
        <v>0</v>
      </c>
      <c r="P195" s="23">
        <f t="shared" si="263"/>
        <v>0</v>
      </c>
      <c r="Q195" s="23"/>
      <c r="R195" s="1" t="s">
        <v>19</v>
      </c>
      <c r="W195" s="640">
        <f>SUM(W194)</f>
        <v>0</v>
      </c>
      <c r="X195" s="640">
        <f t="shared" ref="X195:AG195" si="264">SUM(X194)</f>
        <v>0</v>
      </c>
      <c r="Y195" s="640">
        <f t="shared" si="264"/>
        <v>0</v>
      </c>
      <c r="Z195" s="640">
        <f t="shared" si="264"/>
        <v>0</v>
      </c>
      <c r="AA195" s="23">
        <f t="shared" si="264"/>
        <v>0</v>
      </c>
      <c r="AB195" s="23">
        <f t="shared" si="264"/>
        <v>0</v>
      </c>
      <c r="AC195" s="23">
        <f t="shared" si="264"/>
        <v>0</v>
      </c>
      <c r="AD195" s="23">
        <f t="shared" si="264"/>
        <v>0</v>
      </c>
      <c r="AE195" s="23">
        <f t="shared" si="264"/>
        <v>0</v>
      </c>
      <c r="AF195" s="23">
        <f t="shared" si="264"/>
        <v>0</v>
      </c>
      <c r="AG195" s="23">
        <f t="shared" si="264"/>
        <v>0</v>
      </c>
      <c r="AH195" s="23">
        <f t="shared" ref="AH195:AN195" si="265">SUM(AH194)</f>
        <v>0</v>
      </c>
      <c r="AI195" s="23">
        <f t="shared" si="265"/>
        <v>0</v>
      </c>
      <c r="AJ195" s="23">
        <f t="shared" si="265"/>
        <v>0</v>
      </c>
      <c r="AK195" s="23">
        <f t="shared" si="265"/>
        <v>0</v>
      </c>
      <c r="AL195" s="23">
        <f t="shared" si="265"/>
        <v>0</v>
      </c>
      <c r="AM195" s="23">
        <f t="shared" si="265"/>
        <v>0</v>
      </c>
      <c r="AN195" s="23">
        <f t="shared" si="265"/>
        <v>0</v>
      </c>
      <c r="AO195" s="23">
        <f t="shared" ref="AO195:AT195" si="266">SUM(AO194)</f>
        <v>0</v>
      </c>
      <c r="AP195" s="23">
        <f t="shared" si="266"/>
        <v>0</v>
      </c>
      <c r="AQ195" s="23">
        <f t="shared" si="266"/>
        <v>0</v>
      </c>
      <c r="AR195" s="23">
        <f t="shared" si="266"/>
        <v>0</v>
      </c>
      <c r="AS195" s="23">
        <f t="shared" si="266"/>
        <v>0</v>
      </c>
      <c r="AT195" s="23">
        <f t="shared" si="266"/>
        <v>0</v>
      </c>
      <c r="AU195" s="21" t="s">
        <v>19</v>
      </c>
    </row>
    <row r="196" spans="1:47">
      <c r="R196" s="1" t="s">
        <v>19</v>
      </c>
      <c r="W196" s="641"/>
      <c r="X196" s="641"/>
      <c r="Y196" s="641"/>
      <c r="Z196" s="641"/>
      <c r="AU196" s="21" t="s">
        <v>19</v>
      </c>
    </row>
    <row r="197" spans="1:47">
      <c r="B197" s="1" t="s">
        <v>1046</v>
      </c>
      <c r="C197" s="13" t="s">
        <v>138</v>
      </c>
      <c r="D197" s="2"/>
      <c r="E197" s="2"/>
      <c r="F197" s="2"/>
      <c r="G197" s="2"/>
      <c r="H197" s="2"/>
      <c r="I197" s="2"/>
      <c r="J197" s="2"/>
      <c r="K197" s="32"/>
      <c r="L197" s="32"/>
      <c r="M197" s="32"/>
      <c r="N197" s="32"/>
      <c r="O197" s="32"/>
      <c r="P197" s="32"/>
      <c r="Q197" s="32"/>
      <c r="R197" s="2" t="s">
        <v>110</v>
      </c>
      <c r="V197" s="2"/>
      <c r="W197" s="32"/>
      <c r="X197" s="32"/>
      <c r="Y197" s="32"/>
      <c r="Z197" s="32"/>
      <c r="AA197" s="32"/>
      <c r="AB197" s="32"/>
      <c r="AC197" s="32"/>
      <c r="AD197" s="32"/>
      <c r="AE197" s="32"/>
      <c r="AF197" s="32"/>
      <c r="AG197" s="32"/>
      <c r="AH197" s="32"/>
      <c r="AI197" s="32"/>
      <c r="AJ197" s="32"/>
      <c r="AK197" s="32"/>
      <c r="AL197" s="32"/>
      <c r="AM197" s="32"/>
      <c r="AN197" s="32"/>
      <c r="AO197" s="32"/>
      <c r="AP197" s="32"/>
      <c r="AQ197" s="32"/>
      <c r="AR197" s="32"/>
      <c r="AS197" s="521"/>
      <c r="AT197" s="32"/>
      <c r="AU197" s="21" t="s">
        <v>19</v>
      </c>
    </row>
    <row r="198" spans="1:47">
      <c r="D198" s="21" t="s">
        <v>139</v>
      </c>
      <c r="K198" s="17">
        <v>207044</v>
      </c>
      <c r="L198" s="17">
        <v>256107</v>
      </c>
      <c r="M198" s="17">
        <v>170250</v>
      </c>
      <c r="N198" s="17">
        <v>217756</v>
      </c>
      <c r="O198" s="43">
        <f ca="1">O200-O199</f>
        <v>163597.69391625421</v>
      </c>
      <c r="P198" s="43">
        <f ca="1">'Consolidated Financials'!O153</f>
        <v>1243145.6597173708</v>
      </c>
      <c r="Q198" s="43"/>
      <c r="R198" s="1" t="s">
        <v>19</v>
      </c>
      <c r="U198"/>
      <c r="V198"/>
      <c r="W198" s="660">
        <v>215554.32002509202</v>
      </c>
      <c r="X198" s="660">
        <v>197883.191840944</v>
      </c>
      <c r="Y198" s="660">
        <v>187558.93858459202</v>
      </c>
      <c r="Z198" s="660">
        <v>179259.12586257601</v>
      </c>
      <c r="AA198" s="21">
        <f ca="1">Z200+($O$198-$Z$198)*AA252/SUM($AA$252:$AH$252)</f>
        <v>178567.12376254264</v>
      </c>
      <c r="AB198" s="21">
        <f ca="1">AA200+($O$198-$Z$198)*AB252/SUM($AA$252:$AH$252)</f>
        <v>176587.20051017092</v>
      </c>
      <c r="AC198" s="21">
        <f ca="1">AB200+($O$198-$Z$198)*AC252/SUM($AA$252:$AH$252)</f>
        <v>1328773.8220558695</v>
      </c>
      <c r="AD198" s="21">
        <f ca="1">AC200+($O$198-$Z$198)*AD252/SUM($AA$252:$AH$252)</f>
        <v>1326699.7737711747</v>
      </c>
      <c r="AE198" s="21">
        <f ca="1">AD200+($O$198-$Z$198)*AE252/SUM($AA$252:$AH$252)</f>
        <v>1324390.53255251</v>
      </c>
      <c r="AF198" s="21">
        <f t="shared" ref="AF198:AG198" ca="1" si="267">AE200+($O$198-$Z$198)*AF252/SUM($AA$252:$AH$252)</f>
        <v>1322340.0794845717</v>
      </c>
      <c r="AG198" s="21">
        <f t="shared" ca="1" si="267"/>
        <v>1320221.0611688481</v>
      </c>
      <c r="AH198" s="21">
        <f ca="1">AG200+($O$198-$Z$198)*AH252/SUM($AA$252:$AH$252)</f>
        <v>1317926.4796205161</v>
      </c>
      <c r="AI198" s="21">
        <f ca="1">AH200+($P$198-$O$200)*AI252/SUM($AI$252:$AN$252)</f>
        <v>1304112.1114437431</v>
      </c>
      <c r="AJ198" s="21">
        <f t="shared" ref="AJ198:AM198" ca="1" si="268">AI200+($P$198-$O$200)*AJ252/SUM($AI$252:$AN$252)</f>
        <v>1292429.0118839149</v>
      </c>
      <c r="AK198" s="21">
        <f t="shared" ca="1" si="268"/>
        <v>1278878.2571553029</v>
      </c>
      <c r="AL198" s="21">
        <f t="shared" ca="1" si="268"/>
        <v>1267195.1575954747</v>
      </c>
      <c r="AM198" s="21">
        <f t="shared" ca="1" si="268"/>
        <v>1255512.0580356466</v>
      </c>
      <c r="AN198" s="21">
        <f ca="1">AM200+($P$198-$O$200)*AN252/SUM($AI$252:$AN$252)</f>
        <v>1243145.659717371</v>
      </c>
      <c r="AS198" s="21"/>
      <c r="AU198" s="21" t="s">
        <v>19</v>
      </c>
    </row>
    <row r="199" spans="1:47">
      <c r="D199" s="236" t="s">
        <v>425</v>
      </c>
      <c r="K199" s="17"/>
      <c r="L199" s="17"/>
      <c r="M199" s="17"/>
      <c r="N199" s="17"/>
      <c r="O199" s="43">
        <f>AB199</f>
        <v>1154328.7857042616</v>
      </c>
      <c r="P199" s="43"/>
      <c r="Q199" s="43"/>
      <c r="R199" s="1" t="s">
        <v>19</v>
      </c>
      <c r="U199"/>
      <c r="V199"/>
      <c r="W199" s="641"/>
      <c r="X199" s="641"/>
      <c r="Y199" s="641"/>
      <c r="Z199" s="641"/>
      <c r="AB199" s="39">
        <f>'Consolidated Financials'!Z123</f>
        <v>1154328.7857042616</v>
      </c>
      <c r="AS199" s="21"/>
      <c r="AU199" s="21" t="s">
        <v>19</v>
      </c>
    </row>
    <row r="200" spans="1:47" s="26" customFormat="1">
      <c r="D200" s="3" t="s">
        <v>845</v>
      </c>
      <c r="K200" s="137"/>
      <c r="L200" s="137"/>
      <c r="M200" s="137"/>
      <c r="N200" s="137"/>
      <c r="O200" s="1319">
        <f ca="1">'Consolidated Financials'!N153</f>
        <v>1317926.4796205158</v>
      </c>
      <c r="P200" s="1319">
        <f ca="1">'Consolidated Financials'!O153</f>
        <v>1243145.6597173708</v>
      </c>
      <c r="Q200" s="669"/>
      <c r="R200" s="1" t="s">
        <v>19</v>
      </c>
      <c r="S200"/>
      <c r="T200"/>
      <c r="U200" s="49"/>
      <c r="V200" s="49"/>
      <c r="W200" s="640">
        <f t="shared" ref="W200:AM200" si="269">W198+W199</f>
        <v>215554.32002509202</v>
      </c>
      <c r="X200" s="640">
        <f t="shared" ref="X200:AC200" si="270">X198+X199</f>
        <v>197883.191840944</v>
      </c>
      <c r="Y200" s="640">
        <f t="shared" si="270"/>
        <v>187558.93858459202</v>
      </c>
      <c r="Z200" s="640">
        <f t="shared" si="270"/>
        <v>179259.12586257601</v>
      </c>
      <c r="AA200" s="23">
        <f t="shared" ca="1" si="270"/>
        <v>178567.12376254264</v>
      </c>
      <c r="AB200" s="23">
        <f t="shared" ca="1" si="270"/>
        <v>1330915.9862144326</v>
      </c>
      <c r="AC200" s="23">
        <f t="shared" ca="1" si="270"/>
        <v>1328773.8220558695</v>
      </c>
      <c r="AD200" s="23">
        <f t="shared" ca="1" si="269"/>
        <v>1326699.7737711747</v>
      </c>
      <c r="AE200" s="23">
        <f t="shared" ca="1" si="269"/>
        <v>1324390.53255251</v>
      </c>
      <c r="AF200" s="23">
        <f t="shared" ca="1" si="269"/>
        <v>1322340.0794845717</v>
      </c>
      <c r="AG200" s="23">
        <f t="shared" ca="1" si="269"/>
        <v>1320221.0611688481</v>
      </c>
      <c r="AH200" s="23">
        <f ca="1">AH198+AH199</f>
        <v>1317926.4796205161</v>
      </c>
      <c r="AI200" s="23">
        <f ca="1">AI198+AI199</f>
        <v>1304112.1114437431</v>
      </c>
      <c r="AJ200" s="23">
        <f t="shared" ca="1" si="269"/>
        <v>1292429.0118839149</v>
      </c>
      <c r="AK200" s="23">
        <f t="shared" ca="1" si="269"/>
        <v>1278878.2571553029</v>
      </c>
      <c r="AL200" s="23">
        <f t="shared" ca="1" si="269"/>
        <v>1267195.1575954747</v>
      </c>
      <c r="AM200" s="23">
        <f t="shared" ca="1" si="269"/>
        <v>1255512.0580356466</v>
      </c>
      <c r="AN200" s="23">
        <f ca="1">AN198+AN199</f>
        <v>1243145.659717371</v>
      </c>
      <c r="AO200" s="23"/>
      <c r="AP200" s="23"/>
      <c r="AQ200" s="23"/>
      <c r="AR200" s="23"/>
      <c r="AS200" s="23"/>
      <c r="AT200" s="23"/>
      <c r="AU200" s="21" t="s">
        <v>19</v>
      </c>
    </row>
    <row r="201" spans="1:47">
      <c r="A201"/>
      <c r="D201" s="21" t="s">
        <v>544</v>
      </c>
      <c r="K201" s="17">
        <f>-'Consolidated Financials'!J152</f>
        <v>-3</v>
      </c>
      <c r="L201" s="17">
        <v>0</v>
      </c>
      <c r="M201" s="17">
        <v>-1412</v>
      </c>
      <c r="N201" s="17">
        <v>0</v>
      </c>
      <c r="O201" s="17">
        <v>0</v>
      </c>
      <c r="P201" s="460">
        <f>O201</f>
        <v>0</v>
      </c>
      <c r="Q201" s="17"/>
      <c r="R201" s="1" t="s">
        <v>19</v>
      </c>
      <c r="U201"/>
      <c r="V201"/>
      <c r="W201" s="641"/>
      <c r="X201" s="641"/>
      <c r="Y201" s="641"/>
      <c r="Z201" s="641"/>
      <c r="AS201" s="21"/>
      <c r="AU201" s="21" t="s">
        <v>19</v>
      </c>
    </row>
    <row r="202" spans="1:47" s="128" customFormat="1" ht="15" thickBot="1">
      <c r="A202" s="627"/>
      <c r="D202" s="628"/>
      <c r="E202" s="626" t="s">
        <v>545</v>
      </c>
      <c r="F202" s="626"/>
      <c r="G202" s="626"/>
      <c r="H202" s="626"/>
      <c r="I202" s="626"/>
      <c r="J202" s="626"/>
      <c r="K202" s="629"/>
      <c r="L202" s="629">
        <f>L201-K201</f>
        <v>3</v>
      </c>
      <c r="M202" s="629">
        <f>M201-L201</f>
        <v>-1412</v>
      </c>
      <c r="N202" s="629">
        <f>N201-M201</f>
        <v>1412</v>
      </c>
      <c r="O202" s="629">
        <f>O201-N201</f>
        <v>0</v>
      </c>
      <c r="P202" s="629">
        <f>P201-O201</f>
        <v>0</v>
      </c>
      <c r="Q202" s="630"/>
      <c r="R202" s="128" t="s">
        <v>19</v>
      </c>
      <c r="S202"/>
      <c r="T202"/>
      <c r="U202"/>
      <c r="V202" s="631"/>
      <c r="W202" s="950"/>
      <c r="X202" s="950"/>
      <c r="Y202" s="950"/>
      <c r="Z202" s="950"/>
      <c r="AA202" s="628"/>
      <c r="AB202" s="628"/>
      <c r="AC202" s="628"/>
      <c r="AD202" s="628"/>
      <c r="AE202" s="628"/>
      <c r="AF202" s="628"/>
      <c r="AG202" s="628"/>
      <c r="AH202" s="628"/>
      <c r="AI202" s="628"/>
      <c r="AJ202" s="628"/>
      <c r="AK202" s="628"/>
      <c r="AL202" s="628"/>
      <c r="AM202" s="628"/>
      <c r="AN202" s="628"/>
      <c r="AO202" s="628"/>
      <c r="AP202" s="628"/>
      <c r="AQ202" s="628"/>
      <c r="AR202" s="628"/>
      <c r="AS202" s="628"/>
      <c r="AT202" s="628"/>
      <c r="AU202" s="21" t="s">
        <v>19</v>
      </c>
    </row>
    <row r="203" spans="1:47">
      <c r="D203" s="21" t="s">
        <v>81</v>
      </c>
      <c r="K203" s="23">
        <f>SUM(K198,K201,K202)</f>
        <v>207041</v>
      </c>
      <c r="L203" s="23">
        <f>SUM(L198,L201)</f>
        <v>256107</v>
      </c>
      <c r="M203" s="23">
        <f>SUM(M198,M201)</f>
        <v>168838</v>
      </c>
      <c r="N203" s="23">
        <f>SUM(N198,N201)</f>
        <v>217756</v>
      </c>
      <c r="O203" s="23">
        <f ca="1">SUM(O200,O201)</f>
        <v>1317926.4796205158</v>
      </c>
      <c r="P203" s="23">
        <f ca="1">SUM(P200,P201)</f>
        <v>1243145.6597173708</v>
      </c>
      <c r="Q203" s="23"/>
      <c r="R203" s="1" t="s">
        <v>19</v>
      </c>
      <c r="W203" s="640">
        <f>SUM(W200,W201)</f>
        <v>215554.32002509202</v>
      </c>
      <c r="X203" s="640">
        <f t="shared" ref="X203:AG203" si="271">SUM(X200,X201)</f>
        <v>197883.191840944</v>
      </c>
      <c r="Y203" s="640">
        <f>SUM(Y200,Y201)</f>
        <v>187558.93858459202</v>
      </c>
      <c r="Z203" s="640">
        <f t="shared" si="271"/>
        <v>179259.12586257601</v>
      </c>
      <c r="AA203" s="23">
        <f ca="1">SUM(AA200,AA201)</f>
        <v>178567.12376254264</v>
      </c>
      <c r="AB203" s="23">
        <f t="shared" ca="1" si="271"/>
        <v>1330915.9862144326</v>
      </c>
      <c r="AC203" s="23">
        <f t="shared" ca="1" si="271"/>
        <v>1328773.8220558695</v>
      </c>
      <c r="AD203" s="23">
        <f t="shared" ca="1" si="271"/>
        <v>1326699.7737711747</v>
      </c>
      <c r="AE203" s="23">
        <f t="shared" ca="1" si="271"/>
        <v>1324390.53255251</v>
      </c>
      <c r="AF203" s="23">
        <f t="shared" ca="1" si="271"/>
        <v>1322340.0794845717</v>
      </c>
      <c r="AG203" s="23">
        <f t="shared" ca="1" si="271"/>
        <v>1320221.0611688481</v>
      </c>
      <c r="AH203" s="23">
        <f ca="1">SUM(AH200,AH201)</f>
        <v>1317926.4796205161</v>
      </c>
      <c r="AI203" s="23">
        <f t="shared" ref="AI203:AN203" ca="1" si="272">SUM(AI200,AI201)</f>
        <v>1304112.1114437431</v>
      </c>
      <c r="AJ203" s="23">
        <f t="shared" ca="1" si="272"/>
        <v>1292429.0118839149</v>
      </c>
      <c r="AK203" s="23">
        <f t="shared" ca="1" si="272"/>
        <v>1278878.2571553029</v>
      </c>
      <c r="AL203" s="23">
        <f t="shared" ca="1" si="272"/>
        <v>1267195.1575954747</v>
      </c>
      <c r="AM203" s="23">
        <f t="shared" ca="1" si="272"/>
        <v>1255512.0580356466</v>
      </c>
      <c r="AN203" s="23">
        <f t="shared" ca="1" si="272"/>
        <v>1243145.659717371</v>
      </c>
      <c r="AO203" s="23">
        <f t="shared" ref="AO203:AT203" si="273">SUM(AO198,AO201)</f>
        <v>0</v>
      </c>
      <c r="AP203" s="23">
        <f t="shared" si="273"/>
        <v>0</v>
      </c>
      <c r="AQ203" s="23">
        <f t="shared" si="273"/>
        <v>0</v>
      </c>
      <c r="AR203" s="23">
        <f t="shared" si="273"/>
        <v>0</v>
      </c>
      <c r="AS203" s="23">
        <f t="shared" si="273"/>
        <v>0</v>
      </c>
      <c r="AT203" s="23">
        <f t="shared" si="273"/>
        <v>0</v>
      </c>
      <c r="AU203" s="21" t="s">
        <v>19</v>
      </c>
    </row>
    <row r="204" spans="1:47">
      <c r="R204" s="1" t="s">
        <v>19</v>
      </c>
      <c r="W204" s="641"/>
      <c r="X204" s="641"/>
      <c r="Y204" s="641"/>
      <c r="Z204" s="641"/>
      <c r="AS204" s="21"/>
      <c r="AU204" s="21" t="s">
        <v>19</v>
      </c>
    </row>
    <row r="205" spans="1:47">
      <c r="A205" s="1" t="s">
        <v>141</v>
      </c>
      <c r="B205" s="1" t="s">
        <v>1046</v>
      </c>
      <c r="C205" s="13" t="s">
        <v>142</v>
      </c>
      <c r="D205" s="2"/>
      <c r="E205" s="2"/>
      <c r="F205" s="2"/>
      <c r="G205" s="2"/>
      <c r="H205" s="2"/>
      <c r="I205" s="2"/>
      <c r="J205" s="2"/>
      <c r="K205" s="32"/>
      <c r="L205" s="32"/>
      <c r="M205" s="32"/>
      <c r="N205" s="32"/>
      <c r="O205" s="32"/>
      <c r="P205" s="32"/>
      <c r="Q205" s="32"/>
      <c r="R205" s="2" t="s">
        <v>110</v>
      </c>
      <c r="V205" s="2"/>
      <c r="W205" s="32"/>
      <c r="X205" s="32"/>
      <c r="Y205" s="32"/>
      <c r="Z205" s="32"/>
      <c r="AA205" s="32"/>
      <c r="AB205" s="32"/>
      <c r="AC205" s="32"/>
      <c r="AD205" s="32"/>
      <c r="AE205" s="32"/>
      <c r="AF205" s="32"/>
      <c r="AG205" s="32"/>
      <c r="AH205" s="32"/>
      <c r="AI205" s="32"/>
      <c r="AJ205" s="32"/>
      <c r="AK205" s="32"/>
      <c r="AL205" s="32"/>
      <c r="AM205" s="32"/>
      <c r="AN205" s="32"/>
      <c r="AO205" s="32"/>
      <c r="AP205" s="32"/>
      <c r="AQ205" s="32"/>
      <c r="AR205" s="32"/>
      <c r="AS205" s="32"/>
      <c r="AT205" s="32"/>
      <c r="AU205" s="21" t="s">
        <v>19</v>
      </c>
    </row>
    <row r="206" spans="1:47" ht="15" thickBot="1">
      <c r="D206" s="1" t="s">
        <v>142</v>
      </c>
      <c r="K206" s="18">
        <v>37425</v>
      </c>
      <c r="L206" s="18">
        <v>96413</v>
      </c>
      <c r="M206" s="18">
        <v>115689</v>
      </c>
      <c r="N206" s="18">
        <v>102487</v>
      </c>
      <c r="O206" s="54">
        <f>-O263*2/365*(O253)-N207</f>
        <v>193851.22399486386</v>
      </c>
      <c r="P206" s="54">
        <f>((-P263*2/(365)*(P253*2)-O207))</f>
        <v>141520.99166571826</v>
      </c>
      <c r="Q206" s="43"/>
      <c r="R206" s="1" t="s">
        <v>19</v>
      </c>
      <c r="U206"/>
      <c r="W206" s="964">
        <v>103082.780999044</v>
      </c>
      <c r="X206" s="964">
        <v>100445.04666904401</v>
      </c>
      <c r="Y206" s="964">
        <v>85240.104629043693</v>
      </c>
      <c r="Z206" s="964">
        <v>62917.3163690437</v>
      </c>
      <c r="AA206" s="125">
        <f>Z206+($O$206-$Z$206)*AA252/SUM($AA$252:$AH$252)</f>
        <v>68702.645536465265</v>
      </c>
      <c r="AB206" s="125">
        <f t="shared" ref="AB206:AH206" si="274">AA206+($O$206-$Z$206)*AB252/SUM($AA$252:$AH$252)</f>
        <v>85255.352154913169</v>
      </c>
      <c r="AC206" s="125">
        <f t="shared" si="274"/>
        <v>103164.43767263516</v>
      </c>
      <c r="AD206" s="125">
        <f t="shared" si="274"/>
        <v>120504.05562394897</v>
      </c>
      <c r="AE206" s="125">
        <f t="shared" si="274"/>
        <v>139809.95162673356</v>
      </c>
      <c r="AF206" s="125">
        <f t="shared" si="274"/>
        <v>156952.30703259178</v>
      </c>
      <c r="AG206" s="125">
        <f t="shared" si="274"/>
        <v>174667.88689523362</v>
      </c>
      <c r="AH206" s="125">
        <f t="shared" si="274"/>
        <v>193851.22399486383</v>
      </c>
      <c r="AI206" s="125">
        <f t="shared" ref="AI206:AT206" si="275">AH206+($P$206-$O$206)*AI252/SUM($AI$252:$AN$252)</f>
        <v>184184.18507890665</v>
      </c>
      <c r="AJ206" s="125">
        <f t="shared" si="275"/>
        <v>176008.56845579133</v>
      </c>
      <c r="AK206" s="125">
        <f t="shared" si="275"/>
        <v>166526.00134697964</v>
      </c>
      <c r="AL206" s="125">
        <f t="shared" si="275"/>
        <v>158350.38472386432</v>
      </c>
      <c r="AM206" s="125">
        <f t="shared" si="275"/>
        <v>150174.768100749</v>
      </c>
      <c r="AN206" s="125">
        <f t="shared" si="275"/>
        <v>141520.99166571826</v>
      </c>
      <c r="AO206" s="125">
        <f t="shared" si="275"/>
        <v>128962.24343337823</v>
      </c>
      <c r="AP206" s="125">
        <f t="shared" si="275"/>
        <v>116403.4952010382</v>
      </c>
      <c r="AQ206" s="125">
        <f t="shared" si="275"/>
        <v>103844.74696869816</v>
      </c>
      <c r="AR206" s="125">
        <f t="shared" si="275"/>
        <v>91382.510740367332</v>
      </c>
      <c r="AS206" s="125">
        <f t="shared" si="275"/>
        <v>79238.611664291355</v>
      </c>
      <c r="AT206" s="125">
        <f t="shared" si="275"/>
        <v>67094.712588215378</v>
      </c>
      <c r="AU206" s="21" t="s">
        <v>19</v>
      </c>
    </row>
    <row r="207" spans="1:47">
      <c r="K207" s="23">
        <f>SUM(K206)</f>
        <v>37425</v>
      </c>
      <c r="L207" s="23">
        <f>SUM(L206)</f>
        <v>96413</v>
      </c>
      <c r="M207" s="23">
        <f t="shared" ref="M207:P207" si="276">SUM(M206)</f>
        <v>115689</v>
      </c>
      <c r="N207" s="23">
        <f t="shared" si="276"/>
        <v>102487</v>
      </c>
      <c r="O207" s="23">
        <f t="shared" si="276"/>
        <v>193851.22399486386</v>
      </c>
      <c r="P207" s="23">
        <f t="shared" si="276"/>
        <v>141520.99166571826</v>
      </c>
      <c r="Q207" s="23"/>
      <c r="R207" s="1" t="s">
        <v>19</v>
      </c>
      <c r="W207" s="647">
        <f t="shared" ref="W207:AG207" si="277">SUM(W206)</f>
        <v>103082.780999044</v>
      </c>
      <c r="X207" s="647">
        <f>SUM(X206)</f>
        <v>100445.04666904401</v>
      </c>
      <c r="Y207" s="647">
        <f t="shared" si="277"/>
        <v>85240.104629043693</v>
      </c>
      <c r="Z207" s="647">
        <f t="shared" si="277"/>
        <v>62917.3163690437</v>
      </c>
      <c r="AA207" s="37">
        <f t="shared" si="277"/>
        <v>68702.645536465265</v>
      </c>
      <c r="AB207" s="37">
        <f t="shared" si="277"/>
        <v>85255.352154913169</v>
      </c>
      <c r="AC207" s="37">
        <f t="shared" si="277"/>
        <v>103164.43767263516</v>
      </c>
      <c r="AD207" s="37">
        <f t="shared" si="277"/>
        <v>120504.05562394897</v>
      </c>
      <c r="AE207" s="37">
        <f t="shared" si="277"/>
        <v>139809.95162673356</v>
      </c>
      <c r="AF207" s="37">
        <f t="shared" si="277"/>
        <v>156952.30703259178</v>
      </c>
      <c r="AG207" s="37">
        <f t="shared" si="277"/>
        <v>174667.88689523362</v>
      </c>
      <c r="AH207" s="37">
        <f t="shared" ref="AH207:AN207" si="278">SUM(AH206)</f>
        <v>193851.22399486383</v>
      </c>
      <c r="AI207" s="37">
        <f t="shared" si="278"/>
        <v>184184.18507890665</v>
      </c>
      <c r="AJ207" s="37">
        <f t="shared" si="278"/>
        <v>176008.56845579133</v>
      </c>
      <c r="AK207" s="37">
        <f t="shared" si="278"/>
        <v>166526.00134697964</v>
      </c>
      <c r="AL207" s="37">
        <f t="shared" si="278"/>
        <v>158350.38472386432</v>
      </c>
      <c r="AM207" s="37">
        <f t="shared" si="278"/>
        <v>150174.768100749</v>
      </c>
      <c r="AN207" s="37">
        <f t="shared" si="278"/>
        <v>141520.99166571826</v>
      </c>
      <c r="AO207" s="37">
        <f t="shared" ref="AO207:AT207" si="279">SUM(AO206)</f>
        <v>128962.24343337823</v>
      </c>
      <c r="AP207" s="37">
        <f t="shared" si="279"/>
        <v>116403.4952010382</v>
      </c>
      <c r="AQ207" s="37">
        <f t="shared" si="279"/>
        <v>103844.74696869816</v>
      </c>
      <c r="AR207" s="37">
        <f t="shared" si="279"/>
        <v>91382.510740367332</v>
      </c>
      <c r="AS207" s="37">
        <f t="shared" si="279"/>
        <v>79238.611664291355</v>
      </c>
      <c r="AT207" s="37">
        <f t="shared" si="279"/>
        <v>67094.712588215378</v>
      </c>
      <c r="AU207" s="21" t="s">
        <v>19</v>
      </c>
    </row>
    <row r="208" spans="1:47">
      <c r="R208" s="1" t="s">
        <v>19</v>
      </c>
      <c r="W208" s="641"/>
      <c r="X208" s="641"/>
      <c r="Y208" s="641"/>
      <c r="Z208" s="641"/>
      <c r="AS208" s="21"/>
      <c r="AU208" s="21" t="s">
        <v>19</v>
      </c>
    </row>
    <row r="209" spans="1:47" ht="15" thickBot="1">
      <c r="B209" s="1" t="s">
        <v>1046</v>
      </c>
      <c r="C209" s="13" t="s">
        <v>538</v>
      </c>
      <c r="D209" s="2"/>
      <c r="E209" s="2"/>
      <c r="F209" s="2"/>
      <c r="G209" s="2"/>
      <c r="H209" s="2"/>
      <c r="I209" s="2"/>
      <c r="J209" s="2"/>
      <c r="K209" s="32"/>
      <c r="L209" s="32"/>
      <c r="M209" s="32"/>
      <c r="N209" s="32"/>
      <c r="O209" s="32"/>
      <c r="P209" s="32"/>
      <c r="Q209" s="32"/>
      <c r="R209" s="2" t="s">
        <v>110</v>
      </c>
      <c r="V209" s="2"/>
      <c r="W209" s="32"/>
      <c r="X209" s="32"/>
      <c r="Y209" s="32"/>
      <c r="Z209" s="32"/>
      <c r="AA209" s="32"/>
      <c r="AB209" s="32"/>
      <c r="AC209" s="32"/>
      <c r="AD209" s="32"/>
      <c r="AE209" s="32"/>
      <c r="AF209" s="32"/>
      <c r="AG209" s="32"/>
      <c r="AH209" s="32"/>
      <c r="AI209" s="32"/>
      <c r="AJ209" s="32"/>
      <c r="AK209" s="32"/>
      <c r="AL209" s="32"/>
      <c r="AM209" s="32"/>
      <c r="AN209" s="32"/>
      <c r="AO209" s="32"/>
      <c r="AP209" s="32"/>
      <c r="AQ209" s="32"/>
      <c r="AR209" s="32"/>
      <c r="AS209" s="32"/>
      <c r="AT209" s="32"/>
      <c r="AU209" s="21" t="s">
        <v>19</v>
      </c>
    </row>
    <row r="210" spans="1:47" hidden="1" outlineLevel="1">
      <c r="D210" s="1" t="s">
        <v>144</v>
      </c>
      <c r="H210" s="261"/>
      <c r="I210" s="261"/>
      <c r="J210" s="261"/>
      <c r="K210" s="17">
        <v>4330</v>
      </c>
      <c r="L210" s="17">
        <v>2246</v>
      </c>
      <c r="M210" s="17">
        <v>10805</v>
      </c>
      <c r="N210" s="17">
        <v>6507</v>
      </c>
      <c r="O210" s="31" t="s">
        <v>2</v>
      </c>
      <c r="P210" s="31"/>
      <c r="Q210" s="31"/>
      <c r="R210" s="1" t="s">
        <v>19</v>
      </c>
      <c r="W210" s="641"/>
      <c r="X210" s="641"/>
      <c r="AS210" s="21"/>
      <c r="AU210" s="21" t="s">
        <v>19</v>
      </c>
    </row>
    <row r="211" spans="1:47" hidden="1" outlineLevel="1">
      <c r="D211" s="1" t="s">
        <v>145</v>
      </c>
      <c r="H211" s="261"/>
      <c r="I211" s="261"/>
      <c r="J211" s="261"/>
      <c r="K211" s="17">
        <v>9505</v>
      </c>
      <c r="L211" s="17">
        <v>8529</v>
      </c>
      <c r="M211" s="17">
        <v>6597</v>
      </c>
      <c r="N211" s="17">
        <v>5958</v>
      </c>
      <c r="O211" s="31" t="s">
        <v>2</v>
      </c>
      <c r="P211" s="31"/>
      <c r="Q211" s="31"/>
      <c r="R211" s="1" t="s">
        <v>19</v>
      </c>
      <c r="W211" s="641"/>
      <c r="X211" s="641"/>
      <c r="AS211" s="21"/>
      <c r="AU211" s="21" t="s">
        <v>19</v>
      </c>
    </row>
    <row r="212" spans="1:47" hidden="1" outlineLevel="1">
      <c r="D212" s="1" t="s">
        <v>146</v>
      </c>
      <c r="H212" s="261"/>
      <c r="I212" s="31"/>
      <c r="J212" s="31"/>
      <c r="K212" s="17">
        <v>6416</v>
      </c>
      <c r="L212" s="17">
        <v>2372</v>
      </c>
      <c r="M212" s="17">
        <v>993</v>
      </c>
      <c r="N212" s="17">
        <v>1392</v>
      </c>
      <c r="O212" s="31" t="s">
        <v>2</v>
      </c>
      <c r="P212" s="31"/>
      <c r="Q212" s="31"/>
      <c r="R212" s="1" t="s">
        <v>19</v>
      </c>
      <c r="W212" s="641"/>
      <c r="X212" s="641"/>
      <c r="AS212" s="21"/>
      <c r="AU212" s="21" t="s">
        <v>19</v>
      </c>
    </row>
    <row r="213" spans="1:47" ht="15" hidden="1" outlineLevel="1" thickBot="1">
      <c r="D213" s="1" t="s">
        <v>147</v>
      </c>
      <c r="H213" s="261"/>
      <c r="I213" s="261"/>
      <c r="J213" s="261"/>
      <c r="K213" s="18">
        <v>1682</v>
      </c>
      <c r="L213" s="18">
        <v>2420</v>
      </c>
      <c r="M213" s="18">
        <v>5132</v>
      </c>
      <c r="N213" s="18">
        <v>2517</v>
      </c>
      <c r="O213" s="127" t="s">
        <v>2</v>
      </c>
      <c r="P213" s="127" t="s">
        <v>2</v>
      </c>
      <c r="Q213" s="31"/>
      <c r="R213" s="1" t="s">
        <v>19</v>
      </c>
      <c r="W213" s="964"/>
      <c r="X213" s="964"/>
      <c r="Y213" s="125"/>
      <c r="Z213" s="125"/>
      <c r="AA213" s="125"/>
      <c r="AB213" s="125"/>
      <c r="AC213" s="125"/>
      <c r="AD213" s="125"/>
      <c r="AE213" s="125"/>
      <c r="AF213" s="125"/>
      <c r="AG213" s="125"/>
      <c r="AH213" s="125"/>
      <c r="AI213" s="125"/>
      <c r="AJ213" s="125"/>
      <c r="AK213" s="125"/>
      <c r="AL213" s="125"/>
      <c r="AM213" s="125"/>
      <c r="AN213" s="125"/>
      <c r="AS213" s="21"/>
      <c r="AU213" s="21" t="s">
        <v>19</v>
      </c>
    </row>
    <row r="214" spans="1:47" ht="15" collapsed="1" thickBot="1">
      <c r="D214" s="1" t="s">
        <v>538</v>
      </c>
      <c r="K214" s="23">
        <f>SUM(K210:K213)</f>
        <v>21933</v>
      </c>
      <c r="L214" s="23">
        <f>SUM(L210:L213)</f>
        <v>15567</v>
      </c>
      <c r="M214" s="23">
        <f>SUM(M210:M213)</f>
        <v>23527</v>
      </c>
      <c r="N214" s="23">
        <f>SUM(N210:N213)</f>
        <v>16374</v>
      </c>
      <c r="O214" s="23">
        <f>O215*O207</f>
        <v>11631.073439691831</v>
      </c>
      <c r="P214" s="23">
        <f>P215*P207</f>
        <v>8491.2594999430949</v>
      </c>
      <c r="Q214" s="23"/>
      <c r="R214" s="1" t="s">
        <v>19</v>
      </c>
      <c r="W214" s="1004">
        <v>11377.6390641619</v>
      </c>
      <c r="X214" s="1004">
        <v>11170.628487354601</v>
      </c>
      <c r="Y214" s="1004">
        <v>9885.94808070012</v>
      </c>
      <c r="Z214" s="1004">
        <v>9995.1498715781199</v>
      </c>
      <c r="AA214" s="37">
        <f>Z214+($O$214-$Z$214)*AA252/SUM($AA$252:$AH$252)</f>
        <v>10067.433335089556</v>
      </c>
      <c r="AB214" s="37">
        <f t="shared" ref="AB214:AH214" si="280">AA214+($O$214-$Z$214)*AB252/SUM($AA$252:$AH$252)</f>
        <v>10274.247317534626</v>
      </c>
      <c r="AC214" s="37">
        <f t="shared" si="280"/>
        <v>10498.008263901034</v>
      </c>
      <c r="AD214" s="37">
        <f t="shared" si="280"/>
        <v>10714.654128849221</v>
      </c>
      <c r="AE214" s="37">
        <f t="shared" si="280"/>
        <v>10955.867202278334</v>
      </c>
      <c r="AF214" s="37">
        <f t="shared" si="280"/>
        <v>11170.048415761759</v>
      </c>
      <c r="AG214" s="37">
        <f t="shared" si="280"/>
        <v>11391.391650265374</v>
      </c>
      <c r="AH214" s="37">
        <f t="shared" si="280"/>
        <v>11631.073439691832</v>
      </c>
      <c r="AI214" s="37">
        <f>AH214+($P$214-$O$214)*AI252/SUM($AI$252:$AN$252)</f>
        <v>11051.051104734403</v>
      </c>
      <c r="AJ214" s="37">
        <f t="shared" ref="AJ214:AN214" si="281">AI214+($P$214-$O$214)*AJ252/SUM($AI$252:$AN$252)</f>
        <v>10560.514107347482</v>
      </c>
      <c r="AK214" s="37">
        <f t="shared" si="281"/>
        <v>9991.560080818781</v>
      </c>
      <c r="AL214" s="37">
        <f t="shared" si="281"/>
        <v>9501.0230834318609</v>
      </c>
      <c r="AM214" s="37">
        <f t="shared" si="281"/>
        <v>9010.4860860449407</v>
      </c>
      <c r="AN214" s="37">
        <f t="shared" si="281"/>
        <v>8491.2594999430949</v>
      </c>
      <c r="AO214" s="125">
        <f>AN213+($P$214-$O$214)*AO252/SUM($AI$252:$AN$252)</f>
        <v>-753.52489394040231</v>
      </c>
      <c r="AP214" s="125">
        <f>AO214+($P$214-$O$214)*AP252/SUM($AI$252:$AN$252)</f>
        <v>-1507.0497878808046</v>
      </c>
      <c r="AQ214" s="125">
        <f>AP214+($P$214-$O$214)*AQ252/SUM($AI$252:$AN$252)</f>
        <v>-2260.5746818212069</v>
      </c>
      <c r="AR214" s="125">
        <f>AQ214+($P$214-$O$214)*AR252/SUM($AI$252:$AN$252)</f>
        <v>-3008.308855521057</v>
      </c>
      <c r="AS214" s="125">
        <f>AR214+($P$214-$O$214)*AS252/SUM($AI$252:$AN$252)</f>
        <v>-3736.9428000856155</v>
      </c>
      <c r="AT214" s="125">
        <f>AS214+($P$214-$O$214)*AT252/SUM($AI$252:$AN$252)</f>
        <v>-4465.5767446501741</v>
      </c>
      <c r="AU214" s="21" t="s">
        <v>19</v>
      </c>
    </row>
    <row r="215" spans="1:47" s="27" customFormat="1">
      <c r="A215" s="27" t="s">
        <v>619</v>
      </c>
      <c r="E215" s="27" t="s">
        <v>701</v>
      </c>
      <c r="F215" s="123"/>
      <c r="G215" s="123"/>
      <c r="K215" s="35">
        <f>-K214/K254</f>
        <v>0.13618327324406429</v>
      </c>
      <c r="L215" s="35">
        <f>-L214/L254</f>
        <v>5.4090021473394534E-2</v>
      </c>
      <c r="M215" s="35">
        <f>-M214/M254</f>
        <v>8.5893176590851009E-2</v>
      </c>
      <c r="N215" s="35">
        <f>-N214/N254</f>
        <v>5.9713140610697601E-2</v>
      </c>
      <c r="O215" s="592">
        <v>0.06</v>
      </c>
      <c r="P215" s="141">
        <f>O215</f>
        <v>0.06</v>
      </c>
      <c r="Q215" s="573"/>
      <c r="R215" s="1" t="s">
        <v>19</v>
      </c>
      <c r="S215"/>
      <c r="T215"/>
      <c r="W215" s="663"/>
      <c r="X215" s="663"/>
      <c r="Y215" s="663"/>
      <c r="Z215" s="663"/>
      <c r="AO215" s="37">
        <f t="shared" ref="AO215:AT215" si="282">SUM(AO214)</f>
        <v>-753.52489394040231</v>
      </c>
      <c r="AP215" s="37">
        <f t="shared" si="282"/>
        <v>-1507.0497878808046</v>
      </c>
      <c r="AQ215" s="37">
        <f t="shared" si="282"/>
        <v>-2260.5746818212069</v>
      </c>
      <c r="AR215" s="37">
        <f t="shared" si="282"/>
        <v>-3008.308855521057</v>
      </c>
      <c r="AS215" s="37">
        <f t="shared" si="282"/>
        <v>-3736.9428000856155</v>
      </c>
      <c r="AT215" s="37">
        <f t="shared" si="282"/>
        <v>-4465.5767446501741</v>
      </c>
      <c r="AU215" s="21" t="s">
        <v>19</v>
      </c>
    </row>
    <row r="216" spans="1:47">
      <c r="O216" s="31"/>
      <c r="P216" s="31"/>
      <c r="Q216" s="31"/>
      <c r="R216" s="1" t="s">
        <v>19</v>
      </c>
      <c r="W216" s="641"/>
      <c r="X216" s="641"/>
      <c r="Y216" s="641"/>
      <c r="Z216" s="641"/>
      <c r="AS216" s="21"/>
      <c r="AU216" s="21" t="s">
        <v>19</v>
      </c>
    </row>
    <row r="217" spans="1:47">
      <c r="B217" s="1" t="s">
        <v>1046</v>
      </c>
      <c r="C217" s="13" t="s">
        <v>148</v>
      </c>
      <c r="D217" s="2"/>
      <c r="E217" s="2"/>
      <c r="F217" s="2"/>
      <c r="G217" s="2"/>
      <c r="H217" s="2"/>
      <c r="I217" s="2"/>
      <c r="J217" s="2"/>
      <c r="K217" s="32"/>
      <c r="L217" s="32"/>
      <c r="M217" s="32"/>
      <c r="N217" s="32"/>
      <c r="O217" s="32"/>
      <c r="P217" s="32"/>
      <c r="Q217" s="32"/>
      <c r="R217" s="2" t="s">
        <v>110</v>
      </c>
      <c r="V217" s="2"/>
      <c r="W217" s="32"/>
      <c r="X217" s="32"/>
      <c r="Y217" s="32"/>
      <c r="Z217" s="32"/>
      <c r="AA217" s="32"/>
      <c r="AB217" s="32"/>
      <c r="AC217" s="32"/>
      <c r="AD217" s="32"/>
      <c r="AE217" s="32"/>
      <c r="AF217" s="32"/>
      <c r="AG217" s="32"/>
      <c r="AH217" s="32"/>
      <c r="AI217" s="32"/>
      <c r="AJ217" s="32"/>
      <c r="AK217" s="32"/>
      <c r="AL217" s="32"/>
      <c r="AM217" s="32"/>
      <c r="AN217" s="32"/>
      <c r="AO217" s="32"/>
      <c r="AP217" s="32"/>
      <c r="AQ217" s="32"/>
      <c r="AR217" s="32"/>
      <c r="AS217" s="32"/>
      <c r="AT217" s="32"/>
      <c r="AU217" s="21" t="s">
        <v>19</v>
      </c>
    </row>
    <row r="218" spans="1:47">
      <c r="D218" s="26" t="s">
        <v>149</v>
      </c>
      <c r="K218" s="137">
        <v>6339.6617100000003</v>
      </c>
      <c r="L218" s="138">
        <f>K237</f>
        <v>6804.8072599999978</v>
      </c>
      <c r="M218" s="138">
        <f>L237</f>
        <v>46497.255830000009</v>
      </c>
      <c r="N218" s="138">
        <f>M237</f>
        <v>50237.384482264199</v>
      </c>
      <c r="O218" s="59">
        <f>N237</f>
        <v>75574.384482264199</v>
      </c>
      <c r="P218" s="59">
        <f>O237</f>
        <v>81530.923540001619</v>
      </c>
      <c r="Q218" s="59"/>
      <c r="R218" s="1" t="s">
        <v>19</v>
      </c>
      <c r="W218" s="653">
        <f>N237</f>
        <v>75574.384482264199</v>
      </c>
      <c r="X218" s="653">
        <f t="shared" ref="X218:AG219" si="283">W237</f>
        <v>72256.770482264197</v>
      </c>
      <c r="Y218" s="653">
        <f>X237</f>
        <v>25395.950482264194</v>
      </c>
      <c r="Z218" s="653">
        <f t="shared" si="283"/>
        <v>27142.944036565219</v>
      </c>
      <c r="AA218" s="59">
        <f>Z237</f>
        <v>26335.730521474085</v>
      </c>
      <c r="AB218" s="59">
        <f t="shared" si="283"/>
        <v>28506.438161044374</v>
      </c>
      <c r="AC218" s="59">
        <f t="shared" si="283"/>
        <v>35488.943995238093</v>
      </c>
      <c r="AD218" s="59">
        <f t="shared" si="283"/>
        <v>43077.597572318853</v>
      </c>
      <c r="AE218" s="59">
        <f t="shared" si="283"/>
        <v>50411.763645789499</v>
      </c>
      <c r="AF218" s="59">
        <f t="shared" si="283"/>
        <v>58624.633305275231</v>
      </c>
      <c r="AG218" s="59">
        <f t="shared" si="283"/>
        <v>65870.645363117917</v>
      </c>
      <c r="AH218" s="59">
        <f>AG237</f>
        <v>73372.823829058645</v>
      </c>
      <c r="AI218" s="59">
        <f t="shared" ref="AI218:AN219" si="284">AH237</f>
        <v>81530.923540001619</v>
      </c>
      <c r="AJ218" s="59">
        <f t="shared" si="284"/>
        <v>78544.088781275306</v>
      </c>
      <c r="AK218" s="59">
        <f t="shared" si="284"/>
        <v>76018.060271797251</v>
      </c>
      <c r="AL218" s="59">
        <f t="shared" si="284"/>
        <v>73088.221953281536</v>
      </c>
      <c r="AM218" s="59">
        <f t="shared" si="284"/>
        <v>70562.193443803495</v>
      </c>
      <c r="AN218" s="59">
        <f t="shared" si="284"/>
        <v>68036.164934325439</v>
      </c>
      <c r="AO218" s="59">
        <f t="shared" ref="AO218:AT221" si="285">AN237</f>
        <v>65362.398905750655</v>
      </c>
      <c r="AP218" s="59" t="e">
        <f t="shared" si="285"/>
        <v>#REF!</v>
      </c>
      <c r="AQ218" s="59" t="e">
        <f t="shared" si="285"/>
        <v>#REF!</v>
      </c>
      <c r="AR218" s="59" t="e">
        <f t="shared" si="285"/>
        <v>#REF!</v>
      </c>
      <c r="AS218" s="59" t="e">
        <f t="shared" si="285"/>
        <v>#REF!</v>
      </c>
      <c r="AT218" s="59" t="e">
        <f t="shared" si="285"/>
        <v>#REF!</v>
      </c>
      <c r="AU218" s="21" t="s">
        <v>19</v>
      </c>
    </row>
    <row r="219" spans="1:47">
      <c r="D219" s="26"/>
      <c r="E219" s="27" t="s">
        <v>542</v>
      </c>
      <c r="K219" s="53">
        <f>'contract liability_1231'!C31/1000</f>
        <v>6339.6617100000003</v>
      </c>
      <c r="L219" s="53">
        <f>'contract liability_1231'!E31/1000</f>
        <v>3975.1209599999997</v>
      </c>
      <c r="M219" s="53">
        <f>'contract liability_1231'!G31/1000</f>
        <v>26029.143100000001</v>
      </c>
      <c r="N219" s="53">
        <f>'contract liability_1231'!I31/1000</f>
        <v>19917.016500000002</v>
      </c>
      <c r="O219" s="39">
        <f t="shared" ref="O219:P221" si="286">N238</f>
        <v>17072.127230000002</v>
      </c>
      <c r="P219" s="39">
        <f t="shared" si="286"/>
        <v>9590.043761666675</v>
      </c>
      <c r="Q219" s="39"/>
      <c r="R219" s="1" t="s">
        <v>19</v>
      </c>
      <c r="W219" s="650">
        <f>N238</f>
        <v>17072.127230000002</v>
      </c>
      <c r="X219" s="650">
        <f>W238</f>
        <v>11572.127230000002</v>
      </c>
      <c r="Y219" s="650">
        <f t="shared" si="283"/>
        <v>9772.1272300000019</v>
      </c>
      <c r="Z219" s="650">
        <f t="shared" si="283"/>
        <v>9762.1272300000019</v>
      </c>
      <c r="AA219" s="39">
        <f>Z238</f>
        <v>9758.8119150493694</v>
      </c>
      <c r="AB219" s="39">
        <f t="shared" si="283"/>
        <v>9751.3548755551601</v>
      </c>
      <c r="AC219" s="39">
        <f t="shared" si="283"/>
        <v>9730.0191514472044</v>
      </c>
      <c r="AD219" s="39">
        <f t="shared" si="283"/>
        <v>9706.9351135046709</v>
      </c>
      <c r="AE219" s="39">
        <f t="shared" si="283"/>
        <v>9684.5850946664068</v>
      </c>
      <c r="AF219" s="39">
        <f t="shared" si="283"/>
        <v>9659.7006283209921</v>
      </c>
      <c r="AG219" s="39">
        <f t="shared" si="283"/>
        <v>9637.6048723862932</v>
      </c>
      <c r="AH219" s="39">
        <f>AG238</f>
        <v>9614.770254877847</v>
      </c>
      <c r="AI219" s="39">
        <f t="shared" si="284"/>
        <v>9590.0437616666732</v>
      </c>
      <c r="AJ219" s="39">
        <f t="shared" si="284"/>
        <v>8830.7940988714618</v>
      </c>
      <c r="AK219" s="39">
        <f t="shared" si="284"/>
        <v>8188.6808087307836</v>
      </c>
      <c r="AL219" s="39">
        <f t="shared" si="284"/>
        <v>7443.9195698043577</v>
      </c>
      <c r="AM219" s="39">
        <f t="shared" si="284"/>
        <v>6801.8062796636796</v>
      </c>
      <c r="AN219" s="39">
        <f t="shared" si="284"/>
        <v>6159.6929895230014</v>
      </c>
      <c r="AO219" s="39">
        <f t="shared" si="285"/>
        <v>5480.0250066666731</v>
      </c>
      <c r="AP219" s="39" t="e">
        <f t="shared" si="285"/>
        <v>#REF!</v>
      </c>
      <c r="AQ219" s="39" t="e">
        <f t="shared" si="285"/>
        <v>#REF!</v>
      </c>
      <c r="AR219" s="39" t="e">
        <f t="shared" si="285"/>
        <v>#REF!</v>
      </c>
      <c r="AS219" s="39" t="e">
        <f t="shared" si="285"/>
        <v>#REF!</v>
      </c>
      <c r="AT219" s="39" t="e">
        <f t="shared" si="285"/>
        <v>#REF!</v>
      </c>
      <c r="AU219" s="21" t="s">
        <v>19</v>
      </c>
    </row>
    <row r="220" spans="1:47">
      <c r="D220" s="26"/>
      <c r="E220" s="27" t="s">
        <v>541</v>
      </c>
      <c r="K220" s="53">
        <v>0</v>
      </c>
      <c r="L220" s="53">
        <f>('contract liability_1231'!E30+'contract liability_1231'!E32)/1000</f>
        <v>2829.6862999999998</v>
      </c>
      <c r="M220" s="53">
        <f>('contract liability_1231'!G30+'contract liability_1231'!G32)/1000</f>
        <v>20468.112730000001</v>
      </c>
      <c r="N220" s="53">
        <f>('contract liability_1231'!I30+'contract liability_1231'!I32)/1000</f>
        <v>30319.523690000002</v>
      </c>
      <c r="O220" s="39">
        <f t="shared" si="286"/>
        <v>54355.347060000015</v>
      </c>
      <c r="P220" s="39">
        <f t="shared" si="286"/>
        <v>71940.762036070751</v>
      </c>
      <c r="Q220" s="39"/>
      <c r="R220" s="1" t="s">
        <v>19</v>
      </c>
      <c r="W220" s="650">
        <f>N239</f>
        <v>54355.347060000015</v>
      </c>
      <c r="X220" s="650">
        <f>W239</f>
        <v>56537.733060000013</v>
      </c>
      <c r="Y220" s="650">
        <f t="shared" ref="Y220:AG220" si="287">X239</f>
        <v>11476.91306000001</v>
      </c>
      <c r="Z220" s="650">
        <f t="shared" si="287"/>
        <v>13648.585859301034</v>
      </c>
      <c r="AA220" s="39">
        <f>Z239</f>
        <v>13259.366904160532</v>
      </c>
      <c r="AB220" s="39">
        <f t="shared" si="287"/>
        <v>15852.210828225034</v>
      </c>
      <c r="AC220" s="39">
        <f t="shared" si="287"/>
        <v>23270.731631526709</v>
      </c>
      <c r="AD220" s="39">
        <f t="shared" si="287"/>
        <v>31297.148491550004</v>
      </c>
      <c r="AE220" s="39">
        <f t="shared" si="287"/>
        <v>39068.343828858917</v>
      </c>
      <c r="AF220" s="39">
        <f t="shared" si="287"/>
        <v>47720.77719969007</v>
      </c>
      <c r="AG220" s="39">
        <f t="shared" si="287"/>
        <v>55403.56425846745</v>
      </c>
      <c r="AH220" s="39">
        <f>AG239</f>
        <v>63343.256586916628</v>
      </c>
      <c r="AI220" s="39">
        <f t="shared" ref="AI220:AN221" si="288">AH239</f>
        <v>71940.762036070781</v>
      </c>
      <c r="AJ220" s="39">
        <f t="shared" si="288"/>
        <v>69713.176940139674</v>
      </c>
      <c r="AK220" s="39">
        <f t="shared" si="288"/>
        <v>67829.2617208023</v>
      </c>
      <c r="AL220" s="39">
        <f t="shared" si="288"/>
        <v>65644.184641213025</v>
      </c>
      <c r="AM220" s="39">
        <f t="shared" si="288"/>
        <v>63760.269421875651</v>
      </c>
      <c r="AN220" s="39">
        <f t="shared" si="288"/>
        <v>61876.354202538278</v>
      </c>
      <c r="AO220" s="39">
        <f t="shared" si="285"/>
        <v>59882.256156819829</v>
      </c>
      <c r="AP220" s="39">
        <f t="shared" si="285"/>
        <v>56988.331695655914</v>
      </c>
      <c r="AQ220" s="39">
        <f t="shared" si="285"/>
        <v>54094.407234491999</v>
      </c>
      <c r="AR220" s="39">
        <f t="shared" si="285"/>
        <v>51200.482773328084</v>
      </c>
      <c r="AS220" s="39">
        <f t="shared" si="285"/>
        <v>48328.797666280603</v>
      </c>
      <c r="AT220" s="39">
        <f t="shared" si="285"/>
        <v>45530.467296087816</v>
      </c>
      <c r="AU220" s="21" t="s">
        <v>19</v>
      </c>
    </row>
    <row r="221" spans="1:47">
      <c r="D221" s="26"/>
      <c r="E221" s="9" t="s">
        <v>819</v>
      </c>
      <c r="K221" s="53"/>
      <c r="L221" s="53"/>
      <c r="M221" s="53"/>
      <c r="N221" s="53">
        <f>'contract liability_1231'!I33/1000</f>
        <v>0</v>
      </c>
      <c r="O221" s="39">
        <f t="shared" si="286"/>
        <v>4146.7924500000008</v>
      </c>
      <c r="P221" s="39">
        <f t="shared" si="286"/>
        <v>0</v>
      </c>
      <c r="Q221" s="39"/>
      <c r="R221" s="1" t="s">
        <v>19</v>
      </c>
      <c r="W221" s="650">
        <f>N240</f>
        <v>4146.7924500000008</v>
      </c>
      <c r="X221" s="650">
        <f>W240</f>
        <v>4146.7924500000008</v>
      </c>
      <c r="Y221" s="650">
        <f t="shared" ref="Y221:AG221" si="289">X240</f>
        <v>4146.7924500000008</v>
      </c>
      <c r="Z221" s="650">
        <f t="shared" si="289"/>
        <v>3732.1132050000006</v>
      </c>
      <c r="AA221" s="39">
        <f>Z240</f>
        <v>3317.4339600000003</v>
      </c>
      <c r="AB221" s="39">
        <f t="shared" si="289"/>
        <v>2902.754715</v>
      </c>
      <c r="AC221" s="39">
        <f t="shared" si="289"/>
        <v>2488.0754699999998</v>
      </c>
      <c r="AD221" s="39">
        <f t="shared" si="289"/>
        <v>2073.3962249999995</v>
      </c>
      <c r="AE221" s="39">
        <f t="shared" si="289"/>
        <v>1658.7169799999995</v>
      </c>
      <c r="AF221" s="39">
        <f t="shared" si="289"/>
        <v>1244.0377349999994</v>
      </c>
      <c r="AG221" s="39">
        <f t="shared" si="289"/>
        <v>829.35848999999939</v>
      </c>
      <c r="AH221" s="39">
        <f>AG240</f>
        <v>414.6792449999993</v>
      </c>
      <c r="AI221" s="39">
        <f t="shared" si="288"/>
        <v>-7.9580786405131221E-13</v>
      </c>
      <c r="AJ221" s="39">
        <f t="shared" si="288"/>
        <v>-7.9580786405131221E-13</v>
      </c>
      <c r="AK221" s="39">
        <f t="shared" si="288"/>
        <v>-7.9580786405131221E-13</v>
      </c>
      <c r="AL221" s="39">
        <f t="shared" si="288"/>
        <v>-7.9580786405131221E-13</v>
      </c>
      <c r="AM221" s="39">
        <f t="shared" si="288"/>
        <v>-7.9580786405131221E-13</v>
      </c>
      <c r="AN221" s="39">
        <f t="shared" si="288"/>
        <v>-7.9580786405131221E-13</v>
      </c>
      <c r="AO221" s="39">
        <f t="shared" si="285"/>
        <v>-7.9580786405131221E-13</v>
      </c>
      <c r="AP221" s="39">
        <f t="shared" si="285"/>
        <v>-7.9580786405131221E-13</v>
      </c>
      <c r="AQ221" s="39">
        <f t="shared" si="285"/>
        <v>-7.9580786405131221E-13</v>
      </c>
      <c r="AR221" s="39">
        <f t="shared" si="285"/>
        <v>-7.9580786405131221E-13</v>
      </c>
      <c r="AS221" s="39">
        <f t="shared" si="285"/>
        <v>-7.9580786405131221E-13</v>
      </c>
      <c r="AT221" s="39">
        <f t="shared" si="285"/>
        <v>-7.9580786405131221E-13</v>
      </c>
      <c r="AU221" s="21" t="s">
        <v>19</v>
      </c>
    </row>
    <row r="222" spans="1:47">
      <c r="E222" s="26" t="s">
        <v>150</v>
      </c>
      <c r="K222" s="137">
        <v>-6339.6617100000003</v>
      </c>
      <c r="L222" s="137">
        <v>-3243.3648899999998</v>
      </c>
      <c r="M222" s="137">
        <v>-33496.871347735803</v>
      </c>
      <c r="N222" s="137">
        <v>-34453</v>
      </c>
      <c r="O222" s="23">
        <f>O223+O224+O226</f>
        <v>-56973.506607691852</v>
      </c>
      <c r="P222" s="23">
        <f>P223+P224+P226</f>
        <v>-53028.572879000967</v>
      </c>
      <c r="Q222" s="23"/>
      <c r="R222" s="1" t="s">
        <v>19</v>
      </c>
      <c r="W222" s="640">
        <f>W223+W224+W226</f>
        <v>-8048.29</v>
      </c>
      <c r="X222" s="640">
        <f>X223+X224+X226</f>
        <v>-23000</v>
      </c>
      <c r="Y222" s="640">
        <f>Y223+Y224+Y226</f>
        <v>-1974.679245</v>
      </c>
      <c r="Z222" s="640">
        <f t="shared" ref="Z222:AT222" si="290">Z223+Z224+Z226</f>
        <v>-811.2135150911331</v>
      </c>
      <c r="AA222" s="23">
        <f>AA223+AA224+AA226</f>
        <v>-1290.5116386063521</v>
      </c>
      <c r="AB222" s="23">
        <f t="shared" si="290"/>
        <v>-2920.5689253896471</v>
      </c>
      <c r="AC222" s="23">
        <f t="shared" si="290"/>
        <v>-3125.9091132354883</v>
      </c>
      <c r="AD222" s="23">
        <f t="shared" si="290"/>
        <v>-3039.6982638032582</v>
      </c>
      <c r="AE222" s="23">
        <f t="shared" si="290"/>
        <v>-3337.3701788280741</v>
      </c>
      <c r="AF222" s="23">
        <f t="shared" si="290"/>
        <v>-3009.8349799078255</v>
      </c>
      <c r="AG222" s="23">
        <f t="shared" si="290"/>
        <v>-3096.6145793964142</v>
      </c>
      <c r="AH222" s="23">
        <f t="shared" si="290"/>
        <v>-3318.8161684336555</v>
      </c>
      <c r="AI222" s="23">
        <f t="shared" si="290"/>
        <v>-9796.0443679028322</v>
      </c>
      <c r="AJ222" s="23">
        <f t="shared" si="290"/>
        <v>-8284.7192269807656</v>
      </c>
      <c r="AK222" s="23">
        <f t="shared" si="290"/>
        <v>-9609.1108070539849</v>
      </c>
      <c r="AL222" s="23">
        <f t="shared" si="290"/>
        <v>-8284.7192269807656</v>
      </c>
      <c r="AM222" s="23">
        <f t="shared" si="290"/>
        <v>-8284.7192269807656</v>
      </c>
      <c r="AN222" s="23">
        <f t="shared" si="290"/>
        <v>-8769.260023101866</v>
      </c>
      <c r="AO222" s="23">
        <f t="shared" si="290"/>
        <v>-12726.343191424196</v>
      </c>
      <c r="AP222" s="23">
        <f t="shared" si="290"/>
        <v>-12726.343191424196</v>
      </c>
      <c r="AQ222" s="23">
        <f t="shared" si="290"/>
        <v>-12726.343191424196</v>
      </c>
      <c r="AR222" s="23">
        <f t="shared" si="290"/>
        <v>-12628.543246525996</v>
      </c>
      <c r="AS222" s="23">
        <f t="shared" si="290"/>
        <v>-12305.957923910515</v>
      </c>
      <c r="AT222" s="23">
        <f t="shared" si="290"/>
        <v>-12305.957923910515</v>
      </c>
      <c r="AU222" s="21" t="s">
        <v>19</v>
      </c>
    </row>
    <row r="223" spans="1:47">
      <c r="F223" s="27" t="s">
        <v>542</v>
      </c>
      <c r="K223" s="53">
        <f>'contract liability_1231'!C36/1000</f>
        <v>-6339.6617100000003</v>
      </c>
      <c r="L223" s="53">
        <f>'contract liability_1231'!E36/1000</f>
        <v>-413.67858999999987</v>
      </c>
      <c r="M223" s="53">
        <f>'contract liability_1231'!G36/1000</f>
        <v>-13028.758617735848</v>
      </c>
      <c r="N223" s="53">
        <f>'contract liability_1231'!I36/1000</f>
        <v>-4133.2806424528253</v>
      </c>
      <c r="O223" s="29">
        <f>-'Revenue-数字人产品SaaS_0318'!J6</f>
        <v>-7482.0834683333278</v>
      </c>
      <c r="P223" s="29">
        <f>-'Revenue-数字人产品SaaS_0318'!K6</f>
        <v>-4110.0187549999982</v>
      </c>
      <c r="Q223" s="29"/>
      <c r="R223" s="1" t="s">
        <v>19</v>
      </c>
      <c r="W223" s="660">
        <f>-8000+2500</f>
        <v>-5500</v>
      </c>
      <c r="X223" s="660">
        <f>-3000+1200</f>
        <v>-1800</v>
      </c>
      <c r="Y223" s="660">
        <v>-10</v>
      </c>
      <c r="Z223" s="660">
        <v>-3.3153149506327888</v>
      </c>
      <c r="AA223" s="21">
        <f>($O$223-SUM($W$223:$Z$223))*AA252/SUM($AA$252:$AH$252)</f>
        <v>-7.4570394942084697</v>
      </c>
      <c r="AB223" s="21">
        <f>($O$223-SUM($W$223:$Z$223))*AB252/SUM($AA$252:$AH$252)</f>
        <v>-21.335724107955063</v>
      </c>
      <c r="AC223" s="21">
        <f t="shared" ref="AC223:AH223" si="291">($O$223-SUM($W$223:$Z$223))*AC252/SUM($AA$252:$AH$252)</f>
        <v>-23.084037942534295</v>
      </c>
      <c r="AD223" s="21">
        <f t="shared" si="291"/>
        <v>-22.3500188382645</v>
      </c>
      <c r="AE223" s="21">
        <f t="shared" si="291"/>
        <v>-24.884466345414371</v>
      </c>
      <c r="AF223" s="21">
        <f t="shared" si="291"/>
        <v>-22.095755934699088</v>
      </c>
      <c r="AG223" s="21">
        <f t="shared" si="291"/>
        <v>-22.834617508445412</v>
      </c>
      <c r="AH223" s="21">
        <f t="shared" si="291"/>
        <v>-24.726493211174123</v>
      </c>
      <c r="AI223" s="21">
        <f t="shared" ref="AI223:AT223" si="292">$P$223*AI252/SUM($AI$252:$AN$252)</f>
        <v>-759.24966279521072</v>
      </c>
      <c r="AJ223" s="21">
        <f t="shared" si="292"/>
        <v>-642.1132901406778</v>
      </c>
      <c r="AK223" s="21">
        <f t="shared" si="292"/>
        <v>-744.76123892642624</v>
      </c>
      <c r="AL223" s="21">
        <f t="shared" si="292"/>
        <v>-642.1132901406778</v>
      </c>
      <c r="AM223" s="21">
        <f t="shared" si="292"/>
        <v>-642.1132901406778</v>
      </c>
      <c r="AN223" s="21">
        <f t="shared" si="292"/>
        <v>-679.66798285632831</v>
      </c>
      <c r="AO223" s="21">
        <f t="shared" si="292"/>
        <v>-986.36464003414062</v>
      </c>
      <c r="AP223" s="21">
        <f t="shared" si="292"/>
        <v>-986.36464003414062</v>
      </c>
      <c r="AQ223" s="21">
        <f t="shared" si="292"/>
        <v>-986.36464003414062</v>
      </c>
      <c r="AR223" s="21">
        <f t="shared" si="292"/>
        <v>-978.78458298288342</v>
      </c>
      <c r="AS223" s="21">
        <f t="shared" si="292"/>
        <v>-953.78236900547563</v>
      </c>
      <c r="AT223" s="21">
        <f t="shared" si="292"/>
        <v>-953.78236900547563</v>
      </c>
      <c r="AU223" s="21" t="s">
        <v>19</v>
      </c>
    </row>
    <row r="224" spans="1:47">
      <c r="F224" s="27" t="s">
        <v>541</v>
      </c>
      <c r="K224" s="53">
        <f>('contract liability_1231'!C35+'contract liability_1231'!C37)/1000</f>
        <v>0</v>
      </c>
      <c r="L224" s="53">
        <f>('contract liability_1231'!E35+'contract liability_1231'!E37)/1000</f>
        <v>-2829.6862999999998</v>
      </c>
      <c r="M224" s="53">
        <f>('contract liability_1231'!G35+'contract liability_1231'!G37)/1000</f>
        <v>-20468.112730000001</v>
      </c>
      <c r="N224" s="53">
        <f>('contract liability_1231'!I35+'contract liability_1231'!I37)/1000</f>
        <v>-30319.523690000002</v>
      </c>
      <c r="O224" s="145">
        <f>O218*O225</f>
        <v>-45344.630689358521</v>
      </c>
      <c r="P224" s="145">
        <f>P218*P225</f>
        <v>-48918.55412400097</v>
      </c>
      <c r="Q224" s="145"/>
      <c r="R224" s="1" t="s">
        <v>19</v>
      </c>
      <c r="W224" s="660">
        <f>-48.29-2500</f>
        <v>-2548.29</v>
      </c>
      <c r="X224" s="660">
        <f>-20000-1200</f>
        <v>-21200</v>
      </c>
      <c r="Y224" s="660">
        <v>-1550</v>
      </c>
      <c r="Z224" s="660">
        <v>-393.21895514050027</v>
      </c>
      <c r="AA224" s="21">
        <f>($O$224-SUM($W$224:$Z$224))*AA252/SUM($AA$252:$AH$252)</f>
        <v>-868.37535411214355</v>
      </c>
      <c r="AB224" s="21">
        <f t="shared" ref="AB224:AH224" si="293">($O$224-SUM($W$224:$Z$224))*AB252/SUM($AA$252:$AH$252)</f>
        <v>-2484.5539562816916</v>
      </c>
      <c r="AC224" s="21">
        <f t="shared" si="293"/>
        <v>-2688.1458302929536</v>
      </c>
      <c r="AD224" s="21">
        <f t="shared" si="293"/>
        <v>-2602.6689999649934</v>
      </c>
      <c r="AE224" s="21">
        <f t="shared" si="293"/>
        <v>-2897.8064674826596</v>
      </c>
      <c r="AF224" s="21">
        <f t="shared" si="293"/>
        <v>-2573.0599789731264</v>
      </c>
      <c r="AG224" s="21">
        <f t="shared" si="293"/>
        <v>-2659.1007168879687</v>
      </c>
      <c r="AH224" s="21">
        <f t="shared" si="293"/>
        <v>-2879.410430222481</v>
      </c>
      <c r="AI224" s="21">
        <f t="shared" ref="AI224:AT224" si="294">$P$224*AI252/SUM($AI$252:$AN$252)</f>
        <v>-9036.7947051076208</v>
      </c>
      <c r="AJ224" s="21">
        <f t="shared" si="294"/>
        <v>-7642.6059368400875</v>
      </c>
      <c r="AK224" s="21">
        <f t="shared" si="294"/>
        <v>-8864.3495681275581</v>
      </c>
      <c r="AL224" s="21">
        <f t="shared" si="294"/>
        <v>-7642.6059368400875</v>
      </c>
      <c r="AM224" s="21">
        <f t="shared" si="294"/>
        <v>-7642.6059368400875</v>
      </c>
      <c r="AN224" s="21">
        <f t="shared" si="294"/>
        <v>-8089.5920402455386</v>
      </c>
      <c r="AO224" s="21">
        <f t="shared" si="294"/>
        <v>-11739.978551390055</v>
      </c>
      <c r="AP224" s="21">
        <f t="shared" si="294"/>
        <v>-11739.978551390055</v>
      </c>
      <c r="AQ224" s="21">
        <f t="shared" si="294"/>
        <v>-11739.978551390055</v>
      </c>
      <c r="AR224" s="21">
        <f t="shared" si="294"/>
        <v>-11649.758663543113</v>
      </c>
      <c r="AS224" s="21">
        <f t="shared" si="294"/>
        <v>-11352.175554905039</v>
      </c>
      <c r="AT224" s="21">
        <f t="shared" si="294"/>
        <v>-11352.175554905039</v>
      </c>
      <c r="AU224" s="21" t="s">
        <v>19</v>
      </c>
    </row>
    <row r="225" spans="4:47" s="128" customFormat="1">
      <c r="G225" s="128" t="s">
        <v>603</v>
      </c>
      <c r="K225" s="129">
        <f>K224/K$218</f>
        <v>0</v>
      </c>
      <c r="L225" s="129">
        <f>L224/L$218</f>
        <v>-0.41583636271867025</v>
      </c>
      <c r="M225" s="129">
        <f>M224/M$218</f>
        <v>-0.44020044548078435</v>
      </c>
      <c r="N225" s="129">
        <f>N224/N$218</f>
        <v>-0.60352512381897594</v>
      </c>
      <c r="O225" s="592">
        <v>-0.6</v>
      </c>
      <c r="P225" s="141">
        <f>O225</f>
        <v>-0.6</v>
      </c>
      <c r="Q225" s="633"/>
      <c r="R225" s="1" t="s">
        <v>19</v>
      </c>
      <c r="S225"/>
      <c r="T225"/>
      <c r="U225"/>
      <c r="W225" s="899"/>
      <c r="X225" s="899"/>
      <c r="Y225" s="961"/>
      <c r="Z225" s="961"/>
      <c r="AA225" s="160"/>
      <c r="AB225" s="160"/>
      <c r="AC225" s="160"/>
      <c r="AD225" s="160"/>
      <c r="AE225" s="160"/>
      <c r="AF225" s="160"/>
      <c r="AG225" s="160"/>
      <c r="AH225" s="160"/>
      <c r="AI225" s="160"/>
      <c r="AJ225" s="160"/>
      <c r="AK225" s="160"/>
      <c r="AL225" s="160"/>
      <c r="AM225" s="160"/>
      <c r="AN225" s="160"/>
      <c r="AO225" s="160"/>
      <c r="AP225" s="160"/>
      <c r="AQ225" s="160"/>
      <c r="AR225" s="160"/>
      <c r="AS225" s="160"/>
      <c r="AT225" s="160"/>
      <c r="AU225" s="21" t="s">
        <v>19</v>
      </c>
    </row>
    <row r="226" spans="4:47" s="1171" customFormat="1">
      <c r="F226" s="9" t="s">
        <v>819</v>
      </c>
      <c r="K226" s="1315"/>
      <c r="L226" s="1315"/>
      <c r="M226" s="1315"/>
      <c r="N226" s="53">
        <f>'contract liability_1231'!I38/1000</f>
        <v>0</v>
      </c>
      <c r="O226" s="39">
        <f>-O221</f>
        <v>-4146.7924500000008</v>
      </c>
      <c r="P226" s="136"/>
      <c r="Q226" s="136"/>
      <c r="R226" s="1" t="s">
        <v>19</v>
      </c>
      <c r="S226"/>
      <c r="T226"/>
      <c r="U226"/>
      <c r="W226" s="664"/>
      <c r="X226" s="664"/>
      <c r="Y226" s="660">
        <v>-414.67924500000009</v>
      </c>
      <c r="Z226" s="660">
        <v>-414.67924500000009</v>
      </c>
      <c r="AA226" s="145">
        <f>$O$226/10</f>
        <v>-414.67924500000009</v>
      </c>
      <c r="AB226" s="145">
        <f t="shared" ref="AB226:AH226" si="295">$O$226/10</f>
        <v>-414.67924500000009</v>
      </c>
      <c r="AC226" s="145">
        <f t="shared" si="295"/>
        <v>-414.67924500000009</v>
      </c>
      <c r="AD226" s="145">
        <f t="shared" si="295"/>
        <v>-414.67924500000009</v>
      </c>
      <c r="AE226" s="145">
        <f t="shared" si="295"/>
        <v>-414.67924500000009</v>
      </c>
      <c r="AF226" s="145">
        <f t="shared" si="295"/>
        <v>-414.67924500000009</v>
      </c>
      <c r="AG226" s="145">
        <f t="shared" si="295"/>
        <v>-414.67924500000009</v>
      </c>
      <c r="AH226" s="145">
        <f t="shared" si="295"/>
        <v>-414.67924500000009</v>
      </c>
      <c r="AI226" s="145"/>
      <c r="AJ226" s="145"/>
      <c r="AK226" s="145"/>
      <c r="AL226" s="145"/>
      <c r="AM226" s="145"/>
      <c r="AN226" s="145"/>
      <c r="AO226" s="145"/>
      <c r="AP226" s="145"/>
      <c r="AQ226" s="145"/>
      <c r="AR226" s="145"/>
      <c r="AS226" s="145"/>
      <c r="AT226" s="145"/>
      <c r="AU226" s="21" t="s">
        <v>19</v>
      </c>
    </row>
    <row r="227" spans="4:47">
      <c r="E227" s="26" t="s">
        <v>151</v>
      </c>
      <c r="K227" s="137">
        <v>25192.449949999998</v>
      </c>
      <c r="L227" s="137">
        <v>135102.11118000001</v>
      </c>
      <c r="M227" s="137">
        <v>149313</v>
      </c>
      <c r="N227" s="137">
        <v>202770</v>
      </c>
      <c r="O227" s="23">
        <f>O228+O229+O231</f>
        <v>209766.81888476416</v>
      </c>
      <c r="P227" s="23">
        <f>P228+P229+P231</f>
        <v>122866.8274825</v>
      </c>
      <c r="Q227" s="23"/>
      <c r="R227" s="1" t="s">
        <v>19</v>
      </c>
      <c r="U227"/>
      <c r="W227" s="640">
        <f>W228+W229+W231</f>
        <v>9110.7259999999987</v>
      </c>
      <c r="X227" s="640">
        <f>X228+X229+X231</f>
        <v>3000</v>
      </c>
      <c r="Y227" s="640">
        <f>Y228+Y229+Y231</f>
        <v>9000</v>
      </c>
      <c r="Z227" s="640">
        <f>Z228+Z229+Z231</f>
        <v>4000</v>
      </c>
      <c r="AA227" s="23">
        <f>AA228+AA229+AA231</f>
        <v>8159.0498556056573</v>
      </c>
      <c r="AB227" s="23">
        <f t="shared" ref="AB227:AT227" si="296">AB228+AB229+AB231</f>
        <v>23344.282518210079</v>
      </c>
      <c r="AC227" s="23">
        <f t="shared" si="296"/>
        <v>25257.183710520469</v>
      </c>
      <c r="AD227" s="23">
        <f t="shared" si="296"/>
        <v>24454.063588740835</v>
      </c>
      <c r="AE227" s="23">
        <f t="shared" si="296"/>
        <v>27227.105569182462</v>
      </c>
      <c r="AF227" s="23">
        <f t="shared" si="296"/>
        <v>24175.86421642526</v>
      </c>
      <c r="AG227" s="23">
        <f t="shared" si="296"/>
        <v>24984.28268078628</v>
      </c>
      <c r="AH227" s="23">
        <f t="shared" si="296"/>
        <v>27054.260745293097</v>
      </c>
      <c r="AI227" s="23">
        <f t="shared" si="296"/>
        <v>22697.365363921675</v>
      </c>
      <c r="AJ227" s="23">
        <f t="shared" si="296"/>
        <v>19195.635725009037</v>
      </c>
      <c r="AK227" s="23">
        <f t="shared" si="296"/>
        <v>22264.241628460939</v>
      </c>
      <c r="AL227" s="23">
        <f t="shared" si="296"/>
        <v>19195.635725009037</v>
      </c>
      <c r="AM227" s="23">
        <f t="shared" si="296"/>
        <v>19195.635725009037</v>
      </c>
      <c r="AN227" s="23">
        <f t="shared" si="296"/>
        <v>20318.313315090283</v>
      </c>
      <c r="AO227" s="23">
        <f t="shared" si="296"/>
        <v>29486.846967420468</v>
      </c>
      <c r="AP227" s="23">
        <f t="shared" si="296"/>
        <v>29486.846967420468</v>
      </c>
      <c r="AQ227" s="23">
        <f t="shared" si="296"/>
        <v>29486.846967420468</v>
      </c>
      <c r="AR227" s="23">
        <f t="shared" si="296"/>
        <v>29260.245188318779</v>
      </c>
      <c r="AS227" s="23">
        <f t="shared" si="296"/>
        <v>28512.817282374173</v>
      </c>
      <c r="AT227" s="23">
        <f t="shared" si="296"/>
        <v>28512.817282374173</v>
      </c>
      <c r="AU227" s="21" t="s">
        <v>19</v>
      </c>
    </row>
    <row r="228" spans="4:47">
      <c r="F228" s="1" t="s">
        <v>542</v>
      </c>
      <c r="K228" s="53">
        <f>'contract liability_1231'!C41/1000</f>
        <v>14910.82963</v>
      </c>
      <c r="L228" s="53">
        <f>'contract liability_1231'!E41/1000</f>
        <v>70223.346650000007</v>
      </c>
      <c r="M228" s="53">
        <f>'contract liability_1231'!G41/1000</f>
        <v>25181.367767735799</v>
      </c>
      <c r="N228" s="53">
        <f>'contract liability_1231'!I41/1000</f>
        <v>8373.5933499999992</v>
      </c>
      <c r="O228" s="29">
        <f>'Revenue-数字人产品SaaS_0318'!H15/1000</f>
        <v>0</v>
      </c>
      <c r="P228" s="20">
        <v>0</v>
      </c>
      <c r="Q228" s="29"/>
      <c r="R228" s="1" t="s">
        <v>19</v>
      </c>
      <c r="U228"/>
      <c r="W228" s="660">
        <v>0</v>
      </c>
      <c r="X228" s="660"/>
      <c r="Y228" s="660">
        <v>0</v>
      </c>
      <c r="Z228" s="660">
        <v>0</v>
      </c>
      <c r="AA228" s="21">
        <f>($O$228-SUM($W$228:$Z$228))*AA252/SUM($AA$252:$AH$252)</f>
        <v>0</v>
      </c>
      <c r="AB228" s="21">
        <f t="shared" ref="AB228:AH228" si="297">($O$228-SUM($W$228:$Z$228))*AB252/SUM($AA$252:$AH$252)</f>
        <v>0</v>
      </c>
      <c r="AC228" s="21">
        <f t="shared" si="297"/>
        <v>0</v>
      </c>
      <c r="AD228" s="21">
        <f t="shared" si="297"/>
        <v>0</v>
      </c>
      <c r="AE228" s="21">
        <f t="shared" si="297"/>
        <v>0</v>
      </c>
      <c r="AF228" s="21">
        <f t="shared" si="297"/>
        <v>0</v>
      </c>
      <c r="AG228" s="21">
        <f t="shared" si="297"/>
        <v>0</v>
      </c>
      <c r="AH228" s="21">
        <f t="shared" si="297"/>
        <v>0</v>
      </c>
      <c r="AI228" s="145">
        <f t="shared" ref="AI228:AT228" si="298">$P$228*AI252/SUM($AI$252:$AN$252)</f>
        <v>0</v>
      </c>
      <c r="AJ228" s="145">
        <f t="shared" si="298"/>
        <v>0</v>
      </c>
      <c r="AK228" s="145">
        <f t="shared" si="298"/>
        <v>0</v>
      </c>
      <c r="AL228" s="145">
        <f t="shared" si="298"/>
        <v>0</v>
      </c>
      <c r="AM228" s="145">
        <f t="shared" si="298"/>
        <v>0</v>
      </c>
      <c r="AN228" s="145">
        <f t="shared" si="298"/>
        <v>0</v>
      </c>
      <c r="AO228" s="145">
        <f t="shared" si="298"/>
        <v>0</v>
      </c>
      <c r="AP228" s="145">
        <f t="shared" si="298"/>
        <v>0</v>
      </c>
      <c r="AQ228" s="145">
        <f t="shared" si="298"/>
        <v>0</v>
      </c>
      <c r="AR228" s="145">
        <f t="shared" si="298"/>
        <v>0</v>
      </c>
      <c r="AS228" s="145">
        <f t="shared" si="298"/>
        <v>0</v>
      </c>
      <c r="AT228" s="145">
        <f t="shared" si="298"/>
        <v>0</v>
      </c>
      <c r="AU228" s="21" t="s">
        <v>19</v>
      </c>
    </row>
    <row r="229" spans="4:47">
      <c r="F229" s="1" t="s">
        <v>541</v>
      </c>
      <c r="K229" s="53">
        <f>('contract liability_1231'!C40+'contract liability_1231'!C42)/1000</f>
        <v>10281.62032</v>
      </c>
      <c r="L229" s="53">
        <f>('contract liability_1231'!E40+'contract liability_1231'!E42)/1000</f>
        <v>64878.76453</v>
      </c>
      <c r="M229" s="53">
        <f>('contract liability_1231'!G40+'contract liability_1231'!G42)/1000</f>
        <v>124130.86036000001</v>
      </c>
      <c r="N229" s="53">
        <f>('contract liability_1231'!I40+'contract liability_1231'!I42)/1000</f>
        <v>183127.6158</v>
      </c>
      <c r="O229" s="21">
        <f>O230*('Revenue Buildup_Summary'!N12+'Revenue Buildup_Summary'!N16)</f>
        <v>209766.81888476416</v>
      </c>
      <c r="P229" s="21">
        <f>P230*('Revenue Buildup_Summary'!O12+'Revenue Buildup_Summary'!O16)</f>
        <v>122866.8274825</v>
      </c>
      <c r="R229" s="1" t="s">
        <v>19</v>
      </c>
      <c r="U229"/>
      <c r="W229" s="660">
        <f>9111.274-0.548</f>
        <v>9110.7259999999987</v>
      </c>
      <c r="X229" s="660">
        <v>3000</v>
      </c>
      <c r="Y229" s="660">
        <v>9000</v>
      </c>
      <c r="Z229" s="660">
        <v>4000</v>
      </c>
      <c r="AA229" s="21">
        <f>($O$229-SUM($W$229:$Z$229))*AA252/SUM($AA$252:$AH$252)</f>
        <v>8159.0498556056573</v>
      </c>
      <c r="AB229" s="21">
        <f t="shared" ref="AB229:AH229" si="299">($O$229-SUM($W$229:$Z$229))*AB252/SUM($AA$252:$AH$252)</f>
        <v>23344.282518210079</v>
      </c>
      <c r="AC229" s="21">
        <f t="shared" si="299"/>
        <v>25257.183710520469</v>
      </c>
      <c r="AD229" s="21">
        <f t="shared" si="299"/>
        <v>24454.063588740835</v>
      </c>
      <c r="AE229" s="21">
        <f t="shared" si="299"/>
        <v>27227.105569182462</v>
      </c>
      <c r="AF229" s="21">
        <f t="shared" si="299"/>
        <v>24175.86421642526</v>
      </c>
      <c r="AG229" s="21">
        <f t="shared" si="299"/>
        <v>24984.28268078628</v>
      </c>
      <c r="AH229" s="21">
        <f t="shared" si="299"/>
        <v>27054.260745293097</v>
      </c>
      <c r="AI229" s="21">
        <f t="shared" ref="AI229:AT229" si="300">$P$229*AI252/SUM($AI$252:$AN$252)</f>
        <v>22697.365363921675</v>
      </c>
      <c r="AJ229" s="21">
        <f t="shared" si="300"/>
        <v>19195.635725009037</v>
      </c>
      <c r="AK229" s="21">
        <f t="shared" si="300"/>
        <v>22264.241628460939</v>
      </c>
      <c r="AL229" s="21">
        <f t="shared" si="300"/>
        <v>19195.635725009037</v>
      </c>
      <c r="AM229" s="21">
        <f t="shared" si="300"/>
        <v>19195.635725009037</v>
      </c>
      <c r="AN229" s="21">
        <f t="shared" si="300"/>
        <v>20318.313315090283</v>
      </c>
      <c r="AO229" s="21">
        <f t="shared" si="300"/>
        <v>29486.846967420468</v>
      </c>
      <c r="AP229" s="21">
        <f t="shared" si="300"/>
        <v>29486.846967420468</v>
      </c>
      <c r="AQ229" s="21">
        <f t="shared" si="300"/>
        <v>29486.846967420468</v>
      </c>
      <c r="AR229" s="21">
        <f t="shared" si="300"/>
        <v>29260.245188318779</v>
      </c>
      <c r="AS229" s="21">
        <f t="shared" si="300"/>
        <v>28512.817282374173</v>
      </c>
      <c r="AT229" s="21">
        <f t="shared" si="300"/>
        <v>28512.817282374173</v>
      </c>
      <c r="AU229" s="21" t="s">
        <v>19</v>
      </c>
    </row>
    <row r="230" spans="4:47">
      <c r="E230" s="128"/>
      <c r="G230" s="128" t="s">
        <v>604</v>
      </c>
      <c r="K230" s="129">
        <f>K229/('Revenue Buildup_Summary'!J12+'Revenue Buildup_Summary'!J16)</f>
        <v>7.3511542325298024E-2</v>
      </c>
      <c r="L230" s="129">
        <f>L229/('Revenue Buildup_Summary'!K12+'Revenue Buildup_Summary'!K16)</f>
        <v>0.14102521168600485</v>
      </c>
      <c r="M230" s="129">
        <f>M229/('Revenue Buildup_Summary'!L12+'Revenue Buildup_Summary'!L16)</f>
        <v>0.2026110244587396</v>
      </c>
      <c r="N230" s="129">
        <f>N229/('Revenue Buildup_Summary'!M12+'Revenue Buildup_Summary'!M16)</f>
        <v>0.2533333886039752</v>
      </c>
      <c r="O230" s="497">
        <v>0.25</v>
      </c>
      <c r="P230" s="396">
        <f>O230</f>
        <v>0.25</v>
      </c>
      <c r="Q230" s="633"/>
      <c r="R230" s="1" t="s">
        <v>19</v>
      </c>
      <c r="U230"/>
      <c r="W230" s="641"/>
      <c r="X230" s="641"/>
      <c r="Y230" s="660"/>
      <c r="Z230" s="660"/>
      <c r="AS230" s="21"/>
      <c r="AU230" s="21" t="s">
        <v>19</v>
      </c>
    </row>
    <row r="231" spans="4:47">
      <c r="E231" s="128"/>
      <c r="F231" s="9" t="s">
        <v>819</v>
      </c>
      <c r="G231" s="128"/>
      <c r="K231" s="129"/>
      <c r="L231" s="129"/>
      <c r="M231" s="129"/>
      <c r="N231" s="53">
        <f>'contract liability_1231'!I43/1000</f>
        <v>11269.6</v>
      </c>
      <c r="O231" s="633"/>
      <c r="P231" s="633"/>
      <c r="Q231" s="633"/>
      <c r="R231" s="1" t="s">
        <v>19</v>
      </c>
      <c r="U231"/>
      <c r="W231" s="641"/>
      <c r="X231" s="641"/>
      <c r="Y231" s="660"/>
      <c r="Z231" s="660"/>
      <c r="AS231" s="21"/>
      <c r="AU231" s="21" t="s">
        <v>19</v>
      </c>
    </row>
    <row r="232" spans="4:47">
      <c r="E232" s="26" t="s">
        <v>152</v>
      </c>
      <c r="K232" s="137">
        <v>-18387.642690000001</v>
      </c>
      <c r="L232" s="137">
        <v>-92166.297720000002</v>
      </c>
      <c r="M232" s="137">
        <v>-112076</v>
      </c>
      <c r="N232" s="137">
        <v>-142980</v>
      </c>
      <c r="O232" s="23">
        <f>O233+O234+O236</f>
        <v>-146836.77321933489</v>
      </c>
      <c r="P232" s="23">
        <f>P233+P234+P236</f>
        <v>-86006.779237749986</v>
      </c>
      <c r="Q232" s="23"/>
      <c r="R232" s="1" t="s">
        <v>19</v>
      </c>
      <c r="U232"/>
      <c r="W232" s="640">
        <f>W233+W234+W236</f>
        <v>-4380.05</v>
      </c>
      <c r="X232" s="640">
        <f t="shared" ref="X232:AT232" si="301">X233+X234+X236</f>
        <v>-26860.820000000003</v>
      </c>
      <c r="Y232" s="640">
        <f>Y233+Y234+Y236</f>
        <v>-5278.3272006989764</v>
      </c>
      <c r="Z232" s="640">
        <f t="shared" si="301"/>
        <v>-3996</v>
      </c>
      <c r="AA232" s="23">
        <f>AA233+AA234+AA236</f>
        <v>-4697.8305774290138</v>
      </c>
      <c r="AB232" s="23">
        <f t="shared" si="301"/>
        <v>-13441.20775862671</v>
      </c>
      <c r="AC232" s="23">
        <f t="shared" si="301"/>
        <v>-14542.621020204222</v>
      </c>
      <c r="AD232" s="23">
        <f t="shared" si="301"/>
        <v>-14080.199251466935</v>
      </c>
      <c r="AE232" s="23">
        <f t="shared" si="301"/>
        <v>-15676.865730868652</v>
      </c>
      <c r="AF232" s="23">
        <f t="shared" si="301"/>
        <v>-13920.017178674752</v>
      </c>
      <c r="AG232" s="23">
        <f t="shared" si="301"/>
        <v>-14385.489635449132</v>
      </c>
      <c r="AH232" s="23">
        <f>AH233+AH234+AH236</f>
        <v>-15577.344865916479</v>
      </c>
      <c r="AI232" s="23">
        <f>AI233+AI234+AI236</f>
        <v>-15888.15575474517</v>
      </c>
      <c r="AJ232" s="23">
        <f t="shared" si="301"/>
        <v>-13436.945007506325</v>
      </c>
      <c r="AK232" s="23">
        <f t="shared" si="301"/>
        <v>-15584.969139922658</v>
      </c>
      <c r="AL232" s="23">
        <f t="shared" si="301"/>
        <v>-13436.945007506325</v>
      </c>
      <c r="AM232" s="23">
        <f t="shared" si="301"/>
        <v>-13436.945007506325</v>
      </c>
      <c r="AN232" s="23">
        <f t="shared" si="301"/>
        <v>-14222.819320563196</v>
      </c>
      <c r="AO232" s="23" t="e">
        <f t="shared" si="301"/>
        <v>#REF!</v>
      </c>
      <c r="AP232" s="23" t="e">
        <f t="shared" si="301"/>
        <v>#REF!</v>
      </c>
      <c r="AQ232" s="23" t="e">
        <f t="shared" si="301"/>
        <v>#REF!</v>
      </c>
      <c r="AR232" s="23" t="e">
        <f t="shared" si="301"/>
        <v>#REF!</v>
      </c>
      <c r="AS232" s="23" t="e">
        <f t="shared" si="301"/>
        <v>#REF!</v>
      </c>
      <c r="AT232" s="23" t="e">
        <f t="shared" si="301"/>
        <v>#REF!</v>
      </c>
      <c r="AU232" s="21" t="s">
        <v>19</v>
      </c>
    </row>
    <row r="233" spans="4:47">
      <c r="F233" s="27" t="s">
        <v>542</v>
      </c>
      <c r="K233" s="53">
        <v>-10935.708669999998</v>
      </c>
      <c r="L233" s="53">
        <v>-47755.645920000003</v>
      </c>
      <c r="M233" s="53">
        <f>'contract liability_1231'!G46/1000</f>
        <v>-18264.73575</v>
      </c>
      <c r="N233" s="53">
        <f>'contract liability_1231'!I46/1000</f>
        <v>-7085.2019775471745</v>
      </c>
      <c r="O233" s="29">
        <f>IF(O228=0,0,"Need Input")</f>
        <v>0</v>
      </c>
      <c r="P233" s="29">
        <f>IF(P228=0,0,"Need Input")</f>
        <v>0</v>
      </c>
      <c r="Q233" s="29"/>
      <c r="R233" s="1" t="s">
        <v>19</v>
      </c>
      <c r="U233"/>
      <c r="W233" s="660">
        <v>0</v>
      </c>
      <c r="X233" s="660">
        <v>0</v>
      </c>
      <c r="Y233" s="660">
        <v>0</v>
      </c>
      <c r="Z233" s="660">
        <v>0</v>
      </c>
      <c r="AA233" s="21">
        <f>($O$233-SUM($W$233:$Z$233))*AA252/SUM($AA$252:$AH$252)</f>
        <v>0</v>
      </c>
      <c r="AB233" s="21">
        <f t="shared" ref="AB233:AH233" si="302">($O$233-SUM($W$233:$Z$233))*AB252/SUM($AA$252:$AH$252)</f>
        <v>0</v>
      </c>
      <c r="AC233" s="21">
        <f t="shared" si="302"/>
        <v>0</v>
      </c>
      <c r="AD233" s="21">
        <f t="shared" si="302"/>
        <v>0</v>
      </c>
      <c r="AE233" s="21">
        <f t="shared" si="302"/>
        <v>0</v>
      </c>
      <c r="AF233" s="21">
        <f t="shared" si="302"/>
        <v>0</v>
      </c>
      <c r="AG233" s="21">
        <f t="shared" si="302"/>
        <v>0</v>
      </c>
      <c r="AH233" s="21">
        <f t="shared" si="302"/>
        <v>0</v>
      </c>
      <c r="AI233" s="21">
        <f t="shared" ref="AI233:AN233" si="303">$P$233*AI252/SUM($AI$252:$AN$252)</f>
        <v>0</v>
      </c>
      <c r="AJ233" s="21">
        <f t="shared" si="303"/>
        <v>0</v>
      </c>
      <c r="AK233" s="21">
        <f t="shared" si="303"/>
        <v>0</v>
      </c>
      <c r="AL233" s="21">
        <f t="shared" si="303"/>
        <v>0</v>
      </c>
      <c r="AM233" s="21">
        <f t="shared" si="303"/>
        <v>0</v>
      </c>
      <c r="AN233" s="21">
        <f t="shared" si="303"/>
        <v>0</v>
      </c>
      <c r="AO233" s="21" t="e">
        <f>($P$233+#REF!/1000)*AO252/SUM($AI$252:$AN$252)</f>
        <v>#REF!</v>
      </c>
      <c r="AP233" s="21" t="e">
        <f>($P$233+#REF!/1000)*AP252/SUM($AI$252:$AN$252)</f>
        <v>#REF!</v>
      </c>
      <c r="AQ233" s="21" t="e">
        <f>($P$233+#REF!/1000)*AQ252/SUM($AI$252:$AN$252)</f>
        <v>#REF!</v>
      </c>
      <c r="AR233" s="21" t="e">
        <f>($P$233+#REF!/1000)*AR252/SUM($AI$252:$AN$252)</f>
        <v>#REF!</v>
      </c>
      <c r="AS233" s="21" t="e">
        <f>($P$233+#REF!/1000)*AS252/SUM($AI$252:$AN$252)</f>
        <v>#REF!</v>
      </c>
      <c r="AT233" s="21" t="e">
        <f>($P$233+#REF!/1000)*AT252/SUM($AI$252:$AN$252)</f>
        <v>#REF!</v>
      </c>
      <c r="AU233" s="21" t="s">
        <v>19</v>
      </c>
    </row>
    <row r="234" spans="4:47">
      <c r="F234" s="27" t="s">
        <v>541</v>
      </c>
      <c r="K234" s="53">
        <v>-7451.9340200000006</v>
      </c>
      <c r="L234" s="53">
        <v>-44410.6518</v>
      </c>
      <c r="M234" s="53">
        <f>('contract liability_1231'!G45+'contract liability_1231'!G47)/1000</f>
        <v>-93811.336670000004</v>
      </c>
      <c r="N234" s="53">
        <f>('contract liability_1231'!I45+'contract liability_1231'!I47)/1000</f>
        <v>-128772.26873999998</v>
      </c>
      <c r="O234" s="21">
        <f>O229*O235</f>
        <v>-146836.77321933489</v>
      </c>
      <c r="P234" s="21">
        <f>P229*P235</f>
        <v>-86006.779237749986</v>
      </c>
      <c r="R234" s="1" t="s">
        <v>19</v>
      </c>
      <c r="U234"/>
      <c r="W234" s="660">
        <f>-4377.64-1.18-1.23</f>
        <v>-4380.05</v>
      </c>
      <c r="X234" s="660">
        <f>-26860.58-0.24</f>
        <v>-26860.820000000003</v>
      </c>
      <c r="Y234" s="660">
        <v>-5278.3272006989764</v>
      </c>
      <c r="Z234" s="660">
        <v>-3996</v>
      </c>
      <c r="AA234" s="21">
        <f>($O$234-SUM($W$234:$Z$234))*AA252/SUM($AA$252:$AH$252)</f>
        <v>-4697.8305774290138</v>
      </c>
      <c r="AB234" s="21">
        <f t="shared" ref="AB234:AH234" si="304">($O$234-SUM($W$234:$Z$234))*AB252/SUM($AA$252:$AH$252)</f>
        <v>-13441.20775862671</v>
      </c>
      <c r="AC234" s="21">
        <f t="shared" si="304"/>
        <v>-14542.621020204222</v>
      </c>
      <c r="AD234" s="21">
        <f t="shared" si="304"/>
        <v>-14080.199251466935</v>
      </c>
      <c r="AE234" s="21">
        <f t="shared" si="304"/>
        <v>-15676.865730868652</v>
      </c>
      <c r="AF234" s="21">
        <f t="shared" si="304"/>
        <v>-13920.017178674752</v>
      </c>
      <c r="AG234" s="21">
        <f t="shared" si="304"/>
        <v>-14385.489635449132</v>
      </c>
      <c r="AH234" s="21">
        <f t="shared" si="304"/>
        <v>-15577.344865916479</v>
      </c>
      <c r="AI234" s="21">
        <f t="shared" ref="AI234:AT234" si="305">$P$234*AI252/SUM($AI$252:$AN$252)</f>
        <v>-15888.15575474517</v>
      </c>
      <c r="AJ234" s="21">
        <f t="shared" si="305"/>
        <v>-13436.945007506325</v>
      </c>
      <c r="AK234" s="21">
        <f t="shared" si="305"/>
        <v>-15584.969139922658</v>
      </c>
      <c r="AL234" s="21">
        <f t="shared" si="305"/>
        <v>-13436.945007506325</v>
      </c>
      <c r="AM234" s="21">
        <f t="shared" si="305"/>
        <v>-13436.945007506325</v>
      </c>
      <c r="AN234" s="21">
        <f t="shared" si="305"/>
        <v>-14222.819320563196</v>
      </c>
      <c r="AO234" s="21">
        <f t="shared" si="305"/>
        <v>-20640.792877194326</v>
      </c>
      <c r="AP234" s="21">
        <f t="shared" si="305"/>
        <v>-20640.792877194326</v>
      </c>
      <c r="AQ234" s="21">
        <f t="shared" si="305"/>
        <v>-20640.792877194326</v>
      </c>
      <c r="AR234" s="21">
        <f t="shared" si="305"/>
        <v>-20482.171631823145</v>
      </c>
      <c r="AS234" s="21">
        <f t="shared" si="305"/>
        <v>-19958.972097661921</v>
      </c>
      <c r="AT234" s="21">
        <f t="shared" si="305"/>
        <v>-19958.972097661921</v>
      </c>
      <c r="AU234" s="21" t="s">
        <v>19</v>
      </c>
    </row>
    <row r="235" spans="4:47">
      <c r="E235" s="128"/>
      <c r="G235" s="128" t="s">
        <v>607</v>
      </c>
      <c r="K235" s="634">
        <f>K234/K229</f>
        <v>-0.72478206625704311</v>
      </c>
      <c r="L235" s="634">
        <f>L234/L229</f>
        <v>-0.68451753238094526</v>
      </c>
      <c r="M235" s="634">
        <f>M234/M229</f>
        <v>-0.75574548019671839</v>
      </c>
      <c r="N235" s="634">
        <f>N234/N229</f>
        <v>-0.70318323196342292</v>
      </c>
      <c r="O235" s="497">
        <v>-0.7</v>
      </c>
      <c r="P235" s="396">
        <f>O235</f>
        <v>-0.7</v>
      </c>
      <c r="Q235" s="633"/>
      <c r="R235" s="1" t="s">
        <v>19</v>
      </c>
      <c r="U235"/>
      <c r="W235" s="641"/>
      <c r="X235" s="641"/>
      <c r="Y235" s="660"/>
      <c r="Z235" s="660"/>
      <c r="AS235" s="21"/>
      <c r="AU235" s="21" t="s">
        <v>19</v>
      </c>
    </row>
    <row r="236" spans="4:47">
      <c r="E236" s="128"/>
      <c r="F236" s="9" t="s">
        <v>819</v>
      </c>
      <c r="G236" s="128"/>
      <c r="K236" s="635"/>
      <c r="L236" s="635"/>
      <c r="M236" s="635"/>
      <c r="N236" s="638">
        <f>'contract liability_1231'!I48/1000</f>
        <v>-7122.8075499999995</v>
      </c>
      <c r="O236" s="636"/>
      <c r="P236" s="636"/>
      <c r="Q236" s="633"/>
      <c r="R236" s="1" t="s">
        <v>19</v>
      </c>
      <c r="U236"/>
      <c r="W236" s="951"/>
      <c r="X236" s="951"/>
      <c r="Y236" s="1316"/>
      <c r="Z236" s="1316"/>
      <c r="AA236" s="637"/>
      <c r="AB236" s="637"/>
      <c r="AC236" s="637"/>
      <c r="AD236" s="637"/>
      <c r="AE236" s="637"/>
      <c r="AF236" s="637"/>
      <c r="AG236" s="637"/>
      <c r="AH236" s="637"/>
      <c r="AI236" s="637"/>
      <c r="AJ236" s="637"/>
      <c r="AK236" s="637"/>
      <c r="AL236" s="637"/>
      <c r="AM236" s="637"/>
      <c r="AN236" s="637"/>
      <c r="AO236" s="637"/>
      <c r="AP236" s="637"/>
      <c r="AQ236" s="637"/>
      <c r="AR236" s="637"/>
      <c r="AS236" s="637"/>
      <c r="AT236" s="637"/>
      <c r="AU236" s="21" t="s">
        <v>19</v>
      </c>
    </row>
    <row r="237" spans="4:47">
      <c r="D237" s="26" t="s">
        <v>153</v>
      </c>
      <c r="K237" s="23">
        <f t="shared" ref="K237:P237" si="306">SUM(K218,K222,K227,K232)</f>
        <v>6804.8072599999978</v>
      </c>
      <c r="L237" s="23">
        <f t="shared" si="306"/>
        <v>46497.255830000009</v>
      </c>
      <c r="M237" s="23">
        <f t="shared" si="306"/>
        <v>50237.384482264199</v>
      </c>
      <c r="N237" s="23">
        <f t="shared" si="306"/>
        <v>75574.384482264199</v>
      </c>
      <c r="O237" s="23">
        <f>SUM(O218,O222,O227,O232)</f>
        <v>81530.923540001619</v>
      </c>
      <c r="P237" s="23">
        <f t="shared" si="306"/>
        <v>65362.398905750655</v>
      </c>
      <c r="Q237" s="23"/>
      <c r="R237" s="1" t="s">
        <v>19</v>
      </c>
      <c r="U237"/>
      <c r="W237" s="640">
        <f>SUM(W218,W222,W227,W232)</f>
        <v>72256.770482264197</v>
      </c>
      <c r="X237" s="640">
        <f t="shared" ref="X237:AT237" si="307">SUM(X218,X222,X227,X232)</f>
        <v>25395.950482264194</v>
      </c>
      <c r="Y237" s="640">
        <f>SUM(Y218,Y222,Y227,Y232)</f>
        <v>27142.944036565219</v>
      </c>
      <c r="Z237" s="640">
        <f t="shared" si="307"/>
        <v>26335.730521474085</v>
      </c>
      <c r="AA237" s="23">
        <f>SUM(AA218,AA222,AA227,AA232)</f>
        <v>28506.438161044374</v>
      </c>
      <c r="AB237" s="23">
        <f t="shared" si="307"/>
        <v>35488.943995238093</v>
      </c>
      <c r="AC237" s="23">
        <f t="shared" si="307"/>
        <v>43077.597572318853</v>
      </c>
      <c r="AD237" s="23">
        <f t="shared" si="307"/>
        <v>50411.763645789499</v>
      </c>
      <c r="AE237" s="23">
        <f t="shared" si="307"/>
        <v>58624.633305275231</v>
      </c>
      <c r="AF237" s="23">
        <f t="shared" si="307"/>
        <v>65870.645363117917</v>
      </c>
      <c r="AG237" s="23">
        <f t="shared" si="307"/>
        <v>73372.823829058645</v>
      </c>
      <c r="AH237" s="23">
        <f>SUM(AH218,AH222,AH227,AH232)</f>
        <v>81530.923540001619</v>
      </c>
      <c r="AI237" s="23">
        <f t="shared" si="307"/>
        <v>78544.088781275306</v>
      </c>
      <c r="AJ237" s="23">
        <f t="shared" si="307"/>
        <v>76018.060271797251</v>
      </c>
      <c r="AK237" s="23">
        <f t="shared" si="307"/>
        <v>73088.221953281536</v>
      </c>
      <c r="AL237" s="23">
        <f t="shared" si="307"/>
        <v>70562.193443803495</v>
      </c>
      <c r="AM237" s="23">
        <f t="shared" si="307"/>
        <v>68036.164934325439</v>
      </c>
      <c r="AN237" s="23">
        <f t="shared" si="307"/>
        <v>65362.398905750655</v>
      </c>
      <c r="AO237" s="23" t="e">
        <f t="shared" si="307"/>
        <v>#REF!</v>
      </c>
      <c r="AP237" s="23" t="e">
        <f t="shared" si="307"/>
        <v>#REF!</v>
      </c>
      <c r="AQ237" s="23" t="e">
        <f t="shared" si="307"/>
        <v>#REF!</v>
      </c>
      <c r="AR237" s="23" t="e">
        <f t="shared" si="307"/>
        <v>#REF!</v>
      </c>
      <c r="AS237" s="23" t="e">
        <f t="shared" si="307"/>
        <v>#REF!</v>
      </c>
      <c r="AT237" s="23" t="e">
        <f t="shared" si="307"/>
        <v>#REF!</v>
      </c>
      <c r="AU237" s="21" t="s">
        <v>19</v>
      </c>
    </row>
    <row r="238" spans="4:47">
      <c r="D238" s="26"/>
      <c r="F238" s="27" t="s">
        <v>542</v>
      </c>
      <c r="K238" s="21">
        <f t="shared" ref="K238:P239" si="308">K219+K223+K228+K233</f>
        <v>3975.120960000002</v>
      </c>
      <c r="L238" s="21">
        <f t="shared" si="308"/>
        <v>26029.143100000008</v>
      </c>
      <c r="M238" s="21">
        <f t="shared" si="308"/>
        <v>19917.016499999954</v>
      </c>
      <c r="N238" s="21">
        <f t="shared" si="308"/>
        <v>17072.127230000002</v>
      </c>
      <c r="O238" s="21">
        <f>O219+O223+O228+O233</f>
        <v>9590.043761666675</v>
      </c>
      <c r="P238" s="21">
        <f t="shared" si="308"/>
        <v>5480.0250066666767</v>
      </c>
      <c r="R238" s="1" t="s">
        <v>19</v>
      </c>
      <c r="W238" s="641">
        <f>W219+W223+W228+W233</f>
        <v>11572.127230000002</v>
      </c>
      <c r="X238" s="641">
        <f t="shared" ref="X238:AT238" si="309">X219+X223+X228+X233</f>
        <v>9772.1272300000019</v>
      </c>
      <c r="Y238" s="641">
        <f t="shared" si="309"/>
        <v>9762.1272300000019</v>
      </c>
      <c r="Z238" s="641">
        <f t="shared" si="309"/>
        <v>9758.8119150493694</v>
      </c>
      <c r="AA238" s="21">
        <f>AA219+AA223+AA228+AA233</f>
        <v>9751.3548755551601</v>
      </c>
      <c r="AB238" s="21">
        <f t="shared" si="309"/>
        <v>9730.0191514472044</v>
      </c>
      <c r="AC238" s="21">
        <f t="shared" si="309"/>
        <v>9706.9351135046709</v>
      </c>
      <c r="AD238" s="21">
        <f t="shared" si="309"/>
        <v>9684.5850946664068</v>
      </c>
      <c r="AE238" s="21">
        <f t="shared" si="309"/>
        <v>9659.7006283209921</v>
      </c>
      <c r="AF238" s="21">
        <f t="shared" si="309"/>
        <v>9637.6048723862932</v>
      </c>
      <c r="AG238" s="21">
        <f t="shared" si="309"/>
        <v>9614.770254877847</v>
      </c>
      <c r="AH238" s="21">
        <f t="shared" si="309"/>
        <v>9590.0437616666732</v>
      </c>
      <c r="AI238" s="21">
        <f t="shared" si="309"/>
        <v>8830.7940988714618</v>
      </c>
      <c r="AJ238" s="21">
        <f t="shared" si="309"/>
        <v>8188.6808087307836</v>
      </c>
      <c r="AK238" s="21">
        <f t="shared" si="309"/>
        <v>7443.9195698043577</v>
      </c>
      <c r="AL238" s="21">
        <f t="shared" si="309"/>
        <v>6801.8062796636796</v>
      </c>
      <c r="AM238" s="21">
        <f t="shared" si="309"/>
        <v>6159.6929895230014</v>
      </c>
      <c r="AN238" s="21">
        <f t="shared" si="309"/>
        <v>5480.0250066666731</v>
      </c>
      <c r="AO238" s="21" t="e">
        <f t="shared" si="309"/>
        <v>#REF!</v>
      </c>
      <c r="AP238" s="21" t="e">
        <f t="shared" si="309"/>
        <v>#REF!</v>
      </c>
      <c r="AQ238" s="21" t="e">
        <f t="shared" si="309"/>
        <v>#REF!</v>
      </c>
      <c r="AR238" s="21" t="e">
        <f t="shared" si="309"/>
        <v>#REF!</v>
      </c>
      <c r="AS238" s="21" t="e">
        <f t="shared" si="309"/>
        <v>#REF!</v>
      </c>
      <c r="AT238" s="21" t="e">
        <f t="shared" si="309"/>
        <v>#REF!</v>
      </c>
      <c r="AU238" s="21" t="s">
        <v>19</v>
      </c>
    </row>
    <row r="239" spans="4:47">
      <c r="D239" s="26"/>
      <c r="F239" s="27" t="s">
        <v>541</v>
      </c>
      <c r="K239" s="21">
        <f t="shared" si="308"/>
        <v>2829.6862999999994</v>
      </c>
      <c r="L239" s="21">
        <f t="shared" si="308"/>
        <v>20468.112730000001</v>
      </c>
      <c r="M239" s="21">
        <f t="shared" si="308"/>
        <v>30319.523690000002</v>
      </c>
      <c r="N239" s="21">
        <f t="shared" si="308"/>
        <v>54355.347060000015</v>
      </c>
      <c r="O239" s="21">
        <f>O220+O224+O229+O234</f>
        <v>71940.762036070751</v>
      </c>
      <c r="P239" s="21">
        <f t="shared" si="308"/>
        <v>59882.256156819785</v>
      </c>
      <c r="R239" s="1" t="s">
        <v>19</v>
      </c>
      <c r="W239" s="641">
        <f>W220+W224+W229+W234</f>
        <v>56537.733060000013</v>
      </c>
      <c r="X239" s="641">
        <f t="shared" ref="X239:AT239" si="310">X220+X224+X229+X234</f>
        <v>11476.91306000001</v>
      </c>
      <c r="Y239" s="641">
        <f t="shared" si="310"/>
        <v>13648.585859301034</v>
      </c>
      <c r="Z239" s="641">
        <f t="shared" si="310"/>
        <v>13259.366904160532</v>
      </c>
      <c r="AA239" s="21">
        <f>AA220+AA224+AA229+AA234</f>
        <v>15852.210828225034</v>
      </c>
      <c r="AB239" s="21">
        <f t="shared" si="310"/>
        <v>23270.731631526709</v>
      </c>
      <c r="AC239" s="21">
        <f t="shared" si="310"/>
        <v>31297.148491550004</v>
      </c>
      <c r="AD239" s="21">
        <f t="shared" si="310"/>
        <v>39068.343828858917</v>
      </c>
      <c r="AE239" s="21">
        <f t="shared" si="310"/>
        <v>47720.77719969007</v>
      </c>
      <c r="AF239" s="21">
        <f t="shared" si="310"/>
        <v>55403.56425846745</v>
      </c>
      <c r="AG239" s="21">
        <f t="shared" si="310"/>
        <v>63343.256586916628</v>
      </c>
      <c r="AH239" s="21">
        <f t="shared" si="310"/>
        <v>71940.762036070781</v>
      </c>
      <c r="AI239" s="21">
        <f t="shared" si="310"/>
        <v>69713.176940139674</v>
      </c>
      <c r="AJ239" s="21">
        <f t="shared" si="310"/>
        <v>67829.2617208023</v>
      </c>
      <c r="AK239" s="21">
        <f t="shared" si="310"/>
        <v>65644.184641213025</v>
      </c>
      <c r="AL239" s="21">
        <f t="shared" si="310"/>
        <v>63760.269421875651</v>
      </c>
      <c r="AM239" s="21">
        <f t="shared" si="310"/>
        <v>61876.354202538278</v>
      </c>
      <c r="AN239" s="21">
        <f t="shared" si="310"/>
        <v>59882.256156819829</v>
      </c>
      <c r="AO239" s="21">
        <f t="shared" si="310"/>
        <v>56988.331695655914</v>
      </c>
      <c r="AP239" s="21">
        <f t="shared" si="310"/>
        <v>54094.407234491999</v>
      </c>
      <c r="AQ239" s="21">
        <f t="shared" si="310"/>
        <v>51200.482773328084</v>
      </c>
      <c r="AR239" s="21">
        <f t="shared" si="310"/>
        <v>48328.797666280603</v>
      </c>
      <c r="AS239" s="21">
        <f t="shared" si="310"/>
        <v>45530.467296087816</v>
      </c>
      <c r="AT239" s="21">
        <f t="shared" si="310"/>
        <v>42732.136925895036</v>
      </c>
      <c r="AU239" s="21" t="s">
        <v>19</v>
      </c>
    </row>
    <row r="240" spans="4:47">
      <c r="D240" s="26"/>
      <c r="F240" s="9" t="s">
        <v>819</v>
      </c>
      <c r="K240" s="21">
        <f>K221+K226+K231+K236</f>
        <v>0</v>
      </c>
      <c r="L240" s="21">
        <f t="shared" ref="L240:P240" si="311">L221+L226+L231+L236</f>
        <v>0</v>
      </c>
      <c r="M240" s="21">
        <f t="shared" si="311"/>
        <v>0</v>
      </c>
      <c r="N240" s="21">
        <f t="shared" si="311"/>
        <v>4146.7924500000008</v>
      </c>
      <c r="O240" s="21">
        <f>O221+O226+O231+O236</f>
        <v>0</v>
      </c>
      <c r="P240" s="21">
        <f t="shared" si="311"/>
        <v>0</v>
      </c>
      <c r="R240" s="1" t="s">
        <v>19</v>
      </c>
      <c r="W240" s="641">
        <f>W221+W226+W230+W235</f>
        <v>4146.7924500000008</v>
      </c>
      <c r="X240" s="641">
        <f>X221+X226+X230+X235</f>
        <v>4146.7924500000008</v>
      </c>
      <c r="Y240" s="641">
        <f>Y221+Y226+Y230+Y235</f>
        <v>3732.1132050000006</v>
      </c>
      <c r="Z240" s="641">
        <f t="shared" ref="Z240:AF240" si="312">Z221+Z226+Z230+Z235</f>
        <v>3317.4339600000003</v>
      </c>
      <c r="AA240" s="21">
        <f>AA221+AA226+AA230+AA235</f>
        <v>2902.754715</v>
      </c>
      <c r="AB240" s="21">
        <f t="shared" si="312"/>
        <v>2488.0754699999998</v>
      </c>
      <c r="AC240" s="21">
        <f t="shared" si="312"/>
        <v>2073.3962249999995</v>
      </c>
      <c r="AD240" s="21">
        <f t="shared" si="312"/>
        <v>1658.7169799999995</v>
      </c>
      <c r="AE240" s="21">
        <f t="shared" si="312"/>
        <v>1244.0377349999994</v>
      </c>
      <c r="AF240" s="21">
        <f t="shared" si="312"/>
        <v>829.35848999999939</v>
      </c>
      <c r="AG240" s="21">
        <f>AG221+AG226+AG230+AG235</f>
        <v>414.6792449999993</v>
      </c>
      <c r="AH240" s="21">
        <f>AH221+AH226+AH230+AH235</f>
        <v>-7.9580786405131221E-13</v>
      </c>
      <c r="AI240" s="21">
        <f t="shared" ref="AI240:AN240" si="313">AI221+AI226+AI230+AI235</f>
        <v>-7.9580786405131221E-13</v>
      </c>
      <c r="AJ240" s="21">
        <f t="shared" si="313"/>
        <v>-7.9580786405131221E-13</v>
      </c>
      <c r="AK240" s="21">
        <f t="shared" si="313"/>
        <v>-7.9580786405131221E-13</v>
      </c>
      <c r="AL240" s="21">
        <f t="shared" si="313"/>
        <v>-7.9580786405131221E-13</v>
      </c>
      <c r="AM240" s="21">
        <f t="shared" si="313"/>
        <v>-7.9580786405131221E-13</v>
      </c>
      <c r="AN240" s="21">
        <f t="shared" si="313"/>
        <v>-7.9580786405131221E-13</v>
      </c>
      <c r="AO240" s="21">
        <f t="shared" ref="AO240:AT240" si="314">AO221+AO225+AO230+AO235</f>
        <v>-7.9580786405131221E-13</v>
      </c>
      <c r="AP240" s="21">
        <f t="shared" si="314"/>
        <v>-7.9580786405131221E-13</v>
      </c>
      <c r="AQ240" s="21">
        <f t="shared" si="314"/>
        <v>-7.9580786405131221E-13</v>
      </c>
      <c r="AR240" s="21">
        <f t="shared" si="314"/>
        <v>-7.9580786405131221E-13</v>
      </c>
      <c r="AS240" s="21">
        <f t="shared" si="314"/>
        <v>-7.9580786405131221E-13</v>
      </c>
      <c r="AT240" s="21">
        <f t="shared" si="314"/>
        <v>-7.9580786405131221E-13</v>
      </c>
      <c r="AU240" s="21" t="s">
        <v>19</v>
      </c>
    </row>
    <row r="241" spans="1:47">
      <c r="R241" s="1" t="s">
        <v>19</v>
      </c>
      <c r="W241" s="641">
        <f>W242-W237</f>
        <v>-472.50441226419935</v>
      </c>
      <c r="X241" s="641">
        <f>X242-X237</f>
        <v>-472.19718226419354</v>
      </c>
      <c r="Y241" s="641">
        <f>Y242-Y237</f>
        <v>-8.9036565219430486E-2</v>
      </c>
      <c r="Z241" s="641">
        <f>Z242-Z237</f>
        <v>0.11117852591632982</v>
      </c>
      <c r="AS241" s="21"/>
      <c r="AU241" s="21" t="s">
        <v>19</v>
      </c>
    </row>
    <row r="242" spans="1:47">
      <c r="W242" s="641">
        <v>71784.266069999998</v>
      </c>
      <c r="X242" s="641">
        <v>24923.7533</v>
      </c>
      <c r="Y242" s="641">
        <v>27142.855</v>
      </c>
      <c r="Z242" s="641">
        <v>26335.841700000001</v>
      </c>
      <c r="AS242" s="21"/>
    </row>
    <row r="243" spans="1:47">
      <c r="B243" s="1" t="s">
        <v>285</v>
      </c>
      <c r="C243" s="13" t="s">
        <v>85</v>
      </c>
      <c r="D243" s="2"/>
      <c r="E243" s="2"/>
      <c r="F243" s="2"/>
      <c r="G243" s="2"/>
      <c r="H243" s="2"/>
      <c r="I243" s="2"/>
      <c r="J243" s="2"/>
      <c r="K243" s="32"/>
      <c r="L243" s="32"/>
      <c r="M243" s="32"/>
      <c r="N243" s="32"/>
      <c r="O243" s="32"/>
      <c r="P243" s="32"/>
      <c r="Q243" s="32"/>
      <c r="R243" s="2" t="s">
        <v>110</v>
      </c>
      <c r="V243" s="2"/>
      <c r="W243" s="32"/>
      <c r="X243" s="32"/>
      <c r="Y243" s="32"/>
      <c r="Z243" s="32"/>
      <c r="AA243" s="32"/>
      <c r="AB243" s="32"/>
      <c r="AC243" s="32"/>
      <c r="AD243" s="32"/>
      <c r="AE243" s="32"/>
      <c r="AF243" s="32"/>
      <c r="AG243" s="32"/>
      <c r="AH243" s="32"/>
      <c r="AI243" s="32"/>
      <c r="AJ243" s="32"/>
      <c r="AK243" s="32"/>
      <c r="AL243" s="32"/>
      <c r="AM243" s="32"/>
      <c r="AN243" s="32"/>
      <c r="AO243" s="32"/>
      <c r="AP243" s="32"/>
      <c r="AQ243" s="32"/>
      <c r="AR243" s="32"/>
      <c r="AS243" s="521"/>
      <c r="AT243" s="32"/>
      <c r="AU243" s="21" t="s">
        <v>19</v>
      </c>
    </row>
    <row r="244" spans="1:47" ht="15" thickBot="1">
      <c r="D244" s="1" t="s">
        <v>85</v>
      </c>
      <c r="J244"/>
      <c r="K244" s="18">
        <v>854339</v>
      </c>
      <c r="L244" s="18">
        <v>912999</v>
      </c>
      <c r="M244" s="18">
        <v>0</v>
      </c>
      <c r="N244" s="18">
        <v>0</v>
      </c>
      <c r="O244" s="18">
        <v>0</v>
      </c>
      <c r="P244" s="18">
        <v>0</v>
      </c>
      <c r="Q244" s="17"/>
      <c r="R244" s="1" t="s">
        <v>19</v>
      </c>
      <c r="U244" s="27"/>
      <c r="W244" s="665">
        <v>0</v>
      </c>
      <c r="X244" s="665">
        <v>0</v>
      </c>
      <c r="Y244" s="665">
        <v>0</v>
      </c>
      <c r="Z244" s="665">
        <v>0</v>
      </c>
      <c r="AA244" s="125">
        <f>($O$244-SUM($W$244:$Z$244))/8</f>
        <v>0</v>
      </c>
      <c r="AB244" s="125">
        <f>($O$244-SUM($W$244:$Z$244))/8</f>
        <v>0</v>
      </c>
      <c r="AC244" s="125">
        <f t="shared" ref="AC244:AH244" si="315">($O$244-SUM($W$244:$Z$244))/8</f>
        <v>0</v>
      </c>
      <c r="AD244" s="125">
        <f t="shared" si="315"/>
        <v>0</v>
      </c>
      <c r="AE244" s="125">
        <f t="shared" si="315"/>
        <v>0</v>
      </c>
      <c r="AF244" s="125">
        <f t="shared" si="315"/>
        <v>0</v>
      </c>
      <c r="AG244" s="125">
        <f t="shared" si="315"/>
        <v>0</v>
      </c>
      <c r="AH244" s="125">
        <f t="shared" si="315"/>
        <v>0</v>
      </c>
      <c r="AI244" s="125">
        <f>AH244+($P$244-$O$244)/6</f>
        <v>0</v>
      </c>
      <c r="AJ244" s="125">
        <f t="shared" ref="AJ244:AN244" si="316">AI244+($P$244-$O$244)/6</f>
        <v>0</v>
      </c>
      <c r="AK244" s="125">
        <f t="shared" si="316"/>
        <v>0</v>
      </c>
      <c r="AL244" s="125">
        <f t="shared" si="316"/>
        <v>0</v>
      </c>
      <c r="AM244" s="125">
        <f t="shared" si="316"/>
        <v>0</v>
      </c>
      <c r="AN244" s="125">
        <f t="shared" si="316"/>
        <v>0</v>
      </c>
      <c r="AO244" s="125"/>
      <c r="AP244" s="125"/>
      <c r="AQ244" s="125"/>
      <c r="AR244" s="125"/>
      <c r="AS244" s="125"/>
      <c r="AT244" s="125"/>
      <c r="AU244" s="21" t="s">
        <v>19</v>
      </c>
    </row>
    <row r="245" spans="1:47">
      <c r="J245"/>
      <c r="K245" s="23">
        <f t="shared" ref="K245:P245" si="317">SUM(K244)</f>
        <v>854339</v>
      </c>
      <c r="L245" s="23">
        <f t="shared" si="317"/>
        <v>912999</v>
      </c>
      <c r="M245" s="23">
        <f t="shared" si="317"/>
        <v>0</v>
      </c>
      <c r="N245" s="23">
        <f t="shared" si="317"/>
        <v>0</v>
      </c>
      <c r="O245" s="23">
        <f t="shared" si="317"/>
        <v>0</v>
      </c>
      <c r="P245" s="23">
        <f t="shared" si="317"/>
        <v>0</v>
      </c>
      <c r="Q245" s="23"/>
      <c r="R245" s="1" t="s">
        <v>19</v>
      </c>
      <c r="W245" s="640">
        <f>SUM(W244)</f>
        <v>0</v>
      </c>
      <c r="X245" s="640">
        <f>SUM(X244)</f>
        <v>0</v>
      </c>
      <c r="Y245" s="640">
        <f t="shared" ref="Y245:Z245" si="318">SUM(Y244)</f>
        <v>0</v>
      </c>
      <c r="Z245" s="640">
        <f t="shared" si="318"/>
        <v>0</v>
      </c>
      <c r="AA245" s="23">
        <f t="shared" ref="AA245:AG245" si="319">SUM(AA244)</f>
        <v>0</v>
      </c>
      <c r="AB245" s="23">
        <f t="shared" si="319"/>
        <v>0</v>
      </c>
      <c r="AC245" s="23">
        <f t="shared" si="319"/>
        <v>0</v>
      </c>
      <c r="AD245" s="23">
        <f t="shared" si="319"/>
        <v>0</v>
      </c>
      <c r="AE245" s="23">
        <f t="shared" si="319"/>
        <v>0</v>
      </c>
      <c r="AF245" s="23">
        <f t="shared" si="319"/>
        <v>0</v>
      </c>
      <c r="AG245" s="23">
        <f t="shared" si="319"/>
        <v>0</v>
      </c>
      <c r="AH245" s="23">
        <f t="shared" ref="AH245:AN245" si="320">SUM(AH244)</f>
        <v>0</v>
      </c>
      <c r="AI245" s="23">
        <f t="shared" si="320"/>
        <v>0</v>
      </c>
      <c r="AJ245" s="23">
        <f t="shared" si="320"/>
        <v>0</v>
      </c>
      <c r="AK245" s="23">
        <f t="shared" si="320"/>
        <v>0</v>
      </c>
      <c r="AL245" s="23">
        <f t="shared" si="320"/>
        <v>0</v>
      </c>
      <c r="AM245" s="23">
        <f t="shared" si="320"/>
        <v>0</v>
      </c>
      <c r="AN245" s="23">
        <f t="shared" si="320"/>
        <v>0</v>
      </c>
      <c r="AO245" s="23">
        <f t="shared" ref="AO245:AT245" si="321">SUM(AO244)</f>
        <v>0</v>
      </c>
      <c r="AP245" s="23">
        <f t="shared" si="321"/>
        <v>0</v>
      </c>
      <c r="AQ245" s="23">
        <f t="shared" si="321"/>
        <v>0</v>
      </c>
      <c r="AR245" s="23">
        <f t="shared" si="321"/>
        <v>0</v>
      </c>
      <c r="AS245" s="23">
        <f t="shared" si="321"/>
        <v>0</v>
      </c>
      <c r="AT245" s="23">
        <f t="shared" si="321"/>
        <v>0</v>
      </c>
      <c r="AU245" s="21" t="s">
        <v>19</v>
      </c>
    </row>
    <row r="246" spans="1:47">
      <c r="J246"/>
      <c r="K246" s="10"/>
      <c r="L246" s="10"/>
      <c r="M246" s="10"/>
      <c r="N246" s="10"/>
      <c r="O246"/>
      <c r="P246"/>
      <c r="Q246"/>
      <c r="R246" s="1" t="s">
        <v>19</v>
      </c>
      <c r="W246" s="641"/>
      <c r="X246" s="641"/>
      <c r="Y246" s="641"/>
      <c r="Z246" s="641"/>
      <c r="AS246" s="21"/>
      <c r="AU246" s="21" t="s">
        <v>19</v>
      </c>
    </row>
    <row r="247" spans="1:47">
      <c r="B247" s="1" t="s">
        <v>1046</v>
      </c>
      <c r="C247" s="13" t="s">
        <v>158</v>
      </c>
      <c r="D247" s="2"/>
      <c r="E247" s="2"/>
      <c r="F247" s="2"/>
      <c r="G247" s="2"/>
      <c r="H247" s="2"/>
      <c r="I247" s="2"/>
      <c r="J247" s="2"/>
      <c r="K247" s="32"/>
      <c r="L247" s="32"/>
      <c r="M247" s="32"/>
      <c r="N247" s="32"/>
      <c r="O247" s="32"/>
      <c r="P247" s="32"/>
      <c r="Q247" s="32"/>
      <c r="R247" s="2" t="s">
        <v>110</v>
      </c>
      <c r="V247" s="2"/>
      <c r="W247" s="32"/>
      <c r="X247" s="32"/>
      <c r="Y247" s="32"/>
      <c r="Z247" s="32"/>
      <c r="AA247" s="32"/>
      <c r="AB247" s="32"/>
      <c r="AC247" s="32"/>
      <c r="AD247" s="32"/>
      <c r="AE247" s="32"/>
      <c r="AF247" s="32"/>
      <c r="AG247" s="32"/>
      <c r="AH247" s="32"/>
      <c r="AI247" s="32"/>
      <c r="AJ247" s="32"/>
      <c r="AK247" s="32"/>
      <c r="AL247" s="32"/>
      <c r="AM247" s="32"/>
      <c r="AN247" s="32"/>
      <c r="AO247" s="32"/>
      <c r="AP247" s="32"/>
      <c r="AQ247" s="32"/>
      <c r="AR247" s="32"/>
      <c r="AS247" s="32"/>
      <c r="AT247" s="32"/>
      <c r="AU247" s="21" t="s">
        <v>19</v>
      </c>
    </row>
    <row r="248" spans="1:47" ht="15" thickBot="1">
      <c r="D248" s="1" t="s">
        <v>87</v>
      </c>
      <c r="J248" s="33"/>
      <c r="K248" s="18">
        <v>1229</v>
      </c>
      <c r="L248" s="18">
        <v>176</v>
      </c>
      <c r="M248" s="18">
        <v>0</v>
      </c>
      <c r="N248" s="18">
        <v>0</v>
      </c>
      <c r="O248" s="18">
        <v>0</v>
      </c>
      <c r="P248" s="18">
        <f>O248</f>
        <v>0</v>
      </c>
      <c r="Q248" s="17"/>
      <c r="R248" s="1" t="s">
        <v>19</v>
      </c>
      <c r="U248" s="27"/>
      <c r="W248" s="665">
        <v>0</v>
      </c>
      <c r="X248" s="665">
        <v>0</v>
      </c>
      <c r="Y248" s="665">
        <v>0</v>
      </c>
      <c r="Z248" s="665">
        <v>0</v>
      </c>
      <c r="AA248" s="125">
        <f>($O$248-SUM($W$248:$Z$248))/8</f>
        <v>0</v>
      </c>
      <c r="AB248" s="125">
        <f t="shared" ref="AB248:AH248" si="322">($O$248-SUM($W$248:$Z$248))/8</f>
        <v>0</v>
      </c>
      <c r="AC248" s="125">
        <f t="shared" si="322"/>
        <v>0</v>
      </c>
      <c r="AD248" s="125">
        <f t="shared" si="322"/>
        <v>0</v>
      </c>
      <c r="AE248" s="125">
        <f t="shared" si="322"/>
        <v>0</v>
      </c>
      <c r="AF248" s="125">
        <f t="shared" si="322"/>
        <v>0</v>
      </c>
      <c r="AG248" s="125">
        <f t="shared" si="322"/>
        <v>0</v>
      </c>
      <c r="AH248" s="125">
        <f t="shared" si="322"/>
        <v>0</v>
      </c>
      <c r="AI248" s="125">
        <f>AH248+($P$248-$O$248)/6</f>
        <v>0</v>
      </c>
      <c r="AJ248" s="125">
        <f t="shared" ref="AJ248:AT248" si="323">AI248+($P$248-$O$248)/6</f>
        <v>0</v>
      </c>
      <c r="AK248" s="125">
        <f t="shared" si="323"/>
        <v>0</v>
      </c>
      <c r="AL248" s="125">
        <f t="shared" si="323"/>
        <v>0</v>
      </c>
      <c r="AM248" s="125">
        <f t="shared" si="323"/>
        <v>0</v>
      </c>
      <c r="AN248" s="125">
        <f t="shared" si="323"/>
        <v>0</v>
      </c>
      <c r="AO248" s="125">
        <f t="shared" si="323"/>
        <v>0</v>
      </c>
      <c r="AP248" s="125">
        <f t="shared" si="323"/>
        <v>0</v>
      </c>
      <c r="AQ248" s="125">
        <f t="shared" si="323"/>
        <v>0</v>
      </c>
      <c r="AR248" s="125">
        <f t="shared" si="323"/>
        <v>0</v>
      </c>
      <c r="AS248" s="125">
        <f t="shared" si="323"/>
        <v>0</v>
      </c>
      <c r="AT248" s="125">
        <f t="shared" si="323"/>
        <v>0</v>
      </c>
      <c r="AU248" s="21" t="s">
        <v>19</v>
      </c>
    </row>
    <row r="249" spans="1:47">
      <c r="J249"/>
      <c r="K249" s="23">
        <f>SUM(K248)</f>
        <v>1229</v>
      </c>
      <c r="L249" s="23">
        <f t="shared" ref="L249:P249" si="324">SUM(L248)</f>
        <v>176</v>
      </c>
      <c r="M249" s="23">
        <f t="shared" si="324"/>
        <v>0</v>
      </c>
      <c r="N249" s="23">
        <f>SUM(N248)</f>
        <v>0</v>
      </c>
      <c r="O249" s="23">
        <f t="shared" si="324"/>
        <v>0</v>
      </c>
      <c r="P249" s="23">
        <f t="shared" si="324"/>
        <v>0</v>
      </c>
      <c r="Q249" s="23"/>
      <c r="R249" s="1" t="s">
        <v>19</v>
      </c>
      <c r="W249" s="640">
        <f t="shared" ref="W249:AN249" si="325">SUM(W248)</f>
        <v>0</v>
      </c>
      <c r="X249" s="640">
        <f t="shared" si="325"/>
        <v>0</v>
      </c>
      <c r="Y249" s="640">
        <f t="shared" si="325"/>
        <v>0</v>
      </c>
      <c r="Z249" s="640">
        <f t="shared" si="325"/>
        <v>0</v>
      </c>
      <c r="AA249" s="23">
        <f>SUM(AA248)</f>
        <v>0</v>
      </c>
      <c r="AB249" s="23">
        <f t="shared" si="325"/>
        <v>0</v>
      </c>
      <c r="AC249" s="23">
        <f t="shared" si="325"/>
        <v>0</v>
      </c>
      <c r="AD249" s="23">
        <f t="shared" si="325"/>
        <v>0</v>
      </c>
      <c r="AE249" s="23">
        <f t="shared" si="325"/>
        <v>0</v>
      </c>
      <c r="AF249" s="23">
        <f t="shared" si="325"/>
        <v>0</v>
      </c>
      <c r="AG249" s="23">
        <f t="shared" si="325"/>
        <v>0</v>
      </c>
      <c r="AH249" s="23">
        <f t="shared" si="325"/>
        <v>0</v>
      </c>
      <c r="AI249" s="23">
        <f t="shared" si="325"/>
        <v>0</v>
      </c>
      <c r="AJ249" s="23">
        <f t="shared" si="325"/>
        <v>0</v>
      </c>
      <c r="AK249" s="23">
        <f t="shared" si="325"/>
        <v>0</v>
      </c>
      <c r="AL249" s="23">
        <f t="shared" si="325"/>
        <v>0</v>
      </c>
      <c r="AM249" s="23">
        <f t="shared" si="325"/>
        <v>0</v>
      </c>
      <c r="AN249" s="23">
        <f t="shared" si="325"/>
        <v>0</v>
      </c>
      <c r="AO249" s="23">
        <f t="shared" ref="AO249:AT249" si="326">SUM(AO248)</f>
        <v>0</v>
      </c>
      <c r="AP249" s="23">
        <f t="shared" si="326"/>
        <v>0</v>
      </c>
      <c r="AQ249" s="23">
        <f t="shared" si="326"/>
        <v>0</v>
      </c>
      <c r="AR249" s="23">
        <f t="shared" si="326"/>
        <v>0</v>
      </c>
      <c r="AS249" s="23">
        <f t="shared" si="326"/>
        <v>0</v>
      </c>
      <c r="AT249" s="23">
        <f t="shared" si="326"/>
        <v>0</v>
      </c>
      <c r="AU249" s="21" t="s">
        <v>19</v>
      </c>
    </row>
    <row r="250" spans="1:47">
      <c r="J250"/>
      <c r="K250"/>
      <c r="L250"/>
      <c r="M250"/>
      <c r="N250"/>
      <c r="O250"/>
      <c r="P250"/>
      <c r="Q250"/>
      <c r="R250" s="1" t="s">
        <v>19</v>
      </c>
      <c r="W250" s="641"/>
      <c r="X250" s="641"/>
      <c r="Y250" s="641"/>
      <c r="Z250" s="641"/>
      <c r="AS250" s="21"/>
      <c r="AU250" s="21" t="s">
        <v>19</v>
      </c>
    </row>
    <row r="251" spans="1:47">
      <c r="A251" s="1" t="s">
        <v>186</v>
      </c>
      <c r="B251" s="1" t="s">
        <v>19</v>
      </c>
      <c r="C251" s="13" t="s">
        <v>608</v>
      </c>
      <c r="D251" s="2"/>
      <c r="E251" s="2"/>
      <c r="F251" s="2"/>
      <c r="G251" s="2"/>
      <c r="H251" s="2"/>
      <c r="I251" s="2"/>
      <c r="J251" s="2"/>
      <c r="K251" s="32"/>
      <c r="L251" s="32"/>
      <c r="M251" s="32"/>
      <c r="N251" s="32"/>
      <c r="O251" s="32"/>
      <c r="P251" s="32"/>
      <c r="Q251" s="32"/>
      <c r="R251" s="2" t="s">
        <v>110</v>
      </c>
      <c r="V251" s="2"/>
      <c r="W251" s="32"/>
      <c r="X251" s="32"/>
      <c r="Y251" s="32"/>
      <c r="Z251" s="32"/>
      <c r="AA251" s="32"/>
      <c r="AB251" s="32"/>
      <c r="AC251" s="32"/>
      <c r="AD251" s="32"/>
      <c r="AE251" s="32"/>
      <c r="AF251" s="32"/>
      <c r="AG251" s="32"/>
      <c r="AH251" s="32"/>
      <c r="AI251" s="32"/>
      <c r="AJ251" s="32"/>
      <c r="AK251" s="32"/>
      <c r="AL251" s="32"/>
      <c r="AM251" s="32"/>
      <c r="AN251" s="32"/>
      <c r="AO251" s="32"/>
      <c r="AP251" s="32"/>
      <c r="AQ251" s="32"/>
      <c r="AR251" s="32"/>
      <c r="AS251" s="32"/>
      <c r="AT251" s="32"/>
      <c r="AU251" s="21" t="s">
        <v>19</v>
      </c>
    </row>
    <row r="252" spans="1:47">
      <c r="D252" s="1" t="s">
        <v>192</v>
      </c>
      <c r="K252" s="29">
        <f>'Consolidated Financials'!J10</f>
        <v>222813.080299811</v>
      </c>
      <c r="L252" s="29">
        <f>'Consolidated Financials'!K10</f>
        <v>530805.85757528094</v>
      </c>
      <c r="M252" s="29">
        <f>'Consolidated Financials'!L10</f>
        <v>655437.76590999984</v>
      </c>
      <c r="N252" s="29">
        <f>'Consolidated Financials'!M10</f>
        <v>788818.15963000013</v>
      </c>
      <c r="O252" s="29">
        <f>'Consolidated Financials'!N10</f>
        <v>1091319.9804278752</v>
      </c>
      <c r="P252" s="29">
        <f>'Consolidated Financials'!O10</f>
        <v>619476.69975418237</v>
      </c>
      <c r="Q252" s="29">
        <f>'Consolidated Financials'!P10</f>
        <v>1500522.773616855</v>
      </c>
      <c r="R252" s="1" t="s">
        <v>19</v>
      </c>
      <c r="W252" s="642">
        <f>'IS-Other Calculations'!W27</f>
        <v>95427.666963551994</v>
      </c>
      <c r="X252" s="642">
        <f>'IS-Other Calculations'!X27</f>
        <v>60517.063944512003</v>
      </c>
      <c r="Y252" s="642">
        <f>'IS-Other Calculations'!Y27</f>
        <v>42711</v>
      </c>
      <c r="Z252" s="642">
        <f>'IS-Other Calculations'!Z27</f>
        <v>17031</v>
      </c>
      <c r="AA252" s="29">
        <f>'IS-Other Calculations'!AA27</f>
        <v>38689.951825833326</v>
      </c>
      <c r="AB252" s="29">
        <f>'IS-Other Calculations'!AB27</f>
        <v>110697.83639300315</v>
      </c>
      <c r="AC252" s="29">
        <f>'IS-Other Calculations'!AC27</f>
        <v>119768.75228245805</v>
      </c>
      <c r="AD252" s="29">
        <f>'IS-Other Calculations'!AD27</f>
        <v>115960.38251245806</v>
      </c>
      <c r="AE252" s="29">
        <f>'IS-Other Calculations'!AE27</f>
        <v>129110.058336609</v>
      </c>
      <c r="AF252" s="29">
        <f>'IS-Other Calculations'!AF27</f>
        <v>114641.17004245806</v>
      </c>
      <c r="AG252" s="29">
        <f>'IS-Other Calculations'!AG27</f>
        <v>118474.66438245805</v>
      </c>
      <c r="AH252" s="29">
        <f>'IS-Other Calculations'!AH27</f>
        <v>128290.43374453354</v>
      </c>
      <c r="AI252" s="29">
        <f>'IS-Other Calculations'!AI27</f>
        <v>114436.81974094862</v>
      </c>
      <c r="AJ252" s="29">
        <f>'IS-Other Calculations'!AJ27</f>
        <v>96781.607470948627</v>
      </c>
      <c r="AK252" s="29">
        <f>'IS-Other Calculations'!AK27</f>
        <v>112253.07277094864</v>
      </c>
      <c r="AL252" s="29">
        <f>'IS-Other Calculations'!AL27</f>
        <v>96781.607470948627</v>
      </c>
      <c r="AM252" s="29">
        <f>'IS-Other Calculations'!AM27</f>
        <v>96781.607470948627</v>
      </c>
      <c r="AN252" s="29">
        <f>'IS-Other Calculations'!AN27</f>
        <v>102441.9848294392</v>
      </c>
      <c r="AO252" s="29">
        <f>'Revenue Buildup_Summary'!AL32</f>
        <v>148668.39992377884</v>
      </c>
      <c r="AP252" s="29">
        <f>'Revenue Buildup_Summary'!AM32</f>
        <v>148668.39992377884</v>
      </c>
      <c r="AQ252" s="29">
        <f>'Revenue Buildup_Summary'!AN32</f>
        <v>148668.39992377884</v>
      </c>
      <c r="AR252" s="29">
        <f>'Revenue Buildup_Summary'!AO32</f>
        <v>147525.90666377882</v>
      </c>
      <c r="AS252" s="29">
        <f>'Revenue Buildup_Summary'!AP32</f>
        <v>143757.48371377881</v>
      </c>
      <c r="AT252" s="29">
        <f>'Revenue Buildup_Summary'!AQ32</f>
        <v>143757.48371377881</v>
      </c>
      <c r="AU252" s="21" t="s">
        <v>19</v>
      </c>
    </row>
    <row r="253" spans="1:47">
      <c r="D253" s="1" t="s">
        <v>193</v>
      </c>
      <c r="K253" s="29">
        <f>'Consolidated Financials'!J18</f>
        <v>-137010</v>
      </c>
      <c r="L253" s="29">
        <f>'Consolidated Financials'!K18</f>
        <v>-287645.05142330768</v>
      </c>
      <c r="M253" s="29">
        <f>'Consolidated Financials'!L18</f>
        <v>-430359.22178934095</v>
      </c>
      <c r="N253" s="29">
        <f>'Consolidated Financials'!M18</f>
        <v>-516747.26449999999</v>
      </c>
      <c r="O253" s="29">
        <f>'IS-Other Calculations'!N56</f>
        <v>-702360.0763514631</v>
      </c>
      <c r="P253" s="29">
        <f>'IS-Other Calculations'!O56</f>
        <v>-397437.85297439119</v>
      </c>
      <c r="Q253" s="29">
        <f>'IS-Other Calculations'!P56</f>
        <v>-916065.3415342276</v>
      </c>
      <c r="R253" s="1" t="s">
        <v>19</v>
      </c>
      <c r="W253" s="642">
        <f>'IS-Other Calculations'!W56</f>
        <v>-58238.334020000002</v>
      </c>
      <c r="X253" s="642">
        <f>'IS-Other Calculations'!X56</f>
        <v>-42034.648710000001</v>
      </c>
      <c r="Y253" s="642">
        <f>'IS-Other Calculations'!Y56</f>
        <v>-27982</v>
      </c>
      <c r="Z253" s="642">
        <f>'IS-Other Calculations'!Z56</f>
        <v>-10829</v>
      </c>
      <c r="AA253" s="29">
        <f>'IS-Other Calculations'!AA56</f>
        <v>-27244.809769466661</v>
      </c>
      <c r="AB253" s="29">
        <f>'IS-Other Calculations'!AB56</f>
        <v>-69673.07403721007</v>
      </c>
      <c r="AC253" s="29">
        <f>'IS-Other Calculations'!AC56</f>
        <v>-77286.436452576934</v>
      </c>
      <c r="AD253" s="29">
        <f>'IS-Other Calculations'!AD56</f>
        <v>-74305.273530876933</v>
      </c>
      <c r="AE253" s="29">
        <f>'IS-Other Calculations'!AE56</f>
        <v>-82196.961607059959</v>
      </c>
      <c r="AF253" s="29">
        <f>'IS-Other Calculations'!AF56</f>
        <v>-73509.507896076932</v>
      </c>
      <c r="AG253" s="29">
        <f>'IS-Other Calculations'!AG56</f>
        <v>-76346.29370767693</v>
      </c>
      <c r="AH253" s="29">
        <f>'IS-Other Calculations'!AH56</f>
        <v>-82713.736620518437</v>
      </c>
      <c r="AI253" s="29">
        <f>'IS-Other Calculations'!AI56</f>
        <v>-74747.177562024313</v>
      </c>
      <c r="AJ253" s="29">
        <f>'IS-Other Calculations'!AJ56</f>
        <v>-61682.320482224313</v>
      </c>
      <c r="AK253" s="29">
        <f>'IS-Other Calculations'!AK56</f>
        <v>-73131.204804224326</v>
      </c>
      <c r="AL253" s="29">
        <f>'IS-Other Calculations'!AL56</f>
        <v>-61682.320482224313</v>
      </c>
      <c r="AM253" s="29">
        <f>'IS-Other Calculations'!AM56</f>
        <v>-61682.320482224313</v>
      </c>
      <c r="AN253" s="29">
        <f>'IS-Other Calculations'!AN56</f>
        <v>-64512.509161469599</v>
      </c>
      <c r="AO253" s="29">
        <f>'IS-Other Calculations'!AO56</f>
        <v>-87625.716708639404</v>
      </c>
      <c r="AP253" s="29">
        <f>'IS-Other Calculations'!AP56</f>
        <v>-87625.716708639404</v>
      </c>
      <c r="AQ253" s="29">
        <f>'IS-Other Calculations'!AQ56</f>
        <v>-87625.716708639404</v>
      </c>
      <c r="AR253" s="29">
        <f>'IS-Other Calculations'!AR56</f>
        <v>-86883.09608963941</v>
      </c>
      <c r="AS253" s="29">
        <f>'IS-Other Calculations'!AS56</f>
        <v>-84433.621172139407</v>
      </c>
      <c r="AT253" s="29">
        <f>'IS-Other Calculations'!AT56</f>
        <v>-84433.621172139407</v>
      </c>
      <c r="AU253" s="21" t="s">
        <v>19</v>
      </c>
    </row>
    <row r="254" spans="1:47">
      <c r="D254" s="1" t="s">
        <v>620</v>
      </c>
      <c r="K254" s="29">
        <f>'Consolidated Financials'!J25+'Consolidated Financials'!J26+'Consolidated Financials'!J27</f>
        <v>-161055.02149806768</v>
      </c>
      <c r="L254" s="29">
        <f>'Consolidated Financials'!K25+'Consolidated Financials'!K26+'Consolidated Financials'!K27</f>
        <v>-287798</v>
      </c>
      <c r="M254" s="29">
        <f>'Consolidated Financials'!L25+'Consolidated Financials'!L26+'Consolidated Financials'!L27</f>
        <v>-273910</v>
      </c>
      <c r="N254" s="29">
        <f>'Consolidated Financials'!M25+'Consolidated Financials'!M26+'Consolidated Financials'!M27</f>
        <v>-274211</v>
      </c>
      <c r="O254" s="29">
        <f ca="1">'Consolidated Financials'!N25+'Consolidated Financials'!N26+'Consolidated Financials'!N27</f>
        <v>-372700.54075748532</v>
      </c>
      <c r="P254" s="29">
        <f ca="1">'Consolidated Financials'!O25+'Consolidated Financials'!O26+'Consolidated Financials'!O27</f>
        <v>-227289.58067652836</v>
      </c>
      <c r="Q254" s="29"/>
      <c r="R254" s="1" t="s">
        <v>19</v>
      </c>
      <c r="W254" s="642">
        <f>'Consolidated Financials'!U25+'Consolidated Financials'!U26+'Consolidated Financials'!U27</f>
        <v>-22405.945</v>
      </c>
      <c r="X254" s="642">
        <f>'Consolidated Financials'!V25+'Consolidated Financials'!V26+'Consolidated Financials'!V27</f>
        <v>-34246.31</v>
      </c>
      <c r="Y254" s="642">
        <f>'Consolidated Financials'!W25+'Consolidated Financials'!W26+'Consolidated Financials'!W27</f>
        <v>-23254</v>
      </c>
      <c r="Z254" s="642">
        <f>'Consolidated Financials'!X25+'Consolidated Financials'!X26+'Consolidated Financials'!X27</f>
        <v>-18245</v>
      </c>
      <c r="AA254" s="29">
        <f ca="1">'Consolidated Financials'!Y25+'Consolidated Financials'!Y26+'Consolidated Financials'!Y27</f>
        <v>-13634.961803837643</v>
      </c>
      <c r="AB254" s="29">
        <f ca="1">'Consolidated Financials'!Z25+'Consolidated Financials'!Z26+'Consolidated Financials'!Z27</f>
        <v>-46435.844619347525</v>
      </c>
      <c r="AC254" s="29">
        <f ca="1">'Consolidated Financials'!AA25+'Consolidated Financials'!AA26+'Consolidated Financials'!AA27</f>
        <v>-35433.620541653465</v>
      </c>
      <c r="AD254" s="29">
        <f ca="1">'Consolidated Financials'!AB25+'Consolidated Financials'!AB26+'Consolidated Financials'!AB27</f>
        <v>-34497.23508401146</v>
      </c>
      <c r="AE254" s="29">
        <f ca="1">'Consolidated Financials'!AC25+'Consolidated Financials'!AC26+'Consolidated Financials'!AC27</f>
        <v>-37730.420399008217</v>
      </c>
      <c r="AF254" s="29">
        <f ca="1">'Consolidated Financials'!AD25+'Consolidated Financials'!AD26+'Consolidated Financials'!AD27</f>
        <v>-34172.872837945215</v>
      </c>
      <c r="AG254" s="29">
        <f ca="1">'Consolidated Financials'!AE25+'Consolidated Financials'!AE26+'Consolidated Financials'!AE27</f>
        <v>-35115.435815995777</v>
      </c>
      <c r="AH254" s="29">
        <f ca="1">'Consolidated Financials'!AF25+'Consolidated Financials'!AF26+'Consolidated Financials'!AF27</f>
        <v>-37528.894655685974</v>
      </c>
      <c r="AI254" s="29">
        <f ca="1">'Consolidated Financials'!AG25+'Consolidated Financials'!AG26+'Consolidated Financials'!AG27</f>
        <v>-41294.425309986043</v>
      </c>
      <c r="AJ254" s="29">
        <f ca="1">'Consolidated Financials'!AH25+'Consolidated Financials'!AH26+'Consolidated Financials'!AH27</f>
        <v>-35910.115537161153</v>
      </c>
      <c r="AK254" s="29">
        <f ca="1">'Consolidated Financials'!AI25+'Consolidated Financials'!AI26+'Consolidated Financials'!AI27</f>
        <v>-40628.448035279078</v>
      </c>
      <c r="AL254" s="29">
        <f ca="1">'Consolidated Financials'!AJ25+'Consolidated Financials'!AJ26+'Consolidated Financials'!AJ27</f>
        <v>-35910.115537161153</v>
      </c>
      <c r="AM254" s="29">
        <f ca="1">'Consolidated Financials'!AK25+'Consolidated Financials'!AK26+'Consolidated Financials'!AK27</f>
        <v>-35910.115537161153</v>
      </c>
      <c r="AN254" s="29">
        <f ca="1">'Consolidated Financials'!AL25+'Consolidated Financials'!AL26+'Consolidated Financials'!AL27</f>
        <v>-37636.360719779826</v>
      </c>
      <c r="AO254" s="29" t="e">
        <f>'IS-Other Calculations'!#REF!+'IS-Other Calculations'!#REF!+'IS-Other Calculations'!#REF!</f>
        <v>#REF!</v>
      </c>
      <c r="AP254" s="29" t="e">
        <f>'IS-Other Calculations'!#REF!+'IS-Other Calculations'!#REF!+'IS-Other Calculations'!#REF!</f>
        <v>#REF!</v>
      </c>
      <c r="AQ254" s="29" t="e">
        <f>'IS-Other Calculations'!#REF!+'IS-Other Calculations'!#REF!+'IS-Other Calculations'!#REF!</f>
        <v>#REF!</v>
      </c>
      <c r="AR254" s="29" t="e">
        <f>'IS-Other Calculations'!#REF!+'IS-Other Calculations'!#REF!+'IS-Other Calculations'!#REF!</f>
        <v>#REF!</v>
      </c>
      <c r="AS254" s="29" t="e">
        <f>'IS-Other Calculations'!#REF!+'IS-Other Calculations'!#REF!+'IS-Other Calculations'!#REF!</f>
        <v>#REF!</v>
      </c>
      <c r="AT254" s="29" t="e">
        <f>'IS-Other Calculations'!#REF!+'IS-Other Calculations'!#REF!+'IS-Other Calculations'!#REF!</f>
        <v>#REF!</v>
      </c>
      <c r="AU254" s="21" t="s">
        <v>19</v>
      </c>
    </row>
    <row r="255" spans="1:47" s="27" customFormat="1">
      <c r="F255" s="27" t="s">
        <v>290</v>
      </c>
      <c r="K255" s="28"/>
      <c r="L255" s="1118">
        <f>-L254/L252</f>
        <v>0.54219070097428868</v>
      </c>
      <c r="M255" s="1118">
        <f>-M254/M252</f>
        <v>0.41790390216484935</v>
      </c>
      <c r="N255" s="1118">
        <f>-N254/N252</f>
        <v>0.34762257518085071</v>
      </c>
      <c r="O255" s="1118">
        <f ca="1">-O254/O252</f>
        <v>0.34151353172454529</v>
      </c>
      <c r="P255" s="1118">
        <f ca="1">-P254/P252</f>
        <v>0.36690577832341437</v>
      </c>
      <c r="Q255" s="28"/>
      <c r="R255" s="1" t="s">
        <v>19</v>
      </c>
      <c r="S255"/>
      <c r="T255"/>
      <c r="W255" s="648"/>
      <c r="X255" s="648"/>
      <c r="Y255" s="648"/>
      <c r="Z255" s="648"/>
      <c r="AA255" s="28"/>
      <c r="AB255" s="28"/>
      <c r="AC255" s="28"/>
      <c r="AD255" s="28"/>
      <c r="AE255" s="28"/>
      <c r="AF255" s="28"/>
      <c r="AG255" s="28"/>
      <c r="AH255" s="28"/>
      <c r="AI255" s="28"/>
      <c r="AJ255" s="28"/>
      <c r="AK255" s="28"/>
      <c r="AL255" s="28"/>
      <c r="AM255" s="28"/>
      <c r="AN255" s="28"/>
      <c r="AO255" s="28"/>
      <c r="AP255" s="28"/>
      <c r="AQ255" s="28"/>
      <c r="AR255" s="28"/>
      <c r="AS255" s="28"/>
      <c r="AT255" s="28"/>
      <c r="AU255" s="28" t="s">
        <v>19</v>
      </c>
    </row>
    <row r="256" spans="1:47" s="27" customFormat="1">
      <c r="K256" s="28"/>
      <c r="L256" s="1118"/>
      <c r="M256" s="1118"/>
      <c r="N256" s="1118"/>
      <c r="O256" s="1118"/>
      <c r="P256" s="1118"/>
      <c r="Q256" s="28"/>
      <c r="R256" s="1" t="s">
        <v>19</v>
      </c>
      <c r="S256"/>
      <c r="T256"/>
      <c r="W256" s="648"/>
      <c r="X256" s="648"/>
      <c r="Y256" s="648"/>
      <c r="Z256" s="648"/>
      <c r="AA256" s="28"/>
      <c r="AB256" s="28"/>
      <c r="AC256" s="28"/>
      <c r="AD256" s="28"/>
      <c r="AE256" s="28"/>
      <c r="AF256" s="28"/>
      <c r="AG256" s="28"/>
      <c r="AH256" s="28"/>
      <c r="AI256" s="28"/>
      <c r="AJ256" s="28"/>
      <c r="AK256" s="28"/>
      <c r="AL256" s="28"/>
      <c r="AM256" s="28"/>
      <c r="AN256" s="28"/>
      <c r="AO256" s="28"/>
      <c r="AP256" s="28"/>
      <c r="AQ256" s="28"/>
      <c r="AR256" s="28"/>
      <c r="AS256" s="28"/>
      <c r="AT256" s="28"/>
      <c r="AU256" s="28"/>
    </row>
    <row r="257" spans="1:47">
      <c r="D257" s="1" t="s">
        <v>1113</v>
      </c>
      <c r="L257" s="393">
        <f>((L169+K169)/2)/L252*365</f>
        <v>70.078126723579786</v>
      </c>
      <c r="M257" s="393">
        <f>((M169+L169)/2)/M252*365</f>
        <v>105.58216769421182</v>
      </c>
      <c r="N257" s="393">
        <f>((N169+M169)/2)/N252*365</f>
        <v>118.94425436971588</v>
      </c>
      <c r="O257" s="21">
        <f>((O169+N169)/2)/O252*365</f>
        <v>111.22998210665364</v>
      </c>
      <c r="R257" s="1" t="s">
        <v>19</v>
      </c>
      <c r="W257" s="641"/>
      <c r="X257" s="641"/>
      <c r="Y257" s="641"/>
      <c r="Z257" s="641"/>
      <c r="AS257" s="21"/>
    </row>
    <row r="258" spans="1:47">
      <c r="R258" s="1" t="s">
        <v>19</v>
      </c>
      <c r="W258" s="641"/>
      <c r="X258" s="641"/>
      <c r="Y258" s="641"/>
      <c r="Z258" s="641"/>
      <c r="AS258" s="21"/>
    </row>
    <row r="259" spans="1:47">
      <c r="D259" s="1" t="s">
        <v>188</v>
      </c>
      <c r="I259" s="1" t="s">
        <v>191</v>
      </c>
      <c r="K259" s="370"/>
      <c r="L259" s="370">
        <f>((L136+K136)/2)/L252*365</f>
        <v>77.470532612138598</v>
      </c>
      <c r="M259" s="370">
        <f>((M136+L136)/2)/M252*365</f>
        <v>120.6485483640233</v>
      </c>
      <c r="N259" s="370">
        <f>((N136+M136)/2)/N252*365</f>
        <v>142.59774718264745</v>
      </c>
      <c r="O259" s="461">
        <f>IF(Control!$H$13=0,137,142)</f>
        <v>137</v>
      </c>
      <c r="P259" s="461">
        <f>IF(Control!$H$13=0,137,142)</f>
        <v>137</v>
      </c>
      <c r="Q259" s="384">
        <f>IF(Control!$H$13=0,137,142)</f>
        <v>137</v>
      </c>
      <c r="R259" s="1" t="s">
        <v>19</v>
      </c>
      <c r="U259" s="27"/>
      <c r="W259" s="641"/>
      <c r="X259" s="641"/>
      <c r="Y259" s="641"/>
      <c r="Z259" s="641"/>
      <c r="AS259" s="21"/>
      <c r="AU259" s="21" t="s">
        <v>19</v>
      </c>
    </row>
    <row r="260" spans="1:47">
      <c r="D260" s="1" t="s">
        <v>187</v>
      </c>
      <c r="I260" s="1" t="s">
        <v>191</v>
      </c>
      <c r="K260" s="370"/>
      <c r="L260" s="370">
        <f>-(L133+K133)/2/L253*365</f>
        <v>9.7022006330050985</v>
      </c>
      <c r="M260" s="370">
        <f>-(M133+L133)/2/M253*365</f>
        <v>24.325178757582933</v>
      </c>
      <c r="N260" s="370">
        <f>-(N133+M133)/2/N253*365</f>
        <v>42.937082640328136</v>
      </c>
      <c r="O260" s="461">
        <v>42</v>
      </c>
      <c r="P260" s="461">
        <v>42</v>
      </c>
      <c r="Q260" s="384">
        <f>P260</f>
        <v>42</v>
      </c>
      <c r="R260" s="1" t="s">
        <v>19</v>
      </c>
      <c r="U260" s="27"/>
      <c r="W260" s="641"/>
      <c r="X260" s="641"/>
      <c r="Y260" s="641"/>
      <c r="Z260" s="641"/>
      <c r="AS260" s="21"/>
      <c r="AU260" s="21" t="s">
        <v>19</v>
      </c>
    </row>
    <row r="261" spans="1:47">
      <c r="D261" s="21" t="s">
        <v>189</v>
      </c>
      <c r="I261" s="1" t="s">
        <v>191</v>
      </c>
      <c r="K261" s="370"/>
      <c r="L261" s="370">
        <f>-(L175+K175)/2/L253*365</f>
        <v>32.099361537119208</v>
      </c>
      <c r="M261" s="370">
        <f>-((M175+L175)/2)/M253*365</f>
        <v>17.966333956670205</v>
      </c>
      <c r="N261" s="370">
        <f>-((N175+M175)/2)/N253*365</f>
        <v>3.1534612990679896</v>
      </c>
      <c r="O261" s="461">
        <v>3.15</v>
      </c>
      <c r="P261" s="461">
        <v>3.15</v>
      </c>
      <c r="Q261" s="384">
        <f>P261</f>
        <v>3.15</v>
      </c>
      <c r="R261" s="1" t="s">
        <v>19</v>
      </c>
      <c r="U261" s="27"/>
      <c r="W261" s="641"/>
      <c r="X261" s="641"/>
      <c r="Y261" s="641"/>
      <c r="Z261" s="641"/>
      <c r="AS261" s="21"/>
      <c r="AU261" s="21" t="s">
        <v>19</v>
      </c>
    </row>
    <row r="262" spans="1:47">
      <c r="D262" s="21" t="s">
        <v>610</v>
      </c>
      <c r="I262" s="1" t="s">
        <v>609</v>
      </c>
      <c r="K262" s="370"/>
      <c r="L262" s="370">
        <f>-(L176+K176)/2/L253*365</f>
        <v>43.333789120732952</v>
      </c>
      <c r="M262" s="370">
        <f>-(M176+L176)/2/M253*365</f>
        <v>21.260041697162979</v>
      </c>
      <c r="N262" s="370">
        <f>-(N176+M176)/2/N253*365</f>
        <v>28.043520489695791</v>
      </c>
      <c r="O262" s="461"/>
      <c r="P262" s="384"/>
      <c r="Q262" s="384"/>
      <c r="R262" s="1" t="s">
        <v>19</v>
      </c>
      <c r="U262" s="27"/>
      <c r="W262" s="641"/>
      <c r="X262" s="641"/>
      <c r="Y262" s="641"/>
      <c r="Z262" s="641"/>
      <c r="AS262" s="21"/>
    </row>
    <row r="263" spans="1:47">
      <c r="D263" s="1" t="s">
        <v>190</v>
      </c>
      <c r="I263" s="1" t="s">
        <v>191</v>
      </c>
      <c r="K263" s="370"/>
      <c r="L263" s="370">
        <f>-(K206+L206)/2/L253*365</f>
        <v>84.915192801473736</v>
      </c>
      <c r="M263" s="370">
        <f>-(L206+M206)/2/M253*365</f>
        <v>89.944894962533667</v>
      </c>
      <c r="N263" s="370">
        <f>-(M206+N206)/2/N253*365</f>
        <v>77.053373545241087</v>
      </c>
      <c r="O263" s="461">
        <v>77</v>
      </c>
      <c r="P263" s="461">
        <v>77</v>
      </c>
      <c r="Q263" s="384">
        <f>P263</f>
        <v>77</v>
      </c>
      <c r="R263" s="1" t="s">
        <v>19</v>
      </c>
      <c r="U263" s="27"/>
      <c r="W263" s="641"/>
      <c r="X263" s="641"/>
      <c r="Y263" s="641"/>
      <c r="Z263" s="641"/>
      <c r="AS263" s="21"/>
      <c r="AU263" s="21" t="s">
        <v>19</v>
      </c>
    </row>
    <row r="264" spans="1:47">
      <c r="R264" s="1" t="s">
        <v>19</v>
      </c>
      <c r="W264" s="641"/>
      <c r="X264" s="641"/>
      <c r="Y264" s="641"/>
      <c r="Z264" s="641"/>
      <c r="AS264" s="21"/>
      <c r="AU264" s="21" t="s">
        <v>19</v>
      </c>
    </row>
    <row r="265" spans="1:47">
      <c r="R265" s="1" t="s">
        <v>19</v>
      </c>
      <c r="W265" s="641"/>
      <c r="X265" s="641"/>
      <c r="Y265" s="641"/>
      <c r="Z265" s="641"/>
      <c r="AS265" s="21"/>
      <c r="AU265" s="21" t="s">
        <v>19</v>
      </c>
    </row>
    <row r="266" spans="1:47">
      <c r="A266" s="1" t="s">
        <v>286</v>
      </c>
      <c r="B266" s="1" t="s">
        <v>19</v>
      </c>
      <c r="C266" s="13" t="s">
        <v>287</v>
      </c>
      <c r="D266" s="2"/>
      <c r="E266" s="2"/>
      <c r="F266" s="2"/>
      <c r="G266" s="2"/>
      <c r="H266" s="2"/>
      <c r="I266" s="2"/>
      <c r="J266" s="2"/>
      <c r="K266" s="32"/>
      <c r="L266" s="32"/>
      <c r="M266" s="32"/>
      <c r="N266" s="32"/>
      <c r="O266" s="32"/>
      <c r="P266" s="32"/>
      <c r="Q266" s="32"/>
      <c r="R266" s="2" t="s">
        <v>110</v>
      </c>
      <c r="V266" s="2"/>
      <c r="W266" s="32"/>
      <c r="X266" s="32"/>
      <c r="Y266" s="32"/>
      <c r="Z266" s="32"/>
      <c r="AA266" s="32"/>
      <c r="AB266" s="32"/>
      <c r="AC266" s="32"/>
      <c r="AD266" s="32"/>
      <c r="AE266" s="32"/>
      <c r="AF266" s="32"/>
      <c r="AG266" s="32"/>
      <c r="AH266" s="32"/>
      <c r="AI266" s="32"/>
      <c r="AJ266" s="32"/>
      <c r="AK266" s="32"/>
      <c r="AL266" s="32"/>
      <c r="AM266" s="32"/>
      <c r="AN266" s="32"/>
      <c r="AO266" s="32"/>
      <c r="AP266" s="32"/>
      <c r="AQ266" s="32"/>
      <c r="AR266" s="32"/>
      <c r="AS266" s="32"/>
      <c r="AT266" s="32"/>
      <c r="AU266" s="21" t="s">
        <v>19</v>
      </c>
    </row>
    <row r="267" spans="1:47">
      <c r="D267" s="14" t="s">
        <v>64</v>
      </c>
      <c r="K267" s="29">
        <f>'Consolidated Financials'!J88</f>
        <v>1185</v>
      </c>
      <c r="L267" s="29">
        <f>'Consolidated Financials'!K88</f>
        <v>-14696</v>
      </c>
      <c r="M267" s="29">
        <f>'Consolidated Financials'!L88</f>
        <v>-27374</v>
      </c>
      <c r="N267" s="29">
        <f>'Consolidated Financials'!M88</f>
        <v>-36840</v>
      </c>
      <c r="O267" s="21">
        <f>-(O133-N133)</f>
        <v>-3223.0312699257629</v>
      </c>
      <c r="P267" s="21">
        <f>-(P133-O133)</f>
        <v>-18068.236911375105</v>
      </c>
      <c r="R267" s="1" t="s">
        <v>19</v>
      </c>
      <c r="W267" s="641">
        <f>-(W133-N133)</f>
        <v>25913.607983018897</v>
      </c>
      <c r="X267" s="641">
        <f>-(X133-W133)</f>
        <v>9571.5608500000017</v>
      </c>
      <c r="Y267" s="641">
        <f t="shared" ref="Y267:AT267" si="327">-(Y133-X133)</f>
        <v>792.67308698109991</v>
      </c>
      <c r="Z267" s="641">
        <f t="shared" si="327"/>
        <v>-27789.275330188706</v>
      </c>
      <c r="AA267" s="21">
        <f>-(AA133-Z133)</f>
        <v>-517.47824473916262</v>
      </c>
      <c r="AB267" s="21">
        <f t="shared" si="327"/>
        <v>-1480.5839596529404</v>
      </c>
      <c r="AC267" s="21">
        <f t="shared" si="327"/>
        <v>-1601.9074922792497</v>
      </c>
      <c r="AD267" s="21">
        <f t="shared" si="327"/>
        <v>-1550.970532916559</v>
      </c>
      <c r="AE267" s="21">
        <f t="shared" si="327"/>
        <v>-1726.8474943302717</v>
      </c>
      <c r="AF267" s="21">
        <f t="shared" si="327"/>
        <v>-1533.3260613884777</v>
      </c>
      <c r="AG267" s="21">
        <f t="shared" si="327"/>
        <v>-1584.5990619652293</v>
      </c>
      <c r="AH267" s="21">
        <f t="shared" si="327"/>
        <v>-1715.8850124651653</v>
      </c>
      <c r="AI267" s="21">
        <f t="shared" si="327"/>
        <v>-3337.7713339085603</v>
      </c>
      <c r="AJ267" s="21">
        <f t="shared" si="327"/>
        <v>-2822.8228973627411</v>
      </c>
      <c r="AK267" s="21">
        <f t="shared" si="327"/>
        <v>-3274.0781270064763</v>
      </c>
      <c r="AL267" s="21">
        <f t="shared" si="327"/>
        <v>-2822.8228973627411</v>
      </c>
      <c r="AM267" s="21">
        <f t="shared" si="327"/>
        <v>-2822.8228973627411</v>
      </c>
      <c r="AN267" s="21">
        <f t="shared" si="327"/>
        <v>-2987.9187583718449</v>
      </c>
      <c r="AO267" s="21">
        <f t="shared" si="327"/>
        <v>-4336.2016232794704</v>
      </c>
      <c r="AP267" s="21">
        <f t="shared" si="327"/>
        <v>-4336.2016232794704</v>
      </c>
      <c r="AQ267" s="21">
        <f t="shared" si="327"/>
        <v>-4336.2016232794704</v>
      </c>
      <c r="AR267" s="21">
        <f t="shared" si="327"/>
        <v>-4302.8785961187677</v>
      </c>
      <c r="AS267" s="21">
        <f t="shared" si="327"/>
        <v>-4192.9652472068847</v>
      </c>
      <c r="AT267" s="21">
        <f t="shared" si="327"/>
        <v>-4192.9652472068847</v>
      </c>
      <c r="AU267" s="21" t="s">
        <v>19</v>
      </c>
    </row>
    <row r="268" spans="1:47">
      <c r="D268" s="14" t="s">
        <v>65</v>
      </c>
      <c r="K268" s="29">
        <f>'Consolidated Financials'!J89</f>
        <v>-31960</v>
      </c>
      <c r="L268" s="29">
        <f>'Consolidated Financials'!K89</f>
        <v>-101153</v>
      </c>
      <c r="M268" s="29">
        <f>'Consolidated Financials'!L89</f>
        <v>-106824</v>
      </c>
      <c r="N268" s="29">
        <f>'Consolidated Financials'!M89</f>
        <v>-76224</v>
      </c>
      <c r="O268" s="21">
        <f>-(O136-N136)</f>
        <v>-126665.46475955553</v>
      </c>
      <c r="P268" s="21">
        <f>-(P136-O136)</f>
        <v>15839.281668996206</v>
      </c>
      <c r="R268" s="1" t="s">
        <v>19</v>
      </c>
      <c r="W268" s="641">
        <f>-(W136-N136)</f>
        <v>-20685.835000000021</v>
      </c>
      <c r="X268" s="641">
        <f t="shared" ref="X268:AT268" si="328">-(X136-W136)</f>
        <v>6926.9050000000279</v>
      </c>
      <c r="Y268" s="641">
        <f t="shared" si="328"/>
        <v>31415.929999999993</v>
      </c>
      <c r="Z268" s="641">
        <f t="shared" si="328"/>
        <v>37629</v>
      </c>
      <c r="AA268" s="21">
        <f>-(AA136-Z136)</f>
        <v>-8039.5455632223748</v>
      </c>
      <c r="AB268" s="21">
        <f t="shared" si="328"/>
        <v>-23002.362562712224</v>
      </c>
      <c r="AC268" s="21">
        <f t="shared" si="328"/>
        <v>-24887.245798589953</v>
      </c>
      <c r="AD268" s="21">
        <f t="shared" si="328"/>
        <v>-24095.888848202885</v>
      </c>
      <c r="AE268" s="21">
        <f t="shared" si="328"/>
        <v>-26828.314528280345</v>
      </c>
      <c r="AF268" s="21">
        <f t="shared" si="328"/>
        <v>-23821.764217397489</v>
      </c>
      <c r="AG268" s="21">
        <f t="shared" si="328"/>
        <v>-24618.341906393413</v>
      </c>
      <c r="AH268" s="21">
        <f t="shared" si="328"/>
        <v>-26658.001334756846</v>
      </c>
      <c r="AI268" s="21">
        <f t="shared" si="328"/>
        <v>2926.013233266538</v>
      </c>
      <c r="AJ268" s="21">
        <f t="shared" si="328"/>
        <v>2474.5904756690143</v>
      </c>
      <c r="AK268" s="21">
        <f t="shared" si="328"/>
        <v>2870.1774231943418</v>
      </c>
      <c r="AL268" s="21">
        <f t="shared" si="328"/>
        <v>2474.5904756690143</v>
      </c>
      <c r="AM268" s="21">
        <f t="shared" si="328"/>
        <v>2474.5904756690143</v>
      </c>
      <c r="AN268" s="21">
        <f t="shared" si="328"/>
        <v>2619.3195855282247</v>
      </c>
      <c r="AO268" s="21">
        <f t="shared" si="328"/>
        <v>3801.2739827117184</v>
      </c>
      <c r="AP268" s="21">
        <f t="shared" si="328"/>
        <v>3801.2739827117184</v>
      </c>
      <c r="AQ268" s="21">
        <f t="shared" si="328"/>
        <v>3801.2739827117184</v>
      </c>
      <c r="AR268" s="21">
        <f t="shared" si="328"/>
        <v>3772.0617902963422</v>
      </c>
      <c r="AS268" s="21">
        <f t="shared" si="328"/>
        <v>3675.7077021173318</v>
      </c>
      <c r="AT268" s="21">
        <f t="shared" si="328"/>
        <v>3675.7077021173318</v>
      </c>
      <c r="AU268" s="21" t="s">
        <v>19</v>
      </c>
    </row>
    <row r="269" spans="1:47">
      <c r="D269" s="14" t="s">
        <v>66</v>
      </c>
      <c r="K269" s="29">
        <f>'Consolidated Financials'!J90</f>
        <v>-508</v>
      </c>
      <c r="L269" s="29">
        <f>'Consolidated Financials'!K90</f>
        <v>-5095</v>
      </c>
      <c r="M269" s="29">
        <f>'Consolidated Financials'!L90</f>
        <v>-2540</v>
      </c>
      <c r="N269" s="29">
        <f>'Consolidated Financials'!M90</f>
        <v>-12977</v>
      </c>
      <c r="O269" s="21">
        <f>-(O105-N105)</f>
        <v>-21826.399608557505</v>
      </c>
      <c r="P269" s="21">
        <f>-(P105-O105)</f>
        <v>-12389.53399508365</v>
      </c>
      <c r="R269" s="1" t="s">
        <v>19</v>
      </c>
      <c r="W269" s="641">
        <f>-(W105-N105)</f>
        <v>-500</v>
      </c>
      <c r="X269" s="641">
        <f t="shared" ref="X269:AT269" si="329">-(X105-W105)</f>
        <v>-28.729999999999563</v>
      </c>
      <c r="Y269" s="641">
        <f t="shared" si="329"/>
        <v>-972.79930702405545</v>
      </c>
      <c r="Z269" s="641">
        <f t="shared" si="329"/>
        <v>10691.814900000001</v>
      </c>
      <c r="AA269" s="21">
        <f>-(AA105-Z105)</f>
        <v>-1370.4756607888667</v>
      </c>
      <c r="AB269" s="21">
        <f t="shared" si="329"/>
        <v>-3921.1392963612561</v>
      </c>
      <c r="AC269" s="21">
        <f t="shared" si="329"/>
        <v>-4242.4493228901702</v>
      </c>
      <c r="AD269" s="21">
        <f t="shared" si="329"/>
        <v>-4107.5492304691652</v>
      </c>
      <c r="AE269" s="21">
        <f t="shared" si="329"/>
        <v>-4573.3371111413217</v>
      </c>
      <c r="AF269" s="21">
        <f t="shared" si="329"/>
        <v>-4060.820079973375</v>
      </c>
      <c r="AG269" s="21">
        <f t="shared" si="329"/>
        <v>-4196.6101350344979</v>
      </c>
      <c r="AH269" s="21">
        <f t="shared" si="329"/>
        <v>-4544.3043648747989</v>
      </c>
      <c r="AI269" s="21">
        <f t="shared" si="329"/>
        <v>-2288.7363948189741</v>
      </c>
      <c r="AJ269" s="21">
        <f t="shared" si="329"/>
        <v>-1935.632149418976</v>
      </c>
      <c r="AK269" s="21">
        <f t="shared" si="329"/>
        <v>-2245.0614554189742</v>
      </c>
      <c r="AL269" s="21">
        <f t="shared" si="329"/>
        <v>-1935.632149418976</v>
      </c>
      <c r="AM269" s="21">
        <f t="shared" si="329"/>
        <v>-1935.632149418976</v>
      </c>
      <c r="AN269" s="21">
        <f t="shared" si="329"/>
        <v>-2048.8396965887878</v>
      </c>
      <c r="AO269" s="21">
        <f t="shared" si="329"/>
        <v>-2973.36799847558</v>
      </c>
      <c r="AP269" s="21">
        <f t="shared" si="329"/>
        <v>-2973.36799847558</v>
      </c>
      <c r="AQ269" s="21">
        <f t="shared" si="329"/>
        <v>-2973.36799847558</v>
      </c>
      <c r="AR269" s="21">
        <f t="shared" si="329"/>
        <v>-2950.5181332755819</v>
      </c>
      <c r="AS269" s="21">
        <f t="shared" si="329"/>
        <v>-2875.1496742755699</v>
      </c>
      <c r="AT269" s="21">
        <f t="shared" si="329"/>
        <v>-2875.1496742755699</v>
      </c>
      <c r="AU269" s="21" t="s">
        <v>19</v>
      </c>
    </row>
    <row r="270" spans="1:47">
      <c r="D270" s="14" t="s">
        <v>67</v>
      </c>
      <c r="K270" s="29">
        <f>'Consolidated Financials'!J91</f>
        <v>-51558</v>
      </c>
      <c r="L270" s="29">
        <f>'Consolidated Financials'!K91</f>
        <v>-12736</v>
      </c>
      <c r="M270" s="29">
        <f>'Consolidated Financials'!L91</f>
        <v>31502</v>
      </c>
      <c r="N270" s="29">
        <f>'Consolidated Financials'!M91</f>
        <v>-33467</v>
      </c>
      <c r="O270" s="21">
        <f>-(O174-N174)</f>
        <v>-22414.879134678107</v>
      </c>
      <c r="P270" s="21">
        <f>-(P174-O174)</f>
        <v>22179.33555780843</v>
      </c>
      <c r="R270" s="1" t="s">
        <v>19</v>
      </c>
      <c r="W270" s="641">
        <f>-(W174-N174)</f>
        <v>-15507.150699999998</v>
      </c>
      <c r="X270" s="641">
        <f>-(X174-W174)</f>
        <v>29805.871392412635</v>
      </c>
      <c r="Y270" s="641">
        <f>-(Y174-X174)</f>
        <v>-21957.92410931809</v>
      </c>
      <c r="Z270" s="641">
        <f t="shared" ref="Z270:AN270" si="330">-(Z174-Y174)</f>
        <v>4090.3563164662919</v>
      </c>
      <c r="AA270" s="21">
        <f>-(AA174-Z174)</f>
        <v>-422.08052145733382</v>
      </c>
      <c r="AB270" s="21">
        <f t="shared" si="330"/>
        <v>-1207.6365646379563</v>
      </c>
      <c r="AC270" s="21">
        <f t="shared" si="330"/>
        <v>-3263.116281232069</v>
      </c>
      <c r="AD270" s="21">
        <f t="shared" si="330"/>
        <v>-3058.5260835972003</v>
      </c>
      <c r="AE270" s="21">
        <f t="shared" si="330"/>
        <v>-3038.936393574666</v>
      </c>
      <c r="AF270" s="21">
        <f t="shared" si="330"/>
        <v>-2718.0473378296738</v>
      </c>
      <c r="AG270" s="21">
        <f t="shared" si="330"/>
        <v>-2596.8245737593388</v>
      </c>
      <c r="AH270" s="21">
        <f t="shared" si="330"/>
        <v>-2540.8642781506933</v>
      </c>
      <c r="AI270" s="21">
        <f t="shared" si="330"/>
        <v>3631.6017673168535</v>
      </c>
      <c r="AJ270" s="21">
        <f t="shared" si="330"/>
        <v>3014.0361699340283</v>
      </c>
      <c r="AK270" s="21">
        <f t="shared" si="330"/>
        <v>4014.0966589742748</v>
      </c>
      <c r="AL270" s="21">
        <f t="shared" si="330"/>
        <v>3503.1667499231698</v>
      </c>
      <c r="AM270" s="21">
        <f t="shared" si="330"/>
        <v>3747.7320399177115</v>
      </c>
      <c r="AN270" s="21">
        <f t="shared" si="330"/>
        <v>4268.7021717424068</v>
      </c>
      <c r="AO270" s="21">
        <f t="shared" ref="AO270:AT270" si="331">-(AO174-AN174)</f>
        <v>6770.5736700162524</v>
      </c>
      <c r="AP270" s="21">
        <f t="shared" si="331"/>
        <v>6852.0954333477712</v>
      </c>
      <c r="AQ270" s="21">
        <f t="shared" si="331"/>
        <v>6933.6171966792899</v>
      </c>
      <c r="AR270" s="21">
        <f t="shared" si="331"/>
        <v>6959.3492751855447</v>
      </c>
      <c r="AS270" s="21">
        <f t="shared" si="331"/>
        <v>6856.8532101153396</v>
      </c>
      <c r="AT270" s="21">
        <f t="shared" si="331"/>
        <v>6938.3749734468656</v>
      </c>
      <c r="AU270" s="21" t="s">
        <v>19</v>
      </c>
    </row>
    <row r="271" spans="1:47">
      <c r="D271" s="4" t="s">
        <v>696</v>
      </c>
      <c r="K271" s="29"/>
      <c r="L271" s="29">
        <f>'Consolidated Financials'!K92</f>
        <v>3</v>
      </c>
      <c r="M271" s="29">
        <f>'Consolidated Financials'!L92</f>
        <v>-1412</v>
      </c>
      <c r="N271" s="29">
        <f>'Consolidated Financials'!M92</f>
        <v>1412</v>
      </c>
      <c r="O271" s="21">
        <f>O202</f>
        <v>0</v>
      </c>
      <c r="P271" s="21">
        <f>P202</f>
        <v>0</v>
      </c>
      <c r="R271" s="1" t="s">
        <v>19</v>
      </c>
      <c r="W271" s="641">
        <f>W202</f>
        <v>0</v>
      </c>
      <c r="X271" s="641">
        <f t="shared" ref="X271:AN271" si="332">X202</f>
        <v>0</v>
      </c>
      <c r="Y271" s="641">
        <f>Y202</f>
        <v>0</v>
      </c>
      <c r="Z271" s="641">
        <f t="shared" si="332"/>
        <v>0</v>
      </c>
      <c r="AA271" s="21">
        <f>AA202</f>
        <v>0</v>
      </c>
      <c r="AB271" s="21">
        <f t="shared" si="332"/>
        <v>0</v>
      </c>
      <c r="AC271" s="21">
        <f t="shared" si="332"/>
        <v>0</v>
      </c>
      <c r="AD271" s="21">
        <f t="shared" si="332"/>
        <v>0</v>
      </c>
      <c r="AE271" s="21">
        <f t="shared" si="332"/>
        <v>0</v>
      </c>
      <c r="AF271" s="21">
        <f t="shared" si="332"/>
        <v>0</v>
      </c>
      <c r="AG271" s="21">
        <f t="shared" si="332"/>
        <v>0</v>
      </c>
      <c r="AH271" s="21">
        <f t="shared" si="332"/>
        <v>0</v>
      </c>
      <c r="AI271" s="21">
        <f t="shared" si="332"/>
        <v>0</v>
      </c>
      <c r="AJ271" s="21">
        <f t="shared" si="332"/>
        <v>0</v>
      </c>
      <c r="AK271" s="21">
        <f t="shared" si="332"/>
        <v>0</v>
      </c>
      <c r="AL271" s="21">
        <f t="shared" si="332"/>
        <v>0</v>
      </c>
      <c r="AM271" s="21">
        <f t="shared" si="332"/>
        <v>0</v>
      </c>
      <c r="AN271" s="21">
        <f t="shared" si="332"/>
        <v>0</v>
      </c>
      <c r="AS271" s="21"/>
      <c r="AU271" s="21" t="s">
        <v>19</v>
      </c>
    </row>
    <row r="272" spans="1:47">
      <c r="D272" s="14" t="s">
        <v>68</v>
      </c>
      <c r="K272" s="29">
        <f>'Consolidated Financials'!J93</f>
        <v>16794</v>
      </c>
      <c r="L272" s="29">
        <f>'Consolidated Financials'!K93</f>
        <v>58921</v>
      </c>
      <c r="M272" s="29">
        <f>'Consolidated Financials'!L93</f>
        <v>19276</v>
      </c>
      <c r="N272" s="29">
        <f>'Consolidated Financials'!M93</f>
        <v>-13202</v>
      </c>
      <c r="O272" s="21">
        <f>(O207-N207)</f>
        <v>91364.22399486386</v>
      </c>
      <c r="P272" s="21">
        <f>(P207-O207)</f>
        <v>-52330.232329145598</v>
      </c>
      <c r="R272" s="1" t="s">
        <v>19</v>
      </c>
      <c r="W272" s="641">
        <f>(W207-N207)</f>
        <v>595.78099904400005</v>
      </c>
      <c r="X272" s="641">
        <f>(X207-W207)</f>
        <v>-2637.734329999992</v>
      </c>
      <c r="Y272" s="641">
        <f t="shared" ref="Y272:AT272" si="333">(Y207-X207)</f>
        <v>-15204.942040000315</v>
      </c>
      <c r="Z272" s="641">
        <f t="shared" si="333"/>
        <v>-22322.788259999994</v>
      </c>
      <c r="AA272" s="21">
        <f>(AA207-Z207)</f>
        <v>5785.3291674215652</v>
      </c>
      <c r="AB272" s="21">
        <f t="shared" si="333"/>
        <v>16552.706618447904</v>
      </c>
      <c r="AC272" s="21">
        <f t="shared" si="333"/>
        <v>17909.085517721993</v>
      </c>
      <c r="AD272" s="21">
        <f t="shared" si="333"/>
        <v>17339.617951313805</v>
      </c>
      <c r="AE272" s="21">
        <f t="shared" si="333"/>
        <v>19305.89600278459</v>
      </c>
      <c r="AF272" s="21">
        <f t="shared" si="333"/>
        <v>17142.355405858223</v>
      </c>
      <c r="AG272" s="21">
        <f t="shared" si="333"/>
        <v>17715.57986264184</v>
      </c>
      <c r="AH272" s="21">
        <f t="shared" si="333"/>
        <v>19183.337099630211</v>
      </c>
      <c r="AI272" s="21">
        <f t="shared" si="333"/>
        <v>-9667.0389159571787</v>
      </c>
      <c r="AJ272" s="21">
        <f t="shared" si="333"/>
        <v>-8175.6166231153184</v>
      </c>
      <c r="AK272" s="21">
        <f t="shared" si="333"/>
        <v>-9482.5671088116942</v>
      </c>
      <c r="AL272" s="21">
        <f t="shared" si="333"/>
        <v>-8175.6166231153184</v>
      </c>
      <c r="AM272" s="21">
        <f t="shared" si="333"/>
        <v>-8175.6166231153184</v>
      </c>
      <c r="AN272" s="21">
        <f t="shared" si="333"/>
        <v>-8653.7764350307407</v>
      </c>
      <c r="AO272" s="21">
        <f t="shared" si="333"/>
        <v>-12558.748232340033</v>
      </c>
      <c r="AP272" s="21">
        <f t="shared" si="333"/>
        <v>-12558.748232340033</v>
      </c>
      <c r="AQ272" s="21">
        <f t="shared" si="333"/>
        <v>-12558.748232340033</v>
      </c>
      <c r="AR272" s="21">
        <f t="shared" si="333"/>
        <v>-12462.236228330832</v>
      </c>
      <c r="AS272" s="21">
        <f t="shared" si="333"/>
        <v>-12143.899076075977</v>
      </c>
      <c r="AT272" s="21">
        <f t="shared" si="333"/>
        <v>-12143.899076075977</v>
      </c>
      <c r="AU272" s="21" t="s">
        <v>19</v>
      </c>
    </row>
    <row r="273" spans="4:47">
      <c r="D273" s="14" t="s">
        <v>69</v>
      </c>
      <c r="K273" s="29">
        <f>'Consolidated Financials'!J94</f>
        <v>-2129</v>
      </c>
      <c r="L273" s="29">
        <f>'Consolidated Financials'!K94</f>
        <v>-6881</v>
      </c>
      <c r="M273" s="29">
        <f>'Consolidated Financials'!L94</f>
        <v>7960</v>
      </c>
      <c r="N273" s="29">
        <f>'Consolidated Financials'!M94</f>
        <v>-7153</v>
      </c>
      <c r="O273" s="21">
        <f>(O214-N214)</f>
        <v>-4742.9265603081694</v>
      </c>
      <c r="P273" s="21">
        <f>(P214-O214)</f>
        <v>-3139.8139397487357</v>
      </c>
      <c r="R273" s="1" t="s">
        <v>19</v>
      </c>
      <c r="W273" s="641">
        <f>(W214-N214)</f>
        <v>-4996.3609358381</v>
      </c>
      <c r="X273" s="641">
        <f>(X214-W214)</f>
        <v>-207.010576807299</v>
      </c>
      <c r="Y273" s="641">
        <f t="shared" ref="Y273:AN273" si="334">(Y214-X214)</f>
        <v>-1284.680406654481</v>
      </c>
      <c r="Z273" s="641">
        <f t="shared" si="334"/>
        <v>109.20179087799988</v>
      </c>
      <c r="AA273" s="21">
        <f>(AA214-Z214)</f>
        <v>72.283463511435912</v>
      </c>
      <c r="AB273" s="21">
        <f t="shared" si="334"/>
        <v>206.81398244507</v>
      </c>
      <c r="AC273" s="21">
        <f t="shared" si="334"/>
        <v>223.76094636640846</v>
      </c>
      <c r="AD273" s="21">
        <f t="shared" si="334"/>
        <v>216.6458649481865</v>
      </c>
      <c r="AE273" s="21">
        <f t="shared" si="334"/>
        <v>241.21307342911314</v>
      </c>
      <c r="AF273" s="21">
        <f t="shared" si="334"/>
        <v>214.18121348342538</v>
      </c>
      <c r="AG273" s="21">
        <f t="shared" si="334"/>
        <v>221.34323450361444</v>
      </c>
      <c r="AH273" s="21">
        <f t="shared" si="334"/>
        <v>239.68178942645864</v>
      </c>
      <c r="AI273" s="21">
        <f t="shared" si="334"/>
        <v>-580.02233495742985</v>
      </c>
      <c r="AJ273" s="21">
        <f t="shared" si="334"/>
        <v>-490.53699738692012</v>
      </c>
      <c r="AK273" s="21">
        <f t="shared" si="334"/>
        <v>-568.95402652870143</v>
      </c>
      <c r="AL273" s="21">
        <f t="shared" si="334"/>
        <v>-490.53699738692012</v>
      </c>
      <c r="AM273" s="21">
        <f t="shared" si="334"/>
        <v>-490.53699738692012</v>
      </c>
      <c r="AN273" s="21">
        <f t="shared" si="334"/>
        <v>-519.2265861018459</v>
      </c>
      <c r="AO273" s="21">
        <f>(AO214-AN213)</f>
        <v>-753.52489394040231</v>
      </c>
      <c r="AP273" s="21">
        <f t="shared" ref="AP273:AT273" si="335">(AP214-AO214)</f>
        <v>-753.52489394040231</v>
      </c>
      <c r="AQ273" s="21">
        <f t="shared" si="335"/>
        <v>-753.52489394040231</v>
      </c>
      <c r="AR273" s="21">
        <f t="shared" si="335"/>
        <v>-747.73417369985009</v>
      </c>
      <c r="AS273" s="21">
        <f t="shared" si="335"/>
        <v>-728.63394456455853</v>
      </c>
      <c r="AT273" s="21">
        <f t="shared" si="335"/>
        <v>-728.63394456455853</v>
      </c>
      <c r="AU273" s="21" t="s">
        <v>19</v>
      </c>
    </row>
    <row r="274" spans="4:47">
      <c r="D274" s="14" t="s">
        <v>70</v>
      </c>
      <c r="K274" s="29">
        <f>'Consolidated Financials'!J95</f>
        <v>1229</v>
      </c>
      <c r="L274" s="29">
        <f>'Consolidated Financials'!K95</f>
        <v>-1053</v>
      </c>
      <c r="M274" s="29">
        <f>'Consolidated Financials'!L95</f>
        <v>-176</v>
      </c>
      <c r="N274" s="29">
        <f>'Consolidated Financials'!M95</f>
        <v>0</v>
      </c>
      <c r="O274" s="21">
        <f>O249-N249</f>
        <v>0</v>
      </c>
      <c r="P274" s="21">
        <f>P249-O249</f>
        <v>0</v>
      </c>
      <c r="R274" s="1" t="s">
        <v>19</v>
      </c>
      <c r="W274" s="641">
        <f>W249-N249</f>
        <v>0</v>
      </c>
      <c r="X274" s="641">
        <f t="shared" ref="X274:AH274" si="336">X249-W249</f>
        <v>0</v>
      </c>
      <c r="Y274" s="641">
        <f t="shared" si="336"/>
        <v>0</v>
      </c>
      <c r="Z274" s="641">
        <f t="shared" si="336"/>
        <v>0</v>
      </c>
      <c r="AA274" s="21">
        <f>AA249-Z249</f>
        <v>0</v>
      </c>
      <c r="AB274" s="21">
        <f t="shared" si="336"/>
        <v>0</v>
      </c>
      <c r="AC274" s="21">
        <f t="shared" si="336"/>
        <v>0</v>
      </c>
      <c r="AD274" s="21">
        <f t="shared" si="336"/>
        <v>0</v>
      </c>
      <c r="AE274" s="21">
        <f t="shared" si="336"/>
        <v>0</v>
      </c>
      <c r="AF274" s="21">
        <f t="shared" si="336"/>
        <v>0</v>
      </c>
      <c r="AG274" s="21">
        <f t="shared" si="336"/>
        <v>0</v>
      </c>
      <c r="AH274" s="21">
        <f t="shared" si="336"/>
        <v>0</v>
      </c>
      <c r="AI274" s="21">
        <f t="shared" ref="AI274:AT274" si="337">AI249-AH249</f>
        <v>0</v>
      </c>
      <c r="AJ274" s="21">
        <f t="shared" si="337"/>
        <v>0</v>
      </c>
      <c r="AK274" s="21">
        <f t="shared" si="337"/>
        <v>0</v>
      </c>
      <c r="AL274" s="21">
        <f t="shared" si="337"/>
        <v>0</v>
      </c>
      <c r="AM274" s="21">
        <f t="shared" si="337"/>
        <v>0</v>
      </c>
      <c r="AN274" s="21">
        <f t="shared" si="337"/>
        <v>0</v>
      </c>
      <c r="AO274" s="21">
        <f t="shared" si="337"/>
        <v>0</v>
      </c>
      <c r="AP274" s="21">
        <f t="shared" si="337"/>
        <v>0</v>
      </c>
      <c r="AQ274" s="21">
        <f t="shared" si="337"/>
        <v>0</v>
      </c>
      <c r="AR274" s="21">
        <f t="shared" si="337"/>
        <v>0</v>
      </c>
      <c r="AS274" s="21">
        <f t="shared" si="337"/>
        <v>0</v>
      </c>
      <c r="AT274" s="21">
        <f t="shared" si="337"/>
        <v>0</v>
      </c>
      <c r="AU274" s="21" t="s">
        <v>19</v>
      </c>
    </row>
    <row r="275" spans="4:47">
      <c r="D275" s="14" t="s">
        <v>71</v>
      </c>
      <c r="K275" s="29">
        <f>'Consolidated Financials'!J96</f>
        <v>465</v>
      </c>
      <c r="L275" s="29">
        <f>'Consolidated Financials'!K96</f>
        <v>39692</v>
      </c>
      <c r="M275" s="29">
        <f>'Consolidated Financials'!L96</f>
        <v>3740</v>
      </c>
      <c r="N275" s="29">
        <f>'Consolidated Financials'!M96</f>
        <v>25337</v>
      </c>
      <c r="O275" s="21">
        <f>O237-N237</f>
        <v>5956.5390577374201</v>
      </c>
      <c r="P275" s="21">
        <f>P237-O237</f>
        <v>-16168.524634250964</v>
      </c>
      <c r="R275" s="1" t="s">
        <v>19</v>
      </c>
      <c r="W275" s="641">
        <f>W237-N237</f>
        <v>-3317.6140000000014</v>
      </c>
      <c r="X275" s="641">
        <f t="shared" ref="X275:AH275" si="338">X237-W237</f>
        <v>-46860.820000000007</v>
      </c>
      <c r="Y275" s="641">
        <f t="shared" si="338"/>
        <v>1746.9935543010251</v>
      </c>
      <c r="Z275" s="641">
        <f t="shared" si="338"/>
        <v>-807.21351509113447</v>
      </c>
      <c r="AA275" s="21">
        <f>AA237-Z237</f>
        <v>2170.7076395702898</v>
      </c>
      <c r="AB275" s="21">
        <f t="shared" si="338"/>
        <v>6982.5058341937183</v>
      </c>
      <c r="AC275" s="21">
        <f t="shared" si="338"/>
        <v>7588.6535770807604</v>
      </c>
      <c r="AD275" s="21">
        <f t="shared" si="338"/>
        <v>7334.1660734706456</v>
      </c>
      <c r="AE275" s="21">
        <f t="shared" si="338"/>
        <v>8212.869659485732</v>
      </c>
      <c r="AF275" s="21">
        <f t="shared" si="338"/>
        <v>7246.0120578426868</v>
      </c>
      <c r="AG275" s="21">
        <f t="shared" si="338"/>
        <v>7502.1784659407276</v>
      </c>
      <c r="AH275" s="21">
        <f t="shared" si="338"/>
        <v>8158.0997109429736</v>
      </c>
      <c r="AI275" s="21">
        <f>AI237-AH237</f>
        <v>-2986.8347587263124</v>
      </c>
      <c r="AJ275" s="21">
        <f t="shared" ref="AJ275:AT275" si="339">AJ237-AI237</f>
        <v>-2526.0285094780556</v>
      </c>
      <c r="AK275" s="21">
        <f t="shared" si="339"/>
        <v>-2929.8383185157145</v>
      </c>
      <c r="AL275" s="21">
        <f t="shared" si="339"/>
        <v>-2526.0285094780411</v>
      </c>
      <c r="AM275" s="21">
        <f t="shared" si="339"/>
        <v>-2526.0285094780556</v>
      </c>
      <c r="AN275" s="21">
        <f t="shared" si="339"/>
        <v>-2673.7660285747843</v>
      </c>
      <c r="AO275" s="21" t="e">
        <f t="shared" si="339"/>
        <v>#REF!</v>
      </c>
      <c r="AP275" s="21" t="e">
        <f t="shared" si="339"/>
        <v>#REF!</v>
      </c>
      <c r="AQ275" s="21" t="e">
        <f t="shared" si="339"/>
        <v>#REF!</v>
      </c>
      <c r="AR275" s="21" t="e">
        <f t="shared" si="339"/>
        <v>#REF!</v>
      </c>
      <c r="AS275" s="21" t="e">
        <f t="shared" si="339"/>
        <v>#REF!</v>
      </c>
      <c r="AT275" s="21" t="e">
        <f t="shared" si="339"/>
        <v>#REF!</v>
      </c>
      <c r="AU275" s="21" t="s">
        <v>19</v>
      </c>
    </row>
    <row r="276" spans="4:47">
      <c r="R276" s="1" t="s">
        <v>19</v>
      </c>
      <c r="AU276" s="21" t="s">
        <v>19</v>
      </c>
    </row>
    <row r="277" spans="4:47">
      <c r="U277" s="21"/>
      <c r="V277" s="21"/>
      <c r="AU277" s="21" t="s">
        <v>19</v>
      </c>
    </row>
    <row r="278" spans="4:47">
      <c r="U278" s="21"/>
      <c r="V278" s="21"/>
      <c r="AU278" s="21" t="s">
        <v>19</v>
      </c>
    </row>
    <row r="279" spans="4:47">
      <c r="AU279" s="21" t="s">
        <v>19</v>
      </c>
    </row>
    <row r="280" spans="4:47"/>
    <row r="281" spans="4:47"/>
    <row r="282" spans="4:47"/>
    <row r="283" spans="4:47"/>
    <row r="284" spans="4:47"/>
    <row r="285" spans="4:47"/>
    <row r="286" spans="4:47"/>
    <row r="287" spans="4:47"/>
    <row r="288" spans="4:47"/>
    <row r="289"/>
    <row r="290"/>
    <row r="291"/>
    <row r="292"/>
    <row r="293"/>
    <row r="294"/>
    <row r="295"/>
    <row r="296"/>
    <row r="297"/>
    <row r="298"/>
    <row r="299"/>
    <row r="300"/>
    <row r="301"/>
    <row r="302"/>
    <row r="303"/>
    <row r="304"/>
  </sheetData>
  <phoneticPr fontId="2" type="noConversion"/>
  <pageMargins left="0.7" right="0.7" top="0.75" bottom="0.75" header="0.3" footer="0.3"/>
  <pageSetup scale="22"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AE4FD-EE2E-4325-A596-9E62E81966A4}">
  <dimension ref="A1:AI54"/>
  <sheetViews>
    <sheetView workbookViewId="0"/>
  </sheetViews>
  <sheetFormatPr defaultColWidth="0" defaultRowHeight="14.5"/>
  <cols>
    <col min="1" max="2" width="8.81640625" customWidth="1"/>
    <col min="3" max="3" width="17.453125" bestFit="1" customWidth="1"/>
    <col min="4" max="4" width="15.81640625" bestFit="1" customWidth="1"/>
    <col min="5" max="5" width="22.54296875" bestFit="1" customWidth="1"/>
    <col min="6" max="8" width="18.453125" customWidth="1"/>
    <col min="9" max="9" width="8.81640625" customWidth="1"/>
    <col min="10" max="10" width="18.81640625" customWidth="1"/>
    <col min="11" max="11" width="12.453125" bestFit="1" customWidth="1"/>
    <col min="12" max="13" width="10.81640625" bestFit="1" customWidth="1"/>
    <col min="14" max="28" width="12.1796875" bestFit="1" customWidth="1"/>
    <col min="29" max="34" width="12.1796875" customWidth="1"/>
    <col min="35" max="35" width="8.81640625" customWidth="1"/>
    <col min="36" max="16384" width="8.81640625" hidden="1"/>
  </cols>
  <sheetData>
    <row r="1" spans="1:35" s="1" customFormat="1">
      <c r="A1" s="7" t="s">
        <v>23</v>
      </c>
      <c r="I1"/>
      <c r="AI1" s="1" t="s">
        <v>19</v>
      </c>
    </row>
    <row r="2" spans="1:35" s="1" customFormat="1">
      <c r="A2" s="1" t="s">
        <v>24</v>
      </c>
      <c r="I2"/>
      <c r="J2"/>
      <c r="K2"/>
      <c r="L2"/>
      <c r="M2"/>
      <c r="AI2" s="1" t="s">
        <v>19</v>
      </c>
    </row>
    <row r="3" spans="1:35" s="1" customFormat="1">
      <c r="A3" s="8" t="s">
        <v>25</v>
      </c>
      <c r="I3"/>
      <c r="J3"/>
      <c r="K3"/>
      <c r="L3"/>
      <c r="M3"/>
      <c r="AI3" s="1" t="s">
        <v>19</v>
      </c>
    </row>
    <row r="4" spans="1:35" s="1" customFormat="1">
      <c r="A4" s="9" t="s">
        <v>26</v>
      </c>
      <c r="I4"/>
      <c r="J4"/>
      <c r="K4"/>
      <c r="L4"/>
      <c r="M4"/>
      <c r="AI4" s="1" t="s">
        <v>19</v>
      </c>
    </row>
    <row r="5" spans="1:35" s="1" customFormat="1">
      <c r="I5"/>
      <c r="AI5" s="1" t="s">
        <v>19</v>
      </c>
    </row>
    <row r="6" spans="1:35" s="1" customFormat="1">
      <c r="F6" s="1325" t="s">
        <v>33</v>
      </c>
      <c r="G6" s="1325"/>
      <c r="H6" s="1325"/>
      <c r="I6"/>
      <c r="J6" s="1325" t="s">
        <v>834</v>
      </c>
      <c r="K6" s="1325"/>
      <c r="L6" s="1325"/>
      <c r="M6" s="1325"/>
      <c r="N6" s="1325"/>
      <c r="O6" s="1325"/>
      <c r="P6" s="1325"/>
      <c r="Q6" s="1325"/>
      <c r="R6" s="1325"/>
      <c r="S6" s="1325"/>
      <c r="T6" s="1325"/>
      <c r="U6" s="1325"/>
      <c r="V6" s="1325"/>
      <c r="W6" s="1325"/>
      <c r="X6" s="1325"/>
      <c r="Y6" s="1325"/>
      <c r="Z6" s="1325"/>
      <c r="AA6" s="1325"/>
      <c r="AB6" s="1325"/>
      <c r="AC6" s="1325"/>
      <c r="AD6" s="1325"/>
      <c r="AE6" s="1325"/>
      <c r="AF6" s="1325"/>
      <c r="AG6" s="1325"/>
      <c r="AH6" s="1325"/>
      <c r="AI6" s="1" t="s">
        <v>19</v>
      </c>
    </row>
    <row r="7" spans="1:35" s="401" customFormat="1">
      <c r="F7" s="560">
        <v>2026</v>
      </c>
      <c r="G7" s="560" t="s">
        <v>429</v>
      </c>
      <c r="H7" s="560">
        <f>F7+1</f>
        <v>2027</v>
      </c>
      <c r="I7" s="547"/>
      <c r="J7" s="385">
        <v>45992</v>
      </c>
      <c r="K7" s="385">
        <f>EDATE(J7,1)</f>
        <v>46023</v>
      </c>
      <c r="L7" s="385">
        <f t="shared" ref="L7:AB7" si="0">EDATE(K7,1)</f>
        <v>46054</v>
      </c>
      <c r="M7" s="385">
        <f t="shared" si="0"/>
        <v>46082</v>
      </c>
      <c r="N7" s="385">
        <f t="shared" si="0"/>
        <v>46113</v>
      </c>
      <c r="O7" s="385">
        <f>EDATE(N7,1)</f>
        <v>46143</v>
      </c>
      <c r="P7" s="385">
        <f t="shared" si="0"/>
        <v>46174</v>
      </c>
      <c r="Q7" s="385">
        <f t="shared" si="0"/>
        <v>46204</v>
      </c>
      <c r="R7" s="385">
        <f t="shared" si="0"/>
        <v>46235</v>
      </c>
      <c r="S7" s="385">
        <f t="shared" si="0"/>
        <v>46266</v>
      </c>
      <c r="T7" s="385">
        <f t="shared" si="0"/>
        <v>46296</v>
      </c>
      <c r="U7" s="385">
        <f t="shared" si="0"/>
        <v>46327</v>
      </c>
      <c r="V7" s="385">
        <f t="shared" si="0"/>
        <v>46357</v>
      </c>
      <c r="W7" s="385">
        <f t="shared" si="0"/>
        <v>46388</v>
      </c>
      <c r="X7" s="385">
        <f t="shared" si="0"/>
        <v>46419</v>
      </c>
      <c r="Y7" s="385">
        <f t="shared" si="0"/>
        <v>46447</v>
      </c>
      <c r="Z7" s="385">
        <f t="shared" si="0"/>
        <v>46478</v>
      </c>
      <c r="AA7" s="385">
        <f t="shared" si="0"/>
        <v>46508</v>
      </c>
      <c r="AB7" s="385">
        <f t="shared" si="0"/>
        <v>46539</v>
      </c>
      <c r="AC7" s="385">
        <f t="shared" ref="AC7:AH7" si="1">EDATE(AB7,1)</f>
        <v>46569</v>
      </c>
      <c r="AD7" s="385">
        <f t="shared" si="1"/>
        <v>46600</v>
      </c>
      <c r="AE7" s="385">
        <f t="shared" si="1"/>
        <v>46631</v>
      </c>
      <c r="AF7" s="385">
        <f t="shared" si="1"/>
        <v>46661</v>
      </c>
      <c r="AG7" s="385">
        <f t="shared" si="1"/>
        <v>46692</v>
      </c>
      <c r="AH7" s="385">
        <f t="shared" si="1"/>
        <v>46722</v>
      </c>
      <c r="AI7" s="401" t="s">
        <v>19</v>
      </c>
    </row>
    <row r="8" spans="1:35" s="27" customFormat="1">
      <c r="F8" s="479">
        <v>2026</v>
      </c>
      <c r="G8" s="479">
        <f>F8+1</f>
        <v>2027</v>
      </c>
      <c r="H8" s="479">
        <f>F8+1</f>
        <v>2027</v>
      </c>
      <c r="I8"/>
      <c r="J8" s="479">
        <v>2025</v>
      </c>
      <c r="K8" s="479">
        <v>2026</v>
      </c>
      <c r="L8" s="479">
        <v>2026</v>
      </c>
      <c r="M8" s="479">
        <v>2026</v>
      </c>
      <c r="N8" s="479">
        <v>2026</v>
      </c>
      <c r="O8" s="479">
        <v>2026</v>
      </c>
      <c r="P8" s="479">
        <v>2026</v>
      </c>
      <c r="Q8" s="479">
        <v>2026</v>
      </c>
      <c r="R8" s="479">
        <v>2026</v>
      </c>
      <c r="S8" s="479">
        <v>2026</v>
      </c>
      <c r="T8" s="479">
        <v>2026</v>
      </c>
      <c r="U8" s="479">
        <v>2026</v>
      </c>
      <c r="V8" s="479">
        <v>2026</v>
      </c>
      <c r="W8" s="479">
        <v>2027</v>
      </c>
      <c r="X8" s="479">
        <v>2027</v>
      </c>
      <c r="Y8" s="479">
        <v>2027</v>
      </c>
      <c r="Z8" s="479">
        <v>2027</v>
      </c>
      <c r="AA8" s="479">
        <v>2027</v>
      </c>
      <c r="AB8" s="479">
        <v>2027</v>
      </c>
      <c r="AC8" s="479">
        <v>2027</v>
      </c>
      <c r="AD8" s="479">
        <v>2027</v>
      </c>
      <c r="AE8" s="479">
        <v>2027</v>
      </c>
      <c r="AF8" s="479">
        <v>2027</v>
      </c>
      <c r="AG8" s="479">
        <v>2027</v>
      </c>
      <c r="AH8" s="479">
        <v>2027</v>
      </c>
      <c r="AI8" s="27" t="s">
        <v>19</v>
      </c>
    </row>
    <row r="9" spans="1:35" s="27" customFormat="1">
      <c r="E9" s="574">
        <v>46022</v>
      </c>
      <c r="F9" s="480">
        <f>V9</f>
        <v>46387</v>
      </c>
      <c r="G9" s="480">
        <f>AB9</f>
        <v>46568</v>
      </c>
      <c r="H9" s="480">
        <f>AH9</f>
        <v>46752</v>
      </c>
      <c r="I9"/>
      <c r="J9" s="480">
        <v>46022</v>
      </c>
      <c r="K9" s="480">
        <f>EOMONTH(J9,1)</f>
        <v>46053</v>
      </c>
      <c r="L9" s="480">
        <f t="shared" ref="L9:AH9" si="2">EOMONTH(K9,1)</f>
        <v>46081</v>
      </c>
      <c r="M9" s="480">
        <f t="shared" si="2"/>
        <v>46112</v>
      </c>
      <c r="N9" s="480">
        <f t="shared" si="2"/>
        <v>46142</v>
      </c>
      <c r="O9" s="480">
        <f t="shared" si="2"/>
        <v>46173</v>
      </c>
      <c r="P9" s="480">
        <f t="shared" si="2"/>
        <v>46203</v>
      </c>
      <c r="Q9" s="480">
        <f t="shared" si="2"/>
        <v>46234</v>
      </c>
      <c r="R9" s="480">
        <f t="shared" si="2"/>
        <v>46265</v>
      </c>
      <c r="S9" s="480">
        <f t="shared" si="2"/>
        <v>46295</v>
      </c>
      <c r="T9" s="480">
        <f t="shared" si="2"/>
        <v>46326</v>
      </c>
      <c r="U9" s="480">
        <f t="shared" si="2"/>
        <v>46356</v>
      </c>
      <c r="V9" s="480">
        <f t="shared" si="2"/>
        <v>46387</v>
      </c>
      <c r="W9" s="480">
        <f>EOMONTH(V9,1)</f>
        <v>46418</v>
      </c>
      <c r="X9" s="480">
        <f t="shared" si="2"/>
        <v>46446</v>
      </c>
      <c r="Y9" s="480">
        <f t="shared" si="2"/>
        <v>46477</v>
      </c>
      <c r="Z9" s="480">
        <f t="shared" si="2"/>
        <v>46507</v>
      </c>
      <c r="AA9" s="480">
        <f t="shared" si="2"/>
        <v>46538</v>
      </c>
      <c r="AB9" s="480">
        <f t="shared" si="2"/>
        <v>46568</v>
      </c>
      <c r="AC9" s="480">
        <f t="shared" si="2"/>
        <v>46599</v>
      </c>
      <c r="AD9" s="480">
        <f t="shared" si="2"/>
        <v>46630</v>
      </c>
      <c r="AE9" s="480">
        <f t="shared" si="2"/>
        <v>46660</v>
      </c>
      <c r="AF9" s="480">
        <f t="shared" si="2"/>
        <v>46691</v>
      </c>
      <c r="AG9" s="480">
        <f t="shared" si="2"/>
        <v>46721</v>
      </c>
      <c r="AH9" s="480">
        <f t="shared" si="2"/>
        <v>46752</v>
      </c>
      <c r="AI9" s="27" t="s">
        <v>19</v>
      </c>
    </row>
    <row r="10" spans="1:35" s="27" customFormat="1">
      <c r="F10" s="479">
        <f>F9-E9</f>
        <v>365</v>
      </c>
      <c r="G10" s="479">
        <f>G9-F9</f>
        <v>181</v>
      </c>
      <c r="H10" s="479">
        <f>H9-F9</f>
        <v>365</v>
      </c>
      <c r="I10"/>
      <c r="J10" s="479"/>
      <c r="K10" s="479">
        <f>K9-J9</f>
        <v>31</v>
      </c>
      <c r="L10" s="479">
        <f t="shared" ref="L10:AA10" si="3">L9-K9</f>
        <v>28</v>
      </c>
      <c r="M10" s="479">
        <f t="shared" si="3"/>
        <v>31</v>
      </c>
      <c r="N10" s="479">
        <f t="shared" si="3"/>
        <v>30</v>
      </c>
      <c r="O10" s="479">
        <f t="shared" si="3"/>
        <v>31</v>
      </c>
      <c r="P10" s="479">
        <f t="shared" si="3"/>
        <v>30</v>
      </c>
      <c r="Q10" s="479">
        <f t="shared" si="3"/>
        <v>31</v>
      </c>
      <c r="R10" s="479">
        <f t="shared" si="3"/>
        <v>31</v>
      </c>
      <c r="S10" s="479">
        <f t="shared" si="3"/>
        <v>30</v>
      </c>
      <c r="T10" s="479">
        <f t="shared" si="3"/>
        <v>31</v>
      </c>
      <c r="U10" s="479">
        <f t="shared" si="3"/>
        <v>30</v>
      </c>
      <c r="V10" s="479">
        <f t="shared" si="3"/>
        <v>31</v>
      </c>
      <c r="W10" s="479">
        <f>W9-V9</f>
        <v>31</v>
      </c>
      <c r="X10" s="479">
        <f t="shared" si="3"/>
        <v>28</v>
      </c>
      <c r="Y10" s="479">
        <f t="shared" si="3"/>
        <v>31</v>
      </c>
      <c r="Z10" s="479">
        <f t="shared" si="3"/>
        <v>30</v>
      </c>
      <c r="AA10" s="479">
        <f t="shared" si="3"/>
        <v>31</v>
      </c>
      <c r="AB10" s="479">
        <f t="shared" ref="AB10:AH10" si="4">AB9-AA9</f>
        <v>30</v>
      </c>
      <c r="AC10" s="479">
        <f t="shared" si="4"/>
        <v>31</v>
      </c>
      <c r="AD10" s="479">
        <f t="shared" si="4"/>
        <v>31</v>
      </c>
      <c r="AE10" s="479">
        <f t="shared" si="4"/>
        <v>30</v>
      </c>
      <c r="AF10" s="479">
        <f t="shared" si="4"/>
        <v>31</v>
      </c>
      <c r="AG10" s="479">
        <f t="shared" si="4"/>
        <v>30</v>
      </c>
      <c r="AH10" s="479">
        <f t="shared" si="4"/>
        <v>31</v>
      </c>
      <c r="AI10" s="27" t="s">
        <v>19</v>
      </c>
    </row>
    <row r="11" spans="1:35" s="27" customFormat="1">
      <c r="F11" s="5" t="s">
        <v>22</v>
      </c>
      <c r="G11" s="5" t="s">
        <v>22</v>
      </c>
      <c r="H11" s="5" t="s">
        <v>22</v>
      </c>
      <c r="I11"/>
      <c r="J11" s="5" t="s">
        <v>22</v>
      </c>
      <c r="K11" s="5" t="s">
        <v>22</v>
      </c>
      <c r="L11" s="5" t="s">
        <v>22</v>
      </c>
      <c r="M11" s="5" t="s">
        <v>22</v>
      </c>
      <c r="N11" s="5" t="s">
        <v>22</v>
      </c>
      <c r="O11" s="5" t="s">
        <v>22</v>
      </c>
      <c r="P11" s="5" t="s">
        <v>22</v>
      </c>
      <c r="Q11" s="5" t="s">
        <v>22</v>
      </c>
      <c r="R11" s="5" t="s">
        <v>22</v>
      </c>
      <c r="S11" s="5" t="s">
        <v>22</v>
      </c>
      <c r="T11" s="5" t="s">
        <v>22</v>
      </c>
      <c r="U11" s="5" t="s">
        <v>22</v>
      </c>
      <c r="V11" s="5" t="s">
        <v>22</v>
      </c>
      <c r="W11" s="5" t="s">
        <v>22</v>
      </c>
      <c r="X11" s="5" t="s">
        <v>22</v>
      </c>
      <c r="Y11" s="5" t="s">
        <v>22</v>
      </c>
      <c r="Z11" s="5" t="s">
        <v>22</v>
      </c>
      <c r="AA11" s="5" t="s">
        <v>22</v>
      </c>
      <c r="AB11" s="5" t="s">
        <v>22</v>
      </c>
      <c r="AC11" s="5" t="s">
        <v>22</v>
      </c>
      <c r="AD11" s="5" t="s">
        <v>22</v>
      </c>
      <c r="AE11" s="5" t="s">
        <v>22</v>
      </c>
      <c r="AF11" s="5" t="s">
        <v>22</v>
      </c>
      <c r="AG11" s="5" t="s">
        <v>22</v>
      </c>
      <c r="AH11" s="5" t="s">
        <v>22</v>
      </c>
      <c r="AI11" s="27" t="s">
        <v>19</v>
      </c>
    </row>
    <row r="12" spans="1:35" s="1" customFormat="1">
      <c r="A12" s="1" t="s">
        <v>19</v>
      </c>
      <c r="B12" s="13" t="s">
        <v>746</v>
      </c>
      <c r="C12" s="2"/>
      <c r="D12" s="2"/>
      <c r="E12" s="2"/>
      <c r="F12" s="2"/>
      <c r="G12" s="2"/>
      <c r="H12" s="2"/>
      <c r="I1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27" t="s">
        <v>19</v>
      </c>
    </row>
    <row r="13" spans="1:35">
      <c r="AI13" s="21" t="s">
        <v>285</v>
      </c>
    </row>
    <row r="14" spans="1:35">
      <c r="C14" s="481" t="s">
        <v>748</v>
      </c>
      <c r="D14" s="481" t="s">
        <v>759</v>
      </c>
      <c r="E14" s="482"/>
      <c r="AI14" s="21" t="s">
        <v>285</v>
      </c>
    </row>
    <row r="15" spans="1:35">
      <c r="C15" s="481" t="s">
        <v>749</v>
      </c>
      <c r="D15" s="481" t="s">
        <v>765</v>
      </c>
      <c r="E15" s="482"/>
      <c r="AI15" s="21" t="s">
        <v>285</v>
      </c>
    </row>
    <row r="16" spans="1:35">
      <c r="C16" s="482" t="s">
        <v>750</v>
      </c>
      <c r="D16" s="491">
        <v>46017</v>
      </c>
      <c r="E16" s="482" t="s">
        <v>760</v>
      </c>
      <c r="J16" s="480">
        <f>IFERROR(J17-(J10-1)," ")</f>
        <v>46023</v>
      </c>
      <c r="K16" s="480">
        <f>IFERROR(K17-(K10-1)," ")</f>
        <v>46023</v>
      </c>
      <c r="L16" s="480">
        <f t="shared" ref="L16:AB16" si="5">IFERROR(L17-(L10-1)," ")</f>
        <v>46054</v>
      </c>
      <c r="M16" s="480">
        <f t="shared" si="5"/>
        <v>46082</v>
      </c>
      <c r="N16" s="480">
        <f t="shared" si="5"/>
        <v>46113</v>
      </c>
      <c r="O16" s="480">
        <f t="shared" si="5"/>
        <v>46143</v>
      </c>
      <c r="P16" s="480">
        <f t="shared" si="5"/>
        <v>46174</v>
      </c>
      <c r="Q16" s="480">
        <f t="shared" si="5"/>
        <v>46204</v>
      </c>
      <c r="R16" s="480">
        <f t="shared" si="5"/>
        <v>46235</v>
      </c>
      <c r="S16" s="480">
        <f t="shared" si="5"/>
        <v>46266</v>
      </c>
      <c r="T16" s="480">
        <f t="shared" si="5"/>
        <v>46296</v>
      </c>
      <c r="U16" s="480">
        <f t="shared" si="5"/>
        <v>46327</v>
      </c>
      <c r="V16" s="480">
        <f t="shared" si="5"/>
        <v>46357</v>
      </c>
      <c r="W16" s="480">
        <f>IFERROR(W17-(W10-1)," ")</f>
        <v>46388</v>
      </c>
      <c r="X16" s="480">
        <f t="shared" si="5"/>
        <v>46419</v>
      </c>
      <c r="Y16" s="480">
        <f t="shared" si="5"/>
        <v>46447</v>
      </c>
      <c r="Z16" s="480">
        <f t="shared" si="5"/>
        <v>46478</v>
      </c>
      <c r="AA16" s="480">
        <f t="shared" si="5"/>
        <v>46508</v>
      </c>
      <c r="AB16" s="480">
        <f t="shared" si="5"/>
        <v>46539</v>
      </c>
      <c r="AC16" s="480">
        <f t="shared" ref="AC16:AH16" si="6">IFERROR(AC17-(AC10-1)," ")</f>
        <v>46569</v>
      </c>
      <c r="AD16" s="480">
        <f t="shared" si="6"/>
        <v>46600</v>
      </c>
      <c r="AE16" s="480">
        <f t="shared" si="6"/>
        <v>46631</v>
      </c>
      <c r="AF16" s="480">
        <f t="shared" si="6"/>
        <v>46661</v>
      </c>
      <c r="AG16" s="480">
        <f t="shared" si="6"/>
        <v>46692</v>
      </c>
      <c r="AH16" s="480">
        <f t="shared" si="6"/>
        <v>46722</v>
      </c>
      <c r="AI16" s="21" t="s">
        <v>285</v>
      </c>
    </row>
    <row r="17" spans="1:35">
      <c r="C17" s="482" t="s">
        <v>751</v>
      </c>
      <c r="D17" s="491">
        <v>46382</v>
      </c>
      <c r="E17" s="482" t="s">
        <v>761</v>
      </c>
      <c r="J17" s="480">
        <f>J9</f>
        <v>46022</v>
      </c>
      <c r="K17" s="480">
        <f>K9</f>
        <v>46053</v>
      </c>
      <c r="L17" s="480">
        <f t="shared" ref="L17:AB17" si="7">L9</f>
        <v>46081</v>
      </c>
      <c r="M17" s="480">
        <f t="shared" si="7"/>
        <v>46112</v>
      </c>
      <c r="N17" s="480">
        <f t="shared" si="7"/>
        <v>46142</v>
      </c>
      <c r="O17" s="480">
        <f t="shared" si="7"/>
        <v>46173</v>
      </c>
      <c r="P17" s="480">
        <f t="shared" si="7"/>
        <v>46203</v>
      </c>
      <c r="Q17" s="480">
        <f t="shared" si="7"/>
        <v>46234</v>
      </c>
      <c r="R17" s="480">
        <f t="shared" si="7"/>
        <v>46265</v>
      </c>
      <c r="S17" s="480">
        <f t="shared" si="7"/>
        <v>46295</v>
      </c>
      <c r="T17" s="480">
        <f t="shared" si="7"/>
        <v>46326</v>
      </c>
      <c r="U17" s="480">
        <f t="shared" si="7"/>
        <v>46356</v>
      </c>
      <c r="V17" s="480">
        <f t="shared" si="7"/>
        <v>46387</v>
      </c>
      <c r="W17" s="480">
        <f>W9</f>
        <v>46418</v>
      </c>
      <c r="X17" s="480">
        <f t="shared" si="7"/>
        <v>46446</v>
      </c>
      <c r="Y17" s="480">
        <f t="shared" si="7"/>
        <v>46477</v>
      </c>
      <c r="Z17" s="480">
        <f t="shared" si="7"/>
        <v>46507</v>
      </c>
      <c r="AA17" s="480">
        <f t="shared" si="7"/>
        <v>46538</v>
      </c>
      <c r="AB17" s="480">
        <f t="shared" si="7"/>
        <v>46568</v>
      </c>
      <c r="AC17" s="480">
        <f t="shared" ref="AC17:AH17" si="8">AC9</f>
        <v>46599</v>
      </c>
      <c r="AD17" s="480">
        <f t="shared" si="8"/>
        <v>46630</v>
      </c>
      <c r="AE17" s="480">
        <f t="shared" si="8"/>
        <v>46660</v>
      </c>
      <c r="AF17" s="480">
        <f t="shared" si="8"/>
        <v>46691</v>
      </c>
      <c r="AG17" s="480">
        <f t="shared" si="8"/>
        <v>46721</v>
      </c>
      <c r="AH17" s="480">
        <f t="shared" si="8"/>
        <v>46752</v>
      </c>
      <c r="AI17" s="21" t="s">
        <v>285</v>
      </c>
    </row>
    <row r="18" spans="1:35">
      <c r="C18" s="482" t="s">
        <v>752</v>
      </c>
      <c r="D18" s="491" t="s">
        <v>762</v>
      </c>
      <c r="E18" s="482"/>
      <c r="AI18" s="21" t="s">
        <v>285</v>
      </c>
    </row>
    <row r="19" spans="1:35">
      <c r="C19" s="482" t="s">
        <v>753</v>
      </c>
      <c r="D19" s="490">
        <v>3</v>
      </c>
      <c r="E19" s="482" t="s">
        <v>763</v>
      </c>
      <c r="AI19" s="21" t="s">
        <v>285</v>
      </c>
    </row>
    <row r="20" spans="1:35">
      <c r="C20" s="482" t="s">
        <v>754</v>
      </c>
      <c r="D20" s="492">
        <v>0.02</v>
      </c>
      <c r="E20" s="512" t="s">
        <v>766</v>
      </c>
      <c r="J20" s="485">
        <f>$D$20</f>
        <v>0.02</v>
      </c>
      <c r="K20" s="485">
        <f t="shared" ref="K20:AH20" si="9">$D$20</f>
        <v>0.02</v>
      </c>
      <c r="L20" s="485">
        <f t="shared" si="9"/>
        <v>0.02</v>
      </c>
      <c r="M20" s="485">
        <f t="shared" si="9"/>
        <v>0.02</v>
      </c>
      <c r="N20" s="485">
        <f t="shared" si="9"/>
        <v>0.02</v>
      </c>
      <c r="O20" s="485">
        <f t="shared" si="9"/>
        <v>0.02</v>
      </c>
      <c r="P20" s="485">
        <f t="shared" si="9"/>
        <v>0.02</v>
      </c>
      <c r="Q20" s="485">
        <f t="shared" si="9"/>
        <v>0.02</v>
      </c>
      <c r="R20" s="485">
        <f t="shared" si="9"/>
        <v>0.02</v>
      </c>
      <c r="S20" s="485">
        <f t="shared" si="9"/>
        <v>0.02</v>
      </c>
      <c r="T20" s="485">
        <f t="shared" si="9"/>
        <v>0.02</v>
      </c>
      <c r="U20" s="485">
        <f t="shared" si="9"/>
        <v>0.02</v>
      </c>
      <c r="V20" s="485">
        <f t="shared" si="9"/>
        <v>0.02</v>
      </c>
      <c r="W20" s="485">
        <f>$D$20</f>
        <v>0.02</v>
      </c>
      <c r="X20" s="485">
        <f t="shared" si="9"/>
        <v>0.02</v>
      </c>
      <c r="Y20" s="485">
        <f t="shared" si="9"/>
        <v>0.02</v>
      </c>
      <c r="Z20" s="485">
        <f t="shared" si="9"/>
        <v>0.02</v>
      </c>
      <c r="AA20" s="485">
        <f t="shared" si="9"/>
        <v>0.02</v>
      </c>
      <c r="AB20" s="485">
        <f t="shared" si="9"/>
        <v>0.02</v>
      </c>
      <c r="AC20" s="485">
        <f t="shared" si="9"/>
        <v>0.02</v>
      </c>
      <c r="AD20" s="485">
        <f t="shared" si="9"/>
        <v>0.02</v>
      </c>
      <c r="AE20" s="485">
        <f t="shared" si="9"/>
        <v>0.02</v>
      </c>
      <c r="AF20" s="485">
        <f t="shared" si="9"/>
        <v>0.02</v>
      </c>
      <c r="AG20" s="485">
        <f t="shared" si="9"/>
        <v>0.02</v>
      </c>
      <c r="AH20" s="485">
        <f t="shared" si="9"/>
        <v>0.02</v>
      </c>
      <c r="AI20" s="21" t="s">
        <v>285</v>
      </c>
    </row>
    <row r="21" spans="1:35">
      <c r="C21" s="483" t="s">
        <v>203</v>
      </c>
      <c r="D21" s="493">
        <v>310000</v>
      </c>
      <c r="E21" s="483" t="s">
        <v>1053</v>
      </c>
      <c r="K21" s="499">
        <f>J24</f>
        <v>0</v>
      </c>
      <c r="L21" s="499">
        <f t="shared" ref="L21:AB21" si="10">K24</f>
        <v>0</v>
      </c>
      <c r="M21" s="499">
        <f t="shared" si="10"/>
        <v>0</v>
      </c>
      <c r="N21" s="499">
        <f t="shared" si="10"/>
        <v>0</v>
      </c>
      <c r="O21" s="499">
        <f t="shared" si="10"/>
        <v>0</v>
      </c>
      <c r="P21" s="499">
        <f t="shared" si="10"/>
        <v>0</v>
      </c>
      <c r="Q21" s="499">
        <f t="shared" ca="1" si="10"/>
        <v>0</v>
      </c>
      <c r="R21" s="499">
        <f t="shared" ca="1" si="10"/>
        <v>0</v>
      </c>
      <c r="S21" s="499">
        <f t="shared" ca="1" si="10"/>
        <v>0</v>
      </c>
      <c r="T21" s="499">
        <f t="shared" ca="1" si="10"/>
        <v>0</v>
      </c>
      <c r="U21" s="499">
        <f t="shared" ca="1" si="10"/>
        <v>0</v>
      </c>
      <c r="V21" s="499">
        <f t="shared" ca="1" si="10"/>
        <v>0</v>
      </c>
      <c r="W21" s="499">
        <f ca="1">V24</f>
        <v>0</v>
      </c>
      <c r="X21" s="499">
        <f t="shared" ca="1" si="10"/>
        <v>0</v>
      </c>
      <c r="Y21" s="499">
        <f t="shared" ca="1" si="10"/>
        <v>0</v>
      </c>
      <c r="Z21" s="499">
        <f t="shared" ca="1" si="10"/>
        <v>0</v>
      </c>
      <c r="AA21" s="499">
        <f t="shared" ca="1" si="10"/>
        <v>0</v>
      </c>
      <c r="AB21" s="499">
        <f t="shared" ca="1" si="10"/>
        <v>0</v>
      </c>
      <c r="AC21" s="499">
        <f t="shared" ref="AC21:AH21" ca="1" si="11">AB24</f>
        <v>0</v>
      </c>
      <c r="AD21" s="499">
        <f t="shared" ca="1" si="11"/>
        <v>0</v>
      </c>
      <c r="AE21" s="499" t="e">
        <f t="shared" ca="1" si="11"/>
        <v>#REF!</v>
      </c>
      <c r="AF21" s="499" t="e">
        <f t="shared" ca="1" si="11"/>
        <v>#REF!</v>
      </c>
      <c r="AG21" s="499" t="e">
        <f t="shared" ca="1" si="11"/>
        <v>#REF!</v>
      </c>
      <c r="AH21" s="499" t="e">
        <f t="shared" ca="1" si="11"/>
        <v>#REF!</v>
      </c>
      <c r="AI21" s="21" t="s">
        <v>285</v>
      </c>
    </row>
    <row r="22" spans="1:35">
      <c r="C22" s="483" t="s">
        <v>755</v>
      </c>
      <c r="D22" s="490">
        <v>1</v>
      </c>
      <c r="E22" s="483" t="s">
        <v>764</v>
      </c>
      <c r="K22" s="499">
        <f>IF($D$22=1,IF('Consolidated Financials'!U213&lt;0,MIN(-'Consolidated Financials'!U213,'Debt Schedule'!$D$21,'Debt Schedule'!$D$21-'Debt Schedule'!K21),0),0)</f>
        <v>0</v>
      </c>
      <c r="L22" s="499">
        <f>IF($D$22=1,IF('Consolidated Financials'!V213&lt;0,MIN(-'Consolidated Financials'!V213,'Debt Schedule'!$D$21,'Debt Schedule'!$D$21-'Debt Schedule'!L21),0),0)</f>
        <v>0</v>
      </c>
      <c r="M22" s="499">
        <f>IF($D$22=1,IF('Consolidated Financials'!W213&lt;0,MIN(-'Consolidated Financials'!W213,'Debt Schedule'!$D$21,'Debt Schedule'!$D$21-'Debt Schedule'!M21),0),0)</f>
        <v>0</v>
      </c>
      <c r="N22" s="499">
        <f>IF($D$22=1,IF('Consolidated Financials'!X213&lt;0,MIN(-'Consolidated Financials'!X213,'Debt Schedule'!$D$21,'Debt Schedule'!$D$21-'Debt Schedule'!N21),0),0)</f>
        <v>0</v>
      </c>
      <c r="O22" s="499">
        <f>IF($D$22=1,IF('Consolidated Financials'!Y213&lt;0,MIN(-'Consolidated Financials'!Y213,'Debt Schedule'!$D$21,'Debt Schedule'!$D$21-'Debt Schedule'!O21),0),0)</f>
        <v>0</v>
      </c>
      <c r="P22" s="499">
        <f ca="1">IF($D$22=1,IF('Consolidated Financials'!Z213&lt;0,MIN(-'Consolidated Financials'!Z213,'Debt Schedule'!$D$21,'Debt Schedule'!$D$21-'Debt Schedule'!P21),0),0)</f>
        <v>0</v>
      </c>
      <c r="Q22" s="499">
        <f ca="1">IF($D$22=1,IF('Consolidated Financials'!AA213&lt;0,MIN(-'Consolidated Financials'!AA213,'Debt Schedule'!$D$21,'Debt Schedule'!$D$21-'Debt Schedule'!Q21),0),0)</f>
        <v>0</v>
      </c>
      <c r="R22" s="499">
        <f ca="1">IF($D$22=1,IF('Consolidated Financials'!AB213&lt;0,MIN(-'Consolidated Financials'!AB213,'Debt Schedule'!$D$21,'Debt Schedule'!$D$21-'Debt Schedule'!R21),0),0)</f>
        <v>0</v>
      </c>
      <c r="S22" s="499">
        <f ca="1">IF($D$22=1,IF('Consolidated Financials'!AC213&lt;0,MIN(-'Consolidated Financials'!AC213,'Debt Schedule'!$D$21,'Debt Schedule'!$D$21-'Debt Schedule'!S21),0),0)</f>
        <v>0</v>
      </c>
      <c r="T22" s="499">
        <f ca="1">IF($D$22=1,IF('Consolidated Financials'!AD213&lt;0,MIN(-'Consolidated Financials'!AD213,'Debt Schedule'!$D$21,'Debt Schedule'!$D$21-'Debt Schedule'!T21),0),0)</f>
        <v>0</v>
      </c>
      <c r="U22" s="499">
        <f ca="1">IF($D$22=1,IF('Consolidated Financials'!AE213&lt;0,MIN(-'Consolidated Financials'!AE213,'Debt Schedule'!$D$21,'Debt Schedule'!$D$21-'Debt Schedule'!U21),0),0)</f>
        <v>0</v>
      </c>
      <c r="V22" s="499">
        <f ca="1">IF($D$22=1,IF('Consolidated Financials'!AF213&lt;0,MIN(-'Consolidated Financials'!AF213,'Debt Schedule'!$D$21,'Debt Schedule'!$D$21-'Debt Schedule'!V21),0),0)</f>
        <v>0</v>
      </c>
      <c r="W22" s="499">
        <f ca="1">IF($D$22=1,IF('Consolidated Financials'!AG213&lt;0,MIN(-'Consolidated Financials'!AG213,'Debt Schedule'!$D$21,'Debt Schedule'!$D$21-'Debt Schedule'!W21),0),0)</f>
        <v>0</v>
      </c>
      <c r="X22" s="499">
        <f ca="1">IF($D$22=1,IF('Consolidated Financials'!AH213&lt;0,MIN(-'Consolidated Financials'!AH213,'Debt Schedule'!$D$21,'Debt Schedule'!$D$21-'Debt Schedule'!X21),0),0)</f>
        <v>0</v>
      </c>
      <c r="Y22" s="499">
        <f ca="1">IF($D$22=1,IF('Consolidated Financials'!AI213&lt;0,MIN(-'Consolidated Financials'!AI213,'Debt Schedule'!$D$21,'Debt Schedule'!$D$21-'Debt Schedule'!Y21),0),0)</f>
        <v>0</v>
      </c>
      <c r="Z22" s="499">
        <f ca="1">IF($D$22=1,IF('Consolidated Financials'!AJ213&lt;0,MIN(-'Consolidated Financials'!AJ213,'Debt Schedule'!$D$21,'Debt Schedule'!$D$21-'Debt Schedule'!Z21),0),0)</f>
        <v>0</v>
      </c>
      <c r="AA22" s="499">
        <f ca="1">IF($D$22=1,IF('Consolidated Financials'!AK213&lt;0,MIN(-'Consolidated Financials'!AK213,'Debt Schedule'!$D$21,'Debt Schedule'!$D$21-'Debt Schedule'!AA21),0),0)</f>
        <v>0</v>
      </c>
      <c r="AB22" s="499">
        <f ca="1">IF($D$22=1,IF('Consolidated Financials'!AL213&lt;0,MIN(-'Consolidated Financials'!AL213,'Debt Schedule'!$D$21,'Debt Schedule'!$D$21-'Debt Schedule'!AB21),0),0)</f>
        <v>0</v>
      </c>
      <c r="AC22" s="499">
        <f ca="1">IF($D$22=1,IF('Consolidated Financials'!AM213&lt;0,MIN(-'Consolidated Financials'!AM213,'Debt Schedule'!$D$21,'Debt Schedule'!$D$21-'Debt Schedule'!AC21),0),0)</f>
        <v>0</v>
      </c>
      <c r="AD22" s="499" t="e">
        <f ca="1">IF($D$22=1,IF('Consolidated Financials'!AN213&lt;0,MIN(-'Consolidated Financials'!AN213,'Debt Schedule'!$D$21,'Debt Schedule'!$D$21-'Debt Schedule'!AD21),0),0)</f>
        <v>#REF!</v>
      </c>
      <c r="AE22" s="499" t="e">
        <f ca="1">IF($D$22=1,IF('Consolidated Financials'!AO213&lt;0,MIN(-'Consolidated Financials'!AO213,'Debt Schedule'!$D$21,'Debt Schedule'!$D$21-'Debt Schedule'!AE21),0),0)</f>
        <v>#REF!</v>
      </c>
      <c r="AF22" s="499" t="e">
        <f ca="1">IF($D$22=1,IF('Consolidated Financials'!AP213&lt;0,MIN(-'Consolidated Financials'!AP213,'Debt Schedule'!$D$21,'Debt Schedule'!$D$21-'Debt Schedule'!AF21),0),0)</f>
        <v>#REF!</v>
      </c>
      <c r="AG22" s="499" t="e">
        <f ca="1">IF($D$22=1,IF('Consolidated Financials'!AQ213&lt;0,MIN(-'Consolidated Financials'!AQ213,'Debt Schedule'!$D$21,'Debt Schedule'!$D$21-'Debt Schedule'!AG21),0),0)</f>
        <v>#REF!</v>
      </c>
      <c r="AH22" s="499" t="e">
        <f ca="1">IF($D$22=1,IF('Consolidated Financials'!AR213&lt;0,MIN(-'Consolidated Financials'!AR213,'Debt Schedule'!$D$21,'Debt Schedule'!$D$21-'Debt Schedule'!AH21),0),0)</f>
        <v>#REF!</v>
      </c>
      <c r="AI22" s="21" t="s">
        <v>285</v>
      </c>
    </row>
    <row r="23" spans="1:35" ht="15" thickBot="1">
      <c r="C23" s="484" t="s">
        <v>756</v>
      </c>
      <c r="F23" s="484"/>
      <c r="J23" s="248"/>
      <c r="K23" s="501">
        <f>IF($D$22=1,IF('Consolidated Financials'!U213&gt;0,-MIN('Debt Schedule'!K21,'Consolidated Financials'!U213),0),0)</f>
        <v>0</v>
      </c>
      <c r="L23" s="501">
        <f>IF($D$22=1,IF('Consolidated Financials'!V213&gt;0,-MIN('Debt Schedule'!L21,'Consolidated Financials'!V213),0),0)</f>
        <v>0</v>
      </c>
      <c r="M23" s="501">
        <f>IF($D$22=1,IF('Consolidated Financials'!W213&gt;0,-MIN('Debt Schedule'!M21,'Consolidated Financials'!W213),0),0)</f>
        <v>0</v>
      </c>
      <c r="N23" s="501">
        <f>IF($D$22=1,IF('Consolidated Financials'!X213&gt;0,-MIN('Debt Schedule'!N21,'Consolidated Financials'!X213),0),0)</f>
        <v>0</v>
      </c>
      <c r="O23" s="501">
        <f>IF($D$22=1,IF('Consolidated Financials'!Y213&gt;0,-MIN('Debt Schedule'!O21,'Consolidated Financials'!Y213),0),0)</f>
        <v>0</v>
      </c>
      <c r="P23" s="501">
        <f ca="1">IF($D$22=1,IF('Consolidated Financials'!Z213&gt;0,-MIN('Debt Schedule'!P21,'Consolidated Financials'!Z213),0),0)</f>
        <v>0</v>
      </c>
      <c r="Q23" s="501">
        <f ca="1">IF($D$22=1,IF('Consolidated Financials'!AA213&gt;0,-MIN('Debt Schedule'!Q21,'Consolidated Financials'!AA213),0),0)</f>
        <v>0</v>
      </c>
      <c r="R23" s="501">
        <f ca="1">IF($D$22=1,IF('Consolidated Financials'!AB213&gt;0,-MIN('Debt Schedule'!R21,'Consolidated Financials'!AB213),0),0)</f>
        <v>0</v>
      </c>
      <c r="S23" s="501">
        <f ca="1">IF($D$22=1,IF('Consolidated Financials'!AC213&gt;0,-MIN('Debt Schedule'!S21,'Consolidated Financials'!AC213),0),0)</f>
        <v>0</v>
      </c>
      <c r="T23" s="501">
        <f ca="1">IF($D$22=1,IF('Consolidated Financials'!AD213&gt;0,-MIN('Debt Schedule'!T21,'Consolidated Financials'!AD213),0),0)</f>
        <v>0</v>
      </c>
      <c r="U23" s="501">
        <f ca="1">IF($D$22=1,IF('Consolidated Financials'!AE213&gt;0,-MIN('Debt Schedule'!U21,'Consolidated Financials'!AE213),0),0)</f>
        <v>0</v>
      </c>
      <c r="V23" s="501">
        <f ca="1">IF($D$22=1,IF('Consolidated Financials'!AF213&gt;0,-MIN('Debt Schedule'!V21,'Consolidated Financials'!AF213),0),0)</f>
        <v>0</v>
      </c>
      <c r="W23" s="501">
        <f ca="1">IF($D$22=1,IF('Consolidated Financials'!AG213&gt;0,-MIN('Debt Schedule'!W21,'Consolidated Financials'!AG213),0),0)</f>
        <v>0</v>
      </c>
      <c r="X23" s="501">
        <f ca="1">IF($D$22=1,IF('Consolidated Financials'!AH213&gt;0,-MIN('Debt Schedule'!X21,'Consolidated Financials'!AH213),0),0)</f>
        <v>0</v>
      </c>
      <c r="Y23" s="501">
        <f ca="1">IF($D$22=1,IF('Consolidated Financials'!AI213&gt;0,-MIN('Debt Schedule'!Y21,'Consolidated Financials'!AI213),0),0)</f>
        <v>0</v>
      </c>
      <c r="Z23" s="501">
        <f ca="1">IF($D$22=1,IF('Consolidated Financials'!AJ213&gt;0,-MIN('Debt Schedule'!Z21,'Consolidated Financials'!AJ213),0),0)</f>
        <v>0</v>
      </c>
      <c r="AA23" s="501">
        <f ca="1">IF($D$22=1,IF('Consolidated Financials'!AK213&gt;0,-MIN('Debt Schedule'!AA21,'Consolidated Financials'!AK213),0),0)</f>
        <v>0</v>
      </c>
      <c r="AB23" s="501">
        <f ca="1">IF($D$22=1,IF('Consolidated Financials'!AL213&gt;0,-MIN('Debt Schedule'!AB21,'Consolidated Financials'!AL213),0),0)</f>
        <v>0</v>
      </c>
      <c r="AC23" s="501">
        <f ca="1">IF($D$22=1,IF('Consolidated Financials'!AM213&gt;0,-MIN('Debt Schedule'!AC21,'Consolidated Financials'!AM213),0),0)</f>
        <v>0</v>
      </c>
      <c r="AD23" s="501" t="e">
        <f ca="1">IF($D$22=1,IF('Consolidated Financials'!AN213&gt;0,-MIN('Debt Schedule'!AD21,'Consolidated Financials'!AN213),0),0)</f>
        <v>#REF!</v>
      </c>
      <c r="AE23" s="501" t="e">
        <f ca="1">IF($D$22=1,IF('Consolidated Financials'!AO213&gt;0,-MIN('Debt Schedule'!AE21,'Consolidated Financials'!AO213),0),0)</f>
        <v>#REF!</v>
      </c>
      <c r="AF23" s="501" t="e">
        <f ca="1">IF($D$22=1,IF('Consolidated Financials'!AP213&gt;0,-MIN('Debt Schedule'!AF21,'Consolidated Financials'!AP213),0),0)</f>
        <v>#REF!</v>
      </c>
      <c r="AG23" s="501" t="e">
        <f ca="1">IF($D$22=1,IF('Consolidated Financials'!AQ213&gt;0,-MIN('Debt Schedule'!AG21,'Consolidated Financials'!AQ213),0),0)</f>
        <v>#REF!</v>
      </c>
      <c r="AH23" s="501" t="e">
        <f ca="1">IF($D$22=1,IF('Consolidated Financials'!AR213&gt;0,-MIN('Debt Schedule'!AH21,'Consolidated Financials'!AR213),0),0)</f>
        <v>#REF!</v>
      </c>
      <c r="AI23" s="21" t="s">
        <v>285</v>
      </c>
    </row>
    <row r="24" spans="1:35">
      <c r="C24" s="483" t="s">
        <v>206</v>
      </c>
      <c r="F24" s="483"/>
      <c r="J24" s="499">
        <v>0</v>
      </c>
      <c r="K24" s="499">
        <f>SUM(K21:K23)</f>
        <v>0</v>
      </c>
      <c r="L24" s="499">
        <f t="shared" ref="L24:AB24" si="12">SUM(L21:L23)</f>
        <v>0</v>
      </c>
      <c r="M24" s="499">
        <f t="shared" si="12"/>
        <v>0</v>
      </c>
      <c r="N24" s="499">
        <f t="shared" si="12"/>
        <v>0</v>
      </c>
      <c r="O24" s="499">
        <f t="shared" si="12"/>
        <v>0</v>
      </c>
      <c r="P24" s="499">
        <f t="shared" ca="1" si="12"/>
        <v>0</v>
      </c>
      <c r="Q24" s="499">
        <f t="shared" ca="1" si="12"/>
        <v>0</v>
      </c>
      <c r="R24" s="499">
        <f t="shared" ca="1" si="12"/>
        <v>0</v>
      </c>
      <c r="S24" s="499">
        <f t="shared" ca="1" si="12"/>
        <v>0</v>
      </c>
      <c r="T24" s="499">
        <f t="shared" ca="1" si="12"/>
        <v>0</v>
      </c>
      <c r="U24" s="499">
        <f t="shared" ca="1" si="12"/>
        <v>0</v>
      </c>
      <c r="V24" s="499">
        <f t="shared" ca="1" si="12"/>
        <v>0</v>
      </c>
      <c r="W24" s="499">
        <f ca="1">SUM(W21:W23)</f>
        <v>0</v>
      </c>
      <c r="X24" s="499">
        <f t="shared" ca="1" si="12"/>
        <v>0</v>
      </c>
      <c r="Y24" s="499">
        <f t="shared" ca="1" si="12"/>
        <v>0</v>
      </c>
      <c r="Z24" s="499">
        <f t="shared" ca="1" si="12"/>
        <v>0</v>
      </c>
      <c r="AA24" s="499">
        <f t="shared" ca="1" si="12"/>
        <v>0</v>
      </c>
      <c r="AB24" s="499">
        <f t="shared" ca="1" si="12"/>
        <v>0</v>
      </c>
      <c r="AC24" s="499">
        <f t="shared" ref="AC24:AH24" ca="1" si="13">SUM(AC21:AC23)</f>
        <v>0</v>
      </c>
      <c r="AD24" s="499" t="e">
        <f t="shared" ca="1" si="13"/>
        <v>#REF!</v>
      </c>
      <c r="AE24" s="499" t="e">
        <f t="shared" ca="1" si="13"/>
        <v>#REF!</v>
      </c>
      <c r="AF24" s="499" t="e">
        <f t="shared" ca="1" si="13"/>
        <v>#REF!</v>
      </c>
      <c r="AG24" s="499" t="e">
        <f t="shared" ca="1" si="13"/>
        <v>#REF!</v>
      </c>
      <c r="AH24" s="499" t="e">
        <f t="shared" ca="1" si="13"/>
        <v>#REF!</v>
      </c>
      <c r="AI24" s="21" t="s">
        <v>285</v>
      </c>
    </row>
    <row r="25" spans="1:35">
      <c r="C25" s="483" t="s">
        <v>757</v>
      </c>
      <c r="F25" s="483"/>
      <c r="J25" s="499"/>
      <c r="K25" s="499">
        <f>IF(K17&gt;K$9,((K21+K24)*K20*K$10/(365*2)),(K21+K24)*K20*(K17-J$9)/(365*2))</f>
        <v>0</v>
      </c>
      <c r="L25" s="499">
        <f t="shared" ref="L25:AB25" si="14">IF(L17&gt;L$9,((L21+L24)*L20*L$10/(365*2)),(L21+L24)*L20*(L17-K$9)/(365*2))</f>
        <v>0</v>
      </c>
      <c r="M25" s="499">
        <f t="shared" si="14"/>
        <v>0</v>
      </c>
      <c r="N25" s="499">
        <f t="shared" si="14"/>
        <v>0</v>
      </c>
      <c r="O25" s="499">
        <f t="shared" si="14"/>
        <v>0</v>
      </c>
      <c r="P25" s="499">
        <f t="shared" ca="1" si="14"/>
        <v>0</v>
      </c>
      <c r="Q25" s="499">
        <f t="shared" ca="1" si="14"/>
        <v>0</v>
      </c>
      <c r="R25" s="499">
        <f t="shared" ca="1" si="14"/>
        <v>0</v>
      </c>
      <c r="S25" s="499">
        <f t="shared" ca="1" si="14"/>
        <v>0</v>
      </c>
      <c r="T25" s="499">
        <f t="shared" ca="1" si="14"/>
        <v>0</v>
      </c>
      <c r="U25" s="499">
        <f t="shared" ca="1" si="14"/>
        <v>0</v>
      </c>
      <c r="V25" s="499">
        <f t="shared" ca="1" si="14"/>
        <v>0</v>
      </c>
      <c r="W25" s="499">
        <f ca="1">IF(W17&gt;W$9,((W21+W24)*W20*W$10/(365*2)),(W21+W24)*W20*(W17-V$9)/(365*2))</f>
        <v>0</v>
      </c>
      <c r="X25" s="499">
        <f t="shared" ca="1" si="14"/>
        <v>0</v>
      </c>
      <c r="Y25" s="499">
        <f t="shared" ca="1" si="14"/>
        <v>0</v>
      </c>
      <c r="Z25" s="499">
        <f t="shared" ca="1" si="14"/>
        <v>0</v>
      </c>
      <c r="AA25" s="499">
        <f t="shared" ca="1" si="14"/>
        <v>0</v>
      </c>
      <c r="AB25" s="499">
        <f t="shared" ca="1" si="14"/>
        <v>0</v>
      </c>
      <c r="AC25" s="499">
        <f t="shared" ref="AC25:AH25" ca="1" si="15">IF(AC17&gt;AC$9,((AC21+AC24)*AC20*AC$10/(365*2)),(AC21+AC24)*AC20*(AC17-AB$9)/(365*2))</f>
        <v>0</v>
      </c>
      <c r="AD25" s="499" t="e">
        <f t="shared" ca="1" si="15"/>
        <v>#REF!</v>
      </c>
      <c r="AE25" s="499" t="e">
        <f t="shared" ca="1" si="15"/>
        <v>#REF!</v>
      </c>
      <c r="AF25" s="499" t="e">
        <f t="shared" ca="1" si="15"/>
        <v>#REF!</v>
      </c>
      <c r="AG25" s="499" t="e">
        <f t="shared" ca="1" si="15"/>
        <v>#REF!</v>
      </c>
      <c r="AH25" s="499" t="e">
        <f t="shared" ca="1" si="15"/>
        <v>#REF!</v>
      </c>
      <c r="AI25" s="21" t="s">
        <v>285</v>
      </c>
    </row>
    <row r="26" spans="1:35">
      <c r="A26" t="s">
        <v>781</v>
      </c>
      <c r="C26" s="483" t="s">
        <v>758</v>
      </c>
      <c r="F26" s="483"/>
      <c r="K26" s="499">
        <f>K25</f>
        <v>0</v>
      </c>
      <c r="L26" s="499">
        <f t="shared" ref="L26:AB26" si="16">L25</f>
        <v>0</v>
      </c>
      <c r="M26" s="499">
        <f t="shared" si="16"/>
        <v>0</v>
      </c>
      <c r="N26" s="499">
        <f t="shared" si="16"/>
        <v>0</v>
      </c>
      <c r="O26" s="499">
        <f t="shared" si="16"/>
        <v>0</v>
      </c>
      <c r="P26" s="499">
        <f t="shared" ca="1" si="16"/>
        <v>0</v>
      </c>
      <c r="Q26" s="499">
        <f t="shared" ca="1" si="16"/>
        <v>0</v>
      </c>
      <c r="R26" s="499">
        <f t="shared" ca="1" si="16"/>
        <v>0</v>
      </c>
      <c r="S26" s="499">
        <f t="shared" ca="1" si="16"/>
        <v>0</v>
      </c>
      <c r="T26" s="499">
        <f t="shared" ca="1" si="16"/>
        <v>0</v>
      </c>
      <c r="U26" s="499">
        <f t="shared" ca="1" si="16"/>
        <v>0</v>
      </c>
      <c r="V26" s="499">
        <f t="shared" ca="1" si="16"/>
        <v>0</v>
      </c>
      <c r="W26" s="499">
        <f ca="1">W25</f>
        <v>0</v>
      </c>
      <c r="X26" s="499">
        <f t="shared" ca="1" si="16"/>
        <v>0</v>
      </c>
      <c r="Y26" s="499">
        <f t="shared" ca="1" si="16"/>
        <v>0</v>
      </c>
      <c r="Z26" s="499">
        <f t="shared" ca="1" si="16"/>
        <v>0</v>
      </c>
      <c r="AA26" s="499">
        <f t="shared" ca="1" si="16"/>
        <v>0</v>
      </c>
      <c r="AB26" s="499">
        <f t="shared" ca="1" si="16"/>
        <v>0</v>
      </c>
      <c r="AC26" s="499">
        <f t="shared" ref="AC26:AH26" ca="1" si="17">AC25</f>
        <v>0</v>
      </c>
      <c r="AD26" s="499" t="e">
        <f t="shared" ca="1" si="17"/>
        <v>#REF!</v>
      </c>
      <c r="AE26" s="499" t="e">
        <f t="shared" ca="1" si="17"/>
        <v>#REF!</v>
      </c>
      <c r="AF26" s="499" t="e">
        <f t="shared" ca="1" si="17"/>
        <v>#REF!</v>
      </c>
      <c r="AG26" s="499" t="e">
        <f t="shared" ca="1" si="17"/>
        <v>#REF!</v>
      </c>
      <c r="AH26" s="499" t="e">
        <f t="shared" ca="1" si="17"/>
        <v>#REF!</v>
      </c>
      <c r="AI26" s="21" t="s">
        <v>285</v>
      </c>
    </row>
    <row r="27" spans="1:35">
      <c r="AI27" s="21" t="s">
        <v>285</v>
      </c>
    </row>
    <row r="28" spans="1:35">
      <c r="AI28" s="21" t="s">
        <v>285</v>
      </c>
    </row>
    <row r="29" spans="1:35">
      <c r="AI29" s="21" t="s">
        <v>285</v>
      </c>
    </row>
    <row r="30" spans="1:35" s="1" customFormat="1">
      <c r="A30" s="1" t="s">
        <v>19</v>
      </c>
      <c r="B30" s="13" t="s">
        <v>777</v>
      </c>
      <c r="C30" s="2"/>
      <c r="D30" s="2"/>
      <c r="E30" s="2"/>
      <c r="F30" s="2"/>
      <c r="G30" s="2"/>
      <c r="H30" s="2"/>
      <c r="I30"/>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27" t="s">
        <v>19</v>
      </c>
    </row>
    <row r="31" spans="1:35">
      <c r="C31" t="s">
        <v>203</v>
      </c>
      <c r="F31" s="500">
        <v>0</v>
      </c>
      <c r="G31" s="499">
        <f ca="1">F34</f>
        <v>0</v>
      </c>
      <c r="H31" s="499">
        <f ca="1">G34</f>
        <v>0</v>
      </c>
      <c r="J31" s="499">
        <v>0</v>
      </c>
      <c r="K31" s="500">
        <v>0</v>
      </c>
      <c r="L31" s="499">
        <f>K34</f>
        <v>0</v>
      </c>
      <c r="M31" s="499">
        <f t="shared" ref="M31:AB31" si="18">L34</f>
        <v>0</v>
      </c>
      <c r="N31" s="499">
        <f>M34</f>
        <v>0</v>
      </c>
      <c r="O31" s="499">
        <f t="shared" si="18"/>
        <v>0</v>
      </c>
      <c r="P31" s="499">
        <f t="shared" si="18"/>
        <v>0</v>
      </c>
      <c r="Q31" s="499">
        <f t="shared" ca="1" si="18"/>
        <v>0</v>
      </c>
      <c r="R31" s="499">
        <f t="shared" ca="1" si="18"/>
        <v>0</v>
      </c>
      <c r="S31" s="499">
        <f t="shared" ca="1" si="18"/>
        <v>0</v>
      </c>
      <c r="T31" s="499">
        <f t="shared" ca="1" si="18"/>
        <v>0</v>
      </c>
      <c r="U31" s="499">
        <f t="shared" ca="1" si="18"/>
        <v>0</v>
      </c>
      <c r="V31" s="499">
        <f t="shared" ca="1" si="18"/>
        <v>0</v>
      </c>
      <c r="W31" s="499">
        <f t="shared" ca="1" si="18"/>
        <v>0</v>
      </c>
      <c r="X31" s="499">
        <f t="shared" ca="1" si="18"/>
        <v>0</v>
      </c>
      <c r="Y31" s="499">
        <f t="shared" ca="1" si="18"/>
        <v>0</v>
      </c>
      <c r="Z31" s="499">
        <f t="shared" ca="1" si="18"/>
        <v>0</v>
      </c>
      <c r="AA31" s="499">
        <f t="shared" ca="1" si="18"/>
        <v>0</v>
      </c>
      <c r="AB31" s="499">
        <f t="shared" ca="1" si="18"/>
        <v>0</v>
      </c>
      <c r="AC31" s="499">
        <f t="shared" ref="AC31:AH31" ca="1" si="19">AB34</f>
        <v>0</v>
      </c>
      <c r="AD31" s="499">
        <f t="shared" ca="1" si="19"/>
        <v>0</v>
      </c>
      <c r="AE31" s="499" t="e">
        <f t="shared" ca="1" si="19"/>
        <v>#REF!</v>
      </c>
      <c r="AF31" s="499" t="e">
        <f t="shared" ca="1" si="19"/>
        <v>#REF!</v>
      </c>
      <c r="AG31" s="499" t="e">
        <f t="shared" ca="1" si="19"/>
        <v>#REF!</v>
      </c>
      <c r="AH31" s="499" t="e">
        <f t="shared" ca="1" si="19"/>
        <v>#REF!</v>
      </c>
      <c r="AI31" s="21" t="s">
        <v>285</v>
      </c>
    </row>
    <row r="32" spans="1:35">
      <c r="C32" t="s">
        <v>755</v>
      </c>
      <c r="F32" s="499">
        <f ca="1">SUM(K32:V32)</f>
        <v>0</v>
      </c>
      <c r="G32" s="499">
        <f ca="1">SUM(W32:AB32)</f>
        <v>0</v>
      </c>
      <c r="H32" s="499">
        <f ca="1">SUM(X32:AC32)</f>
        <v>0</v>
      </c>
      <c r="J32" s="499"/>
      <c r="K32" s="499">
        <f>K22</f>
        <v>0</v>
      </c>
      <c r="L32" s="499">
        <f t="shared" ref="L32:AB32" si="20">L22</f>
        <v>0</v>
      </c>
      <c r="M32" s="499">
        <f t="shared" si="20"/>
        <v>0</v>
      </c>
      <c r="N32" s="499">
        <f t="shared" si="20"/>
        <v>0</v>
      </c>
      <c r="O32" s="499">
        <f t="shared" si="20"/>
        <v>0</v>
      </c>
      <c r="P32" s="499">
        <f t="shared" ca="1" si="20"/>
        <v>0</v>
      </c>
      <c r="Q32" s="499">
        <f t="shared" ca="1" si="20"/>
        <v>0</v>
      </c>
      <c r="R32" s="499">
        <f t="shared" ca="1" si="20"/>
        <v>0</v>
      </c>
      <c r="S32" s="499">
        <f t="shared" ca="1" si="20"/>
        <v>0</v>
      </c>
      <c r="T32" s="499">
        <f t="shared" ca="1" si="20"/>
        <v>0</v>
      </c>
      <c r="U32" s="499">
        <f t="shared" ca="1" si="20"/>
        <v>0</v>
      </c>
      <c r="V32" s="499">
        <f t="shared" ca="1" si="20"/>
        <v>0</v>
      </c>
      <c r="W32" s="499">
        <f t="shared" ca="1" si="20"/>
        <v>0</v>
      </c>
      <c r="X32" s="499">
        <f t="shared" ca="1" si="20"/>
        <v>0</v>
      </c>
      <c r="Y32" s="499">
        <f t="shared" ca="1" si="20"/>
        <v>0</v>
      </c>
      <c r="Z32" s="499">
        <f t="shared" ca="1" si="20"/>
        <v>0</v>
      </c>
      <c r="AA32" s="499">
        <f t="shared" ca="1" si="20"/>
        <v>0</v>
      </c>
      <c r="AB32" s="499">
        <f t="shared" ca="1" si="20"/>
        <v>0</v>
      </c>
      <c r="AC32" s="499">
        <f t="shared" ref="AC32:AH32" ca="1" si="21">AC22</f>
        <v>0</v>
      </c>
      <c r="AD32" s="499" t="e">
        <f t="shared" ca="1" si="21"/>
        <v>#REF!</v>
      </c>
      <c r="AE32" s="499" t="e">
        <f t="shared" ca="1" si="21"/>
        <v>#REF!</v>
      </c>
      <c r="AF32" s="499" t="e">
        <f t="shared" ca="1" si="21"/>
        <v>#REF!</v>
      </c>
      <c r="AG32" s="499" t="e">
        <f t="shared" ca="1" si="21"/>
        <v>#REF!</v>
      </c>
      <c r="AH32" s="499" t="e">
        <f t="shared" ca="1" si="21"/>
        <v>#REF!</v>
      </c>
      <c r="AI32" s="21" t="s">
        <v>285</v>
      </c>
    </row>
    <row r="33" spans="3:35" ht="15" thickBot="1">
      <c r="C33" t="s">
        <v>756</v>
      </c>
      <c r="F33" s="501">
        <f ca="1">SUM(K33:V33)</f>
        <v>0</v>
      </c>
      <c r="G33" s="501">
        <f ca="1">SUM(W33:AB33)</f>
        <v>0</v>
      </c>
      <c r="H33" s="501">
        <f ca="1">SUM(X33:AC33)</f>
        <v>0</v>
      </c>
      <c r="J33" s="501"/>
      <c r="K33" s="501">
        <f>K23</f>
        <v>0</v>
      </c>
      <c r="L33" s="501">
        <f t="shared" ref="L33:AB33" si="22">L23</f>
        <v>0</v>
      </c>
      <c r="M33" s="501">
        <f t="shared" si="22"/>
        <v>0</v>
      </c>
      <c r="N33" s="501">
        <f t="shared" si="22"/>
        <v>0</v>
      </c>
      <c r="O33" s="501">
        <f t="shared" si="22"/>
        <v>0</v>
      </c>
      <c r="P33" s="501">
        <f t="shared" ca="1" si="22"/>
        <v>0</v>
      </c>
      <c r="Q33" s="501">
        <f t="shared" ca="1" si="22"/>
        <v>0</v>
      </c>
      <c r="R33" s="501">
        <f t="shared" ca="1" si="22"/>
        <v>0</v>
      </c>
      <c r="S33" s="501">
        <f t="shared" ca="1" si="22"/>
        <v>0</v>
      </c>
      <c r="T33" s="501">
        <f t="shared" ca="1" si="22"/>
        <v>0</v>
      </c>
      <c r="U33" s="501">
        <f t="shared" ca="1" si="22"/>
        <v>0</v>
      </c>
      <c r="V33" s="501">
        <f t="shared" ca="1" si="22"/>
        <v>0</v>
      </c>
      <c r="W33" s="501">
        <f t="shared" ca="1" si="22"/>
        <v>0</v>
      </c>
      <c r="X33" s="501">
        <f t="shared" ca="1" si="22"/>
        <v>0</v>
      </c>
      <c r="Y33" s="501">
        <f t="shared" ca="1" si="22"/>
        <v>0</v>
      </c>
      <c r="Z33" s="501">
        <f t="shared" ca="1" si="22"/>
        <v>0</v>
      </c>
      <c r="AA33" s="501">
        <f t="shared" ca="1" si="22"/>
        <v>0</v>
      </c>
      <c r="AB33" s="501">
        <f t="shared" ca="1" si="22"/>
        <v>0</v>
      </c>
      <c r="AC33" s="501">
        <f t="shared" ref="AC33:AH33" ca="1" si="23">AC23</f>
        <v>0</v>
      </c>
      <c r="AD33" s="501" t="e">
        <f t="shared" ca="1" si="23"/>
        <v>#REF!</v>
      </c>
      <c r="AE33" s="501" t="e">
        <f t="shared" ca="1" si="23"/>
        <v>#REF!</v>
      </c>
      <c r="AF33" s="501" t="e">
        <f t="shared" ca="1" si="23"/>
        <v>#REF!</v>
      </c>
      <c r="AG33" s="501" t="e">
        <f t="shared" ca="1" si="23"/>
        <v>#REF!</v>
      </c>
      <c r="AH33" s="501" t="e">
        <f t="shared" ca="1" si="23"/>
        <v>#REF!</v>
      </c>
      <c r="AI33" s="21" t="s">
        <v>285</v>
      </c>
    </row>
    <row r="34" spans="3:35">
      <c r="C34" t="s">
        <v>206</v>
      </c>
      <c r="F34" s="499">
        <f ca="1">SUM(F31:F33)</f>
        <v>0</v>
      </c>
      <c r="G34" s="499">
        <f ca="1">SUM(G31:G33)</f>
        <v>0</v>
      </c>
      <c r="H34" s="499">
        <f ca="1">SUM(H31:H33)</f>
        <v>0</v>
      </c>
      <c r="J34" s="499"/>
      <c r="K34" s="499">
        <f>SUM(K31:K33)</f>
        <v>0</v>
      </c>
      <c r="L34" s="499">
        <f t="shared" ref="L34:AB34" si="24">SUM(L31:L33)</f>
        <v>0</v>
      </c>
      <c r="M34" s="499">
        <f t="shared" si="24"/>
        <v>0</v>
      </c>
      <c r="N34" s="499">
        <f t="shared" si="24"/>
        <v>0</v>
      </c>
      <c r="O34" s="499">
        <f t="shared" si="24"/>
        <v>0</v>
      </c>
      <c r="P34" s="499">
        <f t="shared" ca="1" si="24"/>
        <v>0</v>
      </c>
      <c r="Q34" s="499">
        <f t="shared" ca="1" si="24"/>
        <v>0</v>
      </c>
      <c r="R34" s="499">
        <f t="shared" ca="1" si="24"/>
        <v>0</v>
      </c>
      <c r="S34" s="499">
        <f t="shared" ca="1" si="24"/>
        <v>0</v>
      </c>
      <c r="T34" s="499">
        <f t="shared" ca="1" si="24"/>
        <v>0</v>
      </c>
      <c r="U34" s="499">
        <f t="shared" ca="1" si="24"/>
        <v>0</v>
      </c>
      <c r="V34" s="499">
        <f t="shared" ca="1" si="24"/>
        <v>0</v>
      </c>
      <c r="W34" s="499">
        <f t="shared" ca="1" si="24"/>
        <v>0</v>
      </c>
      <c r="X34" s="499">
        <f t="shared" ca="1" si="24"/>
        <v>0</v>
      </c>
      <c r="Y34" s="499">
        <f t="shared" ca="1" si="24"/>
        <v>0</v>
      </c>
      <c r="Z34" s="499">
        <f t="shared" ca="1" si="24"/>
        <v>0</v>
      </c>
      <c r="AA34" s="499">
        <f t="shared" ca="1" si="24"/>
        <v>0</v>
      </c>
      <c r="AB34" s="499">
        <f t="shared" ca="1" si="24"/>
        <v>0</v>
      </c>
      <c r="AC34" s="499">
        <f t="shared" ref="AC34:AH34" ca="1" si="25">SUM(AC31:AC33)</f>
        <v>0</v>
      </c>
      <c r="AD34" s="499" t="e">
        <f t="shared" ca="1" si="25"/>
        <v>#REF!</v>
      </c>
      <c r="AE34" s="499" t="e">
        <f t="shared" ca="1" si="25"/>
        <v>#REF!</v>
      </c>
      <c r="AF34" s="499" t="e">
        <f t="shared" ca="1" si="25"/>
        <v>#REF!</v>
      </c>
      <c r="AG34" s="499" t="e">
        <f t="shared" ca="1" si="25"/>
        <v>#REF!</v>
      </c>
      <c r="AH34" s="499" t="e">
        <f t="shared" ca="1" si="25"/>
        <v>#REF!</v>
      </c>
      <c r="AI34" s="21" t="s">
        <v>285</v>
      </c>
    </row>
    <row r="35" spans="3:35">
      <c r="C35" t="s">
        <v>778</v>
      </c>
      <c r="F35" s="499">
        <f ca="1">SUM(K35:V35)</f>
        <v>0</v>
      </c>
      <c r="G35" s="499">
        <f ca="1">SUM(W35:AB35)</f>
        <v>0</v>
      </c>
      <c r="H35" s="499">
        <f ca="1">SUM(X35:AC35)</f>
        <v>0</v>
      </c>
      <c r="J35" s="499"/>
      <c r="K35" s="499">
        <f>K25</f>
        <v>0</v>
      </c>
      <c r="L35" s="499">
        <f t="shared" ref="L35:AB35" si="26">L25</f>
        <v>0</v>
      </c>
      <c r="M35" s="499">
        <f t="shared" si="26"/>
        <v>0</v>
      </c>
      <c r="N35" s="499">
        <f t="shared" si="26"/>
        <v>0</v>
      </c>
      <c r="O35" s="499">
        <f t="shared" si="26"/>
        <v>0</v>
      </c>
      <c r="P35" s="499">
        <f t="shared" ca="1" si="26"/>
        <v>0</v>
      </c>
      <c r="Q35" s="499">
        <f t="shared" ca="1" si="26"/>
        <v>0</v>
      </c>
      <c r="R35" s="499">
        <f t="shared" ca="1" si="26"/>
        <v>0</v>
      </c>
      <c r="S35" s="499">
        <f t="shared" ca="1" si="26"/>
        <v>0</v>
      </c>
      <c r="T35" s="499">
        <f t="shared" ca="1" si="26"/>
        <v>0</v>
      </c>
      <c r="U35" s="499">
        <f t="shared" ca="1" si="26"/>
        <v>0</v>
      </c>
      <c r="V35" s="499">
        <f t="shared" ca="1" si="26"/>
        <v>0</v>
      </c>
      <c r="W35" s="499">
        <f ca="1">W25</f>
        <v>0</v>
      </c>
      <c r="X35" s="499">
        <f t="shared" ca="1" si="26"/>
        <v>0</v>
      </c>
      <c r="Y35" s="499">
        <f t="shared" ca="1" si="26"/>
        <v>0</v>
      </c>
      <c r="Z35" s="499">
        <f t="shared" ca="1" si="26"/>
        <v>0</v>
      </c>
      <c r="AA35" s="499">
        <f t="shared" ca="1" si="26"/>
        <v>0</v>
      </c>
      <c r="AB35" s="499">
        <f t="shared" ca="1" si="26"/>
        <v>0</v>
      </c>
      <c r="AC35" s="499">
        <f t="shared" ref="AC35:AH35" ca="1" si="27">AC25</f>
        <v>0</v>
      </c>
      <c r="AD35" s="499" t="e">
        <f t="shared" ca="1" si="27"/>
        <v>#REF!</v>
      </c>
      <c r="AE35" s="499" t="e">
        <f t="shared" ca="1" si="27"/>
        <v>#REF!</v>
      </c>
      <c r="AF35" s="499" t="e">
        <f t="shared" ca="1" si="27"/>
        <v>#REF!</v>
      </c>
      <c r="AG35" s="499" t="e">
        <f t="shared" ca="1" si="27"/>
        <v>#REF!</v>
      </c>
      <c r="AH35" s="499" t="e">
        <f t="shared" ca="1" si="27"/>
        <v>#REF!</v>
      </c>
      <c r="AI35" s="21" t="s">
        <v>285</v>
      </c>
    </row>
    <row r="36" spans="3:35">
      <c r="C36" t="s">
        <v>779</v>
      </c>
      <c r="F36" s="499">
        <f ca="1">SUM(K36:V36)</f>
        <v>0</v>
      </c>
      <c r="G36" s="499">
        <f ca="1">SUM(W36:AB36)</f>
        <v>0</v>
      </c>
      <c r="H36" s="499">
        <f ca="1">SUM(X36:AC36)</f>
        <v>0</v>
      </c>
      <c r="J36" s="499"/>
      <c r="K36" s="499">
        <f>K26</f>
        <v>0</v>
      </c>
      <c r="L36" s="499">
        <f t="shared" ref="L36:AB36" si="28">L26</f>
        <v>0</v>
      </c>
      <c r="M36" s="499">
        <f t="shared" si="28"/>
        <v>0</v>
      </c>
      <c r="N36" s="499">
        <f t="shared" si="28"/>
        <v>0</v>
      </c>
      <c r="O36" s="499">
        <f t="shared" si="28"/>
        <v>0</v>
      </c>
      <c r="P36" s="499">
        <f t="shared" ca="1" si="28"/>
        <v>0</v>
      </c>
      <c r="Q36" s="499">
        <f t="shared" ca="1" si="28"/>
        <v>0</v>
      </c>
      <c r="R36" s="499">
        <f t="shared" ca="1" si="28"/>
        <v>0</v>
      </c>
      <c r="S36" s="499">
        <f t="shared" ca="1" si="28"/>
        <v>0</v>
      </c>
      <c r="T36" s="499">
        <f t="shared" ca="1" si="28"/>
        <v>0</v>
      </c>
      <c r="U36" s="499">
        <f t="shared" ca="1" si="28"/>
        <v>0</v>
      </c>
      <c r="V36" s="499">
        <f t="shared" ca="1" si="28"/>
        <v>0</v>
      </c>
      <c r="W36" s="499">
        <f t="shared" ca="1" si="28"/>
        <v>0</v>
      </c>
      <c r="X36" s="499">
        <f t="shared" ca="1" si="28"/>
        <v>0</v>
      </c>
      <c r="Y36" s="499">
        <f t="shared" ca="1" si="28"/>
        <v>0</v>
      </c>
      <c r="Z36" s="499">
        <f t="shared" ca="1" si="28"/>
        <v>0</v>
      </c>
      <c r="AA36" s="499">
        <f t="shared" ca="1" si="28"/>
        <v>0</v>
      </c>
      <c r="AB36" s="499">
        <f t="shared" ca="1" si="28"/>
        <v>0</v>
      </c>
      <c r="AC36" s="499">
        <f t="shared" ref="AC36:AH36" ca="1" si="29">AC26</f>
        <v>0</v>
      </c>
      <c r="AD36" s="499" t="e">
        <f t="shared" ca="1" si="29"/>
        <v>#REF!</v>
      </c>
      <c r="AE36" s="499" t="e">
        <f t="shared" ca="1" si="29"/>
        <v>#REF!</v>
      </c>
      <c r="AF36" s="499" t="e">
        <f t="shared" ca="1" si="29"/>
        <v>#REF!</v>
      </c>
      <c r="AG36" s="499" t="e">
        <f t="shared" ca="1" si="29"/>
        <v>#REF!</v>
      </c>
      <c r="AH36" s="499" t="e">
        <f t="shared" ca="1" si="29"/>
        <v>#REF!</v>
      </c>
      <c r="AI36" s="21" t="s">
        <v>285</v>
      </c>
    </row>
    <row r="37" spans="3:35">
      <c r="C37" t="s">
        <v>780</v>
      </c>
      <c r="F37" s="499">
        <f ca="1">F34+F35-F36</f>
        <v>0</v>
      </c>
      <c r="G37" s="499">
        <f ca="1">G34+G35-G36</f>
        <v>0</v>
      </c>
      <c r="H37" s="499">
        <f ca="1">H34+H35-H36</f>
        <v>0</v>
      </c>
      <c r="J37" s="499"/>
      <c r="K37" s="499">
        <f>K34+K35-K36</f>
        <v>0</v>
      </c>
      <c r="L37" s="499">
        <f t="shared" ref="L37:AB37" si="30">L34+L35-L36</f>
        <v>0</v>
      </c>
      <c r="M37" s="499">
        <f t="shared" si="30"/>
        <v>0</v>
      </c>
      <c r="N37" s="499">
        <f t="shared" si="30"/>
        <v>0</v>
      </c>
      <c r="O37" s="499">
        <f t="shared" si="30"/>
        <v>0</v>
      </c>
      <c r="P37" s="499">
        <f t="shared" ca="1" si="30"/>
        <v>0</v>
      </c>
      <c r="Q37" s="499">
        <f t="shared" ca="1" si="30"/>
        <v>0</v>
      </c>
      <c r="R37" s="499">
        <f t="shared" ca="1" si="30"/>
        <v>0</v>
      </c>
      <c r="S37" s="499">
        <f t="shared" ca="1" si="30"/>
        <v>0</v>
      </c>
      <c r="T37" s="499">
        <f t="shared" ca="1" si="30"/>
        <v>0</v>
      </c>
      <c r="U37" s="499">
        <f t="shared" ca="1" si="30"/>
        <v>0</v>
      </c>
      <c r="V37" s="499">
        <f t="shared" ca="1" si="30"/>
        <v>0</v>
      </c>
      <c r="W37" s="499">
        <f t="shared" ca="1" si="30"/>
        <v>0</v>
      </c>
      <c r="X37" s="499">
        <f t="shared" ca="1" si="30"/>
        <v>0</v>
      </c>
      <c r="Y37" s="499">
        <f t="shared" ca="1" si="30"/>
        <v>0</v>
      </c>
      <c r="Z37" s="499">
        <f t="shared" ca="1" si="30"/>
        <v>0</v>
      </c>
      <c r="AA37" s="499">
        <f t="shared" ca="1" si="30"/>
        <v>0</v>
      </c>
      <c r="AB37" s="499">
        <f t="shared" ca="1" si="30"/>
        <v>0</v>
      </c>
      <c r="AC37" s="499">
        <f t="shared" ref="AC37:AH37" ca="1" si="31">AC34+AC35-AC36</f>
        <v>0</v>
      </c>
      <c r="AD37" s="499" t="e">
        <f t="shared" ca="1" si="31"/>
        <v>#REF!</v>
      </c>
      <c r="AE37" s="499" t="e">
        <f t="shared" ca="1" si="31"/>
        <v>#REF!</v>
      </c>
      <c r="AF37" s="499" t="e">
        <f t="shared" ca="1" si="31"/>
        <v>#REF!</v>
      </c>
      <c r="AG37" s="499" t="e">
        <f t="shared" ca="1" si="31"/>
        <v>#REF!</v>
      </c>
      <c r="AH37" s="499" t="e">
        <f t="shared" ca="1" si="31"/>
        <v>#REF!</v>
      </c>
      <c r="AI37" s="21" t="s">
        <v>285</v>
      </c>
    </row>
    <row r="38" spans="3:35">
      <c r="AI38" s="21" t="s">
        <v>285</v>
      </c>
    </row>
    <row r="39" spans="3:35">
      <c r="AI39" s="21" t="s">
        <v>285</v>
      </c>
    </row>
    <row r="40" spans="3:35">
      <c r="AI40" s="21" t="s">
        <v>285</v>
      </c>
    </row>
    <row r="41" spans="3:35">
      <c r="AI41" s="21" t="s">
        <v>285</v>
      </c>
    </row>
    <row r="42" spans="3:35">
      <c r="AI42" s="21" t="s">
        <v>285</v>
      </c>
    </row>
    <row r="43" spans="3:35">
      <c r="AI43" s="21" t="s">
        <v>285</v>
      </c>
    </row>
    <row r="44" spans="3:35">
      <c r="AI44" s="21" t="s">
        <v>285</v>
      </c>
    </row>
    <row r="45" spans="3:35">
      <c r="AI45" s="21" t="s">
        <v>285</v>
      </c>
    </row>
    <row r="46" spans="3:35">
      <c r="AI46" s="21" t="s">
        <v>285</v>
      </c>
    </row>
    <row r="47" spans="3:35">
      <c r="AI47" s="21" t="s">
        <v>285</v>
      </c>
    </row>
    <row r="48" spans="3:35">
      <c r="AI48" s="21" t="s">
        <v>285</v>
      </c>
    </row>
    <row r="49" spans="35:35">
      <c r="AI49" s="21" t="s">
        <v>285</v>
      </c>
    </row>
    <row r="50" spans="35:35">
      <c r="AI50" s="21" t="s">
        <v>285</v>
      </c>
    </row>
    <row r="51" spans="35:35">
      <c r="AI51" s="21" t="s">
        <v>285</v>
      </c>
    </row>
    <row r="52" spans="35:35">
      <c r="AI52" s="21" t="s">
        <v>285</v>
      </c>
    </row>
    <row r="53" spans="35:35">
      <c r="AI53" s="21" t="s">
        <v>285</v>
      </c>
    </row>
    <row r="54" spans="35:35">
      <c r="AI54" s="21" t="s">
        <v>285</v>
      </c>
    </row>
  </sheetData>
  <mergeCells count="2">
    <mergeCell ref="F6:H6"/>
    <mergeCell ref="J6:AH6"/>
  </mergeCells>
  <phoneticPr fontId="2" type="noConversion"/>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FA23-AA80-484F-82DC-163667887E54}">
  <sheetPr>
    <tabColor theme="8" tint="0.79998168889431442"/>
  </sheetPr>
  <dimension ref="A3:AD64"/>
  <sheetViews>
    <sheetView workbookViewId="0">
      <selection activeCell="A42" sqref="A42:XFD42"/>
    </sheetView>
  </sheetViews>
  <sheetFormatPr defaultColWidth="9.1796875" defaultRowHeight="14.5" outlineLevelRow="1"/>
  <cols>
    <col min="1" max="1" width="9.1796875" style="317"/>
    <col min="2" max="2" width="31.81640625" style="317" bestFit="1" customWidth="1"/>
    <col min="3" max="3" width="6.1796875" style="317" bestFit="1" customWidth="1"/>
    <col min="4" max="4" width="20" style="317" hidden="1" customWidth="1"/>
    <col min="5" max="6" width="20" style="317" bestFit="1" customWidth="1"/>
    <col min="7" max="7" width="19.1796875" style="317" bestFit="1" customWidth="1"/>
    <col min="8" max="8" width="11.54296875" style="317" customWidth="1"/>
    <col min="9" max="9" width="10.1796875" style="317" bestFit="1" customWidth="1"/>
    <col min="10" max="15" width="21.453125" style="317" customWidth="1"/>
    <col min="16" max="16384" width="9.1796875" style="317"/>
  </cols>
  <sheetData>
    <row r="3" spans="2:13" s="300" customFormat="1" ht="15.65" customHeight="1" thickBot="1">
      <c r="B3" s="294" t="s">
        <v>555</v>
      </c>
      <c r="C3" s="295"/>
      <c r="D3" s="296" t="s">
        <v>556</v>
      </c>
      <c r="E3" s="296" t="s">
        <v>557</v>
      </c>
      <c r="F3" s="296" t="s">
        <v>558</v>
      </c>
      <c r="G3" s="296" t="s">
        <v>832</v>
      </c>
      <c r="H3" s="297"/>
      <c r="I3" s="1000"/>
      <c r="J3" s="1000"/>
      <c r="K3" s="1000"/>
      <c r="L3" s="1000"/>
    </row>
    <row r="4" spans="2:13" s="300" customFormat="1" ht="15.65" customHeight="1">
      <c r="B4" s="294"/>
      <c r="C4" s="294"/>
      <c r="D4" s="301" t="s">
        <v>559</v>
      </c>
      <c r="E4" s="301" t="s">
        <v>560</v>
      </c>
      <c r="F4" s="301" t="s">
        <v>561</v>
      </c>
      <c r="G4" s="301" t="s">
        <v>833</v>
      </c>
      <c r="H4" s="297"/>
      <c r="I4" s="298"/>
      <c r="J4" s="298"/>
      <c r="K4" s="298"/>
      <c r="L4" s="299"/>
    </row>
    <row r="5" spans="2:13" s="300" customFormat="1" ht="15.65" customHeight="1">
      <c r="B5" s="294" t="s">
        <v>541</v>
      </c>
      <c r="C5" s="294"/>
      <c r="D5" s="314">
        <f>SUM(D6:D8)</f>
        <v>-208616101.21981099</v>
      </c>
      <c r="E5" s="314">
        <f>SUM(E6:E8)</f>
        <v>-485363098.605281</v>
      </c>
      <c r="F5" s="314">
        <f>SUM(F6:F8)</f>
        <v>-629444509.67999995</v>
      </c>
      <c r="G5" s="555">
        <f>SUM(G6:G8)</f>
        <v>-726846965.04000008</v>
      </c>
      <c r="H5" s="297"/>
      <c r="I5" s="298"/>
      <c r="J5" s="298"/>
      <c r="K5" s="298"/>
      <c r="L5" s="298"/>
      <c r="M5" s="983"/>
    </row>
    <row r="6" spans="2:13" s="300" customFormat="1" ht="15.65" customHeight="1" outlineLevel="1">
      <c r="B6" s="297" t="s">
        <v>318</v>
      </c>
      <c r="C6" s="303"/>
      <c r="D6" s="556">
        <v>-37081815.649999999</v>
      </c>
      <c r="E6" s="556">
        <v>-194790703.345281</v>
      </c>
      <c r="F6" s="556">
        <v>-422152336.47000003</v>
      </c>
      <c r="G6" s="556">
        <v>-323358457.22000003</v>
      </c>
      <c r="H6" s="297"/>
      <c r="I6" s="298"/>
      <c r="J6" s="298"/>
      <c r="K6" s="298"/>
      <c r="L6" s="298"/>
      <c r="M6" s="983"/>
    </row>
    <row r="7" spans="2:13" s="300" customFormat="1" ht="15.65" customHeight="1" outlineLevel="1">
      <c r="B7" s="297" t="s">
        <v>319</v>
      </c>
      <c r="C7" s="303"/>
      <c r="D7" s="556">
        <v>-102782211.069811</v>
      </c>
      <c r="E7" s="556">
        <v>-265260118.44999999</v>
      </c>
      <c r="F7" s="556">
        <v>-190503666.28999999</v>
      </c>
      <c r="G7" s="556">
        <v>-399513552.69999999</v>
      </c>
      <c r="H7" s="297"/>
      <c r="I7" s="298"/>
      <c r="J7" s="298"/>
      <c r="K7" s="298"/>
      <c r="L7" s="298"/>
      <c r="M7" s="983"/>
    </row>
    <row r="8" spans="2:13" s="300" customFormat="1" ht="15.65" customHeight="1" outlineLevel="1">
      <c r="B8" s="297" t="s">
        <v>320</v>
      </c>
      <c r="C8" s="303"/>
      <c r="D8" s="556">
        <v>-68752074.5</v>
      </c>
      <c r="E8" s="556">
        <v>-25312276.809999999</v>
      </c>
      <c r="F8" s="556">
        <v>-16788506.920000002</v>
      </c>
      <c r="G8" s="556">
        <v>-3974955.12</v>
      </c>
      <c r="H8" s="297"/>
      <c r="I8" s="298"/>
      <c r="J8" s="298"/>
      <c r="K8" s="298"/>
      <c r="L8" s="298"/>
      <c r="M8" s="983"/>
    </row>
    <row r="9" spans="2:13" s="300" customFormat="1" ht="16.5">
      <c r="B9" s="294" t="s">
        <v>562</v>
      </c>
      <c r="C9" s="303"/>
      <c r="D9" s="555">
        <v>-14196979.08</v>
      </c>
      <c r="E9" s="555">
        <v>-45442758.969999999</v>
      </c>
      <c r="F9" s="555">
        <v>-25993256.23</v>
      </c>
      <c r="G9" s="555">
        <v>-10583474.17</v>
      </c>
      <c r="H9" s="297"/>
      <c r="I9" s="298"/>
      <c r="J9" s="298"/>
      <c r="K9" s="298"/>
      <c r="L9" s="298"/>
      <c r="M9" s="983"/>
    </row>
    <row r="10" spans="2:13" s="300" customFormat="1" ht="15.65" customHeight="1">
      <c r="B10" s="554" t="s">
        <v>831</v>
      </c>
      <c r="C10" s="297"/>
      <c r="D10" s="304"/>
      <c r="E10" s="304"/>
      <c r="F10" s="304"/>
      <c r="G10" s="557">
        <v>-51387720.420000002</v>
      </c>
      <c r="H10" s="297"/>
      <c r="I10" s="298"/>
      <c r="J10" s="298"/>
      <c r="K10" s="298"/>
      <c r="L10" s="982"/>
      <c r="M10" s="983"/>
    </row>
    <row r="11" spans="2:13" s="300" customFormat="1" ht="15.65" customHeight="1" thickBot="1">
      <c r="B11" s="306" t="s">
        <v>419</v>
      </c>
      <c r="C11" s="306"/>
      <c r="D11" s="307">
        <f>SUM(D6:D10)</f>
        <v>-222813080.29981101</v>
      </c>
      <c r="E11" s="307">
        <f t="shared" ref="E11:G11" si="0">SUM(E6:E10)</f>
        <v>-530805857.57528102</v>
      </c>
      <c r="F11" s="307">
        <f t="shared" si="0"/>
        <v>-655437765.90999997</v>
      </c>
      <c r="G11" s="307">
        <f t="shared" si="0"/>
        <v>-788818159.63</v>
      </c>
      <c r="H11" s="297"/>
      <c r="I11" s="298"/>
      <c r="J11" s="298"/>
      <c r="K11" s="298"/>
      <c r="L11" s="299"/>
    </row>
    <row r="12" spans="2:13" s="300" customFormat="1" ht="15.65" customHeight="1" thickTop="1">
      <c r="B12" s="297"/>
      <c r="C12" s="297"/>
      <c r="D12" s="308">
        <f>D11-[10]PL1!$D$11</f>
        <v>0</v>
      </c>
      <c r="E12" s="308">
        <f>E11-[10]PL1!$F$11</f>
        <v>0</v>
      </c>
      <c r="F12" s="308">
        <f>F11-[10]PL1!$H$11</f>
        <v>0</v>
      </c>
      <c r="G12" s="308">
        <f>G11-[10]PL1!$J$11</f>
        <v>0</v>
      </c>
      <c r="H12" s="297"/>
      <c r="I12" s="298"/>
      <c r="J12" s="298"/>
      <c r="K12" s="298"/>
      <c r="L12" s="299"/>
    </row>
    <row r="13" spans="2:13" s="297" customFormat="1" ht="15.65" customHeight="1">
      <c r="B13" s="309" t="s">
        <v>563</v>
      </c>
      <c r="C13" s="303"/>
      <c r="D13" s="310"/>
      <c r="E13" s="310"/>
      <c r="F13" s="310"/>
      <c r="G13" s="310"/>
      <c r="H13" s="310"/>
      <c r="I13" s="310"/>
      <c r="J13" s="298"/>
      <c r="K13" s="310"/>
      <c r="L13" s="311"/>
    </row>
    <row r="14" spans="2:13" s="297" customFormat="1" ht="15.65" customHeight="1">
      <c r="B14" s="294" t="s">
        <v>541</v>
      </c>
      <c r="C14" s="303"/>
      <c r="D14" s="559">
        <f>SUM(D15:D17)</f>
        <v>128965158.3684371</v>
      </c>
      <c r="E14" s="559">
        <f>SUM(E15:E17)</f>
        <v>278512441.32368499</v>
      </c>
      <c r="F14" s="559">
        <f>SUM(F15:F17)</f>
        <v>421085092.59934098</v>
      </c>
      <c r="G14" s="555">
        <f>G15+G16+G17</f>
        <v>485176887.82999998</v>
      </c>
      <c r="H14" s="312"/>
      <c r="I14" s="310"/>
      <c r="J14" s="298"/>
      <c r="K14" s="298"/>
      <c r="L14" s="982"/>
      <c r="M14" s="983"/>
    </row>
    <row r="15" spans="2:13" s="297" customFormat="1" ht="15.65" customHeight="1" outlineLevel="1">
      <c r="B15" s="297" t="s">
        <v>318</v>
      </c>
      <c r="D15" s="302">
        <v>27239173.5284371</v>
      </c>
      <c r="E15" s="302">
        <v>133268849.662553</v>
      </c>
      <c r="F15" s="556">
        <v>301153745.97198302</v>
      </c>
      <c r="G15" s="556">
        <v>230361634.97</v>
      </c>
      <c r="H15" s="312"/>
      <c r="I15" s="310"/>
      <c r="J15" s="298"/>
      <c r="K15" s="298"/>
      <c r="L15" s="982"/>
      <c r="M15" s="983"/>
    </row>
    <row r="16" spans="2:13" s="297" customFormat="1" ht="15.65" customHeight="1" outlineLevel="1">
      <c r="B16" s="297" t="s">
        <v>319</v>
      </c>
      <c r="D16" s="302">
        <v>55495030.670000002</v>
      </c>
      <c r="E16" s="302">
        <v>127658684.66113199</v>
      </c>
      <c r="F16" s="556">
        <v>110043087.85735799</v>
      </c>
      <c r="G16" s="556">
        <v>251863338.19</v>
      </c>
      <c r="H16" s="312"/>
      <c r="I16" s="310"/>
      <c r="J16" s="298"/>
      <c r="K16" s="298"/>
      <c r="L16" s="982"/>
      <c r="M16" s="983"/>
    </row>
    <row r="17" spans="1:30" s="297" customFormat="1" ht="15.65" customHeight="1" outlineLevel="1">
      <c r="B17" s="297" t="s">
        <v>320</v>
      </c>
      <c r="D17" s="302">
        <v>46230954.170000002</v>
      </c>
      <c r="E17" s="302">
        <v>17584907</v>
      </c>
      <c r="F17" s="556">
        <v>9888258.7699999996</v>
      </c>
      <c r="G17" s="556">
        <v>2951914.67</v>
      </c>
      <c r="H17" s="312"/>
      <c r="I17" s="310"/>
      <c r="J17" s="298"/>
      <c r="K17" s="298"/>
      <c r="L17" s="982"/>
      <c r="M17" s="983"/>
    </row>
    <row r="18" spans="1:30" s="297" customFormat="1" ht="16.5">
      <c r="B18" s="294" t="s">
        <v>562</v>
      </c>
      <c r="D18" s="308">
        <v>7981170.2000000002</v>
      </c>
      <c r="E18" s="308">
        <v>8789420.8300000001</v>
      </c>
      <c r="F18" s="308">
        <v>8563836.6600000001</v>
      </c>
      <c r="G18" s="555">
        <v>8139870.25</v>
      </c>
      <c r="H18" s="312"/>
      <c r="I18" s="310"/>
      <c r="J18" s="298"/>
      <c r="K18" s="298"/>
      <c r="L18" s="982"/>
      <c r="M18" s="983"/>
    </row>
    <row r="19" spans="1:30" s="297" customFormat="1" ht="16.5">
      <c r="B19" s="554" t="s">
        <v>831</v>
      </c>
      <c r="D19" s="984"/>
      <c r="E19" s="984"/>
      <c r="F19" s="984"/>
      <c r="G19" s="558">
        <v>23151796.469999999</v>
      </c>
      <c r="H19" s="312"/>
      <c r="I19" s="310"/>
      <c r="J19" s="298"/>
      <c r="K19" s="298"/>
      <c r="L19" s="982"/>
      <c r="M19" s="983"/>
    </row>
    <row r="20" spans="1:30" s="297" customFormat="1" ht="17" thickBot="1">
      <c r="B20" s="313" t="s">
        <v>564</v>
      </c>
      <c r="D20" s="307">
        <f>SUM(D14,D18,D19)</f>
        <v>136946328.5684371</v>
      </c>
      <c r="E20" s="307">
        <f t="shared" ref="E20:G20" si="1">SUM(E14,E18,E19)</f>
        <v>287301862.15368497</v>
      </c>
      <c r="F20" s="307">
        <f t="shared" si="1"/>
        <v>429648929.259341</v>
      </c>
      <c r="G20" s="307">
        <f t="shared" si="1"/>
        <v>516468554.54999995</v>
      </c>
      <c r="H20" s="310"/>
      <c r="I20" s="310"/>
      <c r="J20" s="298"/>
      <c r="K20" s="298"/>
      <c r="L20" s="982"/>
      <c r="M20" s="983"/>
    </row>
    <row r="21" spans="1:30" s="297" customFormat="1" ht="17" thickTop="1">
      <c r="B21" s="315"/>
      <c r="D21" s="302"/>
      <c r="E21" s="302"/>
      <c r="F21" s="302"/>
      <c r="G21" s="310"/>
      <c r="H21" s="310"/>
      <c r="I21" s="310"/>
      <c r="J21" s="310"/>
      <c r="K21" s="310"/>
      <c r="L21" s="311"/>
    </row>
    <row r="22" spans="1:30" s="297" customFormat="1" ht="15.65" customHeight="1">
      <c r="B22" s="316" t="s">
        <v>565</v>
      </c>
      <c r="D22" s="556">
        <v>333814.56</v>
      </c>
      <c r="E22" s="556">
        <v>343189.26962268353</v>
      </c>
      <c r="F22" s="556">
        <v>710292.53</v>
      </c>
      <c r="G22" s="556">
        <v>278709.95</v>
      </c>
      <c r="H22" s="310"/>
      <c r="I22" s="310"/>
      <c r="J22" s="310"/>
      <c r="K22" s="310"/>
      <c r="L22" s="311"/>
    </row>
    <row r="23" spans="1:30" s="297" customFormat="1" ht="15.65" customHeight="1">
      <c r="B23" s="305"/>
      <c r="D23" s="304"/>
      <c r="E23" s="304"/>
      <c r="F23" s="304"/>
      <c r="G23" s="310"/>
      <c r="H23" s="310"/>
      <c r="I23" s="310"/>
      <c r="J23" s="310"/>
      <c r="K23" s="310"/>
      <c r="L23" s="311"/>
    </row>
    <row r="24" spans="1:30" s="297" customFormat="1" ht="15.65" customHeight="1" thickBot="1">
      <c r="B24" s="306" t="s">
        <v>419</v>
      </c>
      <c r="C24" s="306"/>
      <c r="D24" s="307">
        <f>D20+D22</f>
        <v>137280143.1284371</v>
      </c>
      <c r="E24" s="307">
        <f t="shared" ref="E24:F24" si="2">E20+E22</f>
        <v>287645051.42330766</v>
      </c>
      <c r="F24" s="307">
        <f t="shared" si="2"/>
        <v>430359221.78934097</v>
      </c>
      <c r="G24" s="307">
        <f>G20+G22</f>
        <v>516747264.49999994</v>
      </c>
      <c r="H24" s="310"/>
      <c r="I24" s="310"/>
      <c r="J24" s="310"/>
      <c r="K24" s="310"/>
      <c r="L24" s="311"/>
    </row>
    <row r="25" spans="1:30" s="297" customFormat="1" ht="15.65" customHeight="1" thickTop="1">
      <c r="B25" s="310"/>
      <c r="C25" s="310"/>
      <c r="D25" s="308">
        <v>0</v>
      </c>
      <c r="E25" s="308">
        <v>0</v>
      </c>
      <c r="F25" s="308">
        <v>0</v>
      </c>
      <c r="G25" s="308">
        <v>0</v>
      </c>
      <c r="H25" s="310"/>
      <c r="I25" s="310"/>
      <c r="J25" s="310"/>
      <c r="K25" s="310"/>
      <c r="L25" s="311"/>
    </row>
    <row r="26" spans="1:30" s="297" customFormat="1" ht="15.65" customHeight="1">
      <c r="B26" s="310"/>
      <c r="C26" s="310"/>
      <c r="D26" s="310"/>
      <c r="E26" s="310"/>
      <c r="F26" s="310"/>
      <c r="G26" s="310"/>
      <c r="H26" s="310"/>
      <c r="I26" s="310"/>
      <c r="J26" s="310"/>
      <c r="K26" s="310"/>
      <c r="L26" s="311"/>
    </row>
    <row r="27" spans="1:30" s="297" customFormat="1" ht="15.65" customHeight="1">
      <c r="B27" s="310"/>
      <c r="C27" s="310"/>
      <c r="D27" s="310"/>
      <c r="E27" s="310"/>
      <c r="F27" s="310"/>
      <c r="G27" s="310"/>
      <c r="H27" s="310"/>
      <c r="I27" s="310"/>
      <c r="J27" s="310"/>
      <c r="K27" s="310"/>
      <c r="L27" s="311"/>
    </row>
    <row r="29" spans="1:30" s="1" customFormat="1" ht="14">
      <c r="A29" s="1" t="s">
        <v>19</v>
      </c>
      <c r="B29" s="13" t="s">
        <v>944</v>
      </c>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1" t="s">
        <v>19</v>
      </c>
    </row>
    <row r="32" spans="1:30" ht="17" thickBot="1">
      <c r="B32" s="294" t="s">
        <v>555</v>
      </c>
      <c r="D32" s="296" t="s">
        <v>556</v>
      </c>
      <c r="E32" s="296" t="s">
        <v>557</v>
      </c>
      <c r="F32" s="296" t="s">
        <v>558</v>
      </c>
      <c r="G32" s="296" t="s">
        <v>832</v>
      </c>
    </row>
    <row r="33" spans="2:12">
      <c r="B33" s="979" t="s">
        <v>1047</v>
      </c>
      <c r="D33" s="977">
        <f>-(D6+D7)/1000</f>
        <v>139864.02671981099</v>
      </c>
      <c r="E33" s="977">
        <f>-(E6+E7)/1000</f>
        <v>460050.82179528096</v>
      </c>
      <c r="F33" s="977">
        <f>-(F6+F7)/1000</f>
        <v>612656.00275999994</v>
      </c>
      <c r="G33" s="977">
        <f>-(G6+G7)/1000</f>
        <v>722872.0099200001</v>
      </c>
      <c r="J33" s="977"/>
      <c r="K33" s="977"/>
      <c r="L33" s="977"/>
    </row>
    <row r="34" spans="2:12">
      <c r="B34" s="979" t="s">
        <v>1048</v>
      </c>
      <c r="D34" s="977">
        <f t="shared" ref="D34:G36" si="3">-D8/1000</f>
        <v>68752.074500000002</v>
      </c>
      <c r="E34" s="977">
        <f t="shared" si="3"/>
        <v>25312.276809999999</v>
      </c>
      <c r="F34" s="977">
        <f t="shared" si="3"/>
        <v>16788.506920000003</v>
      </c>
      <c r="G34" s="977">
        <f t="shared" si="3"/>
        <v>3974.9551200000001</v>
      </c>
      <c r="J34" s="977"/>
      <c r="K34" s="977"/>
      <c r="L34" s="977"/>
    </row>
    <row r="35" spans="2:12">
      <c r="B35" s="979" t="s">
        <v>938</v>
      </c>
      <c r="D35" s="977">
        <f t="shared" si="3"/>
        <v>14196.979080000001</v>
      </c>
      <c r="E35" s="977">
        <f t="shared" si="3"/>
        <v>45442.758969999995</v>
      </c>
      <c r="F35" s="977">
        <f t="shared" si="3"/>
        <v>25993.256229999999</v>
      </c>
      <c r="G35" s="977">
        <f t="shared" si="3"/>
        <v>10583.47417</v>
      </c>
      <c r="J35" s="977"/>
      <c r="K35" s="977"/>
      <c r="L35" s="977"/>
    </row>
    <row r="36" spans="2:12">
      <c r="B36" s="979" t="s">
        <v>946</v>
      </c>
      <c r="D36" s="977">
        <f t="shared" si="3"/>
        <v>0</v>
      </c>
      <c r="E36" s="977">
        <f t="shared" si="3"/>
        <v>0</v>
      </c>
      <c r="F36" s="977">
        <f t="shared" si="3"/>
        <v>0</v>
      </c>
      <c r="G36" s="977">
        <f t="shared" si="3"/>
        <v>51387.720420000005</v>
      </c>
      <c r="J36" s="977"/>
      <c r="K36" s="977"/>
      <c r="L36" s="977"/>
    </row>
    <row r="37" spans="2:12">
      <c r="B37" s="980" t="s">
        <v>419</v>
      </c>
      <c r="D37" s="978">
        <f>SUM(D33:D36)</f>
        <v>222813.080299811</v>
      </c>
      <c r="E37" s="978">
        <f>SUM(E33:E36)</f>
        <v>530805.85757528094</v>
      </c>
      <c r="F37" s="978">
        <f>SUM(F33:F36)</f>
        <v>655437.76590999984</v>
      </c>
      <c r="G37" s="978">
        <f>SUM(G33:G36)</f>
        <v>788818.15963000013</v>
      </c>
      <c r="J37" s="977"/>
      <c r="K37" s="977"/>
      <c r="L37" s="977"/>
    </row>
    <row r="38" spans="2:12">
      <c r="E38" s="977"/>
    </row>
    <row r="39" spans="2:12" ht="16.5">
      <c r="B39" s="309" t="s">
        <v>563</v>
      </c>
    </row>
    <row r="40" spans="2:12">
      <c r="B40" s="979" t="s">
        <v>1047</v>
      </c>
      <c r="D40" s="977">
        <f>(D15+D16)/1000+D46</f>
        <v>82734.204198437088</v>
      </c>
      <c r="E40" s="977">
        <f>(E15+E16)/1000+E46</f>
        <v>261270.72359330766</v>
      </c>
      <c r="F40" s="977">
        <f t="shared" ref="F40" si="4">(F15+F16)/1000+F46</f>
        <v>411907.12635934097</v>
      </c>
      <c r="G40" s="977">
        <f>(G15+G16)/1000+G46</f>
        <v>482503.68310999998</v>
      </c>
      <c r="H40" s="977"/>
      <c r="I40" s="317" t="s">
        <v>1115</v>
      </c>
      <c r="J40" s="977"/>
      <c r="K40" s="977" t="s">
        <v>1116</v>
      </c>
      <c r="L40" s="977"/>
    </row>
    <row r="41" spans="2:12">
      <c r="B41" s="979" t="s">
        <v>1048</v>
      </c>
      <c r="D41" s="977">
        <f t="shared" ref="D41:G43" si="5">D17/1000</f>
        <v>46230.954170000005</v>
      </c>
      <c r="E41" s="977">
        <f t="shared" si="5"/>
        <v>17584.906999999999</v>
      </c>
      <c r="F41" s="977">
        <f t="shared" si="5"/>
        <v>9888.2587700000004</v>
      </c>
      <c r="G41" s="977">
        <f t="shared" si="5"/>
        <v>2951.9146700000001</v>
      </c>
      <c r="H41" s="977"/>
      <c r="J41" s="977"/>
      <c r="K41" s="977"/>
      <c r="L41" s="977"/>
    </row>
    <row r="42" spans="2:12">
      <c r="B42" s="979" t="s">
        <v>938</v>
      </c>
      <c r="D42" s="977">
        <f t="shared" si="5"/>
        <v>7981.1702000000005</v>
      </c>
      <c r="E42" s="977">
        <f t="shared" si="5"/>
        <v>8789.4208300000009</v>
      </c>
      <c r="F42" s="977">
        <f t="shared" si="5"/>
        <v>8563.8366600000008</v>
      </c>
      <c r="G42" s="977">
        <f t="shared" si="5"/>
        <v>8139.8702499999999</v>
      </c>
      <c r="H42" s="977"/>
      <c r="J42" s="977"/>
      <c r="K42" s="977"/>
      <c r="L42" s="977"/>
    </row>
    <row r="43" spans="2:12">
      <c r="B43" s="979" t="s">
        <v>831</v>
      </c>
      <c r="D43" s="977">
        <f t="shared" si="5"/>
        <v>0</v>
      </c>
      <c r="E43" s="977">
        <f>E19/1000</f>
        <v>0</v>
      </c>
      <c r="F43" s="977">
        <f t="shared" si="5"/>
        <v>0</v>
      </c>
      <c r="G43" s="977">
        <f>G19/1000</f>
        <v>23151.796469999997</v>
      </c>
      <c r="H43" s="977"/>
      <c r="J43" s="977"/>
      <c r="K43" s="977"/>
      <c r="L43" s="977"/>
    </row>
    <row r="44" spans="2:12">
      <c r="B44" s="980" t="s">
        <v>419</v>
      </c>
      <c r="D44" s="978">
        <f>SUM(D40:D43)</f>
        <v>136946.32856843708</v>
      </c>
      <c r="E44" s="978">
        <f>SUM(E40:E43)</f>
        <v>287645.05142330768</v>
      </c>
      <c r="F44" s="978">
        <f>SUM(F40:F43)</f>
        <v>430359.22178934095</v>
      </c>
      <c r="G44" s="978">
        <f>SUM(G40:G43)</f>
        <v>516747.26449999999</v>
      </c>
      <c r="H44" s="977"/>
    </row>
    <row r="45" spans="2:12">
      <c r="B45" s="980"/>
      <c r="D45" s="978"/>
      <c r="E45" s="978"/>
      <c r="F45" s="978"/>
      <c r="G45" s="978"/>
      <c r="H45" s="977"/>
    </row>
    <row r="46" spans="2:12" ht="16.5">
      <c r="B46" s="316" t="s">
        <v>565</v>
      </c>
      <c r="D46" s="978"/>
      <c r="E46" s="978">
        <f>E22/1000</f>
        <v>343.18926962268353</v>
      </c>
      <c r="F46" s="978">
        <f>F22/1000</f>
        <v>710.29253000000006</v>
      </c>
      <c r="G46" s="978">
        <f>G22/1000</f>
        <v>278.70994999999999</v>
      </c>
      <c r="H46" s="977"/>
    </row>
    <row r="47" spans="2:12" ht="16.5">
      <c r="B47" s="316"/>
      <c r="D47" s="978"/>
      <c r="E47" s="978"/>
      <c r="F47" s="978"/>
      <c r="G47" s="978"/>
      <c r="H47" s="977"/>
    </row>
    <row r="48" spans="2:12">
      <c r="B48" s="980" t="s">
        <v>419</v>
      </c>
      <c r="D48" s="1001">
        <v>137010</v>
      </c>
      <c r="E48" s="978">
        <f>E44</f>
        <v>287645.05142330768</v>
      </c>
      <c r="F48" s="978">
        <f>F44</f>
        <v>430359.22178934095</v>
      </c>
      <c r="G48" s="978">
        <f>G44</f>
        <v>516747.26449999999</v>
      </c>
      <c r="H48" s="977"/>
    </row>
    <row r="50" spans="2:7">
      <c r="B50" s="980" t="s">
        <v>566</v>
      </c>
    </row>
    <row r="51" spans="2:7">
      <c r="B51" s="979" t="s">
        <v>936</v>
      </c>
      <c r="D51" s="985">
        <f>1-D40/D33</f>
        <v>0.40846687930572623</v>
      </c>
      <c r="E51" s="985">
        <f t="shared" ref="E51:G51" si="6">1-E40/E33</f>
        <v>0.43208291081029504</v>
      </c>
      <c r="F51" s="985">
        <f t="shared" si="6"/>
        <v>0.3276698106217687</v>
      </c>
      <c r="G51" s="985">
        <f t="shared" si="6"/>
        <v>0.33251851435858137</v>
      </c>
    </row>
    <row r="52" spans="2:7">
      <c r="B52" s="979" t="s">
        <v>937</v>
      </c>
      <c r="D52" s="985">
        <f>1-D41/D34</f>
        <v>0.32757004779543053</v>
      </c>
      <c r="E52" s="985">
        <f t="shared" ref="E52:G52" si="7">1-E41/E34</f>
        <v>0.30528149909245561</v>
      </c>
      <c r="F52" s="985">
        <f t="shared" si="7"/>
        <v>0.41101023354136379</v>
      </c>
      <c r="G52" s="985">
        <f t="shared" si="7"/>
        <v>0.25737157253740262</v>
      </c>
    </row>
    <row r="53" spans="2:7">
      <c r="B53" s="979" t="s">
        <v>938</v>
      </c>
      <c r="D53" s="985">
        <f>1-D42/D35</f>
        <v>0.43782616322626855</v>
      </c>
      <c r="E53" s="985">
        <f t="shared" ref="E53:G55" si="8">1-E42/E35</f>
        <v>0.80658258809060157</v>
      </c>
      <c r="F53" s="985">
        <f t="shared" si="8"/>
        <v>0.67053621199963054</v>
      </c>
      <c r="G53" s="985">
        <f t="shared" si="8"/>
        <v>0.2308886364485736</v>
      </c>
    </row>
    <row r="54" spans="2:7">
      <c r="B54" s="979" t="s">
        <v>831</v>
      </c>
      <c r="D54" s="985"/>
      <c r="E54" s="985"/>
      <c r="F54" s="985"/>
      <c r="G54" s="985">
        <f t="shared" ref="G54" si="9">1-G43/G36</f>
        <v>0.54946831109111893</v>
      </c>
    </row>
    <row r="55" spans="2:7">
      <c r="B55" s="980" t="s">
        <v>947</v>
      </c>
      <c r="C55" s="980"/>
      <c r="D55" s="986">
        <f>1-D44/D37</f>
        <v>0.3853757221785814</v>
      </c>
      <c r="E55" s="986">
        <f t="shared" si="8"/>
        <v>0.45809744312681633</v>
      </c>
      <c r="F55" s="986">
        <f t="shared" si="8"/>
        <v>0.34340185419154667</v>
      </c>
      <c r="G55" s="986">
        <f t="shared" si="8"/>
        <v>0.34490952294710941</v>
      </c>
    </row>
    <row r="61" spans="2:7">
      <c r="E61" s="977"/>
    </row>
    <row r="62" spans="2:7">
      <c r="E62" s="977"/>
    </row>
    <row r="63" spans="2:7">
      <c r="E63" s="977"/>
    </row>
    <row r="64" spans="2:7">
      <c r="E64" s="977"/>
    </row>
  </sheetData>
  <phoneticPr fontId="2" type="noConversion"/>
  <conditionalFormatting sqref="D12:G12">
    <cfRule type="cellIs" dxfId="23" priority="8" operator="equal">
      <formula>0</formula>
    </cfRule>
  </conditionalFormatting>
  <conditionalFormatting sqref="D25:G25">
    <cfRule type="cellIs" dxfId="22" priority="2" operator="equal">
      <formula>0</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18B3B-3DE6-404C-B971-FD0F9CC4AF7E}">
  <dimension ref="B2:J26"/>
  <sheetViews>
    <sheetView workbookViewId="0"/>
  </sheetViews>
  <sheetFormatPr defaultRowHeight="14.5"/>
  <cols>
    <col min="2" max="2" width="4.1796875" bestFit="1" customWidth="1"/>
    <col min="3" max="3" width="49.453125" customWidth="1"/>
    <col min="4" max="4" width="22.54296875" customWidth="1"/>
    <col min="5" max="6" width="21.81640625" customWidth="1"/>
    <col min="7" max="7" width="19.81640625" customWidth="1"/>
    <col min="8" max="9" width="20.1796875" bestFit="1" customWidth="1"/>
    <col min="10" max="10" width="15.81640625" bestFit="1" customWidth="1"/>
  </cols>
  <sheetData>
    <row r="2" spans="2:10">
      <c r="B2" s="25" t="s">
        <v>121</v>
      </c>
      <c r="I2" s="619" t="s">
        <v>840</v>
      </c>
      <c r="J2" s="619"/>
    </row>
    <row r="3" spans="2:10" ht="14.5" customHeight="1">
      <c r="D3" s="44" t="s">
        <v>124</v>
      </c>
      <c r="E3" s="44" t="s">
        <v>125</v>
      </c>
      <c r="F3" s="44" t="s">
        <v>126</v>
      </c>
      <c r="G3" s="44" t="s">
        <v>127</v>
      </c>
      <c r="H3" s="44" t="s">
        <v>310</v>
      </c>
      <c r="I3" s="44" t="s">
        <v>311</v>
      </c>
      <c r="J3" s="44" t="s">
        <v>430</v>
      </c>
    </row>
    <row r="4" spans="2:10">
      <c r="C4" s="42" t="s">
        <v>114</v>
      </c>
      <c r="D4" s="622" t="s">
        <v>185</v>
      </c>
      <c r="E4" s="622"/>
      <c r="F4" s="622"/>
      <c r="G4" s="622"/>
      <c r="H4" s="622"/>
      <c r="I4" s="622"/>
      <c r="J4" s="623"/>
    </row>
    <row r="5" spans="2:10">
      <c r="C5" s="30" t="s">
        <v>115</v>
      </c>
      <c r="D5" s="620">
        <v>4.1338E-2</v>
      </c>
      <c r="E5" s="620">
        <v>4.0692399999999997E-2</v>
      </c>
      <c r="F5" s="620">
        <v>4.0653399999999999E-2</v>
      </c>
      <c r="G5" s="620">
        <v>4.0459299999999997E-2</v>
      </c>
      <c r="H5" s="620">
        <v>6.8216765468647078E-2</v>
      </c>
      <c r="I5" s="624">
        <f t="shared" ref="I5:J10" si="0">H5</f>
        <v>6.8216765468647078E-2</v>
      </c>
      <c r="J5" s="624">
        <f t="shared" si="0"/>
        <v>6.8216765468647078E-2</v>
      </c>
    </row>
    <row r="6" spans="2:10">
      <c r="C6" s="30" t="s">
        <v>116</v>
      </c>
      <c r="D6" s="620">
        <v>4.0663650000000003E-2</v>
      </c>
      <c r="E6" s="620">
        <v>4.065933E-2</v>
      </c>
      <c r="F6" s="620">
        <v>4.0659019999999997E-2</v>
      </c>
      <c r="G6" s="620">
        <v>4.066546E-2</v>
      </c>
      <c r="H6" s="620">
        <v>6.8216765468647078E-2</v>
      </c>
      <c r="I6" s="624">
        <f t="shared" si="0"/>
        <v>6.8216765468647078E-2</v>
      </c>
      <c r="J6" s="624">
        <f t="shared" si="0"/>
        <v>6.8216765468647078E-2</v>
      </c>
    </row>
    <row r="7" spans="2:10">
      <c r="C7" s="30" t="s">
        <v>118</v>
      </c>
      <c r="D7" s="620">
        <v>0.111955061805807</v>
      </c>
      <c r="E7" s="620">
        <v>0.111955061805807</v>
      </c>
      <c r="F7" s="620">
        <v>0.111955061805807</v>
      </c>
      <c r="G7" s="620">
        <v>0.111955061805807</v>
      </c>
      <c r="H7" s="620">
        <v>0.1425173102522217</v>
      </c>
      <c r="I7" s="624">
        <f t="shared" si="0"/>
        <v>0.1425173102522217</v>
      </c>
      <c r="J7" s="624">
        <f t="shared" si="0"/>
        <v>0.1425173102522217</v>
      </c>
    </row>
    <row r="8" spans="2:10">
      <c r="C8" s="30" t="s">
        <v>120</v>
      </c>
      <c r="D8" s="620">
        <v>0.19186572181439299</v>
      </c>
      <c r="E8" s="620">
        <v>0.19186572181439299</v>
      </c>
      <c r="F8" s="620">
        <v>0.19186572181439299</v>
      </c>
      <c r="G8" s="620">
        <v>0.19186572181439299</v>
      </c>
      <c r="H8" s="620">
        <v>0.27833626419170177</v>
      </c>
      <c r="I8" s="624">
        <f t="shared" si="0"/>
        <v>0.27833626419170177</v>
      </c>
      <c r="J8" s="624">
        <f t="shared" si="0"/>
        <v>0.27833626419170177</v>
      </c>
    </row>
    <row r="9" spans="2:10">
      <c r="C9" s="30" t="s">
        <v>122</v>
      </c>
      <c r="D9" s="620">
        <v>0.465497932290734</v>
      </c>
      <c r="E9" s="620">
        <v>0.465497932290734</v>
      </c>
      <c r="F9" s="620">
        <v>0.465497932290734</v>
      </c>
      <c r="G9" s="620">
        <v>0.465497932290734</v>
      </c>
      <c r="H9" s="620">
        <v>0.48079934088201726</v>
      </c>
      <c r="I9" s="624">
        <f t="shared" si="0"/>
        <v>0.48079934088201726</v>
      </c>
      <c r="J9" s="624">
        <f t="shared" si="0"/>
        <v>0.48079934088201726</v>
      </c>
    </row>
    <row r="10" spans="2:10">
      <c r="C10" s="30" t="s">
        <v>123</v>
      </c>
      <c r="D10" s="620">
        <v>1</v>
      </c>
      <c r="E10" s="620">
        <v>1</v>
      </c>
      <c r="F10" s="620">
        <v>1</v>
      </c>
      <c r="G10" s="620">
        <v>1</v>
      </c>
      <c r="H10" s="620">
        <v>1</v>
      </c>
      <c r="I10" s="624">
        <f t="shared" si="0"/>
        <v>1</v>
      </c>
      <c r="J10" s="624">
        <f t="shared" si="0"/>
        <v>1</v>
      </c>
    </row>
    <row r="11" spans="2:10">
      <c r="C11" s="42" t="s">
        <v>117</v>
      </c>
      <c r="D11" s="621" t="s">
        <v>185</v>
      </c>
      <c r="E11" s="621"/>
      <c r="F11" s="621"/>
      <c r="G11" s="621"/>
      <c r="H11" s="621"/>
      <c r="I11" s="625"/>
      <c r="J11" s="625"/>
    </row>
    <row r="12" spans="2:10">
      <c r="C12" s="30" t="s">
        <v>115</v>
      </c>
      <c r="D12" s="620">
        <v>0</v>
      </c>
      <c r="E12" s="620">
        <v>0</v>
      </c>
      <c r="F12" s="620">
        <v>0</v>
      </c>
      <c r="G12" s="620">
        <v>0</v>
      </c>
      <c r="H12" s="620">
        <v>2.7778220505378204E-2</v>
      </c>
      <c r="I12" s="624">
        <f t="shared" ref="I12:J15" si="1">H12</f>
        <v>2.7778220505378204E-2</v>
      </c>
      <c r="J12" s="624">
        <f t="shared" si="1"/>
        <v>2.7778220505378204E-2</v>
      </c>
    </row>
    <row r="13" spans="2:10">
      <c r="C13" s="30" t="s">
        <v>116</v>
      </c>
      <c r="D13" s="620">
        <v>4.8025855533946199E-2</v>
      </c>
      <c r="E13" s="620">
        <v>4.8025855533946199E-2</v>
      </c>
      <c r="F13" s="620">
        <v>4.8025855533946199E-2</v>
      </c>
      <c r="G13" s="620">
        <v>4.7360351332875202E-2</v>
      </c>
      <c r="H13" s="620">
        <v>2.7778220505378204E-2</v>
      </c>
      <c r="I13" s="624">
        <f t="shared" si="1"/>
        <v>2.7778220505378204E-2</v>
      </c>
      <c r="J13" s="624">
        <f t="shared" si="1"/>
        <v>2.7778220505378204E-2</v>
      </c>
    </row>
    <row r="14" spans="2:10">
      <c r="C14" s="30" t="s">
        <v>118</v>
      </c>
      <c r="D14" s="620">
        <v>0.26029777427096501</v>
      </c>
      <c r="E14" s="620">
        <v>0.26029777427096501</v>
      </c>
      <c r="F14" s="620">
        <v>0.26029777427096501</v>
      </c>
      <c r="G14" s="620">
        <v>0.24188438744666399</v>
      </c>
      <c r="H14" s="620">
        <v>0.24313183543776135</v>
      </c>
      <c r="I14" s="624">
        <f t="shared" si="1"/>
        <v>0.24313183543776135</v>
      </c>
      <c r="J14" s="624">
        <f t="shared" si="1"/>
        <v>0.24313183543776135</v>
      </c>
    </row>
    <row r="15" spans="2:10">
      <c r="C15" s="30" t="s">
        <v>119</v>
      </c>
      <c r="D15" s="620">
        <v>1</v>
      </c>
      <c r="E15" s="620">
        <v>1</v>
      </c>
      <c r="F15" s="620">
        <v>1</v>
      </c>
      <c r="G15" s="620">
        <v>1</v>
      </c>
      <c r="H15" s="620">
        <v>1</v>
      </c>
      <c r="I15" s="624">
        <f t="shared" si="1"/>
        <v>1</v>
      </c>
      <c r="J15" s="624">
        <f t="shared" si="1"/>
        <v>1</v>
      </c>
    </row>
    <row r="18" spans="3:8">
      <c r="C18" s="30" t="s">
        <v>2</v>
      </c>
    </row>
    <row r="19" spans="3:8">
      <c r="C19" s="30" t="s">
        <v>2</v>
      </c>
    </row>
    <row r="21" spans="3:8">
      <c r="H21" s="999"/>
    </row>
    <row r="22" spans="3:8">
      <c r="H22" s="999"/>
    </row>
    <row r="23" spans="3:8">
      <c r="H23" s="999"/>
    </row>
    <row r="24" spans="3:8">
      <c r="H24" s="999"/>
    </row>
    <row r="25" spans="3:8">
      <c r="H25" s="999"/>
    </row>
    <row r="26" spans="3:8">
      <c r="H26" s="999"/>
    </row>
  </sheetData>
  <phoneticPr fontId="2"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D7A66-4D8C-46A0-B3C5-5535BFF95C56}">
  <dimension ref="A1:T34"/>
  <sheetViews>
    <sheetView workbookViewId="0"/>
  </sheetViews>
  <sheetFormatPr defaultColWidth="8.81640625" defaultRowHeight="13"/>
  <cols>
    <col min="1" max="1" width="16.1796875" style="271" customWidth="1"/>
    <col min="2" max="2" width="10.453125" style="271" bestFit="1" customWidth="1"/>
    <col min="3" max="3" width="10.81640625" style="271" bestFit="1" customWidth="1"/>
    <col min="4" max="4" width="13.1796875" style="271" bestFit="1" customWidth="1"/>
    <col min="5" max="5" width="12.1796875" style="271" bestFit="1" customWidth="1"/>
    <col min="6" max="6" width="10.1796875" style="271" customWidth="1"/>
    <col min="7" max="7" width="14.453125" style="271" bestFit="1" customWidth="1"/>
    <col min="8" max="11" width="13.1796875" style="271" customWidth="1"/>
    <col min="12" max="12" width="14.453125" style="271" customWidth="1"/>
    <col min="13" max="13" width="15.453125" style="271" customWidth="1"/>
    <col min="14" max="14" width="14.453125" style="271" customWidth="1"/>
    <col min="15" max="16" width="14.453125" style="271" bestFit="1" customWidth="1"/>
    <col min="17" max="17" width="12.81640625" style="271" bestFit="1" customWidth="1"/>
    <col min="18" max="18" width="14.1796875" style="271" bestFit="1" customWidth="1"/>
    <col min="19" max="20" width="14.453125" style="271" bestFit="1" customWidth="1"/>
    <col min="21" max="16384" width="8.81640625" style="271"/>
  </cols>
  <sheetData>
    <row r="1" spans="1:20" ht="13.5">
      <c r="A1" s="269" t="s">
        <v>399</v>
      </c>
      <c r="B1" s="270">
        <v>46203</v>
      </c>
    </row>
    <row r="3" spans="1:20" ht="13.5">
      <c r="A3" s="213" t="s">
        <v>400</v>
      </c>
      <c r="B3" s="214"/>
      <c r="C3" s="215"/>
      <c r="D3" s="215"/>
      <c r="E3" s="215"/>
      <c r="F3" s="216"/>
      <c r="G3" s="216"/>
      <c r="H3" s="217">
        <v>43830</v>
      </c>
      <c r="I3" s="217">
        <v>44196</v>
      </c>
      <c r="J3" s="217">
        <v>44561</v>
      </c>
      <c r="K3" s="217">
        <v>44926</v>
      </c>
      <c r="L3" s="217">
        <v>45291</v>
      </c>
      <c r="M3" s="217">
        <v>45473</v>
      </c>
      <c r="N3" s="217">
        <v>45657</v>
      </c>
      <c r="O3" s="217">
        <v>46022</v>
      </c>
      <c r="P3" s="217">
        <v>46203</v>
      </c>
      <c r="Q3" s="217"/>
    </row>
    <row r="4" spans="1:20" ht="13.5">
      <c r="A4" s="218"/>
      <c r="B4" s="219" t="s">
        <v>401</v>
      </c>
      <c r="C4" s="220" t="s">
        <v>402</v>
      </c>
      <c r="D4" s="220" t="s">
        <v>403</v>
      </c>
      <c r="E4" s="220" t="s">
        <v>404</v>
      </c>
      <c r="F4" s="221" t="s">
        <v>405</v>
      </c>
      <c r="G4" s="221" t="s">
        <v>406</v>
      </c>
      <c r="H4" s="222" t="s">
        <v>407</v>
      </c>
      <c r="I4" s="222" t="s">
        <v>408</v>
      </c>
      <c r="J4" s="222" t="s">
        <v>409</v>
      </c>
      <c r="K4" s="222" t="s">
        <v>410</v>
      </c>
      <c r="L4" s="222" t="s">
        <v>411</v>
      </c>
      <c r="M4" s="219">
        <v>45473</v>
      </c>
      <c r="N4" s="222" t="s">
        <v>412</v>
      </c>
      <c r="O4" s="222" t="s">
        <v>413</v>
      </c>
      <c r="P4" s="222" t="s">
        <v>414</v>
      </c>
      <c r="Q4" s="222" t="s">
        <v>415</v>
      </c>
      <c r="S4" s="222" t="s">
        <v>546</v>
      </c>
    </row>
    <row r="5" spans="1:20" ht="13.4" customHeight="1">
      <c r="A5" s="1355" t="s">
        <v>416</v>
      </c>
      <c r="B5" s="1358">
        <v>43703</v>
      </c>
      <c r="C5" s="223">
        <v>43830</v>
      </c>
      <c r="D5" s="1352">
        <v>1039055.0496839762</v>
      </c>
      <c r="E5" s="272">
        <f>$D$5/4</f>
        <v>259763.76242099405</v>
      </c>
      <c r="F5" s="224">
        <v>40.686511441342603</v>
      </c>
      <c r="G5" s="272">
        <f t="shared" ref="G5:G16" si="0">E5*F5</f>
        <v>10568881.291787976</v>
      </c>
      <c r="H5" s="273">
        <f>$G$5/($B$1-$B$5)*(H3-B5)</f>
        <v>536899.1696228293</v>
      </c>
      <c r="I5" s="273">
        <f>$G$5/($B$1-$B$5)*(I3-H3)</f>
        <v>1547284.2211177598</v>
      </c>
      <c r="J5" s="273">
        <f>$G$5/($B$1-$B$5)*(J3-I3)</f>
        <v>1543056.6686010447</v>
      </c>
      <c r="K5" s="273">
        <f>$G$5/($B$1-$B$5)*(K3-J3)</f>
        <v>1543056.6686010447</v>
      </c>
      <c r="L5" s="273">
        <f>$G$5/($B$1-$B$5)*(L3-K3)</f>
        <v>1543056.6686010447</v>
      </c>
      <c r="M5" s="273">
        <f>$G$5/($B$1-$B$5)*(M3-L3)</f>
        <v>769414.55804216478</v>
      </c>
      <c r="N5" s="273">
        <f>$G$5/($B$1-$B$5)*(N3-L3)</f>
        <v>1547284.2211177598</v>
      </c>
      <c r="O5" s="273">
        <f>$G$5/($B$1-$B$5)*(O3-N3)</f>
        <v>1543056.6686010447</v>
      </c>
      <c r="P5" s="273">
        <f>$G$5/($B$1-$B$5)*(P3-O3)</f>
        <v>765187.00552544952</v>
      </c>
      <c r="Q5" s="274"/>
      <c r="R5" s="275">
        <f>SUM(H5:Q5)-G5-M5</f>
        <v>0</v>
      </c>
      <c r="S5" s="276">
        <v>1412002.5405828739</v>
      </c>
      <c r="T5" s="271">
        <v>1412002.5405828739</v>
      </c>
    </row>
    <row r="6" spans="1:20">
      <c r="A6" s="1356"/>
      <c r="B6" s="1359"/>
      <c r="C6" s="223">
        <v>44196</v>
      </c>
      <c r="D6" s="1353"/>
      <c r="E6" s="272">
        <f>$D$5/4</f>
        <v>259763.76242099405</v>
      </c>
      <c r="F6" s="224">
        <v>40.686511441342603</v>
      </c>
      <c r="G6" s="272">
        <f t="shared" si="0"/>
        <v>10568881.291787976</v>
      </c>
      <c r="H6" s="273">
        <f>$G$6/($B$1-$B$5)*(H3-B5)</f>
        <v>536899.1696228293</v>
      </c>
      <c r="I6" s="273">
        <f>$G$6/($B$1-$B$5)*(I3-H3)</f>
        <v>1547284.2211177598</v>
      </c>
      <c r="J6" s="273">
        <f t="shared" ref="J6:P6" si="1">$G$6/($B$1-$B$5)*(J3-I3)</f>
        <v>1543056.6686010447</v>
      </c>
      <c r="K6" s="273">
        <f t="shared" si="1"/>
        <v>1543056.6686010447</v>
      </c>
      <c r="L6" s="273">
        <f t="shared" si="1"/>
        <v>1543056.6686010447</v>
      </c>
      <c r="M6" s="273">
        <f>$G$6/($B$1-$B$5)*(M3-L3)</f>
        <v>769414.55804216478</v>
      </c>
      <c r="N6" s="273">
        <f>$G$6/($B$1-$B$5)*(N3-L3)</f>
        <v>1547284.2211177598</v>
      </c>
      <c r="O6" s="273">
        <f t="shared" si="1"/>
        <v>1543056.6686010447</v>
      </c>
      <c r="P6" s="273">
        <f t="shared" si="1"/>
        <v>765187.00552544952</v>
      </c>
      <c r="Q6" s="274"/>
      <c r="R6" s="275">
        <f t="shared" ref="R6:R19" si="2">SUM(H6:Q6)-G6-M6</f>
        <v>0</v>
      </c>
      <c r="S6" s="276">
        <v>1412002.5405828739</v>
      </c>
      <c r="T6" s="271">
        <v>1412002.5405828739</v>
      </c>
    </row>
    <row r="7" spans="1:20">
      <c r="A7" s="1356"/>
      <c r="B7" s="1359"/>
      <c r="C7" s="223">
        <v>44561</v>
      </c>
      <c r="D7" s="1353"/>
      <c r="E7" s="272">
        <f>$D$5/4</f>
        <v>259763.76242099405</v>
      </c>
      <c r="F7" s="224">
        <v>40.686511441342603</v>
      </c>
      <c r="G7" s="272">
        <f t="shared" si="0"/>
        <v>10568881.291787976</v>
      </c>
      <c r="H7" s="273">
        <f>$G$7/($B$1-$B$5)*(H3-B5)</f>
        <v>536899.1696228293</v>
      </c>
      <c r="I7" s="273">
        <f>$G$7/($B$1-$B$5)*(I3-H3)</f>
        <v>1547284.2211177598</v>
      </c>
      <c r="J7" s="273">
        <f t="shared" ref="J7:P7" si="3">$G$7/($B$1-$B$5)*(J3-I3)</f>
        <v>1543056.6686010447</v>
      </c>
      <c r="K7" s="273">
        <f t="shared" si="3"/>
        <v>1543056.6686010447</v>
      </c>
      <c r="L7" s="273">
        <f t="shared" si="3"/>
        <v>1543056.6686010447</v>
      </c>
      <c r="M7" s="273">
        <f>$G$7/($B$1-$B$5)*(M3-L3)</f>
        <v>769414.55804216478</v>
      </c>
      <c r="N7" s="273">
        <f>$G$7/($B$1-$B$5)*(N3-L3)</f>
        <v>1547284.2211177598</v>
      </c>
      <c r="O7" s="273">
        <f t="shared" si="3"/>
        <v>1543056.6686010447</v>
      </c>
      <c r="P7" s="273">
        <f t="shared" si="3"/>
        <v>765187.00552544952</v>
      </c>
      <c r="Q7" s="274"/>
      <c r="R7" s="275">
        <f t="shared" si="2"/>
        <v>0</v>
      </c>
      <c r="S7" s="276">
        <v>1412002.5405828739</v>
      </c>
      <c r="T7" s="271">
        <v>1412002.5405828739</v>
      </c>
    </row>
    <row r="8" spans="1:20">
      <c r="A8" s="1357"/>
      <c r="B8" s="1360"/>
      <c r="C8" s="223">
        <v>44926</v>
      </c>
      <c r="D8" s="1354"/>
      <c r="E8" s="272">
        <f>$D$5/4</f>
        <v>259763.76242099405</v>
      </c>
      <c r="F8" s="224">
        <v>40.686511441342603</v>
      </c>
      <c r="G8" s="272">
        <f t="shared" si="0"/>
        <v>10568881.291787976</v>
      </c>
      <c r="H8" s="273">
        <f>$G$8/($B$1-$B$5)*(H3-B5)</f>
        <v>536899.1696228293</v>
      </c>
      <c r="I8" s="273">
        <f>$G$8/($B$1-$B$5)*(I3-H3)</f>
        <v>1547284.2211177598</v>
      </c>
      <c r="J8" s="273">
        <f t="shared" ref="J8:P8" si="4">$G$8/($B$1-$B$5)*(J3-I3)</f>
        <v>1543056.6686010447</v>
      </c>
      <c r="K8" s="273">
        <f t="shared" si="4"/>
        <v>1543056.6686010447</v>
      </c>
      <c r="L8" s="273">
        <f t="shared" si="4"/>
        <v>1543056.6686010447</v>
      </c>
      <c r="M8" s="273">
        <f>$G$8/($B$1-$B$5)*(M3-L3)</f>
        <v>769414.55804216478</v>
      </c>
      <c r="N8" s="273">
        <f>$G$8/($B$1-$B$5)*(N3-L3)</f>
        <v>1547284.2211177598</v>
      </c>
      <c r="O8" s="273">
        <f t="shared" si="4"/>
        <v>1543056.6686010447</v>
      </c>
      <c r="P8" s="273">
        <f t="shared" si="4"/>
        <v>765187.00552544952</v>
      </c>
      <c r="Q8" s="274"/>
      <c r="R8" s="275">
        <f t="shared" si="2"/>
        <v>0</v>
      </c>
      <c r="S8" s="276">
        <v>1412002.5405828739</v>
      </c>
      <c r="T8" s="271">
        <v>1412002.5405828739</v>
      </c>
    </row>
    <row r="9" spans="1:20" ht="13" customHeight="1">
      <c r="A9" s="1355" t="s">
        <v>417</v>
      </c>
      <c r="B9" s="1358">
        <v>44926</v>
      </c>
      <c r="C9" s="223">
        <v>45291</v>
      </c>
      <c r="D9" s="1352">
        <v>76113.156454383963</v>
      </c>
      <c r="E9" s="272">
        <f>$D$9/4</f>
        <v>19028.289113595991</v>
      </c>
      <c r="F9" s="224">
        <v>78.903106398276293</v>
      </c>
      <c r="G9" s="272">
        <f t="shared" si="0"/>
        <v>1501391.120507227</v>
      </c>
      <c r="H9" s="274"/>
      <c r="I9" s="274"/>
      <c r="J9" s="274"/>
      <c r="K9" s="274"/>
      <c r="L9" s="272">
        <f>G9/($B$1-$B$9)*($C$9-$B$9)</f>
        <v>429136.85120214394</v>
      </c>
      <c r="M9" s="272">
        <f>N9/2</f>
        <v>215156.28430134887</v>
      </c>
      <c r="N9" s="272">
        <f>G9/($B$1-$B$9)*($C$10-$C$9)</f>
        <v>430312.56860269775</v>
      </c>
      <c r="O9" s="272">
        <f>G9/($B$1-$B$9)*($C$11-$C$10)</f>
        <v>429136.85120214394</v>
      </c>
      <c r="P9" s="272">
        <f>G9/($B$1-$B$9)*($B$1-$C$11)</f>
        <v>212804.84950024125</v>
      </c>
      <c r="Q9" s="274"/>
      <c r="R9" s="275">
        <f t="shared" si="2"/>
        <v>0</v>
      </c>
      <c r="S9" s="276">
        <f>N9/12*11</f>
        <v>394453.18788580626</v>
      </c>
    </row>
    <row r="10" spans="1:20">
      <c r="A10" s="1356"/>
      <c r="B10" s="1359"/>
      <c r="C10" s="223">
        <v>45657</v>
      </c>
      <c r="D10" s="1353"/>
      <c r="E10" s="272">
        <f>$D$9/4</f>
        <v>19028.289113595991</v>
      </c>
      <c r="F10" s="224">
        <v>78.903106398276293</v>
      </c>
      <c r="G10" s="272">
        <f t="shared" si="0"/>
        <v>1501391.120507227</v>
      </c>
      <c r="H10" s="274"/>
      <c r="I10" s="274"/>
      <c r="J10" s="274"/>
      <c r="K10" s="274"/>
      <c r="L10" s="272">
        <f>G10/($B$1-$B$9)*($C$9-$B$9)</f>
        <v>429136.85120214394</v>
      </c>
      <c r="M10" s="272">
        <f t="shared" ref="M10:M16" si="5">N10/2</f>
        <v>215156.28430134887</v>
      </c>
      <c r="N10" s="272">
        <f>G10/($B$1-$B$9)*($C$10-$C$9)</f>
        <v>430312.56860269775</v>
      </c>
      <c r="O10" s="272">
        <f>G10/($B$1-$B$9)*($C$11-$C$10)</f>
        <v>429136.85120214394</v>
      </c>
      <c r="P10" s="272">
        <f>G10/($B$1-$B$9)*($B$1-$C$11)</f>
        <v>212804.84950024125</v>
      </c>
      <c r="Q10" s="274"/>
      <c r="R10" s="275">
        <f t="shared" si="2"/>
        <v>0</v>
      </c>
      <c r="S10" s="276">
        <f t="shared" ref="S10:S15" si="6">N10/12*11</f>
        <v>394453.18788580626</v>
      </c>
    </row>
    <row r="11" spans="1:20">
      <c r="A11" s="1356"/>
      <c r="B11" s="1359"/>
      <c r="C11" s="223">
        <v>46022</v>
      </c>
      <c r="D11" s="1353"/>
      <c r="E11" s="272">
        <f>$D$9/4</f>
        <v>19028.289113595991</v>
      </c>
      <c r="F11" s="224">
        <v>78.903106398276293</v>
      </c>
      <c r="G11" s="272">
        <f t="shared" si="0"/>
        <v>1501391.120507227</v>
      </c>
      <c r="H11" s="274"/>
      <c r="I11" s="274"/>
      <c r="J11" s="274"/>
      <c r="K11" s="274"/>
      <c r="L11" s="272">
        <f>G11/($B$1-$B$9)*($C$9-$B$9)</f>
        <v>429136.85120214394</v>
      </c>
      <c r="M11" s="272">
        <f t="shared" si="5"/>
        <v>215156.28430134887</v>
      </c>
      <c r="N11" s="272">
        <f>G11/($B$1-$B$9)*($C$10-$C$9)</f>
        <v>430312.56860269775</v>
      </c>
      <c r="O11" s="272">
        <f>G11/($B$1-$B$9)*($C$11-$C$10)</f>
        <v>429136.85120214394</v>
      </c>
      <c r="P11" s="272">
        <f>G11/($B$1-$B$9)*($B$1-$C$11)</f>
        <v>212804.84950024125</v>
      </c>
      <c r="Q11" s="274"/>
      <c r="R11" s="275">
        <f t="shared" si="2"/>
        <v>0</v>
      </c>
      <c r="S11" s="276">
        <f t="shared" si="6"/>
        <v>394453.18788580626</v>
      </c>
    </row>
    <row r="12" spans="1:20">
      <c r="A12" s="1357"/>
      <c r="B12" s="1360"/>
      <c r="C12" s="223">
        <v>46387</v>
      </c>
      <c r="D12" s="1354"/>
      <c r="E12" s="272">
        <f>$D$9/4</f>
        <v>19028.289113595991</v>
      </c>
      <c r="F12" s="224">
        <v>78.903106398276293</v>
      </c>
      <c r="G12" s="272">
        <f t="shared" si="0"/>
        <v>1501391.120507227</v>
      </c>
      <c r="H12" s="274"/>
      <c r="I12" s="274"/>
      <c r="J12" s="274"/>
      <c r="K12" s="274"/>
      <c r="L12" s="272">
        <f>$G$12/4</f>
        <v>375347.78012680676</v>
      </c>
      <c r="M12" s="272">
        <f>N12/2</f>
        <v>187673.89006340338</v>
      </c>
      <c r="N12" s="272">
        <f>$G$12/4</f>
        <v>375347.78012680676</v>
      </c>
      <c r="O12" s="272">
        <f>$G$12/4</f>
        <v>375347.78012680676</v>
      </c>
      <c r="P12" s="272">
        <f>$G$12/4</f>
        <v>375347.78012680676</v>
      </c>
      <c r="Q12" s="274"/>
      <c r="R12" s="275">
        <f t="shared" si="2"/>
        <v>0</v>
      </c>
      <c r="S12" s="276">
        <f t="shared" si="6"/>
        <v>344068.79844957287</v>
      </c>
    </row>
    <row r="13" spans="1:20" ht="13" customHeight="1">
      <c r="A13" s="1355" t="s">
        <v>418</v>
      </c>
      <c r="B13" s="1358">
        <v>45291</v>
      </c>
      <c r="C13" s="223">
        <v>45657</v>
      </c>
      <c r="D13" s="1352">
        <v>357323.42905254406</v>
      </c>
      <c r="E13" s="272">
        <f>$D$13/4</f>
        <v>89330.857263136015</v>
      </c>
      <c r="F13" s="224">
        <v>110.037535793714</v>
      </c>
      <c r="G13" s="272">
        <f t="shared" si="0"/>
        <v>9829747.4035754856</v>
      </c>
      <c r="H13" s="274"/>
      <c r="I13" s="274"/>
      <c r="J13" s="274"/>
      <c r="K13" s="274"/>
      <c r="L13" s="274"/>
      <c r="M13" s="272">
        <f t="shared" si="5"/>
        <v>1972416.419796397</v>
      </c>
      <c r="N13" s="273">
        <f>G13/($B$1-$B$13)*($C$13-$B$13)</f>
        <v>3944832.839592794</v>
      </c>
      <c r="O13" s="273">
        <f>G13/($B$1-$B$13)*($C$14-$C$13)</f>
        <v>3934054.6077906275</v>
      </c>
      <c r="P13" s="273">
        <f>G13/($B$1-$B$13)*($B$1-$C$14)</f>
        <v>1950859.9561920646</v>
      </c>
      <c r="Q13" s="274"/>
      <c r="R13" s="275">
        <f t="shared" si="2"/>
        <v>0</v>
      </c>
      <c r="S13" s="276">
        <f>N13/12*11</f>
        <v>3616096.7696267278</v>
      </c>
    </row>
    <row r="14" spans="1:20">
      <c r="A14" s="1356"/>
      <c r="B14" s="1359"/>
      <c r="C14" s="223">
        <v>46022</v>
      </c>
      <c r="D14" s="1353"/>
      <c r="E14" s="272">
        <f>$D$13/4</f>
        <v>89330.857263136015</v>
      </c>
      <c r="F14" s="224">
        <v>110.037535793714</v>
      </c>
      <c r="G14" s="272">
        <f t="shared" si="0"/>
        <v>9829747.4035754856</v>
      </c>
      <c r="H14" s="274"/>
      <c r="I14" s="274"/>
      <c r="J14" s="274"/>
      <c r="K14" s="274"/>
      <c r="L14" s="274"/>
      <c r="M14" s="272">
        <f t="shared" si="5"/>
        <v>1972416.419796397</v>
      </c>
      <c r="N14" s="273">
        <f>G14/($B$1-$B$13)*($C$13-$B$13)</f>
        <v>3944832.839592794</v>
      </c>
      <c r="O14" s="273">
        <f>G14/($B$1-$B$13)*($C$14-$C$13)</f>
        <v>3934054.6077906275</v>
      </c>
      <c r="P14" s="273">
        <f>G14/($B$1-$B$13)*($B$1-$C$14)</f>
        <v>1950859.9561920646</v>
      </c>
      <c r="Q14" s="274"/>
      <c r="R14" s="275">
        <f t="shared" si="2"/>
        <v>0</v>
      </c>
      <c r="S14" s="276">
        <f t="shared" si="6"/>
        <v>3616096.7696267278</v>
      </c>
    </row>
    <row r="15" spans="1:20">
      <c r="A15" s="1356"/>
      <c r="B15" s="1359"/>
      <c r="C15" s="223">
        <v>46387</v>
      </c>
      <c r="D15" s="1353"/>
      <c r="E15" s="272">
        <f>$D$13/4</f>
        <v>89330.857263136015</v>
      </c>
      <c r="F15" s="224">
        <v>110.037535793714</v>
      </c>
      <c r="G15" s="272">
        <f t="shared" si="0"/>
        <v>9829747.4035754856</v>
      </c>
      <c r="H15" s="274"/>
      <c r="I15" s="274"/>
      <c r="J15" s="274"/>
      <c r="K15" s="274"/>
      <c r="L15" s="274"/>
      <c r="M15" s="272">
        <f t="shared" si="5"/>
        <v>1638291.2339292476</v>
      </c>
      <c r="N15" s="273">
        <f>$G$15/3</f>
        <v>3276582.4678584952</v>
      </c>
      <c r="O15" s="273">
        <f>$G$15/3</f>
        <v>3276582.4678584952</v>
      </c>
      <c r="P15" s="273">
        <f>$G$15/3</f>
        <v>3276582.4678584952</v>
      </c>
      <c r="Q15" s="274"/>
      <c r="R15" s="275">
        <f t="shared" si="2"/>
        <v>0</v>
      </c>
      <c r="S15" s="276">
        <f t="shared" si="6"/>
        <v>3003533.9288702873</v>
      </c>
    </row>
    <row r="16" spans="1:20">
      <c r="A16" s="1357"/>
      <c r="B16" s="1360"/>
      <c r="C16" s="223">
        <v>46752</v>
      </c>
      <c r="D16" s="1354"/>
      <c r="E16" s="272">
        <f>$D$13/4</f>
        <v>89330.857263136015</v>
      </c>
      <c r="F16" s="224">
        <v>110.037535793714</v>
      </c>
      <c r="G16" s="272">
        <f t="shared" si="0"/>
        <v>9829747.4035754856</v>
      </c>
      <c r="H16" s="274"/>
      <c r="I16" s="274"/>
      <c r="J16" s="274"/>
      <c r="K16" s="274"/>
      <c r="L16" s="274"/>
      <c r="M16" s="272">
        <f t="shared" si="5"/>
        <v>1228718.4254469357</v>
      </c>
      <c r="N16" s="273">
        <f>$G$16/4</f>
        <v>2457436.8508938714</v>
      </c>
      <c r="O16" s="273">
        <f>$G$16/4</f>
        <v>2457436.8508938714</v>
      </c>
      <c r="P16" s="273">
        <f>$G$16/4</f>
        <v>2457436.8508938714</v>
      </c>
      <c r="Q16" s="273">
        <f>$G$16/4</f>
        <v>2457436.8508938714</v>
      </c>
      <c r="R16" s="275">
        <f t="shared" si="2"/>
        <v>0</v>
      </c>
      <c r="S16" s="276">
        <f>N16/12*11</f>
        <v>2252650.4466527156</v>
      </c>
    </row>
    <row r="17" spans="1:20">
      <c r="R17" s="275"/>
    </row>
    <row r="18" spans="1:20" ht="13.5">
      <c r="B18" s="277" t="s">
        <v>419</v>
      </c>
      <c r="C18" s="269"/>
      <c r="D18" s="278">
        <f>SUM(D5:D16)</f>
        <v>1472491.6351909041</v>
      </c>
      <c r="E18" s="279"/>
      <c r="F18" s="269"/>
      <c r="G18" s="278">
        <f t="shared" ref="G18:P18" si="7">SUM(G5:G16)</f>
        <v>87600079.263482735</v>
      </c>
      <c r="H18" s="278">
        <f t="shared" si="7"/>
        <v>2147596.6784913172</v>
      </c>
      <c r="I18" s="278">
        <f t="shared" si="7"/>
        <v>6189136.8844710393</v>
      </c>
      <c r="J18" s="278">
        <f t="shared" si="7"/>
        <v>6172226.6744041787</v>
      </c>
      <c r="K18" s="278">
        <f t="shared" si="7"/>
        <v>6172226.6744041787</v>
      </c>
      <c r="L18" s="278">
        <f t="shared" si="7"/>
        <v>7834985.008137418</v>
      </c>
      <c r="M18" s="278">
        <f t="shared" si="7"/>
        <v>10722643.474105086</v>
      </c>
      <c r="N18" s="278">
        <f t="shared" si="7"/>
        <v>21479107.368343893</v>
      </c>
      <c r="O18" s="278">
        <f t="shared" si="7"/>
        <v>21437113.542471036</v>
      </c>
      <c r="P18" s="278">
        <f t="shared" si="7"/>
        <v>13710249.581865825</v>
      </c>
      <c r="Q18" s="278">
        <f>SUM(Q5:Q16)</f>
        <v>2457436.8508938714</v>
      </c>
      <c r="R18" s="275">
        <f t="shared" si="2"/>
        <v>0</v>
      </c>
      <c r="S18" s="275">
        <f>SUM(H18:L18)</f>
        <v>28516171.919908129</v>
      </c>
      <c r="T18" s="275">
        <f>SUM(S5:S16)</f>
        <v>19663816.439214945</v>
      </c>
    </row>
    <row r="19" spans="1:20">
      <c r="G19" s="275"/>
      <c r="H19" s="275"/>
      <c r="I19" s="275"/>
      <c r="J19" s="275"/>
      <c r="K19" s="275"/>
      <c r="L19" s="275"/>
      <c r="M19" s="275"/>
      <c r="N19" s="275"/>
      <c r="O19" s="275"/>
      <c r="P19" s="275"/>
      <c r="Q19" s="275"/>
      <c r="R19" s="275">
        <f t="shared" si="2"/>
        <v>0</v>
      </c>
    </row>
    <row r="20" spans="1:20">
      <c r="H20" s="276"/>
      <c r="I20" s="276"/>
      <c r="J20" s="276"/>
      <c r="K20" s="276"/>
      <c r="L20" s="276"/>
      <c r="N20" s="276"/>
      <c r="P20" s="276"/>
      <c r="Q20" s="276"/>
      <c r="R20" s="275"/>
      <c r="S20" s="275">
        <f>S18+T18</f>
        <v>48179988.359123074</v>
      </c>
    </row>
    <row r="21" spans="1:20">
      <c r="H21" s="275"/>
      <c r="I21" s="275"/>
      <c r="J21" s="275"/>
      <c r="K21" s="275"/>
      <c r="L21" s="275"/>
      <c r="M21" s="275"/>
      <c r="N21" s="275"/>
      <c r="O21" s="275"/>
      <c r="P21" s="275"/>
      <c r="Q21" s="275"/>
      <c r="R21" s="275"/>
    </row>
    <row r="22" spans="1:20" ht="13.5">
      <c r="A22" s="227" t="s">
        <v>420</v>
      </c>
      <c r="B22" s="225"/>
      <c r="C22" s="215"/>
      <c r="D22" s="215"/>
      <c r="E22" s="216"/>
      <c r="F22" s="216"/>
      <c r="G22" s="226"/>
      <c r="H22" s="226"/>
      <c r="I22" s="226"/>
      <c r="J22" s="226"/>
      <c r="K22" s="226"/>
      <c r="L22" s="226"/>
      <c r="M22" s="226"/>
      <c r="N22" s="226"/>
      <c r="O22" s="226"/>
      <c r="P22" s="226"/>
      <c r="Q22" s="226"/>
      <c r="R22" s="275"/>
    </row>
    <row r="23" spans="1:20" ht="13.5">
      <c r="A23" s="226"/>
      <c r="B23" s="228" t="s">
        <v>421</v>
      </c>
      <c r="C23" s="229"/>
      <c r="D23" s="229"/>
      <c r="E23" s="230"/>
      <c r="F23" s="230"/>
      <c r="G23" s="280"/>
      <c r="H23" s="231" t="s">
        <v>407</v>
      </c>
      <c r="I23" s="222" t="s">
        <v>408</v>
      </c>
      <c r="J23" s="222" t="s">
        <v>409</v>
      </c>
      <c r="K23" s="222" t="s">
        <v>410</v>
      </c>
      <c r="L23" s="222" t="s">
        <v>411</v>
      </c>
      <c r="M23" s="219">
        <v>45473</v>
      </c>
      <c r="N23" s="222" t="s">
        <v>412</v>
      </c>
      <c r="O23" s="222" t="s">
        <v>413</v>
      </c>
      <c r="P23" s="222" t="s">
        <v>414</v>
      </c>
      <c r="Q23" s="222" t="s">
        <v>415</v>
      </c>
      <c r="R23" s="275"/>
    </row>
    <row r="24" spans="1:20">
      <c r="A24" s="226"/>
      <c r="B24" s="232" t="s">
        <v>422</v>
      </c>
      <c r="C24" s="229"/>
      <c r="D24" s="229"/>
      <c r="E24" s="230"/>
      <c r="F24" s="230"/>
      <c r="G24" s="280"/>
      <c r="H24" s="404">
        <v>1959113.57690515</v>
      </c>
      <c r="I24" s="404">
        <v>5645949.3633644357</v>
      </c>
      <c r="J24" s="404">
        <v>5630523.2722077025</v>
      </c>
      <c r="K24" s="409">
        <v>5630523.2722077025</v>
      </c>
      <c r="L24" s="404">
        <v>5820366.1834589653</v>
      </c>
      <c r="M24" s="404">
        <v>4238291.3837528359</v>
      </c>
      <c r="N24" s="404">
        <v>8507434.9498191383</v>
      </c>
      <c r="O24" s="404">
        <v>8487379.5058896504</v>
      </c>
      <c r="P24" s="404">
        <v>4797177.8228637688</v>
      </c>
      <c r="Q24" s="404">
        <v>481837.58915546455</v>
      </c>
      <c r="R24" s="275"/>
      <c r="S24" s="275"/>
    </row>
    <row r="25" spans="1:20">
      <c r="A25" s="226"/>
      <c r="B25" s="232" t="s">
        <v>423</v>
      </c>
      <c r="C25" s="229"/>
      <c r="D25" s="229"/>
      <c r="E25" s="230"/>
      <c r="F25" s="230"/>
      <c r="G25" s="280"/>
      <c r="H25" s="404">
        <v>139701.71132183564</v>
      </c>
      <c r="I25" s="404">
        <v>402604.9318408806</v>
      </c>
      <c r="J25" s="404">
        <v>401504.91836590553</v>
      </c>
      <c r="K25" s="409">
        <v>401504.91836590553</v>
      </c>
      <c r="L25" s="404">
        <v>917100.76192431897</v>
      </c>
      <c r="M25" s="404">
        <v>5648060.2688255897</v>
      </c>
      <c r="N25" s="404">
        <v>11298320.564601131</v>
      </c>
      <c r="O25" s="404">
        <v>11279704.32574421</v>
      </c>
      <c r="P25" s="404">
        <v>7854316.3760709055</v>
      </c>
      <c r="Q25" s="404">
        <v>1872166.0955237204</v>
      </c>
      <c r="R25" s="275"/>
      <c r="S25" s="275"/>
    </row>
    <row r="26" spans="1:20">
      <c r="A26" s="226"/>
      <c r="B26" s="232" t="s">
        <v>424</v>
      </c>
      <c r="C26" s="229"/>
      <c r="D26" s="229"/>
      <c r="E26" s="230"/>
      <c r="F26" s="230"/>
      <c r="G26" s="280"/>
      <c r="H26" s="404">
        <v>48781.390264335576</v>
      </c>
      <c r="I26" s="404">
        <v>140582.58926572299</v>
      </c>
      <c r="J26" s="404">
        <v>140198.48383057074</v>
      </c>
      <c r="K26" s="409">
        <v>140198.48383057074</v>
      </c>
      <c r="L26" s="404">
        <v>1097518.0627541335</v>
      </c>
      <c r="M26" s="404">
        <v>836291.82152665977</v>
      </c>
      <c r="N26" s="404">
        <v>1673351.8539236241</v>
      </c>
      <c r="O26" s="404">
        <v>1670029.7108371782</v>
      </c>
      <c r="P26" s="404">
        <v>1058755.3829311493</v>
      </c>
      <c r="Q26" s="404">
        <v>103433.16621468635</v>
      </c>
      <c r="R26" s="275"/>
      <c r="S26" s="275"/>
    </row>
    <row r="27" spans="1:20">
      <c r="H27" s="281"/>
      <c r="I27" s="281"/>
      <c r="J27" s="281"/>
      <c r="K27" s="281"/>
      <c r="L27" s="281"/>
      <c r="M27" s="281"/>
      <c r="N27" s="281"/>
      <c r="O27" s="281"/>
      <c r="P27" s="281"/>
      <c r="Q27" s="281"/>
      <c r="R27" s="275"/>
    </row>
    <row r="28" spans="1:20" ht="13.5">
      <c r="B28" s="277" t="s">
        <v>419</v>
      </c>
      <c r="H28" s="282">
        <f>SUM(H24:H26)</f>
        <v>2147596.6784913209</v>
      </c>
      <c r="I28" s="282">
        <f t="shared" ref="I28:P28" si="8">SUM(I24:I26)</f>
        <v>6189136.8844710393</v>
      </c>
      <c r="J28" s="282">
        <f t="shared" si="8"/>
        <v>6172226.6744041797</v>
      </c>
      <c r="K28" s="282">
        <f t="shared" si="8"/>
        <v>6172226.6744041797</v>
      </c>
      <c r="L28" s="282">
        <f t="shared" si="8"/>
        <v>7834985.008137418</v>
      </c>
      <c r="M28" s="282">
        <f t="shared" si="8"/>
        <v>10722643.474105084</v>
      </c>
      <c r="N28" s="282">
        <f t="shared" si="8"/>
        <v>21479107.368343893</v>
      </c>
      <c r="O28" s="282">
        <f t="shared" si="8"/>
        <v>21437113.542471036</v>
      </c>
      <c r="P28" s="374">
        <f t="shared" si="8"/>
        <v>13710249.581865823</v>
      </c>
      <c r="Q28" s="374">
        <f>SUM(Q24:Q26)</f>
        <v>2457436.8508938714</v>
      </c>
      <c r="R28" s="275">
        <f>SUM(H28:Q28)-G28-M28</f>
        <v>87600079.263482749</v>
      </c>
    </row>
    <row r="29" spans="1:20">
      <c r="H29" s="275"/>
      <c r="I29" s="275"/>
      <c r="J29" s="275"/>
      <c r="K29" s="275"/>
      <c r="L29" s="275"/>
      <c r="M29" s="275"/>
      <c r="N29" s="275"/>
      <c r="O29" s="275"/>
      <c r="P29" s="275"/>
      <c r="Q29" s="275"/>
    </row>
    <row r="30" spans="1:20">
      <c r="Q30" s="441"/>
    </row>
    <row r="31" spans="1:20">
      <c r="H31" s="275">
        <f>SUM(H24:J24)</f>
        <v>13235586.212477289</v>
      </c>
      <c r="I31" s="275"/>
      <c r="J31" s="275"/>
      <c r="K31" s="275"/>
      <c r="L31" s="275"/>
      <c r="M31" s="275"/>
      <c r="N31" s="275"/>
      <c r="O31" s="275">
        <f>O24/2</f>
        <v>4243689.7529448252</v>
      </c>
      <c r="P31" s="275"/>
      <c r="Q31" s="275"/>
    </row>
    <row r="32" spans="1:20">
      <c r="H32" s="275">
        <f>SUM(H25:J25)</f>
        <v>943811.56152862171</v>
      </c>
      <c r="I32" s="275"/>
      <c r="J32" s="275"/>
      <c r="K32" s="275"/>
      <c r="L32" s="275"/>
      <c r="M32" s="275"/>
      <c r="N32" s="275"/>
      <c r="O32" s="275">
        <f>O25/2</f>
        <v>5639852.1628721049</v>
      </c>
      <c r="P32" s="275"/>
      <c r="Q32" s="275"/>
    </row>
    <row r="33" spans="8:17">
      <c r="H33" s="275">
        <f>SUM(H26:J26)</f>
        <v>329562.46336062928</v>
      </c>
      <c r="I33" s="275"/>
      <c r="J33" s="275"/>
      <c r="K33" s="275"/>
      <c r="L33" s="275"/>
      <c r="M33" s="275"/>
      <c r="N33" s="275"/>
      <c r="O33" s="275">
        <f>O26/2</f>
        <v>835014.85541858908</v>
      </c>
      <c r="P33" s="275"/>
      <c r="Q33" s="275"/>
    </row>
    <row r="34" spans="8:17">
      <c r="H34" s="275"/>
      <c r="I34" s="275"/>
      <c r="J34" s="275"/>
      <c r="K34" s="275"/>
      <c r="L34" s="275"/>
      <c r="M34" s="275"/>
      <c r="N34" s="275"/>
      <c r="O34" s="275"/>
      <c r="P34" s="275"/>
      <c r="Q34" s="275"/>
    </row>
  </sheetData>
  <mergeCells count="9">
    <mergeCell ref="D13:D16"/>
    <mergeCell ref="A5:A8"/>
    <mergeCell ref="B5:B8"/>
    <mergeCell ref="D5:D8"/>
    <mergeCell ref="A9:A12"/>
    <mergeCell ref="B9:B12"/>
    <mergeCell ref="D9:D12"/>
    <mergeCell ref="A13:A16"/>
    <mergeCell ref="B13:B16"/>
  </mergeCells>
  <phoneticPr fontId="2"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A8C25-4435-4615-8EBF-7840231E131D}">
  <dimension ref="A1:AG66"/>
  <sheetViews>
    <sheetView topLeftCell="A15" workbookViewId="0"/>
  </sheetViews>
  <sheetFormatPr defaultColWidth="8.81640625" defaultRowHeight="14.5"/>
  <cols>
    <col min="1" max="1" width="3.1796875" style="324" customWidth="1"/>
    <col min="2" max="2" width="43.453125" style="324" customWidth="1"/>
    <col min="3" max="3" width="15.81640625" style="324" hidden="1" customWidth="1"/>
    <col min="4" max="4" width="1.1796875" style="324" customWidth="1"/>
    <col min="5" max="5" width="15.81640625" style="324" bestFit="1" customWidth="1"/>
    <col min="6" max="6" width="1.1796875" style="324" customWidth="1"/>
    <col min="7" max="7" width="15.81640625" style="324" bestFit="1" customWidth="1"/>
    <col min="8" max="8" width="3.1796875" style="324" customWidth="1"/>
    <col min="9" max="9" width="15.81640625" style="324" customWidth="1"/>
    <col min="10" max="10" width="1.81640625" style="324" customWidth="1"/>
    <col min="11" max="11" width="15.81640625" style="324" bestFit="1" customWidth="1"/>
    <col min="12" max="12" width="13.453125" style="324" customWidth="1"/>
    <col min="13" max="13" width="4.1796875" style="324" customWidth="1"/>
    <col min="14" max="14" width="13.1796875" style="324" customWidth="1"/>
    <col min="15" max="15" width="2.453125" style="324" bestFit="1" customWidth="1"/>
    <col min="16" max="16" width="29.453125" style="324" customWidth="1"/>
    <col min="17" max="17" width="15.81640625" style="324" bestFit="1" customWidth="1"/>
    <col min="18" max="18" width="1.1796875" style="324" customWidth="1"/>
    <col min="19" max="19" width="15.81640625" style="324" bestFit="1" customWidth="1"/>
    <col min="20" max="20" width="1.1796875" style="324" customWidth="1"/>
    <col min="21" max="21" width="15.81640625" style="324" bestFit="1" customWidth="1"/>
    <col min="22" max="22" width="1.81640625" style="324" customWidth="1"/>
    <col min="23" max="23" width="15.81640625" style="324" bestFit="1" customWidth="1"/>
    <col min="24" max="25" width="8.81640625" style="324"/>
    <col min="26" max="26" width="23.1796875" style="324" bestFit="1" customWidth="1"/>
    <col min="27" max="27" width="16.1796875" style="324" bestFit="1" customWidth="1"/>
    <col min="28" max="28" width="1.81640625" style="324" customWidth="1"/>
    <col min="29" max="29" width="16.1796875" style="324" bestFit="1" customWidth="1"/>
    <col min="30" max="30" width="1.81640625" style="324" customWidth="1"/>
    <col min="31" max="31" width="16.1796875" style="324" bestFit="1" customWidth="1"/>
    <col min="32" max="32" width="1.81640625" style="324" customWidth="1"/>
    <col min="33" max="33" width="16.1796875" style="324" bestFit="1" customWidth="1"/>
    <col min="34" max="16384" width="8.81640625" style="324"/>
  </cols>
  <sheetData>
    <row r="1" spans="2:21" ht="18.5" hidden="1">
      <c r="B1" s="323" t="s">
        <v>570</v>
      </c>
    </row>
    <row r="2" spans="2:21" hidden="1">
      <c r="B2" s="325" t="s">
        <v>571</v>
      </c>
      <c r="C2" s="1361" t="s">
        <v>572</v>
      </c>
      <c r="D2" s="1361"/>
      <c r="E2" s="1361"/>
      <c r="F2" s="1361"/>
      <c r="G2" s="1361"/>
      <c r="H2" s="327"/>
      <c r="I2" s="327"/>
      <c r="J2" s="327"/>
      <c r="K2" s="327"/>
      <c r="L2" s="327"/>
      <c r="M2" s="328" t="s">
        <v>573</v>
      </c>
      <c r="N2" s="328"/>
      <c r="P2" s="325" t="s">
        <v>574</v>
      </c>
      <c r="Q2" s="1361" t="s">
        <v>572</v>
      </c>
      <c r="R2" s="1361"/>
      <c r="S2" s="1361"/>
      <c r="T2" s="1361"/>
      <c r="U2" s="1361"/>
    </row>
    <row r="3" spans="2:21" hidden="1">
      <c r="B3" s="329"/>
      <c r="C3" s="330" t="s">
        <v>575</v>
      </c>
      <c r="D3" s="331"/>
      <c r="E3" s="330" t="s">
        <v>576</v>
      </c>
      <c r="F3" s="331"/>
      <c r="G3" s="330" t="s">
        <v>577</v>
      </c>
      <c r="H3" s="330"/>
      <c r="I3" s="330"/>
      <c r="J3" s="330"/>
      <c r="K3" s="330"/>
      <c r="L3" s="330"/>
      <c r="M3" s="328"/>
      <c r="N3" s="328"/>
      <c r="P3" s="329"/>
      <c r="Q3" s="330" t="s">
        <v>575</v>
      </c>
      <c r="R3" s="331"/>
      <c r="S3" s="330" t="s">
        <v>576</v>
      </c>
      <c r="T3" s="331"/>
      <c r="U3" s="330" t="s">
        <v>577</v>
      </c>
    </row>
    <row r="4" spans="2:21" hidden="1">
      <c r="B4" s="329"/>
      <c r="C4" s="332" t="s">
        <v>22</v>
      </c>
      <c r="D4" s="331"/>
      <c r="E4" s="332" t="s">
        <v>22</v>
      </c>
      <c r="F4" s="331"/>
      <c r="G4" s="332" t="s">
        <v>22</v>
      </c>
      <c r="H4" s="332"/>
      <c r="I4" s="332"/>
      <c r="J4" s="332"/>
      <c r="K4" s="332"/>
      <c r="L4" s="332"/>
      <c r="M4" s="328"/>
      <c r="N4" s="328"/>
      <c r="P4" s="329"/>
      <c r="Q4" s="332" t="s">
        <v>22</v>
      </c>
      <c r="R4" s="331"/>
      <c r="S4" s="332" t="s">
        <v>22</v>
      </c>
      <c r="T4" s="331"/>
      <c r="U4" s="332" t="s">
        <v>22</v>
      </c>
    </row>
    <row r="5" spans="2:21" hidden="1">
      <c r="B5" s="329"/>
      <c r="C5" s="332"/>
      <c r="D5" s="331"/>
      <c r="E5" s="331"/>
      <c r="F5" s="331"/>
      <c r="G5" s="332"/>
      <c r="H5" s="332"/>
      <c r="I5" s="332"/>
      <c r="J5" s="332"/>
      <c r="K5" s="332"/>
      <c r="L5" s="332"/>
      <c r="M5" s="328"/>
      <c r="N5" s="328"/>
      <c r="P5" s="329"/>
      <c r="Q5" s="332"/>
      <c r="R5" s="331"/>
      <c r="S5" s="331"/>
      <c r="T5" s="331"/>
      <c r="U5" s="332"/>
    </row>
    <row r="6" spans="2:21" hidden="1">
      <c r="B6" s="329" t="s">
        <v>578</v>
      </c>
      <c r="C6" s="333">
        <v>0</v>
      </c>
      <c r="D6" s="331"/>
      <c r="E6" s="334">
        <v>3139</v>
      </c>
      <c r="F6" s="331"/>
      <c r="G6" s="334">
        <v>41127</v>
      </c>
      <c r="H6" s="334"/>
      <c r="I6" s="334"/>
      <c r="J6" s="334"/>
      <c r="K6" s="334"/>
      <c r="L6" s="334"/>
      <c r="M6" s="328"/>
      <c r="N6" s="328"/>
      <c r="P6" s="329" t="s">
        <v>578</v>
      </c>
      <c r="Q6" s="333">
        <v>0</v>
      </c>
      <c r="R6" s="331"/>
      <c r="S6" s="334">
        <v>3139</v>
      </c>
      <c r="T6" s="331"/>
      <c r="U6" s="334">
        <v>36207</v>
      </c>
    </row>
    <row r="7" spans="2:21" ht="45" hidden="1" customHeight="1">
      <c r="B7" s="329" t="s">
        <v>579</v>
      </c>
      <c r="C7" s="334">
        <v>-7138</v>
      </c>
      <c r="D7" s="331"/>
      <c r="E7" s="335">
        <v>-43704</v>
      </c>
      <c r="F7" s="336"/>
      <c r="G7" s="335">
        <v>-108809</v>
      </c>
      <c r="H7" s="335"/>
      <c r="I7" s="335"/>
      <c r="J7" s="335"/>
      <c r="K7" s="335"/>
      <c r="L7" s="335"/>
      <c r="M7" s="337"/>
      <c r="N7" s="337"/>
      <c r="P7" s="329" t="s">
        <v>579</v>
      </c>
      <c r="Q7" s="334">
        <v>-1729</v>
      </c>
      <c r="R7" s="331"/>
      <c r="S7" s="335">
        <v>-43704</v>
      </c>
      <c r="T7" s="336"/>
      <c r="U7" s="335">
        <v>-108809</v>
      </c>
    </row>
    <row r="8" spans="2:21" ht="27.65" hidden="1" customHeight="1">
      <c r="B8" s="329" t="s">
        <v>580</v>
      </c>
      <c r="C8" s="338">
        <v>10465</v>
      </c>
      <c r="D8" s="331"/>
      <c r="E8" s="338">
        <v>81692</v>
      </c>
      <c r="F8" s="331"/>
      <c r="G8" s="338">
        <v>117435</v>
      </c>
      <c r="H8" s="339"/>
      <c r="I8" s="339"/>
      <c r="J8" s="339"/>
      <c r="K8" s="339"/>
      <c r="L8" s="339"/>
      <c r="M8" s="328"/>
      <c r="N8" s="328"/>
      <c r="P8" s="329" t="s">
        <v>580</v>
      </c>
      <c r="Q8" s="338">
        <v>-3398</v>
      </c>
      <c r="R8" s="331"/>
      <c r="S8" s="338">
        <v>76772</v>
      </c>
      <c r="T8" s="331"/>
      <c r="U8" s="338">
        <v>114439</v>
      </c>
    </row>
    <row r="9" spans="2:21" hidden="1">
      <c r="B9" s="329"/>
      <c r="C9" s="340"/>
      <c r="D9" s="328"/>
      <c r="E9" s="340"/>
      <c r="F9" s="328"/>
      <c r="G9" s="340"/>
      <c r="H9" s="340"/>
      <c r="I9" s="340"/>
      <c r="J9" s="340"/>
      <c r="K9" s="340"/>
      <c r="L9" s="340"/>
      <c r="M9" s="328"/>
      <c r="N9" s="328"/>
      <c r="P9" s="329"/>
      <c r="Q9" s="340"/>
      <c r="R9" s="328"/>
      <c r="S9" s="340"/>
      <c r="T9" s="328"/>
      <c r="U9" s="340"/>
    </row>
    <row r="10" spans="2:21" ht="46.75" hidden="1" customHeight="1">
      <c r="B10" s="329" t="s">
        <v>581</v>
      </c>
      <c r="C10" s="341">
        <f>ROUND(SUM(C6:C9)/1.06,0)</f>
        <v>3139</v>
      </c>
      <c r="D10" s="328"/>
      <c r="E10" s="341">
        <v>41127</v>
      </c>
      <c r="F10" s="328"/>
      <c r="G10" s="341">
        <f>SUM(G6:G9)</f>
        <v>49753</v>
      </c>
      <c r="H10" s="340"/>
      <c r="I10" s="340"/>
      <c r="J10" s="340"/>
      <c r="K10" s="340"/>
      <c r="L10" s="340"/>
      <c r="M10" s="328"/>
      <c r="N10" s="328"/>
      <c r="P10" s="329" t="s">
        <v>581</v>
      </c>
      <c r="Q10" s="341">
        <f>SUM(Q6:Q9)</f>
        <v>-5127</v>
      </c>
      <c r="R10" s="328"/>
      <c r="S10" s="341">
        <f>SUM(S6:S9)</f>
        <v>36207</v>
      </c>
      <c r="T10" s="328"/>
      <c r="U10" s="341">
        <f>SUM(U6:U9)</f>
        <v>41837</v>
      </c>
    </row>
    <row r="11" spans="2:21" hidden="1">
      <c r="B11" s="329"/>
      <c r="C11" s="340"/>
      <c r="D11" s="328"/>
      <c r="E11" s="340"/>
      <c r="F11" s="328"/>
      <c r="G11" s="340"/>
      <c r="H11" s="340"/>
      <c r="I11" s="340"/>
      <c r="J11" s="340"/>
      <c r="K11" s="340"/>
      <c r="L11" s="340"/>
      <c r="M11" s="328"/>
      <c r="N11" s="328"/>
      <c r="P11" s="342" t="s">
        <v>573</v>
      </c>
      <c r="Q11" s="337"/>
      <c r="R11" s="328"/>
      <c r="S11" s="337"/>
      <c r="T11" s="328"/>
      <c r="U11" s="337"/>
    </row>
    <row r="12" spans="2:21" hidden="1">
      <c r="M12" s="328"/>
      <c r="N12" s="328"/>
    </row>
    <row r="13" spans="2:21" hidden="1">
      <c r="M13" s="328"/>
      <c r="N13" s="328"/>
    </row>
    <row r="14" spans="2:21" hidden="1">
      <c r="M14" s="328"/>
      <c r="N14" s="328"/>
    </row>
    <row r="15" spans="2:21">
      <c r="M15" s="328"/>
      <c r="N15" s="328"/>
    </row>
    <row r="16" spans="2:21" ht="46.75" customHeight="1">
      <c r="B16" s="323" t="s">
        <v>570</v>
      </c>
    </row>
    <row r="17" spans="1:33" ht="46.75" customHeight="1">
      <c r="B17" s="325" t="s">
        <v>571</v>
      </c>
      <c r="C17" s="1361" t="s">
        <v>572</v>
      </c>
      <c r="D17" s="1361"/>
      <c r="E17" s="1361"/>
      <c r="F17" s="1361"/>
      <c r="G17" s="1361"/>
      <c r="H17" s="327"/>
      <c r="I17" s="327"/>
      <c r="J17" s="327"/>
      <c r="K17" s="326" t="s">
        <v>582</v>
      </c>
      <c r="L17" s="327"/>
      <c r="M17" s="328" t="s">
        <v>573</v>
      </c>
      <c r="N17" s="328"/>
      <c r="P17" s="325" t="s">
        <v>574</v>
      </c>
      <c r="Q17" s="1361" t="s">
        <v>572</v>
      </c>
      <c r="R17" s="1361"/>
      <c r="S17" s="1361"/>
      <c r="T17" s="1361"/>
      <c r="U17" s="1361"/>
      <c r="W17" s="326" t="s">
        <v>582</v>
      </c>
    </row>
    <row r="18" spans="1:33" ht="46.75" customHeight="1">
      <c r="B18" s="329"/>
      <c r="C18" s="330" t="s">
        <v>575</v>
      </c>
      <c r="D18" s="331"/>
      <c r="E18" s="330" t="s">
        <v>576</v>
      </c>
      <c r="F18" s="331"/>
      <c r="G18" s="330" t="s">
        <v>577</v>
      </c>
      <c r="H18" s="330"/>
      <c r="I18" s="343">
        <v>2025</v>
      </c>
      <c r="J18" s="330"/>
      <c r="K18" s="343">
        <v>2025</v>
      </c>
      <c r="L18" s="330"/>
      <c r="M18" s="328"/>
      <c r="N18" s="328"/>
      <c r="P18" s="324" t="s">
        <v>583</v>
      </c>
      <c r="Q18" s="330" t="s">
        <v>575</v>
      </c>
      <c r="R18" s="331"/>
      <c r="S18" s="330" t="s">
        <v>576</v>
      </c>
      <c r="T18" s="331"/>
      <c r="U18" s="330" t="s">
        <v>577</v>
      </c>
      <c r="W18" s="343">
        <v>2025</v>
      </c>
    </row>
    <row r="19" spans="1:33">
      <c r="B19" s="329"/>
      <c r="C19" s="332" t="s">
        <v>22</v>
      </c>
      <c r="D19" s="331"/>
      <c r="E19" s="332" t="s">
        <v>22</v>
      </c>
      <c r="F19" s="331"/>
      <c r="G19" s="332" t="s">
        <v>22</v>
      </c>
      <c r="H19" s="332"/>
      <c r="I19" s="344" t="s">
        <v>22</v>
      </c>
      <c r="J19" s="332"/>
      <c r="K19" s="344" t="s">
        <v>22</v>
      </c>
      <c r="L19" s="332"/>
      <c r="M19" s="328"/>
      <c r="N19" s="328"/>
      <c r="P19" s="329"/>
      <c r="Q19" s="332" t="s">
        <v>22</v>
      </c>
      <c r="R19" s="331"/>
      <c r="S19" s="332" t="s">
        <v>22</v>
      </c>
      <c r="T19" s="331"/>
      <c r="U19" s="332" t="s">
        <v>22</v>
      </c>
      <c r="W19" s="344" t="s">
        <v>22</v>
      </c>
    </row>
    <row r="20" spans="1:33">
      <c r="B20" s="329"/>
      <c r="C20" s="332"/>
      <c r="D20" s="331"/>
      <c r="E20" s="331"/>
      <c r="F20" s="331"/>
      <c r="G20" s="332"/>
      <c r="H20" s="332"/>
      <c r="I20" s="332"/>
      <c r="J20" s="332"/>
      <c r="K20" s="332"/>
      <c r="L20" s="332"/>
      <c r="M20" s="328"/>
      <c r="N20" s="328"/>
      <c r="P20" s="329"/>
      <c r="Q20" s="332"/>
      <c r="R20" s="331"/>
      <c r="S20" s="331"/>
      <c r="T20" s="331"/>
      <c r="U20" s="332"/>
    </row>
    <row r="21" spans="1:33">
      <c r="A21" s="324" t="s">
        <v>584</v>
      </c>
      <c r="B21" s="329" t="s">
        <v>578</v>
      </c>
      <c r="C21" s="333">
        <v>6339661.71</v>
      </c>
      <c r="D21" s="345"/>
      <c r="E21" s="333">
        <v>6804807.2599999998</v>
      </c>
      <c r="F21" s="345"/>
      <c r="G21" s="333">
        <v>46497255.829999998</v>
      </c>
      <c r="H21" s="333"/>
      <c r="I21" s="333">
        <v>50236540.189999998</v>
      </c>
      <c r="J21" s="333"/>
      <c r="K21" s="333">
        <v>50236540.189999998</v>
      </c>
      <c r="L21" s="334"/>
      <c r="M21" s="328"/>
      <c r="N21" s="1113">
        <f>I21-'[11]contract liability'!I38</f>
        <v>0</v>
      </c>
      <c r="P21" s="329" t="s">
        <v>578</v>
      </c>
      <c r="Q21" s="333">
        <v>1961479</v>
      </c>
      <c r="R21" s="345"/>
      <c r="S21" s="333">
        <v>6804807.2599999998</v>
      </c>
      <c r="T21" s="345"/>
      <c r="U21" s="333">
        <v>41577312.43</v>
      </c>
      <c r="V21" s="346"/>
      <c r="W21" s="333">
        <v>42298948.030000001</v>
      </c>
    </row>
    <row r="22" spans="1:33" ht="58.5">
      <c r="A22" s="324" t="s">
        <v>585</v>
      </c>
      <c r="B22" s="329" t="s">
        <v>579</v>
      </c>
      <c r="C22" s="333">
        <v>-6339661.71</v>
      </c>
      <c r="D22" s="345"/>
      <c r="E22" s="333">
        <v>-3243364.8899999997</v>
      </c>
      <c r="F22" s="345"/>
      <c r="G22" s="333">
        <v>-33496871.347735848</v>
      </c>
      <c r="H22" s="333"/>
      <c r="I22" s="333">
        <v>-34452804.332452826</v>
      </c>
      <c r="J22" s="333"/>
      <c r="K22" s="333">
        <v>-33748517.733332142</v>
      </c>
      <c r="L22" s="334"/>
      <c r="M22" s="337"/>
      <c r="N22" s="1113">
        <f>I22-'[11]contract liability'!I39</f>
        <v>0</v>
      </c>
      <c r="P22" s="329" t="s">
        <v>579</v>
      </c>
      <c r="Q22" s="333">
        <v>-1961479</v>
      </c>
      <c r="R22" s="345"/>
      <c r="S22" s="333">
        <v>-3243364.8899999997</v>
      </c>
      <c r="T22" s="345"/>
      <c r="U22" s="333">
        <v>-30860202.973207548</v>
      </c>
      <c r="V22" s="346"/>
      <c r="W22" s="333">
        <v>-32288646.126226414</v>
      </c>
    </row>
    <row r="23" spans="1:33" ht="35.5">
      <c r="A23" s="324" t="s">
        <v>586</v>
      </c>
      <c r="B23" s="329" t="s">
        <v>580</v>
      </c>
      <c r="C23" s="333">
        <v>25192449.949999999</v>
      </c>
      <c r="D23" s="345"/>
      <c r="E23" s="333">
        <v>135102111.18000001</v>
      </c>
      <c r="F23" s="345"/>
      <c r="G23" s="1107">
        <v>149312228.12773579</v>
      </c>
      <c r="H23" s="333"/>
      <c r="I23" s="333">
        <v>202770809.14999998</v>
      </c>
      <c r="J23" s="333"/>
      <c r="K23" s="333">
        <v>44080147.979999997</v>
      </c>
      <c r="L23" s="334"/>
      <c r="M23" s="337"/>
      <c r="N23" s="1113">
        <f>I23-'[11]contract liability'!I40</f>
        <v>0</v>
      </c>
      <c r="P23" s="329" t="s">
        <v>580</v>
      </c>
      <c r="Q23" s="333">
        <v>27497312.240000002</v>
      </c>
      <c r="R23" s="345"/>
      <c r="S23" s="333">
        <v>124105807.2</v>
      </c>
      <c r="T23" s="345"/>
      <c r="U23" s="333">
        <v>131042981.35000001</v>
      </c>
      <c r="V23" s="346"/>
      <c r="W23" s="333">
        <v>39500707.630000003</v>
      </c>
    </row>
    <row r="24" spans="1:33" ht="24">
      <c r="A24" s="324" t="s">
        <v>587</v>
      </c>
      <c r="B24" s="329" t="s">
        <v>588</v>
      </c>
      <c r="C24" s="347">
        <v>-18387642.689999998</v>
      </c>
      <c r="D24" s="345"/>
      <c r="E24" s="347">
        <v>-92166297.719999999</v>
      </c>
      <c r="F24" s="345"/>
      <c r="G24" s="347">
        <v>-112076072.42</v>
      </c>
      <c r="H24" s="333"/>
      <c r="I24" s="333">
        <v>-142980278.26754719</v>
      </c>
      <c r="J24" s="348"/>
      <c r="K24" s="347">
        <v>-40537263.286667854</v>
      </c>
      <c r="L24" s="334"/>
      <c r="M24" s="328"/>
      <c r="N24" s="1113">
        <f>I24-'[11]contract liability'!I41</f>
        <v>0</v>
      </c>
      <c r="P24" s="329"/>
      <c r="Q24" s="347">
        <v>-20692504.98</v>
      </c>
      <c r="R24" s="345"/>
      <c r="S24" s="347">
        <v>-86089937.140000001</v>
      </c>
      <c r="T24" s="345"/>
      <c r="U24" s="347">
        <v>-99461142.776792452</v>
      </c>
      <c r="V24" s="346"/>
      <c r="W24" s="347">
        <v>-38044520.583773583</v>
      </c>
    </row>
    <row r="25" spans="1:33">
      <c r="B25" s="329"/>
      <c r="C25" s="345"/>
      <c r="D25" s="349"/>
      <c r="E25" s="345"/>
      <c r="F25" s="345"/>
      <c r="G25" s="345"/>
      <c r="H25" s="333"/>
      <c r="I25" s="333">
        <v>0</v>
      </c>
      <c r="J25" s="345"/>
      <c r="K25" s="345"/>
      <c r="L25" s="334"/>
      <c r="M25" s="328"/>
      <c r="N25" s="1113">
        <f>I25-'[11]contract liability'!I42</f>
        <v>0</v>
      </c>
      <c r="P25" s="329"/>
      <c r="Q25" s="345"/>
      <c r="R25" s="349"/>
      <c r="S25" s="345"/>
      <c r="T25" s="349"/>
      <c r="U25" s="345"/>
      <c r="V25" s="346"/>
      <c r="W25" s="346"/>
    </row>
    <row r="26" spans="1:33" ht="15" thickBot="1">
      <c r="A26" s="324" t="s">
        <v>589</v>
      </c>
      <c r="B26" s="329" t="s">
        <v>581</v>
      </c>
      <c r="C26" s="350">
        <v>6804807.2600000016</v>
      </c>
      <c r="D26" s="349"/>
      <c r="E26" s="350">
        <v>46497255.830000013</v>
      </c>
      <c r="F26" s="345"/>
      <c r="G26" s="350">
        <v>50236540.189999983</v>
      </c>
      <c r="H26" s="333"/>
      <c r="I26" s="333">
        <v>75574266.739999995</v>
      </c>
      <c r="J26" s="351"/>
      <c r="K26" s="350">
        <v>20030907.149999999</v>
      </c>
      <c r="L26" s="334"/>
      <c r="M26" s="328"/>
      <c r="N26" s="1113">
        <f>I26-'[11]contract liability'!I43</f>
        <v>0</v>
      </c>
      <c r="P26" s="329" t="s">
        <v>581</v>
      </c>
      <c r="Q26" s="350">
        <v>6804807.2600000016</v>
      </c>
      <c r="R26" s="349"/>
      <c r="S26" s="350">
        <v>41577312.430000007</v>
      </c>
      <c r="T26" s="349"/>
      <c r="U26" s="350">
        <v>42298948.030000016</v>
      </c>
      <c r="V26" s="346"/>
      <c r="W26" s="350">
        <v>11466488.950000003</v>
      </c>
    </row>
    <row r="27" spans="1:33" ht="15" thickTop="1">
      <c r="B27" s="329"/>
      <c r="C27" s="340"/>
      <c r="D27" s="328"/>
      <c r="E27" s="340"/>
      <c r="F27" s="331"/>
      <c r="G27" s="340"/>
      <c r="H27" s="333"/>
      <c r="I27" s="333"/>
      <c r="J27" s="340"/>
      <c r="K27" s="340"/>
      <c r="L27" s="334"/>
      <c r="M27" s="328"/>
      <c r="N27" s="1113">
        <f>I27-'[11]contract liability'!I44</f>
        <v>0</v>
      </c>
      <c r="P27" s="342" t="s">
        <v>573</v>
      </c>
      <c r="Q27" s="337"/>
      <c r="R27" s="328"/>
      <c r="S27" s="337"/>
      <c r="T27" s="328"/>
      <c r="U27" s="337"/>
    </row>
    <row r="28" spans="1:33">
      <c r="C28" s="1003">
        <f>C42-'[12]contract liability'!C42</f>
        <v>0</v>
      </c>
      <c r="D28" s="1003">
        <f>D42-'[12]contract liability'!D42</f>
        <v>0</v>
      </c>
      <c r="E28" s="1003">
        <f>E42-'[12]contract liability'!E42</f>
        <v>0</v>
      </c>
      <c r="F28" s="1003">
        <f>F42-'[12]contract liability'!F42</f>
        <v>0</v>
      </c>
      <c r="G28" s="1003">
        <f>G42-'[12]contract liability'!G42</f>
        <v>0</v>
      </c>
      <c r="H28" s="1003">
        <f>H42-'[12]contract liability'!H42</f>
        <v>0</v>
      </c>
      <c r="I28" s="1003"/>
      <c r="J28" s="1003">
        <f>J42-'[12]contract liability'!J42</f>
        <v>0</v>
      </c>
      <c r="K28" s="1003">
        <f>K42-'[12]contract liability'!K42</f>
        <v>0</v>
      </c>
      <c r="L28" s="334"/>
      <c r="N28" s="1113">
        <f>I28-'[11]contract liability'!I45</f>
        <v>0</v>
      </c>
    </row>
    <row r="29" spans="1:33">
      <c r="H29" s="333"/>
      <c r="I29" s="333"/>
      <c r="L29" s="334"/>
      <c r="N29" s="1113">
        <f>I29-'[11]contract liability'!I46</f>
        <v>0</v>
      </c>
    </row>
    <row r="30" spans="1:33" ht="15.5">
      <c r="A30" s="324" t="s">
        <v>584</v>
      </c>
      <c r="B30" s="324" t="s">
        <v>590</v>
      </c>
      <c r="C30" s="346">
        <v>0</v>
      </c>
      <c r="D30" s="346"/>
      <c r="E30" s="346">
        <v>2829686.3</v>
      </c>
      <c r="F30" s="346"/>
      <c r="G30" s="346">
        <v>20468112.73</v>
      </c>
      <c r="H30" s="333"/>
      <c r="I30" s="333">
        <v>2830487.46</v>
      </c>
      <c r="J30" s="346"/>
      <c r="K30" s="346">
        <v>2830487.46</v>
      </c>
      <c r="L30" s="334"/>
      <c r="M30" s="353"/>
      <c r="N30" s="1113">
        <f>I30-'[11]contract liability'!I47</f>
        <v>0</v>
      </c>
      <c r="O30" s="324" t="s">
        <v>584</v>
      </c>
      <c r="P30" s="324" t="s">
        <v>590</v>
      </c>
      <c r="Q30" s="346">
        <v>0</v>
      </c>
      <c r="R30" s="346"/>
      <c r="S30" s="346">
        <v>2829686.3</v>
      </c>
      <c r="T30" s="346"/>
      <c r="U30" s="346">
        <v>20468112.73</v>
      </c>
      <c r="V30" s="346"/>
      <c r="W30" s="346">
        <v>2830487.46</v>
      </c>
      <c r="Z30" s="354" t="s">
        <v>591</v>
      </c>
    </row>
    <row r="31" spans="1:33">
      <c r="A31" s="324" t="s">
        <v>584</v>
      </c>
      <c r="B31" s="324" t="s">
        <v>592</v>
      </c>
      <c r="C31" s="346">
        <v>6339661.71</v>
      </c>
      <c r="D31" s="346"/>
      <c r="E31" s="346">
        <v>3975120.96</v>
      </c>
      <c r="F31" s="346"/>
      <c r="G31" s="346">
        <v>26029143.100000001</v>
      </c>
      <c r="H31" s="333"/>
      <c r="I31" s="333">
        <v>19917016.5</v>
      </c>
      <c r="J31" s="346"/>
      <c r="K31" s="346">
        <v>19917016.5</v>
      </c>
      <c r="L31" s="334"/>
      <c r="M31" s="353"/>
      <c r="N31" s="1113">
        <f>I31-'[11]contract liability'!I48</f>
        <v>0</v>
      </c>
      <c r="O31" s="324" t="s">
        <v>584</v>
      </c>
      <c r="P31" s="324" t="s">
        <v>592</v>
      </c>
      <c r="Q31" s="346">
        <v>1961479</v>
      </c>
      <c r="R31" s="346"/>
      <c r="S31" s="346">
        <v>3975120.96</v>
      </c>
      <c r="T31" s="346"/>
      <c r="U31" s="346">
        <v>21109199.699999999</v>
      </c>
      <c r="V31" s="346"/>
      <c r="W31" s="346">
        <v>11979424.34</v>
      </c>
    </row>
    <row r="32" spans="1:33" ht="15.5">
      <c r="A32" s="324" t="s">
        <v>584</v>
      </c>
      <c r="B32" s="324" t="s">
        <v>593</v>
      </c>
      <c r="C32" s="346">
        <v>0</v>
      </c>
      <c r="D32" s="346"/>
      <c r="E32" s="346">
        <v>0</v>
      </c>
      <c r="F32" s="346"/>
      <c r="G32" s="346">
        <v>0</v>
      </c>
      <c r="H32" s="333"/>
      <c r="I32" s="333">
        <v>27489036.23</v>
      </c>
      <c r="J32" s="346"/>
      <c r="K32" s="346">
        <v>27489036.23</v>
      </c>
      <c r="L32" s="334"/>
      <c r="N32" s="1113">
        <f>I32-'[11]contract liability'!I49</f>
        <v>0</v>
      </c>
      <c r="O32" s="324" t="s">
        <v>584</v>
      </c>
      <c r="P32" s="324" t="s">
        <v>593</v>
      </c>
      <c r="Q32" s="346">
        <v>0</v>
      </c>
      <c r="R32" s="346"/>
      <c r="S32" s="346">
        <v>0</v>
      </c>
      <c r="T32" s="346"/>
      <c r="U32" s="346">
        <v>0</v>
      </c>
      <c r="V32" s="346"/>
      <c r="W32" s="346">
        <v>27489036.23</v>
      </c>
      <c r="Z32" s="355" t="s">
        <v>592</v>
      </c>
      <c r="AA32" s="354">
        <v>2022</v>
      </c>
      <c r="AB32" s="354"/>
      <c r="AC32" s="354">
        <v>2023</v>
      </c>
      <c r="AD32" s="354"/>
      <c r="AE32" s="354">
        <v>2024</v>
      </c>
      <c r="AF32" s="354"/>
      <c r="AG32" s="354">
        <v>20250630</v>
      </c>
    </row>
    <row r="33" spans="1:33" ht="15.5">
      <c r="A33" s="578" t="s">
        <v>584</v>
      </c>
      <c r="B33" s="578" t="s">
        <v>820</v>
      </c>
      <c r="C33" s="346"/>
      <c r="D33" s="346"/>
      <c r="E33" s="346"/>
      <c r="F33" s="346"/>
      <c r="G33" s="346"/>
      <c r="H33" s="333"/>
      <c r="I33" s="333"/>
      <c r="J33" s="346"/>
      <c r="K33" s="346"/>
      <c r="L33" s="334"/>
      <c r="N33" s="1113">
        <f>I33-'[11]contract liability'!I50</f>
        <v>0</v>
      </c>
      <c r="Q33" s="346"/>
      <c r="R33" s="346"/>
      <c r="S33" s="346"/>
      <c r="T33" s="346"/>
      <c r="U33" s="346"/>
      <c r="V33" s="346"/>
      <c r="W33" s="346"/>
      <c r="Z33" s="355"/>
      <c r="AA33" s="354"/>
      <c r="AB33" s="354"/>
      <c r="AC33" s="354"/>
      <c r="AD33" s="354"/>
      <c r="AE33" s="354"/>
      <c r="AF33" s="354"/>
      <c r="AG33" s="354"/>
    </row>
    <row r="34" spans="1:33" ht="15.5">
      <c r="C34" s="346"/>
      <c r="D34" s="346"/>
      <c r="E34" s="346"/>
      <c r="F34" s="346"/>
      <c r="G34" s="346"/>
      <c r="H34" s="333"/>
      <c r="I34" s="333"/>
      <c r="J34" s="346"/>
      <c r="K34" s="346"/>
      <c r="L34" s="334"/>
      <c r="N34" s="1113">
        <f>I34-'[11]contract liability'!I51</f>
        <v>0</v>
      </c>
      <c r="Q34" s="346"/>
      <c r="R34" s="346"/>
      <c r="S34" s="346"/>
      <c r="T34" s="346"/>
      <c r="U34" s="346"/>
      <c r="V34" s="346"/>
      <c r="W34" s="346"/>
      <c r="Z34" s="355" t="s">
        <v>594</v>
      </c>
      <c r="AA34" s="346">
        <v>6339661.71</v>
      </c>
      <c r="AB34" s="346"/>
      <c r="AC34" s="346">
        <v>3975120.96</v>
      </c>
      <c r="AD34" s="346"/>
      <c r="AE34" s="346">
        <v>26029143.100000001</v>
      </c>
      <c r="AF34" s="346"/>
      <c r="AG34" s="346">
        <v>19917016.5</v>
      </c>
    </row>
    <row r="35" spans="1:33">
      <c r="A35" s="324" t="s">
        <v>585</v>
      </c>
      <c r="B35" s="324" t="s">
        <v>590</v>
      </c>
      <c r="C35" s="356">
        <v>0</v>
      </c>
      <c r="D35" s="356"/>
      <c r="E35" s="356">
        <v>-2829686.3</v>
      </c>
      <c r="F35" s="356"/>
      <c r="G35" s="356">
        <v>-20468112.73</v>
      </c>
      <c r="H35" s="333"/>
      <c r="I35" s="333">
        <v>-2830487.46</v>
      </c>
      <c r="J35" s="356"/>
      <c r="K35" s="356">
        <v>-2830487.46</v>
      </c>
      <c r="L35" s="334"/>
      <c r="N35" s="1113">
        <f>I35-'[11]contract liability'!I52</f>
        <v>0</v>
      </c>
      <c r="O35" s="324" t="s">
        <v>585</v>
      </c>
      <c r="P35" s="324" t="s">
        <v>590</v>
      </c>
      <c r="Q35" s="356">
        <v>0</v>
      </c>
      <c r="R35" s="356"/>
      <c r="S35" s="356">
        <v>-2829686.3</v>
      </c>
      <c r="T35" s="356"/>
      <c r="U35" s="356">
        <v>-20468112.73</v>
      </c>
      <c r="V35" s="356"/>
      <c r="W35" s="356">
        <v>-2830487.46</v>
      </c>
      <c r="Z35" s="357" t="s">
        <v>595</v>
      </c>
      <c r="AA35" s="346">
        <v>-6339661.71</v>
      </c>
      <c r="AB35" s="346"/>
      <c r="AC35" s="346">
        <v>-413678.58999999985</v>
      </c>
      <c r="AD35" s="346"/>
      <c r="AE35" s="346">
        <v>-13028758.617735848</v>
      </c>
      <c r="AF35" s="346"/>
      <c r="AG35" s="346">
        <v>-3428994.0433321446</v>
      </c>
    </row>
    <row r="36" spans="1:33" ht="15.5">
      <c r="A36" s="324" t="s">
        <v>585</v>
      </c>
      <c r="B36" s="324" t="s">
        <v>592</v>
      </c>
      <c r="C36" s="356">
        <v>-6339661.71</v>
      </c>
      <c r="D36" s="356"/>
      <c r="E36" s="356">
        <v>-413678.58999999985</v>
      </c>
      <c r="F36" s="356"/>
      <c r="G36" s="356">
        <v>-13028758.617735848</v>
      </c>
      <c r="H36" s="333"/>
      <c r="I36" s="333">
        <v>-4133280.6424528249</v>
      </c>
      <c r="J36" s="356"/>
      <c r="K36" s="356">
        <v>-3428994.0433321446</v>
      </c>
      <c r="L36" s="334"/>
      <c r="N36" s="1113">
        <f>I36-'[11]contract liability'!I53</f>
        <v>0</v>
      </c>
      <c r="O36" s="324" t="s">
        <v>585</v>
      </c>
      <c r="P36" s="324" t="s">
        <v>592</v>
      </c>
      <c r="Q36" s="356">
        <v>-1961479</v>
      </c>
      <c r="R36" s="356"/>
      <c r="S36" s="356">
        <v>-413678.58999999985</v>
      </c>
      <c r="T36" s="356"/>
      <c r="U36" s="356">
        <v>-10392090.243207546</v>
      </c>
      <c r="V36" s="356"/>
      <c r="W36" s="356">
        <v>-1969122.4362264145</v>
      </c>
      <c r="Z36" s="355" t="s">
        <v>596</v>
      </c>
      <c r="AA36" s="358">
        <v>14910829.629999999</v>
      </c>
      <c r="AB36" s="358"/>
      <c r="AC36" s="358">
        <v>70223346.650000006</v>
      </c>
      <c r="AD36" s="358"/>
      <c r="AE36" s="358">
        <v>28265927.199999996</v>
      </c>
      <c r="AF36" s="358"/>
      <c r="AG36" s="358">
        <v>6477348.7299999986</v>
      </c>
    </row>
    <row r="37" spans="1:33">
      <c r="A37" s="324" t="s">
        <v>585</v>
      </c>
      <c r="B37" s="324" t="s">
        <v>593</v>
      </c>
      <c r="C37" s="356">
        <v>0</v>
      </c>
      <c r="D37" s="356"/>
      <c r="E37" s="356">
        <v>0</v>
      </c>
      <c r="F37" s="356"/>
      <c r="G37" s="356">
        <v>0</v>
      </c>
      <c r="H37" s="333"/>
      <c r="I37" s="333">
        <v>-27489036.23</v>
      </c>
      <c r="J37" s="356"/>
      <c r="K37" s="356">
        <v>-27489036.23</v>
      </c>
      <c r="L37" s="334"/>
      <c r="N37" s="1113">
        <f>I37-'[11]contract liability'!I54</f>
        <v>0</v>
      </c>
      <c r="O37" s="324" t="s">
        <v>585</v>
      </c>
      <c r="P37" s="324" t="s">
        <v>593</v>
      </c>
      <c r="Q37" s="356">
        <v>0</v>
      </c>
      <c r="R37" s="356"/>
      <c r="S37" s="356">
        <v>0</v>
      </c>
      <c r="T37" s="356"/>
      <c r="U37" s="356">
        <v>0</v>
      </c>
      <c r="V37" s="356"/>
      <c r="W37" s="356">
        <v>-27489036.23</v>
      </c>
      <c r="Z37" s="357" t="s">
        <v>597</v>
      </c>
      <c r="AA37" s="352">
        <v>-10935708.669999998</v>
      </c>
      <c r="AC37" s="352">
        <v>-47755645.920000002</v>
      </c>
      <c r="AE37" s="352">
        <v>-21349295.182264149</v>
      </c>
      <c r="AG37" s="352">
        <v>-3952290.1066678558</v>
      </c>
    </row>
    <row r="38" spans="1:33">
      <c r="A38" s="578" t="s">
        <v>585</v>
      </c>
      <c r="B38" s="578" t="s">
        <v>820</v>
      </c>
      <c r="C38" s="356"/>
      <c r="D38" s="356"/>
      <c r="E38" s="356"/>
      <c r="F38" s="356"/>
      <c r="G38" s="356"/>
      <c r="H38" s="333"/>
      <c r="I38" s="333"/>
      <c r="J38" s="356"/>
      <c r="K38" s="356"/>
      <c r="L38" s="334"/>
      <c r="N38" s="1113">
        <f>I38-'[11]contract liability'!I55</f>
        <v>0</v>
      </c>
      <c r="Q38" s="356"/>
      <c r="R38" s="356"/>
      <c r="S38" s="356"/>
      <c r="T38" s="356"/>
      <c r="U38" s="356"/>
      <c r="V38" s="356"/>
      <c r="W38" s="356"/>
      <c r="Z38" s="357"/>
      <c r="AA38" s="352"/>
      <c r="AC38" s="352"/>
      <c r="AE38" s="352"/>
      <c r="AG38" s="352"/>
    </row>
    <row r="39" spans="1:33" ht="15.5">
      <c r="C39" s="356"/>
      <c r="D39" s="356"/>
      <c r="E39" s="356"/>
      <c r="F39" s="356"/>
      <c r="G39" s="356"/>
      <c r="H39" s="333"/>
      <c r="I39" s="333"/>
      <c r="J39" s="356"/>
      <c r="K39" s="356"/>
      <c r="L39" s="334"/>
      <c r="N39" s="1113">
        <f>I39-'[11]contract liability'!I56</f>
        <v>0</v>
      </c>
      <c r="Q39" s="356"/>
      <c r="R39" s="356"/>
      <c r="S39" s="356"/>
      <c r="T39" s="356"/>
      <c r="U39" s="356"/>
      <c r="V39" s="356"/>
      <c r="W39" s="356"/>
      <c r="Z39" s="355" t="s">
        <v>598</v>
      </c>
      <c r="AA39" s="359">
        <v>3975120.9600000009</v>
      </c>
      <c r="AB39" s="360"/>
      <c r="AC39" s="359">
        <v>26029143.100000009</v>
      </c>
      <c r="AD39" s="360"/>
      <c r="AE39" s="359">
        <v>19917016.5</v>
      </c>
      <c r="AF39" s="360"/>
      <c r="AG39" s="359">
        <v>19013081.079999998</v>
      </c>
    </row>
    <row r="40" spans="1:33" ht="15.5">
      <c r="A40" s="578" t="s">
        <v>586</v>
      </c>
      <c r="B40" s="578" t="s">
        <v>590</v>
      </c>
      <c r="C40" s="356">
        <v>10281620.32</v>
      </c>
      <c r="D40" s="356"/>
      <c r="E40" s="356">
        <v>64878764.530000001</v>
      </c>
      <c r="F40" s="356"/>
      <c r="G40" s="356">
        <v>96641824.129999995</v>
      </c>
      <c r="H40" s="333"/>
      <c r="I40" s="333">
        <v>64877086.200000003</v>
      </c>
      <c r="J40" s="356"/>
      <c r="K40" s="356">
        <v>37602799.25</v>
      </c>
      <c r="L40" s="334"/>
      <c r="N40" s="1113">
        <f>I40-'[11]contract liability'!I57</f>
        <v>0</v>
      </c>
      <c r="O40" s="324" t="s">
        <v>586</v>
      </c>
      <c r="P40" s="324" t="s">
        <v>590</v>
      </c>
      <c r="Q40" s="356">
        <v>10281620.32</v>
      </c>
      <c r="R40" s="356"/>
      <c r="S40" s="356">
        <v>64878764.530000001</v>
      </c>
      <c r="T40" s="356"/>
      <c r="U40" s="356">
        <v>96641824.129999995</v>
      </c>
      <c r="V40" s="356"/>
      <c r="W40" s="356">
        <v>37602799.25</v>
      </c>
      <c r="Z40" s="355" t="s">
        <v>599</v>
      </c>
      <c r="AA40" s="358">
        <v>17275370.383999918</v>
      </c>
      <c r="AB40" s="358"/>
      <c r="AC40" s="358">
        <v>48169324.508200213</v>
      </c>
      <c r="AD40" s="358"/>
      <c r="AE40" s="358">
        <v>34378053.708400004</v>
      </c>
      <c r="AF40" s="360"/>
      <c r="AG40" s="358">
        <v>7381284.1466000006</v>
      </c>
    </row>
    <row r="41" spans="1:33" ht="15.5">
      <c r="A41" s="578" t="s">
        <v>586</v>
      </c>
      <c r="B41" s="578" t="s">
        <v>592</v>
      </c>
      <c r="C41" s="356">
        <v>14910829.630000001</v>
      </c>
      <c r="D41" s="356"/>
      <c r="E41" s="356">
        <v>70223346.650000006</v>
      </c>
      <c r="F41" s="356"/>
      <c r="G41" s="356">
        <v>25181367.767735798</v>
      </c>
      <c r="H41" s="333"/>
      <c r="I41" s="333">
        <v>8373593.3499999996</v>
      </c>
      <c r="J41" s="356"/>
      <c r="K41" s="356">
        <v>6477348.7300000004</v>
      </c>
      <c r="L41" s="334"/>
      <c r="N41" s="1113">
        <f>I41-'[11]contract liability'!I58</f>
        <v>0</v>
      </c>
      <c r="O41" s="324" t="s">
        <v>586</v>
      </c>
      <c r="P41" s="324" t="s">
        <v>592</v>
      </c>
      <c r="Q41" s="356">
        <v>17215691.920000002</v>
      </c>
      <c r="R41" s="356"/>
      <c r="S41" s="356">
        <v>59227042.670000002</v>
      </c>
      <c r="T41" s="356"/>
      <c r="U41" s="356">
        <v>6912120.9900000021</v>
      </c>
      <c r="V41" s="356"/>
      <c r="W41" s="356">
        <v>1897908.3800000008</v>
      </c>
      <c r="AA41" s="361">
        <f>AA40+AA37+AA35</f>
        <v>3.999919630587101E-3</v>
      </c>
      <c r="AB41" s="362"/>
      <c r="AC41" s="361">
        <f>AC40+AC37+AC35</f>
        <v>-1.7997883260250092E-3</v>
      </c>
      <c r="AE41" s="361">
        <f>AE40+AE37+AE35</f>
        <v>-9.1599993407726288E-2</v>
      </c>
      <c r="AG41" s="361">
        <f>AG40+AG37+AG35</f>
        <v>-3.399999812245369E-3</v>
      </c>
    </row>
    <row r="42" spans="1:33">
      <c r="A42" s="578" t="s">
        <v>586</v>
      </c>
      <c r="B42" s="578" t="s">
        <v>593</v>
      </c>
      <c r="C42" s="356">
        <v>0</v>
      </c>
      <c r="D42" s="356"/>
      <c r="E42" s="356">
        <v>0</v>
      </c>
      <c r="F42" s="356"/>
      <c r="G42" s="356">
        <v>27489036.23</v>
      </c>
      <c r="H42" s="333"/>
      <c r="I42" s="333">
        <v>118250529.59999999</v>
      </c>
      <c r="J42" s="356"/>
      <c r="K42" s="356">
        <v>0</v>
      </c>
      <c r="L42" s="334"/>
      <c r="N42" s="1113">
        <f>I42-'[11]contract liability'!I59</f>
        <v>0</v>
      </c>
      <c r="O42" s="324" t="s">
        <v>586</v>
      </c>
      <c r="P42" s="324" t="s">
        <v>593</v>
      </c>
      <c r="Q42" s="356">
        <v>0</v>
      </c>
      <c r="R42" s="356"/>
      <c r="S42" s="356">
        <v>0</v>
      </c>
      <c r="T42" s="356"/>
      <c r="U42" s="356">
        <v>27489036.23</v>
      </c>
      <c r="V42" s="356"/>
      <c r="W42" s="356">
        <v>0</v>
      </c>
    </row>
    <row r="43" spans="1:33">
      <c r="A43" s="578" t="s">
        <v>586</v>
      </c>
      <c r="B43" s="578" t="s">
        <v>820</v>
      </c>
      <c r="C43" s="356"/>
      <c r="D43" s="356"/>
      <c r="E43" s="356"/>
      <c r="F43" s="356"/>
      <c r="G43" s="356"/>
      <c r="H43" s="333"/>
      <c r="I43" s="333">
        <v>11269600</v>
      </c>
      <c r="J43" s="356"/>
      <c r="K43" s="356"/>
      <c r="L43" s="334"/>
      <c r="N43" s="1113">
        <f>I43-'[11]contract liability'!I60</f>
        <v>11269600</v>
      </c>
      <c r="Q43" s="356"/>
      <c r="R43" s="356"/>
      <c r="S43" s="356"/>
      <c r="T43" s="356"/>
      <c r="U43" s="356"/>
      <c r="V43" s="356"/>
      <c r="W43" s="356"/>
    </row>
    <row r="44" spans="1:33" ht="15.5">
      <c r="A44" s="578"/>
      <c r="B44" s="578"/>
      <c r="C44" s="356"/>
      <c r="D44" s="356"/>
      <c r="E44" s="356"/>
      <c r="F44" s="356"/>
      <c r="G44" s="356"/>
      <c r="H44" s="333"/>
      <c r="I44" s="333"/>
      <c r="J44" s="356"/>
      <c r="K44" s="356"/>
      <c r="L44" s="334"/>
      <c r="N44" s="1113">
        <f>I44-'[11]contract liability'!I61</f>
        <v>-11269600</v>
      </c>
      <c r="Q44" s="356"/>
      <c r="R44" s="356"/>
      <c r="S44" s="356"/>
      <c r="T44" s="356"/>
      <c r="U44" s="356"/>
      <c r="V44" s="356"/>
      <c r="W44" s="356"/>
      <c r="Z44" s="355" t="s">
        <v>568</v>
      </c>
      <c r="AA44" s="354">
        <v>2022</v>
      </c>
      <c r="AB44" s="354"/>
      <c r="AC44" s="354">
        <v>2023</v>
      </c>
      <c r="AD44" s="354"/>
      <c r="AE44" s="354">
        <v>2024</v>
      </c>
      <c r="AF44" s="354"/>
      <c r="AG44" s="354">
        <v>20250630</v>
      </c>
    </row>
    <row r="45" spans="1:33">
      <c r="A45" s="578" t="s">
        <v>587</v>
      </c>
      <c r="B45" s="578" t="s">
        <v>590</v>
      </c>
      <c r="C45" s="356">
        <v>-7451934.0199999996</v>
      </c>
      <c r="D45" s="356"/>
      <c r="E45" s="356">
        <v>-44410651.799999997</v>
      </c>
      <c r="F45" s="356"/>
      <c r="G45" s="356">
        <v>-93811336.670000002</v>
      </c>
      <c r="H45" s="333"/>
      <c r="I45" s="333">
        <v>-57390037.660000004</v>
      </c>
      <c r="J45" s="356"/>
      <c r="K45" s="356">
        <v>-36584973.18</v>
      </c>
      <c r="L45" s="334"/>
      <c r="N45" s="1113">
        <f>I45-'[11]contract liability'!I62</f>
        <v>0</v>
      </c>
      <c r="O45" s="324" t="s">
        <v>587</v>
      </c>
      <c r="P45" s="324" t="s">
        <v>590</v>
      </c>
      <c r="Q45" s="356">
        <v>-7451934.0200000005</v>
      </c>
      <c r="R45" s="356"/>
      <c r="S45" s="356">
        <v>-44410651.799999997</v>
      </c>
      <c r="T45" s="356"/>
      <c r="U45" s="356">
        <v>-93811336.670000002</v>
      </c>
      <c r="V45" s="356"/>
      <c r="W45" s="356">
        <v>-36584973.18</v>
      </c>
      <c r="Z45" s="357" t="s">
        <v>594</v>
      </c>
      <c r="AA45" s="346">
        <v>0</v>
      </c>
      <c r="AB45" s="346"/>
      <c r="AC45" s="346">
        <v>2829686.3</v>
      </c>
      <c r="AD45" s="346"/>
      <c r="AE45" s="346">
        <v>20468112.73</v>
      </c>
      <c r="AF45" s="346"/>
      <c r="AG45" s="346">
        <v>2830487.46</v>
      </c>
    </row>
    <row r="46" spans="1:33">
      <c r="A46" s="578" t="s">
        <v>587</v>
      </c>
      <c r="B46" s="578" t="s">
        <v>592</v>
      </c>
      <c r="C46" s="356">
        <v>-10935708.67</v>
      </c>
      <c r="D46" s="356"/>
      <c r="E46" s="356">
        <v>-47755645.920000002</v>
      </c>
      <c r="F46" s="356"/>
      <c r="G46" s="1114">
        <v>-18264735.75</v>
      </c>
      <c r="H46" s="333"/>
      <c r="I46" s="333">
        <v>-7085201.9775471743</v>
      </c>
      <c r="J46" s="356"/>
      <c r="K46" s="356">
        <v>-3952290.1066678599</v>
      </c>
      <c r="L46" s="334"/>
      <c r="N46" s="1113">
        <f>I46-'[11]contract liability'!I63</f>
        <v>0</v>
      </c>
      <c r="O46" s="324" t="s">
        <v>587</v>
      </c>
      <c r="P46" s="324" t="s">
        <v>592</v>
      </c>
      <c r="Q46" s="356">
        <v>-13240570.960000001</v>
      </c>
      <c r="R46" s="356"/>
      <c r="S46" s="356">
        <v>-41679285.340000004</v>
      </c>
      <c r="T46" s="356"/>
      <c r="U46" s="356">
        <v>-5649806.1067924537</v>
      </c>
      <c r="V46" s="356"/>
      <c r="W46" s="356">
        <v>-1459547.4037735853</v>
      </c>
      <c r="Z46" s="357" t="s">
        <v>595</v>
      </c>
      <c r="AA46" s="346">
        <v>0</v>
      </c>
      <c r="AB46" s="346"/>
      <c r="AC46" s="346">
        <v>-2829686.3</v>
      </c>
      <c r="AD46" s="346"/>
      <c r="AE46" s="346">
        <v>-20468112.73</v>
      </c>
      <c r="AF46" s="346"/>
      <c r="AG46" s="346">
        <v>-2830487.46</v>
      </c>
    </row>
    <row r="47" spans="1:33" ht="15.5">
      <c r="A47" s="578" t="s">
        <v>587</v>
      </c>
      <c r="B47" s="578" t="s">
        <v>593</v>
      </c>
      <c r="C47" s="356">
        <v>0</v>
      </c>
      <c r="D47" s="356"/>
      <c r="E47" s="356">
        <v>0</v>
      </c>
      <c r="F47" s="356"/>
      <c r="G47" s="356">
        <v>0</v>
      </c>
      <c r="H47" s="333"/>
      <c r="I47" s="333">
        <v>-71382231.079999983</v>
      </c>
      <c r="J47" s="356"/>
      <c r="K47" s="356"/>
      <c r="L47" s="334"/>
      <c r="N47" s="1113">
        <f>I47-'[11]contract liability'!I64</f>
        <v>0</v>
      </c>
      <c r="O47" s="324" t="s">
        <v>587</v>
      </c>
      <c r="P47" s="324" t="s">
        <v>593</v>
      </c>
      <c r="Q47" s="356">
        <v>0</v>
      </c>
      <c r="R47" s="356"/>
      <c r="S47" s="356">
        <v>0</v>
      </c>
      <c r="T47" s="356"/>
      <c r="U47" s="356">
        <v>0</v>
      </c>
      <c r="V47" s="356"/>
      <c r="W47" s="356"/>
      <c r="Z47" s="355" t="s">
        <v>596</v>
      </c>
      <c r="AA47" s="358">
        <v>10281620.32</v>
      </c>
      <c r="AB47" s="358"/>
      <c r="AC47" s="358">
        <v>64878764.530000001</v>
      </c>
      <c r="AD47" s="358"/>
      <c r="AE47" s="358">
        <v>96641824.129999995</v>
      </c>
      <c r="AF47" s="358"/>
      <c r="AG47" s="358">
        <v>37602799.25</v>
      </c>
    </row>
    <row r="48" spans="1:33" ht="15.5">
      <c r="A48" s="578" t="s">
        <v>587</v>
      </c>
      <c r="B48" s="578" t="s">
        <v>820</v>
      </c>
      <c r="C48" s="356"/>
      <c r="D48" s="356"/>
      <c r="E48" s="356"/>
      <c r="F48" s="356"/>
      <c r="G48" s="356"/>
      <c r="H48" s="333"/>
      <c r="I48" s="333">
        <v>-7122807.5499999998</v>
      </c>
      <c r="J48" s="356"/>
      <c r="K48" s="356"/>
      <c r="L48" s="334"/>
      <c r="N48" s="1113" t="e">
        <f>#REF!-'[11]contract liability'!I65</f>
        <v>#REF!</v>
      </c>
      <c r="Q48" s="356"/>
      <c r="R48" s="356"/>
      <c r="S48" s="356"/>
      <c r="T48" s="356"/>
      <c r="U48" s="356"/>
      <c r="V48" s="356"/>
      <c r="W48" s="356"/>
      <c r="Z48" s="355"/>
      <c r="AA48" s="358"/>
      <c r="AB48" s="358"/>
      <c r="AC48" s="358"/>
      <c r="AD48" s="358"/>
      <c r="AE48" s="358"/>
      <c r="AF48" s="358"/>
      <c r="AG48" s="358"/>
    </row>
    <row r="49" spans="1:33">
      <c r="A49" s="578"/>
      <c r="B49" s="578"/>
      <c r="C49" s="356"/>
      <c r="D49" s="356"/>
      <c r="E49" s="356"/>
      <c r="F49" s="356"/>
      <c r="G49" s="356"/>
      <c r="H49" s="333"/>
      <c r="J49" s="356"/>
      <c r="K49" s="356"/>
      <c r="L49" s="334"/>
      <c r="N49" s="1113">
        <f>I48-'[11]contract liability'!I66</f>
        <v>0</v>
      </c>
      <c r="Q49" s="356"/>
      <c r="R49" s="356"/>
      <c r="S49" s="356"/>
      <c r="T49" s="356"/>
      <c r="U49" s="356"/>
      <c r="V49" s="356"/>
      <c r="W49" s="356"/>
      <c r="Z49" s="357" t="s">
        <v>597</v>
      </c>
      <c r="AA49" s="352">
        <v>-7451934.0200000005</v>
      </c>
      <c r="AC49" s="352">
        <v>-44410651.799999997</v>
      </c>
      <c r="AE49" s="352">
        <v>-93811336.670000002</v>
      </c>
      <c r="AG49" s="352">
        <v>-36584973.18</v>
      </c>
    </row>
    <row r="50" spans="1:33" ht="15.5">
      <c r="A50" s="578" t="s">
        <v>589</v>
      </c>
      <c r="B50" s="578" t="s">
        <v>590</v>
      </c>
      <c r="C50" s="356">
        <v>2829686.3</v>
      </c>
      <c r="D50" s="356"/>
      <c r="E50" s="356">
        <v>20468112.73</v>
      </c>
      <c r="F50" s="356"/>
      <c r="G50" s="356">
        <v>2830487.46</v>
      </c>
      <c r="H50" s="333"/>
      <c r="I50" s="333">
        <v>7487048.54</v>
      </c>
      <c r="J50" s="356"/>
      <c r="K50" s="376">
        <v>1017826.07</v>
      </c>
      <c r="L50" s="334"/>
      <c r="N50" s="1113">
        <f>I50-'[11]contract liability'!I67</f>
        <v>0</v>
      </c>
      <c r="O50" s="324" t="s">
        <v>589</v>
      </c>
      <c r="P50" s="324" t="s">
        <v>590</v>
      </c>
      <c r="Q50" s="356">
        <v>2829686.3</v>
      </c>
      <c r="R50" s="356"/>
      <c r="S50" s="356">
        <v>20468112.73</v>
      </c>
      <c r="T50" s="356"/>
      <c r="U50" s="356">
        <v>2830487.46</v>
      </c>
      <c r="V50" s="356"/>
      <c r="W50" s="356">
        <v>1017826.07</v>
      </c>
      <c r="Z50" s="355" t="s">
        <v>598</v>
      </c>
      <c r="AA50" s="359">
        <v>2829686.3</v>
      </c>
      <c r="AB50" s="360"/>
      <c r="AC50" s="359">
        <v>20468112.730000004</v>
      </c>
      <c r="AD50" s="360"/>
      <c r="AE50" s="359">
        <v>2830487.4599999934</v>
      </c>
      <c r="AF50" s="360"/>
      <c r="AG50" s="359">
        <v>1017826.0700000003</v>
      </c>
    </row>
    <row r="51" spans="1:33" ht="15.5">
      <c r="A51" s="578" t="s">
        <v>589</v>
      </c>
      <c r="B51" s="578" t="s">
        <v>592</v>
      </c>
      <c r="C51" s="346">
        <v>3975120.96</v>
      </c>
      <c r="D51" s="346"/>
      <c r="E51" s="346">
        <v>26029143.100000001</v>
      </c>
      <c r="F51" s="346"/>
      <c r="G51" s="346">
        <v>19917016.5</v>
      </c>
      <c r="H51" s="333"/>
      <c r="I51" s="333">
        <v>17072127.23</v>
      </c>
      <c r="J51" s="346"/>
      <c r="K51" s="375">
        <v>19013081.079999998</v>
      </c>
      <c r="L51" s="334"/>
      <c r="N51" s="1113">
        <f>I51-'[11]contract liability'!I68</f>
        <v>0</v>
      </c>
      <c r="O51" s="324" t="s">
        <v>589</v>
      </c>
      <c r="P51" s="324" t="s">
        <v>592</v>
      </c>
      <c r="Q51" s="346">
        <v>3975120.96</v>
      </c>
      <c r="R51" s="346"/>
      <c r="S51" s="346">
        <v>21109199.699999999</v>
      </c>
      <c r="T51" s="346"/>
      <c r="U51" s="346">
        <v>11979424.34</v>
      </c>
      <c r="V51" s="346"/>
      <c r="W51" s="346">
        <v>10448662.880000001</v>
      </c>
      <c r="Z51" s="355" t="s">
        <v>599</v>
      </c>
      <c r="AA51" s="358">
        <v>37081815.649999999</v>
      </c>
      <c r="AB51" s="358"/>
      <c r="AC51" s="358">
        <v>194790703.345281</v>
      </c>
      <c r="AD51" s="358"/>
      <c r="AE51" s="358">
        <v>422152336.47000003</v>
      </c>
      <c r="AF51" s="358"/>
      <c r="AG51" s="358">
        <v>209805376.09</v>
      </c>
    </row>
    <row r="52" spans="1:33">
      <c r="A52" s="578" t="s">
        <v>589</v>
      </c>
      <c r="B52" s="578" t="s">
        <v>593</v>
      </c>
      <c r="C52" s="346">
        <v>0</v>
      </c>
      <c r="D52" s="346"/>
      <c r="E52" s="346">
        <v>0</v>
      </c>
      <c r="F52" s="346"/>
      <c r="G52" s="346">
        <v>27489036.23</v>
      </c>
      <c r="H52" s="333"/>
      <c r="I52" s="333">
        <v>46868298.520000003</v>
      </c>
      <c r="J52" s="346"/>
      <c r="K52" s="346">
        <v>0</v>
      </c>
      <c r="L52" s="334"/>
      <c r="N52" s="1113">
        <f>I52-'[11]contract liability'!I69</f>
        <v>0</v>
      </c>
      <c r="O52" s="324" t="s">
        <v>589</v>
      </c>
      <c r="P52" s="324" t="s">
        <v>593</v>
      </c>
      <c r="Q52" s="346">
        <v>0</v>
      </c>
      <c r="R52" s="346"/>
      <c r="S52" s="346">
        <v>0</v>
      </c>
      <c r="T52" s="346"/>
      <c r="U52" s="346">
        <v>27489036.23</v>
      </c>
      <c r="V52" s="346"/>
      <c r="W52" s="346">
        <v>0</v>
      </c>
      <c r="AA52" s="352">
        <v>29629881.629999999</v>
      </c>
      <c r="AC52" s="352">
        <v>147550365.24528098</v>
      </c>
      <c r="AE52" s="352">
        <v>307872887.06999999</v>
      </c>
      <c r="AG52" s="352">
        <v>170389915.44999999</v>
      </c>
    </row>
    <row r="53" spans="1:33">
      <c r="A53" s="578" t="s">
        <v>589</v>
      </c>
      <c r="B53" s="578" t="s">
        <v>820</v>
      </c>
      <c r="C53" s="346"/>
      <c r="D53" s="346"/>
      <c r="E53" s="346"/>
      <c r="F53" s="346"/>
      <c r="G53" s="346"/>
      <c r="H53" s="333"/>
      <c r="I53" s="333">
        <v>4146792.45</v>
      </c>
      <c r="J53" s="346"/>
      <c r="K53" s="346"/>
      <c r="L53" s="334"/>
      <c r="N53" s="1113">
        <f>I53-'[11]contract liability'!I70</f>
        <v>0</v>
      </c>
      <c r="Q53" s="346"/>
      <c r="R53" s="346"/>
      <c r="S53" s="346"/>
      <c r="T53" s="346"/>
      <c r="U53" s="346"/>
      <c r="V53" s="346"/>
      <c r="W53" s="346"/>
      <c r="AA53" s="352"/>
      <c r="AC53" s="352"/>
      <c r="AE53" s="352"/>
      <c r="AG53" s="352"/>
    </row>
    <row r="54" spans="1:33">
      <c r="C54" s="353"/>
      <c r="D54" s="353"/>
      <c r="E54" s="353"/>
      <c r="F54" s="353"/>
      <c r="G54" s="353"/>
      <c r="H54" s="333"/>
      <c r="I54" s="353"/>
      <c r="J54" s="353"/>
      <c r="K54" s="353"/>
      <c r="L54" s="334"/>
      <c r="N54" s="1113">
        <f>I54-'[11]contract liability'!I71</f>
        <v>0</v>
      </c>
      <c r="Q54" s="346"/>
      <c r="R54" s="346"/>
      <c r="S54" s="346"/>
      <c r="T54" s="346"/>
      <c r="U54" s="346"/>
      <c r="V54" s="346"/>
      <c r="W54" s="346"/>
    </row>
    <row r="55" spans="1:33" ht="15.5">
      <c r="C55" s="346">
        <v>6804807.2599999998</v>
      </c>
      <c r="D55" s="346"/>
      <c r="E55" s="346">
        <v>46497255.829999998</v>
      </c>
      <c r="F55" s="346"/>
      <c r="G55" s="346">
        <v>50236540.189999998</v>
      </c>
      <c r="H55" s="333"/>
      <c r="I55" s="579">
        <v>75574266.739999995</v>
      </c>
      <c r="J55" s="346"/>
      <c r="K55" s="346">
        <v>20030907.149999999</v>
      </c>
      <c r="L55" s="334"/>
      <c r="N55" s="1113">
        <f>I55-'[11]contract liability'!I72</f>
        <v>0</v>
      </c>
      <c r="Q55" s="346">
        <v>6804807.2599999998</v>
      </c>
      <c r="R55" s="346"/>
      <c r="S55" s="346">
        <v>41577312.43</v>
      </c>
      <c r="T55" s="346"/>
      <c r="U55" s="346">
        <v>42298948.030000001</v>
      </c>
      <c r="V55" s="346"/>
      <c r="W55" s="346">
        <v>11466488.950000001</v>
      </c>
      <c r="Z55" s="355" t="s">
        <v>600</v>
      </c>
      <c r="AA55" s="354">
        <v>2022</v>
      </c>
      <c r="AB55" s="354"/>
      <c r="AC55" s="354">
        <v>2023</v>
      </c>
      <c r="AD55" s="354"/>
      <c r="AE55" s="354">
        <v>2024</v>
      </c>
      <c r="AF55" s="354"/>
      <c r="AG55" s="354">
        <v>20250630</v>
      </c>
    </row>
    <row r="56" spans="1:33">
      <c r="C56" s="346">
        <v>-6831182.1699999999</v>
      </c>
      <c r="D56" s="346"/>
      <c r="E56" s="346">
        <v>-46497255.816603802</v>
      </c>
      <c r="F56" s="346"/>
      <c r="G56" s="346">
        <v>-50236540.194811702</v>
      </c>
      <c r="H56" s="333"/>
      <c r="I56" s="346">
        <v>-75574266.739999995</v>
      </c>
      <c r="J56" s="346"/>
      <c r="K56" s="346">
        <v>-20030907.140943401</v>
      </c>
      <c r="L56" s="334"/>
      <c r="N56" s="1113">
        <f>I56-'[11]contract liability'!I73</f>
        <v>0</v>
      </c>
      <c r="Q56" s="346">
        <v>-6831182.1699999999</v>
      </c>
      <c r="R56" s="346"/>
      <c r="S56" s="346">
        <v>-41577312.426603779</v>
      </c>
      <c r="T56" s="346"/>
      <c r="U56" s="346">
        <v>-42298948.034980796</v>
      </c>
      <c r="V56" s="346"/>
      <c r="W56" s="346">
        <v>-11466488.943396227</v>
      </c>
      <c r="Z56" s="357" t="s">
        <v>594</v>
      </c>
      <c r="AA56" s="346">
        <v>0</v>
      </c>
      <c r="AB56" s="346"/>
      <c r="AC56" s="346">
        <v>0</v>
      </c>
      <c r="AD56" s="346"/>
      <c r="AE56" s="346">
        <v>0</v>
      </c>
      <c r="AF56" s="346"/>
      <c r="AG56" s="346">
        <v>27489036.23</v>
      </c>
    </row>
    <row r="57" spans="1:33">
      <c r="D57" s="353"/>
      <c r="F57" s="353"/>
      <c r="Z57" s="357" t="s">
        <v>595</v>
      </c>
      <c r="AA57" s="346">
        <v>0</v>
      </c>
      <c r="AB57" s="346"/>
      <c r="AC57" s="346">
        <v>0</v>
      </c>
      <c r="AD57" s="346"/>
      <c r="AE57" s="346">
        <v>0</v>
      </c>
      <c r="AF57" s="346"/>
      <c r="AG57" s="346">
        <v>-27489036.23</v>
      </c>
    </row>
    <row r="58" spans="1:33" ht="15.5">
      <c r="D58" s="353"/>
      <c r="F58" s="353"/>
      <c r="G58" s="352"/>
      <c r="H58" s="352"/>
      <c r="I58" s="352"/>
      <c r="Z58" s="355" t="s">
        <v>596</v>
      </c>
      <c r="AA58" s="358">
        <v>0</v>
      </c>
      <c r="AB58" s="358"/>
      <c r="AC58" s="358">
        <v>0</v>
      </c>
      <c r="AD58" s="358"/>
      <c r="AE58" s="358">
        <v>27489036.23</v>
      </c>
      <c r="AF58" s="358"/>
      <c r="AG58" s="358">
        <v>0</v>
      </c>
    </row>
    <row r="59" spans="1:33">
      <c r="F59" s="353"/>
      <c r="Z59" s="357" t="s">
        <v>597</v>
      </c>
      <c r="AA59" s="352">
        <v>0</v>
      </c>
      <c r="AC59" s="352">
        <v>0</v>
      </c>
      <c r="AE59" s="352">
        <v>0</v>
      </c>
      <c r="AG59" s="352">
        <v>0</v>
      </c>
    </row>
    <row r="60" spans="1:33" ht="15.5">
      <c r="B60" s="324" t="s">
        <v>601</v>
      </c>
      <c r="Z60" s="355" t="s">
        <v>598</v>
      </c>
      <c r="AA60" s="352">
        <v>0</v>
      </c>
      <c r="AC60" s="352">
        <v>0</v>
      </c>
      <c r="AE60" s="352">
        <v>27489036.23</v>
      </c>
      <c r="AG60" s="352">
        <v>0</v>
      </c>
    </row>
    <row r="61" spans="1:33" ht="15.65" customHeight="1">
      <c r="B61" s="1362" t="s">
        <v>602</v>
      </c>
      <c r="C61" s="1362"/>
      <c r="D61" s="1362"/>
      <c r="E61" s="1362"/>
      <c r="F61" s="1362"/>
      <c r="G61" s="1362"/>
      <c r="H61" s="1362"/>
      <c r="I61" s="1362"/>
      <c r="J61" s="1362"/>
      <c r="K61" s="1362"/>
      <c r="Z61" s="355" t="s">
        <v>599</v>
      </c>
      <c r="AA61" s="358">
        <v>102782211.069811</v>
      </c>
      <c r="AB61" s="358"/>
      <c r="AC61" s="358">
        <v>265260118.44999999</v>
      </c>
      <c r="AD61" s="358"/>
      <c r="AE61" s="358">
        <v>184064796.285849</v>
      </c>
      <c r="AF61" s="360"/>
      <c r="AG61" s="358">
        <v>107088701.16</v>
      </c>
    </row>
    <row r="62" spans="1:33">
      <c r="B62" s="1362"/>
      <c r="C62" s="1362"/>
      <c r="D62" s="1362"/>
      <c r="E62" s="1362"/>
      <c r="F62" s="1362"/>
      <c r="G62" s="1362"/>
      <c r="H62" s="1362"/>
      <c r="I62" s="1362"/>
      <c r="J62" s="1362"/>
      <c r="K62" s="1362"/>
      <c r="AA62" s="352"/>
      <c r="AC62" s="352"/>
      <c r="AE62" s="352"/>
      <c r="AG62" s="352"/>
    </row>
    <row r="63" spans="1:33">
      <c r="B63" s="1362"/>
      <c r="C63" s="1362"/>
      <c r="D63" s="1362"/>
      <c r="E63" s="1362"/>
      <c r="F63" s="1362"/>
      <c r="G63" s="1362"/>
      <c r="H63" s="1362"/>
      <c r="I63" s="1362"/>
      <c r="J63" s="1362"/>
      <c r="K63" s="1362"/>
    </row>
    <row r="64" spans="1:33">
      <c r="B64" s="1362"/>
      <c r="C64" s="1362"/>
      <c r="D64" s="1362"/>
      <c r="E64" s="1362"/>
      <c r="F64" s="1362"/>
      <c r="G64" s="1362"/>
      <c r="H64" s="1362"/>
      <c r="I64" s="1362"/>
      <c r="J64" s="1362"/>
      <c r="K64" s="1362"/>
    </row>
    <row r="65" spans="2:11">
      <c r="B65" s="1362"/>
      <c r="C65" s="1362"/>
      <c r="D65" s="1362"/>
      <c r="E65" s="1362"/>
      <c r="F65" s="1362"/>
      <c r="G65" s="1362"/>
      <c r="H65" s="1362"/>
      <c r="I65" s="1362"/>
      <c r="J65" s="1362"/>
      <c r="K65" s="1362"/>
    </row>
    <row r="66" spans="2:11">
      <c r="B66" s="1362"/>
      <c r="C66" s="1362"/>
      <c r="D66" s="1362"/>
      <c r="E66" s="1362"/>
      <c r="F66" s="1362"/>
      <c r="G66" s="1362"/>
      <c r="H66" s="1362"/>
      <c r="I66" s="1362"/>
      <c r="J66" s="1362"/>
      <c r="K66" s="1362"/>
    </row>
  </sheetData>
  <mergeCells count="5">
    <mergeCell ref="C2:G2"/>
    <mergeCell ref="Q2:U2"/>
    <mergeCell ref="C17:G17"/>
    <mergeCell ref="Q17:U17"/>
    <mergeCell ref="B61:K66"/>
  </mergeCells>
  <phoneticPr fontId="2" type="noConversion"/>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F622C-A5FF-4EEA-B9CD-89F4C47C0CF9}">
  <sheetPr>
    <tabColor rgb="FF92D050"/>
  </sheetPr>
  <dimension ref="A1"/>
  <sheetViews>
    <sheetView workbookViewId="0"/>
  </sheetViews>
  <sheetFormatPr defaultRowHeight="14.5"/>
  <sheetData/>
  <phoneticPr fontId="2"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A6882-D11A-4EAE-B3CA-E49ECC803D62}">
  <dimension ref="A11:AR71"/>
  <sheetViews>
    <sheetView workbookViewId="0"/>
  </sheetViews>
  <sheetFormatPr defaultColWidth="8.81640625" defaultRowHeight="14"/>
  <cols>
    <col min="1" max="3" width="8.81640625" style="502"/>
    <col min="4" max="4" width="29.54296875" style="502" customWidth="1"/>
    <col min="5" max="5" width="34.453125" style="502" bestFit="1" customWidth="1"/>
    <col min="6" max="6" width="18.54296875" style="502" bestFit="1" customWidth="1"/>
    <col min="7" max="7" width="33.54296875" style="502" bestFit="1" customWidth="1"/>
    <col min="8" max="8" width="42" style="502" bestFit="1" customWidth="1"/>
    <col min="9" max="9" width="34.453125" style="502" bestFit="1" customWidth="1"/>
    <col min="10" max="10" width="31" style="502" customWidth="1"/>
    <col min="11" max="11" width="33.54296875" style="502" bestFit="1" customWidth="1"/>
    <col min="12" max="12" width="25" style="502" bestFit="1" customWidth="1"/>
    <col min="13" max="13" width="17.54296875" style="502" bestFit="1" customWidth="1"/>
    <col min="14" max="14" width="17.54296875" style="502" customWidth="1"/>
    <col min="15" max="15" width="19.1796875" style="502" bestFit="1" customWidth="1"/>
    <col min="16" max="16" width="16.81640625" style="502" bestFit="1" customWidth="1"/>
    <col min="17" max="17" width="12.81640625" style="502" bestFit="1" customWidth="1"/>
    <col min="18" max="18" width="17.54296875" style="502" bestFit="1" customWidth="1"/>
    <col min="19" max="19" width="15.54296875" style="502" bestFit="1" customWidth="1"/>
    <col min="20" max="16384" width="8.81640625" style="502"/>
  </cols>
  <sheetData>
    <row r="11" spans="4:14" ht="15">
      <c r="E11"/>
      <c r="F11"/>
      <c r="G11"/>
      <c r="H11"/>
      <c r="I11"/>
    </row>
    <row r="12" spans="4:14">
      <c r="E12" s="1363" t="s">
        <v>794</v>
      </c>
      <c r="F12" s="1363"/>
      <c r="G12" s="1363"/>
      <c r="H12" s="1363"/>
      <c r="I12" s="1363"/>
      <c r="J12" s="1363" t="s">
        <v>925</v>
      </c>
      <c r="K12" s="1363"/>
      <c r="L12" s="1363"/>
      <c r="M12" s="1363"/>
      <c r="N12" s="1363"/>
    </row>
    <row r="13" spans="4:14">
      <c r="E13" s="511" t="s">
        <v>796</v>
      </c>
      <c r="F13" s="511" t="s">
        <v>517</v>
      </c>
      <c r="G13" s="511" t="s">
        <v>569</v>
      </c>
      <c r="H13" s="511" t="s">
        <v>795</v>
      </c>
      <c r="I13" s="511" t="s">
        <v>820</v>
      </c>
      <c r="J13" s="511" t="s">
        <v>796</v>
      </c>
      <c r="K13" s="511" t="s">
        <v>517</v>
      </c>
      <c r="L13" s="511" t="s">
        <v>569</v>
      </c>
      <c r="M13" s="511" t="s">
        <v>795</v>
      </c>
      <c r="N13" s="511" t="s">
        <v>820</v>
      </c>
    </row>
    <row r="14" spans="4:14">
      <c r="D14" s="510" t="s">
        <v>793</v>
      </c>
      <c r="E14" s="503">
        <f>SUMIF('Revenue-ICT_0328'!$AP:$AP,D14,'Revenue-ICT_0328'!$K:$K)/1000</f>
        <v>155625.51785</v>
      </c>
      <c r="F14" s="503">
        <f>SUMIF('Revenue-数字人智能服务_0318'!$AO:$AO,D14,'Revenue-数字人智能服务_0318'!$J:$J)/1000</f>
        <v>168589.53469905656</v>
      </c>
      <c r="G14" s="503">
        <f>SUMIF('Revenue-智能语音_0318'!$AO:$AO,D14,'Revenue-智能语音_0318'!$J:$J)/1000</f>
        <v>2364.0535</v>
      </c>
      <c r="H14" s="503">
        <f>SUMIF('Revenue-数字人产品SaaS_0318'!$AO:$AO,D14,'Revenue-数字人产品SaaS_0318'!$J:$J)/1000</f>
        <v>0</v>
      </c>
      <c r="I14" s="503">
        <f>SUMIF('Revenue-Autopilot AIGC_0318'!$AO:$AO,D14,'Revenue-Autopilot AIGC_0318'!$J:$J)/1000</f>
        <v>7278.9843249056603</v>
      </c>
      <c r="J14" s="503">
        <f>SUMIF('Revenue-ICT_0328'!$AP:$AP,D14,'Revenue-ICT_0328'!$L:$L)/1000</f>
        <v>33126.67757</v>
      </c>
      <c r="K14" s="503">
        <f>SUMIF('Revenue-数字人智能服务_0318'!$AO:$AO,D14,'Revenue-数字人智能服务_0318'!$K:$K)/1000</f>
        <v>0</v>
      </c>
      <c r="L14" s="503">
        <f>SUMIF('Revenue-智能语音_0318'!$AO:$AO,D14,'Revenue-智能语音_0318'!$K:$K)/1000</f>
        <v>0</v>
      </c>
      <c r="M14" s="503">
        <f>SUMIF('Revenue-数字人产品SaaS_0318'!$AO:$AO,D14,'Revenue-数字人产品SaaS_0318'!$K:$K)/1000</f>
        <v>0</v>
      </c>
      <c r="N14" s="503">
        <f>SUMIF('Revenue-Autopilot AIGC_0318'!$AO:$AO,D14,'Revenue-Autopilot AIGC_0318'!$K:$K)/1000</f>
        <v>0</v>
      </c>
    </row>
    <row r="15" spans="4:14">
      <c r="D15" s="510" t="s">
        <v>742</v>
      </c>
      <c r="E15" s="503">
        <f>SUMIF('Revenue-ICT_0328'!$AP:$AP,D15,'Revenue-ICT_0328'!$K:$K)/1000</f>
        <v>0</v>
      </c>
      <c r="F15" s="503">
        <f>SUMIF('Revenue-数字人智能服务_0318'!$AO:$AO,D15,'Revenue-数字人智能服务_0318'!$J:$J)/1000</f>
        <v>414011.02298999997</v>
      </c>
      <c r="G15" s="503">
        <f>SUMIF('Revenue-智能语音_0318'!$AO:$AO,D15,'Revenue-智能语音_0318'!$J:$J)/1000</f>
        <v>0</v>
      </c>
      <c r="H15" s="503">
        <f>SUMIF('Revenue-数字人产品SaaS_0318'!$AO:$AO,D15,'Revenue-数字人产品SaaS_0318'!$J:$J)/1000</f>
        <v>0</v>
      </c>
      <c r="I15" s="503">
        <f>SUMIF('Revenue-Autopilot AIGC_0318'!$AO:$AO,D15,'Revenue-Autopilot AIGC_0318'!$J:$J)/1000</f>
        <v>135278.86792169808</v>
      </c>
      <c r="J15" s="503">
        <f>SUMIF('Revenue-ICT_0328'!$AP:$AP,D15,'Revenue-ICT_0328'!$L:$L)/1000</f>
        <v>0</v>
      </c>
      <c r="K15" s="503">
        <f>SUMIF('Revenue-数字人智能服务_0318'!$AO:$AO,D15,'Revenue-数字人智能服务_0318'!$K:$K)/1000</f>
        <v>349840.63235999993</v>
      </c>
      <c r="L15" s="503">
        <f>SUMIF('Revenue-智能语音_0318'!$AO:$AO,D15,'Revenue-智能语音_0318'!$K:$K)/1000</f>
        <v>0</v>
      </c>
      <c r="M15" s="503">
        <f>SUMIF('Revenue-数字人产品SaaS_0318'!$AO:$AO,D15,'Revenue-数字人产品SaaS_0318'!$K:$K)/1000</f>
        <v>0</v>
      </c>
      <c r="N15" s="503">
        <f>SUMIF('Revenue-Autopilot AIGC_0318'!$AO:$AO,D15,'Revenue-Autopilot AIGC_0318'!$K:$K)/1000</f>
        <v>52830.188679245286</v>
      </c>
    </row>
    <row r="16" spans="4:14">
      <c r="D16" s="510" t="s">
        <v>743</v>
      </c>
      <c r="E16" s="503">
        <f>SUMIF('Revenue-ICT_0328'!$AP:$AP,D16,'Revenue-ICT_0328'!$K:$K)/1000</f>
        <v>3841.2</v>
      </c>
      <c r="F16" s="503">
        <f>SUMIF('Revenue-数字人智能服务_0318'!$AO:$AO,D16,'Revenue-数字人智能服务_0318'!$J:$J)/1000</f>
        <v>0</v>
      </c>
      <c r="G16" s="503">
        <f>SUMIF('Revenue-智能语音_0318'!$AO:$AO,D16,'Revenue-智能语音_0318'!$J:$J)/1000</f>
        <v>0</v>
      </c>
      <c r="H16" s="503">
        <f>SUMIF('Revenue-数字人产品SaaS_0318'!$AO:$AO,D16,'Revenue-数字人产品SaaS_0318'!$J:$J)/1000</f>
        <v>0</v>
      </c>
      <c r="I16" s="503">
        <f>SUMIF('Revenue-Autopilot AIGC_0318'!$AO:$AO,D16,'Revenue-Autopilot AIGC_0318'!$J:$J)/1000</f>
        <v>0</v>
      </c>
      <c r="J16" s="503">
        <f>SUMIF('Revenue-ICT_0328'!$AP:$AP,D16,'Revenue-ICT_0328'!$L:$L)/1000</f>
        <v>0</v>
      </c>
      <c r="K16" s="503">
        <f>SUMIF('Revenue-数字人智能服务_0318'!$AO:$AO,D16,'Revenue-数字人智能服务_0318'!$K:$K)/1000</f>
        <v>0</v>
      </c>
      <c r="L16" s="503">
        <f>SUMIF('Revenue-智能语音_0318'!$AO:$AO,D16,'Revenue-智能语音_0318'!$K:$K)/1000</f>
        <v>0</v>
      </c>
      <c r="M16" s="503">
        <f>SUMIF('Revenue-数字人产品SaaS_0318'!$AO:$AO,D16,'Revenue-数字人产品SaaS_0318'!$K:$K)/1000</f>
        <v>0</v>
      </c>
      <c r="N16" s="503">
        <f>SUMIF('Revenue-Autopilot AIGC_0318'!$AO:$AO,D16,'Revenue-Autopilot AIGC_0318'!$K:$K)/1000</f>
        <v>0</v>
      </c>
    </row>
    <row r="17" spans="1:44">
      <c r="D17" s="510" t="s">
        <v>744</v>
      </c>
      <c r="E17" s="503">
        <f>SUMIF('Revenue-ICT_0328'!$AP:$AP,D17,'Revenue-ICT_0328'!$K:$K)/1000</f>
        <v>0</v>
      </c>
      <c r="F17" s="503">
        <f>SUMIF('Revenue-数字人智能服务_0318'!$AO:$AO,D17,'Revenue-数字人智能服务_0318'!$J:$J)/1000</f>
        <v>0</v>
      </c>
      <c r="G17" s="503">
        <f>SUMIF('Revenue-智能语音_0318'!$AO:$AO,D17,'Revenue-智能语音_0318'!$J:$J)/1000</f>
        <v>0</v>
      </c>
      <c r="H17" s="503">
        <f>SUMIF('Revenue-数字人产品SaaS_0318'!$AO:$AO,D17,'Revenue-数字人产品SaaS_0318'!$J:$J)/1000</f>
        <v>0</v>
      </c>
      <c r="I17" s="503">
        <f>SUMIF('Revenue-Autopilot AIGC_0318'!$AO:$AO,D17,'Revenue-Autopilot AIGC_0318'!$J:$J)/1000</f>
        <v>108805.03144654089</v>
      </c>
      <c r="J17" s="503">
        <f>SUMIF('Revenue-ICT_0328'!$AP:$AP,D17,'Revenue-ICT_0328'!$L:$L)/1000</f>
        <v>0</v>
      </c>
      <c r="K17" s="503">
        <f>SUMIF('Revenue-数字人智能服务_0318'!$AO:$AO,D17,'Revenue-数字人智能服务_0318'!$K:$K)/1000</f>
        <v>0</v>
      </c>
      <c r="L17" s="503">
        <f>SUMIF('Revenue-智能语音_0318'!$AO:$AO,D17,'Revenue-智能语音_0318'!$K:$K)/1000</f>
        <v>0</v>
      </c>
      <c r="M17" s="503">
        <f>SUMIF('Revenue-数字人产品SaaS_0318'!$AO:$AO,D17,'Revenue-数字人产品SaaS_0318'!$K:$K)/1000</f>
        <v>0</v>
      </c>
      <c r="N17" s="503">
        <f>SUMIF('Revenue-Autopilot AIGC_0318'!$AO:$AO,D17,'Revenue-Autopilot AIGC_0318'!$K:$K)/1000</f>
        <v>71069.182389937108</v>
      </c>
    </row>
    <row r="18" spans="1:44">
      <c r="D18" s="510" t="s">
        <v>745</v>
      </c>
      <c r="E18" s="503">
        <f>SUMIF('Revenue-ICT_0328'!$AP:$AP,D18,'Revenue-ICT_0328'!$K:$K)/1000</f>
        <v>97000</v>
      </c>
      <c r="F18" s="503">
        <f>SUMIF('Revenue-数字人智能服务_0318'!$AO:$AO,D18,'Revenue-数字人智能服务_0318'!$J:$J)/1000</f>
        <v>0</v>
      </c>
      <c r="G18" s="503">
        <f>SUMIF('Revenue-智能语音_0318'!$AO:$AO,D18,'Revenue-智能语音_0318'!$J:$J)/1000</f>
        <v>0</v>
      </c>
      <c r="H18" s="503">
        <f>SUMIF('Revenue-数字人产品SaaS_0318'!$AO:$AO,D18,'Revenue-数字人产品SaaS_0318'!$J:$J)/1000</f>
        <v>7482.0834683333278</v>
      </c>
      <c r="I18" s="503">
        <f>SUMIF('Revenue-Autopilot AIGC_0318'!$AO:$AO,D18,'Revenue-Autopilot AIGC_0318'!$J:$J)/1000</f>
        <v>0</v>
      </c>
      <c r="J18" s="503">
        <f>SUMIF('Revenue-ICT_0328'!$AP:$AP,D18,'Revenue-ICT_0328'!$L:$L)/1000</f>
        <v>108500</v>
      </c>
      <c r="K18" s="503">
        <f>SUMIF('Revenue-数字人智能服务_0318'!$AO:$AO,D18,'Revenue-数字人智能服务_0318'!$K:$K)/1000</f>
        <v>0</v>
      </c>
      <c r="L18" s="503">
        <f>SUMIF('Revenue-智能语音_0318'!$AO:$AO,D18,'Revenue-智能语音_0318'!$K:$K)/1000</f>
        <v>0</v>
      </c>
      <c r="M18" s="503">
        <f>SUMIF('Revenue-数字人产品SaaS_0318'!$AO:$AO,D18,'Revenue-数字人产品SaaS_0318'!$K:$K)/1000</f>
        <v>4110.0187549999982</v>
      </c>
      <c r="N18" s="503">
        <f>SUMIF('Revenue-Autopilot AIGC_0318'!$AO:$AO,D18,'Revenue-Autopilot AIGC_0318'!$K:$K)/1000</f>
        <v>0</v>
      </c>
    </row>
    <row r="19" spans="1:44">
      <c r="D19" s="506" t="s">
        <v>792</v>
      </c>
      <c r="E19" s="505">
        <f t="shared" ref="E19:N19" si="0">SUM(E14:E18)</f>
        <v>256466.71785000002</v>
      </c>
      <c r="F19" s="505">
        <f t="shared" si="0"/>
        <v>582600.5576890565</v>
      </c>
      <c r="G19" s="505">
        <f t="shared" si="0"/>
        <v>2364.0535</v>
      </c>
      <c r="H19" s="505">
        <f t="shared" si="0"/>
        <v>7482.0834683333278</v>
      </c>
      <c r="I19" s="505">
        <f t="shared" si="0"/>
        <v>251362.88369314466</v>
      </c>
      <c r="J19" s="505">
        <f t="shared" si="0"/>
        <v>141626.67757</v>
      </c>
      <c r="K19" s="505">
        <f t="shared" si="0"/>
        <v>349840.63235999993</v>
      </c>
      <c r="L19" s="505">
        <f t="shared" si="0"/>
        <v>0</v>
      </c>
      <c r="M19" s="505">
        <f t="shared" si="0"/>
        <v>4110.0187549999982</v>
      </c>
      <c r="N19" s="505">
        <f t="shared" si="0"/>
        <v>123899.37106918239</v>
      </c>
    </row>
    <row r="22" spans="1:44">
      <c r="D22" s="502" t="s">
        <v>791</v>
      </c>
      <c r="E22" s="509">
        <f>'Revenue-ICT_0328'!K6-E19</f>
        <v>0</v>
      </c>
      <c r="F22" s="503">
        <f>'Revenue-数字人智能服务_0318'!J6-F19</f>
        <v>0</v>
      </c>
      <c r="G22" s="503">
        <f>G19-'Revenue-智能语音_0318'!J6</f>
        <v>0</v>
      </c>
      <c r="H22" s="503">
        <f>H19-'Revenue-数字人产品SaaS_0318'!J6</f>
        <v>0</v>
      </c>
      <c r="I22" s="503">
        <f>I19-'Revenue-Autopilot AIGC_0318'!J6</f>
        <v>0</v>
      </c>
      <c r="J22" s="509">
        <f>'Revenue-ICT_0328'!L6-J19</f>
        <v>0</v>
      </c>
      <c r="K22" s="509">
        <f>'Revenue-数字人智能服务_0318'!K6-K19</f>
        <v>0</v>
      </c>
      <c r="L22" s="503">
        <f>L19-'Revenue-智能语音_0318'!K6</f>
        <v>0</v>
      </c>
      <c r="M22" s="503">
        <f>M19-'Revenue-数字人产品SaaS_0318'!K6</f>
        <v>0</v>
      </c>
      <c r="N22" s="503">
        <f>N19-'Revenue-Autopilot AIGC_0318'!K6</f>
        <v>0</v>
      </c>
    </row>
    <row r="24" spans="1:44" s="1" customFormat="1">
      <c r="A24" s="1" t="s">
        <v>19</v>
      </c>
      <c r="B24" s="13" t="s">
        <v>944</v>
      </c>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1" t="s">
        <v>19</v>
      </c>
    </row>
    <row r="27" spans="1:44">
      <c r="E27" s="1363" t="s">
        <v>794</v>
      </c>
      <c r="F27" s="1363"/>
      <c r="G27" s="1363"/>
      <c r="H27" s="1363"/>
      <c r="I27" s="1363" t="s">
        <v>925</v>
      </c>
      <c r="J27" s="1363"/>
      <c r="K27" s="1363"/>
      <c r="L27" s="1363"/>
    </row>
    <row r="28" spans="1:44">
      <c r="E28" s="3" t="s">
        <v>1047</v>
      </c>
      <c r="F28" s="3" t="s">
        <v>1048</v>
      </c>
      <c r="G28" s="3" t="s">
        <v>1049</v>
      </c>
      <c r="H28" s="3" t="s">
        <v>831</v>
      </c>
      <c r="I28" s="3" t="s">
        <v>1047</v>
      </c>
      <c r="J28" s="3" t="s">
        <v>1048</v>
      </c>
      <c r="K28" s="3" t="s">
        <v>1049</v>
      </c>
      <c r="L28" s="3" t="s">
        <v>831</v>
      </c>
    </row>
    <row r="29" spans="1:44">
      <c r="D29" s="508" t="s">
        <v>793</v>
      </c>
      <c r="E29" s="503">
        <f>E14+F14</f>
        <v>324215.05254905659</v>
      </c>
      <c r="F29" s="503">
        <f>G14</f>
        <v>2364.0535</v>
      </c>
      <c r="G29" s="503">
        <f t="shared" ref="G29:H29" si="1">H14</f>
        <v>0</v>
      </c>
      <c r="H29" s="503">
        <f t="shared" si="1"/>
        <v>7278.9843249056603</v>
      </c>
      <c r="I29" s="503">
        <f>J14+K14</f>
        <v>33126.67757</v>
      </c>
      <c r="J29" s="503">
        <f>L14</f>
        <v>0</v>
      </c>
      <c r="K29" s="503">
        <f t="shared" ref="K29:L29" si="2">M14</f>
        <v>0</v>
      </c>
      <c r="L29" s="503">
        <f t="shared" si="2"/>
        <v>0</v>
      </c>
    </row>
    <row r="30" spans="1:44">
      <c r="D30" s="510" t="s">
        <v>742</v>
      </c>
      <c r="E30" s="503">
        <f t="shared" ref="E30:E33" si="3">E15+F15</f>
        <v>414011.02298999997</v>
      </c>
      <c r="F30" s="503">
        <f t="shared" ref="F30:H30" si="4">G15</f>
        <v>0</v>
      </c>
      <c r="G30" s="503">
        <f t="shared" si="4"/>
        <v>0</v>
      </c>
      <c r="H30" s="503">
        <f t="shared" si="4"/>
        <v>135278.86792169808</v>
      </c>
      <c r="I30" s="503">
        <f t="shared" ref="I30:I33" si="5">J15+K15</f>
        <v>349840.63235999993</v>
      </c>
      <c r="J30" s="503">
        <f t="shared" ref="J30:J33" si="6">L15</f>
        <v>0</v>
      </c>
      <c r="K30" s="503">
        <f t="shared" ref="K30:K33" si="7">M15</f>
        <v>0</v>
      </c>
      <c r="L30" s="503">
        <f t="shared" ref="L30:L33" si="8">N15</f>
        <v>52830.188679245286</v>
      </c>
    </row>
    <row r="31" spans="1:44">
      <c r="D31" s="510" t="s">
        <v>743</v>
      </c>
      <c r="E31" s="503">
        <f t="shared" si="3"/>
        <v>3841.2</v>
      </c>
      <c r="F31" s="503">
        <f t="shared" ref="F31:H31" si="9">G16</f>
        <v>0</v>
      </c>
      <c r="G31" s="503">
        <f t="shared" si="9"/>
        <v>0</v>
      </c>
      <c r="H31" s="503">
        <f t="shared" si="9"/>
        <v>0</v>
      </c>
      <c r="I31" s="503">
        <f t="shared" si="5"/>
        <v>0</v>
      </c>
      <c r="J31" s="503">
        <f t="shared" si="6"/>
        <v>0</v>
      </c>
      <c r="K31" s="503">
        <f t="shared" si="7"/>
        <v>0</v>
      </c>
      <c r="L31" s="503">
        <f t="shared" si="8"/>
        <v>0</v>
      </c>
    </row>
    <row r="32" spans="1:44">
      <c r="D32" s="510" t="s">
        <v>744</v>
      </c>
      <c r="E32" s="503">
        <f t="shared" si="3"/>
        <v>0</v>
      </c>
      <c r="F32" s="503">
        <f t="shared" ref="F32:H32" si="10">G17</f>
        <v>0</v>
      </c>
      <c r="G32" s="503">
        <f t="shared" si="10"/>
        <v>0</v>
      </c>
      <c r="H32" s="503">
        <f t="shared" si="10"/>
        <v>108805.03144654089</v>
      </c>
      <c r="I32" s="503">
        <f t="shared" si="5"/>
        <v>0</v>
      </c>
      <c r="J32" s="503">
        <f t="shared" si="6"/>
        <v>0</v>
      </c>
      <c r="K32" s="503">
        <f t="shared" si="7"/>
        <v>0</v>
      </c>
      <c r="L32" s="503">
        <f t="shared" si="8"/>
        <v>71069.182389937108</v>
      </c>
    </row>
    <row r="33" spans="4:12">
      <c r="D33" s="510" t="s">
        <v>745</v>
      </c>
      <c r="E33" s="503">
        <f t="shared" si="3"/>
        <v>97000</v>
      </c>
      <c r="F33" s="503">
        <f t="shared" ref="F33:H33" si="11">G18</f>
        <v>0</v>
      </c>
      <c r="G33" s="503">
        <f t="shared" si="11"/>
        <v>7482.0834683333278</v>
      </c>
      <c r="H33" s="503">
        <f t="shared" si="11"/>
        <v>0</v>
      </c>
      <c r="I33" s="503">
        <f t="shared" si="5"/>
        <v>108500</v>
      </c>
      <c r="J33" s="503">
        <f t="shared" si="6"/>
        <v>0</v>
      </c>
      <c r="K33" s="503">
        <f t="shared" si="7"/>
        <v>4110.0187549999982</v>
      </c>
      <c r="L33" s="503">
        <f t="shared" si="8"/>
        <v>0</v>
      </c>
    </row>
    <row r="34" spans="4:12" s="1104" customFormat="1">
      <c r="D34" s="1104" t="s">
        <v>792</v>
      </c>
      <c r="E34" s="1105">
        <f>SUM(E29:E33)</f>
        <v>839067.27553905651</v>
      </c>
      <c r="F34" s="1105">
        <f t="shared" ref="F34:L34" si="12">SUM(F29:F33)</f>
        <v>2364.0535</v>
      </c>
      <c r="G34" s="1105">
        <f t="shared" si="12"/>
        <v>7482.0834683333278</v>
      </c>
      <c r="H34" s="1105">
        <f t="shared" si="12"/>
        <v>251362.88369314466</v>
      </c>
      <c r="I34" s="1105">
        <f t="shared" si="12"/>
        <v>491467.30992999993</v>
      </c>
      <c r="J34" s="1105">
        <f t="shared" si="12"/>
        <v>0</v>
      </c>
      <c r="K34" s="1105">
        <f t="shared" si="12"/>
        <v>4110.0187549999982</v>
      </c>
      <c r="L34" s="1105">
        <f t="shared" si="12"/>
        <v>123899.37106918239</v>
      </c>
    </row>
    <row r="41" spans="4:12">
      <c r="E41" s="1101" t="s">
        <v>794</v>
      </c>
      <c r="F41" s="1116"/>
      <c r="G41" s="1117"/>
      <c r="H41" s="1117"/>
      <c r="I41" s="1117"/>
      <c r="J41" s="1117"/>
      <c r="K41" s="1363" t="s">
        <v>925</v>
      </c>
      <c r="L41" s="1363"/>
    </row>
    <row r="42" spans="4:12">
      <c r="E42" s="1115"/>
      <c r="F42" s="3" t="s">
        <v>467</v>
      </c>
      <c r="G42" s="3" t="s">
        <v>1047</v>
      </c>
      <c r="H42" s="3" t="s">
        <v>1048</v>
      </c>
      <c r="I42" s="3" t="s">
        <v>1049</v>
      </c>
      <c r="J42" s="3" t="s">
        <v>831</v>
      </c>
      <c r="K42" s="1137"/>
      <c r="L42" s="1137"/>
    </row>
    <row r="43" spans="4:12">
      <c r="D43" s="508" t="s">
        <v>793</v>
      </c>
      <c r="E43" s="503">
        <f t="shared" ref="E43:E48" si="13">SUM(E14:I14)</f>
        <v>333858.09037396224</v>
      </c>
      <c r="F43" s="507">
        <f t="shared" ref="F43:F48" si="14">E43/$E$48</f>
        <v>0.30343113954816475</v>
      </c>
      <c r="G43" s="507">
        <f t="shared" ref="G43:G48" si="15">E29/$E$34</f>
        <v>0.38639935318746105</v>
      </c>
      <c r="H43" s="507">
        <f>F29/$F$34</f>
        <v>1</v>
      </c>
      <c r="I43" s="507">
        <f>G29/$G$34</f>
        <v>0</v>
      </c>
      <c r="J43" s="507">
        <f>H29/$H$34</f>
        <v>2.8958071366620694E-2</v>
      </c>
      <c r="K43" s="1138">
        <f t="shared" ref="K43:K48" si="16">SUM(J14:N14)</f>
        <v>33126.67757</v>
      </c>
      <c r="L43" s="1139">
        <f t="shared" ref="L43:L48" si="17">K43/$K$48</f>
        <v>5.3475259978535368E-2</v>
      </c>
    </row>
    <row r="44" spans="4:12">
      <c r="D44" s="508" t="s">
        <v>742</v>
      </c>
      <c r="E44" s="503">
        <f t="shared" si="13"/>
        <v>549289.89091169811</v>
      </c>
      <c r="F44" s="507">
        <f t="shared" si="14"/>
        <v>0.49922905074707291</v>
      </c>
      <c r="G44" s="507">
        <f t="shared" si="15"/>
        <v>0.49341815020019664</v>
      </c>
      <c r="H44" s="507">
        <f>F30/$F$34</f>
        <v>0</v>
      </c>
      <c r="I44" s="507">
        <f t="shared" ref="I44:I48" si="18">G30/$G$34</f>
        <v>0</v>
      </c>
      <c r="J44" s="507">
        <f t="shared" ref="J44:J48" si="19">H30/$H$34</f>
        <v>0.53818155621910335</v>
      </c>
      <c r="K44" s="1138">
        <f t="shared" si="16"/>
        <v>402670.82103924523</v>
      </c>
      <c r="L44" s="1139">
        <f t="shared" si="17"/>
        <v>0.65001770235915413</v>
      </c>
    </row>
    <row r="45" spans="4:12">
      <c r="D45" s="508" t="s">
        <v>743</v>
      </c>
      <c r="E45" s="503">
        <f t="shared" si="13"/>
        <v>3841.2</v>
      </c>
      <c r="F45" s="507">
        <f t="shared" si="14"/>
        <v>3.4911231054094334E-3</v>
      </c>
      <c r="G45" s="507">
        <f t="shared" si="15"/>
        <v>4.5779404250180433E-3</v>
      </c>
      <c r="H45" s="507">
        <f t="shared" ref="H45:H48" si="20">F31/$F$34</f>
        <v>0</v>
      </c>
      <c r="I45" s="507">
        <f t="shared" si="18"/>
        <v>0</v>
      </c>
      <c r="J45" s="507">
        <f t="shared" si="19"/>
        <v>0</v>
      </c>
      <c r="K45" s="1138">
        <f t="shared" si="16"/>
        <v>0</v>
      </c>
      <c r="L45" s="1139">
        <f t="shared" si="17"/>
        <v>0</v>
      </c>
    </row>
    <row r="46" spans="4:12">
      <c r="D46" s="508" t="s">
        <v>744</v>
      </c>
      <c r="E46" s="503">
        <f t="shared" si="13"/>
        <v>108805.03144654089</v>
      </c>
      <c r="F46" s="507">
        <f t="shared" si="14"/>
        <v>9.8888826217801443E-2</v>
      </c>
      <c r="G46" s="507">
        <f t="shared" si="15"/>
        <v>0</v>
      </c>
      <c r="H46" s="507">
        <f t="shared" si="20"/>
        <v>0</v>
      </c>
      <c r="I46" s="507">
        <f t="shared" si="18"/>
        <v>0</v>
      </c>
      <c r="J46" s="507">
        <f t="shared" si="19"/>
        <v>0.43286037241427577</v>
      </c>
      <c r="K46" s="1138">
        <f t="shared" si="16"/>
        <v>71069.182389937108</v>
      </c>
      <c r="L46" s="1139">
        <f t="shared" si="17"/>
        <v>0.11472454479424073</v>
      </c>
    </row>
    <row r="47" spans="4:12">
      <c r="D47" s="508" t="s">
        <v>745</v>
      </c>
      <c r="E47" s="503">
        <f t="shared" si="13"/>
        <v>104482.08346833332</v>
      </c>
      <c r="F47" s="507">
        <f t="shared" si="14"/>
        <v>9.4959860381551464E-2</v>
      </c>
      <c r="G47" s="507">
        <f t="shared" si="15"/>
        <v>0.11560455618732432</v>
      </c>
      <c r="H47" s="507">
        <f t="shared" si="20"/>
        <v>0</v>
      </c>
      <c r="I47" s="507">
        <f t="shared" si="18"/>
        <v>1</v>
      </c>
      <c r="J47" s="507">
        <f t="shared" si="19"/>
        <v>0</v>
      </c>
      <c r="K47" s="1138">
        <f t="shared" si="16"/>
        <v>112610.018755</v>
      </c>
      <c r="L47" s="1139">
        <f t="shared" si="17"/>
        <v>0.18178249286806969</v>
      </c>
    </row>
    <row r="48" spans="4:12">
      <c r="D48" s="506" t="s">
        <v>792</v>
      </c>
      <c r="E48" s="505">
        <f t="shared" si="13"/>
        <v>1100276.2962005346</v>
      </c>
      <c r="F48" s="504">
        <f t="shared" si="14"/>
        <v>1</v>
      </c>
      <c r="G48" s="504">
        <f t="shared" si="15"/>
        <v>1</v>
      </c>
      <c r="H48" s="504">
        <f t="shared" si="20"/>
        <v>1</v>
      </c>
      <c r="I48" s="504">
        <f t="shared" si="18"/>
        <v>1</v>
      </c>
      <c r="J48" s="504">
        <f t="shared" si="19"/>
        <v>1</v>
      </c>
      <c r="K48" s="1140">
        <f t="shared" si="16"/>
        <v>619476.69975418237</v>
      </c>
      <c r="L48" s="1141">
        <f t="shared" si="17"/>
        <v>1</v>
      </c>
    </row>
    <row r="51" spans="4:9">
      <c r="E51" s="503"/>
      <c r="G51" s="503"/>
    </row>
    <row r="58" spans="4:9" ht="14.5">
      <c r="E58" s="26"/>
      <c r="F58" s="26"/>
      <c r="G58" s="26"/>
      <c r="H58" s="3" t="s">
        <v>939</v>
      </c>
      <c r="I58" s="1"/>
    </row>
    <row r="59" spans="4:9" ht="14.5">
      <c r="D59" s="26"/>
      <c r="E59" s="26"/>
      <c r="F59" s="26"/>
      <c r="G59" s="26"/>
      <c r="H59" s="26" t="s">
        <v>192</v>
      </c>
      <c r="I59" s="1"/>
    </row>
    <row r="60" spans="4:9" ht="14.5">
      <c r="D60" s="26"/>
      <c r="E60" s="26"/>
      <c r="F60" s="26"/>
      <c r="G60" s="26"/>
      <c r="H60" s="26"/>
      <c r="I60" s="1"/>
    </row>
    <row r="61" spans="4:9" ht="14.5">
      <c r="D61" s="26"/>
      <c r="E61" s="26"/>
      <c r="F61" s="26"/>
      <c r="G61" s="26"/>
      <c r="H61" s="26"/>
      <c r="I61" s="1"/>
    </row>
    <row r="62" spans="4:9" ht="14.5">
      <c r="E62" s="26"/>
      <c r="F62" s="26"/>
      <c r="G62" s="26"/>
      <c r="H62" s="3" t="s">
        <v>940</v>
      </c>
      <c r="I62" s="1"/>
    </row>
    <row r="63" spans="4:9" ht="14.5">
      <c r="D63" s="26"/>
      <c r="E63" s="26"/>
      <c r="F63" s="26"/>
      <c r="G63" s="26"/>
      <c r="H63" s="26" t="s">
        <v>192</v>
      </c>
      <c r="I63" s="1"/>
    </row>
    <row r="64" spans="4:9" ht="14.5">
      <c r="D64" s="26"/>
      <c r="E64" s="26"/>
      <c r="F64" s="26"/>
      <c r="G64" s="26"/>
      <c r="H64" s="26"/>
      <c r="I64" s="1"/>
    </row>
    <row r="65" spans="4:9" ht="14.5">
      <c r="D65" s="26"/>
      <c r="E65" s="26"/>
      <c r="F65" s="26"/>
      <c r="G65" s="26"/>
      <c r="H65" s="26"/>
      <c r="I65" s="1"/>
    </row>
    <row r="66" spans="4:9" ht="14.5">
      <c r="E66" s="26"/>
      <c r="F66" s="26"/>
      <c r="G66" s="26"/>
      <c r="H66" s="3" t="s">
        <v>941</v>
      </c>
      <c r="I66" s="1"/>
    </row>
    <row r="67" spans="4:9" ht="14.5">
      <c r="D67" s="26"/>
      <c r="E67" s="26"/>
      <c r="F67" s="26"/>
      <c r="G67" s="26"/>
      <c r="H67" s="26" t="s">
        <v>192</v>
      </c>
      <c r="I67" s="1"/>
    </row>
    <row r="68" spans="4:9" ht="14.5">
      <c r="D68" s="26"/>
      <c r="E68" s="26"/>
      <c r="F68" s="26"/>
      <c r="G68" s="26"/>
      <c r="H68" s="26"/>
      <c r="I68" s="1"/>
    </row>
    <row r="69" spans="4:9" ht="14.5">
      <c r="D69" s="26"/>
      <c r="E69" s="26"/>
      <c r="F69" s="26"/>
      <c r="G69" s="26"/>
      <c r="H69" s="26"/>
      <c r="I69" s="1"/>
    </row>
    <row r="70" spans="4:9" ht="14.5">
      <c r="E70" s="26"/>
      <c r="F70" s="26"/>
      <c r="G70" s="26"/>
      <c r="H70" s="3" t="s">
        <v>942</v>
      </c>
      <c r="I70" s="1"/>
    </row>
    <row r="71" spans="4:9" ht="14.5">
      <c r="D71" s="1"/>
      <c r="E71" s="1"/>
      <c r="F71" s="1"/>
      <c r="G71" s="1"/>
      <c r="H71" s="26" t="s">
        <v>192</v>
      </c>
      <c r="I71" s="1"/>
    </row>
  </sheetData>
  <mergeCells count="5">
    <mergeCell ref="J12:N12"/>
    <mergeCell ref="K41:L41"/>
    <mergeCell ref="E12:I12"/>
    <mergeCell ref="E27:H27"/>
    <mergeCell ref="I27:L27"/>
  </mergeCells>
  <phoneticPr fontId="2" type="noConversion"/>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9E2B1-C241-49F6-BC2C-C534448DA679}">
  <dimension ref="A1:XEG54"/>
  <sheetViews>
    <sheetView workbookViewId="0"/>
  </sheetViews>
  <sheetFormatPr defaultColWidth="0" defaultRowHeight="14"/>
  <cols>
    <col min="1" max="1" width="4.81640625" style="1" customWidth="1"/>
    <col min="2" max="3" width="3.1796875" style="1" customWidth="1"/>
    <col min="4" max="4" width="4" style="1" customWidth="1"/>
    <col min="5" max="5" width="8.81640625" style="1" customWidth="1"/>
    <col min="6" max="6" width="20.1796875" style="1" customWidth="1"/>
    <col min="7" max="7" width="8.81640625" style="1" customWidth="1"/>
    <col min="8" max="8" width="32.1796875" style="1" customWidth="1"/>
    <col min="9" max="9" width="11.1796875" style="1" bestFit="1" customWidth="1"/>
    <col min="10" max="10" width="12.1796875" style="21" customWidth="1"/>
    <col min="11" max="12" width="8.81640625" style="21" customWidth="1"/>
    <col min="13" max="13" width="10.81640625" style="21" customWidth="1"/>
    <col min="14" max="15" width="11.453125" style="21" bestFit="1" customWidth="1"/>
    <col min="16" max="16" width="11.453125" style="21" customWidth="1"/>
    <col min="17" max="19" width="2" style="21" customWidth="1"/>
    <col min="20" max="30" width="10.453125" style="21" bestFit="1" customWidth="1"/>
    <col min="31" max="37" width="10.54296875" style="21" bestFit="1" customWidth="1"/>
    <col min="38" max="43" width="10.54296875" style="21" customWidth="1"/>
    <col min="44" max="44" width="8.81640625" style="1" customWidth="1"/>
    <col min="45" max="16360" width="8.81640625" style="1" hidden="1"/>
    <col min="16361" max="16361" width="0" style="1" hidden="1"/>
    <col min="16362" max="16384" width="8.81640625" style="1" hidden="1"/>
  </cols>
  <sheetData>
    <row r="1" spans="1:44">
      <c r="A1" s="7" t="s">
        <v>23</v>
      </c>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t="s">
        <v>19</v>
      </c>
    </row>
    <row r="2" spans="1:44">
      <c r="A2" s="1" t="s">
        <v>24</v>
      </c>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t="s">
        <v>19</v>
      </c>
    </row>
    <row r="3" spans="1:44">
      <c r="A3" s="8" t="s">
        <v>25</v>
      </c>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t="s">
        <v>19</v>
      </c>
    </row>
    <row r="4" spans="1:44">
      <c r="A4" s="9" t="s">
        <v>26</v>
      </c>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t="s">
        <v>19</v>
      </c>
    </row>
    <row r="5" spans="1:44">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t="s">
        <v>19</v>
      </c>
    </row>
    <row r="6" spans="1:44">
      <c r="J6" s="602" t="s">
        <v>32</v>
      </c>
      <c r="K6" s="602"/>
      <c r="L6" s="602"/>
      <c r="M6" s="602"/>
      <c r="N6" s="604" t="s">
        <v>33</v>
      </c>
      <c r="O6" s="604"/>
      <c r="P6" s="604"/>
      <c r="Q6" s="1"/>
      <c r="R6" s="1"/>
      <c r="S6" s="1"/>
      <c r="T6" s="607" t="s">
        <v>821</v>
      </c>
      <c r="U6" s="607"/>
      <c r="V6" s="1306"/>
      <c r="W6" s="1304"/>
      <c r="X6" s="604" t="s">
        <v>834</v>
      </c>
      <c r="Y6" s="604"/>
      <c r="Z6" s="604"/>
      <c r="AA6" s="604"/>
      <c r="AB6" s="604"/>
      <c r="AC6" s="604"/>
      <c r="AD6" s="604"/>
      <c r="AE6" s="604"/>
      <c r="AF6" s="604"/>
      <c r="AG6" s="604"/>
      <c r="AH6" s="604"/>
      <c r="AI6" s="604"/>
      <c r="AJ6" s="604"/>
      <c r="AK6" s="604"/>
      <c r="AL6" s="604"/>
      <c r="AM6" s="604"/>
      <c r="AN6" s="604"/>
      <c r="AO6" s="604"/>
      <c r="AP6" s="604"/>
      <c r="AQ6" s="604"/>
      <c r="AR6" s="1" t="s">
        <v>19</v>
      </c>
    </row>
    <row r="7" spans="1:44" s="401" customFormat="1">
      <c r="J7" s="11">
        <v>2022</v>
      </c>
      <c r="K7" s="11">
        <f>J7+1</f>
        <v>2023</v>
      </c>
      <c r="L7" s="11">
        <f>K7+1</f>
        <v>2024</v>
      </c>
      <c r="M7" s="550">
        <f>L7+1</f>
        <v>2025</v>
      </c>
      <c r="N7" s="575">
        <v>2026</v>
      </c>
      <c r="O7" s="560" t="s">
        <v>429</v>
      </c>
      <c r="P7" s="560">
        <f>N7+1</f>
        <v>2027</v>
      </c>
      <c r="T7" s="385">
        <v>46023</v>
      </c>
      <c r="U7" s="385">
        <f t="shared" ref="U7:AD7" si="0">EDATE(T7,1)</f>
        <v>46054</v>
      </c>
      <c r="V7" s="385">
        <f t="shared" si="0"/>
        <v>46082</v>
      </c>
      <c r="W7" s="385">
        <f t="shared" si="0"/>
        <v>46113</v>
      </c>
      <c r="X7" s="385">
        <f t="shared" si="0"/>
        <v>46143</v>
      </c>
      <c r="Y7" s="385">
        <f t="shared" si="0"/>
        <v>46174</v>
      </c>
      <c r="Z7" s="385">
        <f t="shared" si="0"/>
        <v>46204</v>
      </c>
      <c r="AA7" s="385">
        <f t="shared" si="0"/>
        <v>46235</v>
      </c>
      <c r="AB7" s="385">
        <f t="shared" si="0"/>
        <v>46266</v>
      </c>
      <c r="AC7" s="385">
        <f t="shared" si="0"/>
        <v>46296</v>
      </c>
      <c r="AD7" s="385">
        <f t="shared" si="0"/>
        <v>46327</v>
      </c>
      <c r="AE7" s="385">
        <f t="shared" ref="AE7:AQ7" si="1">EDATE(AD7,1)</f>
        <v>46357</v>
      </c>
      <c r="AF7" s="385">
        <f t="shared" si="1"/>
        <v>46388</v>
      </c>
      <c r="AG7" s="385">
        <f t="shared" si="1"/>
        <v>46419</v>
      </c>
      <c r="AH7" s="385">
        <f t="shared" si="1"/>
        <v>46447</v>
      </c>
      <c r="AI7" s="385">
        <f t="shared" si="1"/>
        <v>46478</v>
      </c>
      <c r="AJ7" s="385">
        <f t="shared" si="1"/>
        <v>46508</v>
      </c>
      <c r="AK7" s="385">
        <f t="shared" si="1"/>
        <v>46539</v>
      </c>
      <c r="AL7" s="385">
        <f t="shared" si="1"/>
        <v>46569</v>
      </c>
      <c r="AM7" s="385">
        <f t="shared" si="1"/>
        <v>46600</v>
      </c>
      <c r="AN7" s="385">
        <f t="shared" si="1"/>
        <v>46631</v>
      </c>
      <c r="AO7" s="385">
        <f t="shared" si="1"/>
        <v>46661</v>
      </c>
      <c r="AP7" s="385">
        <f t="shared" si="1"/>
        <v>46692</v>
      </c>
      <c r="AQ7" s="385">
        <f t="shared" si="1"/>
        <v>46722</v>
      </c>
      <c r="AR7" s="401" t="s">
        <v>19</v>
      </c>
    </row>
    <row r="8" spans="1:44" ht="14.5">
      <c r="J8" s="5" t="s">
        <v>22</v>
      </c>
      <c r="K8" s="5" t="s">
        <v>22</v>
      </c>
      <c r="L8" s="5" t="s">
        <v>22</v>
      </c>
      <c r="M8" s="5" t="s">
        <v>22</v>
      </c>
      <c r="N8" s="5" t="s">
        <v>22</v>
      </c>
      <c r="O8" s="5" t="s">
        <v>22</v>
      </c>
      <c r="P8" s="5" t="s">
        <v>22</v>
      </c>
      <c r="Q8" s="1"/>
      <c r="R8" s="1"/>
      <c r="S8" s="1"/>
      <c r="T8" s="5" t="s">
        <v>22</v>
      </c>
      <c r="U8" s="5" t="s">
        <v>22</v>
      </c>
      <c r="V8" s="5" t="s">
        <v>22</v>
      </c>
      <c r="W8" s="5" t="s">
        <v>22</v>
      </c>
      <c r="X8" s="5" t="s">
        <v>22</v>
      </c>
      <c r="Y8" s="5" t="s">
        <v>22</v>
      </c>
      <c r="Z8" s="5" t="s">
        <v>22</v>
      </c>
      <c r="AA8" s="5" t="s">
        <v>22</v>
      </c>
      <c r="AB8" s="5" t="s">
        <v>22</v>
      </c>
      <c r="AC8" s="5" t="s">
        <v>22</v>
      </c>
      <c r="AD8" s="5" t="s">
        <v>22</v>
      </c>
      <c r="AE8" s="5" t="s">
        <v>22</v>
      </c>
      <c r="AF8" s="5" t="s">
        <v>22</v>
      </c>
      <c r="AG8" s="5" t="s">
        <v>22</v>
      </c>
      <c r="AH8" s="5" t="s">
        <v>22</v>
      </c>
      <c r="AI8" s="5" t="s">
        <v>22</v>
      </c>
      <c r="AJ8" s="5" t="s">
        <v>22</v>
      </c>
      <c r="AK8" s="5" t="s">
        <v>22</v>
      </c>
      <c r="AL8" s="5" t="s">
        <v>22</v>
      </c>
      <c r="AM8" s="5" t="s">
        <v>22</v>
      </c>
      <c r="AN8" s="5" t="s">
        <v>22</v>
      </c>
      <c r="AO8" s="5" t="s">
        <v>22</v>
      </c>
      <c r="AP8" s="5" t="s">
        <v>22</v>
      </c>
      <c r="AQ8" s="5" t="s">
        <v>22</v>
      </c>
      <c r="AR8" s="1" t="s">
        <v>19</v>
      </c>
    </row>
    <row r="9" spans="1:44">
      <c r="A9" s="1" t="s">
        <v>19</v>
      </c>
      <c r="B9" s="13" t="s">
        <v>943</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1" t="s">
        <v>19</v>
      </c>
    </row>
    <row r="10" spans="1:44">
      <c r="B10" s="26" t="s">
        <v>194</v>
      </c>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t="s">
        <v>19</v>
      </c>
    </row>
    <row r="11" spans="1:44" ht="15" thickBot="1">
      <c r="C11" s="26" t="s">
        <v>28</v>
      </c>
      <c r="G11" s="510" t="s">
        <v>590</v>
      </c>
      <c r="J11" s="38"/>
      <c r="K11" s="38"/>
      <c r="L11" s="38"/>
      <c r="M11" s="38"/>
      <c r="N11" s="23"/>
      <c r="O11" s="23"/>
      <c r="P11" s="23"/>
      <c r="AR11" s="1" t="s">
        <v>19</v>
      </c>
    </row>
    <row r="12" spans="1:44" s="26" customFormat="1">
      <c r="G12" s="26" t="s">
        <v>192</v>
      </c>
      <c r="J12" s="970">
        <f>'Consolidated Financials'!J12</f>
        <v>37081.815649999997</v>
      </c>
      <c r="K12" s="970">
        <f>'Consolidated Financials'!K12</f>
        <v>194790.70334528101</v>
      </c>
      <c r="L12" s="970">
        <f>'Consolidated Financials'!L12</f>
        <v>422152.33647000004</v>
      </c>
      <c r="M12" s="970">
        <f>'Consolidated Financials'!M12</f>
        <v>323358.45722000004</v>
      </c>
      <c r="N12" s="37">
        <f>SUM(T12:AE12)</f>
        <v>256466.71784999996</v>
      </c>
      <c r="O12" s="37">
        <f>SUM(AF12:AK12)</f>
        <v>141626.67757</v>
      </c>
      <c r="P12" s="37">
        <f>SUM(AF12:AQ12)</f>
        <v>250126.67757000006</v>
      </c>
      <c r="Q12" s="37"/>
      <c r="R12" s="37"/>
      <c r="S12" s="37"/>
      <c r="T12" s="970">
        <f>'Revenue-ICT_0328'!Q6*(1+Control!$H$12)</f>
        <v>31850.645499999995</v>
      </c>
      <c r="U12" s="970">
        <f>'Revenue-ICT_0328'!R6*(1+Control!$H$12)</f>
        <v>2736.7924500000004</v>
      </c>
      <c r="V12" s="970">
        <f>'Revenue-ICT_0328'!S6*(1+Control!$H$12)</f>
        <v>10672.96458</v>
      </c>
      <c r="W12" s="970">
        <f>'Revenue-ICT_0328'!T6*(1+Control!$H$12)</f>
        <v>20637.774149999997</v>
      </c>
      <c r="X12" s="970">
        <f>'Revenue-ICT_0328'!U6*(1+Control!$H$12)</f>
        <v>22151.006819999999</v>
      </c>
      <c r="Y12" s="970">
        <f>'Revenue-ICT_0328'!V6*(1+Control!$H$12)</f>
        <v>18140.596000000001</v>
      </c>
      <c r="Z12" s="970">
        <f>'Revenue-ICT_0328'!W6*(1+Control!$H$12)</f>
        <v>26725.286956666663</v>
      </c>
      <c r="AA12" s="970">
        <f>'Revenue-ICT_0328'!X6*(1+Control!$H$12)</f>
        <v>21106.147276666663</v>
      </c>
      <c r="AB12" s="970">
        <f>'Revenue-ICT_0328'!Y6*(1+Control!$H$12)</f>
        <v>24303.869686666669</v>
      </c>
      <c r="AC12" s="970">
        <f>'Revenue-ICT_0328'!Z6*(1+Control!$H$12)</f>
        <v>21791.952506666668</v>
      </c>
      <c r="AD12" s="970">
        <f>'Revenue-ICT_0328'!AA6*(1+Control!$H$12)</f>
        <v>25625.446846666662</v>
      </c>
      <c r="AE12" s="970">
        <f>'Revenue-ICT_0328'!AB6*(1+Control!$H$12)</f>
        <v>30724.235076666664</v>
      </c>
      <c r="AF12" s="970">
        <f>'Revenue-ICT_0328'!AC6*(1+Control!$H$12)</f>
        <v>35738.545603333332</v>
      </c>
      <c r="AG12" s="970">
        <f>'Revenue-ICT_0328'!AD6*(1+Control!$H$12)</f>
        <v>18083.333333333332</v>
      </c>
      <c r="AH12" s="970">
        <f>'Revenue-ICT_0328'!AE6*(1+Control!$H$12)</f>
        <v>33554.798633333332</v>
      </c>
      <c r="AI12" s="970">
        <f>'Revenue-ICT_0328'!AF6*(1+Control!$H$12)</f>
        <v>18083.333333333332</v>
      </c>
      <c r="AJ12" s="970">
        <f>'Revenue-ICT_0328'!AG6*(1+Control!$H$12)</f>
        <v>18083.333333333332</v>
      </c>
      <c r="AK12" s="970">
        <f>'Revenue-ICT_0328'!AH6*(1+Control!$H$12)</f>
        <v>18083.333333333332</v>
      </c>
      <c r="AL12" s="970">
        <f>'Revenue-ICT_0328'!AI6*(1+Control!$H$12)</f>
        <v>18083.333333333332</v>
      </c>
      <c r="AM12" s="970">
        <f>'Revenue-ICT_0328'!AJ6*(1+Control!$H$12)</f>
        <v>18083.333333333332</v>
      </c>
      <c r="AN12" s="970">
        <f>'Revenue-ICT_0328'!AK6*(1+Control!$H$12)</f>
        <v>18083.333333333332</v>
      </c>
      <c r="AO12" s="970">
        <f>'Revenue-ICT_0328'!AL6*(1+Control!$H$12)</f>
        <v>18083.333333333332</v>
      </c>
      <c r="AP12" s="970">
        <f>'Revenue-ICT_0328'!AM6*(1+Control!$H$12)</f>
        <v>18083.333333333332</v>
      </c>
      <c r="AQ12" s="970">
        <f>'Revenue-ICT_0328'!AN6*(1+Control!$H$12)</f>
        <v>18083.333333333332</v>
      </c>
      <c r="AR12" s="26" t="s">
        <v>19</v>
      </c>
    </row>
    <row r="13" spans="1:44">
      <c r="J13" s="971">
        <f t="shared" ref="J13:P13" si="2">J12/J32</f>
        <v>0.16642566764977956</v>
      </c>
      <c r="K13" s="971">
        <f t="shared" si="2"/>
        <v>0.36697165369478801</v>
      </c>
      <c r="L13" s="971">
        <f t="shared" si="2"/>
        <v>0.64407691839955239</v>
      </c>
      <c r="M13" s="971">
        <f t="shared" si="2"/>
        <v>0.40992775492348366</v>
      </c>
      <c r="N13" s="971">
        <f t="shared" si="2"/>
        <v>0.23309301375993358</v>
      </c>
      <c r="O13" s="971">
        <f t="shared" si="2"/>
        <v>0.22862309046684012</v>
      </c>
      <c r="P13" s="971">
        <f t="shared" si="2"/>
        <v>0.16669302323689195</v>
      </c>
      <c r="AR13" s="1" t="s">
        <v>19</v>
      </c>
    </row>
    <row r="14" spans="1:44" ht="14.5">
      <c r="E14" s="27"/>
      <c r="AR14" s="1" t="s">
        <v>19</v>
      </c>
    </row>
    <row r="15" spans="1:44" ht="15" thickBot="1">
      <c r="C15" s="26" t="s">
        <v>29</v>
      </c>
      <c r="G15" s="510" t="s">
        <v>517</v>
      </c>
      <c r="J15" s="38"/>
      <c r="K15" s="38"/>
      <c r="L15" s="38"/>
      <c r="M15" s="38"/>
      <c r="AR15" s="1" t="s">
        <v>19</v>
      </c>
    </row>
    <row r="16" spans="1:44" s="26" customFormat="1">
      <c r="G16" s="26" t="s">
        <v>192</v>
      </c>
      <c r="J16" s="970">
        <f>'Consolidated Financials'!J13</f>
        <v>102782.211069811</v>
      </c>
      <c r="K16" s="970">
        <f>'Consolidated Financials'!K13</f>
        <v>265260.11845000001</v>
      </c>
      <c r="L16" s="970">
        <f>'Consolidated Financials'!L13</f>
        <v>190503.66628999999</v>
      </c>
      <c r="M16" s="970">
        <f>'Consolidated Financials'!M13</f>
        <v>399513.5527</v>
      </c>
      <c r="N16" s="37">
        <f>SUM(T16:AE16)</f>
        <v>582600.55768905662</v>
      </c>
      <c r="O16" s="37">
        <f>SUM(AF16:AK16)</f>
        <v>349840.63235999999</v>
      </c>
      <c r="P16" s="37">
        <f>SUM(AF16:AQ16)</f>
        <v>688716.93903999985</v>
      </c>
      <c r="Q16" s="37"/>
      <c r="R16" s="37"/>
      <c r="S16" s="37"/>
      <c r="T16" s="970">
        <f>'Revenue-数字人智能服务_0318'!P6*(1+Control!$H$12)</f>
        <v>58392.897949999991</v>
      </c>
      <c r="U16" s="970">
        <f>'Revenue-数字人智能服务_0318'!Q6*(1+Control!$H$12)</f>
        <v>57023.829819999999</v>
      </c>
      <c r="V16" s="970">
        <f>'Revenue-数字人智能服务_0318'!R6*(1+Control!$H$12)</f>
        <v>11775.113009999999</v>
      </c>
      <c r="W16" s="970">
        <f>'Revenue-数字人智能服务_0318'!S6*(1+Control!$H$12)</f>
        <v>18615.864139056604</v>
      </c>
      <c r="X16" s="970">
        <f>'Revenue-数字人智能服务_0318'!T6*(1+Control!$H$12)</f>
        <v>15853.941879999998</v>
      </c>
      <c r="Y16" s="970">
        <f>'Revenue-数字人智能服务_0318'!U6*(1+Control!$H$12)</f>
        <v>47508.079650000007</v>
      </c>
      <c r="Z16" s="970">
        <f>'Revenue-数字人智能服务_0318'!V6*(1+Control!$H$12)</f>
        <v>61645.673940000001</v>
      </c>
      <c r="AA16" s="970">
        <f>'Revenue-数字人智能服务_0318'!W6*(1+Control!$H$12)</f>
        <v>63456.443849999996</v>
      </c>
      <c r="AB16" s="970">
        <f>'Revenue-数字人智能服务_0318'!X6*(1+Control!$H$12)</f>
        <v>63974.43499999999</v>
      </c>
      <c r="AC16" s="970">
        <f>'Revenue-数字人智能服务_0318'!Y6*(1+Control!$H$12)</f>
        <v>61451.426149999999</v>
      </c>
      <c r="AD16" s="970">
        <f>'Revenue-数字人智能服务_0318'!Z6*(1+Control!$H$12)</f>
        <v>61451.426149999999</v>
      </c>
      <c r="AE16" s="970">
        <f>'Revenue-数字人智能服务_0318'!AA6*(1+Control!$H$12)</f>
        <v>61451.426149999999</v>
      </c>
      <c r="AF16" s="970">
        <f>'Revenue-数字人智能服务_0318'!AB6*(1+Control!$H$12)</f>
        <v>58306.772059999996</v>
      </c>
      <c r="AG16" s="970">
        <f>'Revenue-数字人智能服务_0318'!AC6*(1+Control!$H$12)</f>
        <v>58306.772059999996</v>
      </c>
      <c r="AH16" s="970">
        <f>'Revenue-数字人智能服务_0318'!AD6*(1+Control!$H$12)</f>
        <v>58306.772059999996</v>
      </c>
      <c r="AI16" s="970">
        <f>'Revenue-数字人智能服务_0318'!AE6*(1+Control!$H$12)</f>
        <v>58306.772059999996</v>
      </c>
      <c r="AJ16" s="970">
        <f>'Revenue-数字人智能服务_0318'!AF6*(1+Control!$H$12)</f>
        <v>58306.772059999996</v>
      </c>
      <c r="AK16" s="970">
        <f>'Revenue-数字人智能服务_0318'!AG6*(1+Control!$H$12)</f>
        <v>58306.772059999996</v>
      </c>
      <c r="AL16" s="970">
        <f>'Revenue-数字人智能服务_0318'!AH6*(1+Control!$H$12)</f>
        <v>58306.772059999996</v>
      </c>
      <c r="AM16" s="970">
        <f>'Revenue-数字人智能服务_0318'!AI6*(1+Control!$H$12)</f>
        <v>58306.772059999996</v>
      </c>
      <c r="AN16" s="970">
        <f>'Revenue-数字人智能服务_0318'!AJ6*(1+Control!$H$12)</f>
        <v>58306.772059999996</v>
      </c>
      <c r="AO16" s="970">
        <f>'Revenue-数字人智能服务_0318'!AK6*(1+Control!$H$12)</f>
        <v>57164.2788</v>
      </c>
      <c r="AP16" s="970">
        <f>'Revenue-数字人智能服务_0318'!AL6*(1+Control!$H$12)</f>
        <v>53395.855849999993</v>
      </c>
      <c r="AQ16" s="970">
        <f>'Revenue-数字人智能服务_0318'!AM6*(1+Control!$H$12)</f>
        <v>53395.855849999993</v>
      </c>
      <c r="AR16" s="26" t="s">
        <v>19</v>
      </c>
    </row>
    <row r="17" spans="3:44">
      <c r="J17" s="971">
        <f>J16/J32</f>
        <v>0.46129343453046001</v>
      </c>
      <c r="K17" s="971">
        <f t="shared" ref="K17:P17" si="3">K16/K32</f>
        <v>0.49973095561097824</v>
      </c>
      <c r="L17" s="971">
        <f t="shared" si="3"/>
        <v>0.29065103690738286</v>
      </c>
      <c r="M17" s="971">
        <f t="shared" si="3"/>
        <v>0.50647103875929311</v>
      </c>
      <c r="N17" s="971">
        <f t="shared" si="3"/>
        <v>0.52950387071037364</v>
      </c>
      <c r="O17" s="971">
        <f t="shared" si="3"/>
        <v>0.56473573985724079</v>
      </c>
      <c r="P17" s="971">
        <f t="shared" si="3"/>
        <v>0.45898466264521842</v>
      </c>
      <c r="AR17" s="1" t="s">
        <v>19</v>
      </c>
    </row>
    <row r="18" spans="3:44">
      <c r="AR18" s="1" t="s">
        <v>19</v>
      </c>
    </row>
    <row r="19" spans="3:44" ht="15" thickBot="1">
      <c r="C19" s="26" t="s">
        <v>30</v>
      </c>
      <c r="G19" s="510" t="s">
        <v>569</v>
      </c>
      <c r="J19" s="38"/>
      <c r="K19" s="38"/>
      <c r="L19" s="38"/>
      <c r="M19" s="38"/>
      <c r="AR19" s="1" t="s">
        <v>19</v>
      </c>
    </row>
    <row r="20" spans="3:44">
      <c r="G20" s="26" t="s">
        <v>192</v>
      </c>
      <c r="H20" s="26"/>
      <c r="I20" s="26"/>
      <c r="J20" s="970">
        <f>'Consolidated Financials'!J14</f>
        <v>68752.074500000002</v>
      </c>
      <c r="K20" s="970">
        <f>'Consolidated Financials'!K14</f>
        <v>25312.276809999999</v>
      </c>
      <c r="L20" s="970">
        <f>'Consolidated Financials'!L14</f>
        <v>16788.506920000003</v>
      </c>
      <c r="M20" s="970">
        <f>'Consolidated Financials'!M14</f>
        <v>3974.9551200000001</v>
      </c>
      <c r="N20" s="37">
        <f>SUM(T20:AE20)</f>
        <v>2364.0535</v>
      </c>
      <c r="O20" s="37">
        <f>SUM(AF20:AK20)</f>
        <v>0</v>
      </c>
      <c r="P20" s="37">
        <f>SUM(AF20:AQ20)</f>
        <v>0</v>
      </c>
      <c r="Q20" s="37"/>
      <c r="R20" s="37"/>
      <c r="S20" s="37"/>
      <c r="T20" s="970">
        <f>'Revenue-智能语音_0318'!P6*(1+Control!$H$12)</f>
        <v>159.05152999999999</v>
      </c>
      <c r="U20" s="970">
        <f>'Revenue-智能语音_0318'!Q6*(1+Control!$H$12)</f>
        <v>237.07076999999998</v>
      </c>
      <c r="V20" s="970">
        <f>'Revenue-智能语音_0318'!R6*(1+Control!$H$12)</f>
        <v>56.603769999999997</v>
      </c>
      <c r="W20" s="970">
        <f>'Revenue-智能语音_0318'!S6*(1+Control!$H$12)</f>
        <v>0</v>
      </c>
      <c r="X20" s="970">
        <f>'Revenue-智能语音_0318'!T6*(1+Control!$H$12)</f>
        <v>0</v>
      </c>
      <c r="Y20" s="970">
        <f>'Revenue-智能语音_0318'!U6*(1+Control!$H$12)</f>
        <v>1911.3274299999998</v>
      </c>
      <c r="Z20" s="970">
        <f>'Revenue-智能语音_0318'!V6*(1+Control!$H$12)</f>
        <v>0</v>
      </c>
      <c r="AA20" s="970">
        <f>'Revenue-智能语音_0318'!W6*(1+Control!$H$12)</f>
        <v>0</v>
      </c>
      <c r="AB20" s="970">
        <f>'Revenue-智能语音_0318'!X6*(1+Control!$H$12)</f>
        <v>0</v>
      </c>
      <c r="AC20" s="970">
        <f>'Revenue-智能语音_0318'!Y6*(1+Control!$H$12)</f>
        <v>0</v>
      </c>
      <c r="AD20" s="970">
        <f>'Revenue-智能语音_0318'!Z6*(1+Control!$H$12)</f>
        <v>0</v>
      </c>
      <c r="AE20" s="970">
        <f>'Revenue-智能语音_0318'!AA6*(1+Control!$H$12)</f>
        <v>0</v>
      </c>
      <c r="AF20" s="970">
        <f>'Revenue-智能语音_0318'!AB6*(1+Control!$H$12)</f>
        <v>0</v>
      </c>
      <c r="AG20" s="970">
        <f>'Revenue-智能语音_0318'!AC6*(1+Control!$H$12)</f>
        <v>0</v>
      </c>
      <c r="AH20" s="970">
        <f>'Revenue-智能语音_0318'!AD6*(1+Control!$H$12)</f>
        <v>0</v>
      </c>
      <c r="AI20" s="970">
        <f>'Revenue-智能语音_0318'!AE6*(1+Control!$H$12)</f>
        <v>0</v>
      </c>
      <c r="AJ20" s="970">
        <f>'Revenue-智能语音_0318'!AF6*(1+Control!$H$12)</f>
        <v>0</v>
      </c>
      <c r="AK20" s="970">
        <f>'Revenue-智能语音_0318'!AG6*(1+Control!$H$12)</f>
        <v>0</v>
      </c>
      <c r="AL20" s="970">
        <f>'Revenue-智能语音_0318'!AH6*(1+Control!$H$12)</f>
        <v>0</v>
      </c>
      <c r="AM20" s="970">
        <f>'Revenue-智能语音_0318'!AI6*(1+Control!$H$12)</f>
        <v>0</v>
      </c>
      <c r="AN20" s="970">
        <f>'Revenue-智能语音_0318'!AJ6*(1+Control!$H$12)</f>
        <v>0</v>
      </c>
      <c r="AO20" s="970">
        <f>'Revenue-智能语音_0318'!AK6*(1+Control!$H$12)</f>
        <v>0</v>
      </c>
      <c r="AP20" s="970">
        <f>'Revenue-智能语音_0318'!AL6*(1+Control!$H$12)</f>
        <v>0</v>
      </c>
      <c r="AQ20" s="970">
        <f>'Revenue-智能语音_0318'!AM6*(1+Control!$H$12)</f>
        <v>0</v>
      </c>
      <c r="AR20" s="1" t="s">
        <v>19</v>
      </c>
    </row>
    <row r="21" spans="3:44">
      <c r="G21" s="26"/>
      <c r="H21" s="26"/>
      <c r="I21" s="26"/>
      <c r="J21" s="971">
        <f>J20/J32</f>
        <v>0.30856390660498539</v>
      </c>
      <c r="K21" s="971">
        <f t="shared" ref="K21:P21" si="4">K20/K32</f>
        <v>4.7686506184438836E-2</v>
      </c>
      <c r="L21" s="971">
        <f t="shared" si="4"/>
        <v>2.5614189162095489E-2</v>
      </c>
      <c r="M21" s="971">
        <f t="shared" si="4"/>
        <v>5.0391272962890168E-3</v>
      </c>
      <c r="N21" s="971">
        <f t="shared" si="4"/>
        <v>2.1485998636556389E-3</v>
      </c>
      <c r="O21" s="971">
        <f t="shared" si="4"/>
        <v>0</v>
      </c>
      <c r="P21" s="971">
        <f t="shared" si="4"/>
        <v>0</v>
      </c>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1" t="s">
        <v>19</v>
      </c>
    </row>
    <row r="22" spans="3:44">
      <c r="AR22" s="1" t="s">
        <v>19</v>
      </c>
    </row>
    <row r="23" spans="3:44" ht="15" thickBot="1">
      <c r="C23" s="26" t="s">
        <v>27</v>
      </c>
      <c r="G23" s="510" t="s">
        <v>795</v>
      </c>
      <c r="J23" s="38"/>
      <c r="K23" s="38"/>
      <c r="L23" s="38"/>
      <c r="M23" s="38"/>
      <c r="AR23" s="1" t="s">
        <v>19</v>
      </c>
    </row>
    <row r="24" spans="3:44">
      <c r="G24" s="26" t="s">
        <v>192</v>
      </c>
      <c r="H24" s="26"/>
      <c r="I24" s="26"/>
      <c r="J24" s="970">
        <f>'Consolidated Financials'!J15</f>
        <v>14196.979080000001</v>
      </c>
      <c r="K24" s="970">
        <f>'Consolidated Financials'!K15</f>
        <v>45442.758969999995</v>
      </c>
      <c r="L24" s="970">
        <f>'Consolidated Financials'!L15</f>
        <v>25993.256229999999</v>
      </c>
      <c r="M24" s="970">
        <f>'Consolidated Financials'!M15</f>
        <v>10583.47417</v>
      </c>
      <c r="N24" s="37">
        <f>SUM(T24:AE24)</f>
        <v>7482.0834683333296</v>
      </c>
      <c r="O24" s="37">
        <f>SUM(AF24:AK24)</f>
        <v>4110.0187549999982</v>
      </c>
      <c r="P24" s="37">
        <f>SUM(AF24:AQ24)</f>
        <v>8220.0375099999965</v>
      </c>
      <c r="Q24" s="37"/>
      <c r="R24" s="37"/>
      <c r="S24" s="37"/>
      <c r="T24" s="970">
        <f>'Revenue-数字人产品SaaS_0318'!P6*(1+Control!$H$12)</f>
        <v>582.35017000000005</v>
      </c>
      <c r="U24" s="970">
        <f>'Revenue-数字人产品SaaS_0318'!Q6*(1+Control!$H$12)</f>
        <v>49.702040000000004</v>
      </c>
      <c r="V24" s="970">
        <f>'Revenue-数字人产品SaaS_0318'!R6*(1+Control!$H$12)</f>
        <v>685.003125833333</v>
      </c>
      <c r="W24" s="970">
        <f>'Revenue-数字人产品SaaS_0318'!S6*(1+Control!$H$12)</f>
        <v>685.003125833333</v>
      </c>
      <c r="X24" s="970">
        <f>'Revenue-数字人产品SaaS_0318'!T6*(1+Control!$H$12)</f>
        <v>685.003125833333</v>
      </c>
      <c r="Y24" s="970">
        <f>'Revenue-数字人产品SaaS_0318'!U6*(1+Control!$H$12)</f>
        <v>685.003125833333</v>
      </c>
      <c r="Z24" s="970">
        <f>'Revenue-数字人产品SaaS_0318'!V6*(1+Control!$H$12)</f>
        <v>685.003125833333</v>
      </c>
      <c r="AA24" s="970">
        <f>'Revenue-数字人产品SaaS_0318'!W6*(1+Control!$H$12)</f>
        <v>685.003125833333</v>
      </c>
      <c r="AB24" s="970">
        <f>'Revenue-数字人产品SaaS_0318'!X6*(1+Control!$H$12)</f>
        <v>685.003125833333</v>
      </c>
      <c r="AC24" s="970">
        <f>'Revenue-数字人产品SaaS_0318'!Y6*(1+Control!$H$12)</f>
        <v>685.003125833333</v>
      </c>
      <c r="AD24" s="970">
        <f>'Revenue-数字人产品SaaS_0318'!Z6*(1+Control!$H$12)</f>
        <v>685.003125833333</v>
      </c>
      <c r="AE24" s="970">
        <f>'Revenue-数字人产品SaaS_0318'!AA6*(1+Control!$H$12)</f>
        <v>685.003125833333</v>
      </c>
      <c r="AF24" s="970">
        <f>'Revenue-数字人产品SaaS_0318'!AB6*(1+Control!$H$12)</f>
        <v>685.003125833333</v>
      </c>
      <c r="AG24" s="970">
        <f>'Revenue-数字人产品SaaS_0318'!AC6*(1+Control!$H$12)</f>
        <v>685.003125833333</v>
      </c>
      <c r="AH24" s="970">
        <f>'Revenue-数字人产品SaaS_0318'!AD6*(1+Control!$H$12)</f>
        <v>685.003125833333</v>
      </c>
      <c r="AI24" s="970">
        <f>'Revenue-数字人产品SaaS_0318'!AE6*(1+Control!$H$12)</f>
        <v>685.003125833333</v>
      </c>
      <c r="AJ24" s="970">
        <f>'Revenue-数字人产品SaaS_0318'!AF6*(1+Control!$H$12)</f>
        <v>685.003125833333</v>
      </c>
      <c r="AK24" s="970">
        <f>'Revenue-数字人产品SaaS_0318'!AG6*(1+Control!$H$12)</f>
        <v>685.003125833333</v>
      </c>
      <c r="AL24" s="970">
        <f>'Revenue-数字人产品SaaS_0318'!AH6*(1+Control!$H$12)</f>
        <v>685.003125833333</v>
      </c>
      <c r="AM24" s="970">
        <f>'Revenue-数字人产品SaaS_0318'!AI6*(1+Control!$H$12)</f>
        <v>685.003125833333</v>
      </c>
      <c r="AN24" s="970">
        <f>'Revenue-数字人产品SaaS_0318'!AJ6*(1+Control!$H$12)</f>
        <v>685.003125833333</v>
      </c>
      <c r="AO24" s="970">
        <f>'Revenue-数字人产品SaaS_0318'!AK6*(1+Control!$H$12)</f>
        <v>685.003125833333</v>
      </c>
      <c r="AP24" s="970">
        <f>'Revenue-数字人产品SaaS_0318'!AL6*(1+Control!$H$12)</f>
        <v>685.003125833333</v>
      </c>
      <c r="AQ24" s="970">
        <f>'Revenue-数字人产品SaaS_0318'!AM6*(1+Control!$H$12)</f>
        <v>685.003125833333</v>
      </c>
      <c r="AR24" s="1" t="s">
        <v>19</v>
      </c>
    </row>
    <row r="25" spans="3:44">
      <c r="J25" s="971">
        <f>J24/J32</f>
        <v>6.3716991214774935E-2</v>
      </c>
      <c r="K25" s="971">
        <f t="shared" ref="K25:P25" si="5">K24/K32</f>
        <v>8.5610884509794843E-2</v>
      </c>
      <c r="L25" s="971">
        <f t="shared" si="5"/>
        <v>3.9657855530969212E-2</v>
      </c>
      <c r="M25" s="971">
        <f t="shared" si="5"/>
        <v>1.3416874397217532E-2</v>
      </c>
      <c r="N25" s="971">
        <f t="shared" si="5"/>
        <v>6.8001860025253668E-3</v>
      </c>
      <c r="O25" s="971">
        <f t="shared" si="5"/>
        <v>6.6346623797649135E-3</v>
      </c>
      <c r="P25" s="971">
        <f t="shared" si="5"/>
        <v>5.4781157970608093E-3</v>
      </c>
      <c r="AR25" s="1" t="s">
        <v>19</v>
      </c>
    </row>
    <row r="26" spans="3:44">
      <c r="AR26" s="1" t="s">
        <v>19</v>
      </c>
    </row>
    <row r="27" spans="3:44" ht="14.5">
      <c r="C27" s="26" t="s">
        <v>819</v>
      </c>
      <c r="G27" s="510" t="s">
        <v>820</v>
      </c>
      <c r="AR27" s="1" t="s">
        <v>19</v>
      </c>
    </row>
    <row r="28" spans="3:44" ht="14.5" thickBot="1">
      <c r="G28" s="26" t="s">
        <v>192</v>
      </c>
      <c r="J28" s="125"/>
      <c r="K28" s="125"/>
      <c r="L28" s="125"/>
      <c r="M28" s="125"/>
      <c r="Q28" s="125"/>
      <c r="R28" s="125"/>
      <c r="S28" s="125"/>
      <c r="T28" s="133"/>
      <c r="U28" s="133"/>
      <c r="V28" s="133"/>
      <c r="W28" s="133"/>
      <c r="X28" s="133"/>
      <c r="Y28" s="133"/>
      <c r="Z28" s="133"/>
      <c r="AA28" s="133"/>
      <c r="AB28" s="133"/>
      <c r="AC28" s="133"/>
      <c r="AD28" s="133"/>
      <c r="AE28" s="133"/>
      <c r="AF28" s="133"/>
      <c r="AG28" s="133"/>
      <c r="AH28" s="133"/>
      <c r="AI28" s="133"/>
      <c r="AJ28" s="133"/>
      <c r="AK28" s="133"/>
      <c r="AL28" s="29"/>
      <c r="AM28" s="29"/>
      <c r="AN28" s="29"/>
      <c r="AO28" s="29"/>
      <c r="AP28" s="29"/>
      <c r="AQ28" s="29"/>
      <c r="AR28" s="1" t="s">
        <v>19</v>
      </c>
    </row>
    <row r="29" spans="3:44">
      <c r="G29" s="26"/>
      <c r="M29" s="970">
        <f>'Consolidated Financials'!M16</f>
        <v>51387.720420000005</v>
      </c>
      <c r="N29" s="37">
        <f>SUM(T29:AE29)</f>
        <v>251362.88369314463</v>
      </c>
      <c r="O29" s="37">
        <f>SUM(AF29:AK29)</f>
        <v>123899.37106918239</v>
      </c>
      <c r="P29" s="37">
        <f>SUM(AF29:AQ29)</f>
        <v>553459.11949685519</v>
      </c>
      <c r="T29" s="970">
        <f>'Revenue-Autopilot AIGC_0318'!P6*(1+Control!$H$12)*(1+Control!$H$13)</f>
        <v>4500.3679000000002</v>
      </c>
      <c r="U29" s="970">
        <f>'Revenue-Autopilot AIGC_0318'!Q6*(1+Control!$H$12)*(1+Control!$H$13)</f>
        <v>321.63529</v>
      </c>
      <c r="V29" s="970">
        <f>'Revenue-Autopilot AIGC_0318'!R6*(1+Control!$H$12)*(1+Control!$H$13)</f>
        <v>5660.3773600000004</v>
      </c>
      <c r="W29" s="970">
        <f>'Revenue-Autopilot AIGC_0318'!S6*(1+Control!$H$12)*(1+Control!$H$13)</f>
        <v>0</v>
      </c>
      <c r="X29" s="970">
        <f>'Revenue-Autopilot AIGC_0318'!T6*(1+Control!$H$12)*(1+Control!$H$13)</f>
        <v>0</v>
      </c>
      <c r="Y29" s="970">
        <f>'Revenue-Autopilot AIGC_0318'!U6*(1+Control!$H$12)*(1+Control!$H$13)</f>
        <v>42452.830187169806</v>
      </c>
      <c r="Z29" s="970">
        <f>'Revenue-Autopilot AIGC_0318'!V6*(1+Control!$H$12)*(1+Control!$H$13)</f>
        <v>30712.788259958066</v>
      </c>
      <c r="AA29" s="970">
        <f>'Revenue-Autopilot AIGC_0318'!W6*(1+Control!$H$12)*(1+Control!$H$13)</f>
        <v>30712.788259958066</v>
      </c>
      <c r="AB29" s="970">
        <f>'Revenue-Autopilot AIGC_0318'!X6*(1+Control!$H$12)*(1+Control!$H$13)</f>
        <v>40146.750524109011</v>
      </c>
      <c r="AC29" s="970">
        <f>'Revenue-Autopilot AIGC_0318'!Y6*(1+Control!$H$12)*(1+Control!$H$13)</f>
        <v>30712.788259958066</v>
      </c>
      <c r="AD29" s="970">
        <f>'Revenue-Autopilot AIGC_0318'!Z6*(1+Control!$H$12)*(1+Control!$H$13)</f>
        <v>30712.788259958066</v>
      </c>
      <c r="AE29" s="970">
        <f>'Revenue-Autopilot AIGC_0318'!AA6*(1+Control!$H$12)*(1+Control!$H$13)</f>
        <v>35429.769392033537</v>
      </c>
      <c r="AF29" s="970">
        <f>'Revenue-Autopilot AIGC_0318'!AB6*(1+Control!$H$12)*(1+Control!$H$13)</f>
        <v>19706.49895178197</v>
      </c>
      <c r="AG29" s="970">
        <f>'Revenue-Autopilot AIGC_0318'!AC6*(1+Control!$H$12)*(1+Control!$H$13)</f>
        <v>19706.49895178197</v>
      </c>
      <c r="AH29" s="970">
        <f>'Revenue-Autopilot AIGC_0318'!AD6*(1+Control!$H$12)*(1+Control!$H$13)</f>
        <v>19706.49895178197</v>
      </c>
      <c r="AI29" s="970">
        <f>'Revenue-Autopilot AIGC_0318'!AE6*(1+Control!$H$12)*(1+Control!$H$13)</f>
        <v>19706.49895178197</v>
      </c>
      <c r="AJ29" s="970">
        <f>'Revenue-Autopilot AIGC_0318'!AF6*(1+Control!$H$12)*(1+Control!$H$13)</f>
        <v>19706.49895178197</v>
      </c>
      <c r="AK29" s="970">
        <f>'Revenue-Autopilot AIGC_0318'!AG6*(1+Control!$H$12)*(1+Control!$H$13)</f>
        <v>25366.876310272535</v>
      </c>
      <c r="AL29" s="970">
        <f>'Revenue-Autopilot AIGC_0318'!AH6*(1+Control!$H$12)*(1+Control!$H$13)</f>
        <v>71593.291404612159</v>
      </c>
      <c r="AM29" s="970">
        <f>'Revenue-Autopilot AIGC_0318'!AI6*(1+Control!$H$12)*(1+Control!$H$13)</f>
        <v>71593.291404612159</v>
      </c>
      <c r="AN29" s="970">
        <f>'Revenue-Autopilot AIGC_0318'!AJ6*(1+Control!$H$12)*(1+Control!$H$13)</f>
        <v>71593.291404612159</v>
      </c>
      <c r="AO29" s="970">
        <f>'Revenue-Autopilot AIGC_0318'!AK6*(1+Control!$H$12)*(1+Control!$H$13)</f>
        <v>71593.291404612159</v>
      </c>
      <c r="AP29" s="970">
        <f>'Revenue-Autopilot AIGC_0318'!AL6*(1+Control!$H$12)*(1+Control!$H$13)</f>
        <v>71593.291404612159</v>
      </c>
      <c r="AQ29" s="970">
        <f>'Revenue-Autopilot AIGC_0318'!AM6*(1+Control!$H$12)*(1+Control!$H$13)</f>
        <v>71593.291404612159</v>
      </c>
      <c r="AR29" s="1" t="s">
        <v>19</v>
      </c>
    </row>
    <row r="30" spans="3:44">
      <c r="G30" s="26"/>
      <c r="J30" s="971">
        <f>J29/J32</f>
        <v>0</v>
      </c>
      <c r="K30" s="971">
        <f t="shared" ref="K30:P30" si="6">K29/K32</f>
        <v>0</v>
      </c>
      <c r="L30" s="971">
        <f>L29/L32</f>
        <v>0</v>
      </c>
      <c r="M30" s="971">
        <f t="shared" si="6"/>
        <v>6.5145204623716743E-2</v>
      </c>
      <c r="N30" s="971">
        <f t="shared" si="6"/>
        <v>0.22845432966351176</v>
      </c>
      <c r="O30" s="971">
        <f t="shared" si="6"/>
        <v>0.20000650729615418</v>
      </c>
      <c r="P30" s="971">
        <f t="shared" si="6"/>
        <v>0.36884419832082854</v>
      </c>
      <c r="T30" s="38"/>
      <c r="U30" s="38"/>
      <c r="V30" s="38"/>
      <c r="W30" s="38"/>
      <c r="X30" s="38"/>
      <c r="Y30" s="38"/>
      <c r="Z30" s="38"/>
      <c r="AA30" s="38"/>
      <c r="AB30" s="38"/>
      <c r="AC30" s="38"/>
      <c r="AD30" s="38"/>
      <c r="AE30" s="38"/>
      <c r="AF30" s="38"/>
      <c r="AG30" s="38"/>
      <c r="AH30" s="38"/>
      <c r="AI30" s="38"/>
      <c r="AJ30" s="38"/>
      <c r="AK30" s="38"/>
      <c r="AL30" s="38"/>
      <c r="AM30" s="38"/>
      <c r="AN30" s="38"/>
      <c r="AO30" s="38"/>
      <c r="AP30" s="38"/>
      <c r="AQ30" s="38"/>
    </row>
    <row r="31" spans="3:44" ht="14.5" thickBot="1">
      <c r="G31" s="26"/>
      <c r="AR31" s="1" t="s">
        <v>19</v>
      </c>
    </row>
    <row r="32" spans="3:44">
      <c r="G32" s="26" t="s">
        <v>160</v>
      </c>
      <c r="J32" s="37">
        <f t="shared" ref="J32:O32" si="7">SUM(J24,J20,J16,J12,J29)</f>
        <v>222813.08029981103</v>
      </c>
      <c r="K32" s="37">
        <f t="shared" si="7"/>
        <v>530805.85757528106</v>
      </c>
      <c r="L32" s="37">
        <f t="shared" si="7"/>
        <v>655437.76591000007</v>
      </c>
      <c r="M32" s="37">
        <f t="shared" si="7"/>
        <v>788818.15963000001</v>
      </c>
      <c r="N32" s="37">
        <f>SUM(N24,N20,N16,N12,N29)</f>
        <v>1100276.2962005346</v>
      </c>
      <c r="O32" s="37">
        <f t="shared" si="7"/>
        <v>619476.69975418237</v>
      </c>
      <c r="P32" s="37">
        <f>SUM(AF32:AQ32)</f>
        <v>1500522.7736168555</v>
      </c>
      <c r="Q32" s="37"/>
      <c r="R32" s="37"/>
      <c r="S32" s="37"/>
      <c r="T32" s="37">
        <f>SUM(T24,T20,T16,T12,T29)</f>
        <v>95485.313049999982</v>
      </c>
      <c r="U32" s="37">
        <f>SUM(U24,U20,U16,U12,U29)</f>
        <v>60369.03037</v>
      </c>
      <c r="V32" s="37">
        <f>SUM(V24,V20,V16,V12,V29)</f>
        <v>28850.061845833334</v>
      </c>
      <c r="W32" s="37">
        <f t="shared" ref="W32:AQ32" si="8">SUM(W24,W20,W16,W12,W29)</f>
        <v>39938.641414889935</v>
      </c>
      <c r="X32" s="37">
        <f t="shared" si="8"/>
        <v>38689.951825833326</v>
      </c>
      <c r="Y32" s="37">
        <f t="shared" si="8"/>
        <v>110697.83639300315</v>
      </c>
      <c r="Z32" s="37">
        <f t="shared" si="8"/>
        <v>119768.75228245807</v>
      </c>
      <c r="AA32" s="37">
        <f t="shared" si="8"/>
        <v>115960.38251245805</v>
      </c>
      <c r="AB32" s="37">
        <f t="shared" si="8"/>
        <v>129110.058336609</v>
      </c>
      <c r="AC32" s="37">
        <f t="shared" si="8"/>
        <v>114641.17004245806</v>
      </c>
      <c r="AD32" s="37">
        <f t="shared" si="8"/>
        <v>118474.66438245805</v>
      </c>
      <c r="AE32" s="37">
        <f t="shared" si="8"/>
        <v>128290.43374453354</v>
      </c>
      <c r="AF32" s="37">
        <f t="shared" si="8"/>
        <v>114436.81974094865</v>
      </c>
      <c r="AG32" s="37">
        <f t="shared" si="8"/>
        <v>96781.607470948627</v>
      </c>
      <c r="AH32" s="37">
        <f t="shared" si="8"/>
        <v>112253.07277094864</v>
      </c>
      <c r="AI32" s="37">
        <f t="shared" si="8"/>
        <v>96781.607470948627</v>
      </c>
      <c r="AJ32" s="37">
        <f t="shared" si="8"/>
        <v>96781.607470948627</v>
      </c>
      <c r="AK32" s="37">
        <f t="shared" si="8"/>
        <v>102441.9848294392</v>
      </c>
      <c r="AL32" s="37">
        <f t="shared" si="8"/>
        <v>148668.39992377884</v>
      </c>
      <c r="AM32" s="37">
        <f t="shared" si="8"/>
        <v>148668.39992377884</v>
      </c>
      <c r="AN32" s="37">
        <f t="shared" si="8"/>
        <v>148668.39992377884</v>
      </c>
      <c r="AO32" s="37">
        <f t="shared" si="8"/>
        <v>147525.90666377882</v>
      </c>
      <c r="AP32" s="37">
        <f t="shared" si="8"/>
        <v>143757.48371377881</v>
      </c>
      <c r="AQ32" s="37">
        <f t="shared" si="8"/>
        <v>143757.48371377881</v>
      </c>
      <c r="AR32" s="1" t="s">
        <v>19</v>
      </c>
    </row>
    <row r="33" spans="1:44">
      <c r="AR33" s="1" t="s">
        <v>19</v>
      </c>
    </row>
    <row r="34" spans="1:44">
      <c r="N34" s="365">
        <f>N32/M32-1</f>
        <v>0.39484148883771386</v>
      </c>
      <c r="P34" s="1255">
        <f>P32/N32-1</f>
        <v>0.36376906309665036</v>
      </c>
      <c r="AR34" s="1" t="s">
        <v>19</v>
      </c>
    </row>
    <row r="35" spans="1:44">
      <c r="AR35" s="1" t="s">
        <v>19</v>
      </c>
    </row>
    <row r="36" spans="1:44">
      <c r="A36" s="1" t="s">
        <v>19</v>
      </c>
      <c r="B36" s="13" t="s">
        <v>944</v>
      </c>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1" t="s">
        <v>19</v>
      </c>
    </row>
    <row r="38" spans="1:44" ht="14.5" thickBot="1">
      <c r="C38" s="3" t="s">
        <v>936</v>
      </c>
      <c r="D38" s="26"/>
      <c r="E38" s="26"/>
      <c r="F38" s="26"/>
      <c r="G38" s="3" t="s">
        <v>939</v>
      </c>
      <c r="J38" s="125"/>
      <c r="K38" s="125"/>
      <c r="L38" s="125"/>
      <c r="M38" s="125"/>
      <c r="N38" s="125"/>
      <c r="O38" s="125"/>
      <c r="P38" s="125"/>
      <c r="Q38" s="125"/>
      <c r="R38" s="125"/>
      <c r="S38" s="125"/>
      <c r="T38" s="125"/>
      <c r="U38" s="125"/>
      <c r="V38" s="125"/>
      <c r="W38" s="125"/>
      <c r="X38" s="125"/>
      <c r="Y38" s="125"/>
      <c r="Z38" s="125"/>
      <c r="AA38" s="125"/>
      <c r="AB38" s="125"/>
      <c r="AC38" s="125"/>
      <c r="AD38" s="125"/>
      <c r="AE38" s="125"/>
      <c r="AF38" s="125"/>
      <c r="AG38" s="125"/>
      <c r="AH38" s="125"/>
      <c r="AI38" s="125"/>
      <c r="AJ38" s="125"/>
      <c r="AK38" s="125"/>
      <c r="AL38" s="125"/>
      <c r="AM38" s="125"/>
      <c r="AN38" s="125"/>
      <c r="AO38" s="125"/>
      <c r="AP38" s="125"/>
      <c r="AQ38" s="125"/>
    </row>
    <row r="39" spans="1:44">
      <c r="C39" s="26"/>
      <c r="D39" s="26"/>
      <c r="E39" s="26"/>
      <c r="F39" s="26"/>
      <c r="G39" s="26" t="s">
        <v>192</v>
      </c>
      <c r="J39" s="23">
        <f>J12+J16</f>
        <v>139864.02671981099</v>
      </c>
      <c r="K39" s="23">
        <f t="shared" ref="K39:AQ39" si="9">K12+K16</f>
        <v>460050.82179528102</v>
      </c>
      <c r="L39" s="23">
        <f t="shared" si="9"/>
        <v>612656.00276000006</v>
      </c>
      <c r="M39" s="23">
        <f t="shared" si="9"/>
        <v>722872.0099200001</v>
      </c>
      <c r="N39" s="23">
        <f t="shared" si="9"/>
        <v>839067.27553905663</v>
      </c>
      <c r="O39" s="23">
        <f t="shared" si="9"/>
        <v>491467.30992999999</v>
      </c>
      <c r="P39" s="23">
        <f t="shared" si="9"/>
        <v>938843.61660999991</v>
      </c>
      <c r="Q39" s="23"/>
      <c r="R39" s="23"/>
      <c r="S39" s="23"/>
      <c r="T39" s="23">
        <f t="shared" si="9"/>
        <v>90243.543449999983</v>
      </c>
      <c r="U39" s="23">
        <f t="shared" si="9"/>
        <v>59760.62227</v>
      </c>
      <c r="V39" s="23">
        <f t="shared" si="9"/>
        <v>22448.077590000001</v>
      </c>
      <c r="W39" s="23">
        <f t="shared" si="9"/>
        <v>39253.638289056602</v>
      </c>
      <c r="X39" s="23">
        <f t="shared" si="9"/>
        <v>38004.948699999994</v>
      </c>
      <c r="Y39" s="23">
        <f t="shared" si="9"/>
        <v>65648.675650000005</v>
      </c>
      <c r="Z39" s="23">
        <f t="shared" si="9"/>
        <v>88370.960896666656</v>
      </c>
      <c r="AA39" s="23">
        <f t="shared" si="9"/>
        <v>84562.591126666666</v>
      </c>
      <c r="AB39" s="23">
        <f t="shared" si="9"/>
        <v>88278.304686666655</v>
      </c>
      <c r="AC39" s="23">
        <f t="shared" si="9"/>
        <v>83243.378656666668</v>
      </c>
      <c r="AD39" s="23">
        <f t="shared" si="9"/>
        <v>87076.872996666658</v>
      </c>
      <c r="AE39" s="23">
        <f t="shared" si="9"/>
        <v>92175.661226666663</v>
      </c>
      <c r="AF39" s="23">
        <f t="shared" si="9"/>
        <v>94045.317663333321</v>
      </c>
      <c r="AG39" s="23">
        <f t="shared" si="9"/>
        <v>76390.105393333331</v>
      </c>
      <c r="AH39" s="23">
        <f t="shared" si="9"/>
        <v>91861.570693333328</v>
      </c>
      <c r="AI39" s="23">
        <f t="shared" si="9"/>
        <v>76390.105393333331</v>
      </c>
      <c r="AJ39" s="23">
        <f t="shared" si="9"/>
        <v>76390.105393333331</v>
      </c>
      <c r="AK39" s="23">
        <f t="shared" si="9"/>
        <v>76390.105393333331</v>
      </c>
      <c r="AL39" s="23">
        <f t="shared" si="9"/>
        <v>76390.105393333331</v>
      </c>
      <c r="AM39" s="23">
        <f t="shared" si="9"/>
        <v>76390.105393333331</v>
      </c>
      <c r="AN39" s="23">
        <f t="shared" si="9"/>
        <v>76390.105393333331</v>
      </c>
      <c r="AO39" s="23">
        <f t="shared" si="9"/>
        <v>75247.612133333329</v>
      </c>
      <c r="AP39" s="23">
        <f t="shared" si="9"/>
        <v>71479.189183333321</v>
      </c>
      <c r="AQ39" s="23">
        <f t="shared" si="9"/>
        <v>71479.189183333321</v>
      </c>
    </row>
    <row r="40" spans="1:44">
      <c r="C40" s="26"/>
      <c r="D40" s="26"/>
      <c r="E40" s="26"/>
      <c r="F40" s="26"/>
      <c r="G40" s="26"/>
      <c r="J40" s="971">
        <f>J39/J54</f>
        <v>0.62771910218023963</v>
      </c>
      <c r="K40" s="971">
        <f t="shared" ref="K40:P40" si="10">K39/K54</f>
        <v>0.86670260930576626</v>
      </c>
      <c r="L40" s="971">
        <f t="shared" si="10"/>
        <v>0.93472795530693531</v>
      </c>
      <c r="M40" s="971">
        <f t="shared" si="10"/>
        <v>0.91639879368277666</v>
      </c>
      <c r="N40" s="971">
        <f t="shared" si="10"/>
        <v>0.76259688447030727</v>
      </c>
      <c r="O40" s="971">
        <f t="shared" si="10"/>
        <v>0.79335883032408094</v>
      </c>
      <c r="P40" s="971">
        <f t="shared" si="10"/>
        <v>0.62567768588211059</v>
      </c>
    </row>
    <row r="41" spans="1:44">
      <c r="C41" s="26"/>
      <c r="D41" s="26"/>
      <c r="E41" s="26"/>
      <c r="F41" s="26"/>
      <c r="G41" s="26"/>
      <c r="J41" s="1"/>
    </row>
    <row r="42" spans="1:44" ht="14.5" thickBot="1">
      <c r="C42" s="3" t="s">
        <v>937</v>
      </c>
      <c r="D42" s="26"/>
      <c r="E42" s="26"/>
      <c r="F42" s="26"/>
      <c r="G42" s="3" t="s">
        <v>940</v>
      </c>
      <c r="J42" s="972"/>
      <c r="K42" s="125"/>
      <c r="L42" s="125"/>
      <c r="M42" s="125"/>
      <c r="N42" s="125"/>
      <c r="O42" s="125"/>
      <c r="P42" s="125"/>
      <c r="Q42" s="125"/>
      <c r="R42" s="125"/>
      <c r="S42" s="125"/>
      <c r="T42" s="125"/>
      <c r="U42" s="125"/>
      <c r="V42" s="125"/>
      <c r="W42" s="125"/>
      <c r="X42" s="125"/>
      <c r="Y42" s="125"/>
      <c r="Z42" s="125"/>
      <c r="AA42" s="125"/>
      <c r="AB42" s="125"/>
      <c r="AC42" s="125"/>
      <c r="AD42" s="125"/>
      <c r="AE42" s="125"/>
      <c r="AF42" s="125"/>
      <c r="AG42" s="125"/>
      <c r="AH42" s="125"/>
      <c r="AI42" s="125"/>
      <c r="AJ42" s="125"/>
      <c r="AK42" s="125"/>
      <c r="AL42" s="125"/>
      <c r="AM42" s="125"/>
      <c r="AN42" s="125"/>
      <c r="AO42" s="125"/>
      <c r="AP42" s="125"/>
      <c r="AQ42" s="125"/>
    </row>
    <row r="43" spans="1:44">
      <c r="C43" s="26"/>
      <c r="D43" s="26"/>
      <c r="E43" s="26"/>
      <c r="F43" s="26"/>
      <c r="G43" s="26" t="s">
        <v>192</v>
      </c>
      <c r="J43" s="59">
        <f>J20</f>
        <v>68752.074500000002</v>
      </c>
      <c r="K43" s="59">
        <f t="shared" ref="K43:AQ43" si="11">K20</f>
        <v>25312.276809999999</v>
      </c>
      <c r="L43" s="59">
        <f t="shared" si="11"/>
        <v>16788.506920000003</v>
      </c>
      <c r="M43" s="59">
        <f t="shared" si="11"/>
        <v>3974.9551200000001</v>
      </c>
      <c r="N43" s="59">
        <f t="shared" si="11"/>
        <v>2364.0535</v>
      </c>
      <c r="O43" s="59">
        <f t="shared" si="11"/>
        <v>0</v>
      </c>
      <c r="P43" s="59">
        <f t="shared" si="11"/>
        <v>0</v>
      </c>
      <c r="Q43" s="59"/>
      <c r="R43" s="59"/>
      <c r="S43" s="59"/>
      <c r="T43" s="59">
        <f t="shared" si="11"/>
        <v>159.05152999999999</v>
      </c>
      <c r="U43" s="59">
        <f t="shared" si="11"/>
        <v>237.07076999999998</v>
      </c>
      <c r="V43" s="59">
        <f t="shared" si="11"/>
        <v>56.603769999999997</v>
      </c>
      <c r="W43" s="59">
        <f t="shared" si="11"/>
        <v>0</v>
      </c>
      <c r="X43" s="59">
        <f t="shared" si="11"/>
        <v>0</v>
      </c>
      <c r="Y43" s="59">
        <f t="shared" si="11"/>
        <v>1911.3274299999998</v>
      </c>
      <c r="Z43" s="59">
        <f t="shared" si="11"/>
        <v>0</v>
      </c>
      <c r="AA43" s="59">
        <f t="shared" si="11"/>
        <v>0</v>
      </c>
      <c r="AB43" s="59">
        <f t="shared" si="11"/>
        <v>0</v>
      </c>
      <c r="AC43" s="59">
        <f t="shared" si="11"/>
        <v>0</v>
      </c>
      <c r="AD43" s="59">
        <f t="shared" si="11"/>
        <v>0</v>
      </c>
      <c r="AE43" s="59">
        <f t="shared" si="11"/>
        <v>0</v>
      </c>
      <c r="AF43" s="59">
        <f t="shared" si="11"/>
        <v>0</v>
      </c>
      <c r="AG43" s="59">
        <f t="shared" si="11"/>
        <v>0</v>
      </c>
      <c r="AH43" s="59">
        <f t="shared" si="11"/>
        <v>0</v>
      </c>
      <c r="AI43" s="59">
        <f t="shared" si="11"/>
        <v>0</v>
      </c>
      <c r="AJ43" s="59">
        <f t="shared" si="11"/>
        <v>0</v>
      </c>
      <c r="AK43" s="59">
        <f t="shared" si="11"/>
        <v>0</v>
      </c>
      <c r="AL43" s="59">
        <f t="shared" si="11"/>
        <v>0</v>
      </c>
      <c r="AM43" s="59">
        <f t="shared" si="11"/>
        <v>0</v>
      </c>
      <c r="AN43" s="59">
        <f t="shared" si="11"/>
        <v>0</v>
      </c>
      <c r="AO43" s="59">
        <f t="shared" si="11"/>
        <v>0</v>
      </c>
      <c r="AP43" s="59">
        <f t="shared" si="11"/>
        <v>0</v>
      </c>
      <c r="AQ43" s="59">
        <f t="shared" si="11"/>
        <v>0</v>
      </c>
    </row>
    <row r="44" spans="1:44">
      <c r="C44" s="26"/>
      <c r="D44" s="26"/>
      <c r="E44" s="26"/>
      <c r="F44" s="26"/>
      <c r="G44" s="26"/>
      <c r="I44" s="425"/>
      <c r="J44" s="971">
        <f>J43/J54</f>
        <v>0.30856390660498545</v>
      </c>
      <c r="K44" s="971">
        <f t="shared" ref="K44:P44" si="12">K43/K54</f>
        <v>4.7686506184438836E-2</v>
      </c>
      <c r="L44" s="971">
        <f t="shared" si="12"/>
        <v>2.5614189162095489E-2</v>
      </c>
      <c r="M44" s="971">
        <f t="shared" si="12"/>
        <v>5.0391272962890159E-3</v>
      </c>
      <c r="N44" s="971">
        <f t="shared" si="12"/>
        <v>2.1485998636556389E-3</v>
      </c>
      <c r="O44" s="971">
        <f t="shared" si="12"/>
        <v>0</v>
      </c>
      <c r="P44" s="971">
        <f t="shared" si="12"/>
        <v>0</v>
      </c>
    </row>
    <row r="45" spans="1:44">
      <c r="C45" s="26"/>
      <c r="D45" s="26"/>
      <c r="E45" s="26"/>
      <c r="F45" s="26"/>
      <c r="G45" s="26"/>
      <c r="J45" s="1"/>
    </row>
    <row r="46" spans="1:44" ht="14.5" thickBot="1">
      <c r="C46" s="3" t="s">
        <v>938</v>
      </c>
      <c r="D46" s="26"/>
      <c r="E46" s="26"/>
      <c r="F46" s="26"/>
      <c r="G46" s="3" t="s">
        <v>941</v>
      </c>
      <c r="J46" s="972"/>
      <c r="K46" s="125"/>
      <c r="L46" s="125"/>
      <c r="M46" s="125"/>
      <c r="N46" s="125"/>
      <c r="O46" s="125"/>
      <c r="P46" s="125"/>
      <c r="Q46" s="125"/>
      <c r="R46" s="125"/>
      <c r="S46" s="125"/>
      <c r="T46" s="125"/>
      <c r="U46" s="125"/>
      <c r="V46" s="125"/>
      <c r="W46" s="125"/>
      <c r="X46" s="125"/>
      <c r="Y46" s="125"/>
      <c r="Z46" s="125"/>
      <c r="AA46" s="125"/>
      <c r="AB46" s="125"/>
      <c r="AC46" s="125"/>
      <c r="AD46" s="125"/>
      <c r="AE46" s="125"/>
      <c r="AF46" s="125"/>
      <c r="AG46" s="125"/>
      <c r="AH46" s="125"/>
      <c r="AI46" s="125"/>
      <c r="AJ46" s="125"/>
      <c r="AK46" s="125"/>
      <c r="AL46" s="125"/>
      <c r="AM46" s="125"/>
      <c r="AN46" s="125"/>
      <c r="AO46" s="125"/>
      <c r="AP46" s="125"/>
      <c r="AQ46" s="125"/>
    </row>
    <row r="47" spans="1:44">
      <c r="C47" s="26"/>
      <c r="D47" s="26"/>
      <c r="E47" s="26"/>
      <c r="F47" s="26"/>
      <c r="G47" s="26" t="s">
        <v>192</v>
      </c>
      <c r="J47" s="59">
        <f>J24</f>
        <v>14196.979080000001</v>
      </c>
      <c r="K47" s="59">
        <f t="shared" ref="K47:AQ47" si="13">K24</f>
        <v>45442.758969999995</v>
      </c>
      <c r="L47" s="59">
        <f t="shared" si="13"/>
        <v>25993.256229999999</v>
      </c>
      <c r="M47" s="59">
        <f t="shared" si="13"/>
        <v>10583.47417</v>
      </c>
      <c r="N47" s="59">
        <f t="shared" si="13"/>
        <v>7482.0834683333296</v>
      </c>
      <c r="O47" s="59">
        <f t="shared" si="13"/>
        <v>4110.0187549999982</v>
      </c>
      <c r="P47" s="59">
        <f t="shared" si="13"/>
        <v>8220.0375099999965</v>
      </c>
      <c r="Q47" s="59"/>
      <c r="R47" s="59"/>
      <c r="S47" s="59"/>
      <c r="T47" s="59">
        <f t="shared" si="13"/>
        <v>582.35017000000005</v>
      </c>
      <c r="U47" s="59">
        <f t="shared" si="13"/>
        <v>49.702040000000004</v>
      </c>
      <c r="V47" s="59">
        <f t="shared" si="13"/>
        <v>685.003125833333</v>
      </c>
      <c r="W47" s="59">
        <f t="shared" si="13"/>
        <v>685.003125833333</v>
      </c>
      <c r="X47" s="59">
        <f t="shared" si="13"/>
        <v>685.003125833333</v>
      </c>
      <c r="Y47" s="59">
        <f t="shared" si="13"/>
        <v>685.003125833333</v>
      </c>
      <c r="Z47" s="59">
        <f t="shared" si="13"/>
        <v>685.003125833333</v>
      </c>
      <c r="AA47" s="59">
        <f t="shared" si="13"/>
        <v>685.003125833333</v>
      </c>
      <c r="AB47" s="59">
        <f t="shared" si="13"/>
        <v>685.003125833333</v>
      </c>
      <c r="AC47" s="59">
        <f t="shared" si="13"/>
        <v>685.003125833333</v>
      </c>
      <c r="AD47" s="59">
        <f t="shared" si="13"/>
        <v>685.003125833333</v>
      </c>
      <c r="AE47" s="59">
        <f t="shared" si="13"/>
        <v>685.003125833333</v>
      </c>
      <c r="AF47" s="59">
        <f t="shared" si="13"/>
        <v>685.003125833333</v>
      </c>
      <c r="AG47" s="59">
        <f t="shared" si="13"/>
        <v>685.003125833333</v>
      </c>
      <c r="AH47" s="59">
        <f t="shared" si="13"/>
        <v>685.003125833333</v>
      </c>
      <c r="AI47" s="59">
        <f t="shared" si="13"/>
        <v>685.003125833333</v>
      </c>
      <c r="AJ47" s="59">
        <f t="shared" si="13"/>
        <v>685.003125833333</v>
      </c>
      <c r="AK47" s="59">
        <f t="shared" si="13"/>
        <v>685.003125833333</v>
      </c>
      <c r="AL47" s="59">
        <f t="shared" si="13"/>
        <v>685.003125833333</v>
      </c>
      <c r="AM47" s="59">
        <f t="shared" si="13"/>
        <v>685.003125833333</v>
      </c>
      <c r="AN47" s="59">
        <f t="shared" si="13"/>
        <v>685.003125833333</v>
      </c>
      <c r="AO47" s="59">
        <f t="shared" si="13"/>
        <v>685.003125833333</v>
      </c>
      <c r="AP47" s="59">
        <f t="shared" si="13"/>
        <v>685.003125833333</v>
      </c>
      <c r="AQ47" s="59">
        <f t="shared" si="13"/>
        <v>685.003125833333</v>
      </c>
    </row>
    <row r="48" spans="1:44">
      <c r="C48" s="26"/>
      <c r="D48" s="26"/>
      <c r="E48" s="26"/>
      <c r="F48" s="26"/>
      <c r="G48" s="26"/>
      <c r="J48" s="971">
        <f>J47/J54</f>
        <v>6.3716991214774935E-2</v>
      </c>
      <c r="K48" s="971">
        <f t="shared" ref="K48:P48" si="14">K47/K54</f>
        <v>8.5610884509794843E-2</v>
      </c>
      <c r="L48" s="971">
        <f t="shared" si="14"/>
        <v>3.9657855530969212E-2</v>
      </c>
      <c r="M48" s="971">
        <f t="shared" si="14"/>
        <v>1.341687439721753E-2</v>
      </c>
      <c r="N48" s="971">
        <f t="shared" si="14"/>
        <v>6.8001860025253668E-3</v>
      </c>
      <c r="O48" s="971">
        <f t="shared" si="14"/>
        <v>6.6346623797649135E-3</v>
      </c>
      <c r="P48" s="971">
        <f t="shared" si="14"/>
        <v>5.478115797060811E-3</v>
      </c>
    </row>
    <row r="49" spans="3:43">
      <c r="C49" s="26"/>
      <c r="D49" s="26"/>
      <c r="E49" s="26"/>
      <c r="F49" s="26"/>
      <c r="G49" s="26"/>
      <c r="J49" s="1"/>
    </row>
    <row r="50" spans="3:43" ht="14.5" thickBot="1">
      <c r="C50" s="3" t="s">
        <v>831</v>
      </c>
      <c r="D50" s="26"/>
      <c r="E50" s="26"/>
      <c r="F50" s="26"/>
      <c r="G50" s="3" t="s">
        <v>942</v>
      </c>
      <c r="I50" s="425"/>
      <c r="J50" s="973"/>
      <c r="K50" s="125"/>
      <c r="L50" s="125"/>
      <c r="M50" s="125"/>
      <c r="N50" s="125"/>
      <c r="O50" s="125"/>
      <c r="P50" s="125"/>
      <c r="Q50" s="125"/>
      <c r="R50" s="125"/>
      <c r="S50" s="125"/>
      <c r="T50" s="125"/>
      <c r="U50" s="125"/>
      <c r="V50" s="125"/>
      <c r="W50" s="125"/>
      <c r="X50" s="125"/>
      <c r="Y50" s="125"/>
      <c r="Z50" s="125"/>
      <c r="AA50" s="125"/>
      <c r="AB50" s="125"/>
      <c r="AC50" s="125"/>
      <c r="AD50" s="125"/>
      <c r="AE50" s="125"/>
      <c r="AF50" s="125"/>
      <c r="AG50" s="125"/>
      <c r="AH50" s="125"/>
      <c r="AI50" s="125"/>
      <c r="AJ50" s="125"/>
      <c r="AK50" s="125"/>
      <c r="AL50" s="125"/>
      <c r="AM50" s="125"/>
      <c r="AN50" s="125"/>
      <c r="AO50" s="125"/>
      <c r="AP50" s="125"/>
      <c r="AQ50" s="125"/>
    </row>
    <row r="51" spans="3:43">
      <c r="G51" s="26" t="s">
        <v>192</v>
      </c>
      <c r="J51" s="59">
        <f>J29</f>
        <v>0</v>
      </c>
      <c r="K51" s="59">
        <f t="shared" ref="K51:AQ51" si="15">K29</f>
        <v>0</v>
      </c>
      <c r="L51" s="59">
        <f t="shared" si="15"/>
        <v>0</v>
      </c>
      <c r="M51" s="59">
        <f t="shared" si="15"/>
        <v>51387.720420000005</v>
      </c>
      <c r="N51" s="59">
        <f t="shared" si="15"/>
        <v>251362.88369314463</v>
      </c>
      <c r="O51" s="59">
        <f t="shared" si="15"/>
        <v>123899.37106918239</v>
      </c>
      <c r="P51" s="59">
        <f t="shared" si="15"/>
        <v>553459.11949685519</v>
      </c>
      <c r="Q51" s="59"/>
      <c r="R51" s="59"/>
      <c r="S51" s="59"/>
      <c r="T51" s="59">
        <f t="shared" si="15"/>
        <v>4500.3679000000002</v>
      </c>
      <c r="U51" s="59">
        <f t="shared" si="15"/>
        <v>321.63529</v>
      </c>
      <c r="V51" s="59">
        <f t="shared" si="15"/>
        <v>5660.3773600000004</v>
      </c>
      <c r="W51" s="59">
        <f t="shared" si="15"/>
        <v>0</v>
      </c>
      <c r="X51" s="59">
        <f t="shared" si="15"/>
        <v>0</v>
      </c>
      <c r="Y51" s="59">
        <f t="shared" si="15"/>
        <v>42452.830187169806</v>
      </c>
      <c r="Z51" s="59">
        <f t="shared" si="15"/>
        <v>30712.788259958066</v>
      </c>
      <c r="AA51" s="59">
        <f t="shared" si="15"/>
        <v>30712.788259958066</v>
      </c>
      <c r="AB51" s="59">
        <f t="shared" si="15"/>
        <v>40146.750524109011</v>
      </c>
      <c r="AC51" s="59">
        <f t="shared" si="15"/>
        <v>30712.788259958066</v>
      </c>
      <c r="AD51" s="59">
        <f t="shared" si="15"/>
        <v>30712.788259958066</v>
      </c>
      <c r="AE51" s="59">
        <f t="shared" si="15"/>
        <v>35429.769392033537</v>
      </c>
      <c r="AF51" s="59">
        <f t="shared" si="15"/>
        <v>19706.49895178197</v>
      </c>
      <c r="AG51" s="59">
        <f t="shared" si="15"/>
        <v>19706.49895178197</v>
      </c>
      <c r="AH51" s="59">
        <f t="shared" si="15"/>
        <v>19706.49895178197</v>
      </c>
      <c r="AI51" s="59">
        <f t="shared" si="15"/>
        <v>19706.49895178197</v>
      </c>
      <c r="AJ51" s="59">
        <f t="shared" si="15"/>
        <v>19706.49895178197</v>
      </c>
      <c r="AK51" s="59">
        <f t="shared" si="15"/>
        <v>25366.876310272535</v>
      </c>
      <c r="AL51" s="59">
        <f t="shared" si="15"/>
        <v>71593.291404612159</v>
      </c>
      <c r="AM51" s="59">
        <f t="shared" si="15"/>
        <v>71593.291404612159</v>
      </c>
      <c r="AN51" s="59">
        <f t="shared" si="15"/>
        <v>71593.291404612159</v>
      </c>
      <c r="AO51" s="59">
        <f t="shared" si="15"/>
        <v>71593.291404612159</v>
      </c>
      <c r="AP51" s="59">
        <f t="shared" si="15"/>
        <v>71593.291404612159</v>
      </c>
      <c r="AQ51" s="59">
        <f t="shared" si="15"/>
        <v>71593.291404612159</v>
      </c>
    </row>
    <row r="52" spans="3:43">
      <c r="J52" s="971">
        <f>J51/J54</f>
        <v>0</v>
      </c>
      <c r="K52" s="971">
        <f t="shared" ref="K52:P52" si="16">K51/K54</f>
        <v>0</v>
      </c>
      <c r="L52" s="971">
        <f t="shared" si="16"/>
        <v>0</v>
      </c>
      <c r="M52" s="971">
        <f t="shared" si="16"/>
        <v>6.5145204623716729E-2</v>
      </c>
      <c r="N52" s="971">
        <f t="shared" si="16"/>
        <v>0.22845432966351176</v>
      </c>
      <c r="O52" s="971">
        <f t="shared" si="16"/>
        <v>0.20000650729615418</v>
      </c>
      <c r="P52" s="971">
        <f t="shared" si="16"/>
        <v>0.36884419832082865</v>
      </c>
    </row>
    <row r="53" spans="3:43" ht="14.5" thickBot="1">
      <c r="J53" s="125"/>
      <c r="K53" s="125"/>
      <c r="L53" s="125"/>
      <c r="M53" s="125"/>
      <c r="N53" s="125"/>
      <c r="O53" s="125"/>
      <c r="P53" s="125"/>
      <c r="Q53" s="125"/>
      <c r="R53" s="125"/>
      <c r="S53" s="125"/>
      <c r="T53" s="125"/>
      <c r="U53" s="125"/>
      <c r="V53" s="125"/>
      <c r="W53" s="125"/>
      <c r="X53" s="125"/>
      <c r="Y53" s="125"/>
      <c r="Z53" s="125"/>
      <c r="AA53" s="125"/>
      <c r="AB53" s="125"/>
      <c r="AC53" s="125"/>
      <c r="AD53" s="125"/>
      <c r="AE53" s="125"/>
      <c r="AF53" s="125"/>
      <c r="AG53" s="125"/>
      <c r="AH53" s="125"/>
      <c r="AI53" s="125"/>
      <c r="AJ53" s="125"/>
      <c r="AK53" s="125"/>
      <c r="AL53" s="125"/>
      <c r="AM53" s="125"/>
      <c r="AN53" s="125"/>
      <c r="AO53" s="125"/>
      <c r="AP53" s="125"/>
      <c r="AQ53" s="125"/>
    </row>
    <row r="54" spans="3:43">
      <c r="G54" s="26" t="s">
        <v>160</v>
      </c>
      <c r="J54" s="22">
        <f>J39+J43+J47+J51</f>
        <v>222813.080299811</v>
      </c>
      <c r="K54" s="22">
        <f t="shared" ref="K54:AQ54" si="17">K39+K43+K47+K51</f>
        <v>530805.85757528106</v>
      </c>
      <c r="L54" s="22">
        <f t="shared" si="17"/>
        <v>655437.76591000007</v>
      </c>
      <c r="M54" s="22">
        <f t="shared" si="17"/>
        <v>788818.15963000013</v>
      </c>
      <c r="N54" s="22">
        <f t="shared" si="17"/>
        <v>1100276.2962005346</v>
      </c>
      <c r="O54" s="22">
        <f t="shared" si="17"/>
        <v>619476.69975418237</v>
      </c>
      <c r="P54" s="22">
        <f t="shared" si="17"/>
        <v>1500522.773616855</v>
      </c>
      <c r="Q54" s="22"/>
      <c r="R54" s="22"/>
      <c r="S54" s="22"/>
      <c r="T54" s="22">
        <f t="shared" si="17"/>
        <v>95485.313049999982</v>
      </c>
      <c r="U54" s="22">
        <f t="shared" si="17"/>
        <v>60369.030369999993</v>
      </c>
      <c r="V54" s="22">
        <f t="shared" si="17"/>
        <v>28850.061845833334</v>
      </c>
      <c r="W54" s="22">
        <f t="shared" si="17"/>
        <v>39938.641414889935</v>
      </c>
      <c r="X54" s="22">
        <f t="shared" si="17"/>
        <v>38689.951825833326</v>
      </c>
      <c r="Y54" s="22">
        <f t="shared" si="17"/>
        <v>110697.83639300315</v>
      </c>
      <c r="Z54" s="22">
        <f t="shared" si="17"/>
        <v>119768.75228245805</v>
      </c>
      <c r="AA54" s="22">
        <f t="shared" si="17"/>
        <v>115960.38251245806</v>
      </c>
      <c r="AB54" s="22">
        <f t="shared" si="17"/>
        <v>129110.058336609</v>
      </c>
      <c r="AC54" s="22">
        <f t="shared" si="17"/>
        <v>114641.17004245806</v>
      </c>
      <c r="AD54" s="22">
        <f t="shared" si="17"/>
        <v>118474.66438245805</v>
      </c>
      <c r="AE54" s="22">
        <f t="shared" si="17"/>
        <v>128290.43374453354</v>
      </c>
      <c r="AF54" s="22">
        <f t="shared" si="17"/>
        <v>114436.81974094862</v>
      </c>
      <c r="AG54" s="22">
        <f t="shared" si="17"/>
        <v>96781.607470948627</v>
      </c>
      <c r="AH54" s="22">
        <f t="shared" si="17"/>
        <v>112253.07277094864</v>
      </c>
      <c r="AI54" s="22">
        <f t="shared" si="17"/>
        <v>96781.607470948627</v>
      </c>
      <c r="AJ54" s="22">
        <f t="shared" si="17"/>
        <v>96781.607470948627</v>
      </c>
      <c r="AK54" s="22">
        <f t="shared" si="17"/>
        <v>102441.9848294392</v>
      </c>
      <c r="AL54" s="22">
        <f t="shared" si="17"/>
        <v>148668.39992377884</v>
      </c>
      <c r="AM54" s="22">
        <f t="shared" si="17"/>
        <v>148668.39992377884</v>
      </c>
      <c r="AN54" s="22">
        <f t="shared" si="17"/>
        <v>148668.39992377884</v>
      </c>
      <c r="AO54" s="22">
        <f t="shared" si="17"/>
        <v>147525.90666377882</v>
      </c>
      <c r="AP54" s="22">
        <f t="shared" si="17"/>
        <v>143757.48371377881</v>
      </c>
      <c r="AQ54" s="22">
        <f t="shared" si="17"/>
        <v>143757.48371377881</v>
      </c>
    </row>
  </sheetData>
  <phoneticPr fontId="2" type="noConversion"/>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8BEEA-48B3-4339-80F9-1D9FF279BFFD}">
  <sheetPr>
    <outlinePr summaryBelow="0" summaryRight="0"/>
  </sheetPr>
  <dimension ref="A1:AQ151"/>
  <sheetViews>
    <sheetView workbookViewId="0"/>
  </sheetViews>
  <sheetFormatPr defaultColWidth="9.54296875" defaultRowHeight="0" customHeight="1" zeroHeight="1"/>
  <cols>
    <col min="1" max="3" width="3.81640625" style="675" customWidth="1"/>
    <col min="4" max="4" width="9.81640625" style="676" customWidth="1"/>
    <col min="5" max="5" width="5.54296875" style="677" customWidth="1"/>
    <col min="6" max="6" width="9.81640625" style="678" customWidth="1"/>
    <col min="7" max="7" width="58.1796875" style="676" customWidth="1"/>
    <col min="8" max="8" width="11" style="679" customWidth="1"/>
    <col min="9" max="9" width="16.81640625" style="680" customWidth="1"/>
    <col min="10" max="10" width="14.1796875" style="681" customWidth="1"/>
    <col min="11" max="13" width="16.81640625" style="676" customWidth="1"/>
    <col min="14" max="15" width="16.453125" customWidth="1"/>
    <col min="16" max="16" width="19.453125" customWidth="1"/>
    <col min="17" max="17" width="12.453125" style="676" customWidth="1"/>
    <col min="18" max="34" width="11.81640625" style="676" customWidth="1"/>
    <col min="35" max="40" width="14.453125" style="676" customWidth="1"/>
    <col min="41" max="41" width="9.54296875" style="675"/>
    <col min="42" max="42" width="27.453125" style="675" customWidth="1"/>
    <col min="43" max="43" width="17.81640625" style="675" bestFit="1" customWidth="1"/>
    <col min="44" max="16384" width="9.54296875" style="675"/>
  </cols>
  <sheetData>
    <row r="1" spans="1:43" ht="14.25" customHeight="1"/>
    <row r="2" spans="1:43" ht="14.25" customHeight="1"/>
    <row r="3" spans="1:43" s="682" customFormat="1" ht="14.25" customHeight="1">
      <c r="E3" s="683"/>
      <c r="H3" s="684"/>
      <c r="I3" s="685"/>
      <c r="J3" s="686"/>
      <c r="K3" s="687" t="s">
        <v>484</v>
      </c>
      <c r="L3" s="687"/>
      <c r="M3" s="687"/>
      <c r="N3" s="688" t="s">
        <v>288</v>
      </c>
      <c r="O3" s="689"/>
      <c r="P3" s="689"/>
      <c r="Q3" s="607" t="s">
        <v>821</v>
      </c>
      <c r="R3" s="607"/>
      <c r="S3" s="1306"/>
      <c r="T3" s="1304"/>
      <c r="U3" s="604" t="s">
        <v>834</v>
      </c>
      <c r="V3" s="604"/>
      <c r="W3" s="604"/>
      <c r="X3" s="604"/>
      <c r="Y3" s="604"/>
      <c r="Z3" s="604"/>
      <c r="AA3" s="604"/>
      <c r="AB3" s="604"/>
      <c r="AC3" s="604"/>
      <c r="AD3" s="604"/>
      <c r="AE3" s="604"/>
      <c r="AF3" s="604"/>
      <c r="AG3" s="604"/>
      <c r="AH3" s="604"/>
      <c r="AI3" s="604"/>
      <c r="AJ3" s="604"/>
      <c r="AK3" s="604"/>
      <c r="AL3" s="604"/>
      <c r="AM3" s="604"/>
      <c r="AN3" s="604"/>
      <c r="AO3" s="682" t="s">
        <v>285</v>
      </c>
    </row>
    <row r="4" spans="1:43" s="690" customFormat="1" ht="14.25" customHeight="1">
      <c r="E4" s="677"/>
      <c r="F4" s="682"/>
      <c r="H4" s="691"/>
      <c r="I4" s="692"/>
      <c r="J4" s="693"/>
      <c r="K4" s="694">
        <v>2026</v>
      </c>
      <c r="L4" s="560" t="s">
        <v>429</v>
      </c>
      <c r="M4" s="560">
        <f>K4+1</f>
        <v>2027</v>
      </c>
      <c r="N4" s="695">
        <v>2026</v>
      </c>
      <c r="O4" s="696" t="s">
        <v>429</v>
      </c>
      <c r="P4" s="696">
        <f>N4+1</f>
        <v>2027</v>
      </c>
      <c r="Q4" s="697">
        <v>46023</v>
      </c>
      <c r="R4" s="697">
        <f t="shared" ref="R4:AN4" si="0">EDATE(Q4,1)</f>
        <v>46054</v>
      </c>
      <c r="S4" s="697">
        <f t="shared" si="0"/>
        <v>46082</v>
      </c>
      <c r="T4" s="697">
        <f t="shared" si="0"/>
        <v>46113</v>
      </c>
      <c r="U4" s="697">
        <f t="shared" si="0"/>
        <v>46143</v>
      </c>
      <c r="V4" s="697">
        <f t="shared" si="0"/>
        <v>46174</v>
      </c>
      <c r="W4" s="697">
        <f t="shared" si="0"/>
        <v>46204</v>
      </c>
      <c r="X4" s="697">
        <f t="shared" si="0"/>
        <v>46235</v>
      </c>
      <c r="Y4" s="697">
        <f t="shared" si="0"/>
        <v>46266</v>
      </c>
      <c r="Z4" s="697">
        <f t="shared" si="0"/>
        <v>46296</v>
      </c>
      <c r="AA4" s="697">
        <f t="shared" si="0"/>
        <v>46327</v>
      </c>
      <c r="AB4" s="697">
        <f t="shared" si="0"/>
        <v>46357</v>
      </c>
      <c r="AC4" s="697">
        <f t="shared" si="0"/>
        <v>46388</v>
      </c>
      <c r="AD4" s="697">
        <f t="shared" si="0"/>
        <v>46419</v>
      </c>
      <c r="AE4" s="697">
        <f t="shared" si="0"/>
        <v>46447</v>
      </c>
      <c r="AF4" s="697">
        <f t="shared" si="0"/>
        <v>46478</v>
      </c>
      <c r="AG4" s="697">
        <f t="shared" si="0"/>
        <v>46508</v>
      </c>
      <c r="AH4" s="697">
        <f t="shared" si="0"/>
        <v>46539</v>
      </c>
      <c r="AI4" s="697">
        <f t="shared" si="0"/>
        <v>46569</v>
      </c>
      <c r="AJ4" s="697">
        <f t="shared" si="0"/>
        <v>46600</v>
      </c>
      <c r="AK4" s="697">
        <f t="shared" si="0"/>
        <v>46631</v>
      </c>
      <c r="AL4" s="697">
        <f t="shared" si="0"/>
        <v>46661</v>
      </c>
      <c r="AM4" s="697">
        <f t="shared" si="0"/>
        <v>46692</v>
      </c>
      <c r="AN4" s="697">
        <f t="shared" si="0"/>
        <v>46722</v>
      </c>
      <c r="AO4" s="690" t="s">
        <v>285</v>
      </c>
    </row>
    <row r="5" spans="1:43" s="690" customFormat="1" ht="14.25" customHeight="1">
      <c r="E5" s="677"/>
      <c r="F5" s="682"/>
      <c r="H5" s="691"/>
      <c r="I5" s="692"/>
      <c r="J5" s="693"/>
      <c r="K5" s="698" t="s">
        <v>22</v>
      </c>
      <c r="L5" s="698" t="s">
        <v>22</v>
      </c>
      <c r="M5" s="698" t="s">
        <v>22</v>
      </c>
      <c r="N5" s="1327"/>
      <c r="O5" s="1327"/>
      <c r="P5" s="1327"/>
      <c r="Q5" s="698" t="s">
        <v>22</v>
      </c>
      <c r="R5" s="698" t="s">
        <v>22</v>
      </c>
      <c r="S5" s="698" t="s">
        <v>22</v>
      </c>
      <c r="T5" s="698" t="s">
        <v>22</v>
      </c>
      <c r="U5" s="698" t="s">
        <v>22</v>
      </c>
      <c r="V5" s="698" t="s">
        <v>22</v>
      </c>
      <c r="W5" s="698" t="s">
        <v>22</v>
      </c>
      <c r="X5" s="698" t="s">
        <v>22</v>
      </c>
      <c r="Y5" s="698" t="s">
        <v>22</v>
      </c>
      <c r="Z5" s="698" t="s">
        <v>22</v>
      </c>
      <c r="AA5" s="698" t="s">
        <v>22</v>
      </c>
      <c r="AB5" s="698" t="s">
        <v>22</v>
      </c>
      <c r="AC5" s="698" t="s">
        <v>22</v>
      </c>
      <c r="AD5" s="698" t="s">
        <v>22</v>
      </c>
      <c r="AE5" s="698" t="s">
        <v>22</v>
      </c>
      <c r="AF5" s="698" t="s">
        <v>22</v>
      </c>
      <c r="AG5" s="698" t="s">
        <v>22</v>
      </c>
      <c r="AH5" s="698" t="s">
        <v>22</v>
      </c>
      <c r="AI5" s="698" t="s">
        <v>22</v>
      </c>
      <c r="AJ5" s="698" t="s">
        <v>22</v>
      </c>
      <c r="AK5" s="698" t="s">
        <v>22</v>
      </c>
      <c r="AL5" s="698" t="s">
        <v>22</v>
      </c>
      <c r="AM5" s="698" t="s">
        <v>22</v>
      </c>
      <c r="AN5" s="698" t="s">
        <v>22</v>
      </c>
      <c r="AO5" s="690" t="s">
        <v>285</v>
      </c>
    </row>
    <row r="6" spans="1:43" s="690" customFormat="1" ht="14.25" customHeight="1">
      <c r="A6" s="690" t="s">
        <v>285</v>
      </c>
      <c r="B6" s="699" t="s">
        <v>485</v>
      </c>
      <c r="C6" s="700"/>
      <c r="D6" s="700"/>
      <c r="E6" s="701"/>
      <c r="F6" s="702"/>
      <c r="G6" s="700"/>
      <c r="H6" s="703"/>
      <c r="I6" s="704">
        <f>SUM(I7:I125)</f>
        <v>200077327.19999999</v>
      </c>
      <c r="J6" s="705"/>
      <c r="K6" s="706">
        <f>(K32+K37+K52+K59+K78+K81+K95+K107+K111+K133+K118+K122+K126)/1000</f>
        <v>256466.71784999996</v>
      </c>
      <c r="L6" s="706">
        <f>(L32+L37+L52+L59+L78+L81+L95+L107+L111+L133+L118+L122+L126)/1000</f>
        <v>141626.67757</v>
      </c>
      <c r="M6" s="706">
        <f>(M32+M37+M52+M59+M78+M81+M95+M107+M111+M133+M118+M122+M126)/1000</f>
        <v>250126.67756999997</v>
      </c>
      <c r="N6" s="706">
        <f>K6-SUM(Q6:AB6)</f>
        <v>0</v>
      </c>
      <c r="O6" s="706">
        <f>L6-SUM(AC6:AH6)</f>
        <v>0</v>
      </c>
      <c r="P6" s="706">
        <f>M6-SUM(AC6:AN6)</f>
        <v>0</v>
      </c>
      <c r="Q6" s="706">
        <f t="shared" ref="Q6:AN6" si="1">(Q32+Q37+Q52+Q59+Q78+Q81+Q95+Q107+Q111+Q133+Q118+Q122+Q126)/1000</f>
        <v>31850.645499999995</v>
      </c>
      <c r="R6" s="706">
        <f t="shared" si="1"/>
        <v>2736.7924500000004</v>
      </c>
      <c r="S6" s="706">
        <f t="shared" si="1"/>
        <v>10672.96458</v>
      </c>
      <c r="T6" s="706">
        <f t="shared" si="1"/>
        <v>20637.774149999997</v>
      </c>
      <c r="U6" s="706">
        <f t="shared" si="1"/>
        <v>22151.006819999999</v>
      </c>
      <c r="V6" s="706">
        <f t="shared" si="1"/>
        <v>18140.596000000001</v>
      </c>
      <c r="W6" s="706">
        <f t="shared" si="1"/>
        <v>26725.286956666663</v>
      </c>
      <c r="X6" s="706">
        <f t="shared" si="1"/>
        <v>21106.147276666663</v>
      </c>
      <c r="Y6" s="706">
        <f t="shared" si="1"/>
        <v>24303.869686666669</v>
      </c>
      <c r="Z6" s="706">
        <f t="shared" si="1"/>
        <v>21791.952506666668</v>
      </c>
      <c r="AA6" s="706">
        <f t="shared" si="1"/>
        <v>25625.446846666662</v>
      </c>
      <c r="AB6" s="706">
        <f t="shared" si="1"/>
        <v>30724.235076666664</v>
      </c>
      <c r="AC6" s="706">
        <f t="shared" si="1"/>
        <v>35738.545603333332</v>
      </c>
      <c r="AD6" s="706">
        <f t="shared" si="1"/>
        <v>18083.333333333332</v>
      </c>
      <c r="AE6" s="706">
        <f t="shared" si="1"/>
        <v>33554.798633333332</v>
      </c>
      <c r="AF6" s="706">
        <f t="shared" si="1"/>
        <v>18083.333333333332</v>
      </c>
      <c r="AG6" s="706">
        <f t="shared" si="1"/>
        <v>18083.333333333332</v>
      </c>
      <c r="AH6" s="706">
        <f t="shared" si="1"/>
        <v>18083.333333333332</v>
      </c>
      <c r="AI6" s="706">
        <f t="shared" si="1"/>
        <v>18083.333333333332</v>
      </c>
      <c r="AJ6" s="706">
        <f t="shared" si="1"/>
        <v>18083.333333333332</v>
      </c>
      <c r="AK6" s="706">
        <f t="shared" si="1"/>
        <v>18083.333333333332</v>
      </c>
      <c r="AL6" s="706">
        <f t="shared" si="1"/>
        <v>18083.333333333332</v>
      </c>
      <c r="AM6" s="706">
        <f t="shared" si="1"/>
        <v>18083.333333333332</v>
      </c>
      <c r="AN6" s="706">
        <f t="shared" si="1"/>
        <v>18083.333333333332</v>
      </c>
      <c r="AO6" s="690" t="s">
        <v>285</v>
      </c>
      <c r="AP6" s="707" t="s">
        <v>740</v>
      </c>
      <c r="AQ6" s="1085" t="s">
        <v>1014</v>
      </c>
    </row>
    <row r="7" spans="1:43" ht="14.25" customHeight="1">
      <c r="A7" s="690"/>
      <c r="B7" s="708"/>
      <c r="C7" s="690"/>
      <c r="D7" s="690"/>
      <c r="F7" s="682"/>
      <c r="G7" s="690"/>
      <c r="H7" s="691"/>
      <c r="I7" s="692"/>
      <c r="J7" s="693"/>
      <c r="K7" s="709"/>
      <c r="L7" s="675"/>
      <c r="M7" s="675"/>
      <c r="N7" s="709"/>
      <c r="O7" s="709"/>
      <c r="P7" s="477"/>
      <c r="Q7" s="709"/>
      <c r="R7" s="709"/>
      <c r="S7" s="709"/>
      <c r="T7" s="709"/>
      <c r="U7" s="709"/>
      <c r="V7" s="709"/>
      <c r="W7" s="709"/>
      <c r="X7" s="709"/>
      <c r="Y7" s="709"/>
      <c r="Z7" s="709"/>
      <c r="AA7" s="709"/>
      <c r="AB7" s="709"/>
      <c r="AC7" s="709"/>
      <c r="AD7" s="709"/>
      <c r="AE7" s="709"/>
      <c r="AF7" s="709"/>
      <c r="AG7" s="709"/>
      <c r="AH7" s="709"/>
      <c r="AI7" s="709"/>
      <c r="AJ7" s="709"/>
      <c r="AK7" s="709"/>
      <c r="AL7" s="709"/>
      <c r="AM7" s="709"/>
      <c r="AN7" s="709"/>
      <c r="AO7" s="690" t="s">
        <v>285</v>
      </c>
      <c r="AP7" s="710"/>
    </row>
    <row r="8" spans="1:43" ht="16.5">
      <c r="A8" s="690"/>
      <c r="B8" s="690"/>
      <c r="C8" s="708" t="s">
        <v>318</v>
      </c>
      <c r="D8" s="690"/>
      <c r="F8" s="682"/>
      <c r="G8" s="690"/>
      <c r="H8" s="711" t="s">
        <v>847</v>
      </c>
      <c r="I8" s="692"/>
      <c r="J8" s="693"/>
      <c r="K8" s="1046"/>
      <c r="L8" s="1046"/>
      <c r="M8" s="1046"/>
      <c r="N8" s="1046"/>
      <c r="O8" s="1046"/>
      <c r="P8" s="1046"/>
      <c r="Q8" s="1046"/>
      <c r="R8" s="1046"/>
      <c r="S8" s="1046"/>
      <c r="T8" s="1046"/>
      <c r="U8" s="1046"/>
      <c r="V8" s="1046"/>
      <c r="W8" s="1046"/>
      <c r="X8" s="1046"/>
      <c r="Y8" s="1046"/>
      <c r="Z8" s="1046"/>
      <c r="AA8" s="1046"/>
      <c r="AB8" s="1046"/>
      <c r="AC8" s="1046"/>
      <c r="AD8" s="1046"/>
      <c r="AE8" s="1046"/>
      <c r="AF8" s="1046"/>
      <c r="AG8" s="1046"/>
      <c r="AH8" s="1046"/>
      <c r="AI8" s="1046"/>
      <c r="AJ8" s="1046"/>
      <c r="AK8" s="1046"/>
      <c r="AL8" s="1046"/>
      <c r="AM8" s="1046"/>
      <c r="AN8" s="1046"/>
      <c r="AO8" s="690" t="s">
        <v>285</v>
      </c>
      <c r="AP8" s="710"/>
    </row>
    <row r="9" spans="1:43" s="717" customFormat="1" ht="14.25" customHeight="1">
      <c r="A9" s="708"/>
      <c r="B9" s="708"/>
      <c r="C9" s="708"/>
      <c r="D9" s="708"/>
      <c r="E9" s="712"/>
      <c r="F9" s="713"/>
      <c r="G9" s="708"/>
      <c r="H9" s="711"/>
      <c r="I9" s="714"/>
      <c r="J9" s="715"/>
      <c r="K9" s="675"/>
      <c r="L9" s="675"/>
      <c r="M9" s="675"/>
      <c r="N9" s="709"/>
      <c r="O9" s="709"/>
      <c r="P9" s="477"/>
      <c r="Q9" s="675"/>
      <c r="R9" s="675"/>
      <c r="S9" s="675"/>
      <c r="T9" s="675"/>
      <c r="U9" s="675"/>
      <c r="V9" s="675"/>
      <c r="W9" s="675"/>
      <c r="X9" s="675"/>
      <c r="Y9" s="675"/>
      <c r="Z9" s="675"/>
      <c r="AA9" s="675"/>
      <c r="AB9" s="675"/>
      <c r="AC9" s="675"/>
      <c r="AD9" s="675"/>
      <c r="AE9" s="675"/>
      <c r="AF9" s="675"/>
      <c r="AG9" s="675"/>
      <c r="AH9" s="675"/>
      <c r="AI9" s="675"/>
      <c r="AJ9" s="675"/>
      <c r="AK9" s="675"/>
      <c r="AL9" s="675"/>
      <c r="AM9" s="675"/>
      <c r="AN9" s="675"/>
      <c r="AO9" s="690" t="s">
        <v>285</v>
      </c>
      <c r="AP9" s="716" t="s">
        <v>741</v>
      </c>
    </row>
    <row r="10" spans="1:43" ht="15" customHeight="1">
      <c r="A10" s="690"/>
      <c r="B10" s="690"/>
      <c r="C10" s="690"/>
      <c r="D10" s="690">
        <v>1</v>
      </c>
      <c r="E10" s="677" t="s">
        <v>499</v>
      </c>
      <c r="F10" s="682"/>
      <c r="G10" s="690"/>
      <c r="H10" s="691"/>
      <c r="I10" s="692"/>
      <c r="J10" s="693"/>
      <c r="K10" s="675"/>
      <c r="L10" s="675"/>
      <c r="M10" s="675"/>
      <c r="N10" s="709"/>
      <c r="O10" s="709"/>
      <c r="P10" s="477"/>
      <c r="R10" s="675"/>
      <c r="S10" s="675"/>
      <c r="T10" s="675"/>
      <c r="U10" s="675"/>
      <c r="V10" s="675"/>
      <c r="W10" s="675"/>
      <c r="X10" s="675"/>
      <c r="Y10" s="675"/>
      <c r="Z10" s="675"/>
      <c r="AA10" s="675"/>
      <c r="AB10" s="675"/>
      <c r="AC10" s="675"/>
      <c r="AD10" s="675"/>
      <c r="AE10" s="675"/>
      <c r="AF10" s="675"/>
      <c r="AG10" s="675"/>
      <c r="AH10" s="675"/>
      <c r="AI10" s="675"/>
      <c r="AJ10" s="675"/>
      <c r="AK10" s="675"/>
      <c r="AL10" s="675"/>
      <c r="AM10" s="675"/>
      <c r="AN10" s="675"/>
      <c r="AO10" s="690" t="s">
        <v>285</v>
      </c>
      <c r="AP10" s="710"/>
    </row>
    <row r="11" spans="1:43" ht="14.25" customHeight="1">
      <c r="A11" s="690"/>
      <c r="B11" s="690"/>
      <c r="C11" s="690"/>
      <c r="D11" s="690"/>
      <c r="E11" s="677" t="s">
        <v>848</v>
      </c>
      <c r="F11" s="682" t="s">
        <v>500</v>
      </c>
      <c r="G11" s="682" t="s">
        <v>501</v>
      </c>
      <c r="H11" s="691" t="s">
        <v>502</v>
      </c>
      <c r="I11" s="685" t="s">
        <v>503</v>
      </c>
      <c r="J11" s="686" t="s">
        <v>504</v>
      </c>
      <c r="K11" s="709"/>
      <c r="L11" s="709"/>
      <c r="M11" s="709"/>
      <c r="N11" s="709"/>
      <c r="O11" s="709"/>
      <c r="P11" s="477"/>
      <c r="Q11" s="675"/>
      <c r="R11" s="709"/>
      <c r="S11" s="709"/>
      <c r="T11" s="709"/>
      <c r="U11" s="709"/>
      <c r="V11" s="709"/>
      <c r="W11" s="709"/>
      <c r="X11" s="709"/>
      <c r="Y11" s="709"/>
      <c r="Z11" s="709"/>
      <c r="AA11" s="709"/>
      <c r="AB11" s="709"/>
      <c r="AC11" s="709"/>
      <c r="AD11" s="709"/>
      <c r="AE11" s="709"/>
      <c r="AF11" s="709"/>
      <c r="AG11" s="709"/>
      <c r="AH11" s="709"/>
      <c r="AI11" s="709"/>
      <c r="AJ11" s="709"/>
      <c r="AK11" s="709"/>
      <c r="AL11" s="709"/>
      <c r="AM11" s="709"/>
      <c r="AN11" s="709"/>
      <c r="AO11" s="690" t="s">
        <v>285</v>
      </c>
      <c r="AP11" s="710"/>
    </row>
    <row r="12" spans="1:43" ht="15" customHeight="1">
      <c r="A12" s="690"/>
      <c r="B12" s="690"/>
      <c r="C12" s="690"/>
      <c r="D12" s="690"/>
      <c r="E12" s="677">
        <v>1</v>
      </c>
      <c r="F12" s="682"/>
      <c r="G12" s="690" t="s">
        <v>705</v>
      </c>
      <c r="H12" s="1014">
        <v>45173</v>
      </c>
      <c r="I12" s="1015">
        <v>82180</v>
      </c>
      <c r="J12" s="1016">
        <v>46233</v>
      </c>
      <c r="K12" s="719">
        <f t="shared" ref="K12:K17" si="2">SUM(Q12:AB12)</f>
        <v>77528.3</v>
      </c>
      <c r="L12" s="709">
        <f t="shared" ref="L12:L17" si="3">SUM(AC12:AH12)</f>
        <v>0</v>
      </c>
      <c r="M12" s="709">
        <f t="shared" ref="M12:M17" si="4">SUM(AC12:AN12)</f>
        <v>0</v>
      </c>
      <c r="N12" s="709">
        <f t="shared" ref="N12" si="5">K12-SUM(Q12:AB12)</f>
        <v>0</v>
      </c>
      <c r="O12" s="709">
        <f t="shared" ref="O12" si="6">L12-SUM(AC12:AH12)</f>
        <v>0</v>
      </c>
      <c r="P12" s="709">
        <f t="shared" ref="P12:P32" si="7">M12-SUM(AC12:AN12)</f>
        <v>0</v>
      </c>
      <c r="Q12" s="709"/>
      <c r="R12" s="709"/>
      <c r="S12" s="720"/>
      <c r="T12" s="720"/>
      <c r="U12" s="720"/>
      <c r="V12" s="720"/>
      <c r="W12" s="720">
        <f>ROUND(I12/1.06,2)</f>
        <v>77528.3</v>
      </c>
      <c r="X12" s="720"/>
      <c r="Y12" s="720"/>
      <c r="Z12" s="720"/>
      <c r="AA12" s="720"/>
      <c r="AB12" s="720"/>
      <c r="AC12" s="720"/>
      <c r="AD12" s="720"/>
      <c r="AE12" s="720"/>
      <c r="AF12" s="720"/>
      <c r="AG12" s="720"/>
      <c r="AH12" s="720"/>
      <c r="AI12" s="720"/>
      <c r="AJ12" s="720"/>
      <c r="AK12" s="720"/>
      <c r="AL12" s="720"/>
      <c r="AM12" s="720"/>
      <c r="AN12" s="720"/>
      <c r="AO12" s="690" t="s">
        <v>285</v>
      </c>
      <c r="AP12" s="710" t="s">
        <v>741</v>
      </c>
      <c r="AQ12" s="799" t="s">
        <v>771</v>
      </c>
    </row>
    <row r="13" spans="1:43" ht="15" customHeight="1">
      <c r="A13" s="690"/>
      <c r="B13" s="690"/>
      <c r="C13" s="690"/>
      <c r="D13" s="690"/>
      <c r="E13" s="677">
        <v>2</v>
      </c>
      <c r="F13" s="682"/>
      <c r="G13" s="690" t="s">
        <v>849</v>
      </c>
      <c r="H13" s="1014">
        <v>45191</v>
      </c>
      <c r="I13" s="1015">
        <v>45040</v>
      </c>
      <c r="J13" s="1016">
        <v>46233</v>
      </c>
      <c r="K13" s="719">
        <f t="shared" si="2"/>
        <v>42490.57</v>
      </c>
      <c r="L13" s="709">
        <f t="shared" si="3"/>
        <v>0</v>
      </c>
      <c r="M13" s="709">
        <f t="shared" si="4"/>
        <v>0</v>
      </c>
      <c r="N13" s="709">
        <f t="shared" ref="N13:N17" si="8">K13-SUM(Q13:AB13)</f>
        <v>0</v>
      </c>
      <c r="O13" s="709">
        <f t="shared" ref="O13:O17" si="9">L13-SUM(AC13:AH13)</f>
        <v>0</v>
      </c>
      <c r="P13" s="709">
        <f t="shared" si="7"/>
        <v>0</v>
      </c>
      <c r="Q13" s="709"/>
      <c r="R13" s="709"/>
      <c r="S13" s="720"/>
      <c r="T13" s="720"/>
      <c r="U13" s="720"/>
      <c r="V13" s="720"/>
      <c r="W13" s="720">
        <f>ROUND(I13/1.06,2)</f>
        <v>42490.57</v>
      </c>
      <c r="X13" s="720"/>
      <c r="Y13" s="720"/>
      <c r="Z13" s="720"/>
      <c r="AA13" s="720"/>
      <c r="AB13" s="720"/>
      <c r="AC13" s="720"/>
      <c r="AD13" s="720"/>
      <c r="AE13" s="720"/>
      <c r="AF13" s="720"/>
      <c r="AG13" s="720"/>
      <c r="AH13" s="720"/>
      <c r="AI13" s="720"/>
      <c r="AJ13" s="720"/>
      <c r="AK13" s="720"/>
      <c r="AL13" s="720"/>
      <c r="AM13" s="720"/>
      <c r="AN13" s="720"/>
      <c r="AO13" s="690" t="s">
        <v>285</v>
      </c>
      <c r="AP13" s="710" t="s">
        <v>741</v>
      </c>
      <c r="AQ13" s="799" t="s">
        <v>771</v>
      </c>
    </row>
    <row r="14" spans="1:43" ht="15" customHeight="1">
      <c r="A14" s="690"/>
      <c r="B14" s="690"/>
      <c r="C14" s="690"/>
      <c r="D14" s="690"/>
      <c r="E14" s="677">
        <v>3</v>
      </c>
      <c r="F14" s="682"/>
      <c r="G14" s="690" t="s">
        <v>706</v>
      </c>
      <c r="H14" s="1014">
        <v>45229</v>
      </c>
      <c r="I14" s="1015">
        <v>247060</v>
      </c>
      <c r="J14" s="1016">
        <v>46233</v>
      </c>
      <c r="K14" s="719">
        <f t="shared" si="2"/>
        <v>233075.47</v>
      </c>
      <c r="L14" s="709">
        <f t="shared" si="3"/>
        <v>0</v>
      </c>
      <c r="M14" s="709">
        <f t="shared" si="4"/>
        <v>0</v>
      </c>
      <c r="N14" s="709">
        <f t="shared" si="8"/>
        <v>0</v>
      </c>
      <c r="O14" s="709">
        <f t="shared" si="9"/>
        <v>0</v>
      </c>
      <c r="P14" s="709">
        <f t="shared" si="7"/>
        <v>0</v>
      </c>
      <c r="Q14" s="709"/>
      <c r="R14" s="709"/>
      <c r="S14" s="720"/>
      <c r="T14" s="720"/>
      <c r="U14" s="720"/>
      <c r="V14" s="720"/>
      <c r="W14" s="720">
        <f>ROUND(I14/1.06,2)</f>
        <v>233075.47</v>
      </c>
      <c r="X14" s="720"/>
      <c r="Y14" s="720"/>
      <c r="Z14" s="720"/>
      <c r="AA14" s="720"/>
      <c r="AB14" s="720"/>
      <c r="AC14" s="720"/>
      <c r="AD14" s="720"/>
      <c r="AE14" s="720"/>
      <c r="AF14" s="720"/>
      <c r="AG14" s="720"/>
      <c r="AH14" s="720"/>
      <c r="AI14" s="720"/>
      <c r="AJ14" s="720"/>
      <c r="AK14" s="720"/>
      <c r="AL14" s="720"/>
      <c r="AM14" s="720"/>
      <c r="AN14" s="720"/>
      <c r="AO14" s="690" t="s">
        <v>285</v>
      </c>
      <c r="AP14" s="710" t="s">
        <v>741</v>
      </c>
      <c r="AQ14" s="799" t="s">
        <v>771</v>
      </c>
    </row>
    <row r="15" spans="1:43" ht="15" customHeight="1">
      <c r="A15" s="690"/>
      <c r="B15" s="690"/>
      <c r="C15" s="690"/>
      <c r="D15" s="690"/>
      <c r="E15" s="677">
        <v>4</v>
      </c>
      <c r="F15" s="682"/>
      <c r="G15" s="690" t="s">
        <v>850</v>
      </c>
      <c r="H15" s="1014" t="s">
        <v>971</v>
      </c>
      <c r="I15" s="1015">
        <v>1036203</v>
      </c>
      <c r="J15" s="1016">
        <v>46295</v>
      </c>
      <c r="K15" s="719">
        <f t="shared" si="2"/>
        <v>977550</v>
      </c>
      <c r="L15" s="709">
        <f t="shared" si="3"/>
        <v>0</v>
      </c>
      <c r="M15" s="709">
        <f t="shared" si="4"/>
        <v>0</v>
      </c>
      <c r="N15" s="709">
        <f t="shared" si="8"/>
        <v>0</v>
      </c>
      <c r="O15" s="709">
        <f t="shared" si="9"/>
        <v>0</v>
      </c>
      <c r="P15" s="709">
        <f t="shared" si="7"/>
        <v>0</v>
      </c>
      <c r="Q15" s="709"/>
      <c r="R15" s="709"/>
      <c r="S15" s="720"/>
      <c r="T15" s="720"/>
      <c r="U15" s="720"/>
      <c r="V15" s="720"/>
      <c r="W15" s="720"/>
      <c r="X15" s="720"/>
      <c r="Y15" s="720">
        <f>ROUND(I15/1.06,2)</f>
        <v>977550</v>
      </c>
      <c r="Z15" s="720"/>
      <c r="AA15" s="720"/>
      <c r="AB15" s="720"/>
      <c r="AC15" s="720"/>
      <c r="AD15" s="720"/>
      <c r="AE15" s="720"/>
      <c r="AF15" s="720"/>
      <c r="AG15" s="720"/>
      <c r="AH15" s="720"/>
      <c r="AI15" s="720"/>
      <c r="AJ15" s="720"/>
      <c r="AK15" s="720"/>
      <c r="AL15" s="720"/>
      <c r="AM15" s="720"/>
      <c r="AN15" s="720"/>
      <c r="AO15" s="690" t="s">
        <v>285</v>
      </c>
      <c r="AP15" s="710" t="s">
        <v>741</v>
      </c>
      <c r="AQ15" s="799" t="s">
        <v>771</v>
      </c>
    </row>
    <row r="16" spans="1:43" ht="15" customHeight="1">
      <c r="A16" s="690"/>
      <c r="B16" s="690"/>
      <c r="C16" s="690"/>
      <c r="D16" s="690"/>
      <c r="E16" s="677">
        <v>5</v>
      </c>
      <c r="F16" s="682"/>
      <c r="G16" s="690" t="s">
        <v>851</v>
      </c>
      <c r="H16" s="1014" t="s">
        <v>971</v>
      </c>
      <c r="I16" s="1015">
        <v>1942066</v>
      </c>
      <c r="J16" s="1016">
        <v>46295</v>
      </c>
      <c r="K16" s="719">
        <f t="shared" si="2"/>
        <v>1832137.74</v>
      </c>
      <c r="L16" s="709">
        <f t="shared" si="3"/>
        <v>0</v>
      </c>
      <c r="M16" s="709">
        <f t="shared" si="4"/>
        <v>0</v>
      </c>
      <c r="N16" s="709">
        <f t="shared" si="8"/>
        <v>0</v>
      </c>
      <c r="O16" s="709">
        <f t="shared" si="9"/>
        <v>0</v>
      </c>
      <c r="P16" s="709">
        <f t="shared" si="7"/>
        <v>0</v>
      </c>
      <c r="Q16" s="709"/>
      <c r="R16" s="709"/>
      <c r="S16" s="720"/>
      <c r="T16" s="720"/>
      <c r="U16" s="720"/>
      <c r="V16" s="720"/>
      <c r="W16" s="720"/>
      <c r="X16" s="720"/>
      <c r="Y16" s="720">
        <f>ROUND(I16/1.06,2)</f>
        <v>1832137.74</v>
      </c>
      <c r="Z16" s="720"/>
      <c r="AA16" s="720"/>
      <c r="AB16" s="720"/>
      <c r="AC16" s="720"/>
      <c r="AD16" s="720"/>
      <c r="AE16" s="720"/>
      <c r="AF16" s="720"/>
      <c r="AG16" s="720"/>
      <c r="AH16" s="720"/>
      <c r="AI16" s="720"/>
      <c r="AJ16" s="720"/>
      <c r="AK16" s="720"/>
      <c r="AL16" s="720"/>
      <c r="AM16" s="720"/>
      <c r="AN16" s="720"/>
      <c r="AO16" s="690" t="s">
        <v>285</v>
      </c>
      <c r="AP16" s="710" t="s">
        <v>741</v>
      </c>
      <c r="AQ16" s="799" t="s">
        <v>771</v>
      </c>
    </row>
    <row r="17" spans="1:43" ht="15" customHeight="1">
      <c r="A17" s="690"/>
      <c r="B17" s="690"/>
      <c r="C17" s="690"/>
      <c r="D17" s="690"/>
      <c r="E17" s="677">
        <v>6</v>
      </c>
      <c r="F17" s="675"/>
      <c r="G17" s="690" t="s">
        <v>852</v>
      </c>
      <c r="H17" s="1014" t="s">
        <v>971</v>
      </c>
      <c r="I17" s="1015">
        <v>1831277</v>
      </c>
      <c r="J17" s="1016">
        <v>46295</v>
      </c>
      <c r="K17" s="719">
        <f t="shared" si="2"/>
        <v>1727619.81</v>
      </c>
      <c r="L17" s="709">
        <f t="shared" si="3"/>
        <v>0</v>
      </c>
      <c r="M17" s="709">
        <f t="shared" si="4"/>
        <v>0</v>
      </c>
      <c r="N17" s="709">
        <f t="shared" si="8"/>
        <v>0</v>
      </c>
      <c r="O17" s="709">
        <f t="shared" si="9"/>
        <v>0</v>
      </c>
      <c r="P17" s="709">
        <f t="shared" si="7"/>
        <v>0</v>
      </c>
      <c r="Q17" s="709"/>
      <c r="R17" s="709"/>
      <c r="S17" s="720"/>
      <c r="T17" s="720"/>
      <c r="U17" s="720"/>
      <c r="V17" s="720"/>
      <c r="W17" s="720"/>
      <c r="X17" s="720"/>
      <c r="Y17" s="720">
        <f>ROUND(I17/1.06,2)</f>
        <v>1727619.81</v>
      </c>
      <c r="Z17" s="720"/>
      <c r="AA17" s="720"/>
      <c r="AB17" s="720"/>
      <c r="AC17" s="720"/>
      <c r="AD17" s="720"/>
      <c r="AE17" s="720"/>
      <c r="AF17" s="720"/>
      <c r="AG17" s="720"/>
      <c r="AH17" s="720"/>
      <c r="AI17" s="720"/>
      <c r="AJ17" s="720"/>
      <c r="AK17" s="720"/>
      <c r="AL17" s="720"/>
      <c r="AM17" s="720"/>
      <c r="AN17" s="720"/>
      <c r="AO17" s="690" t="s">
        <v>285</v>
      </c>
      <c r="AP17" s="710" t="s">
        <v>741</v>
      </c>
      <c r="AQ17" s="799" t="s">
        <v>771</v>
      </c>
    </row>
    <row r="18" spans="1:43" ht="15" customHeight="1">
      <c r="A18" s="690"/>
      <c r="B18" s="690"/>
      <c r="C18" s="690"/>
      <c r="D18" s="690"/>
      <c r="E18" s="677">
        <v>7</v>
      </c>
      <c r="F18" s="675"/>
      <c r="G18" s="1012" t="s">
        <v>957</v>
      </c>
      <c r="H18" s="691"/>
      <c r="I18" s="1015">
        <v>703800</v>
      </c>
      <c r="J18" s="1016">
        <v>46325</v>
      </c>
      <c r="K18" s="719">
        <f t="shared" ref="K18:K31" si="10">SUM(Q18:AB18)</f>
        <v>663962.26</v>
      </c>
      <c r="L18" s="709">
        <f t="shared" ref="L18:L31" si="11">SUM(AC18:AH18)</f>
        <v>0</v>
      </c>
      <c r="M18" s="709">
        <f t="shared" ref="M18:M31" si="12">SUM(AC18:AN18)</f>
        <v>0</v>
      </c>
      <c r="N18" s="709">
        <f t="shared" ref="N18:N31" si="13">K18-SUM(Q18:AB18)</f>
        <v>0</v>
      </c>
      <c r="O18" s="709">
        <f t="shared" ref="O18:O31" si="14">L18-SUM(AC18:AH18)</f>
        <v>0</v>
      </c>
      <c r="P18" s="709">
        <f t="shared" ref="P18:P31" si="15">M18-SUM(AC18:AN18)</f>
        <v>0</v>
      </c>
      <c r="Q18" s="709"/>
      <c r="R18" s="709"/>
      <c r="S18" s="720"/>
      <c r="T18" s="720"/>
      <c r="U18" s="720"/>
      <c r="V18" s="720"/>
      <c r="W18" s="720"/>
      <c r="X18" s="720"/>
      <c r="Y18" s="720"/>
      <c r="Z18" s="1017">
        <f>ROUND(I18/1.06,2)</f>
        <v>663962.26</v>
      </c>
      <c r="AA18" s="1017"/>
      <c r="AB18" s="720"/>
      <c r="AC18" s="720"/>
      <c r="AD18" s="720"/>
      <c r="AE18" s="720"/>
      <c r="AF18" s="720"/>
      <c r="AG18" s="720"/>
      <c r="AH18" s="720"/>
      <c r="AI18" s="720"/>
      <c r="AJ18" s="720"/>
      <c r="AK18" s="720"/>
      <c r="AL18" s="720"/>
      <c r="AM18" s="720"/>
      <c r="AN18" s="720"/>
      <c r="AO18" s="690" t="s">
        <v>285</v>
      </c>
      <c r="AP18" s="710" t="s">
        <v>741</v>
      </c>
      <c r="AQ18" s="799" t="s">
        <v>771</v>
      </c>
    </row>
    <row r="19" spans="1:43" ht="15" customHeight="1">
      <c r="A19" s="690"/>
      <c r="B19" s="690"/>
      <c r="C19" s="690"/>
      <c r="D19" s="690"/>
      <c r="E19" s="677">
        <v>8</v>
      </c>
      <c r="F19" s="675"/>
      <c r="G19" s="1013" t="s">
        <v>958</v>
      </c>
      <c r="H19" s="691"/>
      <c r="I19" s="1015">
        <v>890700</v>
      </c>
      <c r="J19" s="1016">
        <v>46325</v>
      </c>
      <c r="K19" s="719">
        <f t="shared" si="10"/>
        <v>840283.02</v>
      </c>
      <c r="L19" s="709">
        <f t="shared" si="11"/>
        <v>0</v>
      </c>
      <c r="M19" s="709">
        <f t="shared" si="12"/>
        <v>0</v>
      </c>
      <c r="N19" s="709">
        <f t="shared" si="13"/>
        <v>0</v>
      </c>
      <c r="O19" s="709">
        <f t="shared" si="14"/>
        <v>0</v>
      </c>
      <c r="P19" s="709">
        <f t="shared" si="15"/>
        <v>0</v>
      </c>
      <c r="Q19" s="709"/>
      <c r="R19" s="709"/>
      <c r="S19" s="720"/>
      <c r="T19" s="720"/>
      <c r="U19" s="720"/>
      <c r="V19" s="720"/>
      <c r="W19" s="720"/>
      <c r="X19" s="720"/>
      <c r="Y19" s="720"/>
      <c r="Z19" s="1017">
        <f t="shared" ref="Z19:Z25" si="16">ROUND(I19/1.06,2)</f>
        <v>840283.02</v>
      </c>
      <c r="AA19" s="1017"/>
      <c r="AB19" s="720"/>
      <c r="AC19" s="720"/>
      <c r="AD19" s="720"/>
      <c r="AE19" s="720"/>
      <c r="AF19" s="720"/>
      <c r="AG19" s="720"/>
      <c r="AH19" s="720"/>
      <c r="AI19" s="720"/>
      <c r="AJ19" s="720"/>
      <c r="AK19" s="720"/>
      <c r="AL19" s="720"/>
      <c r="AM19" s="720"/>
      <c r="AN19" s="720"/>
      <c r="AO19" s="690" t="s">
        <v>285</v>
      </c>
      <c r="AP19" s="710" t="s">
        <v>741</v>
      </c>
      <c r="AQ19" s="1086" t="s">
        <v>1015</v>
      </c>
    </row>
    <row r="20" spans="1:43" ht="15" customHeight="1">
      <c r="A20" s="690"/>
      <c r="B20" s="690"/>
      <c r="C20" s="690"/>
      <c r="D20" s="690"/>
      <c r="E20" s="677">
        <v>9</v>
      </c>
      <c r="F20" s="675"/>
      <c r="G20" s="1012" t="s">
        <v>959</v>
      </c>
      <c r="H20" s="691"/>
      <c r="I20" s="1015">
        <v>142377</v>
      </c>
      <c r="J20" s="1016">
        <v>46325</v>
      </c>
      <c r="K20" s="719">
        <f t="shared" si="10"/>
        <v>134317.92000000001</v>
      </c>
      <c r="L20" s="709">
        <f t="shared" si="11"/>
        <v>0</v>
      </c>
      <c r="M20" s="709">
        <f t="shared" si="12"/>
        <v>0</v>
      </c>
      <c r="N20" s="709">
        <f t="shared" si="13"/>
        <v>0</v>
      </c>
      <c r="O20" s="709">
        <f t="shared" si="14"/>
        <v>0</v>
      </c>
      <c r="P20" s="709">
        <f t="shared" si="15"/>
        <v>0</v>
      </c>
      <c r="Q20" s="709"/>
      <c r="R20" s="709"/>
      <c r="S20" s="720"/>
      <c r="T20" s="720"/>
      <c r="U20" s="720"/>
      <c r="V20" s="720"/>
      <c r="W20" s="720"/>
      <c r="X20" s="720"/>
      <c r="Y20" s="720"/>
      <c r="Z20" s="1017">
        <f t="shared" si="16"/>
        <v>134317.92000000001</v>
      </c>
      <c r="AA20" s="1017"/>
      <c r="AB20" s="720"/>
      <c r="AC20" s="720"/>
      <c r="AD20" s="720"/>
      <c r="AE20" s="720"/>
      <c r="AF20" s="720"/>
      <c r="AG20" s="720"/>
      <c r="AH20" s="720"/>
      <c r="AI20" s="720"/>
      <c r="AJ20" s="720"/>
      <c r="AK20" s="720"/>
      <c r="AL20" s="720"/>
      <c r="AM20" s="720"/>
      <c r="AN20" s="720"/>
      <c r="AO20" s="690" t="s">
        <v>285</v>
      </c>
      <c r="AP20" s="710" t="s">
        <v>741</v>
      </c>
      <c r="AQ20" s="799" t="s">
        <v>771</v>
      </c>
    </row>
    <row r="21" spans="1:43" ht="15" customHeight="1">
      <c r="A21" s="690"/>
      <c r="B21" s="690"/>
      <c r="C21" s="690"/>
      <c r="D21" s="690"/>
      <c r="E21" s="677">
        <v>10</v>
      </c>
      <c r="F21" s="675"/>
      <c r="G21" s="1012" t="s">
        <v>960</v>
      </c>
      <c r="H21" s="691"/>
      <c r="I21" s="1015">
        <v>2460420</v>
      </c>
      <c r="J21" s="1016">
        <v>46325</v>
      </c>
      <c r="K21" s="719">
        <f t="shared" si="10"/>
        <v>2321150.94</v>
      </c>
      <c r="L21" s="709">
        <f t="shared" si="11"/>
        <v>0</v>
      </c>
      <c r="M21" s="709">
        <f t="shared" si="12"/>
        <v>0</v>
      </c>
      <c r="N21" s="709">
        <f t="shared" si="13"/>
        <v>0</v>
      </c>
      <c r="O21" s="709">
        <f t="shared" si="14"/>
        <v>0</v>
      </c>
      <c r="P21" s="709">
        <f t="shared" si="15"/>
        <v>0</v>
      </c>
      <c r="Q21" s="709"/>
      <c r="R21" s="709"/>
      <c r="S21" s="720"/>
      <c r="T21" s="720"/>
      <c r="U21" s="720"/>
      <c r="V21" s="720"/>
      <c r="W21" s="720"/>
      <c r="X21" s="720"/>
      <c r="Y21" s="720"/>
      <c r="Z21" s="1017">
        <f t="shared" si="16"/>
        <v>2321150.94</v>
      </c>
      <c r="AA21" s="1017"/>
      <c r="AB21" s="720"/>
      <c r="AC21" s="720"/>
      <c r="AD21" s="720"/>
      <c r="AE21" s="720"/>
      <c r="AF21" s="720"/>
      <c r="AG21" s="720"/>
      <c r="AH21" s="720"/>
      <c r="AI21" s="720"/>
      <c r="AJ21" s="720"/>
      <c r="AK21" s="720"/>
      <c r="AL21" s="720"/>
      <c r="AM21" s="720"/>
      <c r="AN21" s="720"/>
      <c r="AO21" s="690" t="s">
        <v>285</v>
      </c>
      <c r="AP21" s="710" t="s">
        <v>741</v>
      </c>
      <c r="AQ21" s="799" t="s">
        <v>771</v>
      </c>
    </row>
    <row r="22" spans="1:43" ht="15" customHeight="1">
      <c r="A22" s="690"/>
      <c r="B22" s="690"/>
      <c r="C22" s="690"/>
      <c r="D22" s="690"/>
      <c r="E22" s="677">
        <v>11</v>
      </c>
      <c r="F22" s="675"/>
      <c r="G22" s="1013" t="s">
        <v>961</v>
      </c>
      <c r="H22" s="691"/>
      <c r="I22" s="1015">
        <v>567910</v>
      </c>
      <c r="J22" s="1016">
        <v>46325</v>
      </c>
      <c r="K22" s="719">
        <f t="shared" si="10"/>
        <v>535764.15</v>
      </c>
      <c r="L22" s="709">
        <f t="shared" si="11"/>
        <v>0</v>
      </c>
      <c r="M22" s="709">
        <f t="shared" si="12"/>
        <v>0</v>
      </c>
      <c r="N22" s="709">
        <f t="shared" si="13"/>
        <v>0</v>
      </c>
      <c r="O22" s="709">
        <f t="shared" si="14"/>
        <v>0</v>
      </c>
      <c r="P22" s="709">
        <f t="shared" si="15"/>
        <v>0</v>
      </c>
      <c r="Q22" s="709"/>
      <c r="R22" s="709"/>
      <c r="S22" s="720"/>
      <c r="T22" s="720"/>
      <c r="U22" s="720"/>
      <c r="V22" s="720"/>
      <c r="W22" s="720"/>
      <c r="X22" s="720"/>
      <c r="Y22" s="720"/>
      <c r="Z22" s="1017">
        <f t="shared" si="16"/>
        <v>535764.15</v>
      </c>
      <c r="AA22" s="1017"/>
      <c r="AB22" s="720"/>
      <c r="AC22" s="720"/>
      <c r="AD22" s="720"/>
      <c r="AE22" s="720"/>
      <c r="AF22" s="720"/>
      <c r="AG22" s="720"/>
      <c r="AH22" s="720"/>
      <c r="AI22" s="720"/>
      <c r="AJ22" s="720"/>
      <c r="AK22" s="720"/>
      <c r="AL22" s="720"/>
      <c r="AM22" s="720"/>
      <c r="AN22" s="720"/>
      <c r="AO22" s="690" t="s">
        <v>285</v>
      </c>
      <c r="AP22" s="710" t="s">
        <v>741</v>
      </c>
      <c r="AQ22" s="799" t="s">
        <v>771</v>
      </c>
    </row>
    <row r="23" spans="1:43" ht="15" customHeight="1">
      <c r="A23" s="690"/>
      <c r="B23" s="690"/>
      <c r="C23" s="690"/>
      <c r="D23" s="690"/>
      <c r="E23" s="677">
        <v>12</v>
      </c>
      <c r="F23" s="675"/>
      <c r="G23" s="1012" t="s">
        <v>962</v>
      </c>
      <c r="H23" s="691"/>
      <c r="I23" s="1015">
        <v>436406</v>
      </c>
      <c r="J23" s="1016">
        <v>46325</v>
      </c>
      <c r="K23" s="719">
        <f t="shared" si="10"/>
        <v>411703.77</v>
      </c>
      <c r="L23" s="709">
        <f t="shared" si="11"/>
        <v>0</v>
      </c>
      <c r="M23" s="709">
        <f t="shared" si="12"/>
        <v>0</v>
      </c>
      <c r="N23" s="709">
        <f t="shared" si="13"/>
        <v>0</v>
      </c>
      <c r="O23" s="709">
        <f t="shared" si="14"/>
        <v>0</v>
      </c>
      <c r="P23" s="709">
        <f t="shared" si="15"/>
        <v>0</v>
      </c>
      <c r="Q23" s="709"/>
      <c r="R23" s="709"/>
      <c r="S23" s="720"/>
      <c r="T23" s="720"/>
      <c r="U23" s="720"/>
      <c r="V23" s="720"/>
      <c r="W23" s="720"/>
      <c r="X23" s="720"/>
      <c r="Y23" s="720"/>
      <c r="Z23" s="1017">
        <f t="shared" si="16"/>
        <v>411703.77</v>
      </c>
      <c r="AA23" s="1017"/>
      <c r="AB23" s="720"/>
      <c r="AC23" s="720"/>
      <c r="AD23" s="720"/>
      <c r="AE23" s="720"/>
      <c r="AF23" s="720"/>
      <c r="AG23" s="720"/>
      <c r="AH23" s="720"/>
      <c r="AI23" s="720"/>
      <c r="AJ23" s="720"/>
      <c r="AK23" s="720"/>
      <c r="AL23" s="720"/>
      <c r="AM23" s="720"/>
      <c r="AN23" s="720"/>
      <c r="AO23" s="690" t="s">
        <v>285</v>
      </c>
      <c r="AP23" s="710" t="s">
        <v>741</v>
      </c>
      <c r="AQ23" s="799" t="s">
        <v>771</v>
      </c>
    </row>
    <row r="24" spans="1:43" ht="15" customHeight="1">
      <c r="A24" s="690"/>
      <c r="B24" s="690"/>
      <c r="C24" s="690"/>
      <c r="D24" s="690"/>
      <c r="E24" s="677">
        <v>13</v>
      </c>
      <c r="F24" s="675"/>
      <c r="G24" s="1012" t="s">
        <v>963</v>
      </c>
      <c r="H24" s="691"/>
      <c r="I24" s="1015">
        <v>370970</v>
      </c>
      <c r="J24" s="1016">
        <v>46325</v>
      </c>
      <c r="K24" s="719">
        <f t="shared" si="10"/>
        <v>349971.7</v>
      </c>
      <c r="L24" s="709">
        <f t="shared" si="11"/>
        <v>0</v>
      </c>
      <c r="M24" s="709">
        <f t="shared" si="12"/>
        <v>0</v>
      </c>
      <c r="N24" s="709">
        <f t="shared" si="13"/>
        <v>0</v>
      </c>
      <c r="O24" s="709">
        <f t="shared" si="14"/>
        <v>0</v>
      </c>
      <c r="P24" s="709">
        <f t="shared" si="15"/>
        <v>0</v>
      </c>
      <c r="Q24" s="709"/>
      <c r="R24" s="709"/>
      <c r="S24" s="720"/>
      <c r="T24" s="720"/>
      <c r="U24" s="720"/>
      <c r="V24" s="720"/>
      <c r="W24" s="720"/>
      <c r="X24" s="720"/>
      <c r="Y24" s="720"/>
      <c r="Z24" s="1017">
        <f t="shared" si="16"/>
        <v>349971.7</v>
      </c>
      <c r="AA24" s="1017"/>
      <c r="AB24" s="720"/>
      <c r="AC24" s="720"/>
      <c r="AD24" s="720"/>
      <c r="AE24" s="720"/>
      <c r="AF24" s="720"/>
      <c r="AG24" s="720"/>
      <c r="AH24" s="720"/>
      <c r="AI24" s="720"/>
      <c r="AJ24" s="720"/>
      <c r="AK24" s="720"/>
      <c r="AL24" s="720"/>
      <c r="AM24" s="720"/>
      <c r="AN24" s="720"/>
      <c r="AO24" s="690" t="s">
        <v>285</v>
      </c>
      <c r="AP24" s="710" t="s">
        <v>741</v>
      </c>
      <c r="AQ24" s="799" t="s">
        <v>771</v>
      </c>
    </row>
    <row r="25" spans="1:43" ht="15" customHeight="1">
      <c r="A25" s="690"/>
      <c r="B25" s="690"/>
      <c r="C25" s="690"/>
      <c r="D25" s="690"/>
      <c r="E25" s="677">
        <v>14</v>
      </c>
      <c r="F25" s="675"/>
      <c r="G25" s="1012" t="s">
        <v>964</v>
      </c>
      <c r="H25" s="691"/>
      <c r="I25" s="1015">
        <v>390220</v>
      </c>
      <c r="J25" s="1016">
        <v>46325</v>
      </c>
      <c r="K25" s="719">
        <f t="shared" si="10"/>
        <v>368132.08</v>
      </c>
      <c r="L25" s="709">
        <f t="shared" si="11"/>
        <v>0</v>
      </c>
      <c r="M25" s="709">
        <f t="shared" si="12"/>
        <v>0</v>
      </c>
      <c r="N25" s="709">
        <f t="shared" si="13"/>
        <v>0</v>
      </c>
      <c r="O25" s="709">
        <f t="shared" si="14"/>
        <v>0</v>
      </c>
      <c r="P25" s="709">
        <f t="shared" si="15"/>
        <v>0</v>
      </c>
      <c r="Q25" s="709"/>
      <c r="R25" s="709"/>
      <c r="S25" s="720"/>
      <c r="T25" s="720"/>
      <c r="U25" s="720"/>
      <c r="V25" s="720"/>
      <c r="W25" s="720"/>
      <c r="X25" s="720"/>
      <c r="Y25" s="720"/>
      <c r="Z25" s="1017">
        <f t="shared" si="16"/>
        <v>368132.08</v>
      </c>
      <c r="AA25" s="1018"/>
      <c r="AB25" s="720"/>
      <c r="AC25" s="720"/>
      <c r="AD25" s="720"/>
      <c r="AE25" s="720"/>
      <c r="AF25" s="720"/>
      <c r="AG25" s="720"/>
      <c r="AH25" s="720"/>
      <c r="AI25" s="720"/>
      <c r="AJ25" s="720"/>
      <c r="AK25" s="720"/>
      <c r="AL25" s="720"/>
      <c r="AM25" s="720"/>
      <c r="AN25" s="720"/>
      <c r="AO25" s="690" t="s">
        <v>285</v>
      </c>
      <c r="AP25" s="710" t="s">
        <v>741</v>
      </c>
      <c r="AQ25" s="799" t="s">
        <v>771</v>
      </c>
    </row>
    <row r="26" spans="1:43" ht="15" customHeight="1">
      <c r="A26" s="690"/>
      <c r="B26" s="690"/>
      <c r="C26" s="690"/>
      <c r="D26" s="690"/>
      <c r="E26" s="677">
        <v>15</v>
      </c>
      <c r="F26" s="675"/>
      <c r="G26" s="1013" t="s">
        <v>965</v>
      </c>
      <c r="H26" s="691"/>
      <c r="I26" s="1015">
        <v>1381735</v>
      </c>
      <c r="J26" s="1016">
        <v>46356</v>
      </c>
      <c r="K26" s="719">
        <f t="shared" si="10"/>
        <v>1303523.58</v>
      </c>
      <c r="L26" s="709">
        <f t="shared" si="11"/>
        <v>0</v>
      </c>
      <c r="M26" s="709">
        <f t="shared" si="12"/>
        <v>0</v>
      </c>
      <c r="N26" s="709">
        <f t="shared" si="13"/>
        <v>0</v>
      </c>
      <c r="O26" s="709">
        <f t="shared" si="14"/>
        <v>0</v>
      </c>
      <c r="P26" s="709">
        <f t="shared" si="15"/>
        <v>0</v>
      </c>
      <c r="Q26" s="709"/>
      <c r="R26" s="709"/>
      <c r="S26" s="720"/>
      <c r="T26" s="720"/>
      <c r="U26" s="720"/>
      <c r="V26" s="720"/>
      <c r="W26" s="720"/>
      <c r="X26" s="720"/>
      <c r="Y26" s="720"/>
      <c r="Z26" s="1017"/>
      <c r="AA26" s="1017">
        <f>ROUND(I26/1.06,2)</f>
        <v>1303523.58</v>
      </c>
      <c r="AB26" s="720"/>
      <c r="AC26" s="720"/>
      <c r="AD26" s="720"/>
      <c r="AE26" s="720"/>
      <c r="AF26" s="720"/>
      <c r="AG26" s="720"/>
      <c r="AH26" s="720"/>
      <c r="AI26" s="720"/>
      <c r="AJ26" s="720"/>
      <c r="AK26" s="720"/>
      <c r="AL26" s="720"/>
      <c r="AM26" s="720"/>
      <c r="AN26" s="720"/>
      <c r="AO26" s="690" t="s">
        <v>285</v>
      </c>
      <c r="AP26" s="710" t="s">
        <v>741</v>
      </c>
      <c r="AQ26" s="799" t="s">
        <v>771</v>
      </c>
    </row>
    <row r="27" spans="1:43" ht="15" customHeight="1">
      <c r="A27" s="690"/>
      <c r="B27" s="690"/>
      <c r="C27" s="690"/>
      <c r="D27" s="690"/>
      <c r="E27" s="677">
        <v>16</v>
      </c>
      <c r="F27" s="675"/>
      <c r="G27" s="1012" t="s">
        <v>966</v>
      </c>
      <c r="H27" s="691"/>
      <c r="I27" s="1015">
        <v>447793</v>
      </c>
      <c r="J27" s="1016">
        <v>46356</v>
      </c>
      <c r="K27" s="719">
        <f t="shared" si="10"/>
        <v>422446.23</v>
      </c>
      <c r="L27" s="709">
        <f t="shared" si="11"/>
        <v>0</v>
      </c>
      <c r="M27" s="709">
        <f t="shared" si="12"/>
        <v>0</v>
      </c>
      <c r="N27" s="709">
        <f t="shared" si="13"/>
        <v>0</v>
      </c>
      <c r="O27" s="709">
        <f t="shared" si="14"/>
        <v>0</v>
      </c>
      <c r="P27" s="709">
        <f t="shared" si="15"/>
        <v>0</v>
      </c>
      <c r="Q27" s="709"/>
      <c r="R27" s="709"/>
      <c r="S27" s="720"/>
      <c r="T27" s="720"/>
      <c r="U27" s="720"/>
      <c r="V27" s="720"/>
      <c r="W27" s="720"/>
      <c r="X27" s="720"/>
      <c r="Y27" s="720"/>
      <c r="Z27" s="1017"/>
      <c r="AA27" s="1017">
        <f t="shared" ref="AA27:AA31" si="17">ROUND(I27/1.06,2)</f>
        <v>422446.23</v>
      </c>
      <c r="AB27" s="720"/>
      <c r="AC27" s="720"/>
      <c r="AD27" s="720"/>
      <c r="AE27" s="720"/>
      <c r="AF27" s="720"/>
      <c r="AG27" s="720"/>
      <c r="AH27" s="720"/>
      <c r="AI27" s="720"/>
      <c r="AJ27" s="720"/>
      <c r="AK27" s="720"/>
      <c r="AL27" s="720"/>
      <c r="AM27" s="720"/>
      <c r="AN27" s="720"/>
      <c r="AO27" s="690" t="s">
        <v>285</v>
      </c>
      <c r="AP27" s="710" t="s">
        <v>741</v>
      </c>
      <c r="AQ27" s="799" t="s">
        <v>771</v>
      </c>
    </row>
    <row r="28" spans="1:43" ht="15" customHeight="1">
      <c r="A28" s="690"/>
      <c r="B28" s="690"/>
      <c r="C28" s="690"/>
      <c r="D28" s="690"/>
      <c r="E28" s="677">
        <v>17</v>
      </c>
      <c r="F28" s="675"/>
      <c r="G28" s="1012" t="s">
        <v>967</v>
      </c>
      <c r="H28" s="691"/>
      <c r="I28" s="1015">
        <v>661250</v>
      </c>
      <c r="J28" s="1016">
        <v>46356</v>
      </c>
      <c r="K28" s="719">
        <f t="shared" si="10"/>
        <v>623820.75</v>
      </c>
      <c r="L28" s="709">
        <f t="shared" si="11"/>
        <v>0</v>
      </c>
      <c r="M28" s="709">
        <f t="shared" si="12"/>
        <v>0</v>
      </c>
      <c r="N28" s="709">
        <f t="shared" si="13"/>
        <v>0</v>
      </c>
      <c r="O28" s="709">
        <f t="shared" si="14"/>
        <v>0</v>
      </c>
      <c r="P28" s="709">
        <f t="shared" si="15"/>
        <v>0</v>
      </c>
      <c r="Q28" s="709"/>
      <c r="R28" s="709"/>
      <c r="S28" s="720"/>
      <c r="T28" s="720"/>
      <c r="U28" s="720"/>
      <c r="V28" s="720"/>
      <c r="W28" s="720"/>
      <c r="X28" s="720"/>
      <c r="Y28" s="720"/>
      <c r="Z28" s="1017"/>
      <c r="AA28" s="1017">
        <f t="shared" si="17"/>
        <v>623820.75</v>
      </c>
      <c r="AB28" s="720"/>
      <c r="AC28" s="720"/>
      <c r="AD28" s="720"/>
      <c r="AE28" s="720"/>
      <c r="AF28" s="720"/>
      <c r="AG28" s="720"/>
      <c r="AH28" s="720"/>
      <c r="AI28" s="720"/>
      <c r="AJ28" s="720"/>
      <c r="AK28" s="720"/>
      <c r="AL28" s="720"/>
      <c r="AM28" s="720"/>
      <c r="AN28" s="720"/>
      <c r="AO28" s="690" t="s">
        <v>285</v>
      </c>
      <c r="AP28" s="710" t="s">
        <v>741</v>
      </c>
      <c r="AQ28" s="799" t="s">
        <v>771</v>
      </c>
    </row>
    <row r="29" spans="1:43" ht="15" customHeight="1">
      <c r="A29" s="690"/>
      <c r="B29" s="690"/>
      <c r="C29" s="690"/>
      <c r="D29" s="690"/>
      <c r="E29" s="677">
        <v>18</v>
      </c>
      <c r="F29" s="675"/>
      <c r="G29" s="1013" t="s">
        <v>968</v>
      </c>
      <c r="H29" s="691"/>
      <c r="I29" s="1015">
        <v>1353805</v>
      </c>
      <c r="J29" s="1016">
        <v>46356</v>
      </c>
      <c r="K29" s="719">
        <f t="shared" si="10"/>
        <v>1277174.53</v>
      </c>
      <c r="L29" s="709">
        <f t="shared" si="11"/>
        <v>0</v>
      </c>
      <c r="M29" s="709">
        <f t="shared" si="12"/>
        <v>0</v>
      </c>
      <c r="N29" s="709">
        <f t="shared" si="13"/>
        <v>0</v>
      </c>
      <c r="O29" s="709">
        <f t="shared" si="14"/>
        <v>0</v>
      </c>
      <c r="P29" s="709">
        <f t="shared" si="15"/>
        <v>0</v>
      </c>
      <c r="Q29" s="709"/>
      <c r="R29" s="709"/>
      <c r="S29" s="720"/>
      <c r="T29" s="720"/>
      <c r="U29" s="720"/>
      <c r="V29" s="720"/>
      <c r="W29" s="720"/>
      <c r="X29" s="720"/>
      <c r="Y29" s="720"/>
      <c r="Z29" s="1017"/>
      <c r="AA29" s="1017">
        <f t="shared" si="17"/>
        <v>1277174.53</v>
      </c>
      <c r="AB29" s="720"/>
      <c r="AC29" s="720"/>
      <c r="AD29" s="720"/>
      <c r="AE29" s="720"/>
      <c r="AF29" s="720"/>
      <c r="AG29" s="720"/>
      <c r="AH29" s="720"/>
      <c r="AI29" s="720"/>
      <c r="AJ29" s="720"/>
      <c r="AK29" s="720"/>
      <c r="AL29" s="720"/>
      <c r="AM29" s="720"/>
      <c r="AN29" s="720"/>
      <c r="AO29" s="690" t="s">
        <v>285</v>
      </c>
      <c r="AP29" s="710" t="s">
        <v>741</v>
      </c>
      <c r="AQ29" s="799" t="s">
        <v>771</v>
      </c>
    </row>
    <row r="30" spans="1:43" ht="15" customHeight="1">
      <c r="A30" s="690"/>
      <c r="B30" s="690"/>
      <c r="C30" s="690"/>
      <c r="D30" s="690"/>
      <c r="E30" s="677">
        <v>19</v>
      </c>
      <c r="F30" s="675"/>
      <c r="G30" s="1013" t="s">
        <v>969</v>
      </c>
      <c r="H30" s="691"/>
      <c r="I30" s="1015">
        <v>2479384</v>
      </c>
      <c r="J30" s="1016">
        <v>46356</v>
      </c>
      <c r="K30" s="719">
        <f t="shared" si="10"/>
        <v>2339041.5099999998</v>
      </c>
      <c r="L30" s="709">
        <f>SUM(AC30:AH30)</f>
        <v>0</v>
      </c>
      <c r="M30" s="709">
        <f t="shared" si="12"/>
        <v>0</v>
      </c>
      <c r="N30" s="709">
        <f t="shared" si="13"/>
        <v>0</v>
      </c>
      <c r="O30" s="709">
        <f t="shared" si="14"/>
        <v>0</v>
      </c>
      <c r="P30" s="709">
        <f t="shared" si="15"/>
        <v>0</v>
      </c>
      <c r="Q30" s="709"/>
      <c r="R30" s="709"/>
      <c r="S30" s="720"/>
      <c r="T30" s="720"/>
      <c r="U30" s="720"/>
      <c r="V30" s="720"/>
      <c r="W30" s="720"/>
      <c r="X30" s="720"/>
      <c r="Y30" s="720"/>
      <c r="Z30" s="1017"/>
      <c r="AA30" s="1017">
        <f t="shared" si="17"/>
        <v>2339041.5099999998</v>
      </c>
      <c r="AB30" s="720"/>
      <c r="AC30" s="720"/>
      <c r="AD30" s="720"/>
      <c r="AE30" s="720"/>
      <c r="AF30" s="720"/>
      <c r="AG30" s="720"/>
      <c r="AH30" s="720"/>
      <c r="AI30" s="720"/>
      <c r="AJ30" s="720"/>
      <c r="AK30" s="720"/>
      <c r="AL30" s="720"/>
      <c r="AM30" s="720"/>
      <c r="AN30" s="720"/>
      <c r="AO30" s="690" t="s">
        <v>285</v>
      </c>
      <c r="AP30" s="710" t="s">
        <v>741</v>
      </c>
      <c r="AQ30" s="1086" t="s">
        <v>1015</v>
      </c>
    </row>
    <row r="31" spans="1:43" ht="15" customHeight="1" thickBot="1">
      <c r="A31" s="690"/>
      <c r="B31" s="690"/>
      <c r="C31" s="690"/>
      <c r="D31" s="690"/>
      <c r="E31" s="677">
        <v>20</v>
      </c>
      <c r="F31" s="675"/>
      <c r="G31" s="1012" t="s">
        <v>970</v>
      </c>
      <c r="H31" s="691"/>
      <c r="I31" s="1015">
        <v>3702340</v>
      </c>
      <c r="J31" s="1016">
        <v>46356</v>
      </c>
      <c r="K31" s="719">
        <f t="shared" si="10"/>
        <v>3492773.58</v>
      </c>
      <c r="L31" s="709">
        <f t="shared" si="11"/>
        <v>0</v>
      </c>
      <c r="M31" s="709">
        <f t="shared" si="12"/>
        <v>0</v>
      </c>
      <c r="N31" s="709">
        <f t="shared" si="13"/>
        <v>0</v>
      </c>
      <c r="O31" s="709">
        <f t="shared" si="14"/>
        <v>0</v>
      </c>
      <c r="P31" s="709">
        <f t="shared" si="15"/>
        <v>0</v>
      </c>
      <c r="Q31" s="709"/>
      <c r="R31" s="709"/>
      <c r="S31" s="720"/>
      <c r="T31" s="720"/>
      <c r="U31" s="720"/>
      <c r="V31" s="720"/>
      <c r="W31" s="720"/>
      <c r="X31" s="720"/>
      <c r="Y31" s="720"/>
      <c r="Z31" s="1017"/>
      <c r="AA31" s="1017">
        <f t="shared" si="17"/>
        <v>3492773.58</v>
      </c>
      <c r="AB31" s="720"/>
      <c r="AC31" s="720"/>
      <c r="AD31" s="720"/>
      <c r="AE31" s="720"/>
      <c r="AF31" s="720"/>
      <c r="AG31" s="720"/>
      <c r="AH31" s="720"/>
      <c r="AI31" s="720"/>
      <c r="AJ31" s="720"/>
      <c r="AK31" s="720"/>
      <c r="AL31" s="720"/>
      <c r="AM31" s="720"/>
      <c r="AN31" s="720"/>
      <c r="AO31" s="690" t="s">
        <v>285</v>
      </c>
      <c r="AP31" s="710" t="s">
        <v>741</v>
      </c>
      <c r="AQ31" s="799" t="s">
        <v>771</v>
      </c>
    </row>
    <row r="32" spans="1:43" s="717" customFormat="1" ht="14.25" customHeight="1">
      <c r="A32" s="708"/>
      <c r="B32" s="708"/>
      <c r="C32" s="708"/>
      <c r="D32" s="708"/>
      <c r="E32" s="712"/>
      <c r="F32" s="713"/>
      <c r="G32" s="708"/>
      <c r="H32" s="711" t="s">
        <v>0</v>
      </c>
      <c r="I32" s="714"/>
      <c r="J32" s="715"/>
      <c r="K32" s="721">
        <f>SUM(K12:K31)</f>
        <v>19974467.909999996</v>
      </c>
      <c r="L32" s="721">
        <f t="shared" ref="L32:M32" si="18">SUM(L12:L31)</f>
        <v>0</v>
      </c>
      <c r="M32" s="721">
        <f t="shared" si="18"/>
        <v>0</v>
      </c>
      <c r="N32" s="709">
        <f>K32-SUM(Q32:AB32)</f>
        <v>0</v>
      </c>
      <c r="O32" s="709">
        <f>L32-SUM(AC32:AH32)</f>
        <v>0</v>
      </c>
      <c r="P32" s="709">
        <f t="shared" si="7"/>
        <v>0</v>
      </c>
      <c r="Q32" s="721">
        <f>SUM(Q12:Q31)</f>
        <v>0</v>
      </c>
      <c r="R32" s="721">
        <f t="shared" ref="R32:AN32" si="19">SUM(R12:R31)</f>
        <v>0</v>
      </c>
      <c r="S32" s="721">
        <f t="shared" si="19"/>
        <v>0</v>
      </c>
      <c r="T32" s="721">
        <f t="shared" si="19"/>
        <v>0</v>
      </c>
      <c r="U32" s="721">
        <f t="shared" si="19"/>
        <v>0</v>
      </c>
      <c r="V32" s="721">
        <f t="shared" si="19"/>
        <v>0</v>
      </c>
      <c r="W32" s="721">
        <f t="shared" si="19"/>
        <v>353094.33999999997</v>
      </c>
      <c r="X32" s="721">
        <f t="shared" si="19"/>
        <v>0</v>
      </c>
      <c r="Y32" s="721">
        <f t="shared" si="19"/>
        <v>4537307.5500000007</v>
      </c>
      <c r="Z32" s="721">
        <f t="shared" si="19"/>
        <v>5625285.8400000008</v>
      </c>
      <c r="AA32" s="721">
        <f t="shared" si="19"/>
        <v>9458780.1799999997</v>
      </c>
      <c r="AB32" s="721">
        <f t="shared" si="19"/>
        <v>0</v>
      </c>
      <c r="AC32" s="721">
        <f t="shared" si="19"/>
        <v>0</v>
      </c>
      <c r="AD32" s="721">
        <f t="shared" si="19"/>
        <v>0</v>
      </c>
      <c r="AE32" s="721">
        <f t="shared" si="19"/>
        <v>0</v>
      </c>
      <c r="AF32" s="721">
        <f t="shared" si="19"/>
        <v>0</v>
      </c>
      <c r="AG32" s="721">
        <f t="shared" si="19"/>
        <v>0</v>
      </c>
      <c r="AH32" s="721">
        <f t="shared" si="19"/>
        <v>0</v>
      </c>
      <c r="AI32" s="721">
        <f t="shared" si="19"/>
        <v>0</v>
      </c>
      <c r="AJ32" s="721">
        <f t="shared" si="19"/>
        <v>0</v>
      </c>
      <c r="AK32" s="721">
        <f t="shared" si="19"/>
        <v>0</v>
      </c>
      <c r="AL32" s="721">
        <f t="shared" si="19"/>
        <v>0</v>
      </c>
      <c r="AM32" s="721">
        <f t="shared" si="19"/>
        <v>0</v>
      </c>
      <c r="AN32" s="721">
        <f t="shared" si="19"/>
        <v>0</v>
      </c>
      <c r="AO32" s="690" t="s">
        <v>285</v>
      </c>
      <c r="AP32" s="716"/>
    </row>
    <row r="33" spans="1:43" ht="15" customHeight="1">
      <c r="A33" s="690"/>
      <c r="B33" s="690"/>
      <c r="C33" s="690"/>
      <c r="D33" s="690">
        <v>2</v>
      </c>
      <c r="E33" s="677" t="s">
        <v>853</v>
      </c>
      <c r="F33" s="682"/>
      <c r="G33" s="690"/>
      <c r="H33" s="691"/>
      <c r="I33" s="692"/>
      <c r="J33" s="693"/>
      <c r="K33" s="709"/>
      <c r="L33" s="709"/>
      <c r="M33" s="709"/>
      <c r="N33" s="709"/>
      <c r="O33" s="709"/>
      <c r="P33" s="477"/>
      <c r="Q33" s="709"/>
      <c r="R33" s="709"/>
      <c r="S33" s="709"/>
      <c r="T33" s="709"/>
      <c r="U33" s="709"/>
      <c r="V33" s="709"/>
      <c r="W33" s="709"/>
      <c r="X33" s="709"/>
      <c r="Y33" s="709"/>
      <c r="Z33" s="709"/>
      <c r="AA33" s="709"/>
      <c r="AB33" s="709"/>
      <c r="AC33" s="709"/>
      <c r="AD33" s="709"/>
      <c r="AE33" s="709"/>
      <c r="AF33" s="709"/>
      <c r="AG33" s="709"/>
      <c r="AH33" s="709"/>
      <c r="AI33" s="709"/>
      <c r="AJ33" s="709"/>
      <c r="AK33" s="709"/>
      <c r="AL33" s="709"/>
      <c r="AM33" s="709"/>
      <c r="AN33" s="709"/>
      <c r="AO33" s="690" t="s">
        <v>285</v>
      </c>
      <c r="AP33" s="710"/>
    </row>
    <row r="34" spans="1:43" ht="14.25" customHeight="1">
      <c r="A34" s="690"/>
      <c r="B34" s="690"/>
      <c r="C34" s="690"/>
      <c r="D34" s="690"/>
      <c r="E34" s="677" t="s">
        <v>848</v>
      </c>
      <c r="F34" s="683" t="s">
        <v>854</v>
      </c>
      <c r="G34" s="682" t="s">
        <v>501</v>
      </c>
      <c r="H34" s="691" t="s">
        <v>502</v>
      </c>
      <c r="I34" s="685" t="s">
        <v>503</v>
      </c>
      <c r="J34" s="686" t="s">
        <v>504</v>
      </c>
      <c r="K34" s="709"/>
      <c r="L34" s="709"/>
      <c r="M34" s="709"/>
      <c r="N34" s="709"/>
      <c r="O34" s="709"/>
      <c r="P34" s="477"/>
      <c r="Q34" s="709"/>
      <c r="R34" s="709"/>
      <c r="S34" s="709"/>
      <c r="T34" s="709"/>
      <c r="U34" s="709"/>
      <c r="V34" s="709"/>
      <c r="W34" s="709"/>
      <c r="X34" s="709"/>
      <c r="Y34" s="709"/>
      <c r="Z34" s="709"/>
      <c r="AA34" s="709"/>
      <c r="AB34" s="709"/>
      <c r="AC34" s="709"/>
      <c r="AD34" s="709"/>
      <c r="AE34" s="709"/>
      <c r="AF34" s="709"/>
      <c r="AG34" s="709"/>
      <c r="AH34" s="709"/>
      <c r="AI34" s="709"/>
      <c r="AJ34" s="709"/>
      <c r="AK34" s="709"/>
      <c r="AL34" s="709"/>
      <c r="AM34" s="709"/>
      <c r="AN34" s="709"/>
      <c r="AO34" s="690" t="s">
        <v>285</v>
      </c>
      <c r="AP34" s="710"/>
    </row>
    <row r="35" spans="1:43" ht="15" customHeight="1">
      <c r="A35" s="690"/>
      <c r="B35" s="690"/>
      <c r="C35" s="690"/>
      <c r="D35" s="690"/>
      <c r="E35" s="677">
        <v>1</v>
      </c>
      <c r="F35" s="682"/>
      <c r="G35" s="722" t="s">
        <v>505</v>
      </c>
      <c r="H35" s="691">
        <v>45919</v>
      </c>
      <c r="I35" s="692">
        <v>729092.8</v>
      </c>
      <c r="J35" s="718">
        <v>46295</v>
      </c>
      <c r="K35" s="719">
        <f t="shared" ref="K35:K36" si="20">SUM(Q35:AB35)</f>
        <v>687823.4</v>
      </c>
      <c r="L35" s="709">
        <f>SUM(AC35:AH35)</f>
        <v>0</v>
      </c>
      <c r="M35" s="709">
        <f>SUM(AC35:AN35)</f>
        <v>0</v>
      </c>
      <c r="N35" s="709">
        <f t="shared" ref="N35" si="21">K35-SUM(Q35:AB35)</f>
        <v>0</v>
      </c>
      <c r="O35" s="709">
        <f>L35-SUM(AC35:AH35)</f>
        <v>0</v>
      </c>
      <c r="P35" s="709">
        <f t="shared" ref="P35:P37" si="22">M35-SUM(AC35:AN35)</f>
        <v>0</v>
      </c>
      <c r="Q35" s="709"/>
      <c r="R35" s="709"/>
      <c r="S35" s="723"/>
      <c r="T35" s="723"/>
      <c r="U35" s="723"/>
      <c r="V35" s="723"/>
      <c r="W35" s="723"/>
      <c r="X35" s="723"/>
      <c r="Y35" s="723">
        <f>ROUND(I35/1.06,2)</f>
        <v>687823.4</v>
      </c>
      <c r="Z35" s="723"/>
      <c r="AA35" s="723"/>
      <c r="AB35" s="723"/>
      <c r="AC35" s="723"/>
      <c r="AD35" s="723"/>
      <c r="AE35" s="723"/>
      <c r="AF35" s="723"/>
      <c r="AG35" s="723"/>
      <c r="AH35" s="723"/>
      <c r="AI35" s="723"/>
      <c r="AJ35" s="723"/>
      <c r="AK35" s="723"/>
      <c r="AL35" s="723"/>
      <c r="AM35" s="723"/>
      <c r="AN35" s="723"/>
      <c r="AO35" s="690" t="s">
        <v>285</v>
      </c>
      <c r="AP35" s="710" t="s">
        <v>741</v>
      </c>
      <c r="AQ35" s="799" t="s">
        <v>771</v>
      </c>
    </row>
    <row r="36" spans="1:43" ht="15" customHeight="1" thickBot="1">
      <c r="A36" s="690"/>
      <c r="B36" s="690"/>
      <c r="C36" s="690"/>
      <c r="D36" s="690"/>
      <c r="E36" s="1019">
        <v>2</v>
      </c>
      <c r="F36" s="1020"/>
      <c r="G36" s="1021" t="s">
        <v>972</v>
      </c>
      <c r="H36" s="1022"/>
      <c r="I36" s="1023">
        <v>1936062</v>
      </c>
      <c r="J36" s="1016">
        <v>46295</v>
      </c>
      <c r="K36" s="719">
        <f t="shared" si="20"/>
        <v>1826473.58</v>
      </c>
      <c r="L36" s="709">
        <f>SUM(AC36:AH36)</f>
        <v>0</v>
      </c>
      <c r="M36" s="1024">
        <f>SUM(AD36:AI36)</f>
        <v>0</v>
      </c>
      <c r="N36" s="1024">
        <f>SUM(AD36:AO36)</f>
        <v>0</v>
      </c>
      <c r="O36" s="709">
        <f>L36-SUM(AC36:AH36)</f>
        <v>0</v>
      </c>
      <c r="P36" s="1024">
        <f>M36-SUM(AD36:AI36)</f>
        <v>0</v>
      </c>
      <c r="Q36" s="1024">
        <f>N36-SUM(AD36:AO36)</f>
        <v>0</v>
      </c>
      <c r="R36" s="1024"/>
      <c r="S36" s="1018"/>
      <c r="T36" s="1025"/>
      <c r="U36" s="1025"/>
      <c r="V36" s="1025"/>
      <c r="W36" s="1025"/>
      <c r="X36" s="1025"/>
      <c r="Y36" s="1025">
        <f>ROUND(I36/1.06,2)</f>
        <v>1826473.58</v>
      </c>
      <c r="Z36" s="723"/>
      <c r="AA36" s="1025"/>
      <c r="AB36" s="1025"/>
      <c r="AC36" s="1025"/>
      <c r="AD36" s="1025"/>
      <c r="AE36" s="1025"/>
      <c r="AF36" s="1025"/>
      <c r="AG36" s="1025"/>
      <c r="AH36" s="1025"/>
      <c r="AI36" s="1025"/>
      <c r="AJ36" s="1025"/>
      <c r="AK36" s="1025"/>
      <c r="AL36" s="1025"/>
      <c r="AM36" s="1025"/>
      <c r="AN36" s="1025"/>
      <c r="AO36" s="690" t="s">
        <v>285</v>
      </c>
      <c r="AP36" s="710" t="s">
        <v>741</v>
      </c>
      <c r="AQ36" s="799" t="s">
        <v>771</v>
      </c>
    </row>
    <row r="37" spans="1:43" s="717" customFormat="1" ht="14.25" customHeight="1">
      <c r="A37" s="708"/>
      <c r="B37" s="708"/>
      <c r="C37" s="708"/>
      <c r="D37" s="708"/>
      <c r="E37" s="712"/>
      <c r="F37" s="713"/>
      <c r="G37" s="708"/>
      <c r="H37" s="711" t="s">
        <v>0</v>
      </c>
      <c r="I37" s="714"/>
      <c r="J37" s="715"/>
      <c r="K37" s="721">
        <f>SUM(K35:K36)</f>
        <v>2514296.98</v>
      </c>
      <c r="L37" s="721">
        <f>SUM(L35:L36)</f>
        <v>0</v>
      </c>
      <c r="M37" s="721">
        <f>SUM(M35:M36)</f>
        <v>0</v>
      </c>
      <c r="N37" s="709">
        <f>K37-SUM(Q37:AB37)</f>
        <v>0</v>
      </c>
      <c r="O37" s="709">
        <f>L37-SUM(AC37:AH37)</f>
        <v>0</v>
      </c>
      <c r="P37" s="709">
        <f t="shared" si="22"/>
        <v>0</v>
      </c>
      <c r="Q37" s="721">
        <f>SUM(Q35:Q36)</f>
        <v>0</v>
      </c>
      <c r="R37" s="721">
        <f>SUM(R35:R36)</f>
        <v>0</v>
      </c>
      <c r="S37" s="721">
        <f>SUM(S35:S36)</f>
        <v>0</v>
      </c>
      <c r="T37" s="721">
        <f t="shared" ref="T37:AN37" si="23">SUM(T35:T36)</f>
        <v>0</v>
      </c>
      <c r="U37" s="721">
        <f t="shared" si="23"/>
        <v>0</v>
      </c>
      <c r="V37" s="721">
        <f t="shared" si="23"/>
        <v>0</v>
      </c>
      <c r="W37" s="721">
        <f t="shared" si="23"/>
        <v>0</v>
      </c>
      <c r="X37" s="721">
        <f t="shared" si="23"/>
        <v>0</v>
      </c>
      <c r="Y37" s="721">
        <f>SUM(Y35:Y36)</f>
        <v>2514296.98</v>
      </c>
      <c r="Z37" s="721">
        <f t="shared" si="23"/>
        <v>0</v>
      </c>
      <c r="AA37" s="721">
        <f t="shared" si="23"/>
        <v>0</v>
      </c>
      <c r="AB37" s="721">
        <f t="shared" si="23"/>
        <v>0</v>
      </c>
      <c r="AC37" s="721">
        <f t="shared" si="23"/>
        <v>0</v>
      </c>
      <c r="AD37" s="721">
        <f t="shared" si="23"/>
        <v>0</v>
      </c>
      <c r="AE37" s="721">
        <f t="shared" si="23"/>
        <v>0</v>
      </c>
      <c r="AF37" s="721">
        <f t="shared" si="23"/>
        <v>0</v>
      </c>
      <c r="AG37" s="721">
        <f t="shared" si="23"/>
        <v>0</v>
      </c>
      <c r="AH37" s="721">
        <f t="shared" si="23"/>
        <v>0</v>
      </c>
      <c r="AI37" s="721">
        <f t="shared" si="23"/>
        <v>0</v>
      </c>
      <c r="AJ37" s="721">
        <f t="shared" si="23"/>
        <v>0</v>
      </c>
      <c r="AK37" s="721">
        <f t="shared" si="23"/>
        <v>0</v>
      </c>
      <c r="AL37" s="721">
        <f t="shared" si="23"/>
        <v>0</v>
      </c>
      <c r="AM37" s="721">
        <f t="shared" si="23"/>
        <v>0</v>
      </c>
      <c r="AN37" s="721">
        <f t="shared" si="23"/>
        <v>0</v>
      </c>
      <c r="AO37" s="690" t="s">
        <v>285</v>
      </c>
      <c r="AP37" s="716"/>
    </row>
    <row r="38" spans="1:43" ht="14.25" customHeight="1">
      <c r="D38" s="675"/>
      <c r="E38" s="724"/>
      <c r="F38" s="675"/>
      <c r="G38" s="675"/>
      <c r="H38" s="725"/>
      <c r="I38" s="675"/>
      <c r="J38" s="726"/>
      <c r="K38" s="675"/>
      <c r="L38" s="675"/>
      <c r="M38" s="675"/>
      <c r="N38" s="709"/>
      <c r="O38" s="709"/>
      <c r="P38" s="477"/>
      <c r="Q38" s="675"/>
      <c r="R38" s="675"/>
      <c r="S38" s="675"/>
      <c r="T38" s="675"/>
      <c r="U38" s="675"/>
      <c r="V38" s="675"/>
      <c r="W38" s="675"/>
      <c r="X38" s="675"/>
      <c r="Y38" s="675"/>
      <c r="Z38" s="675"/>
      <c r="AA38" s="675"/>
      <c r="AB38" s="675"/>
      <c r="AC38" s="675"/>
      <c r="AD38" s="675"/>
      <c r="AE38" s="675"/>
      <c r="AF38" s="675"/>
      <c r="AG38" s="675"/>
      <c r="AH38" s="675"/>
      <c r="AI38" s="675"/>
      <c r="AJ38" s="675"/>
      <c r="AK38" s="675"/>
      <c r="AL38" s="675"/>
      <c r="AM38" s="675"/>
      <c r="AN38" s="675"/>
      <c r="AO38" s="690" t="s">
        <v>285</v>
      </c>
      <c r="AP38" s="710"/>
    </row>
    <row r="39" spans="1:43" ht="15" customHeight="1">
      <c r="A39" s="690"/>
      <c r="B39" s="690"/>
      <c r="C39" s="690"/>
      <c r="D39" s="690">
        <v>3</v>
      </c>
      <c r="E39" s="677" t="s">
        <v>506</v>
      </c>
      <c r="F39" s="682"/>
      <c r="G39" s="690"/>
      <c r="H39" s="691"/>
      <c r="I39" s="692"/>
      <c r="J39" s="693"/>
      <c r="K39" s="709"/>
      <c r="L39" s="709"/>
      <c r="M39" s="709"/>
      <c r="N39" s="709"/>
      <c r="O39" s="709"/>
      <c r="P39" s="477"/>
      <c r="Q39" s="709"/>
      <c r="R39" s="709"/>
      <c r="S39" s="709"/>
      <c r="T39" s="709"/>
      <c r="U39" s="709"/>
      <c r="V39" s="709"/>
      <c r="W39" s="709"/>
      <c r="X39" s="709"/>
      <c r="Y39" s="709"/>
      <c r="Z39" s="709"/>
      <c r="AA39" s="709"/>
      <c r="AB39" s="709"/>
      <c r="AC39" s="709"/>
      <c r="AD39" s="709"/>
      <c r="AE39" s="709"/>
      <c r="AF39" s="709"/>
      <c r="AG39" s="709"/>
      <c r="AH39" s="709"/>
      <c r="AI39" s="709"/>
      <c r="AJ39" s="709"/>
      <c r="AK39" s="709"/>
      <c r="AL39" s="709"/>
      <c r="AM39" s="709"/>
      <c r="AN39" s="709"/>
      <c r="AO39" s="690" t="s">
        <v>285</v>
      </c>
      <c r="AP39" s="710"/>
    </row>
    <row r="40" spans="1:43" ht="14.25" customHeight="1">
      <c r="A40" s="690"/>
      <c r="B40" s="690"/>
      <c r="C40" s="690"/>
      <c r="D40" s="690"/>
      <c r="E40" s="677" t="s">
        <v>848</v>
      </c>
      <c r="F40" s="683" t="s">
        <v>854</v>
      </c>
      <c r="G40" s="682" t="s">
        <v>501</v>
      </c>
      <c r="H40" s="691" t="s">
        <v>502</v>
      </c>
      <c r="I40" s="685" t="s">
        <v>503</v>
      </c>
      <c r="J40" s="686" t="s">
        <v>504</v>
      </c>
      <c r="K40" s="709"/>
      <c r="L40" s="709"/>
      <c r="M40" s="709"/>
      <c r="N40" s="709"/>
      <c r="O40" s="709"/>
      <c r="P40" s="477"/>
      <c r="Q40" s="709"/>
      <c r="R40" s="709"/>
      <c r="S40" s="709"/>
      <c r="T40" s="709"/>
      <c r="U40" s="709"/>
      <c r="V40" s="709"/>
      <c r="W40" s="709"/>
      <c r="X40" s="709"/>
      <c r="Y40" s="709"/>
      <c r="Z40" s="709"/>
      <c r="AA40" s="709"/>
      <c r="AB40" s="709"/>
      <c r="AC40" s="709"/>
      <c r="AD40" s="709"/>
      <c r="AE40" s="709"/>
      <c r="AF40" s="709"/>
      <c r="AG40" s="709"/>
      <c r="AH40" s="709"/>
      <c r="AI40" s="709"/>
      <c r="AJ40" s="709"/>
      <c r="AK40" s="709"/>
      <c r="AL40" s="709"/>
      <c r="AM40" s="709"/>
      <c r="AN40" s="709"/>
      <c r="AO40" s="690" t="s">
        <v>285</v>
      </c>
      <c r="AP40" s="710"/>
    </row>
    <row r="41" spans="1:43" ht="15" customHeight="1">
      <c r="A41" s="690"/>
      <c r="B41" s="690"/>
      <c r="C41" s="690"/>
      <c r="D41" s="690"/>
      <c r="E41" s="677">
        <v>1</v>
      </c>
      <c r="F41" s="682"/>
      <c r="G41" s="722" t="s">
        <v>855</v>
      </c>
      <c r="H41" s="691"/>
      <c r="I41" s="692">
        <v>8321233.7599999998</v>
      </c>
      <c r="J41" s="727">
        <v>46053</v>
      </c>
      <c r="K41" s="719">
        <f t="shared" ref="K41:K51" si="24">SUM(Q41:AB41)</f>
        <v>7850220.5300000003</v>
      </c>
      <c r="L41" s="709">
        <f t="shared" ref="L41:L51" si="25">SUM(AC41:AH41)</f>
        <v>0</v>
      </c>
      <c r="M41" s="709">
        <f t="shared" ref="M41:M51" si="26">SUM(AC41:AN41)</f>
        <v>0</v>
      </c>
      <c r="N41" s="709">
        <f t="shared" ref="N41" si="27">K41-SUM(Q41:AB41)</f>
        <v>0</v>
      </c>
      <c r="O41" s="709">
        <f t="shared" ref="O41:O52" si="28">L41-SUM(AC41:AH41)</f>
        <v>0</v>
      </c>
      <c r="P41" s="709">
        <f t="shared" ref="P41:P52" si="29">M41-SUM(AC41:AN41)</f>
        <v>0</v>
      </c>
      <c r="Q41" s="709">
        <f>ROUND(I41/1.06,2)</f>
        <v>7850220.5300000003</v>
      </c>
      <c r="R41" s="709"/>
      <c r="S41" s="728"/>
      <c r="T41" s="728"/>
      <c r="U41" s="728"/>
      <c r="V41" s="728"/>
      <c r="W41" s="728"/>
      <c r="X41" s="728"/>
      <c r="Y41" s="728"/>
      <c r="Z41" s="728"/>
      <c r="AA41" s="728"/>
      <c r="AB41" s="728"/>
      <c r="AC41" s="728"/>
      <c r="AD41" s="728"/>
      <c r="AE41" s="728"/>
      <c r="AF41" s="728"/>
      <c r="AG41" s="728"/>
      <c r="AH41" s="728"/>
      <c r="AI41" s="728"/>
      <c r="AJ41" s="728"/>
      <c r="AK41" s="728"/>
      <c r="AL41" s="728"/>
      <c r="AM41" s="728"/>
      <c r="AN41" s="728"/>
      <c r="AO41" s="690" t="s">
        <v>285</v>
      </c>
      <c r="AP41" s="710" t="s">
        <v>741</v>
      </c>
      <c r="AQ41" s="799" t="s">
        <v>771</v>
      </c>
    </row>
    <row r="42" spans="1:43" ht="15" customHeight="1">
      <c r="A42" s="690"/>
      <c r="B42" s="690"/>
      <c r="C42" s="690"/>
      <c r="D42" s="690"/>
      <c r="E42" s="677">
        <v>2</v>
      </c>
      <c r="F42" s="682"/>
      <c r="G42" s="722" t="s">
        <v>856</v>
      </c>
      <c r="H42" s="691"/>
      <c r="I42" s="692">
        <v>5547489.1699999999</v>
      </c>
      <c r="J42" s="727">
        <v>46052</v>
      </c>
      <c r="K42" s="719">
        <f t="shared" si="24"/>
        <v>5233480.3499999996</v>
      </c>
      <c r="L42" s="709">
        <f t="shared" si="25"/>
        <v>0</v>
      </c>
      <c r="M42" s="709">
        <f t="shared" si="26"/>
        <v>0</v>
      </c>
      <c r="N42" s="709">
        <f t="shared" ref="N42:N52" si="30">K42-SUM(Q42:AB42)</f>
        <v>0</v>
      </c>
      <c r="O42" s="709">
        <f t="shared" si="28"/>
        <v>0</v>
      </c>
      <c r="P42" s="709">
        <f t="shared" si="29"/>
        <v>0</v>
      </c>
      <c r="Q42" s="709">
        <f>ROUND(I42/1.06,2)</f>
        <v>5233480.3499999996</v>
      </c>
      <c r="R42" s="709"/>
      <c r="S42" s="728"/>
      <c r="T42" s="728"/>
      <c r="U42" s="728"/>
      <c r="V42" s="728"/>
      <c r="W42" s="728"/>
      <c r="X42" s="728"/>
      <c r="Y42" s="728"/>
      <c r="Z42" s="728"/>
      <c r="AA42" s="728"/>
      <c r="AB42" s="728"/>
      <c r="AC42" s="728"/>
      <c r="AD42" s="728"/>
      <c r="AE42" s="728"/>
      <c r="AF42" s="728"/>
      <c r="AG42" s="728"/>
      <c r="AH42" s="728"/>
      <c r="AI42" s="728"/>
      <c r="AJ42" s="728"/>
      <c r="AK42" s="728"/>
      <c r="AL42" s="728"/>
      <c r="AM42" s="728"/>
      <c r="AN42" s="728"/>
      <c r="AO42" s="690" t="s">
        <v>285</v>
      </c>
      <c r="AP42" s="710" t="s">
        <v>741</v>
      </c>
      <c r="AQ42" s="799" t="s">
        <v>771</v>
      </c>
    </row>
    <row r="43" spans="1:43" ht="15" customHeight="1">
      <c r="A43" s="690"/>
      <c r="B43" s="690"/>
      <c r="C43" s="690"/>
      <c r="D43" s="690"/>
      <c r="E43" s="677">
        <v>3</v>
      </c>
      <c r="F43" s="682"/>
      <c r="G43" s="722" t="s">
        <v>857</v>
      </c>
      <c r="H43" s="691"/>
      <c r="I43" s="692">
        <v>1881067.5</v>
      </c>
      <c r="J43" s="727">
        <v>46052</v>
      </c>
      <c r="K43" s="719">
        <f t="shared" si="24"/>
        <v>1774591.98</v>
      </c>
      <c r="L43" s="709">
        <f t="shared" si="25"/>
        <v>0</v>
      </c>
      <c r="M43" s="709">
        <f t="shared" si="26"/>
        <v>0</v>
      </c>
      <c r="N43" s="709">
        <f t="shared" si="30"/>
        <v>0</v>
      </c>
      <c r="O43" s="709">
        <f t="shared" si="28"/>
        <v>0</v>
      </c>
      <c r="P43" s="709">
        <f t="shared" si="29"/>
        <v>0</v>
      </c>
      <c r="Q43" s="709">
        <f>ROUND(I43/1.06,2)</f>
        <v>1774591.98</v>
      </c>
      <c r="R43" s="709"/>
      <c r="S43" s="728"/>
      <c r="T43" s="728"/>
      <c r="U43" s="728"/>
      <c r="V43" s="728"/>
      <c r="W43" s="728"/>
      <c r="X43" s="728"/>
      <c r="Y43" s="728"/>
      <c r="Z43" s="728"/>
      <c r="AA43" s="728"/>
      <c r="AB43" s="728"/>
      <c r="AC43" s="728"/>
      <c r="AD43" s="728"/>
      <c r="AE43" s="728"/>
      <c r="AF43" s="728"/>
      <c r="AG43" s="728"/>
      <c r="AH43" s="728"/>
      <c r="AI43" s="728"/>
      <c r="AJ43" s="728"/>
      <c r="AK43" s="728"/>
      <c r="AL43" s="728"/>
      <c r="AM43" s="728"/>
      <c r="AN43" s="728"/>
      <c r="AO43" s="690" t="s">
        <v>285</v>
      </c>
      <c r="AP43" s="710" t="s">
        <v>741</v>
      </c>
      <c r="AQ43" s="799" t="s">
        <v>771</v>
      </c>
    </row>
    <row r="44" spans="1:43" ht="15" customHeight="1">
      <c r="A44" s="690"/>
      <c r="B44" s="690"/>
      <c r="C44" s="690"/>
      <c r="D44" s="690"/>
      <c r="E44" s="677">
        <v>4</v>
      </c>
      <c r="F44" s="682"/>
      <c r="G44" s="722" t="s">
        <v>707</v>
      </c>
      <c r="H44" s="691"/>
      <c r="I44" s="692">
        <v>2901000</v>
      </c>
      <c r="J44" s="727">
        <v>46080</v>
      </c>
      <c r="K44" s="719">
        <f t="shared" si="24"/>
        <v>2736792.45</v>
      </c>
      <c r="L44" s="709">
        <f t="shared" si="25"/>
        <v>0</v>
      </c>
      <c r="M44" s="709">
        <f t="shared" si="26"/>
        <v>0</v>
      </c>
      <c r="N44" s="709">
        <f t="shared" si="30"/>
        <v>0</v>
      </c>
      <c r="O44" s="709">
        <f t="shared" si="28"/>
        <v>0</v>
      </c>
      <c r="P44" s="709">
        <f t="shared" si="29"/>
        <v>0</v>
      </c>
      <c r="Q44" s="709"/>
      <c r="R44" s="709">
        <f>ROUND(I44/1.06,2)</f>
        <v>2736792.45</v>
      </c>
      <c r="S44" s="728"/>
      <c r="T44" s="728"/>
      <c r="U44" s="728"/>
      <c r="V44" s="728"/>
      <c r="W44" s="728"/>
      <c r="X44" s="728"/>
      <c r="Y44" s="728"/>
      <c r="Z44" s="728"/>
      <c r="AA44" s="728"/>
      <c r="AB44" s="728"/>
      <c r="AC44" s="728"/>
      <c r="AD44" s="728"/>
      <c r="AE44" s="728"/>
      <c r="AF44" s="728"/>
      <c r="AG44" s="728"/>
      <c r="AH44" s="728"/>
      <c r="AI44" s="728"/>
      <c r="AJ44" s="728"/>
      <c r="AK44" s="728"/>
      <c r="AL44" s="728"/>
      <c r="AM44" s="728"/>
      <c r="AN44" s="728"/>
      <c r="AO44" s="690" t="s">
        <v>285</v>
      </c>
      <c r="AP44" s="710" t="s">
        <v>741</v>
      </c>
      <c r="AQ44" s="799" t="s">
        <v>771</v>
      </c>
    </row>
    <row r="45" spans="1:43" ht="15" customHeight="1">
      <c r="A45" s="690"/>
      <c r="B45" s="690"/>
      <c r="C45" s="690"/>
      <c r="D45" s="690"/>
      <c r="E45" s="677">
        <v>5</v>
      </c>
      <c r="F45" s="682"/>
      <c r="G45" s="722" t="s">
        <v>858</v>
      </c>
      <c r="H45" s="691"/>
      <c r="I45" s="692">
        <v>2816000</v>
      </c>
      <c r="J45" s="729">
        <v>46112</v>
      </c>
      <c r="K45" s="719">
        <f t="shared" si="24"/>
        <v>2656603.77</v>
      </c>
      <c r="L45" s="709">
        <f t="shared" si="25"/>
        <v>0</v>
      </c>
      <c r="M45" s="709">
        <f t="shared" si="26"/>
        <v>0</v>
      </c>
      <c r="N45" s="709">
        <f t="shared" si="30"/>
        <v>0</v>
      </c>
      <c r="O45" s="709">
        <f t="shared" si="28"/>
        <v>0</v>
      </c>
      <c r="P45" s="709">
        <f t="shared" si="29"/>
        <v>0</v>
      </c>
      <c r="Q45" s="709"/>
      <c r="R45" s="709"/>
      <c r="S45" s="730">
        <f>ROUND(I45/1.06,2)</f>
        <v>2656603.77</v>
      </c>
      <c r="T45" s="728"/>
      <c r="U45" s="728"/>
      <c r="V45" s="728"/>
      <c r="W45" s="728"/>
      <c r="X45" s="728"/>
      <c r="Y45" s="728"/>
      <c r="Z45" s="728"/>
      <c r="AA45" s="728"/>
      <c r="AB45" s="728"/>
      <c r="AC45" s="728"/>
      <c r="AD45" s="728"/>
      <c r="AE45" s="728"/>
      <c r="AF45" s="728"/>
      <c r="AG45" s="728"/>
      <c r="AH45" s="728"/>
      <c r="AI45" s="728"/>
      <c r="AJ45" s="728"/>
      <c r="AK45" s="728"/>
      <c r="AL45" s="728"/>
      <c r="AM45" s="728"/>
      <c r="AN45" s="728"/>
      <c r="AO45" s="690" t="s">
        <v>285</v>
      </c>
      <c r="AP45" s="710" t="s">
        <v>741</v>
      </c>
      <c r="AQ45" s="799" t="s">
        <v>771</v>
      </c>
    </row>
    <row r="46" spans="1:43" ht="15" customHeight="1">
      <c r="A46" s="690"/>
      <c r="B46" s="690"/>
      <c r="C46" s="690"/>
      <c r="D46" s="690"/>
      <c r="E46" s="677">
        <v>6</v>
      </c>
      <c r="F46" s="682"/>
      <c r="G46" s="722" t="s">
        <v>859</v>
      </c>
      <c r="H46" s="691"/>
      <c r="I46" s="692">
        <v>2795000</v>
      </c>
      <c r="J46" s="729">
        <v>46112</v>
      </c>
      <c r="K46" s="719">
        <f t="shared" si="24"/>
        <v>2636792.4500000002</v>
      </c>
      <c r="L46" s="709">
        <f t="shared" si="25"/>
        <v>0</v>
      </c>
      <c r="M46" s="709">
        <f t="shared" si="26"/>
        <v>0</v>
      </c>
      <c r="N46" s="709">
        <f t="shared" si="30"/>
        <v>0</v>
      </c>
      <c r="O46" s="709">
        <f t="shared" si="28"/>
        <v>0</v>
      </c>
      <c r="P46" s="709">
        <f t="shared" si="29"/>
        <v>0</v>
      </c>
      <c r="Q46" s="709"/>
      <c r="R46" s="709"/>
      <c r="S46" s="730">
        <f>ROUND(I46/1.06,2)</f>
        <v>2636792.4500000002</v>
      </c>
      <c r="T46" s="728"/>
      <c r="U46" s="728"/>
      <c r="V46" s="728"/>
      <c r="W46" s="728"/>
      <c r="X46" s="728"/>
      <c r="Y46" s="728"/>
      <c r="Z46" s="728"/>
      <c r="AA46" s="728"/>
      <c r="AB46" s="728"/>
      <c r="AC46" s="728"/>
      <c r="AD46" s="728"/>
      <c r="AE46" s="728"/>
      <c r="AF46" s="728"/>
      <c r="AG46" s="728"/>
      <c r="AH46" s="728"/>
      <c r="AI46" s="728"/>
      <c r="AJ46" s="728"/>
      <c r="AK46" s="728"/>
      <c r="AL46" s="728"/>
      <c r="AM46" s="728"/>
      <c r="AN46" s="728"/>
      <c r="AO46" s="690" t="s">
        <v>285</v>
      </c>
      <c r="AP46" s="710" t="s">
        <v>741</v>
      </c>
      <c r="AQ46" s="799" t="s">
        <v>771</v>
      </c>
    </row>
    <row r="47" spans="1:43" ht="15" customHeight="1">
      <c r="A47" s="690"/>
      <c r="B47" s="690"/>
      <c r="C47" s="690"/>
      <c r="D47" s="690"/>
      <c r="E47" s="677">
        <v>7</v>
      </c>
      <c r="F47" s="682"/>
      <c r="G47" s="722" t="s">
        <v>860</v>
      </c>
      <c r="H47" s="691"/>
      <c r="I47" s="692">
        <v>2923000</v>
      </c>
      <c r="J47" s="729">
        <v>46112</v>
      </c>
      <c r="K47" s="719">
        <f t="shared" si="24"/>
        <v>2757547.17</v>
      </c>
      <c r="L47" s="709">
        <f t="shared" si="25"/>
        <v>0</v>
      </c>
      <c r="M47" s="709">
        <f t="shared" si="26"/>
        <v>0</v>
      </c>
      <c r="N47" s="709">
        <f t="shared" si="30"/>
        <v>0</v>
      </c>
      <c r="O47" s="709">
        <f t="shared" si="28"/>
        <v>0</v>
      </c>
      <c r="P47" s="709">
        <f t="shared" si="29"/>
        <v>0</v>
      </c>
      <c r="Q47" s="709"/>
      <c r="R47" s="709"/>
      <c r="S47" s="730">
        <f>ROUND(I47/1.06,2)</f>
        <v>2757547.17</v>
      </c>
      <c r="T47" s="728"/>
      <c r="U47" s="728"/>
      <c r="V47" s="728"/>
      <c r="W47" s="728"/>
      <c r="X47" s="728"/>
      <c r="Y47" s="728"/>
      <c r="Z47" s="728"/>
      <c r="AA47" s="728"/>
      <c r="AB47" s="728"/>
      <c r="AC47" s="728"/>
      <c r="AD47" s="728"/>
      <c r="AE47" s="728"/>
      <c r="AF47" s="728"/>
      <c r="AG47" s="728"/>
      <c r="AH47" s="728"/>
      <c r="AI47" s="728"/>
      <c r="AJ47" s="728"/>
      <c r="AK47" s="728"/>
      <c r="AL47" s="728"/>
      <c r="AM47" s="728"/>
      <c r="AN47" s="728"/>
      <c r="AO47" s="690" t="s">
        <v>285</v>
      </c>
      <c r="AP47" s="710" t="s">
        <v>741</v>
      </c>
      <c r="AQ47" s="799" t="s">
        <v>771</v>
      </c>
    </row>
    <row r="48" spans="1:43" ht="15" customHeight="1">
      <c r="A48" s="690"/>
      <c r="B48" s="690"/>
      <c r="C48" s="690"/>
      <c r="D48" s="690"/>
      <c r="E48" s="677">
        <v>8</v>
      </c>
      <c r="F48" s="682"/>
      <c r="G48" s="722" t="s">
        <v>861</v>
      </c>
      <c r="H48" s="691"/>
      <c r="I48" s="692">
        <f>277.934246*10000</f>
        <v>2779342.46</v>
      </c>
      <c r="J48" s="729">
        <v>46112</v>
      </c>
      <c r="K48" s="719">
        <f t="shared" si="24"/>
        <v>2622021.19</v>
      </c>
      <c r="L48" s="709">
        <f t="shared" si="25"/>
        <v>0</v>
      </c>
      <c r="M48" s="709">
        <f t="shared" si="26"/>
        <v>0</v>
      </c>
      <c r="N48" s="709">
        <f t="shared" si="30"/>
        <v>0</v>
      </c>
      <c r="O48" s="709">
        <f t="shared" si="28"/>
        <v>0</v>
      </c>
      <c r="P48" s="709">
        <f t="shared" si="29"/>
        <v>0</v>
      </c>
      <c r="Q48" s="709"/>
      <c r="R48" s="709"/>
      <c r="S48" s="730">
        <f>ROUND(I48/1.06,2)</f>
        <v>2622021.19</v>
      </c>
      <c r="T48" s="728"/>
      <c r="U48" s="728"/>
      <c r="V48" s="728"/>
      <c r="W48" s="728"/>
      <c r="X48" s="728"/>
      <c r="Y48" s="728"/>
      <c r="Z48" s="728"/>
      <c r="AA48" s="728"/>
      <c r="AB48" s="728"/>
      <c r="AC48" s="728"/>
      <c r="AD48" s="728"/>
      <c r="AE48" s="728"/>
      <c r="AF48" s="728"/>
      <c r="AG48" s="728"/>
      <c r="AH48" s="728"/>
      <c r="AI48" s="728"/>
      <c r="AJ48" s="728"/>
      <c r="AK48" s="728"/>
      <c r="AL48" s="728"/>
      <c r="AM48" s="728"/>
      <c r="AN48" s="728"/>
      <c r="AO48" s="690" t="s">
        <v>285</v>
      </c>
      <c r="AP48" s="710" t="s">
        <v>741</v>
      </c>
      <c r="AQ48" s="799" t="s">
        <v>771</v>
      </c>
    </row>
    <row r="49" spans="1:43" ht="15" customHeight="1">
      <c r="A49" s="690"/>
      <c r="B49" s="690"/>
      <c r="C49" s="690"/>
      <c r="D49" s="690"/>
      <c r="E49" s="677">
        <v>9</v>
      </c>
      <c r="F49" s="682"/>
      <c r="G49" s="722" t="s">
        <v>862</v>
      </c>
      <c r="H49" s="691"/>
      <c r="I49" s="692">
        <v>8338027.3700000001</v>
      </c>
      <c r="J49" s="729">
        <v>46142</v>
      </c>
      <c r="K49" s="719">
        <f t="shared" si="24"/>
        <v>7866063.5599999996</v>
      </c>
      <c r="L49" s="709">
        <f t="shared" si="25"/>
        <v>0</v>
      </c>
      <c r="M49" s="709">
        <f t="shared" si="26"/>
        <v>0</v>
      </c>
      <c r="N49" s="709">
        <f t="shared" si="30"/>
        <v>0</v>
      </c>
      <c r="O49" s="709">
        <f t="shared" si="28"/>
        <v>0</v>
      </c>
      <c r="P49" s="709">
        <f t="shared" si="29"/>
        <v>0</v>
      </c>
      <c r="Q49" s="709"/>
      <c r="R49" s="709"/>
      <c r="S49" s="728"/>
      <c r="T49" s="730">
        <f>ROUND(I49/1.06,2)</f>
        <v>7866063.5599999996</v>
      </c>
      <c r="U49" s="728"/>
      <c r="V49" s="728"/>
      <c r="W49" s="728"/>
      <c r="X49" s="728"/>
      <c r="Y49" s="728"/>
      <c r="Z49" s="728"/>
      <c r="AA49" s="728"/>
      <c r="AB49" s="728"/>
      <c r="AC49" s="728"/>
      <c r="AD49" s="728"/>
      <c r="AE49" s="728"/>
      <c r="AF49" s="728"/>
      <c r="AG49" s="728"/>
      <c r="AH49" s="728"/>
      <c r="AI49" s="728"/>
      <c r="AJ49" s="728"/>
      <c r="AK49" s="728"/>
      <c r="AL49" s="728"/>
      <c r="AM49" s="728"/>
      <c r="AN49" s="728"/>
      <c r="AO49" s="690" t="s">
        <v>285</v>
      </c>
      <c r="AP49" s="710" t="s">
        <v>741</v>
      </c>
      <c r="AQ49" s="799" t="s">
        <v>771</v>
      </c>
    </row>
    <row r="50" spans="1:43" ht="15" customHeight="1">
      <c r="A50" s="690"/>
      <c r="B50" s="690"/>
      <c r="C50" s="690"/>
      <c r="D50" s="690"/>
      <c r="E50" s="677">
        <v>10</v>
      </c>
      <c r="F50" s="682"/>
      <c r="G50" s="722" t="s">
        <v>507</v>
      </c>
      <c r="H50" s="691">
        <v>45894</v>
      </c>
      <c r="I50" s="692">
        <v>2915000</v>
      </c>
      <c r="J50" s="729">
        <v>46203</v>
      </c>
      <c r="K50" s="719">
        <f t="shared" si="24"/>
        <v>2750000</v>
      </c>
      <c r="L50" s="709">
        <f t="shared" si="25"/>
        <v>0</v>
      </c>
      <c r="M50" s="709">
        <f t="shared" si="26"/>
        <v>0</v>
      </c>
      <c r="N50" s="709">
        <f t="shared" si="30"/>
        <v>0</v>
      </c>
      <c r="O50" s="709">
        <f t="shared" si="28"/>
        <v>0</v>
      </c>
      <c r="P50" s="709">
        <f t="shared" si="29"/>
        <v>0</v>
      </c>
      <c r="Q50" s="709"/>
      <c r="R50" s="709"/>
      <c r="S50" s="728"/>
      <c r="T50" s="728"/>
      <c r="U50" s="728"/>
      <c r="V50" s="728">
        <f>ROUND(I50/1.06,2)</f>
        <v>2750000</v>
      </c>
      <c r="W50" s="728"/>
      <c r="X50" s="728"/>
      <c r="Y50" s="728"/>
      <c r="Z50" s="728"/>
      <c r="AA50" s="728"/>
      <c r="AB50" s="728"/>
      <c r="AC50" s="728"/>
      <c r="AD50" s="728"/>
      <c r="AE50" s="728"/>
      <c r="AF50" s="728"/>
      <c r="AG50" s="728"/>
      <c r="AH50" s="728"/>
      <c r="AI50" s="728"/>
      <c r="AJ50" s="728"/>
      <c r="AK50" s="728"/>
      <c r="AL50" s="728"/>
      <c r="AM50" s="728"/>
      <c r="AN50" s="728"/>
      <c r="AO50" s="690" t="s">
        <v>285</v>
      </c>
      <c r="AP50" s="710" t="s">
        <v>741</v>
      </c>
      <c r="AQ50" s="799" t="s">
        <v>771</v>
      </c>
    </row>
    <row r="51" spans="1:43" ht="15" customHeight="1" thickBot="1">
      <c r="A51" s="690"/>
      <c r="B51" s="690"/>
      <c r="C51" s="690"/>
      <c r="D51" s="690"/>
      <c r="E51" s="677">
        <v>11</v>
      </c>
      <c r="F51" s="682"/>
      <c r="G51" s="722" t="s">
        <v>508</v>
      </c>
      <c r="H51" s="691"/>
      <c r="I51" s="692">
        <v>2770000</v>
      </c>
      <c r="J51" s="729">
        <v>46203</v>
      </c>
      <c r="K51" s="719">
        <f t="shared" si="24"/>
        <v>2613207.5499999998</v>
      </c>
      <c r="L51" s="709">
        <f t="shared" si="25"/>
        <v>0</v>
      </c>
      <c r="M51" s="709">
        <f t="shared" si="26"/>
        <v>0</v>
      </c>
      <c r="N51" s="709">
        <f t="shared" si="30"/>
        <v>0</v>
      </c>
      <c r="O51" s="709">
        <f t="shared" si="28"/>
        <v>0</v>
      </c>
      <c r="P51" s="709">
        <f t="shared" si="29"/>
        <v>0</v>
      </c>
      <c r="Q51" s="709"/>
      <c r="R51" s="709"/>
      <c r="S51" s="728"/>
      <c r="T51" s="728"/>
      <c r="U51" s="728"/>
      <c r="V51" s="728">
        <f>ROUND(I51/1.06,2)</f>
        <v>2613207.5499999998</v>
      </c>
      <c r="W51" s="728"/>
      <c r="X51" s="728"/>
      <c r="Y51" s="728"/>
      <c r="Z51" s="728"/>
      <c r="AA51" s="728"/>
      <c r="AB51" s="728"/>
      <c r="AC51" s="728"/>
      <c r="AD51" s="728"/>
      <c r="AE51" s="728"/>
      <c r="AF51" s="728"/>
      <c r="AG51" s="728"/>
      <c r="AH51" s="728"/>
      <c r="AI51" s="728"/>
      <c r="AJ51" s="728"/>
      <c r="AK51" s="728"/>
      <c r="AL51" s="728"/>
      <c r="AM51" s="728"/>
      <c r="AN51" s="728"/>
      <c r="AO51" s="690" t="s">
        <v>285</v>
      </c>
      <c r="AP51" s="710" t="s">
        <v>741</v>
      </c>
      <c r="AQ51" s="799" t="s">
        <v>771</v>
      </c>
    </row>
    <row r="52" spans="1:43" s="717" customFormat="1" ht="14.25" customHeight="1">
      <c r="A52" s="708"/>
      <c r="B52" s="708"/>
      <c r="C52" s="708"/>
      <c r="D52" s="708"/>
      <c r="E52" s="712"/>
      <c r="F52" s="713"/>
      <c r="G52" s="708"/>
      <c r="H52" s="711" t="s">
        <v>0</v>
      </c>
      <c r="I52" s="714"/>
      <c r="J52" s="715"/>
      <c r="K52" s="721">
        <f>SUM(K41:K51)</f>
        <v>41497320.999999993</v>
      </c>
      <c r="L52" s="721">
        <f t="shared" ref="L52:M52" si="31">SUM(L41:L51)</f>
        <v>0</v>
      </c>
      <c r="M52" s="721">
        <f t="shared" si="31"/>
        <v>0</v>
      </c>
      <c r="N52" s="709">
        <f t="shared" si="30"/>
        <v>0</v>
      </c>
      <c r="O52" s="709">
        <f t="shared" si="28"/>
        <v>0</v>
      </c>
      <c r="P52" s="709">
        <f t="shared" si="29"/>
        <v>0</v>
      </c>
      <c r="Q52" s="721">
        <f>SUM(Q41:Q51)</f>
        <v>14858292.859999999</v>
      </c>
      <c r="R52" s="721">
        <f t="shared" ref="R52:AN52" si="32">SUM(R41:R51)</f>
        <v>2736792.45</v>
      </c>
      <c r="S52" s="721">
        <f t="shared" si="32"/>
        <v>10672964.58</v>
      </c>
      <c r="T52" s="721">
        <f t="shared" si="32"/>
        <v>7866063.5599999996</v>
      </c>
      <c r="U52" s="721">
        <f t="shared" si="32"/>
        <v>0</v>
      </c>
      <c r="V52" s="721">
        <f t="shared" si="32"/>
        <v>5363207.55</v>
      </c>
      <c r="W52" s="721">
        <f t="shared" si="32"/>
        <v>0</v>
      </c>
      <c r="X52" s="721">
        <f t="shared" si="32"/>
        <v>0</v>
      </c>
      <c r="Y52" s="721">
        <f t="shared" si="32"/>
        <v>0</v>
      </c>
      <c r="Z52" s="721">
        <f t="shared" si="32"/>
        <v>0</v>
      </c>
      <c r="AA52" s="721">
        <f t="shared" si="32"/>
        <v>0</v>
      </c>
      <c r="AB52" s="721">
        <f t="shared" si="32"/>
        <v>0</v>
      </c>
      <c r="AC52" s="721">
        <f t="shared" si="32"/>
        <v>0</v>
      </c>
      <c r="AD52" s="721">
        <f t="shared" si="32"/>
        <v>0</v>
      </c>
      <c r="AE52" s="721">
        <f t="shared" si="32"/>
        <v>0</v>
      </c>
      <c r="AF52" s="721">
        <f t="shared" si="32"/>
        <v>0</v>
      </c>
      <c r="AG52" s="721">
        <f t="shared" si="32"/>
        <v>0</v>
      </c>
      <c r="AH52" s="721">
        <f t="shared" si="32"/>
        <v>0</v>
      </c>
      <c r="AI52" s="721">
        <f t="shared" si="32"/>
        <v>0</v>
      </c>
      <c r="AJ52" s="721">
        <f t="shared" si="32"/>
        <v>0</v>
      </c>
      <c r="AK52" s="721">
        <f t="shared" si="32"/>
        <v>0</v>
      </c>
      <c r="AL52" s="721">
        <f t="shared" si="32"/>
        <v>0</v>
      </c>
      <c r="AM52" s="721">
        <f t="shared" si="32"/>
        <v>0</v>
      </c>
      <c r="AN52" s="721">
        <f t="shared" si="32"/>
        <v>0</v>
      </c>
      <c r="AO52" s="690" t="s">
        <v>285</v>
      </c>
      <c r="AP52" s="716"/>
    </row>
    <row r="53" spans="1:43" ht="15" customHeight="1">
      <c r="A53" s="690"/>
      <c r="B53" s="690"/>
      <c r="C53" s="690"/>
      <c r="D53" s="690">
        <v>4</v>
      </c>
      <c r="E53" s="677" t="s">
        <v>863</v>
      </c>
      <c r="F53" s="682"/>
      <c r="G53" s="690"/>
      <c r="H53" s="691"/>
      <c r="I53" s="692"/>
      <c r="J53" s="693"/>
      <c r="K53" s="709"/>
      <c r="L53" s="709"/>
      <c r="M53" s="709"/>
      <c r="N53" s="709"/>
      <c r="O53" s="709"/>
      <c r="P53" s="477"/>
      <c r="Q53" s="709"/>
      <c r="R53" s="709"/>
      <c r="S53" s="709"/>
      <c r="T53" s="709"/>
      <c r="U53" s="709"/>
      <c r="V53" s="709"/>
      <c r="W53" s="709"/>
      <c r="X53" s="709"/>
      <c r="Y53" s="709"/>
      <c r="Z53" s="709"/>
      <c r="AA53" s="709"/>
      <c r="AB53" s="709"/>
      <c r="AC53" s="709"/>
      <c r="AD53" s="709"/>
      <c r="AE53" s="709"/>
      <c r="AF53" s="709"/>
      <c r="AG53" s="709"/>
      <c r="AH53" s="709"/>
      <c r="AI53" s="709"/>
      <c r="AJ53" s="709"/>
      <c r="AK53" s="709"/>
      <c r="AL53" s="709"/>
      <c r="AM53" s="709"/>
      <c r="AN53" s="709"/>
      <c r="AO53" s="690" t="s">
        <v>285</v>
      </c>
      <c r="AP53" s="710"/>
    </row>
    <row r="54" spans="1:43" ht="14.25" customHeight="1">
      <c r="A54" s="690"/>
      <c r="B54" s="690"/>
      <c r="C54" s="690"/>
      <c r="D54" s="690"/>
      <c r="E54" s="677" t="s">
        <v>848</v>
      </c>
      <c r="F54" s="683" t="s">
        <v>854</v>
      </c>
      <c r="G54" s="682" t="s">
        <v>501</v>
      </c>
      <c r="H54" s="691" t="s">
        <v>502</v>
      </c>
      <c r="I54" s="685" t="s">
        <v>503</v>
      </c>
      <c r="J54" s="686" t="s">
        <v>504</v>
      </c>
      <c r="K54" s="709"/>
      <c r="L54" s="709"/>
      <c r="M54" s="709"/>
      <c r="N54" s="709"/>
      <c r="O54" s="709"/>
      <c r="P54" s="477"/>
      <c r="Q54" s="709"/>
      <c r="R54" s="709"/>
      <c r="S54" s="709"/>
      <c r="T54" s="709"/>
      <c r="U54" s="709"/>
      <c r="V54" s="709"/>
      <c r="W54" s="709"/>
      <c r="X54" s="709"/>
      <c r="Y54" s="709"/>
      <c r="Z54" s="709"/>
      <c r="AA54" s="709"/>
      <c r="AB54" s="709"/>
      <c r="AC54" s="709"/>
      <c r="AD54" s="709"/>
      <c r="AE54" s="709"/>
      <c r="AF54" s="709"/>
      <c r="AG54" s="709"/>
      <c r="AH54" s="709"/>
      <c r="AI54" s="709"/>
      <c r="AJ54" s="709"/>
      <c r="AK54" s="709"/>
      <c r="AL54" s="709"/>
      <c r="AM54" s="709"/>
      <c r="AN54" s="709"/>
      <c r="AO54" s="690" t="s">
        <v>285</v>
      </c>
      <c r="AP54" s="710"/>
    </row>
    <row r="55" spans="1:43" customFormat="1" ht="14.25" customHeight="1">
      <c r="A55" s="690"/>
      <c r="B55" s="690"/>
      <c r="C55" s="690"/>
      <c r="D55" s="690"/>
      <c r="E55" s="1019">
        <v>1</v>
      </c>
      <c r="F55" s="683"/>
      <c r="G55" s="1026" t="s">
        <v>973</v>
      </c>
      <c r="H55" s="1014">
        <v>45941</v>
      </c>
      <c r="I55" s="1027">
        <v>2900000</v>
      </c>
      <c r="J55" s="1028">
        <v>46142</v>
      </c>
      <c r="K55" s="719">
        <f>SUM(Q55:AB55)</f>
        <v>2735849.06</v>
      </c>
      <c r="L55" s="709">
        <f>SUM(AC55:AH55)</f>
        <v>0</v>
      </c>
      <c r="M55" s="709">
        <f>SUM(AC55:AN55)</f>
        <v>0</v>
      </c>
      <c r="N55" s="709">
        <f t="shared" ref="N55:N59" si="33">K55-SUM(Q55:AB55)</f>
        <v>0</v>
      </c>
      <c r="O55" s="709">
        <f t="shared" ref="O55:O59" si="34">L55-SUM(AC55:AH55)</f>
        <v>0</v>
      </c>
      <c r="P55" s="709">
        <f t="shared" ref="P55:P59" si="35">M55-SUM(AC55:AN55)</f>
        <v>0</v>
      </c>
      <c r="Q55" s="709"/>
      <c r="R55" s="709"/>
      <c r="S55" s="728"/>
      <c r="T55" s="730">
        <f>ROUND(I55/1.06,2)</f>
        <v>2735849.06</v>
      </c>
      <c r="U55" s="728"/>
      <c r="V55" s="728"/>
      <c r="W55" s="728"/>
      <c r="X55" s="728"/>
      <c r="Y55" s="728"/>
      <c r="Z55" s="728"/>
      <c r="AA55" s="728"/>
      <c r="AB55" s="728"/>
      <c r="AC55" s="728"/>
      <c r="AD55" s="728"/>
      <c r="AE55" s="728"/>
      <c r="AF55" s="728"/>
      <c r="AG55" s="728"/>
      <c r="AH55" s="728"/>
      <c r="AI55" s="728"/>
      <c r="AJ55" s="728"/>
      <c r="AK55" s="728"/>
      <c r="AL55" s="728"/>
      <c r="AM55" s="728"/>
      <c r="AN55" s="728"/>
      <c r="AO55" s="690" t="s">
        <v>285</v>
      </c>
      <c r="AP55" s="710" t="s">
        <v>741</v>
      </c>
      <c r="AQ55" s="799" t="s">
        <v>771</v>
      </c>
    </row>
    <row r="56" spans="1:43" customFormat="1" ht="14.25" customHeight="1">
      <c r="A56" s="690"/>
      <c r="B56" s="690"/>
      <c r="C56" s="690"/>
      <c r="D56" s="690"/>
      <c r="E56" s="1019">
        <v>2</v>
      </c>
      <c r="F56" s="683"/>
      <c r="G56" s="1026" t="s">
        <v>974</v>
      </c>
      <c r="H56" s="1014">
        <v>45941</v>
      </c>
      <c r="I56" s="1027">
        <v>2900000</v>
      </c>
      <c r="J56" s="1028">
        <v>46142</v>
      </c>
      <c r="K56" s="719">
        <f t="shared" ref="K56:K58" si="36">SUM(Q56:AB56)</f>
        <v>2735849.06</v>
      </c>
      <c r="L56" s="709">
        <f t="shared" ref="L56:L58" si="37">SUM(AC56:AH56)</f>
        <v>0</v>
      </c>
      <c r="M56" s="709">
        <f t="shared" ref="M56:M57" si="38">SUM(AC56:AN56)</f>
        <v>0</v>
      </c>
      <c r="N56" s="709">
        <f t="shared" si="33"/>
        <v>0</v>
      </c>
      <c r="O56" s="709">
        <f t="shared" si="34"/>
        <v>0</v>
      </c>
      <c r="P56" s="709">
        <f t="shared" si="35"/>
        <v>0</v>
      </c>
      <c r="Q56" s="709"/>
      <c r="R56" s="709"/>
      <c r="S56" s="728"/>
      <c r="T56" s="730">
        <f>ROUND(I56/1.06,2)</f>
        <v>2735849.06</v>
      </c>
      <c r="U56" s="728"/>
      <c r="V56" s="728"/>
      <c r="W56" s="728"/>
      <c r="X56" s="728"/>
      <c r="Y56" s="728"/>
      <c r="Z56" s="728"/>
      <c r="AA56" s="728"/>
      <c r="AB56" s="728"/>
      <c r="AC56" s="728"/>
      <c r="AD56" s="728"/>
      <c r="AE56" s="728"/>
      <c r="AF56" s="728"/>
      <c r="AG56" s="728"/>
      <c r="AH56" s="728"/>
      <c r="AI56" s="728"/>
      <c r="AJ56" s="728"/>
      <c r="AK56" s="728"/>
      <c r="AL56" s="728"/>
      <c r="AM56" s="728"/>
      <c r="AN56" s="728"/>
      <c r="AO56" s="690" t="s">
        <v>285</v>
      </c>
      <c r="AP56" s="710" t="s">
        <v>741</v>
      </c>
      <c r="AQ56" s="799" t="s">
        <v>771</v>
      </c>
    </row>
    <row r="57" spans="1:43" customFormat="1" ht="14.25" customHeight="1">
      <c r="A57" s="690"/>
      <c r="B57" s="690"/>
      <c r="C57" s="690"/>
      <c r="D57" s="690"/>
      <c r="E57" s="1019">
        <v>3</v>
      </c>
      <c r="F57" s="683"/>
      <c r="G57" s="1026" t="s">
        <v>975</v>
      </c>
      <c r="H57" s="1014">
        <v>45941</v>
      </c>
      <c r="I57" s="1027">
        <v>2900000</v>
      </c>
      <c r="J57" s="1028">
        <v>46387</v>
      </c>
      <c r="K57" s="719">
        <f t="shared" si="36"/>
        <v>2735849.06</v>
      </c>
      <c r="L57" s="709">
        <f t="shared" si="37"/>
        <v>0</v>
      </c>
      <c r="M57" s="709">
        <f t="shared" si="38"/>
        <v>0</v>
      </c>
      <c r="N57" s="709">
        <f t="shared" ref="N57:N58" si="39">K57-SUM(Q57:AB57)</f>
        <v>0</v>
      </c>
      <c r="O57" s="709">
        <f t="shared" ref="O57:O58" si="40">L57-SUM(AC57:AH57)</f>
        <v>0</v>
      </c>
      <c r="P57" s="709">
        <f t="shared" ref="P57:P58" si="41">M57-SUM(AC57:AN57)</f>
        <v>0</v>
      </c>
      <c r="Q57" s="709"/>
      <c r="R57" s="709"/>
      <c r="S57" s="728"/>
      <c r="T57" s="730"/>
      <c r="U57" s="728"/>
      <c r="V57" s="728"/>
      <c r="W57" s="728"/>
      <c r="X57" s="728"/>
      <c r="Y57" s="728"/>
      <c r="Z57" s="728"/>
      <c r="AA57" s="728"/>
      <c r="AB57" s="1029">
        <f>ROUND(I57/1.06,2)</f>
        <v>2735849.06</v>
      </c>
      <c r="AC57" s="728"/>
      <c r="AD57" s="728"/>
      <c r="AE57" s="728"/>
      <c r="AF57" s="728"/>
      <c r="AG57" s="728"/>
      <c r="AH57" s="728"/>
      <c r="AI57" s="728"/>
      <c r="AJ57" s="728"/>
      <c r="AK57" s="728"/>
      <c r="AL57" s="728"/>
      <c r="AM57" s="728"/>
      <c r="AN57" s="728"/>
      <c r="AO57" s="690" t="s">
        <v>285</v>
      </c>
      <c r="AP57" s="710" t="s">
        <v>741</v>
      </c>
      <c r="AQ57" s="799" t="s">
        <v>771</v>
      </c>
    </row>
    <row r="58" spans="1:43" customFormat="1" ht="14.25" customHeight="1" thickBot="1">
      <c r="A58" s="690"/>
      <c r="B58" s="690"/>
      <c r="C58" s="690"/>
      <c r="D58" s="690"/>
      <c r="E58" s="1019">
        <v>4</v>
      </c>
      <c r="F58" s="683"/>
      <c r="G58" s="1026" t="s">
        <v>976</v>
      </c>
      <c r="H58" s="1014">
        <v>45941</v>
      </c>
      <c r="I58" s="1027">
        <v>2900000</v>
      </c>
      <c r="J58" s="1028">
        <v>46387</v>
      </c>
      <c r="K58" s="719">
        <f t="shared" si="36"/>
        <v>2735849.06</v>
      </c>
      <c r="L58" s="709">
        <f t="shared" si="37"/>
        <v>0</v>
      </c>
      <c r="M58" s="709">
        <f>SUM(AC58:AN58)</f>
        <v>0</v>
      </c>
      <c r="N58" s="709">
        <f t="shared" si="39"/>
        <v>0</v>
      </c>
      <c r="O58" s="709">
        <f t="shared" si="40"/>
        <v>0</v>
      </c>
      <c r="P58" s="709">
        <f t="shared" si="41"/>
        <v>0</v>
      </c>
      <c r="Q58" s="709"/>
      <c r="R58" s="709"/>
      <c r="S58" s="728"/>
      <c r="T58" s="730"/>
      <c r="U58" s="728"/>
      <c r="V58" s="728"/>
      <c r="W58" s="728"/>
      <c r="X58" s="728"/>
      <c r="Y58" s="728"/>
      <c r="Z58" s="728"/>
      <c r="AA58" s="728"/>
      <c r="AB58" s="1029">
        <f>ROUND(I58/1.06,2)</f>
        <v>2735849.06</v>
      </c>
      <c r="AC58" s="728"/>
      <c r="AD58" s="728"/>
      <c r="AE58" s="728"/>
      <c r="AF58" s="728"/>
      <c r="AG58" s="728"/>
      <c r="AH58" s="728"/>
      <c r="AI58" s="728"/>
      <c r="AJ58" s="728"/>
      <c r="AK58" s="728"/>
      <c r="AL58" s="728"/>
      <c r="AM58" s="728"/>
      <c r="AN58" s="728"/>
      <c r="AO58" s="690" t="s">
        <v>285</v>
      </c>
      <c r="AP58" s="710" t="s">
        <v>741</v>
      </c>
      <c r="AQ58" s="799" t="s">
        <v>771</v>
      </c>
    </row>
    <row r="59" spans="1:43" s="717" customFormat="1" ht="14.25" customHeight="1">
      <c r="A59" s="708"/>
      <c r="B59" s="708"/>
      <c r="C59" s="708"/>
      <c r="D59" s="708"/>
      <c r="E59" s="712"/>
      <c r="F59" s="713"/>
      <c r="G59" s="708"/>
      <c r="H59" s="711" t="s">
        <v>0</v>
      </c>
      <c r="I59" s="714"/>
      <c r="J59" s="715"/>
      <c r="K59" s="721">
        <f>SUM(K55:K58)</f>
        <v>10943396.24</v>
      </c>
      <c r="L59" s="721">
        <f t="shared" ref="L59:M59" si="42">SUM(L55:L58)</f>
        <v>0</v>
      </c>
      <c r="M59" s="721">
        <f t="shared" si="42"/>
        <v>0</v>
      </c>
      <c r="N59" s="709">
        <f t="shared" si="33"/>
        <v>0</v>
      </c>
      <c r="O59" s="709">
        <f t="shared" si="34"/>
        <v>0</v>
      </c>
      <c r="P59" s="709">
        <f t="shared" si="35"/>
        <v>0</v>
      </c>
      <c r="Q59" s="721">
        <f t="shared" ref="Q59" si="43">SUM(Q55:Q58)</f>
        <v>0</v>
      </c>
      <c r="R59" s="721">
        <f t="shared" ref="R59" si="44">SUM(R55:R58)</f>
        <v>0</v>
      </c>
      <c r="S59" s="721">
        <f t="shared" ref="S59" si="45">SUM(S55:S58)</f>
        <v>0</v>
      </c>
      <c r="T59" s="721">
        <f t="shared" ref="T59" si="46">SUM(T55:T58)</f>
        <v>5471698.1200000001</v>
      </c>
      <c r="U59" s="721">
        <f t="shared" ref="U59" si="47">SUM(U55:U58)</f>
        <v>0</v>
      </c>
      <c r="V59" s="721">
        <f t="shared" ref="V59" si="48">SUM(V55:V58)</f>
        <v>0</v>
      </c>
      <c r="W59" s="721">
        <f t="shared" ref="W59" si="49">SUM(W55:W58)</f>
        <v>0</v>
      </c>
      <c r="X59" s="721">
        <f t="shared" ref="X59" si="50">SUM(X55:X58)</f>
        <v>0</v>
      </c>
      <c r="Y59" s="721">
        <f t="shared" ref="Y59" si="51">SUM(Y55:Y58)</f>
        <v>0</v>
      </c>
      <c r="Z59" s="721">
        <f t="shared" ref="Z59" si="52">SUM(Z55:Z58)</f>
        <v>0</v>
      </c>
      <c r="AA59" s="721">
        <f t="shared" ref="AA59" si="53">SUM(AA55:AA58)</f>
        <v>0</v>
      </c>
      <c r="AB59" s="721">
        <f t="shared" ref="AB59" si="54">SUM(AB55:AB58)</f>
        <v>5471698.1200000001</v>
      </c>
      <c r="AC59" s="721">
        <f t="shared" ref="AC59" si="55">SUM(AC55:AC58)</f>
        <v>0</v>
      </c>
      <c r="AD59" s="721">
        <f t="shared" ref="AD59" si="56">SUM(AD55:AD58)</f>
        <v>0</v>
      </c>
      <c r="AE59" s="721">
        <f t="shared" ref="AE59" si="57">SUM(AE55:AE58)</f>
        <v>0</v>
      </c>
      <c r="AF59" s="721">
        <f t="shared" ref="AF59" si="58">SUM(AF55:AF58)</f>
        <v>0</v>
      </c>
      <c r="AG59" s="721">
        <f t="shared" ref="AG59" si="59">SUM(AG55:AG58)</f>
        <v>0</v>
      </c>
      <c r="AH59" s="721">
        <f t="shared" ref="AH59" si="60">SUM(AH55:AH58)</f>
        <v>0</v>
      </c>
      <c r="AI59" s="721">
        <f t="shared" ref="AI59" si="61">SUM(AI55:AI58)</f>
        <v>0</v>
      </c>
      <c r="AJ59" s="721">
        <f t="shared" ref="AJ59" si="62">SUM(AJ55:AJ58)</f>
        <v>0</v>
      </c>
      <c r="AK59" s="721">
        <f t="shared" ref="AK59" si="63">SUM(AK55:AK58)</f>
        <v>0</v>
      </c>
      <c r="AL59" s="721">
        <f t="shared" ref="AL59" si="64">SUM(AL55:AL58)</f>
        <v>0</v>
      </c>
      <c r="AM59" s="721">
        <f t="shared" ref="AM59" si="65">SUM(AM55:AM58)</f>
        <v>0</v>
      </c>
      <c r="AN59" s="721">
        <f t="shared" ref="AN59" si="66">SUM(AN55:AN58)</f>
        <v>0</v>
      </c>
      <c r="AO59" s="690" t="s">
        <v>285</v>
      </c>
      <c r="AP59" s="716"/>
    </row>
    <row r="60" spans="1:43" ht="15" customHeight="1">
      <c r="A60" s="690"/>
      <c r="B60" s="690"/>
      <c r="C60" s="690"/>
      <c r="D60" s="690">
        <v>5</v>
      </c>
      <c r="E60" s="677" t="s">
        <v>509</v>
      </c>
      <c r="F60" s="682"/>
      <c r="G60" s="690"/>
      <c r="H60" s="691"/>
      <c r="I60" s="692"/>
      <c r="J60" s="693"/>
      <c r="K60" s="709"/>
      <c r="L60" s="709"/>
      <c r="M60" s="709"/>
      <c r="N60" s="709"/>
      <c r="O60" s="709"/>
      <c r="P60" s="477"/>
      <c r="Q60" s="709"/>
      <c r="R60" s="709"/>
      <c r="S60" s="709"/>
      <c r="T60" s="709"/>
      <c r="U60" s="709"/>
      <c r="V60" s="709"/>
      <c r="W60" s="709"/>
      <c r="X60" s="709"/>
      <c r="Y60" s="709"/>
      <c r="Z60" s="709"/>
      <c r="AA60" s="709"/>
      <c r="AB60" s="709"/>
      <c r="AC60" s="709"/>
      <c r="AD60" s="709"/>
      <c r="AE60" s="709"/>
      <c r="AF60" s="709"/>
      <c r="AG60" s="709"/>
      <c r="AH60" s="709"/>
      <c r="AI60" s="709"/>
      <c r="AJ60" s="709"/>
      <c r="AK60" s="709"/>
      <c r="AL60" s="709"/>
      <c r="AM60" s="709"/>
      <c r="AN60" s="709"/>
      <c r="AO60" s="690" t="s">
        <v>285</v>
      </c>
      <c r="AP60" s="710"/>
    </row>
    <row r="61" spans="1:43" ht="14.25" customHeight="1">
      <c r="A61" s="690"/>
      <c r="B61" s="690"/>
      <c r="C61" s="690"/>
      <c r="D61" s="690"/>
      <c r="E61" s="677" t="s">
        <v>848</v>
      </c>
      <c r="F61" s="682" t="s">
        <v>500</v>
      </c>
      <c r="G61" s="682" t="s">
        <v>501</v>
      </c>
      <c r="H61" s="691" t="s">
        <v>502</v>
      </c>
      <c r="I61" s="685" t="s">
        <v>503</v>
      </c>
      <c r="J61" s="686" t="s">
        <v>504</v>
      </c>
      <c r="K61" s="709"/>
      <c r="L61" s="709"/>
      <c r="M61" s="709"/>
      <c r="N61" s="709"/>
      <c r="O61" s="709"/>
      <c r="P61" s="477"/>
      <c r="Q61" s="709"/>
      <c r="R61" s="709"/>
      <c r="S61" s="709"/>
      <c r="T61" s="709"/>
      <c r="U61" s="709"/>
      <c r="V61" s="709"/>
      <c r="W61" s="709"/>
      <c r="X61" s="709"/>
      <c r="Y61" s="709"/>
      <c r="Z61" s="709"/>
      <c r="AA61" s="709"/>
      <c r="AB61" s="709"/>
      <c r="AC61" s="709"/>
      <c r="AD61" s="709"/>
      <c r="AE61" s="709"/>
      <c r="AF61" s="709"/>
      <c r="AG61" s="709"/>
      <c r="AH61" s="709"/>
      <c r="AI61" s="709"/>
      <c r="AJ61" s="709"/>
      <c r="AK61" s="709"/>
      <c r="AL61" s="709"/>
      <c r="AM61" s="709"/>
      <c r="AN61" s="709"/>
      <c r="AO61" s="690" t="s">
        <v>285</v>
      </c>
      <c r="AP61" s="710"/>
    </row>
    <row r="62" spans="1:43" ht="15" customHeight="1">
      <c r="A62" s="690"/>
      <c r="B62" s="690"/>
      <c r="C62" s="690"/>
      <c r="D62" s="690"/>
      <c r="E62" s="677">
        <v>1</v>
      </c>
      <c r="F62" s="682"/>
      <c r="G62" s="1021" t="s">
        <v>511</v>
      </c>
      <c r="H62" s="1014">
        <v>45923</v>
      </c>
      <c r="I62" s="1015">
        <v>2813000</v>
      </c>
      <c r="J62" s="1030">
        <v>46053</v>
      </c>
      <c r="K62" s="719">
        <f>SUM(Q62:AB62)</f>
        <v>2653773.58</v>
      </c>
      <c r="L62" s="709">
        <f>SUM(AC62:AH62)</f>
        <v>0</v>
      </c>
      <c r="M62" s="709">
        <f>SUM(AC62:AN62)</f>
        <v>0</v>
      </c>
      <c r="N62" s="709">
        <f>K62-SUM(Q62:AB62)</f>
        <v>0</v>
      </c>
      <c r="O62" s="709">
        <f t="shared" ref="O62:O78" si="67">L62-SUM(AC62:AH62)</f>
        <v>0</v>
      </c>
      <c r="P62" s="709">
        <f t="shared" ref="P62:P78" si="68">M62-SUM(AC62:AN62)</f>
        <v>0</v>
      </c>
      <c r="Q62" s="709">
        <f>ROUND(I62/1.06,2)</f>
        <v>2653773.58</v>
      </c>
      <c r="R62" s="709"/>
      <c r="S62" s="728"/>
      <c r="T62" s="728"/>
      <c r="U62" s="728"/>
      <c r="V62" s="728"/>
      <c r="W62" s="728"/>
      <c r="X62" s="728"/>
      <c r="Y62" s="728"/>
      <c r="Z62" s="728"/>
      <c r="AA62" s="728"/>
      <c r="AB62" s="728"/>
      <c r="AC62" s="728"/>
      <c r="AD62" s="728"/>
      <c r="AE62" s="728"/>
      <c r="AF62" s="728"/>
      <c r="AG62" s="728"/>
      <c r="AH62" s="728"/>
      <c r="AI62" s="728"/>
      <c r="AJ62" s="728"/>
      <c r="AK62" s="728"/>
      <c r="AL62" s="728"/>
      <c r="AM62" s="728"/>
      <c r="AN62" s="728"/>
      <c r="AO62" s="690" t="s">
        <v>285</v>
      </c>
      <c r="AP62" s="710" t="s">
        <v>741</v>
      </c>
      <c r="AQ62" s="799" t="s">
        <v>771</v>
      </c>
    </row>
    <row r="63" spans="1:43" ht="15" customHeight="1">
      <c r="A63" s="690"/>
      <c r="B63" s="690"/>
      <c r="C63" s="690"/>
      <c r="D63" s="690"/>
      <c r="E63" s="677">
        <v>2</v>
      </c>
      <c r="F63" s="682"/>
      <c r="G63" s="1021" t="s">
        <v>864</v>
      </c>
      <c r="H63" s="1014">
        <v>45923</v>
      </c>
      <c r="I63" s="1015">
        <v>2813000</v>
      </c>
      <c r="J63" s="1016">
        <v>46172</v>
      </c>
      <c r="K63" s="719">
        <f>SUM(Q63:AB63)</f>
        <v>2653773.58</v>
      </c>
      <c r="L63" s="709">
        <f>SUM(AC63:AH63)</f>
        <v>0</v>
      </c>
      <c r="M63" s="709">
        <f>SUM(AC63:AN63)</f>
        <v>0</v>
      </c>
      <c r="N63" s="709">
        <f t="shared" ref="N63:N78" si="69">K63-SUM(Q63:AB63)</f>
        <v>0</v>
      </c>
      <c r="O63" s="709">
        <f t="shared" si="67"/>
        <v>0</v>
      </c>
      <c r="P63" s="709">
        <f t="shared" si="68"/>
        <v>0</v>
      </c>
      <c r="Q63" s="709"/>
      <c r="R63" s="709"/>
      <c r="S63" s="728"/>
      <c r="T63" s="728"/>
      <c r="U63" s="730">
        <f>ROUND(I63/1.06,2)</f>
        <v>2653773.58</v>
      </c>
      <c r="V63" s="728"/>
      <c r="W63" s="728"/>
      <c r="X63" s="728"/>
      <c r="Y63" s="728"/>
      <c r="Z63" s="728"/>
      <c r="AA63" s="728"/>
      <c r="AB63" s="728"/>
      <c r="AC63" s="728"/>
      <c r="AD63" s="728"/>
      <c r="AE63" s="728"/>
      <c r="AF63" s="728"/>
      <c r="AG63" s="728"/>
      <c r="AH63" s="728"/>
      <c r="AI63" s="728"/>
      <c r="AJ63" s="728"/>
      <c r="AK63" s="728"/>
      <c r="AL63" s="728"/>
      <c r="AM63" s="728"/>
      <c r="AN63" s="728"/>
      <c r="AO63" s="690" t="s">
        <v>285</v>
      </c>
      <c r="AP63" s="710" t="s">
        <v>741</v>
      </c>
      <c r="AQ63" s="799" t="s">
        <v>771</v>
      </c>
    </row>
    <row r="64" spans="1:43" ht="15" customHeight="1">
      <c r="A64" s="690"/>
      <c r="B64" s="690"/>
      <c r="C64" s="690"/>
      <c r="D64" s="690"/>
      <c r="E64" s="677">
        <v>3</v>
      </c>
      <c r="F64" s="682"/>
      <c r="G64" s="1021" t="s">
        <v>865</v>
      </c>
      <c r="H64" s="1014">
        <v>45953</v>
      </c>
      <c r="I64" s="1015">
        <v>2813000</v>
      </c>
      <c r="J64" s="1016">
        <v>46172</v>
      </c>
      <c r="K64" s="719">
        <f t="shared" ref="K64:K71" si="70">SUM(Q64:AB64)</f>
        <v>2653773.58</v>
      </c>
      <c r="L64" s="709">
        <f t="shared" ref="L64:L71" si="71">SUM(AC64:AH64)</f>
        <v>0</v>
      </c>
      <c r="M64" s="709">
        <f t="shared" ref="M64:M71" si="72">SUM(AC64:AN64)</f>
        <v>0</v>
      </c>
      <c r="N64" s="709">
        <f t="shared" si="69"/>
        <v>0</v>
      </c>
      <c r="O64" s="709">
        <f t="shared" si="67"/>
        <v>0</v>
      </c>
      <c r="P64" s="709">
        <f t="shared" si="68"/>
        <v>0</v>
      </c>
      <c r="Q64" s="709"/>
      <c r="R64" s="709"/>
      <c r="S64" s="728"/>
      <c r="T64" s="728"/>
      <c r="U64" s="730">
        <f>ROUND(I64/1.06,2)</f>
        <v>2653773.58</v>
      </c>
      <c r="V64" s="728"/>
      <c r="W64" s="728"/>
      <c r="X64" s="728"/>
      <c r="Y64" s="728"/>
      <c r="Z64" s="728"/>
      <c r="AA64" s="728"/>
      <c r="AB64" s="728"/>
      <c r="AC64" s="728"/>
      <c r="AD64" s="728"/>
      <c r="AE64" s="728"/>
      <c r="AF64" s="728"/>
      <c r="AG64" s="728"/>
      <c r="AH64" s="728"/>
      <c r="AI64" s="728"/>
      <c r="AJ64" s="728"/>
      <c r="AK64" s="728"/>
      <c r="AL64" s="728"/>
      <c r="AM64" s="728"/>
      <c r="AN64" s="728"/>
      <c r="AO64" s="690" t="s">
        <v>285</v>
      </c>
      <c r="AP64" s="710" t="s">
        <v>741</v>
      </c>
      <c r="AQ64" s="799" t="s">
        <v>771</v>
      </c>
    </row>
    <row r="65" spans="1:43" ht="15" customHeight="1">
      <c r="A65" s="690"/>
      <c r="B65" s="690"/>
      <c r="C65" s="690"/>
      <c r="D65" s="690"/>
      <c r="E65" s="677">
        <v>4</v>
      </c>
      <c r="F65" s="682"/>
      <c r="G65" s="1021" t="s">
        <v>866</v>
      </c>
      <c r="H65" s="1014">
        <v>45952</v>
      </c>
      <c r="I65" s="1015">
        <v>2861500</v>
      </c>
      <c r="J65" s="1016">
        <v>46172</v>
      </c>
      <c r="K65" s="719">
        <f t="shared" si="70"/>
        <v>2699528.3</v>
      </c>
      <c r="L65" s="709">
        <f t="shared" si="71"/>
        <v>0</v>
      </c>
      <c r="M65" s="709">
        <f t="shared" si="72"/>
        <v>0</v>
      </c>
      <c r="N65" s="709">
        <f t="shared" si="69"/>
        <v>0</v>
      </c>
      <c r="O65" s="709">
        <f t="shared" si="67"/>
        <v>0</v>
      </c>
      <c r="P65" s="709">
        <f t="shared" si="68"/>
        <v>0</v>
      </c>
      <c r="Q65" s="709"/>
      <c r="R65" s="709"/>
      <c r="S65" s="728"/>
      <c r="T65" s="728"/>
      <c r="U65" s="730">
        <f>ROUND(I65/1.06,2)</f>
        <v>2699528.3</v>
      </c>
      <c r="V65" s="728"/>
      <c r="W65" s="728"/>
      <c r="X65" s="728"/>
      <c r="Y65" s="728"/>
      <c r="Z65" s="728"/>
      <c r="AA65" s="728"/>
      <c r="AB65" s="728"/>
      <c r="AC65" s="728"/>
      <c r="AD65" s="728"/>
      <c r="AE65" s="728"/>
      <c r="AF65" s="728"/>
      <c r="AG65" s="728"/>
      <c r="AH65" s="728"/>
      <c r="AI65" s="728"/>
      <c r="AJ65" s="728"/>
      <c r="AK65" s="728"/>
      <c r="AL65" s="728"/>
      <c r="AM65" s="728"/>
      <c r="AN65" s="728"/>
      <c r="AO65" s="690" t="s">
        <v>285</v>
      </c>
      <c r="AP65" s="710" t="s">
        <v>741</v>
      </c>
      <c r="AQ65" s="799" t="s">
        <v>771</v>
      </c>
    </row>
    <row r="66" spans="1:43" ht="15" customHeight="1">
      <c r="A66" s="690"/>
      <c r="B66" s="690"/>
      <c r="C66" s="690"/>
      <c r="D66" s="690"/>
      <c r="E66" s="677">
        <v>5</v>
      </c>
      <c r="F66" s="682"/>
      <c r="G66" s="1021" t="s">
        <v>977</v>
      </c>
      <c r="H66" s="1014">
        <v>46003</v>
      </c>
      <c r="I66" s="1015">
        <v>2813000</v>
      </c>
      <c r="J66" s="1016">
        <v>46172</v>
      </c>
      <c r="K66" s="719">
        <f t="shared" si="70"/>
        <v>2653773.58</v>
      </c>
      <c r="L66" s="709">
        <f t="shared" si="71"/>
        <v>0</v>
      </c>
      <c r="M66" s="709">
        <f t="shared" si="72"/>
        <v>0</v>
      </c>
      <c r="N66" s="709">
        <f t="shared" si="69"/>
        <v>0</v>
      </c>
      <c r="O66" s="709">
        <f t="shared" si="67"/>
        <v>0</v>
      </c>
      <c r="P66" s="709">
        <f t="shared" si="68"/>
        <v>0</v>
      </c>
      <c r="Q66" s="709"/>
      <c r="R66" s="709"/>
      <c r="S66" s="728"/>
      <c r="T66" s="728"/>
      <c r="U66" s="730">
        <f>ROUND(I66/1.06,2)</f>
        <v>2653773.58</v>
      </c>
      <c r="V66" s="728"/>
      <c r="W66" s="728"/>
      <c r="X66" s="728"/>
      <c r="Y66" s="728"/>
      <c r="Z66" s="728"/>
      <c r="AA66" s="728"/>
      <c r="AB66" s="728"/>
      <c r="AC66" s="728"/>
      <c r="AD66" s="728"/>
      <c r="AE66" s="728"/>
      <c r="AF66" s="728"/>
      <c r="AG66" s="728"/>
      <c r="AH66" s="728"/>
      <c r="AI66" s="728"/>
      <c r="AJ66" s="728"/>
      <c r="AK66" s="728"/>
      <c r="AL66" s="728"/>
      <c r="AM66" s="728"/>
      <c r="AN66" s="728"/>
      <c r="AO66" s="690" t="s">
        <v>285</v>
      </c>
      <c r="AP66" s="710" t="s">
        <v>741</v>
      </c>
      <c r="AQ66" s="799" t="s">
        <v>771</v>
      </c>
    </row>
    <row r="67" spans="1:43" ht="15" customHeight="1">
      <c r="A67" s="690"/>
      <c r="B67" s="690"/>
      <c r="C67" s="690"/>
      <c r="D67" s="690"/>
      <c r="E67" s="677">
        <v>6</v>
      </c>
      <c r="F67" s="682"/>
      <c r="G67" s="1021" t="s">
        <v>867</v>
      </c>
      <c r="H67" s="1014">
        <v>45978</v>
      </c>
      <c r="I67" s="1015">
        <v>2752435.2</v>
      </c>
      <c r="J67" s="1016">
        <v>46203</v>
      </c>
      <c r="K67" s="719">
        <f t="shared" si="70"/>
        <v>2596636.98</v>
      </c>
      <c r="L67" s="709">
        <f t="shared" si="71"/>
        <v>0</v>
      </c>
      <c r="M67" s="709">
        <f t="shared" si="72"/>
        <v>0</v>
      </c>
      <c r="N67" s="709">
        <f t="shared" si="69"/>
        <v>0</v>
      </c>
      <c r="O67" s="709">
        <f t="shared" si="67"/>
        <v>0</v>
      </c>
      <c r="P67" s="709">
        <f t="shared" si="68"/>
        <v>0</v>
      </c>
      <c r="Q67" s="709"/>
      <c r="R67" s="709"/>
      <c r="S67" s="728"/>
      <c r="T67" s="728"/>
      <c r="U67" s="728"/>
      <c r="V67" s="730">
        <f>ROUND(I67/1.06,2)</f>
        <v>2596636.98</v>
      </c>
      <c r="W67" s="728"/>
      <c r="X67" s="728"/>
      <c r="Y67" s="728"/>
      <c r="Z67" s="728"/>
      <c r="AA67" s="728"/>
      <c r="AB67" s="728"/>
      <c r="AC67" s="728"/>
      <c r="AD67" s="728"/>
      <c r="AE67" s="728"/>
      <c r="AF67" s="728"/>
      <c r="AG67" s="728"/>
      <c r="AH67" s="728"/>
      <c r="AI67" s="728"/>
      <c r="AJ67" s="728"/>
      <c r="AK67" s="728"/>
      <c r="AL67" s="728"/>
      <c r="AM67" s="728"/>
      <c r="AN67" s="728"/>
      <c r="AO67" s="690" t="s">
        <v>285</v>
      </c>
      <c r="AP67" s="710" t="s">
        <v>741</v>
      </c>
      <c r="AQ67" s="799" t="s">
        <v>771</v>
      </c>
    </row>
    <row r="68" spans="1:43" ht="15" customHeight="1">
      <c r="A68" s="690"/>
      <c r="B68" s="690"/>
      <c r="C68" s="690"/>
      <c r="D68" s="690"/>
      <c r="E68" s="677">
        <v>7</v>
      </c>
      <c r="F68" s="682"/>
      <c r="G68" s="1021" t="s">
        <v>868</v>
      </c>
      <c r="H68" s="1014">
        <v>45978</v>
      </c>
      <c r="I68" s="1015">
        <v>2752697.04</v>
      </c>
      <c r="J68" s="1016">
        <v>46203</v>
      </c>
      <c r="K68" s="719">
        <f t="shared" si="70"/>
        <v>2596884</v>
      </c>
      <c r="L68" s="709">
        <f t="shared" si="71"/>
        <v>0</v>
      </c>
      <c r="M68" s="709">
        <f t="shared" si="72"/>
        <v>0</v>
      </c>
      <c r="N68" s="709">
        <f t="shared" si="69"/>
        <v>0</v>
      </c>
      <c r="O68" s="709">
        <f t="shared" si="67"/>
        <v>0</v>
      </c>
      <c r="P68" s="709">
        <f t="shared" si="68"/>
        <v>0</v>
      </c>
      <c r="Q68" s="709"/>
      <c r="R68" s="709"/>
      <c r="S68" s="728"/>
      <c r="T68" s="728"/>
      <c r="U68" s="728"/>
      <c r="V68" s="730">
        <f>ROUND(I68/1.06,2)</f>
        <v>2596884</v>
      </c>
      <c r="W68" s="728"/>
      <c r="X68" s="728"/>
      <c r="Y68" s="728"/>
      <c r="Z68" s="728"/>
      <c r="AA68" s="728"/>
      <c r="AB68" s="728"/>
      <c r="AC68" s="728"/>
      <c r="AD68" s="728"/>
      <c r="AE68" s="728"/>
      <c r="AF68" s="728"/>
      <c r="AG68" s="728"/>
      <c r="AH68" s="728"/>
      <c r="AI68" s="728"/>
      <c r="AJ68" s="728"/>
      <c r="AK68" s="728"/>
      <c r="AL68" s="728"/>
      <c r="AM68" s="728"/>
      <c r="AN68" s="728"/>
      <c r="AO68" s="690" t="s">
        <v>285</v>
      </c>
      <c r="AP68" s="710" t="s">
        <v>741</v>
      </c>
      <c r="AQ68" s="799" t="s">
        <v>771</v>
      </c>
    </row>
    <row r="69" spans="1:43" ht="15" customHeight="1">
      <c r="A69" s="690"/>
      <c r="B69" s="690"/>
      <c r="C69" s="690"/>
      <c r="D69" s="690"/>
      <c r="E69" s="677">
        <v>8</v>
      </c>
      <c r="F69" s="682"/>
      <c r="G69" s="1021" t="s">
        <v>869</v>
      </c>
      <c r="H69" s="1014">
        <v>45978</v>
      </c>
      <c r="I69" s="1015">
        <v>2752399.52</v>
      </c>
      <c r="J69" s="1016">
        <v>46203</v>
      </c>
      <c r="K69" s="719">
        <f t="shared" si="70"/>
        <v>2596603.3199999998</v>
      </c>
      <c r="L69" s="709">
        <f t="shared" si="71"/>
        <v>0</v>
      </c>
      <c r="M69" s="709">
        <f t="shared" si="72"/>
        <v>0</v>
      </c>
      <c r="N69" s="709">
        <f t="shared" si="69"/>
        <v>0</v>
      </c>
      <c r="O69" s="709">
        <f t="shared" si="67"/>
        <v>0</v>
      </c>
      <c r="P69" s="709">
        <f t="shared" si="68"/>
        <v>0</v>
      </c>
      <c r="Q69" s="709"/>
      <c r="R69" s="709"/>
      <c r="S69" s="728"/>
      <c r="T69" s="728"/>
      <c r="U69" s="728"/>
      <c r="V69" s="730">
        <f>ROUND(I69/1.06,2)</f>
        <v>2596603.3199999998</v>
      </c>
      <c r="W69" s="728"/>
      <c r="X69" s="728"/>
      <c r="Y69" s="728"/>
      <c r="Z69" s="728"/>
      <c r="AA69" s="728"/>
      <c r="AB69" s="728"/>
      <c r="AC69" s="728"/>
      <c r="AD69" s="728"/>
      <c r="AE69" s="728"/>
      <c r="AF69" s="728"/>
      <c r="AG69" s="728"/>
      <c r="AH69" s="728"/>
      <c r="AI69" s="728"/>
      <c r="AJ69" s="728"/>
      <c r="AK69" s="728"/>
      <c r="AL69" s="728"/>
      <c r="AM69" s="728"/>
      <c r="AN69" s="728"/>
      <c r="AO69" s="690" t="s">
        <v>285</v>
      </c>
      <c r="AP69" s="710" t="s">
        <v>741</v>
      </c>
      <c r="AQ69" s="799" t="s">
        <v>771</v>
      </c>
    </row>
    <row r="70" spans="1:43" ht="15" customHeight="1">
      <c r="A70" s="690"/>
      <c r="B70" s="690"/>
      <c r="C70" s="690"/>
      <c r="D70" s="690"/>
      <c r="E70" s="677">
        <v>9</v>
      </c>
      <c r="F70" s="682"/>
      <c r="G70" s="1021" t="s">
        <v>870</v>
      </c>
      <c r="H70" s="1014">
        <v>45928</v>
      </c>
      <c r="I70" s="1015">
        <v>2425000</v>
      </c>
      <c r="J70" s="1030">
        <v>46174</v>
      </c>
      <c r="K70" s="719">
        <f t="shared" si="70"/>
        <v>2287735.85</v>
      </c>
      <c r="L70" s="709">
        <f t="shared" si="71"/>
        <v>0</v>
      </c>
      <c r="M70" s="709">
        <f t="shared" si="72"/>
        <v>0</v>
      </c>
      <c r="N70" s="709">
        <f t="shared" si="69"/>
        <v>0</v>
      </c>
      <c r="O70" s="709">
        <f t="shared" si="67"/>
        <v>0</v>
      </c>
      <c r="P70" s="709">
        <f t="shared" si="68"/>
        <v>0</v>
      </c>
      <c r="Q70" s="709"/>
      <c r="R70" s="709"/>
      <c r="S70" s="728"/>
      <c r="T70" s="728"/>
      <c r="U70" s="728"/>
      <c r="V70" s="730">
        <f>ROUND(I70/1.06,2)</f>
        <v>2287735.85</v>
      </c>
      <c r="W70" s="728"/>
      <c r="X70" s="728"/>
      <c r="Y70" s="728"/>
      <c r="Z70" s="728"/>
      <c r="AA70" s="728"/>
      <c r="AB70" s="728"/>
      <c r="AC70" s="728"/>
      <c r="AD70" s="728"/>
      <c r="AE70" s="728"/>
      <c r="AF70" s="728"/>
      <c r="AG70" s="728"/>
      <c r="AH70" s="728"/>
      <c r="AI70" s="728"/>
      <c r="AJ70" s="728"/>
      <c r="AK70" s="728"/>
      <c r="AL70" s="728"/>
      <c r="AM70" s="728"/>
      <c r="AN70" s="728"/>
      <c r="AO70" s="690" t="s">
        <v>285</v>
      </c>
      <c r="AP70" s="710" t="s">
        <v>741</v>
      </c>
      <c r="AQ70" s="799" t="s">
        <v>771</v>
      </c>
    </row>
    <row r="71" spans="1:43" ht="15" customHeight="1">
      <c r="A71" s="690"/>
      <c r="B71" s="690"/>
      <c r="C71" s="690"/>
      <c r="D71" s="690"/>
      <c r="E71" s="677">
        <v>10</v>
      </c>
      <c r="F71" s="682"/>
      <c r="G71" s="1021" t="s">
        <v>510</v>
      </c>
      <c r="H71" s="1014">
        <v>45923</v>
      </c>
      <c r="I71" s="1015">
        <v>2861500</v>
      </c>
      <c r="J71" s="1030">
        <v>46174</v>
      </c>
      <c r="K71" s="719">
        <f t="shared" si="70"/>
        <v>2699528.3</v>
      </c>
      <c r="L71" s="709">
        <f t="shared" si="71"/>
        <v>0</v>
      </c>
      <c r="M71" s="709">
        <f t="shared" si="72"/>
        <v>0</v>
      </c>
      <c r="N71" s="709">
        <f t="shared" si="69"/>
        <v>0</v>
      </c>
      <c r="O71" s="709">
        <f t="shared" si="67"/>
        <v>0</v>
      </c>
      <c r="P71" s="709">
        <f t="shared" si="68"/>
        <v>0</v>
      </c>
      <c r="Q71" s="709"/>
      <c r="R71" s="709"/>
      <c r="S71" s="728"/>
      <c r="T71" s="728"/>
      <c r="U71" s="728"/>
      <c r="V71" s="730">
        <f>ROUND(I71/1.06,2)</f>
        <v>2699528.3</v>
      </c>
      <c r="W71" s="728"/>
      <c r="X71" s="728"/>
      <c r="Y71" s="728"/>
      <c r="Z71" s="728"/>
      <c r="AA71" s="728"/>
      <c r="AB71" s="728"/>
      <c r="AC71" s="728"/>
      <c r="AD71" s="728"/>
      <c r="AE71" s="1029"/>
      <c r="AF71" s="728"/>
      <c r="AG71" s="728"/>
      <c r="AH71" s="728"/>
      <c r="AI71" s="728"/>
      <c r="AJ71" s="728"/>
      <c r="AK71" s="728"/>
      <c r="AL71" s="728"/>
      <c r="AM71" s="728"/>
      <c r="AN71" s="728"/>
      <c r="AO71" s="690" t="s">
        <v>285</v>
      </c>
      <c r="AP71" s="710" t="s">
        <v>741</v>
      </c>
      <c r="AQ71" s="799" t="s">
        <v>771</v>
      </c>
    </row>
    <row r="72" spans="1:43" ht="15" customHeight="1">
      <c r="A72" s="690"/>
      <c r="B72" s="690"/>
      <c r="C72" s="690"/>
      <c r="D72" s="690"/>
      <c r="E72" s="677">
        <v>11</v>
      </c>
      <c r="F72" s="682"/>
      <c r="G72" s="1021" t="s">
        <v>978</v>
      </c>
      <c r="H72" s="1014"/>
      <c r="I72" s="1015">
        <v>2857821.24</v>
      </c>
      <c r="J72" s="1030">
        <v>46447</v>
      </c>
      <c r="K72" s="719">
        <f t="shared" ref="K72:K77" si="73">SUM(Q72:AB72)</f>
        <v>0</v>
      </c>
      <c r="L72" s="709">
        <f t="shared" ref="L72:L77" si="74">SUM(AC72:AH72)</f>
        <v>2696057.77</v>
      </c>
      <c r="M72" s="709">
        <f t="shared" ref="M72:M77" si="75">SUM(AC72:AN72)</f>
        <v>2696057.77</v>
      </c>
      <c r="N72" s="709">
        <f t="shared" ref="N72:N77" si="76">K72-SUM(Q72:AB72)</f>
        <v>0</v>
      </c>
      <c r="O72" s="709">
        <f t="shared" ref="O72:O77" si="77">L72-SUM(AC72:AH72)</f>
        <v>0</v>
      </c>
      <c r="P72" s="709">
        <f t="shared" ref="P72:P77" si="78">M72-SUM(AC72:AN72)</f>
        <v>0</v>
      </c>
      <c r="Q72" s="709"/>
      <c r="R72" s="709"/>
      <c r="S72" s="728"/>
      <c r="T72" s="728"/>
      <c r="U72" s="728"/>
      <c r="V72" s="730"/>
      <c r="W72" s="728"/>
      <c r="X72" s="728"/>
      <c r="Y72" s="728"/>
      <c r="Z72" s="728"/>
      <c r="AA72" s="728"/>
      <c r="AB72" s="728"/>
      <c r="AC72" s="728"/>
      <c r="AD72" s="728"/>
      <c r="AE72" s="1029">
        <f>ROUND(I72/1.06,2)</f>
        <v>2696057.77</v>
      </c>
      <c r="AF72" s="728"/>
      <c r="AG72" s="728"/>
      <c r="AH72" s="728"/>
      <c r="AI72" s="728"/>
      <c r="AJ72" s="728"/>
      <c r="AK72" s="728"/>
      <c r="AL72" s="728"/>
      <c r="AM72" s="728"/>
      <c r="AN72" s="728"/>
      <c r="AO72" s="690" t="s">
        <v>285</v>
      </c>
      <c r="AP72" s="710" t="s">
        <v>741</v>
      </c>
      <c r="AQ72" s="799" t="s">
        <v>771</v>
      </c>
    </row>
    <row r="73" spans="1:43" ht="15" customHeight="1">
      <c r="A73" s="690"/>
      <c r="B73" s="690"/>
      <c r="C73" s="690"/>
      <c r="D73" s="690"/>
      <c r="E73" s="677">
        <v>12</v>
      </c>
      <c r="F73" s="682"/>
      <c r="G73" s="1021" t="s">
        <v>979</v>
      </c>
      <c r="H73" s="1014"/>
      <c r="I73" s="1015">
        <v>2813000</v>
      </c>
      <c r="J73" s="1030">
        <v>46447</v>
      </c>
      <c r="K73" s="719">
        <f t="shared" si="73"/>
        <v>0</v>
      </c>
      <c r="L73" s="709">
        <f t="shared" si="74"/>
        <v>2653773.58</v>
      </c>
      <c r="M73" s="709">
        <f t="shared" si="75"/>
        <v>2653773.58</v>
      </c>
      <c r="N73" s="709">
        <f t="shared" si="76"/>
        <v>0</v>
      </c>
      <c r="O73" s="709">
        <f t="shared" si="77"/>
        <v>0</v>
      </c>
      <c r="P73" s="709">
        <f t="shared" si="78"/>
        <v>0</v>
      </c>
      <c r="Q73" s="709"/>
      <c r="R73" s="709"/>
      <c r="S73" s="728"/>
      <c r="T73" s="728"/>
      <c r="U73" s="728"/>
      <c r="V73" s="730"/>
      <c r="W73" s="728"/>
      <c r="X73" s="728"/>
      <c r="Y73" s="728"/>
      <c r="Z73" s="728"/>
      <c r="AA73" s="728"/>
      <c r="AB73" s="728"/>
      <c r="AC73" s="728"/>
      <c r="AD73" s="728"/>
      <c r="AE73" s="1029">
        <f t="shared" ref="AE73:AE76" si="79">ROUND(I73/1.06,2)</f>
        <v>2653773.58</v>
      </c>
      <c r="AF73" s="728"/>
      <c r="AG73" s="728"/>
      <c r="AH73" s="728"/>
      <c r="AI73" s="728"/>
      <c r="AJ73" s="728"/>
      <c r="AK73" s="728"/>
      <c r="AL73" s="728"/>
      <c r="AM73" s="728"/>
      <c r="AN73" s="728"/>
      <c r="AO73" s="690" t="s">
        <v>285</v>
      </c>
      <c r="AP73" s="710" t="s">
        <v>741</v>
      </c>
      <c r="AQ73" s="799" t="s">
        <v>771</v>
      </c>
    </row>
    <row r="74" spans="1:43" ht="15" customHeight="1">
      <c r="A74" s="690"/>
      <c r="B74" s="690"/>
      <c r="C74" s="690"/>
      <c r="D74" s="690"/>
      <c r="E74" s="677">
        <v>13</v>
      </c>
      <c r="F74" s="682"/>
      <c r="G74" s="1021" t="s">
        <v>980</v>
      </c>
      <c r="H74" s="1014"/>
      <c r="I74" s="1015">
        <v>2813000</v>
      </c>
      <c r="J74" s="1030">
        <v>46447</v>
      </c>
      <c r="K74" s="719">
        <f t="shared" si="73"/>
        <v>0</v>
      </c>
      <c r="L74" s="709">
        <f t="shared" si="74"/>
        <v>2653773.58</v>
      </c>
      <c r="M74" s="709">
        <f t="shared" si="75"/>
        <v>2653773.58</v>
      </c>
      <c r="N74" s="709">
        <f t="shared" si="76"/>
        <v>0</v>
      </c>
      <c r="O74" s="709">
        <f t="shared" si="77"/>
        <v>0</v>
      </c>
      <c r="P74" s="709">
        <f t="shared" si="78"/>
        <v>0</v>
      </c>
      <c r="Q74" s="709"/>
      <c r="R74" s="709"/>
      <c r="S74" s="728"/>
      <c r="T74" s="728"/>
      <c r="U74" s="728"/>
      <c r="V74" s="730"/>
      <c r="W74" s="728"/>
      <c r="X74" s="728"/>
      <c r="Y74" s="728"/>
      <c r="Z74" s="728"/>
      <c r="AA74" s="728"/>
      <c r="AB74" s="728"/>
      <c r="AC74" s="728"/>
      <c r="AD74" s="728"/>
      <c r="AE74" s="1029">
        <f t="shared" si="79"/>
        <v>2653773.58</v>
      </c>
      <c r="AF74" s="728"/>
      <c r="AG74" s="728"/>
      <c r="AH74" s="728"/>
      <c r="AI74" s="728"/>
      <c r="AJ74" s="728"/>
      <c r="AK74" s="728"/>
      <c r="AL74" s="728"/>
      <c r="AM74" s="728"/>
      <c r="AN74" s="728"/>
      <c r="AO74" s="690" t="s">
        <v>285</v>
      </c>
      <c r="AP74" s="710" t="s">
        <v>741</v>
      </c>
      <c r="AQ74" s="799" t="s">
        <v>771</v>
      </c>
    </row>
    <row r="75" spans="1:43" ht="15" customHeight="1">
      <c r="A75" s="690"/>
      <c r="B75" s="690"/>
      <c r="C75" s="690"/>
      <c r="D75" s="690"/>
      <c r="E75" s="677">
        <v>14</v>
      </c>
      <c r="F75" s="682"/>
      <c r="G75" s="1021" t="s">
        <v>981</v>
      </c>
      <c r="H75" s="1014"/>
      <c r="I75" s="1015">
        <v>2176000</v>
      </c>
      <c r="J75" s="1030">
        <v>46447</v>
      </c>
      <c r="K75" s="719">
        <f t="shared" si="73"/>
        <v>0</v>
      </c>
      <c r="L75" s="709">
        <f t="shared" si="74"/>
        <v>2052830.19</v>
      </c>
      <c r="M75" s="709">
        <f t="shared" si="75"/>
        <v>2052830.19</v>
      </c>
      <c r="N75" s="709">
        <f t="shared" si="76"/>
        <v>0</v>
      </c>
      <c r="O75" s="709">
        <f t="shared" si="77"/>
        <v>0</v>
      </c>
      <c r="P75" s="709">
        <f t="shared" si="78"/>
        <v>0</v>
      </c>
      <c r="Q75" s="709"/>
      <c r="R75" s="709"/>
      <c r="S75" s="728"/>
      <c r="T75" s="728"/>
      <c r="U75" s="728"/>
      <c r="V75" s="730"/>
      <c r="W75" s="728"/>
      <c r="X75" s="728"/>
      <c r="Y75" s="728"/>
      <c r="Z75" s="728"/>
      <c r="AA75" s="728"/>
      <c r="AB75" s="728"/>
      <c r="AC75" s="728"/>
      <c r="AD75" s="728"/>
      <c r="AE75" s="1029">
        <f t="shared" si="79"/>
        <v>2052830.19</v>
      </c>
      <c r="AF75" s="728"/>
      <c r="AG75" s="728"/>
      <c r="AH75" s="728"/>
      <c r="AI75" s="728"/>
      <c r="AJ75" s="728"/>
      <c r="AK75" s="728"/>
      <c r="AL75" s="728"/>
      <c r="AM75" s="728"/>
      <c r="AN75" s="728"/>
      <c r="AO75" s="690" t="s">
        <v>285</v>
      </c>
      <c r="AP75" s="710" t="s">
        <v>741</v>
      </c>
      <c r="AQ75" s="1086" t="s">
        <v>1015</v>
      </c>
    </row>
    <row r="76" spans="1:43" ht="15" customHeight="1">
      <c r="A76" s="690"/>
      <c r="B76" s="690"/>
      <c r="C76" s="690"/>
      <c r="D76" s="690"/>
      <c r="E76" s="677">
        <v>15</v>
      </c>
      <c r="F76" s="682"/>
      <c r="G76" s="1021" t="s">
        <v>982</v>
      </c>
      <c r="H76" s="1014"/>
      <c r="I76" s="1015">
        <v>2861500</v>
      </c>
      <c r="J76" s="1030">
        <v>46447</v>
      </c>
      <c r="K76" s="719">
        <f t="shared" si="73"/>
        <v>0</v>
      </c>
      <c r="L76" s="709">
        <f t="shared" si="74"/>
        <v>2699528.3</v>
      </c>
      <c r="M76" s="709">
        <f t="shared" si="75"/>
        <v>2699528.3</v>
      </c>
      <c r="N76" s="709">
        <f t="shared" si="76"/>
        <v>0</v>
      </c>
      <c r="O76" s="709">
        <f t="shared" si="77"/>
        <v>0</v>
      </c>
      <c r="P76" s="709">
        <f t="shared" si="78"/>
        <v>0</v>
      </c>
      <c r="Q76" s="709"/>
      <c r="R76" s="709"/>
      <c r="S76" s="728"/>
      <c r="T76" s="728"/>
      <c r="U76" s="728"/>
      <c r="V76" s="730"/>
      <c r="W76" s="728"/>
      <c r="X76" s="728"/>
      <c r="Y76" s="728"/>
      <c r="Z76" s="728"/>
      <c r="AA76" s="728"/>
      <c r="AB76" s="728"/>
      <c r="AC76" s="728"/>
      <c r="AD76" s="728"/>
      <c r="AE76" s="1029">
        <f t="shared" si="79"/>
        <v>2699528.3</v>
      </c>
      <c r="AF76" s="728"/>
      <c r="AG76" s="728"/>
      <c r="AH76" s="728"/>
      <c r="AI76" s="728"/>
      <c r="AJ76" s="728"/>
      <c r="AK76" s="728"/>
      <c r="AL76" s="728"/>
      <c r="AM76" s="728"/>
      <c r="AN76" s="728"/>
      <c r="AO76" s="690" t="s">
        <v>285</v>
      </c>
      <c r="AP76" s="710" t="s">
        <v>741</v>
      </c>
      <c r="AQ76" s="1086" t="s">
        <v>1015</v>
      </c>
    </row>
    <row r="77" spans="1:43" ht="15" customHeight="1" thickBot="1">
      <c r="A77" s="690"/>
      <c r="B77" s="690"/>
      <c r="C77" s="690"/>
      <c r="D77" s="690"/>
      <c r="E77" s="677">
        <v>16</v>
      </c>
      <c r="F77" s="682"/>
      <c r="G77" s="1021" t="s">
        <v>871</v>
      </c>
      <c r="H77" s="1014">
        <v>45978</v>
      </c>
      <c r="I77" s="1015">
        <v>2752552.01</v>
      </c>
      <c r="J77" s="1030">
        <v>46357</v>
      </c>
      <c r="K77" s="719">
        <f t="shared" si="73"/>
        <v>2596747.1800000002</v>
      </c>
      <c r="L77" s="709">
        <f t="shared" si="74"/>
        <v>0</v>
      </c>
      <c r="M77" s="709">
        <f t="shared" si="75"/>
        <v>0</v>
      </c>
      <c r="N77" s="709">
        <f t="shared" si="76"/>
        <v>0</v>
      </c>
      <c r="O77" s="709">
        <f t="shared" si="77"/>
        <v>0</v>
      </c>
      <c r="P77" s="709">
        <f t="shared" si="78"/>
        <v>0</v>
      </c>
      <c r="Q77" s="709"/>
      <c r="R77" s="709"/>
      <c r="S77" s="728"/>
      <c r="T77" s="728"/>
      <c r="U77" s="728"/>
      <c r="V77" s="728"/>
      <c r="W77" s="728"/>
      <c r="X77" s="728"/>
      <c r="Y77" s="728"/>
      <c r="Z77" s="728"/>
      <c r="AA77" s="728"/>
      <c r="AB77" s="728">
        <f>ROUND(I77/1.06,2)</f>
        <v>2596747.1800000002</v>
      </c>
      <c r="AC77" s="728"/>
      <c r="AD77" s="728"/>
      <c r="AE77" s="1029"/>
      <c r="AF77" s="728"/>
      <c r="AG77" s="728"/>
      <c r="AH77" s="728"/>
      <c r="AI77" s="728"/>
      <c r="AJ77" s="728"/>
      <c r="AK77" s="728"/>
      <c r="AL77" s="728"/>
      <c r="AM77" s="728"/>
      <c r="AN77" s="728"/>
      <c r="AO77" s="690" t="s">
        <v>285</v>
      </c>
      <c r="AP77" s="710" t="s">
        <v>741</v>
      </c>
      <c r="AQ77" s="799" t="s">
        <v>771</v>
      </c>
    </row>
    <row r="78" spans="1:43" ht="15" customHeight="1">
      <c r="A78" s="690"/>
      <c r="B78" s="690"/>
      <c r="C78" s="690"/>
      <c r="D78" s="690"/>
      <c r="F78" s="682"/>
      <c r="G78" s="722"/>
      <c r="H78" s="711" t="s">
        <v>0</v>
      </c>
      <c r="I78" s="692"/>
      <c r="J78" s="693"/>
      <c r="K78" s="721">
        <f>SUM(K62:K77)</f>
        <v>28688758.250000004</v>
      </c>
      <c r="L78" s="721">
        <f t="shared" ref="L78:M78" si="80">SUM(L62:L77)</f>
        <v>12755963.419999998</v>
      </c>
      <c r="M78" s="721">
        <f t="shared" si="80"/>
        <v>12755963.419999998</v>
      </c>
      <c r="N78" s="709">
        <f t="shared" si="69"/>
        <v>0</v>
      </c>
      <c r="O78" s="709">
        <f t="shared" si="67"/>
        <v>0</v>
      </c>
      <c r="P78" s="709">
        <f t="shared" si="68"/>
        <v>0</v>
      </c>
      <c r="Q78" s="721">
        <f>SUM(Q62:Q77)</f>
        <v>2653773.58</v>
      </c>
      <c r="R78" s="721">
        <f t="shared" ref="R78:AN78" si="81">SUM(R62:R77)</f>
        <v>0</v>
      </c>
      <c r="S78" s="721">
        <f t="shared" si="81"/>
        <v>0</v>
      </c>
      <c r="T78" s="721">
        <f t="shared" si="81"/>
        <v>0</v>
      </c>
      <c r="U78" s="721">
        <f t="shared" si="81"/>
        <v>10660849.039999999</v>
      </c>
      <c r="V78" s="721">
        <f t="shared" si="81"/>
        <v>12777388.449999999</v>
      </c>
      <c r="W78" s="721">
        <f t="shared" si="81"/>
        <v>0</v>
      </c>
      <c r="X78" s="721">
        <f t="shared" si="81"/>
        <v>0</v>
      </c>
      <c r="Y78" s="721">
        <f t="shared" si="81"/>
        <v>0</v>
      </c>
      <c r="Z78" s="721">
        <f t="shared" si="81"/>
        <v>0</v>
      </c>
      <c r="AA78" s="721">
        <f t="shared" si="81"/>
        <v>0</v>
      </c>
      <c r="AB78" s="721">
        <f t="shared" si="81"/>
        <v>2596747.1800000002</v>
      </c>
      <c r="AC78" s="721">
        <f t="shared" si="81"/>
        <v>0</v>
      </c>
      <c r="AD78" s="721">
        <f t="shared" si="81"/>
        <v>0</v>
      </c>
      <c r="AE78" s="721">
        <f t="shared" si="81"/>
        <v>12755963.419999998</v>
      </c>
      <c r="AF78" s="721">
        <f t="shared" si="81"/>
        <v>0</v>
      </c>
      <c r="AG78" s="721">
        <f t="shared" si="81"/>
        <v>0</v>
      </c>
      <c r="AH78" s="721">
        <f t="shared" si="81"/>
        <v>0</v>
      </c>
      <c r="AI78" s="721">
        <f t="shared" si="81"/>
        <v>0</v>
      </c>
      <c r="AJ78" s="721">
        <f t="shared" si="81"/>
        <v>0</v>
      </c>
      <c r="AK78" s="721">
        <f t="shared" si="81"/>
        <v>0</v>
      </c>
      <c r="AL78" s="721">
        <f t="shared" si="81"/>
        <v>0</v>
      </c>
      <c r="AM78" s="721">
        <f t="shared" si="81"/>
        <v>0</v>
      </c>
      <c r="AN78" s="721">
        <f t="shared" si="81"/>
        <v>0</v>
      </c>
      <c r="AO78" s="690" t="s">
        <v>285</v>
      </c>
      <c r="AP78" s="710"/>
    </row>
    <row r="79" spans="1:43" ht="15" customHeight="1">
      <c r="A79" s="690"/>
      <c r="B79" s="690"/>
      <c r="C79" s="690"/>
      <c r="D79" s="690">
        <v>6</v>
      </c>
      <c r="E79" s="677" t="s">
        <v>512</v>
      </c>
      <c r="F79" s="682"/>
      <c r="G79" s="722"/>
      <c r="H79" s="691"/>
      <c r="I79" s="692"/>
      <c r="J79" s="693"/>
      <c r="K79" s="719"/>
      <c r="L79" s="709"/>
      <c r="M79" s="709"/>
      <c r="N79" s="709"/>
      <c r="O79" s="709"/>
      <c r="P79" s="477"/>
      <c r="Q79" s="709"/>
      <c r="R79" s="709"/>
      <c r="S79" s="709"/>
      <c r="T79" s="709"/>
      <c r="U79" s="709"/>
      <c r="V79" s="709"/>
      <c r="W79" s="709"/>
      <c r="X79" s="709"/>
      <c r="Y79" s="709"/>
      <c r="Z79" s="709"/>
      <c r="AA79" s="709"/>
      <c r="AB79" s="709"/>
      <c r="AC79" s="709"/>
      <c r="AD79" s="709"/>
      <c r="AE79" s="709"/>
      <c r="AF79" s="709"/>
      <c r="AG79" s="709"/>
      <c r="AH79" s="709"/>
      <c r="AI79" s="709"/>
      <c r="AJ79" s="709"/>
      <c r="AK79" s="709"/>
      <c r="AL79" s="709"/>
      <c r="AM79" s="709"/>
      <c r="AN79" s="709"/>
      <c r="AO79" s="690" t="s">
        <v>285</v>
      </c>
      <c r="AP79" s="710"/>
    </row>
    <row r="80" spans="1:43" ht="15" customHeight="1" thickBot="1">
      <c r="A80" s="690"/>
      <c r="B80" s="690"/>
      <c r="C80" s="690"/>
      <c r="D80" s="690"/>
      <c r="E80" s="677">
        <v>1</v>
      </c>
      <c r="F80" s="682"/>
      <c r="G80" s="722" t="s">
        <v>513</v>
      </c>
      <c r="H80" s="691">
        <v>45928</v>
      </c>
      <c r="I80" s="692">
        <v>6931000</v>
      </c>
      <c r="J80" s="729">
        <v>46233</v>
      </c>
      <c r="K80" s="719">
        <f>SUM(Q80:AB80)</f>
        <v>6538679.25</v>
      </c>
      <c r="L80" s="709">
        <f>SUM(AC80:AH80)</f>
        <v>0</v>
      </c>
      <c r="M80" s="709">
        <f>SUM(AC80:AN80)</f>
        <v>0</v>
      </c>
      <c r="N80" s="709">
        <f t="shared" ref="N80:N81" si="82">K80-SUM(Q80:AB80)</f>
        <v>0</v>
      </c>
      <c r="O80" s="709">
        <f t="shared" ref="O80:O81" si="83">L80-SUM(AC80:AH80)</f>
        <v>0</v>
      </c>
      <c r="P80" s="709">
        <f t="shared" ref="P80:P81" si="84">M80-SUM(AC80:AN80)</f>
        <v>0</v>
      </c>
      <c r="Q80" s="709"/>
      <c r="R80" s="709"/>
      <c r="S80" s="723"/>
      <c r="T80" s="723"/>
      <c r="U80" s="723"/>
      <c r="V80" s="723"/>
      <c r="W80" s="723">
        <f>ROUND(I80/1.06,2)</f>
        <v>6538679.25</v>
      </c>
      <c r="X80" s="723"/>
      <c r="Y80" s="723"/>
      <c r="Z80" s="723"/>
      <c r="AA80" s="723"/>
      <c r="AB80" s="723"/>
      <c r="AC80" s="723"/>
      <c r="AD80" s="723"/>
      <c r="AE80" s="723"/>
      <c r="AF80" s="723"/>
      <c r="AG80" s="723"/>
      <c r="AH80" s="723"/>
      <c r="AI80" s="723"/>
      <c r="AJ80" s="723"/>
      <c r="AK80" s="723"/>
      <c r="AL80" s="723"/>
      <c r="AM80" s="723"/>
      <c r="AN80" s="723"/>
      <c r="AO80" s="690" t="s">
        <v>285</v>
      </c>
      <c r="AP80" s="710" t="s">
        <v>741</v>
      </c>
      <c r="AQ80" s="799" t="s">
        <v>771</v>
      </c>
    </row>
    <row r="81" spans="1:43" s="717" customFormat="1" ht="14.25" customHeight="1">
      <c r="A81" s="708"/>
      <c r="B81" s="708"/>
      <c r="C81" s="708"/>
      <c r="D81" s="708"/>
      <c r="E81" s="712"/>
      <c r="F81" s="713"/>
      <c r="G81" s="708"/>
      <c r="H81" s="711" t="s">
        <v>0</v>
      </c>
      <c r="I81" s="714"/>
      <c r="J81" s="715"/>
      <c r="K81" s="721">
        <f>K80</f>
        <v>6538679.25</v>
      </c>
      <c r="L81" s="721">
        <f t="shared" ref="L81:M81" si="85">L80</f>
        <v>0</v>
      </c>
      <c r="M81" s="721">
        <f t="shared" si="85"/>
        <v>0</v>
      </c>
      <c r="N81" s="709">
        <f t="shared" si="82"/>
        <v>0</v>
      </c>
      <c r="O81" s="709">
        <f t="shared" si="83"/>
        <v>0</v>
      </c>
      <c r="P81" s="709">
        <f t="shared" si="84"/>
        <v>0</v>
      </c>
      <c r="Q81" s="721">
        <f>Q80</f>
        <v>0</v>
      </c>
      <c r="R81" s="721">
        <f t="shared" ref="R81:AN81" si="86">R80</f>
        <v>0</v>
      </c>
      <c r="S81" s="721">
        <f t="shared" si="86"/>
        <v>0</v>
      </c>
      <c r="T81" s="721">
        <f t="shared" si="86"/>
        <v>0</v>
      </c>
      <c r="U81" s="721">
        <f t="shared" si="86"/>
        <v>0</v>
      </c>
      <c r="V81" s="721">
        <f t="shared" si="86"/>
        <v>0</v>
      </c>
      <c r="W81" s="721">
        <f t="shared" si="86"/>
        <v>6538679.25</v>
      </c>
      <c r="X81" s="721">
        <f t="shared" si="86"/>
        <v>0</v>
      </c>
      <c r="Y81" s="721">
        <f t="shared" si="86"/>
        <v>0</v>
      </c>
      <c r="Z81" s="721">
        <f t="shared" si="86"/>
        <v>0</v>
      </c>
      <c r="AA81" s="721">
        <f t="shared" si="86"/>
        <v>0</v>
      </c>
      <c r="AB81" s="721">
        <f t="shared" si="86"/>
        <v>0</v>
      </c>
      <c r="AC81" s="721">
        <f t="shared" si="86"/>
        <v>0</v>
      </c>
      <c r="AD81" s="721">
        <f t="shared" si="86"/>
        <v>0</v>
      </c>
      <c r="AE81" s="721">
        <f t="shared" si="86"/>
        <v>0</v>
      </c>
      <c r="AF81" s="721">
        <f t="shared" si="86"/>
        <v>0</v>
      </c>
      <c r="AG81" s="721">
        <f t="shared" si="86"/>
        <v>0</v>
      </c>
      <c r="AH81" s="721">
        <f t="shared" si="86"/>
        <v>0</v>
      </c>
      <c r="AI81" s="721">
        <f t="shared" si="86"/>
        <v>0</v>
      </c>
      <c r="AJ81" s="721">
        <f t="shared" si="86"/>
        <v>0</v>
      </c>
      <c r="AK81" s="721">
        <f t="shared" si="86"/>
        <v>0</v>
      </c>
      <c r="AL81" s="721">
        <f t="shared" si="86"/>
        <v>0</v>
      </c>
      <c r="AM81" s="721">
        <f t="shared" si="86"/>
        <v>0</v>
      </c>
      <c r="AN81" s="721">
        <f t="shared" si="86"/>
        <v>0</v>
      </c>
      <c r="AO81" s="690" t="s">
        <v>285</v>
      </c>
      <c r="AP81" s="716"/>
    </row>
    <row r="82" spans="1:43" ht="15" customHeight="1">
      <c r="A82" s="690"/>
      <c r="B82" s="690"/>
      <c r="C82" s="690"/>
      <c r="D82" s="690">
        <v>7</v>
      </c>
      <c r="E82" s="677" t="s">
        <v>514</v>
      </c>
      <c r="F82" s="682"/>
      <c r="G82" s="722"/>
      <c r="H82" s="691"/>
      <c r="I82" s="692"/>
      <c r="J82" s="693"/>
      <c r="K82" s="719"/>
      <c r="L82" s="709"/>
      <c r="M82" s="709"/>
      <c r="N82" s="709"/>
      <c r="O82" s="709"/>
      <c r="P82" s="477"/>
      <c r="Q82" s="709"/>
      <c r="R82" s="709"/>
      <c r="S82" s="709"/>
      <c r="T82" s="709"/>
      <c r="U82" s="709"/>
      <c r="V82" s="709"/>
      <c r="W82" s="709"/>
      <c r="X82" s="709"/>
      <c r="Y82" s="709"/>
      <c r="Z82" s="709"/>
      <c r="AA82" s="709"/>
      <c r="AB82" s="709"/>
      <c r="AC82" s="709"/>
      <c r="AD82" s="709"/>
      <c r="AE82" s="709"/>
      <c r="AF82" s="709"/>
      <c r="AG82" s="709"/>
      <c r="AH82" s="709"/>
      <c r="AI82" s="709"/>
      <c r="AJ82" s="709"/>
      <c r="AK82" s="709"/>
      <c r="AL82" s="709"/>
      <c r="AM82" s="709"/>
      <c r="AN82" s="709"/>
      <c r="AO82" s="690" t="s">
        <v>285</v>
      </c>
      <c r="AP82" s="710"/>
    </row>
    <row r="83" spans="1:43" ht="15" customHeight="1">
      <c r="A83" s="690"/>
      <c r="B83" s="690"/>
      <c r="C83" s="690"/>
      <c r="D83" s="690"/>
      <c r="E83" s="1019">
        <v>1</v>
      </c>
      <c r="F83" s="682"/>
      <c r="G83" s="1021" t="s">
        <v>708</v>
      </c>
      <c r="H83" s="691"/>
      <c r="I83" s="1023">
        <v>2716000</v>
      </c>
      <c r="J83" s="1030">
        <v>46172</v>
      </c>
      <c r="K83" s="719">
        <f>SUM(Q83:AB83)</f>
        <v>2562264.15</v>
      </c>
      <c r="L83" s="709">
        <f>SUM(AC83:AH83)</f>
        <v>0</v>
      </c>
      <c r="M83" s="709">
        <f>SUM(AC83:AN83)</f>
        <v>0</v>
      </c>
      <c r="N83" s="709">
        <f t="shared" ref="N83" si="87">K83-SUM(Q83:AB83)</f>
        <v>0</v>
      </c>
      <c r="O83" s="709">
        <f t="shared" ref="O83:O87" si="88">L83-SUM(AC83:AH83)</f>
        <v>0</v>
      </c>
      <c r="P83" s="709">
        <f t="shared" ref="P83:P87" si="89">M83-SUM(AC83:AN83)</f>
        <v>0</v>
      </c>
      <c r="Q83" s="709"/>
      <c r="R83" s="709"/>
      <c r="S83" s="728"/>
      <c r="T83" s="728"/>
      <c r="U83" s="730">
        <f>ROUND(I83/1.06,2)</f>
        <v>2562264.15</v>
      </c>
      <c r="V83" s="728"/>
      <c r="W83" s="728"/>
      <c r="X83" s="728"/>
      <c r="Y83" s="728"/>
      <c r="Z83" s="728"/>
      <c r="AA83" s="728"/>
      <c r="AB83" s="728"/>
      <c r="AC83" s="728"/>
      <c r="AD83" s="728"/>
      <c r="AE83" s="728"/>
      <c r="AF83" s="728"/>
      <c r="AG83" s="728"/>
      <c r="AH83" s="728"/>
      <c r="AI83" s="728"/>
      <c r="AJ83" s="728"/>
      <c r="AK83" s="728"/>
      <c r="AL83" s="728"/>
      <c r="AM83" s="728"/>
      <c r="AN83" s="728"/>
      <c r="AO83" s="690" t="s">
        <v>285</v>
      </c>
      <c r="AP83" s="710" t="s">
        <v>741</v>
      </c>
      <c r="AQ83" s="799" t="s">
        <v>771</v>
      </c>
    </row>
    <row r="84" spans="1:43" ht="15" customHeight="1">
      <c r="A84" s="690"/>
      <c r="B84" s="690"/>
      <c r="C84" s="690"/>
      <c r="D84" s="690"/>
      <c r="E84" s="1019">
        <v>2</v>
      </c>
      <c r="F84" s="682"/>
      <c r="G84" s="1021" t="s">
        <v>709</v>
      </c>
      <c r="H84" s="691"/>
      <c r="I84" s="1023">
        <v>1940000</v>
      </c>
      <c r="J84" s="1030">
        <v>46172</v>
      </c>
      <c r="K84" s="719">
        <f>SUM(Q84:AB84)</f>
        <v>1830188.68</v>
      </c>
      <c r="L84" s="709">
        <f>SUM(AC84:AH84)</f>
        <v>0</v>
      </c>
      <c r="M84" s="709">
        <f>SUM(AC84:AN84)</f>
        <v>0</v>
      </c>
      <c r="N84" s="709">
        <f t="shared" ref="N84:N87" si="90">K84-SUM(Q84:AB84)</f>
        <v>0</v>
      </c>
      <c r="O84" s="709">
        <f t="shared" si="88"/>
        <v>0</v>
      </c>
      <c r="P84" s="709">
        <f t="shared" si="89"/>
        <v>0</v>
      </c>
      <c r="Q84" s="709"/>
      <c r="R84" s="709"/>
      <c r="S84" s="728"/>
      <c r="T84" s="728"/>
      <c r="U84" s="730">
        <f>ROUND(I84/1.06,2)</f>
        <v>1830188.68</v>
      </c>
      <c r="V84" s="728"/>
      <c r="W84" s="728"/>
      <c r="X84" s="728"/>
      <c r="Y84" s="728"/>
      <c r="Z84" s="728"/>
      <c r="AA84" s="728"/>
      <c r="AB84" s="728"/>
      <c r="AC84" s="728"/>
      <c r="AD84" s="728"/>
      <c r="AE84" s="728"/>
      <c r="AF84" s="728"/>
      <c r="AG84" s="728"/>
      <c r="AH84" s="728"/>
      <c r="AI84" s="728"/>
      <c r="AJ84" s="728"/>
      <c r="AK84" s="728"/>
      <c r="AL84" s="728"/>
      <c r="AM84" s="728"/>
      <c r="AN84" s="728"/>
      <c r="AO84" s="690" t="s">
        <v>285</v>
      </c>
      <c r="AP84" s="710" t="s">
        <v>741</v>
      </c>
      <c r="AQ84" s="799" t="s">
        <v>771</v>
      </c>
    </row>
    <row r="85" spans="1:43" ht="15" customHeight="1">
      <c r="A85" s="690"/>
      <c r="B85" s="690"/>
      <c r="C85" s="690"/>
      <c r="D85" s="690"/>
      <c r="E85" s="1019">
        <v>3</v>
      </c>
      <c r="F85" s="682"/>
      <c r="G85" s="1021" t="s">
        <v>711</v>
      </c>
      <c r="H85" s="691"/>
      <c r="I85" s="1023">
        <v>2377470</v>
      </c>
      <c r="J85" s="1030">
        <v>46172</v>
      </c>
      <c r="K85" s="719">
        <f>SUM(Q85:AB85)</f>
        <v>2242896.23</v>
      </c>
      <c r="L85" s="709">
        <f>SUM(AC85:AH85)</f>
        <v>0</v>
      </c>
      <c r="M85" s="709">
        <f>SUM(AC85:AN85)</f>
        <v>0</v>
      </c>
      <c r="N85" s="709">
        <f t="shared" si="90"/>
        <v>0</v>
      </c>
      <c r="O85" s="709">
        <f t="shared" si="88"/>
        <v>0</v>
      </c>
      <c r="P85" s="709">
        <f t="shared" si="89"/>
        <v>0</v>
      </c>
      <c r="Q85" s="709"/>
      <c r="R85" s="709"/>
      <c r="S85" s="728"/>
      <c r="T85" s="728"/>
      <c r="U85" s="730">
        <f>ROUND(I85/1.06,2)</f>
        <v>2242896.23</v>
      </c>
      <c r="V85" s="728"/>
      <c r="W85" s="728"/>
      <c r="X85" s="728"/>
      <c r="Y85" s="728"/>
      <c r="Z85" s="728"/>
      <c r="AA85" s="728"/>
      <c r="AB85" s="728"/>
      <c r="AC85" s="728"/>
      <c r="AD85" s="728"/>
      <c r="AE85" s="728"/>
      <c r="AF85" s="728"/>
      <c r="AG85" s="728"/>
      <c r="AH85" s="728"/>
      <c r="AI85" s="728"/>
      <c r="AJ85" s="728"/>
      <c r="AK85" s="728"/>
      <c r="AL85" s="728"/>
      <c r="AM85" s="728"/>
      <c r="AN85" s="728"/>
      <c r="AO85" s="690" t="s">
        <v>285</v>
      </c>
      <c r="AP85" s="710" t="s">
        <v>741</v>
      </c>
      <c r="AQ85" s="799" t="s">
        <v>771</v>
      </c>
    </row>
    <row r="86" spans="1:43" ht="15" customHeight="1">
      <c r="A86" s="690"/>
      <c r="B86" s="690"/>
      <c r="C86" s="690"/>
      <c r="D86" s="690"/>
      <c r="E86" s="1019">
        <v>4</v>
      </c>
      <c r="F86" s="682"/>
      <c r="G86" s="1021" t="s">
        <v>515</v>
      </c>
      <c r="H86" s="691"/>
      <c r="I86" s="1023">
        <v>1150734.3999999999</v>
      </c>
      <c r="J86" s="1030">
        <v>46295</v>
      </c>
      <c r="K86" s="719">
        <f>SUM(Q86:AB86)</f>
        <v>1085598.49</v>
      </c>
      <c r="L86" s="709">
        <f>SUM(AC86:AH86)</f>
        <v>0</v>
      </c>
      <c r="M86" s="709">
        <f>SUM(AC86:AN86)</f>
        <v>0</v>
      </c>
      <c r="N86" s="709">
        <f t="shared" si="90"/>
        <v>0</v>
      </c>
      <c r="O86" s="709">
        <f t="shared" si="88"/>
        <v>0</v>
      </c>
      <c r="P86" s="709">
        <f t="shared" si="89"/>
        <v>0</v>
      </c>
      <c r="Q86" s="709"/>
      <c r="R86" s="709"/>
      <c r="S86" s="728"/>
      <c r="T86" s="728"/>
      <c r="U86" s="728"/>
      <c r="V86" s="728"/>
      <c r="W86" s="728"/>
      <c r="X86" s="728"/>
      <c r="Y86" s="728">
        <f>ROUND(I86/1.06,2)</f>
        <v>1085598.49</v>
      </c>
      <c r="Z86" s="728"/>
      <c r="AA86" s="728"/>
      <c r="AB86" s="728"/>
      <c r="AC86" s="728"/>
      <c r="AD86" s="728"/>
      <c r="AE86" s="728"/>
      <c r="AF86" s="728"/>
      <c r="AG86" s="728"/>
      <c r="AH86" s="728"/>
      <c r="AI86" s="728"/>
      <c r="AJ86" s="728"/>
      <c r="AK86" s="728"/>
      <c r="AL86" s="728"/>
      <c r="AM86" s="728"/>
      <c r="AN86" s="728"/>
      <c r="AO86" s="690" t="s">
        <v>285</v>
      </c>
      <c r="AP86" s="710" t="s">
        <v>741</v>
      </c>
      <c r="AQ86" s="799" t="s">
        <v>771</v>
      </c>
    </row>
    <row r="87" spans="1:43" ht="15" customHeight="1">
      <c r="A87" s="690"/>
      <c r="B87" s="690"/>
      <c r="C87" s="690"/>
      <c r="D87" s="690"/>
      <c r="E87" s="1019">
        <v>5</v>
      </c>
      <c r="F87" s="682"/>
      <c r="G87" s="1021" t="s">
        <v>710</v>
      </c>
      <c r="H87" s="691"/>
      <c r="I87" s="1023">
        <v>34798.5</v>
      </c>
      <c r="J87" s="1030">
        <v>46387</v>
      </c>
      <c r="K87" s="719">
        <f>SUM(Q87:AB87)</f>
        <v>32828.769999999997</v>
      </c>
      <c r="L87" s="709">
        <f>SUM(AC87:AH87)</f>
        <v>0</v>
      </c>
      <c r="M87" s="709">
        <f>SUM(AC87:AN87)</f>
        <v>0</v>
      </c>
      <c r="N87" s="709">
        <f t="shared" si="90"/>
        <v>0</v>
      </c>
      <c r="O87" s="709">
        <f t="shared" si="88"/>
        <v>0</v>
      </c>
      <c r="P87" s="709">
        <f t="shared" si="89"/>
        <v>0</v>
      </c>
      <c r="Q87" s="709"/>
      <c r="R87" s="709"/>
      <c r="S87" s="728"/>
      <c r="T87" s="728"/>
      <c r="U87" s="728"/>
      <c r="V87" s="728"/>
      <c r="W87" s="728"/>
      <c r="X87" s="728"/>
      <c r="Y87" s="728"/>
      <c r="Z87" s="728"/>
      <c r="AA87" s="728"/>
      <c r="AB87" s="728">
        <f>ROUND(I87/1.06,2)</f>
        <v>32828.769999999997</v>
      </c>
      <c r="AC87" s="728"/>
      <c r="AD87" s="728"/>
      <c r="AE87" s="728"/>
      <c r="AF87" s="728"/>
      <c r="AG87" s="728"/>
      <c r="AH87" s="728"/>
      <c r="AI87" s="728"/>
      <c r="AJ87" s="728"/>
      <c r="AK87" s="728"/>
      <c r="AL87" s="728"/>
      <c r="AM87" s="728"/>
      <c r="AN87" s="728"/>
      <c r="AO87" s="690" t="s">
        <v>285</v>
      </c>
      <c r="AP87" s="710" t="s">
        <v>741</v>
      </c>
      <c r="AQ87" s="799" t="s">
        <v>771</v>
      </c>
    </row>
    <row r="88" spans="1:43" ht="15" customHeight="1">
      <c r="A88" s="690"/>
      <c r="B88" s="690"/>
      <c r="C88" s="690"/>
      <c r="D88" s="690"/>
      <c r="E88" s="1019">
        <v>6</v>
      </c>
      <c r="F88" s="682"/>
      <c r="G88" s="1021" t="s">
        <v>983</v>
      </c>
      <c r="H88" s="691"/>
      <c r="I88" s="1023">
        <v>188100</v>
      </c>
      <c r="J88" s="1030">
        <v>46233</v>
      </c>
      <c r="K88" s="719">
        <f t="shared" ref="K88:K94" si="91">SUM(Q88:AB88)</f>
        <v>177452.83</v>
      </c>
      <c r="L88" s="709">
        <f t="shared" ref="L88:L94" si="92">SUM(AC88:AH88)</f>
        <v>0</v>
      </c>
      <c r="M88" s="709">
        <f t="shared" ref="M88:M94" si="93">SUM(AC88:AN88)</f>
        <v>0</v>
      </c>
      <c r="N88" s="709">
        <f t="shared" ref="N88:N95" si="94">K88-SUM(Q88:AB88)</f>
        <v>0</v>
      </c>
      <c r="O88" s="709">
        <f t="shared" ref="O88:O95" si="95">L88-SUM(AC88:AH88)</f>
        <v>0</v>
      </c>
      <c r="P88" s="709">
        <f t="shared" ref="P88:P95" si="96">M88-SUM(AC88:AN88)</f>
        <v>0</v>
      </c>
      <c r="Q88" s="709"/>
      <c r="R88" s="709"/>
      <c r="S88" s="728"/>
      <c r="T88" s="728"/>
      <c r="U88" s="728"/>
      <c r="V88" s="728"/>
      <c r="W88" s="1029">
        <f>ROUND(I88/1.06,2)</f>
        <v>177452.83</v>
      </c>
      <c r="X88" s="1029"/>
      <c r="Y88" s="1029"/>
      <c r="Z88" s="1029"/>
      <c r="AA88" s="1029"/>
      <c r="AB88" s="1029"/>
      <c r="AC88" s="1029"/>
      <c r="AD88" s="728"/>
      <c r="AE88" s="728"/>
      <c r="AF88" s="728"/>
      <c r="AG88" s="728"/>
      <c r="AH88" s="728"/>
      <c r="AI88" s="728"/>
      <c r="AJ88" s="728"/>
      <c r="AK88" s="728"/>
      <c r="AL88" s="728"/>
      <c r="AM88" s="728"/>
      <c r="AN88" s="728"/>
      <c r="AO88" s="690" t="s">
        <v>285</v>
      </c>
      <c r="AP88" s="710" t="s">
        <v>741</v>
      </c>
      <c r="AQ88" s="799" t="s">
        <v>771</v>
      </c>
    </row>
    <row r="89" spans="1:43" ht="15" customHeight="1">
      <c r="A89" s="690"/>
      <c r="B89" s="690"/>
      <c r="C89" s="690"/>
      <c r="D89" s="690"/>
      <c r="E89" s="1019">
        <v>7</v>
      </c>
      <c r="F89" s="682"/>
      <c r="G89" s="1021" t="s">
        <v>984</v>
      </c>
      <c r="H89" s="691"/>
      <c r="I89" s="1023">
        <v>16957.5</v>
      </c>
      <c r="J89" s="1030">
        <v>46233</v>
      </c>
      <c r="K89" s="719">
        <f t="shared" si="91"/>
        <v>15997.64</v>
      </c>
      <c r="L89" s="709">
        <f t="shared" si="92"/>
        <v>0</v>
      </c>
      <c r="M89" s="709">
        <f t="shared" si="93"/>
        <v>0</v>
      </c>
      <c r="N89" s="709">
        <f t="shared" si="94"/>
        <v>0</v>
      </c>
      <c r="O89" s="709">
        <f t="shared" si="95"/>
        <v>0</v>
      </c>
      <c r="P89" s="709">
        <f t="shared" si="96"/>
        <v>0</v>
      </c>
      <c r="Q89" s="709"/>
      <c r="R89" s="709"/>
      <c r="S89" s="728"/>
      <c r="T89" s="728"/>
      <c r="U89" s="728"/>
      <c r="V89" s="728"/>
      <c r="W89" s="1029">
        <f t="shared" ref="W89:W91" si="97">ROUND(I89/1.06,2)</f>
        <v>15997.64</v>
      </c>
      <c r="X89" s="1029"/>
      <c r="Y89" s="1029"/>
      <c r="Z89" s="1029"/>
      <c r="AA89" s="1029"/>
      <c r="AB89" s="1029"/>
      <c r="AC89" s="1029"/>
      <c r="AD89" s="728"/>
      <c r="AE89" s="728"/>
      <c r="AF89" s="728"/>
      <c r="AG89" s="728"/>
      <c r="AH89" s="728"/>
      <c r="AI89" s="728"/>
      <c r="AJ89" s="728"/>
      <c r="AK89" s="728"/>
      <c r="AL89" s="728"/>
      <c r="AM89" s="728"/>
      <c r="AN89" s="728"/>
      <c r="AO89" s="690" t="s">
        <v>285</v>
      </c>
      <c r="AP89" s="710" t="s">
        <v>741</v>
      </c>
      <c r="AQ89" s="799" t="s">
        <v>771</v>
      </c>
    </row>
    <row r="90" spans="1:43" ht="15" customHeight="1">
      <c r="A90" s="690"/>
      <c r="B90" s="690"/>
      <c r="C90" s="690"/>
      <c r="D90" s="690"/>
      <c r="E90" s="1019">
        <v>8</v>
      </c>
      <c r="F90" s="682"/>
      <c r="G90" s="1021" t="s">
        <v>985</v>
      </c>
      <c r="H90" s="691"/>
      <c r="I90" s="1023">
        <v>673550</v>
      </c>
      <c r="J90" s="1030">
        <v>46233</v>
      </c>
      <c r="K90" s="719">
        <f t="shared" si="91"/>
        <v>635424.53</v>
      </c>
      <c r="L90" s="709">
        <f t="shared" si="92"/>
        <v>0</v>
      </c>
      <c r="M90" s="709">
        <f t="shared" si="93"/>
        <v>0</v>
      </c>
      <c r="N90" s="709">
        <f t="shared" si="94"/>
        <v>0</v>
      </c>
      <c r="O90" s="709">
        <f t="shared" si="95"/>
        <v>0</v>
      </c>
      <c r="P90" s="709">
        <f t="shared" si="96"/>
        <v>0</v>
      </c>
      <c r="Q90" s="709"/>
      <c r="R90" s="709"/>
      <c r="S90" s="728"/>
      <c r="T90" s="728"/>
      <c r="U90" s="728"/>
      <c r="V90" s="728"/>
      <c r="W90" s="1029">
        <f t="shared" si="97"/>
        <v>635424.53</v>
      </c>
      <c r="X90" s="1029"/>
      <c r="Y90" s="1029"/>
      <c r="Z90" s="1029"/>
      <c r="AA90" s="1029"/>
      <c r="AB90" s="1029"/>
      <c r="AC90" s="1029"/>
      <c r="AD90" s="728"/>
      <c r="AE90" s="728"/>
      <c r="AF90" s="728"/>
      <c r="AG90" s="728"/>
      <c r="AH90" s="728"/>
      <c r="AI90" s="728"/>
      <c r="AJ90" s="728"/>
      <c r="AK90" s="728"/>
      <c r="AL90" s="728"/>
      <c r="AM90" s="728"/>
      <c r="AN90" s="728"/>
      <c r="AO90" s="690" t="s">
        <v>285</v>
      </c>
      <c r="AP90" s="710" t="s">
        <v>741</v>
      </c>
      <c r="AQ90" s="799" t="s">
        <v>771</v>
      </c>
    </row>
    <row r="91" spans="1:43" ht="15" customHeight="1">
      <c r="A91" s="690"/>
      <c r="B91" s="690"/>
      <c r="C91" s="690"/>
      <c r="D91" s="690"/>
      <c r="E91" s="1019">
        <v>9</v>
      </c>
      <c r="F91" s="682"/>
      <c r="G91" s="1021" t="s">
        <v>986</v>
      </c>
      <c r="H91" s="691"/>
      <c r="I91" s="1023">
        <v>508250</v>
      </c>
      <c r="J91" s="1030">
        <v>46233</v>
      </c>
      <c r="K91" s="719">
        <f t="shared" si="91"/>
        <v>479481.13</v>
      </c>
      <c r="L91" s="709">
        <f t="shared" si="92"/>
        <v>0</v>
      </c>
      <c r="M91" s="709">
        <f t="shared" si="93"/>
        <v>0</v>
      </c>
      <c r="N91" s="709">
        <f t="shared" si="94"/>
        <v>0</v>
      </c>
      <c r="O91" s="709">
        <f t="shared" si="95"/>
        <v>0</v>
      </c>
      <c r="P91" s="709">
        <f t="shared" si="96"/>
        <v>0</v>
      </c>
      <c r="Q91" s="709"/>
      <c r="R91" s="709"/>
      <c r="S91" s="728"/>
      <c r="T91" s="728"/>
      <c r="U91" s="728"/>
      <c r="V91" s="728"/>
      <c r="W91" s="1029">
        <f t="shared" si="97"/>
        <v>479481.13</v>
      </c>
      <c r="X91" s="1029"/>
      <c r="Y91" s="1029"/>
      <c r="Z91" s="1029"/>
      <c r="AA91" s="1029"/>
      <c r="AB91" s="1029"/>
      <c r="AC91" s="1029"/>
      <c r="AD91" s="728"/>
      <c r="AE91" s="728"/>
      <c r="AF91" s="728"/>
      <c r="AG91" s="728"/>
      <c r="AH91" s="728"/>
      <c r="AI91" s="728"/>
      <c r="AJ91" s="728"/>
      <c r="AK91" s="728"/>
      <c r="AL91" s="728"/>
      <c r="AM91" s="728"/>
      <c r="AN91" s="728"/>
      <c r="AO91" s="690" t="s">
        <v>285</v>
      </c>
      <c r="AP91" s="710" t="s">
        <v>741</v>
      </c>
      <c r="AQ91" s="799" t="s">
        <v>771</v>
      </c>
    </row>
    <row r="92" spans="1:43" ht="15" customHeight="1">
      <c r="A92" s="690"/>
      <c r="B92" s="690"/>
      <c r="C92" s="690"/>
      <c r="D92" s="690"/>
      <c r="E92" s="1019">
        <v>10</v>
      </c>
      <c r="F92" s="682"/>
      <c r="G92" s="1021" t="s">
        <v>987</v>
      </c>
      <c r="H92" s="691"/>
      <c r="I92" s="1023">
        <v>1938000</v>
      </c>
      <c r="J92" s="1030">
        <v>46264</v>
      </c>
      <c r="K92" s="719">
        <f t="shared" si="91"/>
        <v>1828301.89</v>
      </c>
      <c r="L92" s="709">
        <f t="shared" si="92"/>
        <v>0</v>
      </c>
      <c r="M92" s="709">
        <f t="shared" si="93"/>
        <v>0</v>
      </c>
      <c r="N92" s="709">
        <f t="shared" si="94"/>
        <v>0</v>
      </c>
      <c r="O92" s="709">
        <f t="shared" si="95"/>
        <v>0</v>
      </c>
      <c r="P92" s="709">
        <f t="shared" si="96"/>
        <v>0</v>
      </c>
      <c r="Q92" s="709"/>
      <c r="R92" s="709"/>
      <c r="S92" s="728"/>
      <c r="T92" s="728"/>
      <c r="U92" s="728"/>
      <c r="V92" s="728"/>
      <c r="W92" s="1029"/>
      <c r="X92" s="1029">
        <f>ROUND(I92/1.06,2)</f>
        <v>1828301.89</v>
      </c>
      <c r="Y92" s="1029"/>
      <c r="Z92" s="1029"/>
      <c r="AA92" s="1029"/>
      <c r="AB92" s="1029"/>
      <c r="AC92" s="1029"/>
      <c r="AD92" s="728"/>
      <c r="AE92" s="728"/>
      <c r="AF92" s="728"/>
      <c r="AG92" s="728"/>
      <c r="AH92" s="728"/>
      <c r="AI92" s="728"/>
      <c r="AJ92" s="728"/>
      <c r="AK92" s="728"/>
      <c r="AL92" s="728"/>
      <c r="AM92" s="728"/>
      <c r="AN92" s="728"/>
      <c r="AO92" s="690" t="s">
        <v>285</v>
      </c>
      <c r="AP92" s="710" t="s">
        <v>741</v>
      </c>
      <c r="AQ92" s="799" t="s">
        <v>771</v>
      </c>
    </row>
    <row r="93" spans="1:43" ht="15" customHeight="1">
      <c r="A93" s="690"/>
      <c r="B93" s="690"/>
      <c r="C93" s="690"/>
      <c r="D93" s="690"/>
      <c r="E93" s="1019">
        <v>11</v>
      </c>
      <c r="F93" s="682"/>
      <c r="G93" s="1021" t="s">
        <v>988</v>
      </c>
      <c r="H93" s="691"/>
      <c r="I93" s="1023">
        <v>1938000</v>
      </c>
      <c r="J93" s="1030">
        <v>46264</v>
      </c>
      <c r="K93" s="719">
        <f t="shared" si="91"/>
        <v>1828301.89</v>
      </c>
      <c r="L93" s="709">
        <f t="shared" si="92"/>
        <v>0</v>
      </c>
      <c r="M93" s="709">
        <f t="shared" si="93"/>
        <v>0</v>
      </c>
      <c r="N93" s="709">
        <f t="shared" si="94"/>
        <v>0</v>
      </c>
      <c r="O93" s="709">
        <f t="shared" si="95"/>
        <v>0</v>
      </c>
      <c r="P93" s="709">
        <f t="shared" si="96"/>
        <v>0</v>
      </c>
      <c r="Q93" s="709"/>
      <c r="R93" s="709"/>
      <c r="S93" s="728"/>
      <c r="T93" s="728"/>
      <c r="U93" s="728"/>
      <c r="V93" s="728"/>
      <c r="W93" s="1029"/>
      <c r="X93" s="1029">
        <f>ROUND(I93/1.06,2)</f>
        <v>1828301.89</v>
      </c>
      <c r="Y93" s="1029"/>
      <c r="Z93" s="1029"/>
      <c r="AA93" s="1029"/>
      <c r="AB93" s="1029"/>
      <c r="AC93" s="1029"/>
      <c r="AD93" s="728"/>
      <c r="AE93" s="728"/>
      <c r="AF93" s="728"/>
      <c r="AG93" s="728"/>
      <c r="AH93" s="728"/>
      <c r="AI93" s="728"/>
      <c r="AJ93" s="728"/>
      <c r="AK93" s="728"/>
      <c r="AL93" s="728"/>
      <c r="AM93" s="728"/>
      <c r="AN93" s="728"/>
      <c r="AO93" s="690" t="s">
        <v>285</v>
      </c>
      <c r="AP93" s="710" t="s">
        <v>741</v>
      </c>
      <c r="AQ93" s="799" t="s">
        <v>771</v>
      </c>
    </row>
    <row r="94" spans="1:43" ht="15" customHeight="1" thickBot="1">
      <c r="A94" s="690"/>
      <c r="B94" s="690"/>
      <c r="C94" s="690"/>
      <c r="D94" s="690"/>
      <c r="E94" s="1019">
        <v>12</v>
      </c>
      <c r="F94" s="682"/>
      <c r="G94" s="1021" t="s">
        <v>989</v>
      </c>
      <c r="H94" s="691"/>
      <c r="I94" s="1023">
        <v>7694525</v>
      </c>
      <c r="J94" s="1030">
        <v>46418</v>
      </c>
      <c r="K94" s="719">
        <f t="shared" si="91"/>
        <v>0</v>
      </c>
      <c r="L94" s="709">
        <f t="shared" si="92"/>
        <v>7258985.8499999996</v>
      </c>
      <c r="M94" s="709">
        <f t="shared" si="93"/>
        <v>7258985.8499999996</v>
      </c>
      <c r="N94" s="709">
        <f t="shared" si="94"/>
        <v>0</v>
      </c>
      <c r="O94" s="709">
        <f t="shared" si="95"/>
        <v>0</v>
      </c>
      <c r="P94" s="709">
        <f t="shared" si="96"/>
        <v>0</v>
      </c>
      <c r="Q94" s="709"/>
      <c r="R94" s="709"/>
      <c r="S94" s="728"/>
      <c r="T94" s="728"/>
      <c r="U94" s="728"/>
      <c r="V94" s="728"/>
      <c r="W94" s="1029"/>
      <c r="X94" s="1029"/>
      <c r="Y94" s="1029"/>
      <c r="Z94" s="1029"/>
      <c r="AA94" s="1029"/>
      <c r="AB94" s="1029"/>
      <c r="AC94" s="1029">
        <f>ROUND(I94/1.06,2)</f>
        <v>7258985.8499999996</v>
      </c>
      <c r="AD94" s="728"/>
      <c r="AE94" s="728"/>
      <c r="AF94" s="728"/>
      <c r="AG94" s="728"/>
      <c r="AH94" s="728"/>
      <c r="AI94" s="728"/>
      <c r="AJ94" s="728"/>
      <c r="AK94" s="728"/>
      <c r="AL94" s="728"/>
      <c r="AM94" s="728"/>
      <c r="AN94" s="728"/>
      <c r="AO94" s="690" t="s">
        <v>285</v>
      </c>
      <c r="AP94" s="710" t="s">
        <v>741</v>
      </c>
      <c r="AQ94" s="799" t="s">
        <v>771</v>
      </c>
    </row>
    <row r="95" spans="1:43" s="717" customFormat="1" ht="14.25" customHeight="1">
      <c r="A95" s="708"/>
      <c r="B95" s="708"/>
      <c r="C95" s="708"/>
      <c r="D95" s="708"/>
      <c r="E95" s="712"/>
      <c r="F95" s="713"/>
      <c r="G95" s="708"/>
      <c r="H95" s="711" t="s">
        <v>0</v>
      </c>
      <c r="I95" s="714"/>
      <c r="J95" s="715"/>
      <c r="K95" s="721">
        <f>SUM(K83:K94)</f>
        <v>12718736.230000002</v>
      </c>
      <c r="L95" s="721">
        <f t="shared" ref="L95:M95" si="98">SUM(L83:L94)</f>
        <v>7258985.8499999996</v>
      </c>
      <c r="M95" s="721">
        <f t="shared" si="98"/>
        <v>7258985.8499999996</v>
      </c>
      <c r="N95" s="709">
        <f t="shared" si="94"/>
        <v>0</v>
      </c>
      <c r="O95" s="709">
        <f t="shared" si="95"/>
        <v>0</v>
      </c>
      <c r="P95" s="709">
        <f t="shared" si="96"/>
        <v>0</v>
      </c>
      <c r="Q95" s="721">
        <f t="shared" ref="Q95" si="99">SUM(Q83:Q94)</f>
        <v>0</v>
      </c>
      <c r="R95" s="721">
        <f t="shared" ref="R95" si="100">SUM(R83:R94)</f>
        <v>0</v>
      </c>
      <c r="S95" s="721">
        <f t="shared" ref="S95" si="101">SUM(S83:S94)</f>
        <v>0</v>
      </c>
      <c r="T95" s="721">
        <f t="shared" ref="T95" si="102">SUM(T83:T94)</f>
        <v>0</v>
      </c>
      <c r="U95" s="721">
        <f t="shared" ref="U95" si="103">SUM(U83:U94)</f>
        <v>6635349.0600000005</v>
      </c>
      <c r="V95" s="721">
        <f t="shared" ref="V95" si="104">SUM(V83:V94)</f>
        <v>0</v>
      </c>
      <c r="W95" s="721">
        <f t="shared" ref="W95" si="105">SUM(W83:W94)</f>
        <v>1308356.1299999999</v>
      </c>
      <c r="X95" s="721">
        <f t="shared" ref="X95" si="106">SUM(X83:X94)</f>
        <v>3656603.78</v>
      </c>
      <c r="Y95" s="721">
        <f t="shared" ref="Y95" si="107">SUM(Y83:Y94)</f>
        <v>1085598.49</v>
      </c>
      <c r="Z95" s="721">
        <f t="shared" ref="Z95" si="108">SUM(Z83:Z94)</f>
        <v>0</v>
      </c>
      <c r="AA95" s="721">
        <f t="shared" ref="AA95" si="109">SUM(AA83:AA94)</f>
        <v>0</v>
      </c>
      <c r="AB95" s="721">
        <f t="shared" ref="AB95" si="110">SUM(AB83:AB94)</f>
        <v>32828.769999999997</v>
      </c>
      <c r="AC95" s="721">
        <f t="shared" ref="AC95" si="111">SUM(AC83:AC94)</f>
        <v>7258985.8499999996</v>
      </c>
      <c r="AD95" s="721">
        <f t="shared" ref="AD95" si="112">SUM(AD83:AD94)</f>
        <v>0</v>
      </c>
      <c r="AE95" s="721">
        <f t="shared" ref="AE95" si="113">SUM(AE83:AE94)</f>
        <v>0</v>
      </c>
      <c r="AF95" s="721">
        <f t="shared" ref="AF95" si="114">SUM(AF83:AF94)</f>
        <v>0</v>
      </c>
      <c r="AG95" s="721">
        <f t="shared" ref="AG95" si="115">SUM(AG83:AG94)</f>
        <v>0</v>
      </c>
      <c r="AH95" s="721">
        <f t="shared" ref="AH95" si="116">SUM(AH83:AH94)</f>
        <v>0</v>
      </c>
      <c r="AI95" s="721">
        <f t="shared" ref="AI95" si="117">SUM(AI83:AI94)</f>
        <v>0</v>
      </c>
      <c r="AJ95" s="721">
        <f t="shared" ref="AJ95" si="118">SUM(AJ83:AJ94)</f>
        <v>0</v>
      </c>
      <c r="AK95" s="721">
        <f t="shared" ref="AK95" si="119">SUM(AK83:AK94)</f>
        <v>0</v>
      </c>
      <c r="AL95" s="721">
        <f t="shared" ref="AL95" si="120">SUM(AL83:AL94)</f>
        <v>0</v>
      </c>
      <c r="AM95" s="721">
        <f t="shared" ref="AM95" si="121">SUM(AM83:AM94)</f>
        <v>0</v>
      </c>
      <c r="AN95" s="721">
        <f t="shared" ref="AN95" si="122">SUM(AN83:AN94)</f>
        <v>0</v>
      </c>
      <c r="AO95" s="690" t="s">
        <v>285</v>
      </c>
      <c r="AP95" s="716"/>
    </row>
    <row r="96" spans="1:43" s="717" customFormat="1" ht="14.25" customHeight="1">
      <c r="A96" s="708"/>
      <c r="B96" s="708"/>
      <c r="C96" s="708"/>
      <c r="D96" s="708"/>
      <c r="E96" s="712"/>
      <c r="F96" s="713"/>
      <c r="G96" s="708"/>
      <c r="H96" s="711"/>
      <c r="I96" s="714"/>
      <c r="J96" s="715"/>
      <c r="K96" s="731"/>
      <c r="L96" s="709"/>
      <c r="M96" s="709"/>
      <c r="N96" s="709"/>
      <c r="O96" s="709"/>
      <c r="P96" s="477"/>
      <c r="Q96" s="731"/>
      <c r="R96" s="731"/>
      <c r="S96" s="731"/>
      <c r="T96" s="731"/>
      <c r="U96" s="731"/>
      <c r="V96" s="731"/>
      <c r="W96" s="731"/>
      <c r="X96" s="731"/>
      <c r="Y96" s="731"/>
      <c r="Z96" s="731"/>
      <c r="AA96" s="731"/>
      <c r="AB96" s="731"/>
      <c r="AC96" s="731"/>
      <c r="AD96" s="731"/>
      <c r="AE96" s="731"/>
      <c r="AF96" s="731"/>
      <c r="AG96" s="731"/>
      <c r="AH96" s="731"/>
      <c r="AI96" s="731"/>
      <c r="AJ96" s="731"/>
      <c r="AK96" s="731"/>
      <c r="AL96" s="731"/>
      <c r="AM96" s="731"/>
      <c r="AN96" s="731"/>
      <c r="AO96" s="690" t="s">
        <v>285</v>
      </c>
      <c r="AP96" s="716"/>
    </row>
    <row r="97" spans="1:43" ht="15" customHeight="1">
      <c r="A97" s="690"/>
      <c r="B97" s="690"/>
      <c r="C97" s="682"/>
      <c r="D97" s="690">
        <v>8</v>
      </c>
      <c r="E97" s="677" t="s">
        <v>872</v>
      </c>
      <c r="F97" s="682"/>
      <c r="G97" s="722"/>
      <c r="H97" s="691"/>
      <c r="I97" s="692"/>
      <c r="J97" s="729"/>
      <c r="K97" s="731"/>
      <c r="L97" s="731"/>
      <c r="M97" s="731"/>
      <c r="N97" s="709"/>
      <c r="O97" s="709"/>
      <c r="P97" s="477"/>
      <c r="Q97" s="731"/>
      <c r="R97" s="731"/>
      <c r="S97" s="731"/>
      <c r="T97" s="731"/>
      <c r="U97" s="731"/>
      <c r="V97" s="731"/>
      <c r="W97" s="731"/>
      <c r="X97" s="731"/>
      <c r="Y97" s="731"/>
      <c r="Z97" s="731"/>
      <c r="AA97" s="731"/>
      <c r="AB97" s="731"/>
      <c r="AC97" s="731"/>
      <c r="AD97" s="731"/>
      <c r="AE97" s="731"/>
      <c r="AF97" s="731"/>
      <c r="AG97" s="731"/>
      <c r="AH97" s="731"/>
      <c r="AI97" s="731"/>
      <c r="AJ97" s="731"/>
      <c r="AK97" s="731"/>
      <c r="AL97" s="731"/>
      <c r="AM97" s="731"/>
      <c r="AN97" s="731"/>
      <c r="AO97" s="690" t="s">
        <v>285</v>
      </c>
      <c r="AP97" s="710"/>
    </row>
    <row r="98" spans="1:43" ht="15" customHeight="1">
      <c r="A98" s="690"/>
      <c r="B98" s="690"/>
      <c r="C98" s="682"/>
      <c r="D98" s="690"/>
      <c r="E98" s="677" t="s">
        <v>848</v>
      </c>
      <c r="F98" s="682" t="s">
        <v>500</v>
      </c>
      <c r="G98" s="682" t="s">
        <v>501</v>
      </c>
      <c r="H98" s="691" t="s">
        <v>502</v>
      </c>
      <c r="I98" s="685" t="s">
        <v>503</v>
      </c>
      <c r="J98" s="686" t="s">
        <v>504</v>
      </c>
      <c r="K98" s="731"/>
      <c r="L98" s="731"/>
      <c r="M98" s="731"/>
      <c r="N98" s="709"/>
      <c r="O98" s="709"/>
      <c r="P98" s="477"/>
      <c r="Q98" s="731"/>
      <c r="R98" s="731"/>
      <c r="S98" s="731"/>
      <c r="T98" s="731"/>
      <c r="U98" s="731"/>
      <c r="V98" s="731"/>
      <c r="W98" s="731"/>
      <c r="X98" s="731"/>
      <c r="Y98" s="731"/>
      <c r="Z98" s="731"/>
      <c r="AA98" s="731"/>
      <c r="AB98" s="731"/>
      <c r="AC98" s="731"/>
      <c r="AD98" s="731"/>
      <c r="AE98" s="731"/>
      <c r="AF98" s="731"/>
      <c r="AG98" s="731"/>
      <c r="AH98" s="731"/>
      <c r="AI98" s="731"/>
      <c r="AJ98" s="731"/>
      <c r="AK98" s="731"/>
      <c r="AL98" s="731"/>
      <c r="AM98" s="731"/>
      <c r="AN98" s="731"/>
      <c r="AO98" s="690" t="s">
        <v>285</v>
      </c>
      <c r="AP98" s="710"/>
    </row>
    <row r="99" spans="1:43" ht="15" customHeight="1">
      <c r="A99" s="690"/>
      <c r="B99" s="690"/>
      <c r="C99" s="682"/>
      <c r="D99" s="690"/>
      <c r="E99" s="677">
        <v>1</v>
      </c>
      <c r="F99" s="682"/>
      <c r="G99" s="1021" t="s">
        <v>713</v>
      </c>
      <c r="H99" s="1014">
        <v>45961</v>
      </c>
      <c r="I99" s="1023">
        <f>1782*1500</f>
        <v>2673000</v>
      </c>
      <c r="J99" s="1030">
        <v>46053</v>
      </c>
      <c r="K99" s="719">
        <f t="shared" ref="K99:K104" si="123">SUM(Q99:AB99)</f>
        <v>2521698.11</v>
      </c>
      <c r="L99" s="709">
        <f t="shared" ref="L99:L104" si="124">SUM(AC99:AH99)</f>
        <v>0</v>
      </c>
      <c r="M99" s="709">
        <f t="shared" ref="M99:M104" si="125">SUM(AC99:AN99)</f>
        <v>0</v>
      </c>
      <c r="N99" s="709">
        <f t="shared" ref="N99:N107" si="126">K99-SUM(Q99:AB99)</f>
        <v>0</v>
      </c>
      <c r="O99" s="709">
        <f t="shared" ref="O99:O107" si="127">L99-SUM(AC99:AH99)</f>
        <v>0</v>
      </c>
      <c r="P99" s="709">
        <f t="shared" ref="P99:P107" si="128">M99-SUM(AC99:AN99)</f>
        <v>0</v>
      </c>
      <c r="Q99" s="709">
        <f>ROUND(I99/1.06,2)</f>
        <v>2521698.11</v>
      </c>
      <c r="R99" s="731"/>
      <c r="S99" s="728"/>
      <c r="T99" s="732"/>
      <c r="U99" s="732"/>
      <c r="V99" s="732"/>
      <c r="W99" s="732"/>
      <c r="X99" s="732"/>
      <c r="Y99" s="732"/>
      <c r="Z99" s="732"/>
      <c r="AA99" s="732"/>
      <c r="AB99" s="732"/>
      <c r="AC99" s="732"/>
      <c r="AD99" s="732"/>
      <c r="AE99" s="732"/>
      <c r="AF99" s="732"/>
      <c r="AG99" s="732"/>
      <c r="AH99" s="732"/>
      <c r="AI99" s="732"/>
      <c r="AJ99" s="732"/>
      <c r="AK99" s="732"/>
      <c r="AL99" s="732"/>
      <c r="AM99" s="732"/>
      <c r="AN99" s="732"/>
      <c r="AO99" s="690" t="s">
        <v>285</v>
      </c>
      <c r="AP99" s="710" t="s">
        <v>741</v>
      </c>
      <c r="AQ99" s="799" t="s">
        <v>771</v>
      </c>
    </row>
    <row r="100" spans="1:43" ht="15" customHeight="1">
      <c r="A100" s="690"/>
      <c r="B100" s="690"/>
      <c r="C100" s="682"/>
      <c r="D100" s="690"/>
      <c r="E100" s="677">
        <v>2</v>
      </c>
      <c r="F100" s="682"/>
      <c r="G100" s="1021" t="s">
        <v>714</v>
      </c>
      <c r="H100" s="1014">
        <v>45961</v>
      </c>
      <c r="I100" s="1023">
        <f>2400*1188</f>
        <v>2851200</v>
      </c>
      <c r="J100" s="1030">
        <v>46053</v>
      </c>
      <c r="K100" s="719">
        <f t="shared" si="123"/>
        <v>2689811.32</v>
      </c>
      <c r="L100" s="709">
        <f t="shared" si="124"/>
        <v>0</v>
      </c>
      <c r="M100" s="709">
        <f t="shared" si="125"/>
        <v>0</v>
      </c>
      <c r="N100" s="709">
        <f t="shared" si="126"/>
        <v>0</v>
      </c>
      <c r="O100" s="709">
        <f t="shared" si="127"/>
        <v>0</v>
      </c>
      <c r="P100" s="709">
        <f t="shared" si="128"/>
        <v>0</v>
      </c>
      <c r="Q100" s="709">
        <f>ROUND(I100/1.06,2)</f>
        <v>2689811.32</v>
      </c>
      <c r="R100" s="731"/>
      <c r="S100" s="728"/>
      <c r="T100" s="732"/>
      <c r="U100" s="732"/>
      <c r="V100" s="732"/>
      <c r="W100" s="732"/>
      <c r="X100" s="732"/>
      <c r="Y100" s="732"/>
      <c r="Z100" s="732"/>
      <c r="AA100" s="732"/>
      <c r="AB100" s="732"/>
      <c r="AC100" s="732"/>
      <c r="AD100" s="732"/>
      <c r="AE100" s="732"/>
      <c r="AF100" s="732"/>
      <c r="AG100" s="732"/>
      <c r="AH100" s="732"/>
      <c r="AI100" s="732"/>
      <c r="AJ100" s="732"/>
      <c r="AK100" s="732"/>
      <c r="AL100" s="732"/>
      <c r="AM100" s="732"/>
      <c r="AN100" s="732"/>
      <c r="AO100" s="690" t="s">
        <v>285</v>
      </c>
      <c r="AP100" s="710" t="s">
        <v>741</v>
      </c>
      <c r="AQ100" s="799" t="s">
        <v>771</v>
      </c>
    </row>
    <row r="101" spans="1:43" ht="15" customHeight="1">
      <c r="A101" s="690"/>
      <c r="B101" s="690"/>
      <c r="C101" s="682"/>
      <c r="D101" s="690"/>
      <c r="E101" s="677">
        <v>3</v>
      </c>
      <c r="F101" s="682"/>
      <c r="G101" s="1021" t="s">
        <v>715</v>
      </c>
      <c r="H101" s="1014" t="s">
        <v>971</v>
      </c>
      <c r="I101" s="1023">
        <f>2000*1188</f>
        <v>2376000</v>
      </c>
      <c r="J101" s="1030">
        <v>46053</v>
      </c>
      <c r="K101" s="719">
        <f t="shared" si="123"/>
        <v>2241509.4300000002</v>
      </c>
      <c r="L101" s="709">
        <f t="shared" si="124"/>
        <v>0</v>
      </c>
      <c r="M101" s="709">
        <f t="shared" si="125"/>
        <v>0</v>
      </c>
      <c r="N101" s="709">
        <f t="shared" si="126"/>
        <v>0</v>
      </c>
      <c r="O101" s="709">
        <f t="shared" si="127"/>
        <v>0</v>
      </c>
      <c r="P101" s="709">
        <f t="shared" si="128"/>
        <v>0</v>
      </c>
      <c r="Q101" s="709">
        <f>ROUND(I101/1.06,2)</f>
        <v>2241509.4300000002</v>
      </c>
      <c r="R101" s="731"/>
      <c r="S101" s="728"/>
      <c r="T101" s="732"/>
      <c r="U101" s="732"/>
      <c r="V101" s="732"/>
      <c r="W101" s="732"/>
      <c r="X101" s="732"/>
      <c r="Y101" s="732"/>
      <c r="Z101" s="732"/>
      <c r="AA101" s="732"/>
      <c r="AB101" s="732"/>
      <c r="AC101" s="732"/>
      <c r="AD101" s="732"/>
      <c r="AE101" s="732"/>
      <c r="AF101" s="732"/>
      <c r="AG101" s="732"/>
      <c r="AH101" s="732"/>
      <c r="AI101" s="732"/>
      <c r="AJ101" s="732"/>
      <c r="AK101" s="732"/>
      <c r="AL101" s="732"/>
      <c r="AM101" s="732"/>
      <c r="AN101" s="732"/>
      <c r="AO101" s="690" t="s">
        <v>285</v>
      </c>
      <c r="AP101" s="710" t="s">
        <v>741</v>
      </c>
      <c r="AQ101" s="799" t="s">
        <v>771</v>
      </c>
    </row>
    <row r="102" spans="1:43" ht="15" customHeight="1">
      <c r="A102" s="690"/>
      <c r="B102" s="690"/>
      <c r="C102" s="682"/>
      <c r="D102" s="690"/>
      <c r="E102" s="677">
        <v>4</v>
      </c>
      <c r="F102" s="682"/>
      <c r="G102" s="1021" t="s">
        <v>716</v>
      </c>
      <c r="H102" s="1014" t="s">
        <v>971</v>
      </c>
      <c r="I102" s="1023">
        <f>2000*1188</f>
        <v>2376000</v>
      </c>
      <c r="J102" s="1030">
        <v>46053</v>
      </c>
      <c r="K102" s="719">
        <f t="shared" si="123"/>
        <v>2241509.4300000002</v>
      </c>
      <c r="L102" s="709">
        <f t="shared" si="124"/>
        <v>0</v>
      </c>
      <c r="M102" s="709">
        <f t="shared" si="125"/>
        <v>0</v>
      </c>
      <c r="N102" s="709">
        <f t="shared" si="126"/>
        <v>0</v>
      </c>
      <c r="O102" s="709">
        <f t="shared" si="127"/>
        <v>0</v>
      </c>
      <c r="P102" s="709">
        <f t="shared" si="128"/>
        <v>0</v>
      </c>
      <c r="Q102" s="709">
        <f>ROUND(I102/1.06,2)</f>
        <v>2241509.4300000002</v>
      </c>
      <c r="R102" s="731"/>
      <c r="S102" s="728"/>
      <c r="T102" s="732"/>
      <c r="U102" s="732"/>
      <c r="V102" s="732"/>
      <c r="W102" s="728"/>
      <c r="X102" s="732"/>
      <c r="Y102" s="732"/>
      <c r="Z102" s="732"/>
      <c r="AA102" s="732"/>
      <c r="AB102" s="732"/>
      <c r="AC102" s="732"/>
      <c r="AD102" s="732"/>
      <c r="AE102" s="732"/>
      <c r="AF102" s="732"/>
      <c r="AG102" s="732"/>
      <c r="AH102" s="732"/>
      <c r="AI102" s="732"/>
      <c r="AJ102" s="732"/>
      <c r="AK102" s="732"/>
      <c r="AL102" s="732"/>
      <c r="AM102" s="732"/>
      <c r="AN102" s="732"/>
      <c r="AO102" s="690" t="s">
        <v>285</v>
      </c>
      <c r="AP102" s="710" t="s">
        <v>741</v>
      </c>
      <c r="AQ102" s="799" t="s">
        <v>771</v>
      </c>
    </row>
    <row r="103" spans="1:43" ht="15" customHeight="1">
      <c r="A103" s="690"/>
      <c r="B103" s="690"/>
      <c r="C103" s="682"/>
      <c r="D103" s="690"/>
      <c r="E103" s="677">
        <v>5</v>
      </c>
      <c r="F103" s="682"/>
      <c r="G103" s="1021" t="s">
        <v>873</v>
      </c>
      <c r="H103" s="1014">
        <v>45985</v>
      </c>
      <c r="I103" s="1031">
        <v>2784384.82</v>
      </c>
      <c r="J103" s="1030">
        <v>46142</v>
      </c>
      <c r="K103" s="719">
        <f t="shared" si="123"/>
        <v>2626778.13</v>
      </c>
      <c r="L103" s="709">
        <f t="shared" si="124"/>
        <v>0</v>
      </c>
      <c r="M103" s="709">
        <f t="shared" si="125"/>
        <v>0</v>
      </c>
      <c r="N103" s="709">
        <f t="shared" si="126"/>
        <v>0</v>
      </c>
      <c r="O103" s="709">
        <f t="shared" si="127"/>
        <v>0</v>
      </c>
      <c r="P103" s="709">
        <f t="shared" si="128"/>
        <v>0</v>
      </c>
      <c r="Q103" s="731"/>
      <c r="R103" s="731"/>
      <c r="S103" s="728"/>
      <c r="T103" s="730">
        <f>ROUND(I103/1.06,2)</f>
        <v>2626778.13</v>
      </c>
      <c r="U103" s="732"/>
      <c r="V103" s="732"/>
      <c r="W103" s="732"/>
      <c r="X103" s="732"/>
      <c r="Y103" s="728"/>
      <c r="Z103" s="732"/>
      <c r="AA103" s="732"/>
      <c r="AB103" s="732"/>
      <c r="AC103" s="732"/>
      <c r="AD103" s="732"/>
      <c r="AE103" s="732"/>
      <c r="AF103" s="732"/>
      <c r="AG103" s="732"/>
      <c r="AH103" s="732"/>
      <c r="AI103" s="732"/>
      <c r="AJ103" s="732"/>
      <c r="AK103" s="732"/>
      <c r="AL103" s="732"/>
      <c r="AM103" s="732"/>
      <c r="AN103" s="732"/>
      <c r="AO103" s="690" t="s">
        <v>285</v>
      </c>
      <c r="AP103" s="710" t="s">
        <v>741</v>
      </c>
      <c r="AQ103" s="799" t="s">
        <v>771</v>
      </c>
    </row>
    <row r="104" spans="1:43" ht="15" customHeight="1">
      <c r="A104" s="690"/>
      <c r="B104" s="690"/>
      <c r="C104" s="682"/>
      <c r="D104" s="690"/>
      <c r="E104" s="677">
        <v>6</v>
      </c>
      <c r="F104" s="682"/>
      <c r="G104" s="1021" t="s">
        <v>874</v>
      </c>
      <c r="H104" s="1014">
        <v>45984</v>
      </c>
      <c r="I104" s="1031">
        <v>2466079.5</v>
      </c>
      <c r="J104" s="1030">
        <v>46142</v>
      </c>
      <c r="K104" s="719">
        <f t="shared" si="123"/>
        <v>2326490.09</v>
      </c>
      <c r="L104" s="709">
        <f t="shared" si="124"/>
        <v>0</v>
      </c>
      <c r="M104" s="709">
        <f t="shared" si="125"/>
        <v>0</v>
      </c>
      <c r="N104" s="709">
        <f t="shared" si="126"/>
        <v>0</v>
      </c>
      <c r="O104" s="709">
        <f t="shared" si="127"/>
        <v>0</v>
      </c>
      <c r="P104" s="709">
        <f t="shared" si="128"/>
        <v>0</v>
      </c>
      <c r="Q104" s="731"/>
      <c r="R104" s="731"/>
      <c r="S104" s="728"/>
      <c r="T104" s="730">
        <f>ROUND(I104/1.06,2)</f>
        <v>2326490.09</v>
      </c>
      <c r="U104" s="732"/>
      <c r="V104" s="732"/>
      <c r="W104" s="732"/>
      <c r="X104" s="732"/>
      <c r="Y104" s="728"/>
      <c r="Z104" s="732"/>
      <c r="AA104" s="732"/>
      <c r="AB104" s="732"/>
      <c r="AC104" s="732"/>
      <c r="AD104" s="732"/>
      <c r="AE104" s="732"/>
      <c r="AF104" s="732"/>
      <c r="AG104" s="732"/>
      <c r="AH104" s="732"/>
      <c r="AI104" s="732"/>
      <c r="AJ104" s="732"/>
      <c r="AK104" s="732"/>
      <c r="AL104" s="732"/>
      <c r="AM104" s="732"/>
      <c r="AN104" s="732"/>
      <c r="AO104" s="690" t="s">
        <v>285</v>
      </c>
      <c r="AP104" s="710" t="s">
        <v>741</v>
      </c>
      <c r="AQ104" s="799" t="s">
        <v>771</v>
      </c>
    </row>
    <row r="105" spans="1:43" ht="15" customHeight="1">
      <c r="A105" s="690"/>
      <c r="B105" s="690"/>
      <c r="C105" s="682"/>
      <c r="D105" s="690"/>
      <c r="E105" s="677">
        <v>7</v>
      </c>
      <c r="F105" s="682"/>
      <c r="G105" s="1021" t="s">
        <v>990</v>
      </c>
      <c r="H105" s="1014" t="s">
        <v>991</v>
      </c>
      <c r="I105" s="1023">
        <v>2772000</v>
      </c>
      <c r="J105" s="1016">
        <v>46386</v>
      </c>
      <c r="K105" s="719">
        <f>SUM(Q105:AB105)</f>
        <v>2615094.34</v>
      </c>
      <c r="L105" s="709">
        <f t="shared" ref="L105:L106" si="129">SUM(AC105:AH105)</f>
        <v>0</v>
      </c>
      <c r="M105" s="709">
        <f t="shared" ref="M105:M106" si="130">SUM(AC105:AN105)</f>
        <v>0</v>
      </c>
      <c r="N105" s="709">
        <f t="shared" ref="N105" si="131">K105-SUM(Q105:AB105)</f>
        <v>0</v>
      </c>
      <c r="O105" s="709">
        <f t="shared" ref="O105" si="132">L105-SUM(AC105:AH105)</f>
        <v>0</v>
      </c>
      <c r="P105" s="709">
        <f t="shared" ref="P105" si="133">M105-SUM(AC105:AN105)</f>
        <v>0</v>
      </c>
      <c r="Q105" s="731"/>
      <c r="R105" s="731"/>
      <c r="S105" s="728"/>
      <c r="T105" s="730"/>
      <c r="U105" s="732"/>
      <c r="V105" s="732"/>
      <c r="W105" s="732"/>
      <c r="X105" s="732"/>
      <c r="Y105" s="728"/>
      <c r="Z105" s="732"/>
      <c r="AA105" s="732"/>
      <c r="AB105" s="1033">
        <f>ROUND(I105/1.06,2)</f>
        <v>2615094.34</v>
      </c>
      <c r="AC105" s="732"/>
      <c r="AD105" s="732"/>
      <c r="AE105" s="732"/>
      <c r="AF105" s="732"/>
      <c r="AG105" s="732"/>
      <c r="AH105" s="732"/>
      <c r="AI105" s="732"/>
      <c r="AJ105" s="732"/>
      <c r="AK105" s="732"/>
      <c r="AL105" s="732"/>
      <c r="AM105" s="732"/>
      <c r="AN105" s="732"/>
      <c r="AO105" s="690" t="s">
        <v>285</v>
      </c>
      <c r="AP105" s="710" t="s">
        <v>741</v>
      </c>
      <c r="AQ105" s="799" t="s">
        <v>771</v>
      </c>
    </row>
    <row r="106" spans="1:43" ht="15" customHeight="1" thickBot="1">
      <c r="A106" s="690"/>
      <c r="B106" s="690"/>
      <c r="C106" s="682"/>
      <c r="D106" s="690"/>
      <c r="E106" s="677">
        <v>8</v>
      </c>
      <c r="F106" s="682"/>
      <c r="G106" s="1021" t="s">
        <v>875</v>
      </c>
      <c r="H106" s="1014">
        <v>45984</v>
      </c>
      <c r="I106" s="1031">
        <v>2487548.9</v>
      </c>
      <c r="J106" s="1030">
        <v>46142</v>
      </c>
      <c r="K106" s="736">
        <f t="shared" ref="K106" si="134">SUM(Q106:AB106)</f>
        <v>2346744.25</v>
      </c>
      <c r="L106" s="1032">
        <f t="shared" si="129"/>
        <v>0</v>
      </c>
      <c r="M106" s="1032">
        <f t="shared" si="130"/>
        <v>0</v>
      </c>
      <c r="N106" s="709">
        <f t="shared" si="126"/>
        <v>0</v>
      </c>
      <c r="O106" s="709">
        <f t="shared" si="127"/>
        <v>0</v>
      </c>
      <c r="P106" s="709">
        <f t="shared" si="128"/>
        <v>0</v>
      </c>
      <c r="Q106" s="734"/>
      <c r="R106" s="734"/>
      <c r="S106" s="735"/>
      <c r="T106" s="735">
        <f>ROUND(I106/1.06,2)</f>
        <v>2346744.25</v>
      </c>
      <c r="U106" s="735"/>
      <c r="V106" s="735"/>
      <c r="W106" s="735"/>
      <c r="X106" s="735"/>
      <c r="Y106" s="735"/>
      <c r="Z106" s="735"/>
      <c r="AA106" s="735"/>
      <c r="AB106" s="735"/>
      <c r="AC106" s="735"/>
      <c r="AD106" s="735"/>
      <c r="AE106" s="735"/>
      <c r="AF106" s="735"/>
      <c r="AG106" s="735"/>
      <c r="AH106" s="735"/>
      <c r="AI106" s="735"/>
      <c r="AJ106" s="735"/>
      <c r="AK106" s="735"/>
      <c r="AL106" s="735"/>
      <c r="AM106" s="735"/>
      <c r="AN106" s="735"/>
      <c r="AO106" s="690" t="s">
        <v>285</v>
      </c>
      <c r="AP106" s="710" t="s">
        <v>741</v>
      </c>
      <c r="AQ106" s="799" t="s">
        <v>771</v>
      </c>
    </row>
    <row r="107" spans="1:43" s="717" customFormat="1" ht="14.25" customHeight="1">
      <c r="A107" s="708"/>
      <c r="B107" s="708"/>
      <c r="C107" s="708"/>
      <c r="D107" s="708"/>
      <c r="E107" s="712"/>
      <c r="F107" s="713"/>
      <c r="G107" s="708"/>
      <c r="H107" s="711"/>
      <c r="I107" s="714"/>
      <c r="J107" s="715"/>
      <c r="K107" s="731">
        <f>SUM(K99:K106)</f>
        <v>19609635.099999998</v>
      </c>
      <c r="L107" s="731">
        <f t="shared" ref="L107:M107" si="135">SUM(L99:L106)</f>
        <v>0</v>
      </c>
      <c r="M107" s="731">
        <f t="shared" si="135"/>
        <v>0</v>
      </c>
      <c r="N107" s="709">
        <f t="shared" si="126"/>
        <v>0</v>
      </c>
      <c r="O107" s="709">
        <f t="shared" si="127"/>
        <v>0</v>
      </c>
      <c r="P107" s="709">
        <f t="shared" si="128"/>
        <v>0</v>
      </c>
      <c r="Q107" s="731">
        <f>SUM(Q99:Q106)</f>
        <v>9694528.2899999991</v>
      </c>
      <c r="R107" s="731">
        <f t="shared" ref="R107:AN107" si="136">SUM(R99:R106)</f>
        <v>0</v>
      </c>
      <c r="S107" s="731">
        <f t="shared" si="136"/>
        <v>0</v>
      </c>
      <c r="T107" s="731">
        <f t="shared" si="136"/>
        <v>7300012.4699999997</v>
      </c>
      <c r="U107" s="731">
        <f t="shared" si="136"/>
        <v>0</v>
      </c>
      <c r="V107" s="731">
        <f t="shared" si="136"/>
        <v>0</v>
      </c>
      <c r="W107" s="731">
        <f t="shared" si="136"/>
        <v>0</v>
      </c>
      <c r="X107" s="731">
        <f t="shared" si="136"/>
        <v>0</v>
      </c>
      <c r="Y107" s="731">
        <f t="shared" si="136"/>
        <v>0</v>
      </c>
      <c r="Z107" s="731">
        <f t="shared" si="136"/>
        <v>0</v>
      </c>
      <c r="AA107" s="731">
        <f t="shared" si="136"/>
        <v>0</v>
      </c>
      <c r="AB107" s="731">
        <f t="shared" si="136"/>
        <v>2615094.34</v>
      </c>
      <c r="AC107" s="731">
        <f t="shared" si="136"/>
        <v>0</v>
      </c>
      <c r="AD107" s="731">
        <f t="shared" si="136"/>
        <v>0</v>
      </c>
      <c r="AE107" s="731">
        <f t="shared" si="136"/>
        <v>0</v>
      </c>
      <c r="AF107" s="731">
        <f t="shared" si="136"/>
        <v>0</v>
      </c>
      <c r="AG107" s="731">
        <f t="shared" si="136"/>
        <v>0</v>
      </c>
      <c r="AH107" s="731">
        <f t="shared" si="136"/>
        <v>0</v>
      </c>
      <c r="AI107" s="731">
        <f t="shared" si="136"/>
        <v>0</v>
      </c>
      <c r="AJ107" s="731">
        <f t="shared" si="136"/>
        <v>0</v>
      </c>
      <c r="AK107" s="731">
        <f t="shared" si="136"/>
        <v>0</v>
      </c>
      <c r="AL107" s="731">
        <f t="shared" si="136"/>
        <v>0</v>
      </c>
      <c r="AM107" s="731">
        <f t="shared" si="136"/>
        <v>0</v>
      </c>
      <c r="AN107" s="731">
        <f t="shared" si="136"/>
        <v>0</v>
      </c>
      <c r="AO107" s="690" t="s">
        <v>285</v>
      </c>
      <c r="AP107" s="716"/>
    </row>
    <row r="108" spans="1:43" ht="15" customHeight="1">
      <c r="A108" s="690"/>
      <c r="B108" s="690"/>
      <c r="C108" s="682"/>
      <c r="D108" s="690">
        <v>9</v>
      </c>
      <c r="E108" s="677" t="s">
        <v>717</v>
      </c>
      <c r="F108" s="682"/>
      <c r="G108" s="722"/>
      <c r="H108" s="691"/>
      <c r="I108" s="692"/>
      <c r="J108" s="729"/>
      <c r="K108" s="719"/>
      <c r="L108" s="709"/>
      <c r="M108" s="709"/>
      <c r="N108" s="709"/>
      <c r="O108" s="709"/>
      <c r="P108" s="477"/>
      <c r="Q108" s="709"/>
      <c r="R108" s="709"/>
      <c r="S108" s="709"/>
      <c r="T108" s="709"/>
      <c r="U108" s="709"/>
      <c r="V108" s="709"/>
      <c r="W108" s="709"/>
      <c r="X108" s="709"/>
      <c r="Y108" s="709"/>
      <c r="Z108" s="709"/>
      <c r="AA108" s="709"/>
      <c r="AB108" s="709"/>
      <c r="AC108" s="709"/>
      <c r="AD108" s="709"/>
      <c r="AE108" s="709"/>
      <c r="AF108" s="709"/>
      <c r="AG108" s="709"/>
      <c r="AH108" s="709"/>
      <c r="AI108" s="709"/>
      <c r="AJ108" s="709"/>
      <c r="AK108" s="709"/>
      <c r="AL108" s="709"/>
      <c r="AM108" s="709"/>
      <c r="AN108" s="709"/>
      <c r="AO108" s="690" t="s">
        <v>285</v>
      </c>
      <c r="AP108" s="710"/>
    </row>
    <row r="109" spans="1:43" ht="15" customHeight="1">
      <c r="A109" s="690"/>
      <c r="B109" s="690"/>
      <c r="C109" s="682"/>
      <c r="D109" s="690"/>
      <c r="E109" s="677" t="s">
        <v>848</v>
      </c>
      <c r="F109" s="682" t="s">
        <v>500</v>
      </c>
      <c r="G109" s="682" t="s">
        <v>501</v>
      </c>
      <c r="H109" s="691" t="s">
        <v>502</v>
      </c>
      <c r="I109" s="685" t="s">
        <v>503</v>
      </c>
      <c r="J109" s="686" t="s">
        <v>504</v>
      </c>
      <c r="K109" s="719"/>
      <c r="L109" s="709"/>
      <c r="M109" s="709"/>
      <c r="N109" s="709"/>
      <c r="O109" s="709"/>
      <c r="P109" s="477"/>
      <c r="Q109" s="709"/>
      <c r="R109" s="709"/>
      <c r="S109" s="709"/>
      <c r="T109" s="709"/>
      <c r="U109" s="709"/>
      <c r="V109" s="709"/>
      <c r="W109" s="709"/>
      <c r="X109" s="709"/>
      <c r="Y109" s="709"/>
      <c r="Z109" s="709"/>
      <c r="AA109" s="709"/>
      <c r="AB109" s="709"/>
      <c r="AC109" s="709"/>
      <c r="AD109" s="709"/>
      <c r="AE109" s="709"/>
      <c r="AF109" s="709"/>
      <c r="AG109" s="709"/>
      <c r="AH109" s="709"/>
      <c r="AI109" s="709"/>
      <c r="AJ109" s="709"/>
      <c r="AK109" s="709"/>
      <c r="AL109" s="709"/>
      <c r="AM109" s="709"/>
      <c r="AN109" s="709"/>
      <c r="AO109" s="690" t="s">
        <v>285</v>
      </c>
      <c r="AP109" s="710"/>
    </row>
    <row r="110" spans="1:43" ht="15" customHeight="1">
      <c r="A110" s="690"/>
      <c r="B110" s="690"/>
      <c r="C110" s="682"/>
      <c r="D110" s="690"/>
      <c r="E110" s="677">
        <v>5</v>
      </c>
      <c r="F110" s="682"/>
      <c r="G110" s="722" t="s">
        <v>718</v>
      </c>
      <c r="H110" s="691"/>
      <c r="I110" s="692">
        <v>2500000</v>
      </c>
      <c r="J110" s="729">
        <v>46234</v>
      </c>
      <c r="K110" s="719">
        <f>SUM(Q110:AB110)</f>
        <v>2358490.5699999998</v>
      </c>
      <c r="L110" s="709">
        <f>SUM(AC110:AH110)</f>
        <v>0</v>
      </c>
      <c r="M110" s="709">
        <f>SUM(AC110:AN110)</f>
        <v>0</v>
      </c>
      <c r="N110" s="709">
        <f t="shared" ref="N110:N111" si="137">K110-SUM(Q110:AB110)</f>
        <v>0</v>
      </c>
      <c r="O110" s="709">
        <f t="shared" ref="O110:O111" si="138">L110-SUM(AC110:AH110)</f>
        <v>0</v>
      </c>
      <c r="P110" s="709">
        <f t="shared" ref="P110:P111" si="139">M110-SUM(AC110:AN110)</f>
        <v>0</v>
      </c>
      <c r="Q110" s="709"/>
      <c r="R110" s="709"/>
      <c r="S110" s="728"/>
      <c r="T110" s="728"/>
      <c r="U110" s="728"/>
      <c r="V110" s="728"/>
      <c r="W110" s="728">
        <f>ROUND(I110/1.06,2)</f>
        <v>2358490.5699999998</v>
      </c>
      <c r="X110" s="728"/>
      <c r="Y110" s="728"/>
      <c r="Z110" s="728"/>
      <c r="AA110" s="728"/>
      <c r="AB110" s="728"/>
      <c r="AC110" s="728"/>
      <c r="AD110" s="728"/>
      <c r="AE110" s="728"/>
      <c r="AF110" s="728"/>
      <c r="AG110" s="728"/>
      <c r="AH110" s="728"/>
      <c r="AI110" s="728"/>
      <c r="AJ110" s="728"/>
      <c r="AK110" s="728"/>
      <c r="AL110" s="728"/>
      <c r="AM110" s="728"/>
      <c r="AN110" s="728"/>
      <c r="AO110" s="690" t="s">
        <v>285</v>
      </c>
      <c r="AP110" s="710" t="s">
        <v>741</v>
      </c>
      <c r="AQ110" s="799" t="s">
        <v>771</v>
      </c>
    </row>
    <row r="111" spans="1:43" s="741" customFormat="1" ht="15" customHeight="1">
      <c r="A111" s="708"/>
      <c r="B111" s="708"/>
      <c r="C111" s="713"/>
      <c r="D111" s="708"/>
      <c r="E111" s="712"/>
      <c r="F111" s="713"/>
      <c r="G111" s="737"/>
      <c r="H111" s="711"/>
      <c r="I111" s="714"/>
      <c r="J111" s="738"/>
      <c r="K111" s="739">
        <f>SUM(K110:K110)</f>
        <v>2358490.5699999998</v>
      </c>
      <c r="L111" s="739">
        <f>SUM(L110:L110)</f>
        <v>0</v>
      </c>
      <c r="M111" s="739">
        <f>SUM(M110:M110)</f>
        <v>0</v>
      </c>
      <c r="N111" s="709">
        <f t="shared" si="137"/>
        <v>0</v>
      </c>
      <c r="O111" s="709">
        <f t="shared" si="138"/>
        <v>0</v>
      </c>
      <c r="P111" s="709">
        <f t="shared" si="139"/>
        <v>0</v>
      </c>
      <c r="Q111" s="739">
        <f t="shared" ref="Q111:AN111" si="140">SUM(Q110:Q110)</f>
        <v>0</v>
      </c>
      <c r="R111" s="739">
        <f t="shared" si="140"/>
        <v>0</v>
      </c>
      <c r="S111" s="739">
        <f t="shared" si="140"/>
        <v>0</v>
      </c>
      <c r="T111" s="739">
        <f t="shared" si="140"/>
        <v>0</v>
      </c>
      <c r="U111" s="739">
        <f t="shared" si="140"/>
        <v>0</v>
      </c>
      <c r="V111" s="739">
        <f t="shared" si="140"/>
        <v>0</v>
      </c>
      <c r="W111" s="739">
        <f t="shared" si="140"/>
        <v>2358490.5699999998</v>
      </c>
      <c r="X111" s="739">
        <f t="shared" si="140"/>
        <v>0</v>
      </c>
      <c r="Y111" s="739">
        <f t="shared" si="140"/>
        <v>0</v>
      </c>
      <c r="Z111" s="739">
        <f t="shared" si="140"/>
        <v>0</v>
      </c>
      <c r="AA111" s="739">
        <f t="shared" si="140"/>
        <v>0</v>
      </c>
      <c r="AB111" s="739">
        <f t="shared" si="140"/>
        <v>0</v>
      </c>
      <c r="AC111" s="739">
        <f t="shared" si="140"/>
        <v>0</v>
      </c>
      <c r="AD111" s="739">
        <f t="shared" si="140"/>
        <v>0</v>
      </c>
      <c r="AE111" s="739">
        <f t="shared" si="140"/>
        <v>0</v>
      </c>
      <c r="AF111" s="739">
        <f t="shared" si="140"/>
        <v>0</v>
      </c>
      <c r="AG111" s="739">
        <f t="shared" si="140"/>
        <v>0</v>
      </c>
      <c r="AH111" s="739">
        <f t="shared" si="140"/>
        <v>0</v>
      </c>
      <c r="AI111" s="739">
        <f t="shared" si="140"/>
        <v>0</v>
      </c>
      <c r="AJ111" s="739">
        <f t="shared" si="140"/>
        <v>0</v>
      </c>
      <c r="AK111" s="739">
        <f t="shared" si="140"/>
        <v>0</v>
      </c>
      <c r="AL111" s="739">
        <f t="shared" si="140"/>
        <v>0</v>
      </c>
      <c r="AM111" s="739">
        <f t="shared" si="140"/>
        <v>0</v>
      </c>
      <c r="AN111" s="739">
        <f t="shared" si="140"/>
        <v>0</v>
      </c>
      <c r="AO111" s="690" t="s">
        <v>285</v>
      </c>
      <c r="AP111" s="740"/>
    </row>
    <row r="112" spans="1:43" s="741" customFormat="1" ht="15" customHeight="1">
      <c r="A112" s="708"/>
      <c r="B112" s="708"/>
      <c r="C112" s="713"/>
      <c r="D112" s="690">
        <v>10</v>
      </c>
      <c r="E112" s="677" t="s">
        <v>876</v>
      </c>
      <c r="F112" s="713"/>
      <c r="G112" s="737"/>
      <c r="H112" s="711"/>
      <c r="I112" s="714"/>
      <c r="J112" s="738"/>
      <c r="K112" s="739"/>
      <c r="L112" s="739"/>
      <c r="M112" s="739"/>
      <c r="N112" s="739"/>
      <c r="O112" s="739"/>
      <c r="P112" s="739"/>
      <c r="Q112" s="739"/>
      <c r="R112" s="739"/>
      <c r="S112" s="739"/>
      <c r="T112" s="739"/>
      <c r="U112" s="739"/>
      <c r="V112" s="739"/>
      <c r="W112" s="739"/>
      <c r="X112" s="739"/>
      <c r="Y112" s="739"/>
      <c r="Z112" s="739"/>
      <c r="AA112" s="739"/>
      <c r="AB112" s="739"/>
      <c r="AC112" s="739"/>
      <c r="AD112" s="739"/>
      <c r="AE112" s="739"/>
      <c r="AF112" s="739"/>
      <c r="AG112" s="739"/>
      <c r="AH112" s="739"/>
      <c r="AI112" s="739"/>
      <c r="AJ112" s="739"/>
      <c r="AK112" s="739"/>
      <c r="AL112" s="739"/>
      <c r="AM112" s="739"/>
      <c r="AN112" s="739"/>
      <c r="AO112" s="690" t="s">
        <v>285</v>
      </c>
      <c r="AP112" s="740"/>
    </row>
    <row r="113" spans="1:43" ht="15" customHeight="1">
      <c r="A113" s="690"/>
      <c r="B113" s="690"/>
      <c r="C113" s="682"/>
      <c r="D113" s="690"/>
      <c r="E113" s="677">
        <v>1</v>
      </c>
      <c r="F113" s="682"/>
      <c r="G113" s="722" t="s">
        <v>720</v>
      </c>
      <c r="H113" s="691"/>
      <c r="I113" s="692">
        <v>2890600</v>
      </c>
      <c r="J113" s="727">
        <v>46053</v>
      </c>
      <c r="K113" s="719">
        <f>SUM(Q113:AB113)</f>
        <v>2726981.13</v>
      </c>
      <c r="L113" s="709">
        <f>SUM(AC113:AH113)</f>
        <v>0</v>
      </c>
      <c r="M113" s="709">
        <f>SUM(AC113:AN113)</f>
        <v>0</v>
      </c>
      <c r="N113" s="709">
        <f t="shared" ref="N113:N118" si="141">K113-SUM(Q113:AB113)</f>
        <v>0</v>
      </c>
      <c r="O113" s="709">
        <f t="shared" ref="O113:O118" si="142">L113-SUM(AC113:AH113)</f>
        <v>0</v>
      </c>
      <c r="P113" s="709">
        <f t="shared" ref="P113:P118" si="143">M113-SUM(AC113:AN113)</f>
        <v>0</v>
      </c>
      <c r="Q113" s="709">
        <f>ROUND(I113/1.06,2)</f>
        <v>2726981.13</v>
      </c>
      <c r="R113" s="709"/>
      <c r="S113" s="728"/>
      <c r="T113" s="728"/>
      <c r="U113" s="728"/>
      <c r="V113" s="728"/>
      <c r="W113" s="728"/>
      <c r="X113" s="728"/>
      <c r="Y113" s="728"/>
      <c r="Z113" s="728"/>
      <c r="AA113" s="728"/>
      <c r="AB113" s="728"/>
      <c r="AC113" s="728"/>
      <c r="AD113" s="728"/>
      <c r="AE113" s="728"/>
      <c r="AF113" s="728"/>
      <c r="AG113" s="728"/>
      <c r="AH113" s="728"/>
      <c r="AI113" s="728"/>
      <c r="AJ113" s="728"/>
      <c r="AK113" s="728"/>
      <c r="AL113" s="728"/>
      <c r="AM113" s="728"/>
      <c r="AN113" s="728"/>
      <c r="AO113" s="690" t="s">
        <v>285</v>
      </c>
      <c r="AP113" s="710" t="s">
        <v>741</v>
      </c>
      <c r="AQ113" s="799" t="s">
        <v>771</v>
      </c>
    </row>
    <row r="114" spans="1:43" ht="15" customHeight="1">
      <c r="A114" s="690"/>
      <c r="B114" s="690"/>
      <c r="C114" s="682"/>
      <c r="D114" s="690"/>
      <c r="E114" s="677">
        <v>2</v>
      </c>
      <c r="F114" s="682"/>
      <c r="G114" s="722" t="s">
        <v>719</v>
      </c>
      <c r="H114" s="691"/>
      <c r="I114" s="692">
        <v>2890600</v>
      </c>
      <c r="J114" s="729">
        <v>46173</v>
      </c>
      <c r="K114" s="719">
        <f>SUM(Q114:AB114)</f>
        <v>2726981.13</v>
      </c>
      <c r="L114" s="709">
        <f>SUM(AC114:AH114)</f>
        <v>0</v>
      </c>
      <c r="M114" s="709">
        <f>SUM(AC114:AN114)</f>
        <v>0</v>
      </c>
      <c r="N114" s="709">
        <f t="shared" si="141"/>
        <v>0</v>
      </c>
      <c r="O114" s="709">
        <f t="shared" si="142"/>
        <v>0</v>
      </c>
      <c r="P114" s="709">
        <f t="shared" si="143"/>
        <v>0</v>
      </c>
      <c r="Q114" s="709"/>
      <c r="R114" s="709"/>
      <c r="S114" s="728"/>
      <c r="T114" s="728"/>
      <c r="U114" s="730">
        <f>ROUND(I114/1.06,2)</f>
        <v>2726981.13</v>
      </c>
      <c r="V114" s="728"/>
      <c r="W114" s="728"/>
      <c r="X114" s="728"/>
      <c r="Y114" s="728"/>
      <c r="Z114" s="728"/>
      <c r="AA114" s="728"/>
      <c r="AB114" s="728"/>
      <c r="AC114" s="728"/>
      <c r="AD114" s="728"/>
      <c r="AE114" s="728"/>
      <c r="AF114" s="728"/>
      <c r="AG114" s="728"/>
      <c r="AH114" s="728"/>
      <c r="AI114" s="728"/>
      <c r="AJ114" s="728"/>
      <c r="AK114" s="728"/>
      <c r="AL114" s="728"/>
      <c r="AM114" s="728"/>
      <c r="AN114" s="728"/>
      <c r="AO114" s="690" t="s">
        <v>285</v>
      </c>
      <c r="AP114" s="710" t="s">
        <v>741</v>
      </c>
      <c r="AQ114" s="799" t="s">
        <v>771</v>
      </c>
    </row>
    <row r="115" spans="1:43" ht="15" customHeight="1">
      <c r="A115" s="690"/>
      <c r="B115" s="690"/>
      <c r="C115" s="682"/>
      <c r="D115" s="690"/>
      <c r="E115" s="677">
        <v>3</v>
      </c>
      <c r="F115" s="682"/>
      <c r="G115" s="722" t="s">
        <v>723</v>
      </c>
      <c r="H115" s="691"/>
      <c r="I115" s="692">
        <v>2032093.82</v>
      </c>
      <c r="J115" s="727">
        <v>46053</v>
      </c>
      <c r="K115" s="719">
        <f>SUM(Q115:AB115)</f>
        <v>1917069.64</v>
      </c>
      <c r="L115" s="709">
        <f>SUM(AC115:AH115)</f>
        <v>0</v>
      </c>
      <c r="M115" s="709">
        <f>SUM(AC115:AN115)</f>
        <v>0</v>
      </c>
      <c r="N115" s="709">
        <f t="shared" si="141"/>
        <v>0</v>
      </c>
      <c r="O115" s="709">
        <f t="shared" si="142"/>
        <v>0</v>
      </c>
      <c r="P115" s="709">
        <f t="shared" si="143"/>
        <v>0</v>
      </c>
      <c r="Q115" s="709">
        <f>ROUND(I115/1.06,2)</f>
        <v>1917069.64</v>
      </c>
      <c r="R115" s="709"/>
      <c r="S115" s="728"/>
      <c r="T115" s="728"/>
      <c r="U115" s="728"/>
      <c r="V115" s="728"/>
      <c r="W115" s="728"/>
      <c r="X115" s="728"/>
      <c r="Y115" s="728"/>
      <c r="Z115" s="728"/>
      <c r="AA115" s="728"/>
      <c r="AB115" s="728"/>
      <c r="AC115" s="728"/>
      <c r="AD115" s="728"/>
      <c r="AE115" s="728"/>
      <c r="AF115" s="728"/>
      <c r="AG115" s="728"/>
      <c r="AH115" s="728"/>
      <c r="AI115" s="728"/>
      <c r="AJ115" s="728"/>
      <c r="AK115" s="728"/>
      <c r="AL115" s="728"/>
      <c r="AM115" s="728"/>
      <c r="AN115" s="728"/>
      <c r="AO115" s="690" t="s">
        <v>285</v>
      </c>
      <c r="AP115" s="710" t="s">
        <v>741</v>
      </c>
      <c r="AQ115" s="799" t="s">
        <v>771</v>
      </c>
    </row>
    <row r="116" spans="1:43" ht="15" customHeight="1">
      <c r="A116" s="690"/>
      <c r="B116" s="690"/>
      <c r="C116" s="682"/>
      <c r="D116" s="690"/>
      <c r="E116" s="677">
        <v>4</v>
      </c>
      <c r="F116" s="682"/>
      <c r="G116" s="722" t="s">
        <v>721</v>
      </c>
      <c r="H116" s="691"/>
      <c r="I116" s="692">
        <v>2255497.25</v>
      </c>
      <c r="J116" s="729">
        <v>46173</v>
      </c>
      <c r="K116" s="719">
        <f>SUM(Q116:AB116)</f>
        <v>2127827.59</v>
      </c>
      <c r="L116" s="709">
        <f>SUM(AC116:AH116)</f>
        <v>0</v>
      </c>
      <c r="M116" s="709">
        <f>SUM(AC116:AN116)</f>
        <v>0</v>
      </c>
      <c r="N116" s="709">
        <f t="shared" si="141"/>
        <v>0</v>
      </c>
      <c r="O116" s="709">
        <f t="shared" si="142"/>
        <v>0</v>
      </c>
      <c r="P116" s="709">
        <f t="shared" si="143"/>
        <v>0</v>
      </c>
      <c r="Q116" s="709"/>
      <c r="R116" s="709"/>
      <c r="S116" s="728"/>
      <c r="T116" s="728"/>
      <c r="U116" s="730">
        <f>ROUND(I116/1.06,2)</f>
        <v>2127827.59</v>
      </c>
      <c r="V116" s="728"/>
      <c r="W116" s="728"/>
      <c r="X116" s="728"/>
      <c r="Y116" s="728"/>
      <c r="Z116" s="728"/>
      <c r="AA116" s="728"/>
      <c r="AB116" s="728"/>
      <c r="AC116" s="728"/>
      <c r="AD116" s="728"/>
      <c r="AE116" s="728"/>
      <c r="AF116" s="728"/>
      <c r="AG116" s="728"/>
      <c r="AH116" s="728"/>
      <c r="AI116" s="728"/>
      <c r="AJ116" s="728"/>
      <c r="AK116" s="728"/>
      <c r="AL116" s="728"/>
      <c r="AM116" s="728"/>
      <c r="AN116" s="728"/>
      <c r="AO116" s="690" t="s">
        <v>285</v>
      </c>
      <c r="AP116" s="710" t="s">
        <v>741</v>
      </c>
      <c r="AQ116" s="799" t="s">
        <v>771</v>
      </c>
    </row>
    <row r="117" spans="1:43" ht="15" customHeight="1" thickBot="1">
      <c r="A117" s="690"/>
      <c r="B117" s="690"/>
      <c r="C117" s="682"/>
      <c r="D117" s="690"/>
      <c r="E117" s="677">
        <v>5</v>
      </c>
      <c r="F117" s="682"/>
      <c r="G117" s="722" t="s">
        <v>722</v>
      </c>
      <c r="H117" s="691"/>
      <c r="I117" s="692">
        <v>1359849.44</v>
      </c>
      <c r="J117" s="727">
        <v>46265</v>
      </c>
      <c r="K117" s="733">
        <f>SUM(Q117:AB117)</f>
        <v>1282876.83</v>
      </c>
      <c r="L117" s="733">
        <f>SUM(AC117:AH117)</f>
        <v>0</v>
      </c>
      <c r="M117" s="733">
        <f>SUM(AC117:AN117)</f>
        <v>0</v>
      </c>
      <c r="N117" s="709">
        <f t="shared" si="141"/>
        <v>0</v>
      </c>
      <c r="O117" s="709">
        <f t="shared" si="142"/>
        <v>0</v>
      </c>
      <c r="P117" s="709">
        <f t="shared" si="143"/>
        <v>0</v>
      </c>
      <c r="Q117" s="733"/>
      <c r="R117" s="733"/>
      <c r="S117" s="742"/>
      <c r="T117" s="742"/>
      <c r="U117" s="742"/>
      <c r="V117" s="742"/>
      <c r="W117" s="742"/>
      <c r="X117" s="1047">
        <f>ROUND(I117/1.06,2)</f>
        <v>1282876.83</v>
      </c>
      <c r="Y117" s="742"/>
      <c r="Z117" s="742"/>
      <c r="AA117" s="742"/>
      <c r="AB117" s="742"/>
      <c r="AC117" s="742"/>
      <c r="AD117" s="742"/>
      <c r="AE117" s="742"/>
      <c r="AF117" s="742"/>
      <c r="AG117" s="742"/>
      <c r="AH117" s="742"/>
      <c r="AI117" s="742"/>
      <c r="AJ117" s="742"/>
      <c r="AK117" s="742"/>
      <c r="AL117" s="742"/>
      <c r="AM117" s="742"/>
      <c r="AN117" s="742"/>
      <c r="AO117" s="690" t="s">
        <v>285</v>
      </c>
      <c r="AP117" s="710" t="s">
        <v>741</v>
      </c>
      <c r="AQ117" s="799" t="s">
        <v>771</v>
      </c>
    </row>
    <row r="118" spans="1:43" s="741" customFormat="1" ht="15" customHeight="1">
      <c r="A118" s="708"/>
      <c r="B118" s="708"/>
      <c r="C118" s="713"/>
      <c r="D118" s="708"/>
      <c r="E118" s="712"/>
      <c r="F118" s="713"/>
      <c r="G118" s="737"/>
      <c r="H118" s="711"/>
      <c r="I118" s="714"/>
      <c r="J118" s="738"/>
      <c r="K118" s="731">
        <f>SUM(K113:K117)</f>
        <v>10781736.319999998</v>
      </c>
      <c r="L118" s="731">
        <f t="shared" ref="L118:M118" si="144">SUM(L113:L117)</f>
        <v>0</v>
      </c>
      <c r="M118" s="731">
        <f t="shared" si="144"/>
        <v>0</v>
      </c>
      <c r="N118" s="709">
        <f t="shared" si="141"/>
        <v>0</v>
      </c>
      <c r="O118" s="709">
        <f t="shared" si="142"/>
        <v>0</v>
      </c>
      <c r="P118" s="709">
        <f t="shared" si="143"/>
        <v>0</v>
      </c>
      <c r="Q118" s="731">
        <f>SUM(Q113:Q117)</f>
        <v>4644050.7699999996</v>
      </c>
      <c r="R118" s="731">
        <f t="shared" ref="R118:AN118" si="145">SUM(R113:R117)</f>
        <v>0</v>
      </c>
      <c r="S118" s="731">
        <f t="shared" si="145"/>
        <v>0</v>
      </c>
      <c r="T118" s="731">
        <f t="shared" si="145"/>
        <v>0</v>
      </c>
      <c r="U118" s="731">
        <f t="shared" si="145"/>
        <v>4854808.72</v>
      </c>
      <c r="V118" s="731">
        <f t="shared" si="145"/>
        <v>0</v>
      </c>
      <c r="W118" s="731">
        <f t="shared" si="145"/>
        <v>0</v>
      </c>
      <c r="X118" s="731">
        <f t="shared" si="145"/>
        <v>1282876.83</v>
      </c>
      <c r="Y118" s="731">
        <f t="shared" si="145"/>
        <v>0</v>
      </c>
      <c r="Z118" s="731">
        <f t="shared" si="145"/>
        <v>0</v>
      </c>
      <c r="AA118" s="731">
        <f t="shared" si="145"/>
        <v>0</v>
      </c>
      <c r="AB118" s="731">
        <f t="shared" si="145"/>
        <v>0</v>
      </c>
      <c r="AC118" s="731">
        <f t="shared" si="145"/>
        <v>0</v>
      </c>
      <c r="AD118" s="731">
        <f t="shared" si="145"/>
        <v>0</v>
      </c>
      <c r="AE118" s="731">
        <f t="shared" si="145"/>
        <v>0</v>
      </c>
      <c r="AF118" s="731">
        <f t="shared" si="145"/>
        <v>0</v>
      </c>
      <c r="AG118" s="731">
        <f t="shared" si="145"/>
        <v>0</v>
      </c>
      <c r="AH118" s="731">
        <f t="shared" si="145"/>
        <v>0</v>
      </c>
      <c r="AI118" s="731">
        <f t="shared" si="145"/>
        <v>0</v>
      </c>
      <c r="AJ118" s="731">
        <f t="shared" si="145"/>
        <v>0</v>
      </c>
      <c r="AK118" s="731">
        <f t="shared" si="145"/>
        <v>0</v>
      </c>
      <c r="AL118" s="731">
        <f t="shared" si="145"/>
        <v>0</v>
      </c>
      <c r="AM118" s="731">
        <f t="shared" si="145"/>
        <v>0</v>
      </c>
      <c r="AN118" s="731">
        <f t="shared" si="145"/>
        <v>0</v>
      </c>
      <c r="AO118" s="690" t="s">
        <v>285</v>
      </c>
      <c r="AP118" s="740"/>
    </row>
    <row r="119" spans="1:43" s="741" customFormat="1" ht="15" customHeight="1">
      <c r="A119" s="708"/>
      <c r="B119" s="708"/>
      <c r="C119" s="713"/>
      <c r="D119" s="1034">
        <v>11</v>
      </c>
      <c r="E119" s="1019" t="s">
        <v>992</v>
      </c>
      <c r="F119" s="1035"/>
      <c r="G119" s="1036"/>
      <c r="H119" s="711"/>
      <c r="I119" s="714"/>
      <c r="J119" s="738"/>
      <c r="K119" s="739"/>
      <c r="L119" s="739"/>
      <c r="M119" s="739"/>
      <c r="N119" s="739"/>
      <c r="O119" s="739"/>
      <c r="P119" s="739"/>
      <c r="Q119" s="739"/>
      <c r="R119" s="739"/>
      <c r="S119" s="739"/>
      <c r="T119" s="739"/>
      <c r="U119" s="739"/>
      <c r="V119" s="739"/>
      <c r="W119" s="739"/>
      <c r="X119" s="739"/>
      <c r="Y119" s="739"/>
      <c r="Z119" s="739"/>
      <c r="AA119" s="739"/>
      <c r="AB119" s="739"/>
      <c r="AC119" s="739"/>
      <c r="AD119" s="739"/>
      <c r="AE119" s="739"/>
      <c r="AF119" s="739"/>
      <c r="AG119" s="739"/>
      <c r="AH119" s="739"/>
      <c r="AI119" s="739"/>
      <c r="AJ119" s="739"/>
      <c r="AK119" s="739"/>
      <c r="AL119" s="739"/>
      <c r="AM119" s="739"/>
      <c r="AN119" s="739"/>
      <c r="AO119" s="690" t="s">
        <v>285</v>
      </c>
      <c r="AP119" s="740"/>
    </row>
    <row r="120" spans="1:43" s="741" customFormat="1" ht="15" customHeight="1">
      <c r="A120" s="708"/>
      <c r="B120" s="708"/>
      <c r="C120" s="713"/>
      <c r="D120" s="1037" t="s">
        <v>993</v>
      </c>
      <c r="E120" s="1019">
        <v>1</v>
      </c>
      <c r="F120" s="1035"/>
      <c r="G120" s="1021" t="s">
        <v>994</v>
      </c>
      <c r="H120" s="711"/>
      <c r="I120" s="1023">
        <v>5510000</v>
      </c>
      <c r="J120" s="1030">
        <v>46418</v>
      </c>
      <c r="K120" s="719">
        <f>SUM(Q120:AB120)</f>
        <v>0</v>
      </c>
      <c r="L120" s="709">
        <f>SUM(AC120:AH120)</f>
        <v>5198113.21</v>
      </c>
      <c r="M120" s="709">
        <f>SUM(AC120:AN120)</f>
        <v>5198113.21</v>
      </c>
      <c r="N120" s="709">
        <f t="shared" ref="N120" si="146">K120-SUM(Q120:AB120)</f>
        <v>0</v>
      </c>
      <c r="O120" s="709">
        <f t="shared" ref="O120" si="147">L120-SUM(AC120:AH120)</f>
        <v>0</v>
      </c>
      <c r="P120" s="709">
        <f t="shared" ref="P120" si="148">M120-SUM(AC120:AN120)</f>
        <v>0</v>
      </c>
      <c r="Q120" s="739"/>
      <c r="R120" s="739"/>
      <c r="S120" s="829"/>
      <c r="T120" s="829"/>
      <c r="U120" s="829"/>
      <c r="V120" s="829"/>
      <c r="W120" s="829"/>
      <c r="X120" s="829"/>
      <c r="Y120" s="829"/>
      <c r="Z120" s="829"/>
      <c r="AA120" s="829"/>
      <c r="AB120" s="829"/>
      <c r="AC120" s="1042">
        <f>ROUND(I120/1.06,2)</f>
        <v>5198113.21</v>
      </c>
      <c r="AD120" s="829"/>
      <c r="AE120" s="829"/>
      <c r="AF120" s="829"/>
      <c r="AG120" s="829"/>
      <c r="AH120" s="829"/>
      <c r="AI120" s="829"/>
      <c r="AJ120" s="829"/>
      <c r="AK120" s="829"/>
      <c r="AL120" s="829"/>
      <c r="AM120" s="829"/>
      <c r="AN120" s="829"/>
      <c r="AO120" s="690" t="s">
        <v>285</v>
      </c>
      <c r="AP120" s="710" t="s">
        <v>741</v>
      </c>
      <c r="AQ120" s="799" t="s">
        <v>771</v>
      </c>
    </row>
    <row r="121" spans="1:43" s="741" customFormat="1" ht="15" customHeight="1" thickBot="1">
      <c r="A121" s="708"/>
      <c r="B121" s="708"/>
      <c r="C121" s="713"/>
      <c r="D121" s="1037" t="s">
        <v>993</v>
      </c>
      <c r="E121" s="1019">
        <v>2</v>
      </c>
      <c r="F121" s="1035"/>
      <c r="G121" s="1021" t="s">
        <v>995</v>
      </c>
      <c r="H121" s="711"/>
      <c r="I121" s="1023">
        <v>5510000</v>
      </c>
      <c r="J121" s="1030">
        <v>46418</v>
      </c>
      <c r="K121" s="733">
        <f>SUM(Q121:AB121)</f>
        <v>0</v>
      </c>
      <c r="L121" s="733">
        <f>SUM(AC121:AH121)</f>
        <v>5198113.21</v>
      </c>
      <c r="M121" s="733">
        <f>SUM(AC121:AN121)</f>
        <v>5198113.21</v>
      </c>
      <c r="N121" s="709">
        <f t="shared" ref="N121:N122" si="149">K121-SUM(Q121:AB121)</f>
        <v>0</v>
      </c>
      <c r="O121" s="709">
        <f t="shared" ref="O121:O122" si="150">L121-SUM(AC121:AH121)</f>
        <v>0</v>
      </c>
      <c r="P121" s="709">
        <f t="shared" ref="P121:P122" si="151">M121-SUM(AC121:AN121)</f>
        <v>0</v>
      </c>
      <c r="Q121" s="733"/>
      <c r="R121" s="733"/>
      <c r="S121" s="742"/>
      <c r="T121" s="742"/>
      <c r="U121" s="742"/>
      <c r="V121" s="742"/>
      <c r="W121" s="742"/>
      <c r="X121" s="742"/>
      <c r="Y121" s="742"/>
      <c r="Z121" s="742"/>
      <c r="AA121" s="742"/>
      <c r="AB121" s="742"/>
      <c r="AC121" s="1043">
        <f>ROUND(I121/1.06,2)</f>
        <v>5198113.21</v>
      </c>
      <c r="AD121" s="742"/>
      <c r="AE121" s="742"/>
      <c r="AF121" s="742"/>
      <c r="AG121" s="742"/>
      <c r="AH121" s="742"/>
      <c r="AI121" s="742"/>
      <c r="AJ121" s="742"/>
      <c r="AK121" s="742"/>
      <c r="AL121" s="742"/>
      <c r="AM121" s="742"/>
      <c r="AN121" s="742"/>
      <c r="AO121" s="690" t="s">
        <v>285</v>
      </c>
      <c r="AP121" s="710" t="s">
        <v>741</v>
      </c>
      <c r="AQ121" s="799" t="s">
        <v>771</v>
      </c>
    </row>
    <row r="122" spans="1:43" s="741" customFormat="1" ht="15" customHeight="1">
      <c r="A122" s="708"/>
      <c r="B122" s="708"/>
      <c r="C122" s="713"/>
      <c r="D122" s="1038"/>
      <c r="E122" s="1039"/>
      <c r="F122" s="1035"/>
      <c r="G122" s="1036"/>
      <c r="H122" s="711"/>
      <c r="I122" s="1040"/>
      <c r="J122" s="1041"/>
      <c r="K122" s="731">
        <f>SUM(K120:K121)</f>
        <v>0</v>
      </c>
      <c r="L122" s="731">
        <f t="shared" ref="L122:M122" si="152">SUM(L120:L121)</f>
        <v>10396226.42</v>
      </c>
      <c r="M122" s="731">
        <f t="shared" si="152"/>
        <v>10396226.42</v>
      </c>
      <c r="N122" s="709">
        <f t="shared" si="149"/>
        <v>0</v>
      </c>
      <c r="O122" s="709">
        <f t="shared" si="150"/>
        <v>0</v>
      </c>
      <c r="P122" s="709">
        <f t="shared" si="151"/>
        <v>0</v>
      </c>
      <c r="Q122" s="731">
        <f>SUM(Q120:Q121)</f>
        <v>0</v>
      </c>
      <c r="R122" s="731">
        <f t="shared" ref="R122:AN122" si="153">SUM(R120:R121)</f>
        <v>0</v>
      </c>
      <c r="S122" s="731">
        <f t="shared" si="153"/>
        <v>0</v>
      </c>
      <c r="T122" s="731">
        <f t="shared" si="153"/>
        <v>0</v>
      </c>
      <c r="U122" s="731">
        <f t="shared" si="153"/>
        <v>0</v>
      </c>
      <c r="V122" s="731">
        <f t="shared" si="153"/>
        <v>0</v>
      </c>
      <c r="W122" s="731">
        <f t="shared" si="153"/>
        <v>0</v>
      </c>
      <c r="X122" s="731">
        <f t="shared" si="153"/>
        <v>0</v>
      </c>
      <c r="Y122" s="731">
        <f t="shared" si="153"/>
        <v>0</v>
      </c>
      <c r="Z122" s="731">
        <f t="shared" si="153"/>
        <v>0</v>
      </c>
      <c r="AA122" s="731">
        <f t="shared" si="153"/>
        <v>0</v>
      </c>
      <c r="AB122" s="731">
        <f t="shared" si="153"/>
        <v>0</v>
      </c>
      <c r="AC122" s="731">
        <f t="shared" si="153"/>
        <v>10396226.42</v>
      </c>
      <c r="AD122" s="731">
        <f t="shared" si="153"/>
        <v>0</v>
      </c>
      <c r="AE122" s="731">
        <f t="shared" si="153"/>
        <v>0</v>
      </c>
      <c r="AF122" s="731">
        <f t="shared" si="153"/>
        <v>0</v>
      </c>
      <c r="AG122" s="731">
        <f t="shared" si="153"/>
        <v>0</v>
      </c>
      <c r="AH122" s="731">
        <f t="shared" si="153"/>
        <v>0</v>
      </c>
      <c r="AI122" s="731">
        <f t="shared" si="153"/>
        <v>0</v>
      </c>
      <c r="AJ122" s="731">
        <f t="shared" si="153"/>
        <v>0</v>
      </c>
      <c r="AK122" s="731">
        <f t="shared" si="153"/>
        <v>0</v>
      </c>
      <c r="AL122" s="731">
        <f t="shared" si="153"/>
        <v>0</v>
      </c>
      <c r="AM122" s="731">
        <f t="shared" si="153"/>
        <v>0</v>
      </c>
      <c r="AN122" s="731">
        <f t="shared" si="153"/>
        <v>0</v>
      </c>
      <c r="AO122" s="690" t="s">
        <v>285</v>
      </c>
      <c r="AP122" s="740"/>
    </row>
    <row r="123" spans="1:43" s="741" customFormat="1" ht="15" customHeight="1">
      <c r="A123" s="708"/>
      <c r="B123" s="708"/>
      <c r="C123" s="713"/>
      <c r="D123" s="1034">
        <v>12</v>
      </c>
      <c r="E123" s="1019" t="s">
        <v>996</v>
      </c>
      <c r="F123" s="1035"/>
      <c r="G123" s="1036"/>
      <c r="H123" s="711"/>
      <c r="I123" s="1040"/>
      <c r="J123" s="1041"/>
      <c r="K123" s="739"/>
      <c r="L123" s="739"/>
      <c r="M123" s="739"/>
      <c r="N123" s="739"/>
      <c r="O123" s="739"/>
      <c r="P123" s="739"/>
      <c r="Q123" s="739"/>
      <c r="R123" s="739"/>
      <c r="S123" s="739"/>
      <c r="T123" s="739"/>
      <c r="U123" s="739"/>
      <c r="V123" s="739"/>
      <c r="W123" s="739"/>
      <c r="X123" s="739"/>
      <c r="Y123" s="739"/>
      <c r="Z123" s="739"/>
      <c r="AA123" s="739"/>
      <c r="AB123" s="739"/>
      <c r="AC123" s="739"/>
      <c r="AD123" s="739"/>
      <c r="AE123" s="739"/>
      <c r="AF123" s="739"/>
      <c r="AG123" s="739"/>
      <c r="AH123" s="739"/>
      <c r="AI123" s="739"/>
      <c r="AJ123" s="739"/>
      <c r="AK123" s="739"/>
      <c r="AL123" s="739"/>
      <c r="AM123" s="739"/>
      <c r="AN123" s="739"/>
      <c r="AO123" s="690" t="s">
        <v>285</v>
      </c>
      <c r="AP123" s="740"/>
    </row>
    <row r="124" spans="1:43" s="741" customFormat="1" ht="15" customHeight="1">
      <c r="A124" s="708"/>
      <c r="B124" s="708"/>
      <c r="C124" s="713"/>
      <c r="D124" s="1037" t="s">
        <v>993</v>
      </c>
      <c r="E124" s="1019">
        <v>1</v>
      </c>
      <c r="F124" s="1035"/>
      <c r="G124" s="1021" t="s">
        <v>997</v>
      </c>
      <c r="H124" s="711"/>
      <c r="I124" s="1023">
        <v>1307808</v>
      </c>
      <c r="J124" s="1030">
        <v>46477</v>
      </c>
      <c r="K124" s="719">
        <f>SUM(Q124:AB124)</f>
        <v>0</v>
      </c>
      <c r="L124" s="709">
        <f>SUM(AC124:AH124)</f>
        <v>1233781.1299999999</v>
      </c>
      <c r="M124" s="709">
        <f>SUM(AC124:AN124)</f>
        <v>1233781.1299999999</v>
      </c>
      <c r="N124" s="709">
        <f t="shared" ref="N124:N126" si="154">K124-SUM(Q124:AB124)</f>
        <v>0</v>
      </c>
      <c r="O124" s="709">
        <f t="shared" ref="O124:O126" si="155">L124-SUM(AC124:AH124)</f>
        <v>0</v>
      </c>
      <c r="P124" s="709">
        <f t="shared" ref="P124:P126" si="156">M124-SUM(AC124:AN124)</f>
        <v>0</v>
      </c>
      <c r="Q124" s="739"/>
      <c r="R124" s="739"/>
      <c r="S124" s="829"/>
      <c r="T124" s="829"/>
      <c r="U124" s="829"/>
      <c r="V124" s="829"/>
      <c r="W124" s="829"/>
      <c r="X124" s="829"/>
      <c r="Y124" s="829"/>
      <c r="Z124" s="829"/>
      <c r="AA124" s="829"/>
      <c r="AB124" s="829"/>
      <c r="AC124" s="1042"/>
      <c r="AD124" s="829"/>
      <c r="AE124" s="777">
        <f>ROUND(I124/1.06,2)</f>
        <v>1233781.1299999999</v>
      </c>
      <c r="AF124" s="829"/>
      <c r="AG124" s="829"/>
      <c r="AH124" s="829"/>
      <c r="AI124" s="829"/>
      <c r="AJ124" s="829"/>
      <c r="AK124" s="829"/>
      <c r="AL124" s="829"/>
      <c r="AM124" s="829"/>
      <c r="AN124" s="829"/>
      <c r="AO124" s="690" t="s">
        <v>285</v>
      </c>
      <c r="AP124" s="710" t="s">
        <v>741</v>
      </c>
      <c r="AQ124" s="799" t="s">
        <v>771</v>
      </c>
    </row>
    <row r="125" spans="1:43" s="741" customFormat="1" ht="15" customHeight="1" thickBot="1">
      <c r="A125" s="708"/>
      <c r="B125" s="708"/>
      <c r="C125" s="713"/>
      <c r="D125" s="1037" t="s">
        <v>993</v>
      </c>
      <c r="E125" s="1019">
        <v>2</v>
      </c>
      <c r="F125" s="1035"/>
      <c r="G125" s="1021" t="s">
        <v>998</v>
      </c>
      <c r="H125" s="711"/>
      <c r="I125" s="1023">
        <v>1570624</v>
      </c>
      <c r="J125" s="1030">
        <v>46477</v>
      </c>
      <c r="K125" s="733">
        <f>SUM(Q125:AB125)</f>
        <v>0</v>
      </c>
      <c r="L125" s="733">
        <f>SUM(AC125:AH125)</f>
        <v>1481720.75</v>
      </c>
      <c r="M125" s="733">
        <f>SUM(AC125:AN125)</f>
        <v>1481720.75</v>
      </c>
      <c r="N125" s="709">
        <f t="shared" si="154"/>
        <v>0</v>
      </c>
      <c r="O125" s="709">
        <f t="shared" si="155"/>
        <v>0</v>
      </c>
      <c r="P125" s="709">
        <f t="shared" si="156"/>
        <v>0</v>
      </c>
      <c r="Q125" s="733"/>
      <c r="R125" s="733"/>
      <c r="S125" s="742"/>
      <c r="T125" s="742"/>
      <c r="U125" s="742"/>
      <c r="V125" s="742"/>
      <c r="W125" s="742"/>
      <c r="X125" s="742"/>
      <c r="Y125" s="742"/>
      <c r="Z125" s="742"/>
      <c r="AA125" s="742"/>
      <c r="AB125" s="742"/>
      <c r="AC125" s="1043"/>
      <c r="AD125" s="742"/>
      <c r="AE125" s="742">
        <f>ROUND(I125/1.06,2)</f>
        <v>1481720.75</v>
      </c>
      <c r="AF125" s="742"/>
      <c r="AG125" s="742"/>
      <c r="AH125" s="742"/>
      <c r="AI125" s="742"/>
      <c r="AJ125" s="742"/>
      <c r="AK125" s="742"/>
      <c r="AL125" s="742"/>
      <c r="AM125" s="742"/>
      <c r="AN125" s="742"/>
      <c r="AO125" s="690" t="s">
        <v>285</v>
      </c>
      <c r="AP125" s="710" t="s">
        <v>741</v>
      </c>
      <c r="AQ125" s="799" t="s">
        <v>771</v>
      </c>
    </row>
    <row r="126" spans="1:43" s="741" customFormat="1" ht="15" customHeight="1">
      <c r="A126" s="708"/>
      <c r="B126" s="708"/>
      <c r="C126" s="713"/>
      <c r="D126" s="708"/>
      <c r="E126" s="712"/>
      <c r="F126" s="713"/>
      <c r="G126" s="737"/>
      <c r="H126" s="711"/>
      <c r="I126" s="714"/>
      <c r="J126" s="738"/>
      <c r="K126" s="731">
        <f>SUM(K124:K125)</f>
        <v>0</v>
      </c>
      <c r="L126" s="731">
        <f t="shared" ref="L126" si="157">SUM(L124:L125)</f>
        <v>2715501.88</v>
      </c>
      <c r="M126" s="731">
        <f t="shared" ref="M126" si="158">SUM(M124:M125)</f>
        <v>2715501.88</v>
      </c>
      <c r="N126" s="709">
        <f t="shared" si="154"/>
        <v>0</v>
      </c>
      <c r="O126" s="709">
        <f t="shared" si="155"/>
        <v>0</v>
      </c>
      <c r="P126" s="709">
        <f t="shared" si="156"/>
        <v>0</v>
      </c>
      <c r="Q126" s="731">
        <f>SUM(Q124:Q125)</f>
        <v>0</v>
      </c>
      <c r="R126" s="731">
        <f t="shared" ref="R126" si="159">SUM(R124:R125)</f>
        <v>0</v>
      </c>
      <c r="S126" s="731">
        <f t="shared" ref="S126" si="160">SUM(S124:S125)</f>
        <v>0</v>
      </c>
      <c r="T126" s="731">
        <f t="shared" ref="T126" si="161">SUM(T124:T125)</f>
        <v>0</v>
      </c>
      <c r="U126" s="731">
        <f t="shared" ref="U126" si="162">SUM(U124:U125)</f>
        <v>0</v>
      </c>
      <c r="V126" s="731">
        <f t="shared" ref="V126" si="163">SUM(V124:V125)</f>
        <v>0</v>
      </c>
      <c r="W126" s="731">
        <f t="shared" ref="W126" si="164">SUM(W124:W125)</f>
        <v>0</v>
      </c>
      <c r="X126" s="731">
        <f t="shared" ref="X126" si="165">SUM(X124:X125)</f>
        <v>0</v>
      </c>
      <c r="Y126" s="731">
        <f t="shared" ref="Y126" si="166">SUM(Y124:Y125)</f>
        <v>0</v>
      </c>
      <c r="Z126" s="731">
        <f t="shared" ref="Z126" si="167">SUM(Z124:Z125)</f>
        <v>0</v>
      </c>
      <c r="AA126" s="731">
        <f t="shared" ref="AA126" si="168">SUM(AA124:AA125)</f>
        <v>0</v>
      </c>
      <c r="AB126" s="731">
        <f t="shared" ref="AB126" si="169">SUM(AB124:AB125)</f>
        <v>0</v>
      </c>
      <c r="AC126" s="731">
        <f t="shared" ref="AC126" si="170">SUM(AC124:AC125)</f>
        <v>0</v>
      </c>
      <c r="AD126" s="731">
        <f t="shared" ref="AD126" si="171">SUM(AD124:AD125)</f>
        <v>0</v>
      </c>
      <c r="AE126" s="731">
        <f t="shared" ref="AE126" si="172">SUM(AE124:AE125)</f>
        <v>2715501.88</v>
      </c>
      <c r="AF126" s="731">
        <f t="shared" ref="AF126" si="173">SUM(AF124:AF125)</f>
        <v>0</v>
      </c>
      <c r="AG126" s="731">
        <f t="shared" ref="AG126" si="174">SUM(AG124:AG125)</f>
        <v>0</v>
      </c>
      <c r="AH126" s="731">
        <f t="shared" ref="AH126" si="175">SUM(AH124:AH125)</f>
        <v>0</v>
      </c>
      <c r="AI126" s="731">
        <f t="shared" ref="AI126" si="176">SUM(AI124:AI125)</f>
        <v>0</v>
      </c>
      <c r="AJ126" s="731">
        <f t="shared" ref="AJ126" si="177">SUM(AJ124:AJ125)</f>
        <v>0</v>
      </c>
      <c r="AK126" s="731">
        <f t="shared" ref="AK126" si="178">SUM(AK124:AK125)</f>
        <v>0</v>
      </c>
      <c r="AL126" s="731">
        <f t="shared" ref="AL126" si="179">SUM(AL124:AL125)</f>
        <v>0</v>
      </c>
      <c r="AM126" s="731">
        <f t="shared" ref="AM126" si="180">SUM(AM124:AM125)</f>
        <v>0</v>
      </c>
      <c r="AN126" s="731">
        <f t="shared" ref="AN126" si="181">SUM(AN124:AN125)</f>
        <v>0</v>
      </c>
      <c r="AO126" s="690" t="s">
        <v>285</v>
      </c>
      <c r="AP126" s="740"/>
    </row>
    <row r="127" spans="1:43" s="690" customFormat="1" ht="14.25" customHeight="1">
      <c r="A127" s="690" t="s">
        <v>285</v>
      </c>
      <c r="B127" s="699" t="s">
        <v>494</v>
      </c>
      <c r="C127" s="700"/>
      <c r="D127" s="700"/>
      <c r="E127" s="701"/>
      <c r="F127" s="702"/>
      <c r="G127" s="700"/>
      <c r="H127" s="703"/>
      <c r="I127" s="704">
        <f>I130</f>
        <v>600000000</v>
      </c>
      <c r="J127" s="743"/>
      <c r="K127" s="700"/>
      <c r="L127" s="700"/>
      <c r="M127" s="700"/>
      <c r="N127" s="709"/>
      <c r="O127" s="709"/>
      <c r="P127"/>
      <c r="Q127" s="700"/>
      <c r="R127" s="700"/>
      <c r="S127" s="700"/>
      <c r="T127" s="700"/>
      <c r="U127" s="700"/>
      <c r="V127" s="700"/>
      <c r="W127" s="700"/>
      <c r="X127" s="700"/>
      <c r="Y127" s="700"/>
      <c r="Z127" s="700"/>
      <c r="AA127" s="700"/>
      <c r="AB127" s="700"/>
      <c r="AC127" s="700"/>
      <c r="AD127" s="700"/>
      <c r="AE127" s="700"/>
      <c r="AF127" s="700"/>
      <c r="AG127" s="700"/>
      <c r="AH127" s="700"/>
      <c r="AI127" s="700"/>
      <c r="AJ127" s="700"/>
      <c r="AK127" s="700"/>
      <c r="AL127" s="700"/>
      <c r="AM127" s="700"/>
      <c r="AN127" s="700"/>
      <c r="AO127" s="690" t="s">
        <v>285</v>
      </c>
      <c r="AP127" s="744"/>
    </row>
    <row r="128" spans="1:43" ht="14.25" customHeight="1">
      <c r="A128" s="690"/>
      <c r="B128" s="690"/>
      <c r="C128" s="690"/>
      <c r="D128" s="690"/>
      <c r="F128" s="682"/>
      <c r="G128" s="690"/>
      <c r="H128" s="691"/>
      <c r="I128" s="692"/>
      <c r="J128" s="693"/>
      <c r="K128" s="690"/>
      <c r="L128" s="690"/>
      <c r="M128" s="690"/>
      <c r="N128" s="709"/>
      <c r="O128" s="709"/>
      <c r="Q128" s="690"/>
      <c r="R128" s="690"/>
      <c r="S128" s="690"/>
      <c r="T128" s="690"/>
      <c r="U128" s="690"/>
      <c r="V128" s="690"/>
      <c r="W128" s="690"/>
      <c r="X128" s="690"/>
      <c r="Y128" s="690"/>
      <c r="Z128" s="690"/>
      <c r="AA128" s="690"/>
      <c r="AB128" s="690"/>
      <c r="AC128" s="690"/>
      <c r="AD128" s="690"/>
      <c r="AE128" s="690"/>
      <c r="AF128" s="690"/>
      <c r="AG128" s="690"/>
      <c r="AH128" s="690"/>
      <c r="AI128" s="690"/>
      <c r="AJ128" s="690"/>
      <c r="AK128" s="690"/>
      <c r="AL128" s="690"/>
      <c r="AM128" s="690"/>
      <c r="AN128" s="690"/>
      <c r="AO128" s="690" t="s">
        <v>285</v>
      </c>
      <c r="AP128" s="710"/>
    </row>
    <row r="129" spans="1:43" ht="15" customHeight="1">
      <c r="A129" s="690"/>
      <c r="B129" s="690"/>
      <c r="C129" s="708" t="s">
        <v>318</v>
      </c>
      <c r="D129" s="690"/>
      <c r="F129" s="682"/>
      <c r="G129" s="690"/>
      <c r="H129" s="711" t="s">
        <v>847</v>
      </c>
      <c r="I129" s="692"/>
      <c r="J129" s="693"/>
      <c r="K129" s="690"/>
      <c r="L129" s="690"/>
      <c r="M129" s="690"/>
      <c r="N129" s="709"/>
      <c r="O129" s="709"/>
      <c r="Q129" s="690"/>
      <c r="R129" s="690"/>
      <c r="S129" s="690"/>
      <c r="T129" s="690"/>
      <c r="U129" s="690"/>
      <c r="V129" s="690"/>
      <c r="W129" s="690"/>
      <c r="X129" s="690"/>
      <c r="Y129" s="690"/>
      <c r="Z129" s="690"/>
      <c r="AA129" s="690"/>
      <c r="AB129" s="690"/>
      <c r="AC129" s="690"/>
      <c r="AD129" s="690"/>
      <c r="AE129" s="690"/>
      <c r="AF129" s="690"/>
      <c r="AG129" s="690"/>
      <c r="AH129" s="690"/>
      <c r="AI129" s="690"/>
      <c r="AJ129" s="690"/>
      <c r="AK129" s="690"/>
      <c r="AL129" s="690"/>
      <c r="AM129" s="690"/>
      <c r="AN129" s="690"/>
      <c r="AO129" s="690" t="s">
        <v>285</v>
      </c>
      <c r="AP129" s="710"/>
    </row>
    <row r="130" spans="1:43" ht="15" customHeight="1">
      <c r="A130" s="690"/>
      <c r="B130" s="690"/>
      <c r="C130" s="708"/>
      <c r="D130" s="690"/>
      <c r="E130" s="677" t="s">
        <v>516</v>
      </c>
      <c r="F130" s="682"/>
      <c r="G130" s="745" t="s">
        <v>550</v>
      </c>
      <c r="H130" s="711"/>
      <c r="I130" s="692">
        <v>600000000</v>
      </c>
      <c r="J130" s="729" t="s">
        <v>878</v>
      </c>
      <c r="K130" s="746">
        <v>47000000</v>
      </c>
      <c r="L130" s="746">
        <f>SUM(AC130:AH130)</f>
        <v>58500000</v>
      </c>
      <c r="M130" s="746">
        <v>117000000</v>
      </c>
      <c r="N130" s="709">
        <f t="shared" ref="N130:N133" si="182">K130-SUM(Q130:AB130)</f>
        <v>0</v>
      </c>
      <c r="O130" s="709">
        <f t="shared" ref="O130:O133" si="183">L130-SUM(AC130:AH130)</f>
        <v>0</v>
      </c>
      <c r="P130" s="709">
        <f>M130-SUM(AC130:AN130)</f>
        <v>0</v>
      </c>
      <c r="Q130" s="747"/>
      <c r="R130" s="747"/>
      <c r="S130" s="748"/>
      <c r="T130" s="748"/>
      <c r="U130" s="748"/>
      <c r="V130" s="748"/>
      <c r="W130" s="748">
        <f>$K$130/6</f>
        <v>7833333.333333333</v>
      </c>
      <c r="X130" s="748">
        <f t="shared" ref="X130:AB130" si="184">$K$130/6</f>
        <v>7833333.333333333</v>
      </c>
      <c r="Y130" s="748">
        <f t="shared" si="184"/>
        <v>7833333.333333333</v>
      </c>
      <c r="Z130" s="748">
        <f t="shared" si="184"/>
        <v>7833333.333333333</v>
      </c>
      <c r="AA130" s="748">
        <f t="shared" si="184"/>
        <v>7833333.333333333</v>
      </c>
      <c r="AB130" s="748">
        <f t="shared" si="184"/>
        <v>7833333.333333333</v>
      </c>
      <c r="AC130" s="748">
        <f>$M$130/12</f>
        <v>9750000</v>
      </c>
      <c r="AD130" s="748">
        <f t="shared" ref="AD130:AN130" si="185">$M$130/12</f>
        <v>9750000</v>
      </c>
      <c r="AE130" s="748">
        <f t="shared" si="185"/>
        <v>9750000</v>
      </c>
      <c r="AF130" s="748">
        <f t="shared" si="185"/>
        <v>9750000</v>
      </c>
      <c r="AG130" s="748">
        <f t="shared" si="185"/>
        <v>9750000</v>
      </c>
      <c r="AH130" s="748">
        <f>$M$130/12</f>
        <v>9750000</v>
      </c>
      <c r="AI130" s="748">
        <f t="shared" si="185"/>
        <v>9750000</v>
      </c>
      <c r="AJ130" s="748">
        <f t="shared" si="185"/>
        <v>9750000</v>
      </c>
      <c r="AK130" s="748">
        <f t="shared" si="185"/>
        <v>9750000</v>
      </c>
      <c r="AL130" s="748">
        <f t="shared" si="185"/>
        <v>9750000</v>
      </c>
      <c r="AM130" s="748">
        <f t="shared" si="185"/>
        <v>9750000</v>
      </c>
      <c r="AN130" s="748">
        <f t="shared" si="185"/>
        <v>9750000</v>
      </c>
      <c r="AO130" s="690" t="s">
        <v>285</v>
      </c>
      <c r="AP130" s="710" t="s">
        <v>745</v>
      </c>
      <c r="AQ130" s="1087" t="s">
        <v>1016</v>
      </c>
    </row>
    <row r="131" spans="1:43" ht="15" customHeight="1">
      <c r="A131" s="690"/>
      <c r="B131" s="690"/>
      <c r="C131" s="708"/>
      <c r="D131" s="690"/>
      <c r="E131" s="284" t="s">
        <v>712</v>
      </c>
      <c r="F131" s="285"/>
      <c r="G131" s="286" t="s">
        <v>550</v>
      </c>
      <c r="H131" s="287"/>
      <c r="I131" s="288">
        <v>600000000</v>
      </c>
      <c r="J131" s="729"/>
      <c r="K131" s="746">
        <v>50000000</v>
      </c>
      <c r="L131" s="746">
        <f>SUM(AC131:AH131)</f>
        <v>50000000</v>
      </c>
      <c r="M131" s="746">
        <v>100000000</v>
      </c>
      <c r="N131" s="709">
        <f t="shared" si="182"/>
        <v>0</v>
      </c>
      <c r="O131" s="709">
        <f t="shared" si="183"/>
        <v>0</v>
      </c>
      <c r="P131" s="709">
        <f t="shared" ref="P131:P133" si="186">M131-SUM(AC131:AN131)</f>
        <v>0</v>
      </c>
      <c r="Q131" s="747"/>
      <c r="R131" s="747"/>
      <c r="S131" s="748"/>
      <c r="T131" s="748"/>
      <c r="U131" s="748"/>
      <c r="V131" s="748"/>
      <c r="W131" s="748">
        <f t="shared" ref="W131:AB131" si="187">$K$131/6</f>
        <v>8333333.333333333</v>
      </c>
      <c r="X131" s="748">
        <f t="shared" si="187"/>
        <v>8333333.333333333</v>
      </c>
      <c r="Y131" s="748">
        <f t="shared" si="187"/>
        <v>8333333.333333333</v>
      </c>
      <c r="Z131" s="748">
        <f t="shared" si="187"/>
        <v>8333333.333333333</v>
      </c>
      <c r="AA131" s="748">
        <f t="shared" si="187"/>
        <v>8333333.333333333</v>
      </c>
      <c r="AB131" s="748">
        <f t="shared" si="187"/>
        <v>8333333.333333333</v>
      </c>
      <c r="AC131" s="748">
        <f>$M$131/12</f>
        <v>8333333.333333333</v>
      </c>
      <c r="AD131" s="748">
        <f t="shared" ref="AD131:AN131" si="188">$M$131/12</f>
        <v>8333333.333333333</v>
      </c>
      <c r="AE131" s="748">
        <f t="shared" si="188"/>
        <v>8333333.333333333</v>
      </c>
      <c r="AF131" s="748">
        <f t="shared" si="188"/>
        <v>8333333.333333333</v>
      </c>
      <c r="AG131" s="748">
        <f t="shared" si="188"/>
        <v>8333333.333333333</v>
      </c>
      <c r="AH131" s="748">
        <f t="shared" si="188"/>
        <v>8333333.333333333</v>
      </c>
      <c r="AI131" s="748">
        <f t="shared" si="188"/>
        <v>8333333.333333333</v>
      </c>
      <c r="AJ131" s="748">
        <f t="shared" si="188"/>
        <v>8333333.333333333</v>
      </c>
      <c r="AK131" s="748">
        <f t="shared" si="188"/>
        <v>8333333.333333333</v>
      </c>
      <c r="AL131" s="748">
        <f t="shared" si="188"/>
        <v>8333333.333333333</v>
      </c>
      <c r="AM131" s="748">
        <f t="shared" si="188"/>
        <v>8333333.333333333</v>
      </c>
      <c r="AN131" s="748">
        <f t="shared" si="188"/>
        <v>8333333.333333333</v>
      </c>
      <c r="AO131" s="690" t="s">
        <v>285</v>
      </c>
      <c r="AP131" s="710" t="s">
        <v>745</v>
      </c>
      <c r="AQ131" s="1086" t="s">
        <v>1017</v>
      </c>
    </row>
    <row r="132" spans="1:43" ht="15" customHeight="1" thickBot="1">
      <c r="A132" s="690"/>
      <c r="B132" s="690"/>
      <c r="C132" s="708"/>
      <c r="D132" s="690"/>
      <c r="E132" s="284" t="s">
        <v>879</v>
      </c>
      <c r="F132" s="285"/>
      <c r="G132" s="1044" t="s">
        <v>999</v>
      </c>
      <c r="H132" s="287"/>
      <c r="I132" s="288">
        <f>(234.12+150)*10000</f>
        <v>3841200</v>
      </c>
      <c r="J132" s="729"/>
      <c r="K132" s="733">
        <f>SUM(Q132:AB132)</f>
        <v>3841200</v>
      </c>
      <c r="L132" s="746">
        <f>SUM(AC132:AH132)</f>
        <v>0</v>
      </c>
      <c r="M132" s="746">
        <f>SUM(AC132:AN132)</f>
        <v>0</v>
      </c>
      <c r="N132" s="709">
        <f t="shared" si="182"/>
        <v>0</v>
      </c>
      <c r="O132" s="709">
        <f t="shared" si="183"/>
        <v>0</v>
      </c>
      <c r="P132" s="709">
        <f t="shared" si="186"/>
        <v>0</v>
      </c>
      <c r="Q132" s="747"/>
      <c r="R132" s="747"/>
      <c r="S132" s="748"/>
      <c r="T132" s="748"/>
      <c r="U132" s="748"/>
      <c r="V132" s="748"/>
      <c r="W132" s="748"/>
      <c r="X132" s="748"/>
      <c r="Y132" s="748"/>
      <c r="Z132" s="748"/>
      <c r="AA132" s="748"/>
      <c r="AB132" s="1045">
        <f>$I$132</f>
        <v>3841200</v>
      </c>
      <c r="AC132" s="748"/>
      <c r="AD132" s="748"/>
      <c r="AE132" s="748"/>
      <c r="AF132" s="748"/>
      <c r="AG132" s="748"/>
      <c r="AH132" s="748"/>
      <c r="AI132" s="748"/>
      <c r="AJ132" s="748"/>
      <c r="AK132" s="748"/>
      <c r="AL132" s="748"/>
      <c r="AM132" s="748"/>
      <c r="AN132" s="748"/>
      <c r="AO132" s="690" t="s">
        <v>285</v>
      </c>
      <c r="AP132" s="710" t="s">
        <v>743</v>
      </c>
      <c r="AQ132" s="1086" t="s">
        <v>1017</v>
      </c>
    </row>
    <row r="133" spans="1:43" s="717" customFormat="1" ht="14.25" customHeight="1">
      <c r="A133" s="708"/>
      <c r="B133" s="708"/>
      <c r="C133" s="708"/>
      <c r="D133" s="708"/>
      <c r="E133" s="712"/>
      <c r="F133" s="713"/>
      <c r="G133" s="708"/>
      <c r="H133" s="711" t="s">
        <v>0</v>
      </c>
      <c r="I133" s="714"/>
      <c r="J133" s="715"/>
      <c r="K133" s="721">
        <f>SUM(K130:K132)</f>
        <v>100841200</v>
      </c>
      <c r="L133" s="721">
        <f t="shared" ref="L133:M133" si="189">SUM(L130:L132)</f>
        <v>108500000</v>
      </c>
      <c r="M133" s="721">
        <f t="shared" si="189"/>
        <v>217000000</v>
      </c>
      <c r="N133" s="709">
        <f t="shared" si="182"/>
        <v>0</v>
      </c>
      <c r="O133" s="709">
        <f t="shared" si="183"/>
        <v>0</v>
      </c>
      <c r="P133" s="709">
        <f t="shared" si="186"/>
        <v>0</v>
      </c>
      <c r="Q133" s="721">
        <f>SUM(Q130:Q132)</f>
        <v>0</v>
      </c>
      <c r="R133" s="721">
        <f t="shared" ref="R133:AN133" si="190">SUM(R130:R132)</f>
        <v>0</v>
      </c>
      <c r="S133" s="721">
        <f t="shared" si="190"/>
        <v>0</v>
      </c>
      <c r="T133" s="721">
        <f t="shared" si="190"/>
        <v>0</v>
      </c>
      <c r="U133" s="721">
        <f t="shared" si="190"/>
        <v>0</v>
      </c>
      <c r="V133" s="721">
        <f t="shared" si="190"/>
        <v>0</v>
      </c>
      <c r="W133" s="721">
        <f t="shared" si="190"/>
        <v>16166666.666666666</v>
      </c>
      <c r="X133" s="721">
        <f t="shared" si="190"/>
        <v>16166666.666666666</v>
      </c>
      <c r="Y133" s="721">
        <f t="shared" si="190"/>
        <v>16166666.666666666</v>
      </c>
      <c r="Z133" s="721">
        <f t="shared" si="190"/>
        <v>16166666.666666666</v>
      </c>
      <c r="AA133" s="721">
        <f t="shared" si="190"/>
        <v>16166666.666666666</v>
      </c>
      <c r="AB133" s="721">
        <f t="shared" si="190"/>
        <v>20007866.666666664</v>
      </c>
      <c r="AC133" s="721">
        <f t="shared" si="190"/>
        <v>18083333.333333332</v>
      </c>
      <c r="AD133" s="721">
        <f t="shared" si="190"/>
        <v>18083333.333333332</v>
      </c>
      <c r="AE133" s="721">
        <f t="shared" si="190"/>
        <v>18083333.333333332</v>
      </c>
      <c r="AF133" s="721">
        <f t="shared" si="190"/>
        <v>18083333.333333332</v>
      </c>
      <c r="AG133" s="721">
        <f t="shared" si="190"/>
        <v>18083333.333333332</v>
      </c>
      <c r="AH133" s="721">
        <f t="shared" si="190"/>
        <v>18083333.333333332</v>
      </c>
      <c r="AI133" s="721">
        <f t="shared" si="190"/>
        <v>18083333.333333332</v>
      </c>
      <c r="AJ133" s="721">
        <f t="shared" si="190"/>
        <v>18083333.333333332</v>
      </c>
      <c r="AK133" s="721">
        <f t="shared" si="190"/>
        <v>18083333.333333332</v>
      </c>
      <c r="AL133" s="721">
        <f t="shared" si="190"/>
        <v>18083333.333333332</v>
      </c>
      <c r="AM133" s="721">
        <f t="shared" si="190"/>
        <v>18083333.333333332</v>
      </c>
      <c r="AN133" s="721">
        <f t="shared" si="190"/>
        <v>18083333.333333332</v>
      </c>
      <c r="AO133" s="690" t="s">
        <v>285</v>
      </c>
      <c r="AP133" s="716"/>
    </row>
    <row r="134" spans="1:43" s="717" customFormat="1" ht="14.25" customHeight="1">
      <c r="A134" s="708"/>
      <c r="B134" s="708"/>
      <c r="C134" s="708"/>
      <c r="D134" s="708"/>
      <c r="E134" s="712"/>
      <c r="F134" s="713"/>
      <c r="G134" s="708"/>
      <c r="H134" s="711"/>
      <c r="I134" s="714"/>
      <c r="J134" s="715"/>
      <c r="K134" s="731"/>
      <c r="L134" s="731"/>
      <c r="M134" s="731"/>
      <c r="N134" s="709"/>
      <c r="O134" s="709"/>
      <c r="P134" s="477"/>
      <c r="Q134" s="731"/>
      <c r="R134" s="731"/>
      <c r="S134" s="731"/>
      <c r="T134" s="731"/>
      <c r="U134" s="731"/>
      <c r="V134" s="731"/>
      <c r="W134" s="731"/>
      <c r="X134" s="731"/>
      <c r="Y134" s="731"/>
      <c r="Z134" s="731"/>
      <c r="AA134" s="731"/>
      <c r="AB134" s="731"/>
      <c r="AC134" s="731"/>
      <c r="AD134" s="731"/>
      <c r="AE134" s="731"/>
      <c r="AF134" s="731"/>
      <c r="AG134" s="731"/>
      <c r="AH134" s="731"/>
      <c r="AI134" s="731"/>
      <c r="AJ134" s="731"/>
      <c r="AK134" s="731"/>
      <c r="AL134" s="731"/>
      <c r="AM134" s="731"/>
      <c r="AN134" s="731"/>
      <c r="AO134" s="690" t="s">
        <v>285</v>
      </c>
      <c r="AP134" s="716"/>
    </row>
    <row r="135" spans="1:43" s="717" customFormat="1" ht="14.25" customHeight="1">
      <c r="A135" s="708"/>
      <c r="B135" s="708"/>
      <c r="C135" s="708"/>
      <c r="D135" s="708"/>
      <c r="E135" s="712"/>
      <c r="F135" s="713"/>
      <c r="G135" s="708"/>
      <c r="H135" s="711"/>
      <c r="I135" s="714"/>
      <c r="J135" s="715"/>
      <c r="K135" s="731"/>
      <c r="L135" s="731"/>
      <c r="M135" s="731"/>
      <c r="N135" s="709"/>
      <c r="O135" s="709"/>
      <c r="P135" s="477"/>
      <c r="Q135" s="731"/>
      <c r="R135" s="731"/>
      <c r="S135" s="731"/>
      <c r="T135" s="731"/>
      <c r="U135" s="731"/>
      <c r="V135" s="731"/>
      <c r="W135" s="731"/>
      <c r="X135" s="731"/>
      <c r="Y135" s="731"/>
      <c r="Z135" s="731"/>
      <c r="AA135" s="731"/>
      <c r="AB135" s="731"/>
      <c r="AC135" s="731"/>
      <c r="AD135" s="731"/>
      <c r="AE135" s="731"/>
      <c r="AF135" s="731"/>
      <c r="AG135" s="731"/>
      <c r="AH135" s="731"/>
      <c r="AI135" s="731"/>
      <c r="AJ135" s="731"/>
      <c r="AK135" s="731"/>
      <c r="AL135" s="731"/>
      <c r="AM135" s="731"/>
      <c r="AN135" s="731"/>
      <c r="AO135" s="690" t="s">
        <v>285</v>
      </c>
      <c r="AP135" s="716"/>
    </row>
    <row r="136" spans="1:43" s="717" customFormat="1" ht="14.25" customHeight="1">
      <c r="A136" s="708"/>
      <c r="B136" s="708"/>
      <c r="C136" s="708"/>
      <c r="D136" s="708"/>
      <c r="E136" s="712"/>
      <c r="F136" s="713"/>
      <c r="G136" s="708"/>
      <c r="H136" s="711"/>
      <c r="I136" s="714"/>
      <c r="J136" s="715"/>
      <c r="K136" s="731"/>
      <c r="L136" s="731"/>
      <c r="M136" s="731"/>
      <c r="N136" s="709"/>
      <c r="O136" s="709"/>
      <c r="P136" s="477"/>
      <c r="Q136" s="731"/>
      <c r="R136" s="731"/>
      <c r="S136" s="731"/>
      <c r="T136" s="731"/>
      <c r="U136" s="731"/>
      <c r="V136" s="731"/>
      <c r="W136" s="731"/>
      <c r="X136" s="731"/>
      <c r="Y136" s="731"/>
      <c r="Z136" s="731"/>
      <c r="AA136" s="731"/>
      <c r="AB136" s="731"/>
      <c r="AC136" s="731"/>
      <c r="AD136" s="731"/>
      <c r="AE136" s="731"/>
      <c r="AF136" s="731"/>
      <c r="AG136" s="731"/>
      <c r="AH136" s="731"/>
      <c r="AI136" s="731"/>
      <c r="AJ136" s="731"/>
      <c r="AK136" s="731"/>
      <c r="AL136" s="731"/>
      <c r="AM136" s="731"/>
      <c r="AN136" s="731"/>
      <c r="AO136" s="690" t="s">
        <v>285</v>
      </c>
      <c r="AP136" s="716"/>
    </row>
    <row r="137" spans="1:43" s="717" customFormat="1" ht="14.25" customHeight="1">
      <c r="A137" s="708"/>
      <c r="B137" s="708"/>
      <c r="C137" s="708"/>
      <c r="D137" s="708"/>
      <c r="E137" s="712"/>
      <c r="F137" s="713"/>
      <c r="G137" s="708"/>
      <c r="H137" s="711"/>
      <c r="I137" s="714"/>
      <c r="J137" s="715"/>
      <c r="K137" s="731"/>
      <c r="L137" s="731"/>
      <c r="M137" s="731"/>
      <c r="N137" s="709"/>
      <c r="O137" s="709"/>
      <c r="P137" s="477"/>
      <c r="Q137" s="731"/>
      <c r="R137" s="731"/>
      <c r="S137" s="731"/>
      <c r="T137" s="731"/>
      <c r="U137" s="731"/>
      <c r="V137" s="731"/>
      <c r="W137" s="731"/>
      <c r="X137" s="731"/>
      <c r="Y137" s="731"/>
      <c r="Z137" s="731"/>
      <c r="AA137" s="731"/>
      <c r="AB137" s="731"/>
      <c r="AC137" s="731"/>
      <c r="AD137" s="731"/>
      <c r="AE137" s="731"/>
      <c r="AF137" s="731"/>
      <c r="AG137" s="731"/>
      <c r="AH137" s="731"/>
      <c r="AI137" s="731"/>
      <c r="AJ137" s="731"/>
      <c r="AK137" s="731"/>
      <c r="AL137" s="731"/>
      <c r="AM137" s="731"/>
      <c r="AN137" s="731"/>
      <c r="AO137" s="690" t="s">
        <v>285</v>
      </c>
      <c r="AP137" s="716"/>
    </row>
    <row r="138" spans="1:43" s="717" customFormat="1" ht="14.25" customHeight="1">
      <c r="A138" s="708"/>
      <c r="B138" s="708"/>
      <c r="C138" s="708"/>
      <c r="D138" s="708"/>
      <c r="E138" s="712"/>
      <c r="F138" s="713"/>
      <c r="G138" s="708"/>
      <c r="H138" s="711"/>
      <c r="I138" s="714"/>
      <c r="J138" s="715"/>
      <c r="K138" s="731"/>
      <c r="L138" s="731"/>
      <c r="M138" s="731"/>
      <c r="N138" s="709"/>
      <c r="O138" s="709"/>
      <c r="P138" s="477"/>
      <c r="Q138" s="731"/>
      <c r="R138" s="731"/>
      <c r="S138" s="731"/>
      <c r="T138" s="731"/>
      <c r="U138" s="731"/>
      <c r="V138" s="731"/>
      <c r="W138" s="731"/>
      <c r="X138" s="731"/>
      <c r="Y138" s="731"/>
      <c r="Z138" s="731"/>
      <c r="AA138" s="731"/>
      <c r="AB138" s="731"/>
      <c r="AC138" s="731"/>
      <c r="AD138" s="731"/>
      <c r="AE138" s="731"/>
      <c r="AF138" s="731"/>
      <c r="AG138" s="731"/>
      <c r="AH138" s="731"/>
      <c r="AI138" s="731"/>
      <c r="AJ138" s="731"/>
      <c r="AK138" s="731"/>
      <c r="AL138" s="731"/>
      <c r="AM138" s="731"/>
      <c r="AN138" s="731"/>
      <c r="AO138" s="690" t="s">
        <v>285</v>
      </c>
      <c r="AP138" s="716"/>
    </row>
    <row r="139" spans="1:43" s="717" customFormat="1" ht="14.25" customHeight="1">
      <c r="A139" s="708"/>
      <c r="B139" s="708"/>
      <c r="C139" s="708"/>
      <c r="D139" s="708"/>
      <c r="E139" s="712"/>
      <c r="F139" s="713"/>
      <c r="G139" s="708"/>
      <c r="H139" s="711"/>
      <c r="I139" s="714"/>
      <c r="J139" s="715"/>
      <c r="K139" s="731"/>
      <c r="L139" s="731"/>
      <c r="M139" s="731"/>
      <c r="N139" s="709"/>
      <c r="O139" s="709"/>
      <c r="P139" s="477"/>
      <c r="Q139" s="731"/>
      <c r="R139" s="731"/>
      <c r="S139" s="731"/>
      <c r="T139" s="731"/>
      <c r="U139" s="731"/>
      <c r="V139" s="731"/>
      <c r="W139" s="731"/>
      <c r="X139" s="731"/>
      <c r="Y139" s="731"/>
      <c r="Z139" s="731"/>
      <c r="AA139" s="731"/>
      <c r="AB139" s="731"/>
      <c r="AC139" s="731"/>
      <c r="AD139" s="731"/>
      <c r="AE139" s="731"/>
      <c r="AF139" s="731"/>
      <c r="AG139" s="731"/>
      <c r="AH139" s="731"/>
      <c r="AI139" s="731"/>
      <c r="AJ139" s="731"/>
      <c r="AK139" s="731"/>
      <c r="AL139" s="731"/>
      <c r="AM139" s="731"/>
      <c r="AN139" s="731"/>
      <c r="AO139" s="690" t="s">
        <v>285</v>
      </c>
      <c r="AP139" s="716"/>
    </row>
    <row r="140" spans="1:43" s="717" customFormat="1" ht="14.25" customHeight="1">
      <c r="A140" s="708"/>
      <c r="B140" s="708"/>
      <c r="C140" s="708"/>
      <c r="D140" s="708"/>
      <c r="E140" s="712"/>
      <c r="F140" s="713"/>
      <c r="G140" s="708"/>
      <c r="H140" s="711"/>
      <c r="I140" s="714"/>
      <c r="J140" s="715"/>
      <c r="K140" s="731"/>
      <c r="L140" s="731"/>
      <c r="M140" s="731"/>
      <c r="N140" s="709"/>
      <c r="O140" s="709"/>
      <c r="P140" s="477"/>
      <c r="Q140" s="731"/>
      <c r="R140" s="731"/>
      <c r="S140" s="731"/>
      <c r="T140" s="731"/>
      <c r="U140" s="731"/>
      <c r="V140" s="731"/>
      <c r="W140" s="731"/>
      <c r="X140" s="731"/>
      <c r="Y140" s="731"/>
      <c r="Z140" s="731"/>
      <c r="AA140" s="731"/>
      <c r="AB140" s="731"/>
      <c r="AC140" s="731"/>
      <c r="AD140" s="731"/>
      <c r="AE140" s="731"/>
      <c r="AF140" s="731"/>
      <c r="AG140" s="731"/>
      <c r="AH140" s="731"/>
      <c r="AI140" s="731"/>
      <c r="AJ140" s="731"/>
      <c r="AK140" s="731"/>
      <c r="AL140" s="731"/>
      <c r="AM140" s="731"/>
      <c r="AN140" s="731"/>
      <c r="AO140" s="690" t="s">
        <v>285</v>
      </c>
      <c r="AP140" s="716"/>
    </row>
    <row r="141" spans="1:43" ht="14.15" customHeight="1">
      <c r="A141" s="690"/>
      <c r="B141" s="749" t="s">
        <v>880</v>
      </c>
      <c r="C141" s="749"/>
      <c r="D141" s="749"/>
      <c r="E141" s="750"/>
      <c r="F141" s="749"/>
      <c r="G141" s="749"/>
      <c r="H141" s="749"/>
      <c r="I141" s="749"/>
      <c r="J141" s="749"/>
      <c r="K141" s="749"/>
      <c r="L141" s="751"/>
      <c r="M141" s="751"/>
      <c r="Q141" s="690"/>
      <c r="R141" s="690"/>
      <c r="S141" s="690"/>
      <c r="T141" s="690"/>
      <c r="U141" s="690"/>
      <c r="V141" s="690"/>
      <c r="W141" s="690"/>
      <c r="X141" s="690"/>
      <c r="Y141" s="690"/>
      <c r="Z141" s="690"/>
      <c r="AA141" s="690"/>
      <c r="AB141" s="690"/>
      <c r="AC141" s="690"/>
      <c r="AD141" s="690"/>
      <c r="AE141" s="690"/>
      <c r="AF141" s="690"/>
      <c r="AG141" s="690"/>
      <c r="AH141" s="690"/>
      <c r="AI141" s="690"/>
      <c r="AJ141" s="690"/>
      <c r="AK141" s="690"/>
      <c r="AL141" s="690"/>
      <c r="AM141" s="690"/>
      <c r="AN141" s="690"/>
      <c r="AO141" s="690" t="s">
        <v>285</v>
      </c>
    </row>
    <row r="142" spans="1:43" ht="14.25" customHeight="1">
      <c r="A142" s="690"/>
      <c r="B142" s="749"/>
      <c r="C142" s="749"/>
      <c r="D142" s="749"/>
      <c r="E142" s="750"/>
      <c r="F142" s="749"/>
      <c r="G142" s="749"/>
      <c r="H142" s="749"/>
      <c r="I142" s="749"/>
      <c r="J142" s="749"/>
      <c r="K142" s="749"/>
      <c r="L142" s="751"/>
      <c r="M142" s="751"/>
      <c r="Q142" s="690"/>
      <c r="R142" s="690"/>
      <c r="S142" s="690"/>
      <c r="T142" s="690"/>
      <c r="U142" s="690"/>
      <c r="V142" s="690"/>
      <c r="W142" s="690"/>
      <c r="X142" s="690"/>
      <c r="Y142" s="690"/>
      <c r="Z142" s="690"/>
      <c r="AA142" s="690"/>
      <c r="AB142" s="690"/>
      <c r="AC142" s="690"/>
      <c r="AD142" s="690"/>
      <c r="AE142" s="690"/>
      <c r="AF142" s="690"/>
      <c r="AG142" s="690"/>
      <c r="AH142" s="690"/>
      <c r="AI142" s="690"/>
      <c r="AJ142" s="690"/>
      <c r="AK142" s="690"/>
      <c r="AL142" s="690"/>
      <c r="AM142" s="690"/>
      <c r="AN142" s="690"/>
      <c r="AO142" s="690" t="s">
        <v>285</v>
      </c>
    </row>
    <row r="143" spans="1:43" ht="14.25" customHeight="1">
      <c r="A143" s="690"/>
      <c r="B143" s="749"/>
      <c r="C143" s="749"/>
      <c r="D143" s="749"/>
      <c r="E143" s="750"/>
      <c r="F143" s="749"/>
      <c r="G143" s="749"/>
      <c r="H143" s="749"/>
      <c r="I143" s="749"/>
      <c r="J143" s="749"/>
      <c r="K143" s="749"/>
      <c r="L143" s="751"/>
      <c r="M143" s="751"/>
      <c r="Q143" s="690"/>
      <c r="R143" s="690"/>
      <c r="S143" s="690"/>
      <c r="T143" s="690"/>
      <c r="U143" s="690"/>
      <c r="V143" s="690"/>
      <c r="W143" s="690"/>
      <c r="X143" s="690"/>
      <c r="Y143" s="690"/>
      <c r="Z143" s="690"/>
      <c r="AA143" s="690"/>
      <c r="AB143" s="690"/>
      <c r="AC143" s="690"/>
      <c r="AD143" s="690"/>
      <c r="AE143" s="690"/>
      <c r="AF143" s="690"/>
      <c r="AG143" s="690"/>
      <c r="AH143" s="690"/>
      <c r="AI143" s="690"/>
      <c r="AJ143" s="690"/>
      <c r="AK143" s="690"/>
      <c r="AL143" s="690"/>
      <c r="AM143" s="690"/>
      <c r="AN143" s="690"/>
      <c r="AO143" s="690" t="s">
        <v>285</v>
      </c>
    </row>
    <row r="144" spans="1:43" ht="14.25" hidden="1" customHeight="1">
      <c r="A144" s="690"/>
      <c r="B144" s="749"/>
      <c r="C144" s="749"/>
      <c r="D144" s="749"/>
      <c r="E144" s="750"/>
      <c r="F144" s="749"/>
      <c r="G144" s="749"/>
      <c r="H144" s="749"/>
      <c r="I144" s="749"/>
      <c r="J144" s="749"/>
      <c r="K144" s="749"/>
      <c r="L144" s="751"/>
      <c r="M144" s="751"/>
      <c r="Q144" s="690"/>
      <c r="R144" s="690"/>
      <c r="S144" s="690"/>
      <c r="T144" s="690"/>
      <c r="U144" s="690"/>
      <c r="V144" s="690"/>
      <c r="W144" s="690"/>
      <c r="X144" s="690"/>
      <c r="Y144" s="690"/>
      <c r="Z144" s="690"/>
      <c r="AA144" s="690"/>
      <c r="AB144" s="690"/>
      <c r="AC144" s="690"/>
      <c r="AD144" s="690"/>
      <c r="AE144" s="690"/>
      <c r="AF144" s="690"/>
      <c r="AG144" s="690"/>
      <c r="AH144" s="690"/>
      <c r="AI144" s="690"/>
      <c r="AJ144" s="690"/>
      <c r="AK144" s="690"/>
      <c r="AL144" s="690"/>
      <c r="AM144" s="690"/>
      <c r="AN144" s="690"/>
      <c r="AO144" s="690" t="s">
        <v>285</v>
      </c>
    </row>
    <row r="145" spans="1:41" ht="14.25" hidden="1" customHeight="1">
      <c r="A145" s="690"/>
      <c r="B145" s="749"/>
      <c r="C145" s="749"/>
      <c r="D145" s="749"/>
      <c r="E145" s="750"/>
      <c r="F145" s="749"/>
      <c r="G145" s="749"/>
      <c r="H145" s="749"/>
      <c r="I145" s="749"/>
      <c r="J145" s="749"/>
      <c r="K145" s="749"/>
      <c r="L145" s="751"/>
      <c r="M145" s="751"/>
      <c r="Q145" s="690"/>
      <c r="R145" s="690"/>
      <c r="S145" s="690"/>
      <c r="T145" s="690"/>
      <c r="U145" s="690"/>
      <c r="V145" s="690"/>
      <c r="W145" s="690"/>
      <c r="X145" s="690"/>
      <c r="Y145" s="690"/>
      <c r="Z145" s="690"/>
      <c r="AA145" s="690"/>
      <c r="AB145" s="690"/>
      <c r="AC145" s="690"/>
      <c r="AD145" s="690"/>
      <c r="AE145" s="690"/>
      <c r="AF145" s="690"/>
      <c r="AG145" s="690"/>
      <c r="AH145" s="690"/>
      <c r="AI145" s="690"/>
      <c r="AJ145" s="690"/>
      <c r="AK145" s="690"/>
      <c r="AL145" s="690"/>
      <c r="AM145" s="690"/>
      <c r="AN145" s="690"/>
      <c r="AO145" s="690" t="s">
        <v>285</v>
      </c>
    </row>
    <row r="146" spans="1:41" ht="14.25" hidden="1" customHeight="1">
      <c r="A146" s="690"/>
      <c r="B146" s="749"/>
      <c r="C146" s="749"/>
      <c r="D146" s="749"/>
      <c r="E146" s="750"/>
      <c r="F146" s="749"/>
      <c r="G146" s="749"/>
      <c r="H146" s="749"/>
      <c r="I146" s="749"/>
      <c r="J146" s="749"/>
      <c r="K146" s="749"/>
      <c r="L146" s="751"/>
      <c r="M146" s="751"/>
      <c r="Q146" s="690"/>
      <c r="R146" s="690"/>
      <c r="S146" s="690"/>
      <c r="T146" s="690"/>
      <c r="U146" s="690"/>
      <c r="V146" s="690"/>
      <c r="W146" s="690"/>
      <c r="X146" s="690"/>
      <c r="Y146" s="690"/>
      <c r="Z146" s="690"/>
      <c r="AA146" s="690"/>
      <c r="AB146" s="690"/>
      <c r="AC146" s="690"/>
      <c r="AD146" s="690"/>
      <c r="AE146" s="690"/>
      <c r="AF146" s="690"/>
      <c r="AG146" s="690"/>
      <c r="AH146" s="690"/>
      <c r="AI146" s="690"/>
      <c r="AJ146" s="690"/>
      <c r="AK146" s="690"/>
      <c r="AL146" s="690"/>
      <c r="AM146" s="690"/>
      <c r="AN146" s="690"/>
      <c r="AO146" s="690" t="s">
        <v>285</v>
      </c>
    </row>
    <row r="147" spans="1:41" ht="14.25" hidden="1" customHeight="1">
      <c r="A147" s="690"/>
      <c r="B147" s="749"/>
      <c r="C147" s="749"/>
      <c r="D147" s="749"/>
      <c r="E147" s="750"/>
      <c r="F147" s="749"/>
      <c r="G147" s="749"/>
      <c r="H147" s="749"/>
      <c r="I147" s="749"/>
      <c r="J147" s="749"/>
      <c r="K147" s="749"/>
      <c r="L147" s="751"/>
      <c r="M147" s="751"/>
      <c r="Q147" s="690"/>
      <c r="R147" s="690"/>
      <c r="S147" s="690"/>
      <c r="T147" s="690"/>
      <c r="U147" s="690"/>
      <c r="V147" s="690"/>
      <c r="W147" s="690"/>
      <c r="X147" s="690"/>
      <c r="Y147" s="690"/>
      <c r="Z147" s="690"/>
      <c r="AA147" s="690"/>
      <c r="AB147" s="690"/>
      <c r="AC147" s="690"/>
      <c r="AD147" s="690"/>
      <c r="AE147" s="690"/>
      <c r="AF147" s="690"/>
      <c r="AG147" s="690"/>
      <c r="AH147" s="690"/>
      <c r="AI147" s="690"/>
      <c r="AJ147" s="690"/>
      <c r="AK147" s="690"/>
      <c r="AL147" s="690"/>
      <c r="AM147" s="690"/>
      <c r="AN147" s="690"/>
      <c r="AO147" s="690" t="s">
        <v>285</v>
      </c>
    </row>
    <row r="148" spans="1:41" ht="14.25" hidden="1" customHeight="1">
      <c r="A148" s="690"/>
      <c r="B148" s="749"/>
      <c r="C148" s="749"/>
      <c r="D148" s="749"/>
      <c r="E148" s="750"/>
      <c r="F148" s="749"/>
      <c r="G148" s="749"/>
      <c r="H148" s="749"/>
      <c r="I148" s="749"/>
      <c r="J148" s="749"/>
      <c r="K148" s="749"/>
      <c r="L148" s="751"/>
      <c r="M148" s="751"/>
      <c r="Q148" s="690"/>
      <c r="R148" s="690"/>
      <c r="S148" s="690"/>
      <c r="T148" s="690"/>
      <c r="U148" s="690"/>
      <c r="V148" s="690"/>
      <c r="W148" s="690"/>
      <c r="X148" s="690"/>
      <c r="Y148" s="690"/>
      <c r="Z148" s="690"/>
      <c r="AA148" s="690"/>
      <c r="AB148" s="690"/>
      <c r="AC148" s="690"/>
      <c r="AD148" s="690"/>
      <c r="AE148" s="690"/>
      <c r="AF148" s="690"/>
      <c r="AG148" s="690"/>
      <c r="AH148" s="690"/>
      <c r="AI148" s="690"/>
      <c r="AJ148" s="690"/>
      <c r="AK148" s="690"/>
      <c r="AL148" s="690"/>
      <c r="AM148" s="690"/>
      <c r="AN148" s="690"/>
      <c r="AO148" s="690" t="s">
        <v>285</v>
      </c>
    </row>
    <row r="149" spans="1:41" ht="14.25" hidden="1" customHeight="1">
      <c r="A149" s="690"/>
      <c r="B149" s="749"/>
      <c r="C149" s="749"/>
      <c r="D149" s="749"/>
      <c r="E149" s="750"/>
      <c r="F149" s="749"/>
      <c r="G149" s="749"/>
      <c r="H149" s="749"/>
      <c r="I149" s="749"/>
      <c r="J149" s="749"/>
      <c r="K149" s="749"/>
      <c r="L149" s="751"/>
      <c r="M149" s="751"/>
      <c r="Q149" s="690"/>
      <c r="R149" s="690"/>
      <c r="S149" s="690"/>
      <c r="T149" s="690"/>
      <c r="U149" s="690"/>
      <c r="V149" s="690"/>
      <c r="W149" s="690"/>
      <c r="X149" s="690"/>
      <c r="Y149" s="690"/>
      <c r="Z149" s="690"/>
      <c r="AA149" s="690"/>
      <c r="AB149" s="690"/>
      <c r="AC149" s="690"/>
      <c r="AD149" s="690"/>
      <c r="AE149" s="690"/>
      <c r="AF149" s="690"/>
      <c r="AG149" s="690"/>
      <c r="AH149" s="690"/>
      <c r="AI149" s="690"/>
      <c r="AJ149" s="690"/>
      <c r="AK149" s="690"/>
      <c r="AL149" s="690"/>
      <c r="AM149" s="690"/>
      <c r="AN149" s="690"/>
      <c r="AO149" s="690" t="s">
        <v>285</v>
      </c>
    </row>
    <row r="150" spans="1:41" ht="14.25" hidden="1" customHeight="1">
      <c r="B150" s="752"/>
      <c r="C150" s="752"/>
      <c r="D150" s="752"/>
      <c r="E150" s="753"/>
      <c r="F150" s="754"/>
      <c r="G150" s="752"/>
      <c r="H150" s="755"/>
      <c r="I150" s="756"/>
      <c r="J150" s="757"/>
      <c r="K150" s="752"/>
      <c r="L150" s="752"/>
      <c r="M150" s="752"/>
    </row>
    <row r="151" spans="1:41" ht="14.25" hidden="1" customHeight="1">
      <c r="B151" s="752"/>
      <c r="C151" s="752"/>
      <c r="D151" s="752"/>
      <c r="E151" s="753"/>
      <c r="F151" s="754"/>
      <c r="G151" s="752"/>
      <c r="H151" s="755"/>
      <c r="I151" s="756"/>
      <c r="J151" s="757"/>
      <c r="K151" s="752"/>
      <c r="L151" s="752"/>
      <c r="M151" s="752"/>
    </row>
  </sheetData>
  <mergeCells count="1">
    <mergeCell ref="N5:P5"/>
  </mergeCells>
  <phoneticPr fontId="2" type="noConversion"/>
  <conditionalFormatting sqref="G12:G17">
    <cfRule type="duplicateValues" dxfId="21" priority="16"/>
  </conditionalFormatting>
  <conditionalFormatting sqref="G18:G31">
    <cfRule type="duplicateValues" dxfId="20" priority="8"/>
  </conditionalFormatting>
  <conditionalFormatting sqref="G41:G51">
    <cfRule type="duplicateValues" dxfId="19" priority="15"/>
  </conditionalFormatting>
  <conditionalFormatting sqref="G62:G77">
    <cfRule type="duplicateValues" dxfId="18" priority="5"/>
  </conditionalFormatting>
  <conditionalFormatting sqref="G83:G94">
    <cfRule type="duplicateValues" dxfId="17" priority="4"/>
  </conditionalFormatting>
  <conditionalFormatting sqref="G97:G98">
    <cfRule type="duplicateValues" dxfId="16" priority="12"/>
  </conditionalFormatting>
  <conditionalFormatting sqref="G99:G106">
    <cfRule type="duplicateValues" dxfId="15" priority="3"/>
  </conditionalFormatting>
  <conditionalFormatting sqref="G109">
    <cfRule type="duplicateValues" dxfId="14" priority="10"/>
  </conditionalFormatting>
  <conditionalFormatting sqref="G119:G122">
    <cfRule type="duplicateValues" dxfId="13" priority="2"/>
  </conditionalFormatting>
  <conditionalFormatting sqref="G123:G125">
    <cfRule type="duplicateValues" dxfId="12" priority="1"/>
  </conditionalFormatting>
  <conditionalFormatting sqref="G126 G108 G110:G118">
    <cfRule type="duplicateValues" dxfId="11" priority="11"/>
  </conditionalFormatting>
  <conditionalFormatting sqref="N6:P7 N9:P35 N37:P133">
    <cfRule type="cellIs" dxfId="10" priority="9" operator="notEqual">
      <formula>0</formula>
    </cfRule>
  </conditionalFormatting>
  <conditionalFormatting sqref="O36">
    <cfRule type="cellIs" dxfId="9" priority="6" operator="notEqual">
      <formula>0</formula>
    </cfRule>
  </conditionalFormatting>
  <conditionalFormatting sqref="P36:Q36">
    <cfRule type="cellIs" dxfId="8" priority="7" operator="notEqual">
      <formula>0</formula>
    </cfRule>
  </conditionalFormatting>
  <dataValidations count="1">
    <dataValidation type="list" allowBlank="1" showInputMessage="1" showErrorMessage="1" sqref="AP7:AP140" xr:uid="{B6AC7C88-3325-44CB-BA22-D50BB7932855}">
      <formula1>"尚未履行完毕的业务合同,框架协议、战略合作协议,招投标中,其他书面潜在合作沟通,预计增长"</formula1>
    </dataValidation>
  </dataValidations>
  <pageMargins left="0.7" right="0.7" top="0.75" bottom="0.75"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975CE-D053-4F3D-8D99-E63C404757F9}">
  <sheetPr>
    <outlinePr summaryBelow="0" summaryRight="0"/>
  </sheetPr>
  <dimension ref="A1:AP133"/>
  <sheetViews>
    <sheetView workbookViewId="0"/>
  </sheetViews>
  <sheetFormatPr defaultColWidth="9.81640625" defaultRowHeight="15.5" zeroHeight="1"/>
  <cols>
    <col min="1" max="3" width="3.54296875" style="675" customWidth="1"/>
    <col min="4" max="4" width="3.54296875" style="676" customWidth="1"/>
    <col min="5" max="5" width="6.453125" style="676" customWidth="1"/>
    <col min="6" max="6" width="32.1796875" style="758" customWidth="1"/>
    <col min="7" max="7" width="17.81640625" style="678" customWidth="1"/>
    <col min="8" max="8" width="16.81640625" style="759" customWidth="1"/>
    <col min="9" max="9" width="14" style="681" customWidth="1"/>
    <col min="10" max="10" width="13.453125" style="676" customWidth="1"/>
    <col min="11" max="12" width="13.54296875" style="676" customWidth="1"/>
    <col min="13" max="15" width="9.81640625" customWidth="1"/>
    <col min="16" max="16" width="15.1796875" style="676" customWidth="1"/>
    <col min="17" max="24" width="14.1796875" style="676" customWidth="1"/>
    <col min="25" max="26" width="13.1796875" style="676" customWidth="1"/>
    <col min="27" max="27" width="14.453125" style="676" customWidth="1"/>
    <col min="28" max="33" width="15.453125" style="676" customWidth="1"/>
    <col min="34" max="39" width="15.1796875" style="676" customWidth="1"/>
    <col min="40" max="40" width="9.81640625" style="675" customWidth="1"/>
    <col min="41" max="41" width="27.54296875" style="675" customWidth="1"/>
    <col min="42" max="42" width="20.81640625" style="675" customWidth="1"/>
    <col min="43" max="16384" width="9.81640625" style="675"/>
  </cols>
  <sheetData>
    <row r="1" spans="1:42" ht="14.25" customHeight="1"/>
    <row r="2" spans="1:42" ht="14.25" customHeight="1"/>
    <row r="3" spans="1:42" s="690" customFormat="1" ht="14.25" customHeight="1">
      <c r="F3" s="745"/>
      <c r="G3" s="682"/>
      <c r="H3" s="760"/>
      <c r="I3" s="693"/>
      <c r="J3" s="687" t="s">
        <v>484</v>
      </c>
      <c r="K3" s="687"/>
      <c r="L3" s="687"/>
      <c r="M3" s="688" t="s">
        <v>288</v>
      </c>
      <c r="N3" s="689"/>
      <c r="O3" s="689"/>
      <c r="P3" s="607" t="s">
        <v>821</v>
      </c>
      <c r="Q3" s="607"/>
      <c r="R3" s="1306"/>
      <c r="S3" s="1304"/>
      <c r="T3" s="604" t="s">
        <v>834</v>
      </c>
      <c r="U3" s="604"/>
      <c r="V3" s="604"/>
      <c r="W3" s="604"/>
      <c r="X3" s="604"/>
      <c r="Y3" s="604"/>
      <c r="Z3" s="604"/>
      <c r="AA3" s="604"/>
      <c r="AB3" s="604"/>
      <c r="AC3" s="604"/>
      <c r="AD3" s="604"/>
      <c r="AE3" s="604"/>
      <c r="AF3" s="604"/>
      <c r="AG3" s="604"/>
      <c r="AH3" s="604"/>
      <c r="AI3" s="604"/>
      <c r="AJ3" s="604"/>
      <c r="AK3" s="604"/>
      <c r="AL3" s="604"/>
      <c r="AM3" s="604"/>
      <c r="AN3" s="690" t="s">
        <v>285</v>
      </c>
    </row>
    <row r="4" spans="1:42" s="682" customFormat="1" ht="14.25" customHeight="1">
      <c r="H4" s="685"/>
      <c r="I4" s="686"/>
      <c r="J4" s="694">
        <v>2026</v>
      </c>
      <c r="K4" s="560" t="s">
        <v>429</v>
      </c>
      <c r="L4" s="560">
        <f>J4+1</f>
        <v>2027</v>
      </c>
      <c r="M4" s="695">
        <v>2026</v>
      </c>
      <c r="N4" s="696" t="s">
        <v>429</v>
      </c>
      <c r="O4" s="696">
        <f>M4+1</f>
        <v>2027</v>
      </c>
      <c r="P4" s="761">
        <v>46023</v>
      </c>
      <c r="Q4" s="761">
        <f t="shared" ref="Q4:AM4" si="0">EDATE(P4,1)</f>
        <v>46054</v>
      </c>
      <c r="R4" s="761">
        <f t="shared" si="0"/>
        <v>46082</v>
      </c>
      <c r="S4" s="761">
        <f t="shared" si="0"/>
        <v>46113</v>
      </c>
      <c r="T4" s="761">
        <f t="shared" si="0"/>
        <v>46143</v>
      </c>
      <c r="U4" s="761">
        <f t="shared" si="0"/>
        <v>46174</v>
      </c>
      <c r="V4" s="761">
        <f t="shared" si="0"/>
        <v>46204</v>
      </c>
      <c r="W4" s="761">
        <f t="shared" si="0"/>
        <v>46235</v>
      </c>
      <c r="X4" s="761">
        <f t="shared" si="0"/>
        <v>46266</v>
      </c>
      <c r="Y4" s="761">
        <f t="shared" si="0"/>
        <v>46296</v>
      </c>
      <c r="Z4" s="761">
        <f t="shared" si="0"/>
        <v>46327</v>
      </c>
      <c r="AA4" s="761">
        <f t="shared" si="0"/>
        <v>46357</v>
      </c>
      <c r="AB4" s="761">
        <f t="shared" si="0"/>
        <v>46388</v>
      </c>
      <c r="AC4" s="761">
        <f t="shared" si="0"/>
        <v>46419</v>
      </c>
      <c r="AD4" s="761">
        <f t="shared" si="0"/>
        <v>46447</v>
      </c>
      <c r="AE4" s="761">
        <f t="shared" si="0"/>
        <v>46478</v>
      </c>
      <c r="AF4" s="761">
        <f t="shared" si="0"/>
        <v>46508</v>
      </c>
      <c r="AG4" s="761">
        <f t="shared" si="0"/>
        <v>46539</v>
      </c>
      <c r="AH4" s="761">
        <f t="shared" si="0"/>
        <v>46569</v>
      </c>
      <c r="AI4" s="761">
        <f t="shared" si="0"/>
        <v>46600</v>
      </c>
      <c r="AJ4" s="761">
        <f t="shared" si="0"/>
        <v>46631</v>
      </c>
      <c r="AK4" s="761">
        <f t="shared" si="0"/>
        <v>46661</v>
      </c>
      <c r="AL4" s="761">
        <f t="shared" si="0"/>
        <v>46692</v>
      </c>
      <c r="AM4" s="761">
        <f t="shared" si="0"/>
        <v>46722</v>
      </c>
      <c r="AN4" s="682" t="s">
        <v>285</v>
      </c>
    </row>
    <row r="5" spans="1:42" s="690" customFormat="1" ht="14.25" customHeight="1">
      <c r="F5" s="745"/>
      <c r="G5" s="682"/>
      <c r="H5" s="760"/>
      <c r="I5" s="693"/>
      <c r="J5" s="698" t="s">
        <v>22</v>
      </c>
      <c r="K5" s="698" t="s">
        <v>22</v>
      </c>
      <c r="L5" s="698" t="s">
        <v>22</v>
      </c>
      <c r="M5"/>
      <c r="N5"/>
      <c r="O5"/>
      <c r="P5" s="698" t="s">
        <v>22</v>
      </c>
      <c r="Q5" s="698" t="s">
        <v>22</v>
      </c>
      <c r="R5" s="698" t="s">
        <v>22</v>
      </c>
      <c r="S5" s="698" t="s">
        <v>22</v>
      </c>
      <c r="T5" s="698" t="s">
        <v>22</v>
      </c>
      <c r="U5" s="698" t="s">
        <v>22</v>
      </c>
      <c r="V5" s="698" t="s">
        <v>22</v>
      </c>
      <c r="W5" s="698" t="s">
        <v>22</v>
      </c>
      <c r="X5" s="698" t="s">
        <v>22</v>
      </c>
      <c r="Y5" s="698" t="s">
        <v>22</v>
      </c>
      <c r="Z5" s="698" t="s">
        <v>22</v>
      </c>
      <c r="AA5" s="698" t="s">
        <v>22</v>
      </c>
      <c r="AB5" s="698" t="s">
        <v>22</v>
      </c>
      <c r="AC5" s="698" t="s">
        <v>22</v>
      </c>
      <c r="AD5" s="698" t="s">
        <v>22</v>
      </c>
      <c r="AE5" s="698" t="s">
        <v>22</v>
      </c>
      <c r="AF5" s="698" t="s">
        <v>22</v>
      </c>
      <c r="AG5" s="698" t="s">
        <v>22</v>
      </c>
      <c r="AH5" s="698" t="s">
        <v>22</v>
      </c>
      <c r="AI5" s="698" t="s">
        <v>22</v>
      </c>
      <c r="AJ5" s="698" t="s">
        <v>22</v>
      </c>
      <c r="AK5" s="698" t="s">
        <v>22</v>
      </c>
      <c r="AL5" s="698" t="s">
        <v>22</v>
      </c>
      <c r="AM5" s="698" t="s">
        <v>22</v>
      </c>
      <c r="AN5" s="690" t="s">
        <v>285</v>
      </c>
    </row>
    <row r="6" spans="1:42" s="690" customFormat="1" ht="14.25" customHeight="1">
      <c r="A6" s="690" t="s">
        <v>285</v>
      </c>
      <c r="B6" s="699" t="s">
        <v>485</v>
      </c>
      <c r="C6" s="700"/>
      <c r="D6" s="700"/>
      <c r="E6" s="700"/>
      <c r="F6" s="762"/>
      <c r="G6" s="702"/>
      <c r="H6" s="763"/>
      <c r="I6" s="743"/>
      <c r="J6" s="764">
        <f>(J13+J21+J27+J35+J39+J44+J48+J57+J61+J66+J70+J74+J78+J82+J86+J90+J98+J102+J106+J110+J113+J116+J120+J124+J128)/1000</f>
        <v>582600.5576890565</v>
      </c>
      <c r="K6" s="764">
        <f t="shared" ref="K6:L6" si="1">(K13+K21+K27+K35+K39+K44+K48+K57+K61+K66+K70+K74+K78+K82+K86+K90+K98+K102+K106+K110+K113+K116+K120+K124+K128)/1000</f>
        <v>349840.63235999993</v>
      </c>
      <c r="L6" s="764">
        <f t="shared" si="1"/>
        <v>688716.93903999997</v>
      </c>
      <c r="M6" s="764">
        <f>J6-SUM(P6:AA6)</f>
        <v>0</v>
      </c>
      <c r="N6" s="764">
        <f>K6-SUM(AB6:AG6)</f>
        <v>0</v>
      </c>
      <c r="O6" s="764">
        <f>L6-SUM(AB6:AM6)</f>
        <v>0</v>
      </c>
      <c r="P6" s="764">
        <f t="shared" ref="P6:AM6" si="2">(P13+P21+P27+P35+P39+P44+P48+P57+P61+P66+P70+P74+P78+P82+P86+P90+P98+P102+P106+P110+P113+P116+P120+P124+P128)/1000</f>
        <v>58392.897949999991</v>
      </c>
      <c r="Q6" s="764">
        <f t="shared" si="2"/>
        <v>57023.829819999999</v>
      </c>
      <c r="R6" s="764">
        <f t="shared" si="2"/>
        <v>11775.113009999999</v>
      </c>
      <c r="S6" s="764">
        <f t="shared" si="2"/>
        <v>18615.864139056604</v>
      </c>
      <c r="T6" s="764">
        <f t="shared" si="2"/>
        <v>15853.941879999998</v>
      </c>
      <c r="U6" s="764">
        <f t="shared" si="2"/>
        <v>47508.079650000007</v>
      </c>
      <c r="V6" s="764">
        <f t="shared" si="2"/>
        <v>61645.673940000001</v>
      </c>
      <c r="W6" s="764">
        <f t="shared" si="2"/>
        <v>63456.443849999996</v>
      </c>
      <c r="X6" s="764">
        <f t="shared" si="2"/>
        <v>63974.43499999999</v>
      </c>
      <c r="Y6" s="764">
        <f t="shared" si="2"/>
        <v>61451.426149999999</v>
      </c>
      <c r="Z6" s="764">
        <f t="shared" si="2"/>
        <v>61451.426149999999</v>
      </c>
      <c r="AA6" s="764">
        <f t="shared" si="2"/>
        <v>61451.426149999999</v>
      </c>
      <c r="AB6" s="764">
        <f t="shared" si="2"/>
        <v>58306.772059999996</v>
      </c>
      <c r="AC6" s="764">
        <f t="shared" si="2"/>
        <v>58306.772059999996</v>
      </c>
      <c r="AD6" s="764">
        <f t="shared" si="2"/>
        <v>58306.772059999996</v>
      </c>
      <c r="AE6" s="764">
        <f t="shared" si="2"/>
        <v>58306.772059999996</v>
      </c>
      <c r="AF6" s="764">
        <f t="shared" si="2"/>
        <v>58306.772059999996</v>
      </c>
      <c r="AG6" s="764">
        <f t="shared" si="2"/>
        <v>58306.772059999996</v>
      </c>
      <c r="AH6" s="764">
        <f t="shared" si="2"/>
        <v>58306.772059999996</v>
      </c>
      <c r="AI6" s="764">
        <f t="shared" si="2"/>
        <v>58306.772059999996</v>
      </c>
      <c r="AJ6" s="764">
        <f t="shared" si="2"/>
        <v>58306.772059999996</v>
      </c>
      <c r="AK6" s="764">
        <f t="shared" si="2"/>
        <v>57164.2788</v>
      </c>
      <c r="AL6" s="764">
        <f t="shared" si="2"/>
        <v>53395.855849999993</v>
      </c>
      <c r="AM6" s="764">
        <f t="shared" si="2"/>
        <v>53395.855849999993</v>
      </c>
      <c r="AN6" s="690" t="s">
        <v>285</v>
      </c>
      <c r="AO6" s="707" t="s">
        <v>740</v>
      </c>
      <c r="AP6" s="1088" t="s">
        <v>1018</v>
      </c>
    </row>
    <row r="7" spans="1:42" ht="14.25" customHeight="1">
      <c r="B7" s="717"/>
      <c r="J7" s="719"/>
      <c r="K7" s="719"/>
      <c r="L7" s="719"/>
      <c r="M7" s="719"/>
      <c r="N7" s="719"/>
      <c r="O7" s="719"/>
      <c r="P7" s="719"/>
      <c r="Q7" s="719"/>
      <c r="R7" s="719"/>
      <c r="S7" s="719"/>
      <c r="T7" s="719"/>
      <c r="U7" s="719"/>
      <c r="V7" s="719"/>
      <c r="W7" s="719"/>
      <c r="X7" s="719"/>
      <c r="Y7" s="719"/>
      <c r="Z7" s="719"/>
      <c r="AA7" s="719"/>
      <c r="AB7" s="719"/>
      <c r="AC7" s="719"/>
      <c r="AD7" s="719"/>
      <c r="AE7" s="719"/>
      <c r="AF7" s="719"/>
      <c r="AG7" s="719"/>
      <c r="AH7" s="719"/>
      <c r="AI7" s="719"/>
      <c r="AJ7" s="719"/>
      <c r="AK7" s="719"/>
      <c r="AL7" s="719"/>
      <c r="AM7" s="719"/>
      <c r="AN7" s="690" t="s">
        <v>285</v>
      </c>
      <c r="AO7" s="710"/>
    </row>
    <row r="8" spans="1:42" ht="14.25" customHeight="1">
      <c r="C8" s="708" t="s">
        <v>319</v>
      </c>
      <c r="G8" s="766" t="s">
        <v>517</v>
      </c>
      <c r="J8" s="739"/>
      <c r="K8" s="719"/>
      <c r="L8" s="719"/>
      <c r="M8" s="33"/>
      <c r="N8" s="33"/>
      <c r="O8" s="33"/>
      <c r="P8" s="719"/>
      <c r="Q8" s="719"/>
      <c r="R8" s="719"/>
      <c r="S8" s="719"/>
      <c r="T8" s="719"/>
      <c r="U8" s="719"/>
      <c r="V8" s="719"/>
      <c r="W8" s="719"/>
      <c r="X8" s="719"/>
      <c r="Y8" s="719"/>
      <c r="Z8" s="719"/>
      <c r="AA8" s="719"/>
      <c r="AB8" s="719"/>
      <c r="AC8" s="719"/>
      <c r="AD8" s="719"/>
      <c r="AE8" s="719"/>
      <c r="AF8" s="719"/>
      <c r="AG8" s="719"/>
      <c r="AH8" s="719"/>
      <c r="AI8" s="719"/>
      <c r="AJ8" s="719"/>
      <c r="AK8" s="719"/>
      <c r="AL8" s="719"/>
      <c r="AM8" s="719"/>
      <c r="AN8" s="690" t="s">
        <v>285</v>
      </c>
      <c r="AO8" s="710"/>
    </row>
    <row r="9" spans="1:42" ht="14.25" customHeight="1">
      <c r="D9" s="676">
        <v>1</v>
      </c>
      <c r="E9" s="767" t="s">
        <v>518</v>
      </c>
      <c r="G9" s="768" t="s">
        <v>488</v>
      </c>
      <c r="H9" s="769" t="s">
        <v>519</v>
      </c>
      <c r="I9" s="770" t="s">
        <v>490</v>
      </c>
      <c r="J9" s="719"/>
      <c r="K9" s="719"/>
      <c r="L9" s="719"/>
      <c r="M9" s="33"/>
      <c r="N9" s="33"/>
      <c r="O9" s="33"/>
      <c r="P9" s="719"/>
      <c r="Q9" s="719"/>
      <c r="R9" s="719"/>
      <c r="S9" s="719"/>
      <c r="T9" s="719"/>
      <c r="U9" s="719"/>
      <c r="V9" s="719"/>
      <c r="W9" s="719"/>
      <c r="X9" s="719"/>
      <c r="Y9" s="719"/>
      <c r="Z9" s="719"/>
      <c r="AA9" s="719"/>
      <c r="AB9" s="719"/>
      <c r="AC9" s="719"/>
      <c r="AD9" s="719"/>
      <c r="AE9" s="719"/>
      <c r="AF9" s="719"/>
      <c r="AG9" s="719"/>
      <c r="AH9" s="719"/>
      <c r="AI9" s="719"/>
      <c r="AJ9" s="719"/>
      <c r="AK9" s="719"/>
      <c r="AL9" s="719"/>
      <c r="AM9" s="719"/>
      <c r="AN9" s="690" t="s">
        <v>285</v>
      </c>
      <c r="AO9" s="716"/>
    </row>
    <row r="10" spans="1:42" ht="14.25" customHeight="1">
      <c r="E10" s="771">
        <v>1</v>
      </c>
      <c r="F10" s="767" t="s">
        <v>520</v>
      </c>
      <c r="G10" s="772">
        <v>45894</v>
      </c>
      <c r="H10" s="773">
        <v>16800000</v>
      </c>
      <c r="I10" s="774">
        <v>46081</v>
      </c>
      <c r="J10" s="719">
        <f>SUM(P10:AA10)</f>
        <v>14867256.640000001</v>
      </c>
      <c r="K10" s="719">
        <f>SUM(AB10:AG10)</f>
        <v>0</v>
      </c>
      <c r="L10" s="719">
        <f>SUM(AB10:AM10)</f>
        <v>0</v>
      </c>
      <c r="M10" s="775">
        <f>J10-SUM(P10:AA10)</f>
        <v>0</v>
      </c>
      <c r="N10" s="775">
        <f>K10-SUM(AB10:AG10)</f>
        <v>0</v>
      </c>
      <c r="O10" s="775">
        <f>L10-SUM(AB10:AM10)</f>
        <v>0</v>
      </c>
      <c r="P10" s="719"/>
      <c r="Q10" s="776">
        <f>ROUND(H10/1.13,2)</f>
        <v>14867256.640000001</v>
      </c>
      <c r="R10" s="777"/>
      <c r="S10" s="777"/>
      <c r="T10" s="777"/>
      <c r="U10" s="777"/>
      <c r="V10" s="777"/>
      <c r="W10" s="777"/>
      <c r="X10" s="777"/>
      <c r="Y10" s="777"/>
      <c r="Z10" s="777"/>
      <c r="AA10" s="777"/>
      <c r="AB10" s="777"/>
      <c r="AC10" s="777"/>
      <c r="AD10" s="777"/>
      <c r="AE10" s="777"/>
      <c r="AF10" s="777"/>
      <c r="AG10" s="777"/>
      <c r="AH10" s="777"/>
      <c r="AI10" s="777"/>
      <c r="AJ10" s="777"/>
      <c r="AK10" s="777"/>
      <c r="AL10" s="777"/>
      <c r="AM10" s="777"/>
      <c r="AN10" s="690" t="s">
        <v>285</v>
      </c>
      <c r="AO10" s="710" t="s">
        <v>741</v>
      </c>
      <c r="AP10" s="799" t="s">
        <v>771</v>
      </c>
    </row>
    <row r="11" spans="1:42" ht="14.25" customHeight="1">
      <c r="E11" s="771">
        <v>2</v>
      </c>
      <c r="F11" s="767" t="s">
        <v>521</v>
      </c>
      <c r="G11" s="772">
        <v>45894</v>
      </c>
      <c r="H11" s="773">
        <v>22000000</v>
      </c>
      <c r="I11" s="774">
        <v>46081</v>
      </c>
      <c r="J11" s="719">
        <f>SUM(P11:AA11)</f>
        <v>19469026.550000001</v>
      </c>
      <c r="K11" s="719">
        <f>SUM(AB11:AG11)</f>
        <v>0</v>
      </c>
      <c r="L11" s="719">
        <f>SUM(AB11:AM11)</f>
        <v>0</v>
      </c>
      <c r="M11" s="775">
        <f t="shared" ref="M11:M13" si="3">J11-SUM(P11:AA11)</f>
        <v>0</v>
      </c>
      <c r="N11" s="775">
        <f t="shared" ref="N11:N13" si="4">K11-SUM(AB11:AG11)</f>
        <v>0</v>
      </c>
      <c r="O11" s="775">
        <f t="shared" ref="O11:O13" si="5">L11-SUM(AB11:AM11)</f>
        <v>0</v>
      </c>
      <c r="P11" s="719"/>
      <c r="Q11" s="776">
        <f>ROUND(H11/1.13,2)</f>
        <v>19469026.550000001</v>
      </c>
      <c r="R11" s="777"/>
      <c r="S11" s="777"/>
      <c r="T11" s="777"/>
      <c r="U11" s="777"/>
      <c r="V11" s="777"/>
      <c r="W11" s="777"/>
      <c r="X11" s="777"/>
      <c r="Y11" s="777"/>
      <c r="Z11" s="777"/>
      <c r="AA11" s="777"/>
      <c r="AB11" s="777"/>
      <c r="AC11" s="777"/>
      <c r="AD11" s="777"/>
      <c r="AE11" s="777"/>
      <c r="AF11" s="777"/>
      <c r="AG11" s="777"/>
      <c r="AH11" s="777"/>
      <c r="AI11" s="777"/>
      <c r="AJ11" s="777"/>
      <c r="AK11" s="777"/>
      <c r="AL11" s="777"/>
      <c r="AM11" s="777"/>
      <c r="AN11" s="690" t="s">
        <v>285</v>
      </c>
      <c r="AO11" s="710" t="s">
        <v>741</v>
      </c>
      <c r="AP11" s="799" t="s">
        <v>771</v>
      </c>
    </row>
    <row r="12" spans="1:42" ht="14.25" customHeight="1" thickBot="1">
      <c r="E12" s="771">
        <v>3</v>
      </c>
      <c r="F12" s="767" t="s">
        <v>522</v>
      </c>
      <c r="G12" s="772">
        <v>45894</v>
      </c>
      <c r="H12" s="773">
        <v>21500000</v>
      </c>
      <c r="I12" s="774">
        <v>46081</v>
      </c>
      <c r="J12" s="719">
        <f>SUM(P12:AA12)</f>
        <v>19026548.670000002</v>
      </c>
      <c r="K12" s="719">
        <f>SUM(AB12:AG12)</f>
        <v>0</v>
      </c>
      <c r="L12" s="719">
        <f>SUM(AB12:AM12)</f>
        <v>0</v>
      </c>
      <c r="M12" s="775">
        <f t="shared" si="3"/>
        <v>0</v>
      </c>
      <c r="N12" s="775">
        <f t="shared" si="4"/>
        <v>0</v>
      </c>
      <c r="O12" s="775">
        <f t="shared" si="5"/>
        <v>0</v>
      </c>
      <c r="P12" s="719"/>
      <c r="Q12" s="776">
        <f>ROUND(H12/1.13,2)</f>
        <v>19026548.670000002</v>
      </c>
      <c r="R12" s="777"/>
      <c r="S12" s="777"/>
      <c r="T12" s="777"/>
      <c r="U12" s="777"/>
      <c r="V12" s="777"/>
      <c r="W12" s="777"/>
      <c r="X12" s="777"/>
      <c r="Y12" s="777"/>
      <c r="Z12" s="777"/>
      <c r="AA12" s="777"/>
      <c r="AB12" s="777"/>
      <c r="AC12" s="777"/>
      <c r="AD12" s="777"/>
      <c r="AE12" s="777"/>
      <c r="AF12" s="777"/>
      <c r="AG12" s="777"/>
      <c r="AH12" s="777"/>
      <c r="AI12" s="777"/>
      <c r="AJ12" s="777"/>
      <c r="AK12" s="777"/>
      <c r="AL12" s="777"/>
      <c r="AM12" s="777"/>
      <c r="AN12" s="690" t="s">
        <v>285</v>
      </c>
      <c r="AO12" s="710" t="s">
        <v>741</v>
      </c>
      <c r="AP12" s="799" t="s">
        <v>771</v>
      </c>
    </row>
    <row r="13" spans="1:42" s="717" customFormat="1" ht="14.25" customHeight="1">
      <c r="E13" s="778"/>
      <c r="F13" s="779"/>
      <c r="G13" s="778" t="s">
        <v>0</v>
      </c>
      <c r="H13" s="780"/>
      <c r="I13" s="781"/>
      <c r="J13" s="782">
        <f>SUM(J10:J12)</f>
        <v>53362831.859999999</v>
      </c>
      <c r="K13" s="782">
        <f t="shared" ref="K13:AM13" si="6">SUM(K10:K12)</f>
        <v>0</v>
      </c>
      <c r="L13" s="782">
        <f t="shared" si="6"/>
        <v>0</v>
      </c>
      <c r="M13" s="775">
        <f t="shared" si="3"/>
        <v>0</v>
      </c>
      <c r="N13" s="775">
        <f t="shared" si="4"/>
        <v>0</v>
      </c>
      <c r="O13" s="775">
        <f t="shared" si="5"/>
        <v>0</v>
      </c>
      <c r="P13" s="782">
        <f t="shared" si="6"/>
        <v>0</v>
      </c>
      <c r="Q13" s="782">
        <f t="shared" si="6"/>
        <v>53362831.859999999</v>
      </c>
      <c r="R13" s="782">
        <f t="shared" si="6"/>
        <v>0</v>
      </c>
      <c r="S13" s="782">
        <f t="shared" si="6"/>
        <v>0</v>
      </c>
      <c r="T13" s="782">
        <f t="shared" si="6"/>
        <v>0</v>
      </c>
      <c r="U13" s="782">
        <f t="shared" si="6"/>
        <v>0</v>
      </c>
      <c r="V13" s="782">
        <f t="shared" si="6"/>
        <v>0</v>
      </c>
      <c r="W13" s="782">
        <f t="shared" si="6"/>
        <v>0</v>
      </c>
      <c r="X13" s="782">
        <f t="shared" si="6"/>
        <v>0</v>
      </c>
      <c r="Y13" s="782">
        <f t="shared" si="6"/>
        <v>0</v>
      </c>
      <c r="Z13" s="782">
        <f t="shared" si="6"/>
        <v>0</v>
      </c>
      <c r="AA13" s="782">
        <f t="shared" si="6"/>
        <v>0</v>
      </c>
      <c r="AB13" s="782">
        <f t="shared" si="6"/>
        <v>0</v>
      </c>
      <c r="AC13" s="782">
        <f t="shared" si="6"/>
        <v>0</v>
      </c>
      <c r="AD13" s="782">
        <f t="shared" si="6"/>
        <v>0</v>
      </c>
      <c r="AE13" s="782">
        <f t="shared" si="6"/>
        <v>0</v>
      </c>
      <c r="AF13" s="782">
        <f t="shared" si="6"/>
        <v>0</v>
      </c>
      <c r="AG13" s="782">
        <f t="shared" si="6"/>
        <v>0</v>
      </c>
      <c r="AH13" s="782">
        <f t="shared" si="6"/>
        <v>0</v>
      </c>
      <c r="AI13" s="782">
        <f t="shared" si="6"/>
        <v>0</v>
      </c>
      <c r="AJ13" s="782">
        <f t="shared" si="6"/>
        <v>0</v>
      </c>
      <c r="AK13" s="782">
        <f t="shared" si="6"/>
        <v>0</v>
      </c>
      <c r="AL13" s="782">
        <f t="shared" si="6"/>
        <v>0</v>
      </c>
      <c r="AM13" s="782">
        <f t="shared" si="6"/>
        <v>0</v>
      </c>
      <c r="AN13" s="690" t="s">
        <v>285</v>
      </c>
      <c r="AO13" s="710"/>
    </row>
    <row r="14" spans="1:42" s="717" customFormat="1" ht="14.25" customHeight="1">
      <c r="E14" s="778"/>
      <c r="F14" s="779"/>
      <c r="G14" s="778"/>
      <c r="H14" s="780"/>
      <c r="I14" s="781"/>
      <c r="J14" s="739"/>
      <c r="K14" s="739"/>
      <c r="L14" s="739"/>
      <c r="M14" s="33"/>
      <c r="N14" s="33"/>
      <c r="O14" s="33"/>
      <c r="P14" s="739"/>
      <c r="Q14" s="739"/>
      <c r="R14" s="739"/>
      <c r="S14" s="739"/>
      <c r="T14" s="739"/>
      <c r="U14" s="739"/>
      <c r="V14" s="739"/>
      <c r="W14" s="739"/>
      <c r="X14" s="739"/>
      <c r="Y14" s="739"/>
      <c r="Z14" s="739"/>
      <c r="AA14" s="739"/>
      <c r="AB14" s="739"/>
      <c r="AC14" s="739"/>
      <c r="AD14" s="739"/>
      <c r="AE14" s="739"/>
      <c r="AF14" s="739"/>
      <c r="AG14" s="739"/>
      <c r="AH14" s="739"/>
      <c r="AI14" s="739"/>
      <c r="AJ14" s="739"/>
      <c r="AK14" s="739"/>
      <c r="AL14" s="739"/>
      <c r="AM14" s="739"/>
      <c r="AN14" s="690" t="s">
        <v>285</v>
      </c>
      <c r="AO14" s="710"/>
    </row>
    <row r="15" spans="1:42" ht="14.25" customHeight="1">
      <c r="D15" s="676">
        <f>D9+1</f>
        <v>2</v>
      </c>
      <c r="E15" s="767" t="s">
        <v>523</v>
      </c>
      <c r="G15" s="768" t="s">
        <v>488</v>
      </c>
      <c r="H15" s="769" t="s">
        <v>519</v>
      </c>
      <c r="I15" s="770" t="s">
        <v>490</v>
      </c>
      <c r="J15" s="719"/>
      <c r="K15" s="719"/>
      <c r="L15" s="719"/>
      <c r="M15" s="33"/>
      <c r="N15" s="33"/>
      <c r="O15" s="33"/>
      <c r="P15" s="719"/>
      <c r="Q15" s="719"/>
      <c r="R15" s="719"/>
      <c r="S15" s="719"/>
      <c r="T15" s="719"/>
      <c r="U15" s="719"/>
      <c r="V15" s="719"/>
      <c r="W15" s="719"/>
      <c r="X15" s="719"/>
      <c r="Y15" s="719"/>
      <c r="Z15" s="719"/>
      <c r="AA15" s="719"/>
      <c r="AB15" s="719"/>
      <c r="AC15" s="719"/>
      <c r="AD15" s="719"/>
      <c r="AE15" s="719"/>
      <c r="AF15" s="719"/>
      <c r="AG15" s="719"/>
      <c r="AH15" s="719"/>
      <c r="AI15" s="719"/>
      <c r="AJ15" s="719"/>
      <c r="AK15" s="719"/>
      <c r="AL15" s="719"/>
      <c r="AM15" s="719"/>
      <c r="AN15" s="690" t="s">
        <v>285</v>
      </c>
      <c r="AO15" s="710"/>
    </row>
    <row r="16" spans="1:42" customFormat="1" ht="14.25" customHeight="1">
      <c r="E16" s="771">
        <v>1</v>
      </c>
      <c r="F16" s="767" t="s">
        <v>524</v>
      </c>
      <c r="G16" s="772">
        <v>45824</v>
      </c>
      <c r="H16" s="784">
        <v>5488500</v>
      </c>
      <c r="I16" s="785">
        <v>46023</v>
      </c>
      <c r="J16" s="719">
        <f>SUM(P16:AA16)</f>
        <v>5022022.04</v>
      </c>
      <c r="K16" s="719">
        <f>SUM(AB16:AG16)</f>
        <v>0</v>
      </c>
      <c r="L16" s="719">
        <f>SUM(AB16:AM16)</f>
        <v>0</v>
      </c>
      <c r="M16" s="775">
        <f>J16-SUM(P16:AA16)</f>
        <v>0</v>
      </c>
      <c r="N16" s="775">
        <f>K16-SUM(AB16:AG16)</f>
        <v>0</v>
      </c>
      <c r="O16" s="775">
        <f>L16-SUM(AB16:AM16)</f>
        <v>0</v>
      </c>
      <c r="P16" s="776">
        <v>5022022.04</v>
      </c>
      <c r="Q16" s="719"/>
      <c r="R16" s="1048"/>
      <c r="S16" s="1048"/>
      <c r="T16" s="777"/>
      <c r="U16" s="777"/>
      <c r="V16" s="777"/>
      <c r="W16" s="777"/>
      <c r="X16" s="777"/>
      <c r="Y16" s="777"/>
      <c r="Z16" s="777"/>
      <c r="AA16" s="777"/>
      <c r="AB16" s="777"/>
      <c r="AC16" s="777"/>
      <c r="AD16" s="777"/>
      <c r="AE16" s="777"/>
      <c r="AF16" s="777"/>
      <c r="AG16" s="777"/>
      <c r="AH16" s="777"/>
      <c r="AI16" s="777"/>
      <c r="AJ16" s="777"/>
      <c r="AK16" s="777"/>
      <c r="AL16" s="777"/>
      <c r="AM16" s="777"/>
      <c r="AN16" s="690" t="s">
        <v>285</v>
      </c>
      <c r="AO16" s="710" t="s">
        <v>741</v>
      </c>
      <c r="AP16" s="799" t="s">
        <v>771</v>
      </c>
    </row>
    <row r="17" spans="4:42" customFormat="1" ht="14.25" customHeight="1">
      <c r="E17" s="771">
        <v>2</v>
      </c>
      <c r="F17" s="767" t="s">
        <v>524</v>
      </c>
      <c r="G17" s="772">
        <v>45824</v>
      </c>
      <c r="H17" s="784">
        <v>3845091</v>
      </c>
      <c r="I17" s="785">
        <v>46054</v>
      </c>
      <c r="J17" s="719">
        <f t="shared" ref="J17:J20" si="7">SUM(P17:AA17)</f>
        <v>3481630.04</v>
      </c>
      <c r="K17" s="719">
        <f>SUM(AB17:AG17)</f>
        <v>0</v>
      </c>
      <c r="L17" s="719">
        <f>SUM(AB17:AM17)</f>
        <v>0</v>
      </c>
      <c r="M17" s="775">
        <f t="shared" ref="M17:M21" si="8">J17-SUM(P17:AA17)</f>
        <v>0</v>
      </c>
      <c r="N17" s="775">
        <f t="shared" ref="N17:N21" si="9">K17-SUM(AB17:AG17)</f>
        <v>0</v>
      </c>
      <c r="O17" s="775">
        <f t="shared" ref="O17:O21" si="10">L17-SUM(AB17:AM17)</f>
        <v>0</v>
      </c>
      <c r="P17" s="719"/>
      <c r="Q17" s="776">
        <v>3481630.04</v>
      </c>
      <c r="R17" s="1048"/>
      <c r="S17" s="1048"/>
      <c r="T17" s="777"/>
      <c r="U17" s="777"/>
      <c r="V17" s="777"/>
      <c r="W17" s="777"/>
      <c r="X17" s="777"/>
      <c r="Y17" s="777"/>
      <c r="Z17" s="777"/>
      <c r="AA17" s="777"/>
      <c r="AB17" s="777"/>
      <c r="AC17" s="777"/>
      <c r="AD17" s="777"/>
      <c r="AE17" s="777"/>
      <c r="AF17" s="777"/>
      <c r="AG17" s="777"/>
      <c r="AH17" s="777"/>
      <c r="AI17" s="777"/>
      <c r="AJ17" s="777"/>
      <c r="AK17" s="777"/>
      <c r="AL17" s="777"/>
      <c r="AM17" s="777"/>
      <c r="AN17" s="690" t="s">
        <v>285</v>
      </c>
      <c r="AO17" s="710" t="s">
        <v>741</v>
      </c>
      <c r="AP17" s="799" t="s">
        <v>771</v>
      </c>
    </row>
    <row r="18" spans="4:42" customFormat="1" ht="14.25" customHeight="1">
      <c r="E18" s="771">
        <v>3</v>
      </c>
      <c r="F18" s="767" t="s">
        <v>524</v>
      </c>
      <c r="G18" s="772">
        <v>45824</v>
      </c>
      <c r="H18" s="784">
        <v>1310045</v>
      </c>
      <c r="I18" s="785">
        <v>46113</v>
      </c>
      <c r="J18" s="719">
        <f t="shared" si="7"/>
        <v>1516237.94</v>
      </c>
      <c r="K18" s="719"/>
      <c r="L18" s="719"/>
      <c r="M18" s="775"/>
      <c r="N18" s="775"/>
      <c r="O18" s="775"/>
      <c r="P18" s="719"/>
      <c r="Q18" s="776"/>
      <c r="R18" s="1048"/>
      <c r="S18" s="1049">
        <v>1516237.94</v>
      </c>
      <c r="T18" s="777"/>
      <c r="U18" s="777"/>
      <c r="V18" s="777"/>
      <c r="W18" s="777"/>
      <c r="X18" s="777"/>
      <c r="Y18" s="777"/>
      <c r="Z18" s="777"/>
      <c r="AA18" s="777"/>
      <c r="AB18" s="777"/>
      <c r="AC18" s="777"/>
      <c r="AD18" s="777"/>
      <c r="AE18" s="777"/>
      <c r="AF18" s="777"/>
      <c r="AG18" s="777"/>
      <c r="AH18" s="777"/>
      <c r="AI18" s="777"/>
      <c r="AJ18" s="777"/>
      <c r="AK18" s="777"/>
      <c r="AL18" s="777"/>
      <c r="AM18" s="777"/>
      <c r="AN18" s="690"/>
      <c r="AO18" s="710" t="s">
        <v>741</v>
      </c>
      <c r="AP18" s="799" t="s">
        <v>771</v>
      </c>
    </row>
    <row r="19" spans="4:42" customFormat="1" ht="14.25" customHeight="1">
      <c r="E19" s="771">
        <v>4</v>
      </c>
      <c r="F19" s="767" t="s">
        <v>524</v>
      </c>
      <c r="G19" s="772">
        <v>45824</v>
      </c>
      <c r="H19" s="784">
        <f>1436350+277000</f>
        <v>1713350</v>
      </c>
      <c r="I19" s="785">
        <v>46113</v>
      </c>
      <c r="J19" s="719">
        <f t="shared" si="7"/>
        <v>1516238.94</v>
      </c>
      <c r="K19" s="719">
        <f>SUM(AB19:AG19)</f>
        <v>0</v>
      </c>
      <c r="L19" s="719">
        <f>SUM(AB19:AM19)</f>
        <v>0</v>
      </c>
      <c r="M19" s="775">
        <f t="shared" si="8"/>
        <v>0</v>
      </c>
      <c r="N19" s="775">
        <f t="shared" si="9"/>
        <v>0</v>
      </c>
      <c r="O19" s="775">
        <f t="shared" si="10"/>
        <v>0</v>
      </c>
      <c r="P19" s="719"/>
      <c r="Q19" s="719"/>
      <c r="R19" s="1048"/>
      <c r="S19" s="1049">
        <v>1516238.94</v>
      </c>
      <c r="T19" s="777"/>
      <c r="U19" s="777"/>
      <c r="V19" s="777"/>
      <c r="W19" s="777"/>
      <c r="X19" s="777"/>
      <c r="Y19" s="777"/>
      <c r="Z19" s="777"/>
      <c r="AA19" s="777"/>
      <c r="AB19" s="777"/>
      <c r="AC19" s="777"/>
      <c r="AD19" s="777"/>
      <c r="AE19" s="777"/>
      <c r="AF19" s="777"/>
      <c r="AG19" s="777"/>
      <c r="AH19" s="777"/>
      <c r="AI19" s="777"/>
      <c r="AJ19" s="777"/>
      <c r="AK19" s="777"/>
      <c r="AL19" s="777"/>
      <c r="AM19" s="777"/>
      <c r="AN19" s="690" t="s">
        <v>285</v>
      </c>
      <c r="AO19" s="710" t="s">
        <v>741</v>
      </c>
      <c r="AP19" s="799" t="s">
        <v>771</v>
      </c>
    </row>
    <row r="20" spans="4:42" customFormat="1" ht="14.25" customHeight="1" thickBot="1">
      <c r="E20" s="771">
        <v>5</v>
      </c>
      <c r="F20" s="767" t="s">
        <v>524</v>
      </c>
      <c r="G20" s="772">
        <v>45824</v>
      </c>
      <c r="H20" s="784">
        <v>1941207.2</v>
      </c>
      <c r="I20" s="785">
        <v>46113</v>
      </c>
      <c r="J20" s="719">
        <f t="shared" si="7"/>
        <v>1717882.48</v>
      </c>
      <c r="K20" s="719">
        <f>SUM(AB20:AG20)</f>
        <v>0</v>
      </c>
      <c r="L20" s="719">
        <f>SUM(AB20:AM20)</f>
        <v>0</v>
      </c>
      <c r="M20" s="775">
        <f t="shared" si="8"/>
        <v>0</v>
      </c>
      <c r="N20" s="775">
        <f t="shared" si="9"/>
        <v>0</v>
      </c>
      <c r="O20" s="775">
        <f t="shared" si="10"/>
        <v>0</v>
      </c>
      <c r="P20" s="719"/>
      <c r="Q20" s="719"/>
      <c r="R20" s="1048"/>
      <c r="S20" s="1049">
        <v>1717882.48</v>
      </c>
      <c r="T20" s="777"/>
      <c r="U20" s="777"/>
      <c r="V20" s="777"/>
      <c r="W20" s="777"/>
      <c r="X20" s="777"/>
      <c r="Y20" s="777"/>
      <c r="Z20" s="777"/>
      <c r="AA20" s="777"/>
      <c r="AB20" s="777"/>
      <c r="AC20" s="777"/>
      <c r="AD20" s="777"/>
      <c r="AE20" s="777"/>
      <c r="AF20" s="777"/>
      <c r="AG20" s="777"/>
      <c r="AH20" s="777"/>
      <c r="AI20" s="777"/>
      <c r="AJ20" s="777"/>
      <c r="AK20" s="777"/>
      <c r="AL20" s="777"/>
      <c r="AM20" s="777"/>
      <c r="AN20" s="690" t="s">
        <v>285</v>
      </c>
      <c r="AO20" s="710" t="s">
        <v>741</v>
      </c>
      <c r="AP20" s="799" t="s">
        <v>771</v>
      </c>
    </row>
    <row r="21" spans="4:42" s="717" customFormat="1" ht="14.25" customHeight="1">
      <c r="E21" s="778"/>
      <c r="F21" s="779"/>
      <c r="G21" s="778" t="s">
        <v>0</v>
      </c>
      <c r="H21" s="780">
        <f>SUM(H16:H20)</f>
        <v>14298193.199999999</v>
      </c>
      <c r="I21" s="781"/>
      <c r="J21" s="782">
        <f>SUM(J16:J20)</f>
        <v>13254011.439999999</v>
      </c>
      <c r="K21" s="782">
        <f>SUM(K16:K20)</f>
        <v>0</v>
      </c>
      <c r="L21" s="782">
        <f>SUM(L16:L20)</f>
        <v>0</v>
      </c>
      <c r="M21" s="775">
        <f t="shared" si="8"/>
        <v>0</v>
      </c>
      <c r="N21" s="775">
        <f t="shared" si="9"/>
        <v>0</v>
      </c>
      <c r="O21" s="775">
        <f t="shared" si="10"/>
        <v>0</v>
      </c>
      <c r="P21" s="782">
        <f t="shared" ref="P21:AM21" si="11">SUM(P16:P20)</f>
        <v>5022022.04</v>
      </c>
      <c r="Q21" s="782">
        <f t="shared" si="11"/>
        <v>3481630.04</v>
      </c>
      <c r="R21" s="782">
        <f t="shared" si="11"/>
        <v>0</v>
      </c>
      <c r="S21" s="782">
        <f t="shared" si="11"/>
        <v>4750359.3599999994</v>
      </c>
      <c r="T21" s="782">
        <f t="shared" si="11"/>
        <v>0</v>
      </c>
      <c r="U21" s="782">
        <f t="shared" si="11"/>
        <v>0</v>
      </c>
      <c r="V21" s="782">
        <f t="shared" si="11"/>
        <v>0</v>
      </c>
      <c r="W21" s="782">
        <f t="shared" si="11"/>
        <v>0</v>
      </c>
      <c r="X21" s="782">
        <f t="shared" si="11"/>
        <v>0</v>
      </c>
      <c r="Y21" s="782">
        <f t="shared" si="11"/>
        <v>0</v>
      </c>
      <c r="Z21" s="782">
        <f t="shared" si="11"/>
        <v>0</v>
      </c>
      <c r="AA21" s="782">
        <f t="shared" si="11"/>
        <v>0</v>
      </c>
      <c r="AB21" s="782">
        <f t="shared" si="11"/>
        <v>0</v>
      </c>
      <c r="AC21" s="782">
        <f t="shared" si="11"/>
        <v>0</v>
      </c>
      <c r="AD21" s="782">
        <f t="shared" si="11"/>
        <v>0</v>
      </c>
      <c r="AE21" s="782">
        <f t="shared" si="11"/>
        <v>0</v>
      </c>
      <c r="AF21" s="782">
        <f t="shared" si="11"/>
        <v>0</v>
      </c>
      <c r="AG21" s="782">
        <f t="shared" si="11"/>
        <v>0</v>
      </c>
      <c r="AH21" s="782">
        <f t="shared" si="11"/>
        <v>0</v>
      </c>
      <c r="AI21" s="782">
        <f t="shared" si="11"/>
        <v>0</v>
      </c>
      <c r="AJ21" s="782">
        <f t="shared" si="11"/>
        <v>0</v>
      </c>
      <c r="AK21" s="782">
        <f t="shared" si="11"/>
        <v>0</v>
      </c>
      <c r="AL21" s="782">
        <f t="shared" si="11"/>
        <v>0</v>
      </c>
      <c r="AM21" s="782">
        <f t="shared" si="11"/>
        <v>0</v>
      </c>
      <c r="AN21" s="690" t="s">
        <v>285</v>
      </c>
      <c r="AO21" s="710"/>
    </row>
    <row r="22" spans="4:42" s="717" customFormat="1" ht="14.25" customHeight="1">
      <c r="E22" s="778"/>
      <c r="F22" s="779"/>
      <c r="G22" s="778"/>
      <c r="H22" s="780"/>
      <c r="I22" s="781"/>
      <c r="J22" s="739"/>
      <c r="K22" s="739"/>
      <c r="L22" s="739"/>
      <c r="M22" s="33"/>
      <c r="N22" s="33"/>
      <c r="O22" s="33"/>
      <c r="P22" s="739"/>
      <c r="Q22" s="739"/>
      <c r="R22" s="739"/>
      <c r="S22" s="739"/>
      <c r="T22" s="739"/>
      <c r="U22" s="739"/>
      <c r="V22" s="739"/>
      <c r="W22" s="739"/>
      <c r="X22" s="739"/>
      <c r="Y22" s="739"/>
      <c r="Z22" s="739"/>
      <c r="AA22" s="739"/>
      <c r="AB22" s="739"/>
      <c r="AC22" s="739"/>
      <c r="AD22" s="739"/>
      <c r="AE22" s="739"/>
      <c r="AF22" s="739"/>
      <c r="AG22" s="739"/>
      <c r="AH22" s="739"/>
      <c r="AI22" s="739"/>
      <c r="AJ22" s="739"/>
      <c r="AK22" s="739"/>
      <c r="AL22" s="739"/>
      <c r="AM22" s="739"/>
      <c r="AN22" s="690" t="s">
        <v>285</v>
      </c>
      <c r="AO22" s="716"/>
    </row>
    <row r="23" spans="4:42" s="787" customFormat="1" ht="14.25" customHeight="1">
      <c r="D23" s="676">
        <v>3</v>
      </c>
      <c r="E23" s="767" t="s">
        <v>525</v>
      </c>
      <c r="F23" s="758"/>
      <c r="G23" s="768" t="s">
        <v>488</v>
      </c>
      <c r="H23" s="769" t="s">
        <v>519</v>
      </c>
      <c r="I23" s="770" t="s">
        <v>490</v>
      </c>
      <c r="J23" s="719"/>
      <c r="K23" s="719"/>
      <c r="L23" s="719"/>
      <c r="M23" s="33"/>
      <c r="N23" s="33"/>
      <c r="O23" s="33"/>
      <c r="P23" s="719"/>
      <c r="Q23" s="719"/>
      <c r="R23" s="719"/>
      <c r="S23" s="719"/>
      <c r="T23" s="719"/>
      <c r="U23" s="719"/>
      <c r="V23" s="719"/>
      <c r="W23" s="719"/>
      <c r="X23" s="719"/>
      <c r="Y23" s="719"/>
      <c r="Z23" s="719"/>
      <c r="AA23" s="719"/>
      <c r="AB23" s="719"/>
      <c r="AC23" s="719"/>
      <c r="AD23" s="719"/>
      <c r="AE23" s="719"/>
      <c r="AF23" s="719"/>
      <c r="AG23" s="719"/>
      <c r="AH23" s="719"/>
      <c r="AI23" s="719"/>
      <c r="AJ23" s="719"/>
      <c r="AK23" s="719"/>
      <c r="AL23" s="719"/>
      <c r="AM23" s="719"/>
      <c r="AN23" s="690" t="s">
        <v>285</v>
      </c>
      <c r="AO23" s="710"/>
    </row>
    <row r="24" spans="4:42" s="787" customFormat="1" ht="14.25" customHeight="1">
      <c r="D24" s="676"/>
      <c r="E24" s="771">
        <v>1</v>
      </c>
      <c r="F24" s="767" t="s">
        <v>524</v>
      </c>
      <c r="G24" s="772">
        <v>45818</v>
      </c>
      <c r="H24" s="788">
        <v>4674700</v>
      </c>
      <c r="I24" s="785">
        <v>46023</v>
      </c>
      <c r="J24" s="719">
        <f>SUM(P24:AA24)</f>
        <v>4282515.87</v>
      </c>
      <c r="K24" s="719">
        <f>SUM(AB24:AG24)</f>
        <v>0</v>
      </c>
      <c r="L24" s="719">
        <f>SUM(AB24:AM24)</f>
        <v>0</v>
      </c>
      <c r="M24" s="775">
        <f t="shared" ref="M24" si="12">J24-SUM(P24:AA24)</f>
        <v>0</v>
      </c>
      <c r="N24" s="775">
        <f t="shared" ref="N24:N27" si="13">K24-SUM(AB24:AG24)</f>
        <v>0</v>
      </c>
      <c r="O24" s="775">
        <f t="shared" ref="O24:O27" si="14">L24-SUM(AB24:AM24)</f>
        <v>0</v>
      </c>
      <c r="P24" s="789">
        <v>4282515.87</v>
      </c>
      <c r="Q24" s="790"/>
      <c r="R24" s="791"/>
      <c r="S24" s="791"/>
      <c r="T24" s="791"/>
      <c r="U24" s="791"/>
      <c r="V24" s="791"/>
      <c r="W24" s="791"/>
      <c r="X24" s="791"/>
      <c r="Y24" s="791"/>
      <c r="Z24" s="791"/>
      <c r="AA24" s="791"/>
      <c r="AB24" s="791"/>
      <c r="AC24" s="791"/>
      <c r="AD24" s="791"/>
      <c r="AE24" s="791"/>
      <c r="AF24" s="791"/>
      <c r="AG24" s="791"/>
      <c r="AH24" s="791"/>
      <c r="AI24" s="791"/>
      <c r="AJ24" s="791"/>
      <c r="AK24" s="791"/>
      <c r="AL24" s="791"/>
      <c r="AM24" s="791"/>
      <c r="AN24" s="690" t="s">
        <v>285</v>
      </c>
      <c r="AO24" s="710" t="s">
        <v>741</v>
      </c>
      <c r="AP24" s="799" t="s">
        <v>771</v>
      </c>
    </row>
    <row r="25" spans="4:42" s="787" customFormat="1" ht="14.25" customHeight="1">
      <c r="D25" s="676"/>
      <c r="E25" s="771">
        <v>2</v>
      </c>
      <c r="F25" s="767" t="s">
        <v>524</v>
      </c>
      <c r="G25" s="772">
        <v>45818</v>
      </c>
      <c r="H25" s="788">
        <v>2354900</v>
      </c>
      <c r="I25" s="785">
        <v>46082</v>
      </c>
      <c r="J25" s="719">
        <f>SUM(P25:AA25)</f>
        <v>3179245.28</v>
      </c>
      <c r="K25" s="719">
        <f>SUM(AB25:AG25)</f>
        <v>0</v>
      </c>
      <c r="L25" s="719">
        <f>SUM(AB25:AM25)</f>
        <v>0</v>
      </c>
      <c r="M25" s="775">
        <f t="shared" ref="M25:M27" si="15">J25-SUM(P25:AA25)</f>
        <v>0</v>
      </c>
      <c r="N25" s="775">
        <f t="shared" si="13"/>
        <v>0</v>
      </c>
      <c r="O25" s="775">
        <f t="shared" si="14"/>
        <v>0</v>
      </c>
      <c r="P25" s="790"/>
      <c r="Q25" s="790"/>
      <c r="R25" s="792">
        <f>ROUND(3370000/1.06,2)</f>
        <v>3179245.28</v>
      </c>
      <c r="S25" s="791"/>
      <c r="T25" s="791"/>
      <c r="U25" s="791"/>
      <c r="V25" s="791"/>
      <c r="W25" s="791"/>
      <c r="X25" s="791"/>
      <c r="Y25" s="791"/>
      <c r="Z25" s="791"/>
      <c r="AA25" s="791"/>
      <c r="AB25" s="791"/>
      <c r="AC25" s="791"/>
      <c r="AD25" s="791"/>
      <c r="AE25" s="791"/>
      <c r="AF25" s="791"/>
      <c r="AG25" s="791"/>
      <c r="AH25" s="791"/>
      <c r="AI25" s="791"/>
      <c r="AJ25" s="791"/>
      <c r="AK25" s="791"/>
      <c r="AL25" s="791"/>
      <c r="AM25" s="791"/>
      <c r="AN25" s="690" t="s">
        <v>285</v>
      </c>
      <c r="AO25" s="710" t="s">
        <v>741</v>
      </c>
      <c r="AP25" s="799" t="s">
        <v>771</v>
      </c>
    </row>
    <row r="26" spans="4:42" s="787" customFormat="1" ht="14.25" customHeight="1" thickBot="1">
      <c r="D26" s="676"/>
      <c r="E26" s="771">
        <v>3</v>
      </c>
      <c r="F26" s="767" t="s">
        <v>524</v>
      </c>
      <c r="G26" s="772">
        <v>45818</v>
      </c>
      <c r="H26" s="788">
        <v>2022484</v>
      </c>
      <c r="I26" s="785">
        <v>46203</v>
      </c>
      <c r="J26" s="719">
        <f>SUM(P26:AA26)</f>
        <v>1908003.77</v>
      </c>
      <c r="K26" s="719">
        <f>SUM(AB26:AG26)</f>
        <v>0</v>
      </c>
      <c r="L26" s="719">
        <f>SUM(AB26:AM26)</f>
        <v>0</v>
      </c>
      <c r="M26" s="775">
        <f t="shared" si="15"/>
        <v>0</v>
      </c>
      <c r="N26" s="775">
        <f t="shared" si="13"/>
        <v>0</v>
      </c>
      <c r="O26" s="775">
        <f t="shared" si="14"/>
        <v>0</v>
      </c>
      <c r="P26" s="790"/>
      <c r="Q26" s="790"/>
      <c r="R26" s="791"/>
      <c r="S26" s="791"/>
      <c r="T26" s="791"/>
      <c r="U26" s="792">
        <f>ROUND(H26/1.06,2)</f>
        <v>1908003.77</v>
      </c>
      <c r="V26" s="791"/>
      <c r="W26" s="791"/>
      <c r="X26" s="791"/>
      <c r="Y26" s="791"/>
      <c r="Z26" s="791"/>
      <c r="AA26" s="791"/>
      <c r="AB26" s="791"/>
      <c r="AC26" s="791"/>
      <c r="AD26" s="791"/>
      <c r="AE26" s="791"/>
      <c r="AF26" s="791"/>
      <c r="AG26" s="791"/>
      <c r="AH26" s="791"/>
      <c r="AI26" s="791"/>
      <c r="AJ26" s="791"/>
      <c r="AK26" s="791"/>
      <c r="AL26" s="791"/>
      <c r="AM26" s="791"/>
      <c r="AN26" s="690" t="s">
        <v>285</v>
      </c>
      <c r="AO26" s="710" t="s">
        <v>741</v>
      </c>
      <c r="AP26" s="799" t="s">
        <v>771</v>
      </c>
    </row>
    <row r="27" spans="4:42" s="717" customFormat="1" ht="14.25" customHeight="1">
      <c r="E27" s="778"/>
      <c r="F27" s="779"/>
      <c r="G27" s="778" t="s">
        <v>0</v>
      </c>
      <c r="H27" s="780">
        <f>SUM(H24:H26)</f>
        <v>9052084</v>
      </c>
      <c r="I27" s="781"/>
      <c r="J27" s="782">
        <f>SUM(J24:J26)</f>
        <v>9369764.9199999999</v>
      </c>
      <c r="K27" s="782">
        <f t="shared" ref="K27:AM27" si="16">SUM(K24:K26)</f>
        <v>0</v>
      </c>
      <c r="L27" s="782">
        <f t="shared" si="16"/>
        <v>0</v>
      </c>
      <c r="M27" s="775">
        <f t="shared" si="15"/>
        <v>0</v>
      </c>
      <c r="N27" s="775">
        <f t="shared" si="13"/>
        <v>0</v>
      </c>
      <c r="O27" s="775">
        <f t="shared" si="14"/>
        <v>0</v>
      </c>
      <c r="P27" s="782">
        <f t="shared" si="16"/>
        <v>4282515.87</v>
      </c>
      <c r="Q27" s="782">
        <f t="shared" si="16"/>
        <v>0</v>
      </c>
      <c r="R27" s="782">
        <f t="shared" si="16"/>
        <v>3179245.28</v>
      </c>
      <c r="S27" s="782">
        <f t="shared" si="16"/>
        <v>0</v>
      </c>
      <c r="T27" s="782">
        <f t="shared" si="16"/>
        <v>0</v>
      </c>
      <c r="U27" s="782">
        <f t="shared" si="16"/>
        <v>1908003.77</v>
      </c>
      <c r="V27" s="782">
        <f t="shared" si="16"/>
        <v>0</v>
      </c>
      <c r="W27" s="782">
        <f t="shared" si="16"/>
        <v>0</v>
      </c>
      <c r="X27" s="782">
        <f t="shared" si="16"/>
        <v>0</v>
      </c>
      <c r="Y27" s="782">
        <f t="shared" si="16"/>
        <v>0</v>
      </c>
      <c r="Z27" s="782">
        <f t="shared" si="16"/>
        <v>0</v>
      </c>
      <c r="AA27" s="782">
        <f t="shared" si="16"/>
        <v>0</v>
      </c>
      <c r="AB27" s="782">
        <f t="shared" si="16"/>
        <v>0</v>
      </c>
      <c r="AC27" s="782">
        <f t="shared" si="16"/>
        <v>0</v>
      </c>
      <c r="AD27" s="782">
        <f t="shared" si="16"/>
        <v>0</v>
      </c>
      <c r="AE27" s="782">
        <f t="shared" si="16"/>
        <v>0</v>
      </c>
      <c r="AF27" s="782">
        <f t="shared" si="16"/>
        <v>0</v>
      </c>
      <c r="AG27" s="782">
        <f t="shared" si="16"/>
        <v>0</v>
      </c>
      <c r="AH27" s="782">
        <f t="shared" si="16"/>
        <v>0</v>
      </c>
      <c r="AI27" s="782">
        <f t="shared" si="16"/>
        <v>0</v>
      </c>
      <c r="AJ27" s="782">
        <f t="shared" si="16"/>
        <v>0</v>
      </c>
      <c r="AK27" s="782">
        <f t="shared" si="16"/>
        <v>0</v>
      </c>
      <c r="AL27" s="782">
        <f t="shared" si="16"/>
        <v>0</v>
      </c>
      <c r="AM27" s="782">
        <f t="shared" si="16"/>
        <v>0</v>
      </c>
      <c r="AN27" s="690" t="s">
        <v>285</v>
      </c>
      <c r="AO27" s="710"/>
    </row>
    <row r="28" spans="4:42" s="717" customFormat="1" ht="14.25" customHeight="1">
      <c r="E28" s="778"/>
      <c r="F28" s="779"/>
      <c r="G28" s="778"/>
      <c r="H28" s="780"/>
      <c r="I28" s="781"/>
      <c r="J28" s="739"/>
      <c r="K28" s="739"/>
      <c r="L28" s="739"/>
      <c r="M28" s="33"/>
      <c r="N28" s="33"/>
      <c r="O28" s="33"/>
      <c r="P28" s="739"/>
      <c r="Q28" s="739"/>
      <c r="R28" s="739"/>
      <c r="S28" s="739"/>
      <c r="T28" s="739"/>
      <c r="U28" s="739"/>
      <c r="V28" s="739"/>
      <c r="W28" s="739"/>
      <c r="X28" s="739"/>
      <c r="Y28" s="739"/>
      <c r="Z28" s="739"/>
      <c r="AA28" s="739"/>
      <c r="AB28" s="739"/>
      <c r="AC28" s="739"/>
      <c r="AD28" s="739"/>
      <c r="AE28" s="739"/>
      <c r="AF28" s="739"/>
      <c r="AG28" s="739"/>
      <c r="AH28" s="739"/>
      <c r="AI28" s="739"/>
      <c r="AJ28" s="739"/>
      <c r="AK28" s="739"/>
      <c r="AL28" s="739"/>
      <c r="AM28" s="739"/>
      <c r="AN28" s="690" t="s">
        <v>285</v>
      </c>
      <c r="AO28" s="710"/>
    </row>
    <row r="29" spans="4:42" s="787" customFormat="1" ht="14.25" customHeight="1">
      <c r="D29" s="676">
        <v>4</v>
      </c>
      <c r="E29" s="767" t="s">
        <v>526</v>
      </c>
      <c r="F29" s="758"/>
      <c r="G29" s="768" t="s">
        <v>488</v>
      </c>
      <c r="H29" s="769" t="s">
        <v>519</v>
      </c>
      <c r="I29" s="770" t="s">
        <v>490</v>
      </c>
      <c r="J29" s="719"/>
      <c r="K29" s="719"/>
      <c r="L29" s="719"/>
      <c r="M29" s="33"/>
      <c r="N29" s="33"/>
      <c r="O29" s="33"/>
      <c r="P29" s="719"/>
      <c r="Q29" s="719"/>
      <c r="R29" s="719"/>
      <c r="S29" s="719"/>
      <c r="T29" s="719"/>
      <c r="U29" s="719"/>
      <c r="V29" s="719"/>
      <c r="W29" s="719"/>
      <c r="X29" s="719"/>
      <c r="Y29" s="719"/>
      <c r="Z29" s="719"/>
      <c r="AA29" s="719"/>
      <c r="AB29" s="719"/>
      <c r="AC29" s="719"/>
      <c r="AD29" s="719"/>
      <c r="AE29" s="719"/>
      <c r="AF29" s="719"/>
      <c r="AG29" s="719"/>
      <c r="AH29" s="719"/>
      <c r="AI29" s="719"/>
      <c r="AJ29" s="719"/>
      <c r="AK29" s="719"/>
      <c r="AL29" s="719"/>
      <c r="AM29" s="719"/>
      <c r="AN29" s="690" t="s">
        <v>285</v>
      </c>
      <c r="AO29" s="710"/>
    </row>
    <row r="30" spans="4:42" s="787" customFormat="1" ht="14.25" customHeight="1">
      <c r="D30" s="676"/>
      <c r="E30" s="771">
        <v>1</v>
      </c>
      <c r="F30" s="767" t="s">
        <v>524</v>
      </c>
      <c r="G30" s="772">
        <v>45824</v>
      </c>
      <c r="H30" s="784">
        <v>3436992</v>
      </c>
      <c r="I30" s="785">
        <v>46023</v>
      </c>
      <c r="J30" s="719">
        <f>SUM(P30:AA30)</f>
        <v>3185489.65</v>
      </c>
      <c r="K30" s="719">
        <f>SUM(AB30:AG30)</f>
        <v>0</v>
      </c>
      <c r="L30" s="719">
        <f>SUM(AB30:AM30)</f>
        <v>0</v>
      </c>
      <c r="M30" s="775">
        <f t="shared" ref="M30" si="17">J30-SUM(P30:AA30)</f>
        <v>0</v>
      </c>
      <c r="N30" s="775">
        <f t="shared" ref="N30" si="18">K30-SUM(AB30:AG30)</f>
        <v>0</v>
      </c>
      <c r="O30" s="775">
        <f t="shared" ref="O30:O35" si="19">L30-SUM(AB30:AM30)</f>
        <v>0</v>
      </c>
      <c r="P30" s="776">
        <v>3185489.65</v>
      </c>
      <c r="Q30" s="719"/>
      <c r="R30" s="777"/>
      <c r="S30" s="777"/>
      <c r="T30" s="777"/>
      <c r="U30" s="777"/>
      <c r="V30" s="777"/>
      <c r="W30" s="777"/>
      <c r="X30" s="777"/>
      <c r="Y30" s="777"/>
      <c r="Z30" s="777"/>
      <c r="AA30" s="777"/>
      <c r="AB30" s="777"/>
      <c r="AC30" s="777"/>
      <c r="AD30" s="777"/>
      <c r="AE30" s="777"/>
      <c r="AF30" s="777"/>
      <c r="AG30" s="777"/>
      <c r="AH30" s="777"/>
      <c r="AI30" s="777"/>
      <c r="AJ30" s="777"/>
      <c r="AK30" s="777"/>
      <c r="AL30" s="777"/>
      <c r="AM30" s="777"/>
      <c r="AN30" s="690" t="s">
        <v>285</v>
      </c>
      <c r="AO30" s="710" t="s">
        <v>741</v>
      </c>
      <c r="AP30" s="799" t="s">
        <v>771</v>
      </c>
    </row>
    <row r="31" spans="4:42" s="787" customFormat="1" ht="14.25" customHeight="1">
      <c r="D31" s="676"/>
      <c r="E31" s="771">
        <v>2</v>
      </c>
      <c r="F31" s="767" t="s">
        <v>524</v>
      </c>
      <c r="G31" s="772">
        <v>45824</v>
      </c>
      <c r="H31" s="784">
        <v>3711522</v>
      </c>
      <c r="I31" s="785">
        <v>46082</v>
      </c>
      <c r="J31" s="719">
        <f>SUM(P31:AA31)</f>
        <v>3284532.74</v>
      </c>
      <c r="K31" s="719">
        <f>SUM(AB31:AG31)</f>
        <v>0</v>
      </c>
      <c r="L31" s="719">
        <f>SUM(AB31:AM31)</f>
        <v>0</v>
      </c>
      <c r="M31" s="775">
        <f t="shared" ref="M31:M35" si="20">J31-SUM(P31:AA31)</f>
        <v>0</v>
      </c>
      <c r="N31" s="775">
        <f t="shared" ref="N31:N35" si="21">K31-SUM(AB31:AG31)</f>
        <v>0</v>
      </c>
      <c r="O31" s="775">
        <f t="shared" si="19"/>
        <v>0</v>
      </c>
      <c r="P31" s="719"/>
      <c r="Q31" s="719"/>
      <c r="R31" s="786">
        <f>ROUND(H31/1.13,2)</f>
        <v>3284532.74</v>
      </c>
      <c r="S31" s="777"/>
      <c r="T31" s="777"/>
      <c r="U31" s="777"/>
      <c r="V31" s="777"/>
      <c r="W31" s="777"/>
      <c r="X31" s="777"/>
      <c r="Y31" s="777"/>
      <c r="Z31" s="777"/>
      <c r="AA31" s="777"/>
      <c r="AB31" s="777"/>
      <c r="AC31" s="777"/>
      <c r="AD31" s="777"/>
      <c r="AE31" s="777"/>
      <c r="AF31" s="777"/>
      <c r="AG31" s="777"/>
      <c r="AH31" s="777"/>
      <c r="AI31" s="777"/>
      <c r="AJ31" s="777"/>
      <c r="AK31" s="777"/>
      <c r="AL31" s="777"/>
      <c r="AM31" s="777"/>
      <c r="AN31" s="690" t="s">
        <v>285</v>
      </c>
      <c r="AO31" s="710" t="s">
        <v>741</v>
      </c>
      <c r="AP31" s="799" t="s">
        <v>771</v>
      </c>
    </row>
    <row r="32" spans="4:42" s="787" customFormat="1" ht="14.25" customHeight="1">
      <c r="D32" s="676"/>
      <c r="E32" s="771">
        <v>3</v>
      </c>
      <c r="F32" s="767" t="s">
        <v>524</v>
      </c>
      <c r="G32" s="772">
        <v>45824</v>
      </c>
      <c r="H32" s="784">
        <v>219500</v>
      </c>
      <c r="I32" s="785">
        <v>46204</v>
      </c>
      <c r="J32" s="719">
        <f>SUM(P32:AA32)</f>
        <v>194247.79</v>
      </c>
      <c r="K32" s="719">
        <f>SUM(AB32:AG32)</f>
        <v>0</v>
      </c>
      <c r="L32" s="719">
        <f>SUM(AB32:AM32)</f>
        <v>0</v>
      </c>
      <c r="M32" s="775">
        <f t="shared" si="20"/>
        <v>0</v>
      </c>
      <c r="N32" s="775">
        <f t="shared" si="21"/>
        <v>0</v>
      </c>
      <c r="O32" s="775">
        <f t="shared" si="19"/>
        <v>0</v>
      </c>
      <c r="P32" s="719"/>
      <c r="Q32" s="719"/>
      <c r="R32" s="777"/>
      <c r="S32" s="777"/>
      <c r="T32" s="777"/>
      <c r="U32" s="777"/>
      <c r="V32" s="777">
        <f>ROUND(H32/1.13,2)</f>
        <v>194247.79</v>
      </c>
      <c r="W32" s="777"/>
      <c r="X32" s="777"/>
      <c r="Y32" s="777"/>
      <c r="Z32" s="777"/>
      <c r="AA32" s="777"/>
      <c r="AB32" s="777"/>
      <c r="AC32" s="777"/>
      <c r="AD32" s="777"/>
      <c r="AE32" s="777"/>
      <c r="AF32" s="777"/>
      <c r="AG32" s="777"/>
      <c r="AH32" s="777"/>
      <c r="AI32" s="777"/>
      <c r="AJ32" s="777"/>
      <c r="AK32" s="777"/>
      <c r="AL32" s="777"/>
      <c r="AM32" s="777"/>
      <c r="AN32" s="690" t="s">
        <v>285</v>
      </c>
      <c r="AO32" s="710" t="s">
        <v>741</v>
      </c>
      <c r="AP32" s="799" t="s">
        <v>771</v>
      </c>
    </row>
    <row r="33" spans="2:42" s="787" customFormat="1" ht="14.25" customHeight="1">
      <c r="D33" s="676"/>
      <c r="E33" s="771">
        <v>4</v>
      </c>
      <c r="F33" s="767" t="s">
        <v>524</v>
      </c>
      <c r="G33" s="772">
        <v>45824</v>
      </c>
      <c r="H33" s="784">
        <v>2265670</v>
      </c>
      <c r="I33" s="785">
        <v>46235</v>
      </c>
      <c r="J33" s="719">
        <f>SUM(P33:AA33)</f>
        <v>2005017.7</v>
      </c>
      <c r="K33" s="719">
        <f>SUM(AB33:AG33)</f>
        <v>0</v>
      </c>
      <c r="L33" s="719">
        <f>SUM(AB33:AM33)</f>
        <v>0</v>
      </c>
      <c r="M33" s="775">
        <f t="shared" si="20"/>
        <v>0</v>
      </c>
      <c r="N33" s="775">
        <f t="shared" si="21"/>
        <v>0</v>
      </c>
      <c r="O33" s="775">
        <f t="shared" si="19"/>
        <v>0</v>
      </c>
      <c r="P33" s="719"/>
      <c r="Q33" s="719"/>
      <c r="R33" s="777"/>
      <c r="S33" s="777"/>
      <c r="T33" s="777"/>
      <c r="U33" s="777"/>
      <c r="V33" s="777"/>
      <c r="W33" s="777">
        <f>ROUND(H33/1.13,2)</f>
        <v>2005017.7</v>
      </c>
      <c r="X33" s="777"/>
      <c r="Y33" s="777"/>
      <c r="Z33" s="777"/>
      <c r="AA33" s="777"/>
      <c r="AB33" s="777"/>
      <c r="AC33" s="777"/>
      <c r="AD33" s="777"/>
      <c r="AE33" s="777"/>
      <c r="AF33" s="777"/>
      <c r="AG33" s="777"/>
      <c r="AH33" s="777"/>
      <c r="AI33" s="777"/>
      <c r="AJ33" s="777"/>
      <c r="AK33" s="777"/>
      <c r="AL33" s="777"/>
      <c r="AM33" s="777"/>
      <c r="AN33" s="690" t="s">
        <v>285</v>
      </c>
      <c r="AO33" s="710" t="s">
        <v>741</v>
      </c>
      <c r="AP33" s="799" t="s">
        <v>771</v>
      </c>
    </row>
    <row r="34" spans="2:42" s="787" customFormat="1" ht="14.25" customHeight="1" thickBot="1">
      <c r="D34" s="676"/>
      <c r="E34" s="771">
        <v>5</v>
      </c>
      <c r="F34" s="767" t="s">
        <v>524</v>
      </c>
      <c r="G34" s="772">
        <v>45824</v>
      </c>
      <c r="H34" s="784">
        <v>2851000</v>
      </c>
      <c r="I34" s="785">
        <v>46266</v>
      </c>
      <c r="J34" s="719">
        <f>SUM(P34:AA34)</f>
        <v>2523008.85</v>
      </c>
      <c r="K34" s="719">
        <f>SUM(AB34:AG34)</f>
        <v>0</v>
      </c>
      <c r="L34" s="719">
        <f>SUM(AB34:AM34)</f>
        <v>0</v>
      </c>
      <c r="M34" s="775">
        <f t="shared" si="20"/>
        <v>0</v>
      </c>
      <c r="N34" s="775">
        <f t="shared" si="21"/>
        <v>0</v>
      </c>
      <c r="O34" s="775">
        <f t="shared" si="19"/>
        <v>0</v>
      </c>
      <c r="P34" s="719"/>
      <c r="Q34" s="719"/>
      <c r="R34" s="777"/>
      <c r="S34" s="777"/>
      <c r="T34" s="777"/>
      <c r="U34" s="777"/>
      <c r="V34" s="777"/>
      <c r="W34" s="777"/>
      <c r="X34" s="777">
        <f>ROUND(H34/1.13,2)</f>
        <v>2523008.85</v>
      </c>
      <c r="Y34" s="777"/>
      <c r="Z34" s="777"/>
      <c r="AA34" s="777"/>
      <c r="AB34" s="777"/>
      <c r="AC34" s="777"/>
      <c r="AD34" s="777"/>
      <c r="AE34" s="777"/>
      <c r="AF34" s="777"/>
      <c r="AG34" s="777"/>
      <c r="AH34" s="777"/>
      <c r="AI34" s="777"/>
      <c r="AJ34" s="777"/>
      <c r="AK34" s="777"/>
      <c r="AL34" s="777"/>
      <c r="AM34" s="777"/>
      <c r="AN34" s="690" t="s">
        <v>285</v>
      </c>
      <c r="AO34" s="710" t="s">
        <v>741</v>
      </c>
      <c r="AP34" s="799" t="s">
        <v>771</v>
      </c>
    </row>
    <row r="35" spans="2:42" s="717" customFormat="1" ht="14.25" customHeight="1">
      <c r="E35" s="778"/>
      <c r="F35" s="779"/>
      <c r="G35" s="778" t="s">
        <v>0</v>
      </c>
      <c r="H35" s="780">
        <f>SUM(H30:H34)</f>
        <v>12484684</v>
      </c>
      <c r="I35" s="781"/>
      <c r="J35" s="782">
        <f>SUM(J30:J34)</f>
        <v>11192296.73</v>
      </c>
      <c r="K35" s="782">
        <f t="shared" ref="K35:AM35" si="22">SUM(K30:K34)</f>
        <v>0</v>
      </c>
      <c r="L35" s="782">
        <f t="shared" si="22"/>
        <v>0</v>
      </c>
      <c r="M35" s="775">
        <f t="shared" si="20"/>
        <v>0</v>
      </c>
      <c r="N35" s="775">
        <f t="shared" si="21"/>
        <v>0</v>
      </c>
      <c r="O35" s="775">
        <f t="shared" si="19"/>
        <v>0</v>
      </c>
      <c r="P35" s="782">
        <f t="shared" si="22"/>
        <v>3185489.65</v>
      </c>
      <c r="Q35" s="782">
        <f t="shared" si="22"/>
        <v>0</v>
      </c>
      <c r="R35" s="782">
        <f t="shared" si="22"/>
        <v>3284532.74</v>
      </c>
      <c r="S35" s="782">
        <f t="shared" si="22"/>
        <v>0</v>
      </c>
      <c r="T35" s="782">
        <f t="shared" si="22"/>
        <v>0</v>
      </c>
      <c r="U35" s="782">
        <f t="shared" si="22"/>
        <v>0</v>
      </c>
      <c r="V35" s="782">
        <f t="shared" si="22"/>
        <v>194247.79</v>
      </c>
      <c r="W35" s="782">
        <f t="shared" si="22"/>
        <v>2005017.7</v>
      </c>
      <c r="X35" s="782">
        <f t="shared" si="22"/>
        <v>2523008.85</v>
      </c>
      <c r="Y35" s="782">
        <f t="shared" si="22"/>
        <v>0</v>
      </c>
      <c r="Z35" s="782">
        <f t="shared" si="22"/>
        <v>0</v>
      </c>
      <c r="AA35" s="782">
        <f t="shared" si="22"/>
        <v>0</v>
      </c>
      <c r="AB35" s="782">
        <f t="shared" si="22"/>
        <v>0</v>
      </c>
      <c r="AC35" s="782">
        <f t="shared" si="22"/>
        <v>0</v>
      </c>
      <c r="AD35" s="782">
        <f t="shared" si="22"/>
        <v>0</v>
      </c>
      <c r="AE35" s="782">
        <f t="shared" si="22"/>
        <v>0</v>
      </c>
      <c r="AF35" s="782">
        <f t="shared" si="22"/>
        <v>0</v>
      </c>
      <c r="AG35" s="782">
        <f t="shared" si="22"/>
        <v>0</v>
      </c>
      <c r="AH35" s="782">
        <f t="shared" si="22"/>
        <v>0</v>
      </c>
      <c r="AI35" s="782">
        <f t="shared" si="22"/>
        <v>0</v>
      </c>
      <c r="AJ35" s="782">
        <f t="shared" si="22"/>
        <v>0</v>
      </c>
      <c r="AK35" s="782">
        <f t="shared" si="22"/>
        <v>0</v>
      </c>
      <c r="AL35" s="782">
        <f t="shared" si="22"/>
        <v>0</v>
      </c>
      <c r="AM35" s="782">
        <f t="shared" si="22"/>
        <v>0</v>
      </c>
      <c r="AN35" s="690" t="s">
        <v>285</v>
      </c>
      <c r="AO35" s="710"/>
    </row>
    <row r="36" spans="2:42" s="717" customFormat="1" ht="14.25" customHeight="1">
      <c r="E36" s="778"/>
      <c r="F36" s="779"/>
      <c r="G36" s="778"/>
      <c r="H36" s="780"/>
      <c r="I36" s="781"/>
      <c r="J36" s="739"/>
      <c r="K36" s="739"/>
      <c r="L36" s="739"/>
      <c r="M36" s="739"/>
      <c r="N36" s="739"/>
      <c r="O36" s="739"/>
      <c r="P36" s="739"/>
      <c r="Q36" s="739"/>
      <c r="R36" s="739"/>
      <c r="S36" s="739"/>
      <c r="T36" s="739"/>
      <c r="U36" s="739"/>
      <c r="V36" s="739"/>
      <c r="W36" s="739"/>
      <c r="X36" s="739"/>
      <c r="Y36" s="739"/>
      <c r="Z36" s="739"/>
      <c r="AA36" s="739"/>
      <c r="AB36" s="739"/>
      <c r="AC36" s="739"/>
      <c r="AD36" s="739"/>
      <c r="AE36" s="739"/>
      <c r="AF36" s="739"/>
      <c r="AG36" s="739"/>
      <c r="AH36" s="739"/>
      <c r="AI36" s="739"/>
      <c r="AJ36" s="739"/>
      <c r="AK36" s="739"/>
      <c r="AL36" s="739"/>
      <c r="AM36" s="739"/>
      <c r="AN36" s="690"/>
      <c r="AO36" s="710"/>
    </row>
    <row r="37" spans="2:42" s="787" customFormat="1" ht="14.25" customHeight="1">
      <c r="D37" s="676">
        <v>5</v>
      </c>
      <c r="E37" s="767" t="s">
        <v>881</v>
      </c>
      <c r="F37" s="758"/>
      <c r="G37" s="768" t="s">
        <v>488</v>
      </c>
      <c r="H37" s="769" t="s">
        <v>519</v>
      </c>
      <c r="I37" s="770" t="s">
        <v>490</v>
      </c>
      <c r="J37" s="719"/>
      <c r="K37" s="719"/>
      <c r="L37" s="719"/>
      <c r="M37" s="33"/>
      <c r="N37" s="33"/>
      <c r="O37" s="33"/>
      <c r="P37" s="719"/>
      <c r="Q37" s="719"/>
      <c r="R37" s="719"/>
      <c r="S37" s="719"/>
      <c r="T37" s="719"/>
      <c r="U37" s="719"/>
      <c r="V37" s="719"/>
      <c r="W37" s="719"/>
      <c r="X37" s="719"/>
      <c r="Y37" s="719"/>
      <c r="Z37" s="719"/>
      <c r="AA37" s="719"/>
      <c r="AB37" s="719"/>
      <c r="AC37" s="719"/>
      <c r="AD37" s="719"/>
      <c r="AE37" s="719"/>
      <c r="AF37" s="719"/>
      <c r="AG37" s="719"/>
      <c r="AH37" s="719"/>
      <c r="AI37" s="719"/>
      <c r="AJ37" s="719"/>
      <c r="AK37" s="719"/>
      <c r="AL37" s="719"/>
      <c r="AM37" s="719"/>
      <c r="AN37" s="690" t="s">
        <v>285</v>
      </c>
      <c r="AO37" s="710"/>
    </row>
    <row r="38" spans="2:42" s="787" customFormat="1" ht="14.25" customHeight="1" thickBot="1">
      <c r="D38" s="676"/>
      <c r="E38" s="771">
        <v>1</v>
      </c>
      <c r="F38" s="783" t="s">
        <v>524</v>
      </c>
      <c r="G38" s="772">
        <v>46018</v>
      </c>
      <c r="H38" s="784">
        <v>3319759</v>
      </c>
      <c r="I38" s="785">
        <v>46023</v>
      </c>
      <c r="J38" s="719">
        <f>SUM(P38:AA38)</f>
        <v>3131848.11</v>
      </c>
      <c r="K38" s="719"/>
      <c r="L38" s="719"/>
      <c r="M38" s="775">
        <f t="shared" ref="M38:M39" si="23">J38-SUM(P38:AA38)</f>
        <v>0</v>
      </c>
      <c r="N38" s="775">
        <f t="shared" ref="N38:N39" si="24">K38-SUM(AB38:AG38)</f>
        <v>0</v>
      </c>
      <c r="O38" s="775">
        <f t="shared" ref="O38:O39" si="25">L38-SUM(AB38:AM38)</f>
        <v>0</v>
      </c>
      <c r="P38" s="776">
        <v>3131848.11</v>
      </c>
      <c r="Q38" s="719"/>
      <c r="R38" s="777"/>
      <c r="S38" s="777"/>
      <c r="T38" s="777"/>
      <c r="U38" s="777"/>
      <c r="V38" s="777"/>
      <c r="W38" s="777"/>
      <c r="X38" s="777"/>
      <c r="Y38" s="777"/>
      <c r="Z38" s="777"/>
      <c r="AA38" s="777"/>
      <c r="AB38" s="777"/>
      <c r="AC38" s="777"/>
      <c r="AD38" s="777"/>
      <c r="AE38" s="777"/>
      <c r="AF38" s="777"/>
      <c r="AG38" s="777"/>
      <c r="AH38" s="777"/>
      <c r="AI38" s="777"/>
      <c r="AJ38" s="777"/>
      <c r="AK38" s="777"/>
      <c r="AL38" s="777"/>
      <c r="AM38" s="777"/>
      <c r="AN38" s="690" t="s">
        <v>285</v>
      </c>
      <c r="AO38" s="710" t="s">
        <v>741</v>
      </c>
      <c r="AP38" s="799" t="s">
        <v>771</v>
      </c>
    </row>
    <row r="39" spans="2:42" s="717" customFormat="1" ht="14.25" customHeight="1">
      <c r="F39" s="793"/>
      <c r="G39" s="778" t="s">
        <v>0</v>
      </c>
      <c r="H39" s="794"/>
      <c r="I39" s="795"/>
      <c r="J39" s="782">
        <f>SUM(J38:J38)</f>
        <v>3131848.11</v>
      </c>
      <c r="K39" s="782">
        <f>SUM(K38:K38)</f>
        <v>0</v>
      </c>
      <c r="L39" s="782">
        <f>SUM(L38:L38)</f>
        <v>0</v>
      </c>
      <c r="M39" s="775">
        <f t="shared" si="23"/>
        <v>0</v>
      </c>
      <c r="N39" s="775">
        <f t="shared" si="24"/>
        <v>0</v>
      </c>
      <c r="O39" s="775">
        <f t="shared" si="25"/>
        <v>0</v>
      </c>
      <c r="P39" s="782">
        <f t="shared" ref="P39:AM39" si="26">SUM(P38:P38)</f>
        <v>3131848.11</v>
      </c>
      <c r="Q39" s="782">
        <f t="shared" si="26"/>
        <v>0</v>
      </c>
      <c r="R39" s="782">
        <f t="shared" si="26"/>
        <v>0</v>
      </c>
      <c r="S39" s="782">
        <f t="shared" si="26"/>
        <v>0</v>
      </c>
      <c r="T39" s="782">
        <f t="shared" si="26"/>
        <v>0</v>
      </c>
      <c r="U39" s="782">
        <f t="shared" si="26"/>
        <v>0</v>
      </c>
      <c r="V39" s="782">
        <f t="shared" si="26"/>
        <v>0</v>
      </c>
      <c r="W39" s="782">
        <f t="shared" si="26"/>
        <v>0</v>
      </c>
      <c r="X39" s="782">
        <f t="shared" si="26"/>
        <v>0</v>
      </c>
      <c r="Y39" s="782">
        <f t="shared" si="26"/>
        <v>0</v>
      </c>
      <c r="Z39" s="782">
        <f t="shared" si="26"/>
        <v>0</v>
      </c>
      <c r="AA39" s="782">
        <f t="shared" si="26"/>
        <v>0</v>
      </c>
      <c r="AB39" s="782">
        <f t="shared" si="26"/>
        <v>0</v>
      </c>
      <c r="AC39" s="782">
        <f t="shared" si="26"/>
        <v>0</v>
      </c>
      <c r="AD39" s="782">
        <f t="shared" si="26"/>
        <v>0</v>
      </c>
      <c r="AE39" s="782">
        <f t="shared" si="26"/>
        <v>0</v>
      </c>
      <c r="AF39" s="782">
        <f t="shared" si="26"/>
        <v>0</v>
      </c>
      <c r="AG39" s="782">
        <f t="shared" si="26"/>
        <v>0</v>
      </c>
      <c r="AH39" s="782">
        <f t="shared" si="26"/>
        <v>0</v>
      </c>
      <c r="AI39" s="782">
        <f t="shared" si="26"/>
        <v>0</v>
      </c>
      <c r="AJ39" s="782">
        <f t="shared" si="26"/>
        <v>0</v>
      </c>
      <c r="AK39" s="782">
        <f t="shared" si="26"/>
        <v>0</v>
      </c>
      <c r="AL39" s="782">
        <f t="shared" si="26"/>
        <v>0</v>
      </c>
      <c r="AM39" s="782">
        <f t="shared" si="26"/>
        <v>0</v>
      </c>
      <c r="AN39" s="690" t="s">
        <v>285</v>
      </c>
      <c r="AO39" s="710"/>
    </row>
    <row r="40" spans="2:42" s="717" customFormat="1" ht="14.25" customHeight="1">
      <c r="F40" s="793"/>
      <c r="G40" s="778"/>
      <c r="H40" s="794"/>
      <c r="I40" s="795"/>
      <c r="J40" s="739"/>
      <c r="K40" s="739"/>
      <c r="L40" s="739"/>
      <c r="M40" s="33"/>
      <c r="N40" s="33"/>
      <c r="O40" s="33"/>
      <c r="P40" s="739"/>
      <c r="Q40" s="739"/>
      <c r="R40" s="739"/>
      <c r="S40" s="739"/>
      <c r="T40" s="739"/>
      <c r="U40" s="739"/>
      <c r="V40" s="739"/>
      <c r="W40" s="739"/>
      <c r="X40" s="739"/>
      <c r="Y40" s="739"/>
      <c r="Z40" s="739"/>
      <c r="AA40" s="739"/>
      <c r="AB40" s="739"/>
      <c r="AC40" s="739"/>
      <c r="AD40" s="739"/>
      <c r="AE40" s="739"/>
      <c r="AF40" s="739"/>
      <c r="AG40" s="739"/>
      <c r="AH40" s="739"/>
      <c r="AI40" s="739"/>
      <c r="AJ40" s="739"/>
      <c r="AK40" s="739"/>
      <c r="AL40" s="739"/>
      <c r="AM40" s="739"/>
      <c r="AN40" s="690" t="s">
        <v>285</v>
      </c>
      <c r="AO40" s="710"/>
    </row>
    <row r="41" spans="2:42" s="787" customFormat="1" ht="14.25" customHeight="1">
      <c r="D41" s="676">
        <v>6</v>
      </c>
      <c r="E41" s="767" t="s">
        <v>882</v>
      </c>
      <c r="F41" s="758"/>
      <c r="G41" s="768" t="s">
        <v>488</v>
      </c>
      <c r="H41" s="769" t="s">
        <v>519</v>
      </c>
      <c r="I41" s="770" t="s">
        <v>490</v>
      </c>
      <c r="J41" s="719"/>
      <c r="K41" s="719"/>
      <c r="L41" s="719"/>
      <c r="M41" s="33"/>
      <c r="N41" s="33"/>
      <c r="O41" s="33"/>
      <c r="P41" s="719"/>
      <c r="Q41" s="719"/>
      <c r="R41" s="719"/>
      <c r="S41" s="719"/>
      <c r="T41" s="719"/>
      <c r="U41" s="719"/>
      <c r="V41" s="719"/>
      <c r="W41" s="719"/>
      <c r="X41" s="719"/>
      <c r="Y41" s="719"/>
      <c r="Z41" s="719"/>
      <c r="AA41" s="719"/>
      <c r="AB41" s="719"/>
      <c r="AC41" s="719"/>
      <c r="AD41" s="719"/>
      <c r="AE41" s="719"/>
      <c r="AF41" s="719"/>
      <c r="AG41" s="719"/>
      <c r="AH41" s="719"/>
      <c r="AI41" s="719"/>
      <c r="AJ41" s="719"/>
      <c r="AK41" s="719"/>
      <c r="AL41" s="719"/>
      <c r="AM41" s="719"/>
      <c r="AN41" s="690" t="s">
        <v>285</v>
      </c>
      <c r="AO41" s="710"/>
    </row>
    <row r="42" spans="2:42" s="787" customFormat="1" ht="14.25" customHeight="1">
      <c r="D42" s="676"/>
      <c r="E42" s="771">
        <v>1</v>
      </c>
      <c r="F42" s="767" t="s">
        <v>883</v>
      </c>
      <c r="G42" s="772">
        <v>45456</v>
      </c>
      <c r="H42" s="784">
        <v>33613131.420000002</v>
      </c>
      <c r="I42" s="785">
        <v>46203</v>
      </c>
      <c r="J42" s="719">
        <f>SUM(P42:AA42)</f>
        <v>29746134</v>
      </c>
      <c r="K42" s="719">
        <f t="shared" ref="K42:K43" si="27">SUM(AB42:AG42)</f>
        <v>0</v>
      </c>
      <c r="L42" s="719">
        <f t="shared" ref="L42:L43" si="28">SUM(AB42:AM42)</f>
        <v>0</v>
      </c>
      <c r="M42" s="775">
        <f t="shared" ref="M42:M44" si="29">J42-SUM(P42:AA42)</f>
        <v>0</v>
      </c>
      <c r="N42" s="775">
        <f t="shared" ref="N42:N44" si="30">K42-SUM(AB42:AG42)</f>
        <v>0</v>
      </c>
      <c r="O42" s="775">
        <f t="shared" ref="O42:O44" si="31">L42-SUM(AB42:AM42)</f>
        <v>0</v>
      </c>
      <c r="P42" s="719"/>
      <c r="Q42" s="719"/>
      <c r="R42" s="777"/>
      <c r="S42" s="777"/>
      <c r="T42" s="777"/>
      <c r="U42" s="777">
        <f>ROUND(H42/1.13,2)</f>
        <v>29746134</v>
      </c>
      <c r="V42" s="777"/>
      <c r="W42" s="777"/>
      <c r="X42" s="777"/>
      <c r="Y42" s="777"/>
      <c r="Z42" s="777"/>
      <c r="AA42" s="777"/>
      <c r="AB42" s="777"/>
      <c r="AC42" s="777"/>
      <c r="AD42" s="777"/>
      <c r="AE42" s="777"/>
      <c r="AF42" s="777"/>
      <c r="AG42" s="777"/>
      <c r="AH42" s="777"/>
      <c r="AI42" s="777"/>
      <c r="AJ42" s="777"/>
      <c r="AK42" s="777"/>
      <c r="AL42" s="777"/>
      <c r="AM42" s="777"/>
      <c r="AN42" s="690" t="s">
        <v>285</v>
      </c>
      <c r="AO42" s="710" t="s">
        <v>741</v>
      </c>
      <c r="AP42" s="799" t="s">
        <v>771</v>
      </c>
    </row>
    <row r="43" spans="2:42" s="787" customFormat="1" ht="14.25" customHeight="1" thickBot="1">
      <c r="D43" s="676"/>
      <c r="E43" s="771">
        <v>2</v>
      </c>
      <c r="F43" s="767" t="s">
        <v>884</v>
      </c>
      <c r="G43" s="772">
        <v>45908</v>
      </c>
      <c r="H43" s="784">
        <v>4296566.9000000004</v>
      </c>
      <c r="I43" s="292">
        <v>46112</v>
      </c>
      <c r="J43" s="719">
        <f>SUM(P43:AA43)</f>
        <v>3802271.59</v>
      </c>
      <c r="K43" s="719">
        <f t="shared" si="27"/>
        <v>0</v>
      </c>
      <c r="L43" s="719">
        <f t="shared" si="28"/>
        <v>0</v>
      </c>
      <c r="M43" s="775">
        <f t="shared" si="29"/>
        <v>0</v>
      </c>
      <c r="N43" s="775">
        <f t="shared" si="30"/>
        <v>0</v>
      </c>
      <c r="O43" s="775">
        <f t="shared" si="31"/>
        <v>0</v>
      </c>
      <c r="P43" s="719"/>
      <c r="Q43" s="719"/>
      <c r="R43" s="777">
        <f>ROUND(H43/1.13,2)</f>
        <v>3802271.59</v>
      </c>
      <c r="S43" s="777"/>
      <c r="T43" s="777"/>
      <c r="U43" s="777"/>
      <c r="V43" s="777"/>
      <c r="W43" s="777"/>
      <c r="X43" s="777"/>
      <c r="Y43" s="777"/>
      <c r="Z43" s="777"/>
      <c r="AA43" s="777"/>
      <c r="AB43" s="777"/>
      <c r="AC43" s="777"/>
      <c r="AD43" s="777"/>
      <c r="AE43" s="777"/>
      <c r="AF43" s="777"/>
      <c r="AG43" s="777"/>
      <c r="AH43" s="777"/>
      <c r="AI43" s="777"/>
      <c r="AJ43" s="777"/>
      <c r="AK43" s="777"/>
      <c r="AL43" s="777"/>
      <c r="AM43" s="777"/>
      <c r="AN43" s="690" t="s">
        <v>285</v>
      </c>
      <c r="AO43" s="710" t="s">
        <v>741</v>
      </c>
      <c r="AP43" s="799" t="s">
        <v>771</v>
      </c>
    </row>
    <row r="44" spans="2:42" s="717" customFormat="1" ht="14.25" customHeight="1">
      <c r="B44" s="796"/>
      <c r="F44" s="793"/>
      <c r="G44" s="778"/>
      <c r="H44" s="794"/>
      <c r="I44" s="795"/>
      <c r="J44" s="782">
        <f t="shared" ref="J44:L44" si="32">SUM(J42:J43)</f>
        <v>33548405.59</v>
      </c>
      <c r="K44" s="782">
        <f t="shared" si="32"/>
        <v>0</v>
      </c>
      <c r="L44" s="782">
        <f t="shared" si="32"/>
        <v>0</v>
      </c>
      <c r="M44" s="775">
        <f t="shared" si="29"/>
        <v>0</v>
      </c>
      <c r="N44" s="775">
        <f t="shared" si="30"/>
        <v>0</v>
      </c>
      <c r="O44" s="775">
        <f t="shared" si="31"/>
        <v>0</v>
      </c>
      <c r="P44" s="782">
        <f t="shared" ref="P44:AM44" si="33">SUM(P42:P43)</f>
        <v>0</v>
      </c>
      <c r="Q44" s="782">
        <f t="shared" si="33"/>
        <v>0</v>
      </c>
      <c r="R44" s="782">
        <f t="shared" si="33"/>
        <v>3802271.59</v>
      </c>
      <c r="S44" s="782">
        <f t="shared" si="33"/>
        <v>0</v>
      </c>
      <c r="T44" s="782">
        <f t="shared" si="33"/>
        <v>0</v>
      </c>
      <c r="U44" s="782">
        <f t="shared" si="33"/>
        <v>29746134</v>
      </c>
      <c r="V44" s="782">
        <f t="shared" si="33"/>
        <v>0</v>
      </c>
      <c r="W44" s="782">
        <f t="shared" si="33"/>
        <v>0</v>
      </c>
      <c r="X44" s="782">
        <f t="shared" si="33"/>
        <v>0</v>
      </c>
      <c r="Y44" s="782">
        <f t="shared" si="33"/>
        <v>0</v>
      </c>
      <c r="Z44" s="782">
        <f t="shared" si="33"/>
        <v>0</v>
      </c>
      <c r="AA44" s="782">
        <f t="shared" si="33"/>
        <v>0</v>
      </c>
      <c r="AB44" s="782">
        <f t="shared" si="33"/>
        <v>0</v>
      </c>
      <c r="AC44" s="782">
        <f t="shared" si="33"/>
        <v>0</v>
      </c>
      <c r="AD44" s="782">
        <f t="shared" si="33"/>
        <v>0</v>
      </c>
      <c r="AE44" s="782">
        <f t="shared" si="33"/>
        <v>0</v>
      </c>
      <c r="AF44" s="782">
        <f t="shared" si="33"/>
        <v>0</v>
      </c>
      <c r="AG44" s="782">
        <f t="shared" si="33"/>
        <v>0</v>
      </c>
      <c r="AH44" s="782">
        <f t="shared" si="33"/>
        <v>0</v>
      </c>
      <c r="AI44" s="782">
        <f t="shared" si="33"/>
        <v>0</v>
      </c>
      <c r="AJ44" s="782">
        <f t="shared" si="33"/>
        <v>0</v>
      </c>
      <c r="AK44" s="782">
        <f t="shared" si="33"/>
        <v>0</v>
      </c>
      <c r="AL44" s="782">
        <f t="shared" si="33"/>
        <v>0</v>
      </c>
      <c r="AM44" s="782">
        <f t="shared" si="33"/>
        <v>0</v>
      </c>
      <c r="AN44" s="690" t="s">
        <v>285</v>
      </c>
      <c r="AO44" s="710"/>
    </row>
    <row r="45" spans="2:42" ht="14.25" customHeight="1">
      <c r="B45" s="797"/>
      <c r="M45" s="33"/>
      <c r="N45" s="33"/>
      <c r="O45" s="33"/>
      <c r="AN45" s="690" t="s">
        <v>285</v>
      </c>
      <c r="AO45" s="710"/>
    </row>
    <row r="46" spans="2:42" s="808" customFormat="1" ht="16.5">
      <c r="B46" s="798"/>
      <c r="C46" s="799"/>
      <c r="D46" s="800">
        <v>7</v>
      </c>
      <c r="E46" s="801" t="s">
        <v>487</v>
      </c>
      <c r="F46" s="802"/>
      <c r="G46" s="803" t="s">
        <v>488</v>
      </c>
      <c r="H46" s="804" t="s">
        <v>489</v>
      </c>
      <c r="I46" s="805" t="s">
        <v>490</v>
      </c>
      <c r="J46" s="806"/>
      <c r="K46" s="806"/>
      <c r="L46" s="806"/>
      <c r="M46" s="33"/>
      <c r="N46" s="33"/>
      <c r="O46" s="33"/>
      <c r="P46" s="807"/>
      <c r="Q46" s="807"/>
      <c r="R46" s="807"/>
      <c r="S46" s="807"/>
      <c r="T46" s="807"/>
      <c r="U46" s="807"/>
      <c r="V46" s="807"/>
      <c r="W46" s="807"/>
      <c r="X46" s="807"/>
      <c r="Y46" s="807"/>
      <c r="Z46" s="807"/>
      <c r="AA46" s="807"/>
      <c r="AB46" s="807"/>
      <c r="AC46" s="807"/>
      <c r="AD46" s="807"/>
      <c r="AE46" s="807"/>
      <c r="AF46" s="807"/>
      <c r="AG46" s="807"/>
      <c r="AH46" s="807"/>
      <c r="AI46" s="807"/>
      <c r="AJ46" s="807"/>
      <c r="AK46" s="807"/>
      <c r="AL46" s="807"/>
      <c r="AM46" s="807"/>
      <c r="AN46" s="690" t="s">
        <v>285</v>
      </c>
      <c r="AO46" s="710"/>
    </row>
    <row r="47" spans="2:42" s="808" customFormat="1" ht="16" thickBot="1">
      <c r="B47" s="798"/>
      <c r="C47" s="809"/>
      <c r="D47" s="799"/>
      <c r="E47" s="802">
        <v>1</v>
      </c>
      <c r="F47" s="745" t="s">
        <v>491</v>
      </c>
      <c r="G47" s="810">
        <v>45845</v>
      </c>
      <c r="H47" s="1050">
        <v>1617482.75</v>
      </c>
      <c r="I47" s="811" t="s">
        <v>885</v>
      </c>
      <c r="J47" s="719">
        <f>SUM(P47:AA47)</f>
        <v>1525927.12</v>
      </c>
      <c r="K47" s="719">
        <f>SUM(AB47:AG47)</f>
        <v>0</v>
      </c>
      <c r="L47" s="719">
        <f>SUM(AB47:AM47)</f>
        <v>0</v>
      </c>
      <c r="M47" s="775">
        <f t="shared" ref="M47" si="34">J47-SUM(P47:AA47)</f>
        <v>0</v>
      </c>
      <c r="N47" s="775">
        <f t="shared" ref="N47" si="35">K47-SUM(AB47:AG47)</f>
        <v>0</v>
      </c>
      <c r="O47" s="775">
        <f t="shared" ref="O47:O48" si="36">L47-SUM(AB47:AM47)</f>
        <v>0</v>
      </c>
      <c r="P47" s="913">
        <v>1525927.12</v>
      </c>
      <c r="Q47" s="790"/>
      <c r="R47" s="791"/>
      <c r="S47" s="791"/>
      <c r="T47" s="791"/>
      <c r="U47" s="791"/>
      <c r="V47" s="791"/>
      <c r="W47" s="791"/>
      <c r="X47" s="791"/>
      <c r="Y47" s="791"/>
      <c r="Z47" s="791"/>
      <c r="AA47" s="791"/>
      <c r="AB47" s="791"/>
      <c r="AC47" s="791"/>
      <c r="AD47" s="791"/>
      <c r="AE47" s="791"/>
      <c r="AF47" s="791"/>
      <c r="AG47" s="791"/>
      <c r="AH47" s="791"/>
      <c r="AI47" s="791"/>
      <c r="AJ47" s="791"/>
      <c r="AK47" s="791"/>
      <c r="AL47" s="791"/>
      <c r="AM47" s="791"/>
      <c r="AN47" s="690" t="s">
        <v>285</v>
      </c>
      <c r="AO47" s="710" t="s">
        <v>741</v>
      </c>
      <c r="AP47" s="1089" t="s">
        <v>1019</v>
      </c>
    </row>
    <row r="48" spans="2:42" s="812" customFormat="1">
      <c r="C48" s="813"/>
      <c r="D48" s="813"/>
      <c r="E48" s="814"/>
      <c r="F48" s="814"/>
      <c r="G48" s="813" t="s">
        <v>0</v>
      </c>
      <c r="H48" s="815"/>
      <c r="I48" s="816"/>
      <c r="J48" s="817">
        <f t="shared" ref="J48:AG48" si="37">SUM(J47:J47)</f>
        <v>1525927.12</v>
      </c>
      <c r="K48" s="817">
        <f t="shared" si="37"/>
        <v>0</v>
      </c>
      <c r="L48" s="817">
        <f t="shared" si="37"/>
        <v>0</v>
      </c>
      <c r="M48" s="775">
        <f t="shared" ref="M48" si="38">J48-SUM(P48:AA48)</f>
        <v>0</v>
      </c>
      <c r="N48" s="775">
        <f t="shared" ref="N48" si="39">K48-SUM(AB48:AG48)</f>
        <v>0</v>
      </c>
      <c r="O48" s="775">
        <f t="shared" si="36"/>
        <v>0</v>
      </c>
      <c r="P48" s="817">
        <f t="shared" si="37"/>
        <v>1525927.12</v>
      </c>
      <c r="Q48" s="817">
        <f t="shared" si="37"/>
        <v>0</v>
      </c>
      <c r="R48" s="817">
        <f t="shared" si="37"/>
        <v>0</v>
      </c>
      <c r="S48" s="817">
        <f t="shared" si="37"/>
        <v>0</v>
      </c>
      <c r="T48" s="817">
        <f t="shared" si="37"/>
        <v>0</v>
      </c>
      <c r="U48" s="817">
        <f t="shared" si="37"/>
        <v>0</v>
      </c>
      <c r="V48" s="817">
        <f t="shared" si="37"/>
        <v>0</v>
      </c>
      <c r="W48" s="817">
        <f t="shared" si="37"/>
        <v>0</v>
      </c>
      <c r="X48" s="817">
        <f t="shared" si="37"/>
        <v>0</v>
      </c>
      <c r="Y48" s="817">
        <f t="shared" si="37"/>
        <v>0</v>
      </c>
      <c r="Z48" s="817">
        <f t="shared" si="37"/>
        <v>0</v>
      </c>
      <c r="AA48" s="817">
        <f t="shared" si="37"/>
        <v>0</v>
      </c>
      <c r="AB48" s="817">
        <f t="shared" si="37"/>
        <v>0</v>
      </c>
      <c r="AC48" s="817">
        <f t="shared" si="37"/>
        <v>0</v>
      </c>
      <c r="AD48" s="817">
        <f t="shared" si="37"/>
        <v>0</v>
      </c>
      <c r="AE48" s="817">
        <f t="shared" si="37"/>
        <v>0</v>
      </c>
      <c r="AF48" s="817">
        <f t="shared" si="37"/>
        <v>0</v>
      </c>
      <c r="AG48" s="817">
        <f t="shared" si="37"/>
        <v>0</v>
      </c>
      <c r="AH48" s="817">
        <f t="shared" ref="AH48:AM48" si="40">SUM(AH47:AH47)</f>
        <v>0</v>
      </c>
      <c r="AI48" s="817">
        <f t="shared" si="40"/>
        <v>0</v>
      </c>
      <c r="AJ48" s="817">
        <f t="shared" si="40"/>
        <v>0</v>
      </c>
      <c r="AK48" s="817">
        <f t="shared" si="40"/>
        <v>0</v>
      </c>
      <c r="AL48" s="817">
        <f t="shared" si="40"/>
        <v>0</v>
      </c>
      <c r="AM48" s="817">
        <f t="shared" si="40"/>
        <v>0</v>
      </c>
      <c r="AN48" s="690" t="s">
        <v>285</v>
      </c>
      <c r="AO48" s="710"/>
    </row>
    <row r="49" spans="3:42" s="812" customFormat="1">
      <c r="C49" s="813"/>
      <c r="D49" s="813"/>
      <c r="E49" s="814"/>
      <c r="F49" s="814"/>
      <c r="G49" s="813"/>
      <c r="H49" s="815"/>
      <c r="I49" s="816"/>
      <c r="J49" s="818"/>
      <c r="K49" s="818"/>
      <c r="L49" s="818"/>
      <c r="M49" s="33"/>
      <c r="N49" s="33"/>
      <c r="O49" s="33"/>
      <c r="P49" s="818"/>
      <c r="Q49" s="818"/>
      <c r="R49" s="818"/>
      <c r="S49" s="818"/>
      <c r="T49" s="818"/>
      <c r="U49" s="818"/>
      <c r="V49" s="818"/>
      <c r="W49" s="818"/>
      <c r="X49" s="818"/>
      <c r="Y49" s="818"/>
      <c r="Z49" s="818"/>
      <c r="AA49" s="818"/>
      <c r="AB49" s="818"/>
      <c r="AC49" s="818"/>
      <c r="AD49" s="818"/>
      <c r="AE49" s="818"/>
      <c r="AF49" s="818"/>
      <c r="AG49" s="818"/>
      <c r="AH49" s="818"/>
      <c r="AI49" s="818"/>
      <c r="AJ49" s="818"/>
      <c r="AK49" s="818"/>
      <c r="AL49" s="818"/>
      <c r="AM49" s="818"/>
      <c r="AN49" s="690" t="s">
        <v>285</v>
      </c>
      <c r="AO49" s="710"/>
    </row>
    <row r="50" spans="3:42" ht="14.25" customHeight="1">
      <c r="C50" s="819"/>
      <c r="D50" s="820">
        <v>8</v>
      </c>
      <c r="E50" s="289" t="s">
        <v>886</v>
      </c>
      <c r="G50" s="290" t="s">
        <v>488</v>
      </c>
      <c r="H50" s="821" t="s">
        <v>519</v>
      </c>
      <c r="I50" s="291" t="s">
        <v>490</v>
      </c>
      <c r="M50" s="33"/>
      <c r="N50" s="33"/>
      <c r="O50" s="33"/>
      <c r="AN50" s="690" t="s">
        <v>285</v>
      </c>
      <c r="AO50" s="710"/>
    </row>
    <row r="51" spans="3:42" ht="14.25" customHeight="1">
      <c r="C51" s="819"/>
      <c r="D51" s="678"/>
      <c r="E51" s="822">
        <v>1</v>
      </c>
      <c r="F51" s="289" t="s">
        <v>724</v>
      </c>
      <c r="G51" s="684">
        <v>45855</v>
      </c>
      <c r="H51" s="760">
        <v>4300000</v>
      </c>
      <c r="I51" s="292">
        <v>46053</v>
      </c>
      <c r="J51" s="719">
        <f t="shared" ref="J51:J56" si="41">SUM(P51:AA51)</f>
        <v>4056603.77</v>
      </c>
      <c r="K51" s="719">
        <f t="shared" ref="K51:K56" si="42">SUM(AB51:AG51)</f>
        <v>0</v>
      </c>
      <c r="L51" s="719">
        <f t="shared" ref="L51:L56" si="43">SUM(AB51:AM51)</f>
        <v>0</v>
      </c>
      <c r="M51" s="775">
        <f t="shared" ref="M51" si="44">J51-SUM(P51:AA51)</f>
        <v>0</v>
      </c>
      <c r="N51" s="775">
        <f t="shared" ref="N51:N57" si="45">K51-SUM(AB51:AG51)</f>
        <v>0</v>
      </c>
      <c r="O51" s="775">
        <f t="shared" ref="O51:O57" si="46">L51-SUM(AB51:AM51)</f>
        <v>0</v>
      </c>
      <c r="P51" s="823">
        <f t="shared" ref="P51:P56" si="47">ROUND(H51/1.06,2)</f>
        <v>4056603.77</v>
      </c>
      <c r="R51" s="824"/>
      <c r="S51" s="824"/>
      <c r="T51" s="824"/>
      <c r="U51" s="824"/>
      <c r="V51" s="824"/>
      <c r="W51" s="824"/>
      <c r="X51" s="824"/>
      <c r="Y51" s="824"/>
      <c r="Z51" s="824"/>
      <c r="AA51" s="824"/>
      <c r="AB51" s="824"/>
      <c r="AC51" s="824"/>
      <c r="AD51" s="824"/>
      <c r="AE51" s="824"/>
      <c r="AF51" s="824"/>
      <c r="AG51" s="824"/>
      <c r="AH51" s="824"/>
      <c r="AI51" s="824"/>
      <c r="AJ51" s="824"/>
      <c r="AK51" s="824"/>
      <c r="AL51" s="824"/>
      <c r="AM51" s="824"/>
      <c r="AN51" s="690" t="s">
        <v>285</v>
      </c>
      <c r="AO51" s="710" t="s">
        <v>741</v>
      </c>
      <c r="AP51" s="799" t="s">
        <v>771</v>
      </c>
    </row>
    <row r="52" spans="3:42" ht="14.25" customHeight="1">
      <c r="C52" s="819"/>
      <c r="D52" s="678"/>
      <c r="E52" s="822">
        <v>2</v>
      </c>
      <c r="F52" s="289" t="s">
        <v>725</v>
      </c>
      <c r="G52" s="684">
        <v>45855</v>
      </c>
      <c r="H52" s="760">
        <v>3800000</v>
      </c>
      <c r="I52" s="292">
        <v>46053</v>
      </c>
      <c r="J52" s="719">
        <f t="shared" si="41"/>
        <v>3584905.66</v>
      </c>
      <c r="K52" s="719">
        <f t="shared" si="42"/>
        <v>0</v>
      </c>
      <c r="L52" s="719">
        <f t="shared" si="43"/>
        <v>0</v>
      </c>
      <c r="M52" s="775">
        <f t="shared" ref="M52:M57" si="48">J52-SUM(P52:AA52)</f>
        <v>0</v>
      </c>
      <c r="N52" s="775">
        <f t="shared" si="45"/>
        <v>0</v>
      </c>
      <c r="O52" s="775">
        <f t="shared" si="46"/>
        <v>0</v>
      </c>
      <c r="P52" s="823">
        <f t="shared" si="47"/>
        <v>3584905.66</v>
      </c>
      <c r="R52" s="824"/>
      <c r="S52" s="824"/>
      <c r="T52" s="824"/>
      <c r="U52" s="824"/>
      <c r="V52" s="824"/>
      <c r="W52" s="824"/>
      <c r="X52" s="824"/>
      <c r="Y52" s="824"/>
      <c r="Z52" s="824"/>
      <c r="AA52" s="824"/>
      <c r="AB52" s="824"/>
      <c r="AC52" s="824"/>
      <c r="AD52" s="824"/>
      <c r="AE52" s="824"/>
      <c r="AF52" s="824"/>
      <c r="AG52" s="824"/>
      <c r="AH52" s="824"/>
      <c r="AI52" s="824"/>
      <c r="AJ52" s="824"/>
      <c r="AK52" s="824"/>
      <c r="AL52" s="824"/>
      <c r="AM52" s="824"/>
      <c r="AN52" s="690" t="s">
        <v>285</v>
      </c>
      <c r="AO52" s="710" t="s">
        <v>741</v>
      </c>
      <c r="AP52" s="799" t="s">
        <v>771</v>
      </c>
    </row>
    <row r="53" spans="3:42" ht="14.25" customHeight="1">
      <c r="C53" s="819"/>
      <c r="D53" s="678"/>
      <c r="E53" s="822">
        <v>3</v>
      </c>
      <c r="F53" s="289" t="s">
        <v>726</v>
      </c>
      <c r="G53" s="684">
        <v>45855</v>
      </c>
      <c r="H53" s="760">
        <v>4300000</v>
      </c>
      <c r="I53" s="292">
        <v>46053</v>
      </c>
      <c r="J53" s="719">
        <f t="shared" si="41"/>
        <v>4056603.77</v>
      </c>
      <c r="K53" s="719">
        <f t="shared" si="42"/>
        <v>0</v>
      </c>
      <c r="L53" s="719">
        <f t="shared" si="43"/>
        <v>0</v>
      </c>
      <c r="M53" s="775">
        <f t="shared" si="48"/>
        <v>0</v>
      </c>
      <c r="N53" s="775">
        <f t="shared" si="45"/>
        <v>0</v>
      </c>
      <c r="O53" s="775">
        <f t="shared" si="46"/>
        <v>0</v>
      </c>
      <c r="P53" s="823">
        <f t="shared" si="47"/>
        <v>4056603.77</v>
      </c>
      <c r="R53" s="824"/>
      <c r="S53" s="824"/>
      <c r="T53" s="824"/>
      <c r="U53" s="824"/>
      <c r="V53" s="824"/>
      <c r="W53" s="824"/>
      <c r="X53" s="824"/>
      <c r="Y53" s="824"/>
      <c r="Z53" s="824"/>
      <c r="AA53" s="824"/>
      <c r="AB53" s="824"/>
      <c r="AC53" s="824"/>
      <c r="AD53" s="824"/>
      <c r="AE53" s="824"/>
      <c r="AF53" s="824"/>
      <c r="AG53" s="824"/>
      <c r="AH53" s="824"/>
      <c r="AI53" s="824"/>
      <c r="AJ53" s="824"/>
      <c r="AK53" s="824"/>
      <c r="AL53" s="824"/>
      <c r="AM53" s="824"/>
      <c r="AN53" s="690" t="s">
        <v>285</v>
      </c>
      <c r="AO53" s="710" t="s">
        <v>741</v>
      </c>
      <c r="AP53" s="799" t="s">
        <v>771</v>
      </c>
    </row>
    <row r="54" spans="3:42" ht="14.25" customHeight="1">
      <c r="C54" s="819"/>
      <c r="D54" s="678"/>
      <c r="E54" s="822">
        <v>4</v>
      </c>
      <c r="F54" s="289" t="s">
        <v>727</v>
      </c>
      <c r="G54" s="684">
        <v>45855</v>
      </c>
      <c r="H54" s="760">
        <v>4200000</v>
      </c>
      <c r="I54" s="292">
        <v>46053</v>
      </c>
      <c r="J54" s="719">
        <f t="shared" si="41"/>
        <v>3962264.15</v>
      </c>
      <c r="K54" s="719">
        <f t="shared" si="42"/>
        <v>0</v>
      </c>
      <c r="L54" s="719">
        <f t="shared" si="43"/>
        <v>0</v>
      </c>
      <c r="M54" s="775">
        <f t="shared" si="48"/>
        <v>0</v>
      </c>
      <c r="N54" s="775">
        <f t="shared" si="45"/>
        <v>0</v>
      </c>
      <c r="O54" s="775">
        <f t="shared" si="46"/>
        <v>0</v>
      </c>
      <c r="P54" s="823">
        <f t="shared" si="47"/>
        <v>3962264.15</v>
      </c>
      <c r="R54" s="824"/>
      <c r="S54" s="824"/>
      <c r="T54" s="824"/>
      <c r="U54" s="824"/>
      <c r="V54" s="824"/>
      <c r="W54" s="824"/>
      <c r="X54" s="824"/>
      <c r="Y54" s="824"/>
      <c r="Z54" s="824"/>
      <c r="AA54" s="824"/>
      <c r="AB54" s="824"/>
      <c r="AC54" s="824"/>
      <c r="AD54" s="824"/>
      <c r="AE54" s="824"/>
      <c r="AF54" s="824"/>
      <c r="AG54" s="824"/>
      <c r="AH54" s="824"/>
      <c r="AI54" s="824"/>
      <c r="AJ54" s="824"/>
      <c r="AK54" s="824"/>
      <c r="AL54" s="824"/>
      <c r="AM54" s="824"/>
      <c r="AN54" s="690" t="s">
        <v>285</v>
      </c>
      <c r="AO54" s="710" t="s">
        <v>741</v>
      </c>
      <c r="AP54" s="799" t="s">
        <v>771</v>
      </c>
    </row>
    <row r="55" spans="3:42" ht="14.25" customHeight="1">
      <c r="C55" s="819"/>
      <c r="D55" s="678"/>
      <c r="E55" s="822">
        <v>5</v>
      </c>
      <c r="F55" s="289" t="s">
        <v>728</v>
      </c>
      <c r="G55" s="684">
        <v>45855</v>
      </c>
      <c r="H55" s="760">
        <v>3900000</v>
      </c>
      <c r="I55" s="292">
        <v>46053</v>
      </c>
      <c r="J55" s="719">
        <f t="shared" si="41"/>
        <v>3679245.28</v>
      </c>
      <c r="K55" s="719">
        <f t="shared" si="42"/>
        <v>0</v>
      </c>
      <c r="L55" s="719">
        <f t="shared" si="43"/>
        <v>0</v>
      </c>
      <c r="M55" s="775">
        <f t="shared" si="48"/>
        <v>0</v>
      </c>
      <c r="N55" s="775">
        <f t="shared" si="45"/>
        <v>0</v>
      </c>
      <c r="O55" s="775">
        <f t="shared" si="46"/>
        <v>0</v>
      </c>
      <c r="P55" s="823">
        <f t="shared" si="47"/>
        <v>3679245.28</v>
      </c>
      <c r="R55" s="824"/>
      <c r="S55" s="824"/>
      <c r="T55" s="824"/>
      <c r="U55" s="824"/>
      <c r="V55" s="824"/>
      <c r="W55" s="824"/>
      <c r="X55" s="824"/>
      <c r="Y55" s="824"/>
      <c r="Z55" s="824"/>
      <c r="AA55" s="824"/>
      <c r="AB55" s="824"/>
      <c r="AC55" s="824"/>
      <c r="AD55" s="824"/>
      <c r="AE55" s="824"/>
      <c r="AF55" s="824"/>
      <c r="AG55" s="824"/>
      <c r="AH55" s="824"/>
      <c r="AI55" s="824"/>
      <c r="AJ55" s="824"/>
      <c r="AK55" s="824"/>
      <c r="AL55" s="824"/>
      <c r="AM55" s="824"/>
      <c r="AN55" s="690" t="s">
        <v>285</v>
      </c>
      <c r="AO55" s="710" t="s">
        <v>741</v>
      </c>
      <c r="AP55" s="799" t="s">
        <v>771</v>
      </c>
    </row>
    <row r="56" spans="3:42" ht="14.25" customHeight="1" thickBot="1">
      <c r="C56" s="819"/>
      <c r="D56" s="678"/>
      <c r="E56" s="822">
        <v>6</v>
      </c>
      <c r="F56" s="289" t="s">
        <v>729</v>
      </c>
      <c r="G56" s="684">
        <v>45855</v>
      </c>
      <c r="H56" s="760">
        <v>4200000</v>
      </c>
      <c r="I56" s="292">
        <v>46053</v>
      </c>
      <c r="J56" s="719">
        <f t="shared" si="41"/>
        <v>3962264.15</v>
      </c>
      <c r="K56" s="719">
        <f t="shared" si="42"/>
        <v>0</v>
      </c>
      <c r="L56" s="719">
        <f t="shared" si="43"/>
        <v>0</v>
      </c>
      <c r="M56" s="775">
        <f t="shared" si="48"/>
        <v>0</v>
      </c>
      <c r="N56" s="775">
        <f t="shared" si="45"/>
        <v>0</v>
      </c>
      <c r="O56" s="775">
        <f t="shared" si="46"/>
        <v>0</v>
      </c>
      <c r="P56" s="823">
        <f t="shared" si="47"/>
        <v>3962264.15</v>
      </c>
      <c r="R56" s="824"/>
      <c r="S56" s="824"/>
      <c r="T56" s="824"/>
      <c r="U56" s="824"/>
      <c r="V56" s="824"/>
      <c r="W56" s="824"/>
      <c r="X56" s="824"/>
      <c r="Y56" s="824"/>
      <c r="Z56" s="824"/>
      <c r="AA56" s="824"/>
      <c r="AB56" s="824"/>
      <c r="AC56" s="824"/>
      <c r="AD56" s="824"/>
      <c r="AE56" s="824"/>
      <c r="AF56" s="824"/>
      <c r="AG56" s="824"/>
      <c r="AH56" s="824"/>
      <c r="AI56" s="824"/>
      <c r="AJ56" s="824"/>
      <c r="AK56" s="824"/>
      <c r="AL56" s="824"/>
      <c r="AM56" s="824"/>
      <c r="AN56" s="690" t="s">
        <v>285</v>
      </c>
      <c r="AO56" s="710" t="s">
        <v>741</v>
      </c>
      <c r="AP56" s="799" t="s">
        <v>771</v>
      </c>
    </row>
    <row r="57" spans="3:42" ht="14.25" customHeight="1">
      <c r="C57" s="819"/>
      <c r="D57" s="678"/>
      <c r="E57" s="822"/>
      <c r="F57" s="289"/>
      <c r="G57" s="778" t="s">
        <v>0</v>
      </c>
      <c r="J57" s="782">
        <f>SUM(J51:J56)</f>
        <v>23301886.779999997</v>
      </c>
      <c r="K57" s="782">
        <f t="shared" ref="K57:AM57" si="49">SUM(K51:K56)</f>
        <v>0</v>
      </c>
      <c r="L57" s="782">
        <f t="shared" si="49"/>
        <v>0</v>
      </c>
      <c r="M57" s="775">
        <f t="shared" si="48"/>
        <v>0</v>
      </c>
      <c r="N57" s="775">
        <f t="shared" si="45"/>
        <v>0</v>
      </c>
      <c r="O57" s="775">
        <f t="shared" si="46"/>
        <v>0</v>
      </c>
      <c r="P57" s="782">
        <f t="shared" si="49"/>
        <v>23301886.779999997</v>
      </c>
      <c r="Q57" s="782">
        <f t="shared" si="49"/>
        <v>0</v>
      </c>
      <c r="R57" s="782">
        <f t="shared" si="49"/>
        <v>0</v>
      </c>
      <c r="S57" s="782">
        <f t="shared" si="49"/>
        <v>0</v>
      </c>
      <c r="T57" s="782">
        <f t="shared" si="49"/>
        <v>0</v>
      </c>
      <c r="U57" s="782">
        <f t="shared" si="49"/>
        <v>0</v>
      </c>
      <c r="V57" s="782">
        <f t="shared" si="49"/>
        <v>0</v>
      </c>
      <c r="W57" s="782">
        <f t="shared" si="49"/>
        <v>0</v>
      </c>
      <c r="X57" s="782">
        <f t="shared" si="49"/>
        <v>0</v>
      </c>
      <c r="Y57" s="782">
        <f t="shared" si="49"/>
        <v>0</v>
      </c>
      <c r="Z57" s="782">
        <f t="shared" si="49"/>
        <v>0</v>
      </c>
      <c r="AA57" s="782">
        <f t="shared" si="49"/>
        <v>0</v>
      </c>
      <c r="AB57" s="782">
        <f t="shared" si="49"/>
        <v>0</v>
      </c>
      <c r="AC57" s="782">
        <f t="shared" si="49"/>
        <v>0</v>
      </c>
      <c r="AD57" s="782">
        <f t="shared" si="49"/>
        <v>0</v>
      </c>
      <c r="AE57" s="782">
        <f t="shared" si="49"/>
        <v>0</v>
      </c>
      <c r="AF57" s="782">
        <f t="shared" si="49"/>
        <v>0</v>
      </c>
      <c r="AG57" s="782">
        <f t="shared" si="49"/>
        <v>0</v>
      </c>
      <c r="AH57" s="782">
        <f t="shared" si="49"/>
        <v>0</v>
      </c>
      <c r="AI57" s="782">
        <f t="shared" si="49"/>
        <v>0</v>
      </c>
      <c r="AJ57" s="782">
        <f t="shared" si="49"/>
        <v>0</v>
      </c>
      <c r="AK57" s="782">
        <f t="shared" si="49"/>
        <v>0</v>
      </c>
      <c r="AL57" s="782">
        <f t="shared" si="49"/>
        <v>0</v>
      </c>
      <c r="AM57" s="782">
        <f t="shared" si="49"/>
        <v>0</v>
      </c>
      <c r="AN57" s="690" t="s">
        <v>285</v>
      </c>
      <c r="AO57" s="710"/>
    </row>
    <row r="58" spans="3:42" ht="14.25" customHeight="1">
      <c r="C58" s="819"/>
      <c r="D58" s="678"/>
      <c r="E58" s="822"/>
      <c r="M58" s="33"/>
      <c r="N58" s="33"/>
      <c r="O58" s="33"/>
      <c r="AN58" s="690" t="s">
        <v>285</v>
      </c>
      <c r="AO58" s="710"/>
    </row>
    <row r="59" spans="3:42" ht="14.25" customHeight="1">
      <c r="C59" s="819"/>
      <c r="D59" s="820">
        <v>9</v>
      </c>
      <c r="E59" s="289" t="s">
        <v>730</v>
      </c>
      <c r="G59" s="290" t="s">
        <v>488</v>
      </c>
      <c r="H59" s="821" t="s">
        <v>519</v>
      </c>
      <c r="I59" s="291" t="s">
        <v>490</v>
      </c>
      <c r="M59" s="33"/>
      <c r="N59" s="33"/>
      <c r="O59" s="33"/>
      <c r="AN59" s="690" t="s">
        <v>285</v>
      </c>
      <c r="AO59" s="710"/>
    </row>
    <row r="60" spans="3:42" ht="14.25" customHeight="1" thickBot="1">
      <c r="C60" s="819"/>
      <c r="D60" s="678"/>
      <c r="E60" s="822">
        <v>1</v>
      </c>
      <c r="F60" s="289" t="s">
        <v>731</v>
      </c>
      <c r="G60" s="825">
        <v>45850</v>
      </c>
      <c r="H60" s="759">
        <v>4380000</v>
      </c>
      <c r="I60" s="292">
        <v>46053</v>
      </c>
      <c r="J60" s="719">
        <f>SUM(P60:AA60)</f>
        <v>4132075.47</v>
      </c>
      <c r="K60" s="719">
        <f>SUM(AB60:AG60)</f>
        <v>0</v>
      </c>
      <c r="L60" s="719">
        <f>SUM(AB60:AM60)</f>
        <v>0</v>
      </c>
      <c r="M60" s="775">
        <f t="shared" ref="M60" si="50">J60-SUM(P60:AA60)</f>
        <v>0</v>
      </c>
      <c r="N60" s="775">
        <f t="shared" ref="N60:N61" si="51">K60-SUM(AB60:AG60)</f>
        <v>0</v>
      </c>
      <c r="O60" s="775">
        <f t="shared" ref="O60:O61" si="52">L60-SUM(AB60:AM60)</f>
        <v>0</v>
      </c>
      <c r="P60" s="823">
        <f>ROUND(H60/1.06,2)</f>
        <v>4132075.47</v>
      </c>
      <c r="R60" s="824"/>
      <c r="S60" s="824"/>
      <c r="T60" s="824"/>
      <c r="U60" s="824"/>
      <c r="V60" s="824"/>
      <c r="W60" s="824"/>
      <c r="X60" s="824"/>
      <c r="Y60" s="824"/>
      <c r="Z60" s="824"/>
      <c r="AA60" s="824"/>
      <c r="AB60" s="824"/>
      <c r="AC60" s="824"/>
      <c r="AD60" s="824"/>
      <c r="AE60" s="824"/>
      <c r="AF60" s="824"/>
      <c r="AG60" s="824"/>
      <c r="AH60" s="824"/>
      <c r="AI60" s="824"/>
      <c r="AJ60" s="824"/>
      <c r="AK60" s="824"/>
      <c r="AL60" s="824"/>
      <c r="AM60" s="824"/>
      <c r="AN60" s="690" t="s">
        <v>285</v>
      </c>
      <c r="AO60" s="710" t="s">
        <v>741</v>
      </c>
      <c r="AP60" s="799" t="s">
        <v>771</v>
      </c>
    </row>
    <row r="61" spans="3:42" ht="14.25" customHeight="1">
      <c r="C61" s="819"/>
      <c r="D61" s="675"/>
      <c r="E61" s="822"/>
      <c r="F61" s="289"/>
      <c r="G61" s="778" t="s">
        <v>0</v>
      </c>
      <c r="J61" s="782">
        <f t="shared" ref="J61:AG61" si="53">SUM(J60:J60)</f>
        <v>4132075.47</v>
      </c>
      <c r="K61" s="782">
        <f t="shared" si="53"/>
        <v>0</v>
      </c>
      <c r="L61" s="782">
        <f t="shared" si="53"/>
        <v>0</v>
      </c>
      <c r="M61" s="775">
        <f t="shared" ref="M61" si="54">J61-SUM(P61:AA61)</f>
        <v>0</v>
      </c>
      <c r="N61" s="775">
        <f t="shared" si="51"/>
        <v>0</v>
      </c>
      <c r="O61" s="775">
        <f t="shared" si="52"/>
        <v>0</v>
      </c>
      <c r="P61" s="782">
        <f t="shared" si="53"/>
        <v>4132075.47</v>
      </c>
      <c r="Q61" s="782">
        <f t="shared" si="53"/>
        <v>0</v>
      </c>
      <c r="R61" s="782">
        <f t="shared" si="53"/>
        <v>0</v>
      </c>
      <c r="S61" s="782">
        <f t="shared" si="53"/>
        <v>0</v>
      </c>
      <c r="T61" s="782">
        <f t="shared" si="53"/>
        <v>0</v>
      </c>
      <c r="U61" s="782">
        <f t="shared" si="53"/>
        <v>0</v>
      </c>
      <c r="V61" s="782">
        <f t="shared" si="53"/>
        <v>0</v>
      </c>
      <c r="W61" s="782">
        <f t="shared" si="53"/>
        <v>0</v>
      </c>
      <c r="X61" s="782">
        <f t="shared" si="53"/>
        <v>0</v>
      </c>
      <c r="Y61" s="782">
        <f t="shared" si="53"/>
        <v>0</v>
      </c>
      <c r="Z61" s="782">
        <f t="shared" si="53"/>
        <v>0</v>
      </c>
      <c r="AA61" s="782">
        <f t="shared" si="53"/>
        <v>0</v>
      </c>
      <c r="AB61" s="782">
        <f t="shared" si="53"/>
        <v>0</v>
      </c>
      <c r="AC61" s="782">
        <f t="shared" si="53"/>
        <v>0</v>
      </c>
      <c r="AD61" s="782">
        <f t="shared" si="53"/>
        <v>0</v>
      </c>
      <c r="AE61" s="782">
        <f t="shared" si="53"/>
        <v>0</v>
      </c>
      <c r="AF61" s="782">
        <f t="shared" si="53"/>
        <v>0</v>
      </c>
      <c r="AG61" s="782">
        <f t="shared" si="53"/>
        <v>0</v>
      </c>
      <c r="AH61" s="782">
        <f t="shared" ref="AH61:AM61" si="55">SUM(AH60:AH60)</f>
        <v>0</v>
      </c>
      <c r="AI61" s="782">
        <f t="shared" si="55"/>
        <v>0</v>
      </c>
      <c r="AJ61" s="782">
        <f t="shared" si="55"/>
        <v>0</v>
      </c>
      <c r="AK61" s="782">
        <f t="shared" si="55"/>
        <v>0</v>
      </c>
      <c r="AL61" s="782">
        <f t="shared" si="55"/>
        <v>0</v>
      </c>
      <c r="AM61" s="782">
        <f t="shared" si="55"/>
        <v>0</v>
      </c>
      <c r="AN61" s="690" t="s">
        <v>285</v>
      </c>
      <c r="AO61" s="710"/>
    </row>
    <row r="62" spans="3:42" ht="14.25" customHeight="1">
      <c r="C62" s="819"/>
      <c r="D62" s="678"/>
      <c r="E62" s="822"/>
      <c r="F62" s="289"/>
      <c r="M62" s="33"/>
      <c r="N62" s="33"/>
      <c r="O62" s="33"/>
      <c r="AN62" s="690" t="s">
        <v>285</v>
      </c>
      <c r="AO62" s="710"/>
    </row>
    <row r="63" spans="3:42" ht="14.25" customHeight="1">
      <c r="C63" s="819"/>
      <c r="D63" s="820">
        <v>10</v>
      </c>
      <c r="E63" s="289" t="s">
        <v>732</v>
      </c>
      <c r="F63" s="289"/>
      <c r="G63" s="290" t="s">
        <v>488</v>
      </c>
      <c r="H63" s="821" t="s">
        <v>519</v>
      </c>
      <c r="I63" s="291" t="s">
        <v>490</v>
      </c>
      <c r="M63" s="33"/>
      <c r="N63" s="33"/>
      <c r="O63" s="33"/>
      <c r="AN63" s="690" t="s">
        <v>285</v>
      </c>
      <c r="AO63" s="710"/>
    </row>
    <row r="64" spans="3:42" ht="14.25" customHeight="1">
      <c r="C64" s="819"/>
      <c r="D64" s="678"/>
      <c r="E64" s="822">
        <v>1</v>
      </c>
      <c r="F64" s="289" t="s">
        <v>733</v>
      </c>
      <c r="G64" s="825">
        <v>45839</v>
      </c>
      <c r="H64" s="759">
        <v>2880000</v>
      </c>
      <c r="I64" s="292">
        <v>46053</v>
      </c>
      <c r="J64" s="719">
        <f>SUM(P64:AA64)</f>
        <v>2716981.13</v>
      </c>
      <c r="K64" s="719">
        <f>SUM(AB64:AG64)</f>
        <v>0</v>
      </c>
      <c r="L64" s="719">
        <f>SUM(AB64:AM64)</f>
        <v>0</v>
      </c>
      <c r="M64" s="775">
        <f t="shared" ref="M64" si="56">J64-SUM(P64:AA64)</f>
        <v>0</v>
      </c>
      <c r="N64" s="775">
        <f t="shared" ref="N64:N66" si="57">K64-SUM(AB64:AG64)</f>
        <v>0</v>
      </c>
      <c r="O64" s="775">
        <f t="shared" ref="O64:O66" si="58">L64-SUM(AB64:AM64)</f>
        <v>0</v>
      </c>
      <c r="P64" s="823">
        <f>ROUND(H64/1.06,2)</f>
        <v>2716981.13</v>
      </c>
      <c r="R64" s="826"/>
      <c r="S64" s="824"/>
      <c r="T64" s="824"/>
      <c r="U64" s="824"/>
      <c r="V64" s="824"/>
      <c r="W64" s="824"/>
      <c r="X64" s="824"/>
      <c r="Y64" s="824"/>
      <c r="Z64" s="824"/>
      <c r="AA64" s="824"/>
      <c r="AB64" s="824"/>
      <c r="AC64" s="824"/>
      <c r="AD64" s="824"/>
      <c r="AE64" s="824"/>
      <c r="AF64" s="824"/>
      <c r="AG64" s="824"/>
      <c r="AH64" s="824"/>
      <c r="AI64" s="824"/>
      <c r="AJ64" s="824"/>
      <c r="AK64" s="824"/>
      <c r="AL64" s="824"/>
      <c r="AM64" s="824"/>
      <c r="AN64" s="690" t="s">
        <v>285</v>
      </c>
      <c r="AO64" s="710" t="s">
        <v>741</v>
      </c>
      <c r="AP64" s="799" t="s">
        <v>771</v>
      </c>
    </row>
    <row r="65" spans="3:42" ht="14.25" customHeight="1" thickBot="1">
      <c r="C65" s="819"/>
      <c r="D65" s="678"/>
      <c r="E65" s="822">
        <v>2</v>
      </c>
      <c r="F65" s="289" t="s">
        <v>734</v>
      </c>
      <c r="G65" s="825">
        <v>45839</v>
      </c>
      <c r="H65" s="759">
        <v>2920000</v>
      </c>
      <c r="I65" s="292">
        <v>46053</v>
      </c>
      <c r="J65" s="719">
        <f>SUM(P65:AA65)</f>
        <v>2754716.98</v>
      </c>
      <c r="K65" s="719">
        <f>SUM(AB65:AG65)</f>
        <v>0</v>
      </c>
      <c r="L65" s="719">
        <f>SUM(AB65:AM65)</f>
        <v>0</v>
      </c>
      <c r="M65" s="775">
        <f t="shared" ref="M65:M66" si="59">J65-SUM(P65:AA65)</f>
        <v>0</v>
      </c>
      <c r="N65" s="775">
        <f t="shared" si="57"/>
        <v>0</v>
      </c>
      <c r="O65" s="775">
        <f t="shared" si="58"/>
        <v>0</v>
      </c>
      <c r="P65" s="823">
        <f>ROUND(H65/1.06,2)</f>
        <v>2754716.98</v>
      </c>
      <c r="R65" s="826"/>
      <c r="S65" s="824"/>
      <c r="T65" s="824"/>
      <c r="U65" s="824"/>
      <c r="V65" s="824"/>
      <c r="W65" s="824"/>
      <c r="X65" s="824"/>
      <c r="Y65" s="824"/>
      <c r="Z65" s="824"/>
      <c r="AA65" s="824"/>
      <c r="AB65" s="824"/>
      <c r="AC65" s="824"/>
      <c r="AD65" s="824"/>
      <c r="AE65" s="824"/>
      <c r="AF65" s="824"/>
      <c r="AG65" s="824"/>
      <c r="AH65" s="824"/>
      <c r="AI65" s="824"/>
      <c r="AJ65" s="824"/>
      <c r="AK65" s="824"/>
      <c r="AL65" s="824"/>
      <c r="AM65" s="824"/>
      <c r="AN65" s="690" t="s">
        <v>285</v>
      </c>
      <c r="AO65" s="710" t="s">
        <v>741</v>
      </c>
      <c r="AP65" s="799" t="s">
        <v>771</v>
      </c>
    </row>
    <row r="66" spans="3:42" ht="14.25" customHeight="1">
      <c r="C66" s="819"/>
      <c r="D66" s="678"/>
      <c r="E66" s="822"/>
      <c r="F66" s="289"/>
      <c r="G66" s="778" t="s">
        <v>0</v>
      </c>
      <c r="J66" s="782">
        <f>SUM(J64:J65)</f>
        <v>5471698.1099999994</v>
      </c>
      <c r="K66" s="782">
        <f t="shared" ref="K66:AM66" si="60">SUM(K64:K65)</f>
        <v>0</v>
      </c>
      <c r="L66" s="782">
        <f t="shared" si="60"/>
        <v>0</v>
      </c>
      <c r="M66" s="775">
        <f t="shared" si="59"/>
        <v>0</v>
      </c>
      <c r="N66" s="775">
        <f t="shared" si="57"/>
        <v>0</v>
      </c>
      <c r="O66" s="775">
        <f t="shared" si="58"/>
        <v>0</v>
      </c>
      <c r="P66" s="782">
        <f t="shared" si="60"/>
        <v>5471698.1099999994</v>
      </c>
      <c r="Q66" s="782">
        <f t="shared" si="60"/>
        <v>0</v>
      </c>
      <c r="R66" s="782">
        <f t="shared" si="60"/>
        <v>0</v>
      </c>
      <c r="S66" s="782">
        <f t="shared" si="60"/>
        <v>0</v>
      </c>
      <c r="T66" s="782">
        <f t="shared" si="60"/>
        <v>0</v>
      </c>
      <c r="U66" s="782">
        <f t="shared" si="60"/>
        <v>0</v>
      </c>
      <c r="V66" s="782">
        <f t="shared" si="60"/>
        <v>0</v>
      </c>
      <c r="W66" s="782">
        <f t="shared" si="60"/>
        <v>0</v>
      </c>
      <c r="X66" s="782">
        <f t="shared" si="60"/>
        <v>0</v>
      </c>
      <c r="Y66" s="782">
        <f t="shared" si="60"/>
        <v>0</v>
      </c>
      <c r="Z66" s="782">
        <f t="shared" si="60"/>
        <v>0</v>
      </c>
      <c r="AA66" s="782">
        <f t="shared" si="60"/>
        <v>0</v>
      </c>
      <c r="AB66" s="782">
        <f t="shared" si="60"/>
        <v>0</v>
      </c>
      <c r="AC66" s="782">
        <f t="shared" si="60"/>
        <v>0</v>
      </c>
      <c r="AD66" s="782">
        <f t="shared" si="60"/>
        <v>0</v>
      </c>
      <c r="AE66" s="782">
        <f t="shared" si="60"/>
        <v>0</v>
      </c>
      <c r="AF66" s="782">
        <f t="shared" si="60"/>
        <v>0</v>
      </c>
      <c r="AG66" s="782">
        <f t="shared" si="60"/>
        <v>0</v>
      </c>
      <c r="AH66" s="782">
        <f t="shared" si="60"/>
        <v>0</v>
      </c>
      <c r="AI66" s="782">
        <f t="shared" si="60"/>
        <v>0</v>
      </c>
      <c r="AJ66" s="782">
        <f t="shared" si="60"/>
        <v>0</v>
      </c>
      <c r="AK66" s="782">
        <f t="shared" si="60"/>
        <v>0</v>
      </c>
      <c r="AL66" s="782">
        <f t="shared" si="60"/>
        <v>0</v>
      </c>
      <c r="AM66" s="782">
        <f t="shared" si="60"/>
        <v>0</v>
      </c>
      <c r="AN66" s="690" t="s">
        <v>285</v>
      </c>
      <c r="AO66" s="710"/>
    </row>
    <row r="67" spans="3:42" ht="14.25" customHeight="1">
      <c r="C67" s="819"/>
      <c r="D67" s="678"/>
      <c r="E67" s="822"/>
      <c r="F67" s="289"/>
      <c r="M67" s="33"/>
      <c r="N67" s="33"/>
      <c r="O67" s="33"/>
      <c r="AN67" s="690" t="s">
        <v>285</v>
      </c>
      <c r="AO67" s="710"/>
    </row>
    <row r="68" spans="3:42" ht="14.25" customHeight="1">
      <c r="C68" s="819"/>
      <c r="D68" s="820">
        <v>11</v>
      </c>
      <c r="E68" s="289" t="s">
        <v>735</v>
      </c>
      <c r="F68" s="289"/>
      <c r="G68" s="290" t="s">
        <v>488</v>
      </c>
      <c r="H68" s="821" t="s">
        <v>519</v>
      </c>
      <c r="I68" s="291" t="s">
        <v>490</v>
      </c>
      <c r="M68" s="33"/>
      <c r="N68" s="33"/>
      <c r="O68" s="33"/>
      <c r="AN68" s="690" t="s">
        <v>285</v>
      </c>
      <c r="AO68" s="710"/>
    </row>
    <row r="69" spans="3:42" ht="14.25" customHeight="1" thickBot="1">
      <c r="C69" s="819"/>
      <c r="D69" s="678"/>
      <c r="E69" s="822">
        <v>1</v>
      </c>
      <c r="F69" s="289" t="s">
        <v>736</v>
      </c>
      <c r="H69" s="759">
        <v>2670000</v>
      </c>
      <c r="I69" s="292">
        <v>46053</v>
      </c>
      <c r="J69" s="719">
        <f>SUM(P69:AA69)</f>
        <v>2518867.92</v>
      </c>
      <c r="K69" s="719">
        <f>SUM(AB69:AG69)</f>
        <v>0</v>
      </c>
      <c r="L69" s="719">
        <f>SUM(AB69:AM69)</f>
        <v>0</v>
      </c>
      <c r="M69" s="775">
        <f t="shared" ref="M69:M70" si="61">J69-SUM(P69:AA69)</f>
        <v>0</v>
      </c>
      <c r="N69" s="775">
        <f t="shared" ref="N69:N70" si="62">K69-SUM(AB69:AG69)</f>
        <v>0</v>
      </c>
      <c r="O69" s="775">
        <f t="shared" ref="O69:O70" si="63">L69-SUM(AB69:AM69)</f>
        <v>0</v>
      </c>
      <c r="P69" s="823">
        <f>ROUND(H69/1.06,2)</f>
        <v>2518867.92</v>
      </c>
      <c r="R69" s="827"/>
      <c r="S69" s="824"/>
      <c r="T69" s="824"/>
      <c r="U69" s="824"/>
      <c r="V69" s="824"/>
      <c r="W69" s="824"/>
      <c r="X69" s="824"/>
      <c r="Y69" s="824"/>
      <c r="Z69" s="824"/>
      <c r="AA69" s="824"/>
      <c r="AB69" s="824"/>
      <c r="AC69" s="824"/>
      <c r="AD69" s="824"/>
      <c r="AE69" s="824"/>
      <c r="AF69" s="824"/>
      <c r="AG69" s="824"/>
      <c r="AH69" s="824"/>
      <c r="AI69" s="824"/>
      <c r="AJ69" s="824"/>
      <c r="AK69" s="824"/>
      <c r="AL69" s="824"/>
      <c r="AM69" s="824"/>
      <c r="AN69" s="690" t="s">
        <v>285</v>
      </c>
      <c r="AO69" s="710" t="s">
        <v>741</v>
      </c>
      <c r="AP69" s="799" t="s">
        <v>771</v>
      </c>
    </row>
    <row r="70" spans="3:42" ht="14.25" customHeight="1">
      <c r="C70" s="819"/>
      <c r="D70" s="678"/>
      <c r="E70" s="822"/>
      <c r="F70" s="289"/>
      <c r="G70" s="778" t="s">
        <v>0</v>
      </c>
      <c r="J70" s="782">
        <f>SUM(J69:J69)</f>
        <v>2518867.92</v>
      </c>
      <c r="K70" s="782">
        <f>SUM(K69:K69)</f>
        <v>0</v>
      </c>
      <c r="L70" s="782">
        <f>SUM(L69:L69)</f>
        <v>0</v>
      </c>
      <c r="M70" s="775">
        <f t="shared" si="61"/>
        <v>0</v>
      </c>
      <c r="N70" s="775">
        <f t="shared" si="62"/>
        <v>0</v>
      </c>
      <c r="O70" s="775">
        <f t="shared" si="63"/>
        <v>0</v>
      </c>
      <c r="P70" s="782">
        <f t="shared" ref="P70:AG70" si="64">SUM(P69:P69)</f>
        <v>2518867.92</v>
      </c>
      <c r="Q70" s="782">
        <f t="shared" si="64"/>
        <v>0</v>
      </c>
      <c r="R70" s="782">
        <f t="shared" si="64"/>
        <v>0</v>
      </c>
      <c r="S70" s="782">
        <f t="shared" si="64"/>
        <v>0</v>
      </c>
      <c r="T70" s="782">
        <f t="shared" si="64"/>
        <v>0</v>
      </c>
      <c r="U70" s="782">
        <f t="shared" si="64"/>
        <v>0</v>
      </c>
      <c r="V70" s="782">
        <f t="shared" si="64"/>
        <v>0</v>
      </c>
      <c r="W70" s="782">
        <f t="shared" si="64"/>
        <v>0</v>
      </c>
      <c r="X70" s="782">
        <f t="shared" si="64"/>
        <v>0</v>
      </c>
      <c r="Y70" s="782">
        <f t="shared" si="64"/>
        <v>0</v>
      </c>
      <c r="Z70" s="782">
        <f t="shared" si="64"/>
        <v>0</v>
      </c>
      <c r="AA70" s="782">
        <f t="shared" si="64"/>
        <v>0</v>
      </c>
      <c r="AB70" s="782">
        <f t="shared" si="64"/>
        <v>0</v>
      </c>
      <c r="AC70" s="782">
        <f t="shared" si="64"/>
        <v>0</v>
      </c>
      <c r="AD70" s="782">
        <f t="shared" si="64"/>
        <v>0</v>
      </c>
      <c r="AE70" s="782">
        <f t="shared" si="64"/>
        <v>0</v>
      </c>
      <c r="AF70" s="782">
        <f t="shared" si="64"/>
        <v>0</v>
      </c>
      <c r="AG70" s="782">
        <f t="shared" si="64"/>
        <v>0</v>
      </c>
      <c r="AH70" s="782">
        <f t="shared" ref="AH70:AM70" si="65">SUM(AH69:AH69)</f>
        <v>0</v>
      </c>
      <c r="AI70" s="782">
        <f t="shared" si="65"/>
        <v>0</v>
      </c>
      <c r="AJ70" s="782">
        <f t="shared" si="65"/>
        <v>0</v>
      </c>
      <c r="AK70" s="782">
        <f t="shared" si="65"/>
        <v>0</v>
      </c>
      <c r="AL70" s="782">
        <f t="shared" si="65"/>
        <v>0</v>
      </c>
      <c r="AM70" s="782">
        <f t="shared" si="65"/>
        <v>0</v>
      </c>
      <c r="AN70" s="690" t="s">
        <v>285</v>
      </c>
      <c r="AO70" s="710"/>
    </row>
    <row r="71" spans="3:42" ht="14.25" customHeight="1">
      <c r="C71" s="819"/>
      <c r="D71" s="678"/>
      <c r="E71" s="822"/>
      <c r="F71" s="289"/>
      <c r="M71" s="33"/>
      <c r="N71" s="33"/>
      <c r="O71" s="33"/>
      <c r="AN71" s="690" t="s">
        <v>285</v>
      </c>
      <c r="AO71" s="710"/>
    </row>
    <row r="72" spans="3:42" ht="14.25" customHeight="1">
      <c r="C72" s="819"/>
      <c r="D72" s="820">
        <v>12</v>
      </c>
      <c r="E72" s="289" t="s">
        <v>887</v>
      </c>
      <c r="F72" s="289"/>
      <c r="G72" s="290" t="s">
        <v>488</v>
      </c>
      <c r="H72" s="821" t="s">
        <v>519</v>
      </c>
      <c r="I72" s="291" t="s">
        <v>490</v>
      </c>
      <c r="M72" s="33"/>
      <c r="N72" s="33"/>
      <c r="O72" s="33"/>
      <c r="AN72" s="690" t="s">
        <v>285</v>
      </c>
      <c r="AO72" s="710"/>
    </row>
    <row r="73" spans="3:42" ht="14.25" customHeight="1" thickBot="1">
      <c r="C73" s="819"/>
      <c r="D73" s="678"/>
      <c r="E73" s="822">
        <v>1</v>
      </c>
      <c r="F73" s="289" t="s">
        <v>888</v>
      </c>
      <c r="H73" s="759">
        <v>3258000</v>
      </c>
      <c r="I73" s="292">
        <v>46053</v>
      </c>
      <c r="J73" s="719">
        <f>SUM(P73:AA73)</f>
        <v>3073584.91</v>
      </c>
      <c r="K73" s="719">
        <f>SUM(AB73:AG73)</f>
        <v>0</v>
      </c>
      <c r="L73" s="719">
        <f>SUM(AB73:AM73)</f>
        <v>0</v>
      </c>
      <c r="M73" s="775">
        <f t="shared" ref="M73" si="66">J73-SUM(P73:AA73)</f>
        <v>0</v>
      </c>
      <c r="N73" s="775">
        <f t="shared" ref="N73:N74" si="67">K73-SUM(AB73:AG73)</f>
        <v>0</v>
      </c>
      <c r="O73" s="775">
        <f t="shared" ref="O73:O74" si="68">L73-SUM(AB73:AM73)</f>
        <v>0</v>
      </c>
      <c r="P73" s="823">
        <f>ROUND(H73/1.06,2)</f>
        <v>3073584.91</v>
      </c>
      <c r="R73" s="826"/>
      <c r="S73" s="824"/>
      <c r="T73" s="824"/>
      <c r="U73" s="824"/>
      <c r="V73" s="824"/>
      <c r="W73" s="824"/>
      <c r="X73" s="824"/>
      <c r="Y73" s="824"/>
      <c r="Z73" s="824"/>
      <c r="AA73" s="824"/>
      <c r="AB73" s="824"/>
      <c r="AC73" s="824"/>
      <c r="AD73" s="824"/>
      <c r="AE73" s="824"/>
      <c r="AF73" s="824"/>
      <c r="AG73" s="824"/>
      <c r="AH73" s="824"/>
      <c r="AI73" s="824"/>
      <c r="AJ73" s="824"/>
      <c r="AK73" s="824"/>
      <c r="AL73" s="824"/>
      <c r="AM73" s="824"/>
      <c r="AN73" s="690" t="s">
        <v>285</v>
      </c>
      <c r="AO73" s="710" t="s">
        <v>741</v>
      </c>
      <c r="AP73" s="799" t="s">
        <v>771</v>
      </c>
    </row>
    <row r="74" spans="3:42" ht="14.25" customHeight="1">
      <c r="C74" s="819"/>
      <c r="D74" s="678"/>
      <c r="E74" s="822"/>
      <c r="F74" s="289"/>
      <c r="G74" s="778" t="s">
        <v>0</v>
      </c>
      <c r="J74" s="782">
        <f>SUM(J73:J73)</f>
        <v>3073584.91</v>
      </c>
      <c r="K74" s="782">
        <f>SUM(K73:K73)</f>
        <v>0</v>
      </c>
      <c r="L74" s="782">
        <f>SUM(L73:L73)</f>
        <v>0</v>
      </c>
      <c r="M74" s="775">
        <f>J74-SUM(P74:AA74)</f>
        <v>0</v>
      </c>
      <c r="N74" s="775">
        <f t="shared" si="67"/>
        <v>0</v>
      </c>
      <c r="O74" s="775">
        <f t="shared" si="68"/>
        <v>0</v>
      </c>
      <c r="P74" s="782">
        <f t="shared" ref="P74" si="69">SUM(P73:P73)</f>
        <v>3073584.91</v>
      </c>
      <c r="Q74" s="782">
        <f t="shared" ref="Q74:AM74" si="70">SUM(Q73:Q73)</f>
        <v>0</v>
      </c>
      <c r="R74" s="782">
        <f t="shared" si="70"/>
        <v>0</v>
      </c>
      <c r="S74" s="782">
        <f t="shared" si="70"/>
        <v>0</v>
      </c>
      <c r="T74" s="782">
        <f t="shared" si="70"/>
        <v>0</v>
      </c>
      <c r="U74" s="782">
        <f t="shared" si="70"/>
        <v>0</v>
      </c>
      <c r="V74" s="782">
        <f t="shared" si="70"/>
        <v>0</v>
      </c>
      <c r="W74" s="782">
        <f t="shared" si="70"/>
        <v>0</v>
      </c>
      <c r="X74" s="782">
        <f t="shared" si="70"/>
        <v>0</v>
      </c>
      <c r="Y74" s="782">
        <f t="shared" si="70"/>
        <v>0</v>
      </c>
      <c r="Z74" s="782">
        <f t="shared" si="70"/>
        <v>0</v>
      </c>
      <c r="AA74" s="782">
        <f t="shared" si="70"/>
        <v>0</v>
      </c>
      <c r="AB74" s="782">
        <f t="shared" si="70"/>
        <v>0</v>
      </c>
      <c r="AC74" s="782">
        <f t="shared" si="70"/>
        <v>0</v>
      </c>
      <c r="AD74" s="782">
        <f t="shared" si="70"/>
        <v>0</v>
      </c>
      <c r="AE74" s="782">
        <f t="shared" si="70"/>
        <v>0</v>
      </c>
      <c r="AF74" s="782">
        <f t="shared" si="70"/>
        <v>0</v>
      </c>
      <c r="AG74" s="782">
        <f t="shared" si="70"/>
        <v>0</v>
      </c>
      <c r="AH74" s="782">
        <f t="shared" si="70"/>
        <v>0</v>
      </c>
      <c r="AI74" s="782">
        <f t="shared" si="70"/>
        <v>0</v>
      </c>
      <c r="AJ74" s="782">
        <f t="shared" si="70"/>
        <v>0</v>
      </c>
      <c r="AK74" s="782">
        <f t="shared" si="70"/>
        <v>0</v>
      </c>
      <c r="AL74" s="782">
        <f t="shared" si="70"/>
        <v>0</v>
      </c>
      <c r="AM74" s="782">
        <f t="shared" si="70"/>
        <v>0</v>
      </c>
      <c r="AN74" s="690" t="s">
        <v>285</v>
      </c>
      <c r="AO74" s="710"/>
    </row>
    <row r="75" spans="3:42" ht="14.25" customHeight="1">
      <c r="C75" s="819"/>
      <c r="D75" s="678"/>
      <c r="E75" s="822"/>
      <c r="F75" s="289"/>
      <c r="M75" s="33"/>
      <c r="N75" s="33"/>
      <c r="O75" s="33"/>
      <c r="AN75" s="690" t="s">
        <v>285</v>
      </c>
      <c r="AO75" s="710"/>
    </row>
    <row r="76" spans="3:42" ht="14.25" customHeight="1">
      <c r="D76" s="820">
        <v>13</v>
      </c>
      <c r="E76" s="289" t="s">
        <v>889</v>
      </c>
      <c r="F76" s="289"/>
      <c r="G76" s="778" t="s">
        <v>488</v>
      </c>
      <c r="H76" s="828" t="s">
        <v>519</v>
      </c>
      <c r="I76" s="291" t="s">
        <v>490</v>
      </c>
      <c r="J76" s="739"/>
      <c r="K76" s="739"/>
      <c r="L76" s="739"/>
      <c r="M76" s="33"/>
      <c r="N76" s="33"/>
      <c r="O76" s="33"/>
      <c r="P76" s="739"/>
      <c r="Q76" s="739"/>
      <c r="R76" s="739"/>
      <c r="S76" s="739"/>
      <c r="T76" s="739"/>
      <c r="U76" s="739"/>
      <c r="V76" s="739"/>
      <c r="W76" s="739"/>
      <c r="X76" s="739"/>
      <c r="Y76" s="739"/>
      <c r="Z76" s="739"/>
      <c r="AA76" s="739"/>
      <c r="AB76" s="739"/>
      <c r="AC76" s="739"/>
      <c r="AD76" s="739"/>
      <c r="AE76" s="739"/>
      <c r="AF76" s="739"/>
      <c r="AG76" s="739"/>
      <c r="AH76" s="739"/>
      <c r="AI76" s="739"/>
      <c r="AJ76" s="739"/>
      <c r="AK76" s="739"/>
      <c r="AL76" s="739"/>
      <c r="AM76" s="739"/>
      <c r="AN76" s="690" t="s">
        <v>285</v>
      </c>
      <c r="AO76" s="710"/>
    </row>
    <row r="77" spans="3:42" ht="14.25" customHeight="1" thickBot="1">
      <c r="E77" s="822">
        <v>1</v>
      </c>
      <c r="F77" s="289" t="s">
        <v>890</v>
      </c>
      <c r="H77" s="759">
        <v>1886785</v>
      </c>
      <c r="I77" s="292">
        <v>46113</v>
      </c>
      <c r="J77" s="733">
        <f>SUM(P77:AA77)</f>
        <v>1779985.8490566036</v>
      </c>
      <c r="K77" s="733">
        <f>SUM(AB77:AG77)</f>
        <v>0</v>
      </c>
      <c r="L77" s="733">
        <f>SUM(AB77:AM77)</f>
        <v>0</v>
      </c>
      <c r="M77" s="775">
        <f>J77-SUM(P77:AA77)</f>
        <v>0</v>
      </c>
      <c r="N77" s="775">
        <f t="shared" ref="N77:N78" si="71">K77-SUM(AB77:AG77)</f>
        <v>0</v>
      </c>
      <c r="O77" s="775">
        <f t="shared" ref="O77:O78" si="72">L77-SUM(AB77:AM77)</f>
        <v>0</v>
      </c>
      <c r="P77" s="733"/>
      <c r="Q77" s="733"/>
      <c r="R77" s="826"/>
      <c r="S77" s="829">
        <f>H77/1.06</f>
        <v>1779985.8490566036</v>
      </c>
      <c r="T77" s="829"/>
      <c r="U77" s="829"/>
      <c r="V77" s="829"/>
      <c r="W77" s="829"/>
      <c r="X77" s="829"/>
      <c r="Y77" s="829"/>
      <c r="Z77" s="829"/>
      <c r="AA77" s="829"/>
      <c r="AB77" s="829"/>
      <c r="AC77" s="829"/>
      <c r="AD77" s="829"/>
      <c r="AE77" s="829"/>
      <c r="AF77" s="829"/>
      <c r="AG77" s="829"/>
      <c r="AH77" s="829"/>
      <c r="AI77" s="829"/>
      <c r="AJ77" s="829"/>
      <c r="AK77" s="829"/>
      <c r="AL77" s="829"/>
      <c r="AM77" s="829"/>
      <c r="AN77" s="690" t="s">
        <v>285</v>
      </c>
      <c r="AO77" s="710" t="s">
        <v>741</v>
      </c>
      <c r="AP77" s="799" t="s">
        <v>771</v>
      </c>
    </row>
    <row r="78" spans="3:42" ht="14.25" customHeight="1">
      <c r="E78" s="822"/>
      <c r="F78" s="289"/>
      <c r="G78" s="778" t="s">
        <v>0</v>
      </c>
      <c r="J78" s="739">
        <f t="shared" ref="J78:L78" si="73">SUM(J77)</f>
        <v>1779985.8490566036</v>
      </c>
      <c r="K78" s="739">
        <f t="shared" si="73"/>
        <v>0</v>
      </c>
      <c r="L78" s="739">
        <f t="shared" si="73"/>
        <v>0</v>
      </c>
      <c r="M78" s="775">
        <f>J78-SUM(P78:AA78)</f>
        <v>0</v>
      </c>
      <c r="N78" s="775">
        <f t="shared" si="71"/>
        <v>0</v>
      </c>
      <c r="O78" s="775">
        <f t="shared" si="72"/>
        <v>0</v>
      </c>
      <c r="P78" s="782">
        <f t="shared" ref="P78:Q78" si="74">SUM(P77:P77)</f>
        <v>0</v>
      </c>
      <c r="Q78" s="782">
        <f t="shared" si="74"/>
        <v>0</v>
      </c>
      <c r="R78" s="782"/>
      <c r="S78" s="782">
        <f>SUM(S77)</f>
        <v>1779985.8490566036</v>
      </c>
      <c r="T78" s="782"/>
      <c r="U78" s="782"/>
      <c r="V78" s="782"/>
      <c r="W78" s="782"/>
      <c r="X78" s="782"/>
      <c r="Y78" s="782"/>
      <c r="Z78" s="782"/>
      <c r="AA78" s="782"/>
      <c r="AB78" s="782"/>
      <c r="AC78" s="782"/>
      <c r="AD78" s="782"/>
      <c r="AE78" s="782"/>
      <c r="AF78" s="782"/>
      <c r="AG78" s="782"/>
      <c r="AH78" s="782"/>
      <c r="AI78" s="782"/>
      <c r="AJ78" s="782"/>
      <c r="AK78" s="782"/>
      <c r="AL78" s="782"/>
      <c r="AM78" s="782"/>
      <c r="AN78" s="690"/>
      <c r="AO78" s="710"/>
    </row>
    <row r="79" spans="3:42" ht="14.25" customHeight="1">
      <c r="E79" s="822"/>
      <c r="F79" s="289"/>
      <c r="G79" s="778"/>
      <c r="J79" s="739"/>
      <c r="K79" s="739"/>
      <c r="L79" s="739"/>
      <c r="M79" s="739"/>
      <c r="N79" s="739"/>
      <c r="O79" s="739"/>
      <c r="P79" s="739"/>
      <c r="Q79" s="739"/>
      <c r="R79" s="739"/>
      <c r="S79" s="739"/>
      <c r="T79" s="739"/>
      <c r="U79" s="739"/>
      <c r="V79" s="739"/>
      <c r="W79" s="739"/>
      <c r="X79" s="739"/>
      <c r="Y79" s="739"/>
      <c r="Z79" s="739"/>
      <c r="AA79" s="739"/>
      <c r="AB79" s="739"/>
      <c r="AC79" s="739"/>
      <c r="AD79" s="739"/>
      <c r="AE79" s="739"/>
      <c r="AF79" s="739"/>
      <c r="AG79" s="739"/>
      <c r="AH79" s="739"/>
      <c r="AI79" s="739"/>
      <c r="AJ79" s="739"/>
      <c r="AK79" s="739"/>
      <c r="AL79" s="739"/>
      <c r="AM79" s="739"/>
      <c r="AN79" s="690"/>
      <c r="AO79" s="710"/>
    </row>
    <row r="80" spans="3:42" ht="14.25" customHeight="1">
      <c r="D80" s="820">
        <v>14</v>
      </c>
      <c r="E80" s="289" t="s">
        <v>877</v>
      </c>
      <c r="F80" s="289"/>
      <c r="G80" s="778" t="s">
        <v>488</v>
      </c>
      <c r="H80" s="828" t="s">
        <v>519</v>
      </c>
      <c r="I80" s="291" t="s">
        <v>490</v>
      </c>
      <c r="J80" s="739"/>
      <c r="K80" s="739"/>
      <c r="L80" s="739"/>
      <c r="M80" s="33"/>
      <c r="N80" s="33"/>
      <c r="O80" s="33"/>
      <c r="P80" s="739"/>
      <c r="Q80" s="739"/>
      <c r="R80" s="739"/>
      <c r="S80" s="739"/>
      <c r="T80" s="739"/>
      <c r="U80" s="739"/>
      <c r="V80" s="739"/>
      <c r="W80" s="739"/>
      <c r="X80" s="739"/>
      <c r="Y80" s="739"/>
      <c r="Z80" s="739"/>
      <c r="AA80" s="739"/>
      <c r="AB80" s="739"/>
      <c r="AC80" s="739"/>
      <c r="AD80" s="739"/>
      <c r="AE80" s="739"/>
      <c r="AF80" s="739"/>
      <c r="AG80" s="739"/>
      <c r="AH80" s="739"/>
      <c r="AI80" s="739"/>
      <c r="AJ80" s="739"/>
      <c r="AK80" s="739"/>
      <c r="AL80" s="739"/>
      <c r="AM80" s="739"/>
      <c r="AN80" s="690" t="s">
        <v>285</v>
      </c>
      <c r="AO80" s="710"/>
    </row>
    <row r="81" spans="1:42" ht="14.25" customHeight="1" thickBot="1">
      <c r="E81" s="822">
        <v>1</v>
      </c>
      <c r="F81" s="289" t="s">
        <v>891</v>
      </c>
      <c r="H81" s="759">
        <v>3030000</v>
      </c>
      <c r="I81" s="292">
        <v>46113</v>
      </c>
      <c r="J81" s="733">
        <f>SUM(P81:AA81)</f>
        <v>2681415.9300000002</v>
      </c>
      <c r="K81" s="733">
        <f>SUM(AB81:AG81)</f>
        <v>0</v>
      </c>
      <c r="L81" s="733">
        <f>SUM(AB81:AM81)</f>
        <v>0</v>
      </c>
      <c r="M81" s="775">
        <f>J81-SUM(P81:AA81)</f>
        <v>0</v>
      </c>
      <c r="N81" s="775">
        <f t="shared" ref="N81:N82" si="75">K81-SUM(AB81:AG81)</f>
        <v>0</v>
      </c>
      <c r="O81" s="775">
        <f t="shared" ref="O81:O82" si="76">L81-SUM(AB81:AM81)</f>
        <v>0</v>
      </c>
      <c r="P81" s="733">
        <v>2681415.9300000002</v>
      </c>
      <c r="Q81" s="733"/>
      <c r="R81" s="829"/>
      <c r="S81" s="829"/>
      <c r="T81" s="829"/>
      <c r="U81" s="829"/>
      <c r="V81" s="829"/>
      <c r="W81" s="829"/>
      <c r="X81" s="829"/>
      <c r="Y81" s="829"/>
      <c r="Z81" s="829"/>
      <c r="AA81" s="829"/>
      <c r="AB81" s="829"/>
      <c r="AC81" s="829"/>
      <c r="AD81" s="829"/>
      <c r="AE81" s="829"/>
      <c r="AF81" s="829"/>
      <c r="AG81" s="829"/>
      <c r="AH81" s="829"/>
      <c r="AI81" s="829"/>
      <c r="AJ81" s="829"/>
      <c r="AK81" s="829"/>
      <c r="AL81" s="829"/>
      <c r="AM81" s="829"/>
      <c r="AN81" s="690" t="s">
        <v>285</v>
      </c>
      <c r="AO81" s="710" t="s">
        <v>741</v>
      </c>
      <c r="AP81" s="1090" t="s">
        <v>1020</v>
      </c>
    </row>
    <row r="82" spans="1:42" ht="14.25" customHeight="1">
      <c r="E82" s="822"/>
      <c r="F82" s="289"/>
      <c r="G82" s="778" t="s">
        <v>0</v>
      </c>
      <c r="J82" s="739">
        <f t="shared" ref="J82:AM82" si="77">SUM(J81)</f>
        <v>2681415.9300000002</v>
      </c>
      <c r="K82" s="739">
        <f t="shared" si="77"/>
        <v>0</v>
      </c>
      <c r="L82" s="739">
        <f t="shared" si="77"/>
        <v>0</v>
      </c>
      <c r="M82" s="775">
        <f>J82-SUM(P82:AA82)</f>
        <v>0</v>
      </c>
      <c r="N82" s="775">
        <f t="shared" si="75"/>
        <v>0</v>
      </c>
      <c r="O82" s="775">
        <f t="shared" si="76"/>
        <v>0</v>
      </c>
      <c r="P82" s="739">
        <f t="shared" si="77"/>
        <v>2681415.9300000002</v>
      </c>
      <c r="Q82" s="739">
        <f t="shared" si="77"/>
        <v>0</v>
      </c>
      <c r="R82" s="782">
        <f t="shared" si="77"/>
        <v>0</v>
      </c>
      <c r="S82" s="782">
        <f t="shared" si="77"/>
        <v>0</v>
      </c>
      <c r="T82" s="782">
        <f t="shared" si="77"/>
        <v>0</v>
      </c>
      <c r="U82" s="782">
        <f t="shared" si="77"/>
        <v>0</v>
      </c>
      <c r="V82" s="782">
        <f t="shared" si="77"/>
        <v>0</v>
      </c>
      <c r="W82" s="782">
        <f t="shared" si="77"/>
        <v>0</v>
      </c>
      <c r="X82" s="782">
        <f t="shared" si="77"/>
        <v>0</v>
      </c>
      <c r="Y82" s="782">
        <f t="shared" si="77"/>
        <v>0</v>
      </c>
      <c r="Z82" s="782">
        <f t="shared" si="77"/>
        <v>0</v>
      </c>
      <c r="AA82" s="782">
        <f t="shared" si="77"/>
        <v>0</v>
      </c>
      <c r="AB82" s="782">
        <f t="shared" si="77"/>
        <v>0</v>
      </c>
      <c r="AC82" s="782">
        <f t="shared" si="77"/>
        <v>0</v>
      </c>
      <c r="AD82" s="782">
        <f t="shared" si="77"/>
        <v>0</v>
      </c>
      <c r="AE82" s="782">
        <f t="shared" si="77"/>
        <v>0</v>
      </c>
      <c r="AF82" s="782">
        <f t="shared" si="77"/>
        <v>0</v>
      </c>
      <c r="AG82" s="782">
        <f t="shared" si="77"/>
        <v>0</v>
      </c>
      <c r="AH82" s="782">
        <f t="shared" si="77"/>
        <v>0</v>
      </c>
      <c r="AI82" s="782">
        <f t="shared" si="77"/>
        <v>0</v>
      </c>
      <c r="AJ82" s="782">
        <f t="shared" si="77"/>
        <v>0</v>
      </c>
      <c r="AK82" s="782">
        <f t="shared" si="77"/>
        <v>0</v>
      </c>
      <c r="AL82" s="782">
        <f t="shared" si="77"/>
        <v>0</v>
      </c>
      <c r="AM82" s="782">
        <f t="shared" si="77"/>
        <v>0</v>
      </c>
      <c r="AN82" s="690"/>
      <c r="AO82" s="710"/>
    </row>
    <row r="83" spans="1:42" ht="14.25" customHeight="1">
      <c r="F83" s="289"/>
      <c r="M83" s="33"/>
      <c r="N83" s="33"/>
      <c r="O83" s="33"/>
      <c r="AN83" s="690" t="s">
        <v>285</v>
      </c>
      <c r="AO83" s="710"/>
    </row>
    <row r="84" spans="1:42" ht="14.25" customHeight="1">
      <c r="D84" s="820">
        <v>15</v>
      </c>
      <c r="E84" s="289" t="s">
        <v>892</v>
      </c>
      <c r="G84" s="778" t="s">
        <v>488</v>
      </c>
      <c r="H84" s="828" t="s">
        <v>519</v>
      </c>
      <c r="I84" s="291" t="s">
        <v>490</v>
      </c>
      <c r="J84" s="739"/>
      <c r="K84" s="739"/>
      <c r="L84" s="739"/>
      <c r="M84" s="33"/>
      <c r="N84" s="33"/>
      <c r="O84" s="33"/>
      <c r="P84" s="739"/>
      <c r="Q84" s="739"/>
      <c r="R84" s="739"/>
      <c r="S84" s="739"/>
      <c r="T84" s="739"/>
      <c r="U84" s="739"/>
      <c r="V84" s="739"/>
      <c r="W84" s="739"/>
      <c r="X84" s="739"/>
      <c r="Y84" s="739"/>
      <c r="Z84" s="739"/>
      <c r="AA84" s="739"/>
      <c r="AB84" s="739"/>
      <c r="AC84" s="739"/>
      <c r="AD84" s="739"/>
      <c r="AE84" s="739"/>
      <c r="AF84" s="739"/>
      <c r="AG84" s="739"/>
      <c r="AH84" s="739"/>
      <c r="AI84" s="739"/>
      <c r="AJ84" s="739"/>
      <c r="AK84" s="739"/>
      <c r="AL84" s="739"/>
      <c r="AM84" s="739"/>
      <c r="AN84" s="690" t="s">
        <v>285</v>
      </c>
      <c r="AO84" s="710"/>
    </row>
    <row r="85" spans="1:42" ht="14.25" customHeight="1" thickBot="1">
      <c r="E85" s="822">
        <v>1</v>
      </c>
      <c r="F85" s="830" t="s">
        <v>893</v>
      </c>
      <c r="H85" s="759">
        <v>69500.002399999998</v>
      </c>
      <c r="I85" s="292">
        <v>46023</v>
      </c>
      <c r="J85" s="733">
        <f>SUM(P85:AA85)</f>
        <v>65566.039999999994</v>
      </c>
      <c r="K85" s="733">
        <f>SUM(AB85:AG85)</f>
        <v>0</v>
      </c>
      <c r="L85" s="733">
        <f>SUM(AB85:AM85)</f>
        <v>0</v>
      </c>
      <c r="M85" s="775">
        <f>J85-SUM(P85:AA85)</f>
        <v>0</v>
      </c>
      <c r="N85" s="775">
        <f t="shared" ref="N85:N86" si="78">K85-SUM(AB85:AG85)</f>
        <v>0</v>
      </c>
      <c r="O85" s="775">
        <f t="shared" ref="O85:O86" si="79">L85-SUM(AB85:AM85)</f>
        <v>0</v>
      </c>
      <c r="P85" s="733">
        <v>65566.039999999994</v>
      </c>
      <c r="Q85" s="733"/>
      <c r="R85" s="742"/>
      <c r="S85" s="742"/>
      <c r="T85" s="742"/>
      <c r="U85" s="829"/>
      <c r="V85" s="829"/>
      <c r="W85" s="829"/>
      <c r="X85" s="829"/>
      <c r="Y85" s="829"/>
      <c r="Z85" s="829"/>
      <c r="AA85" s="829"/>
      <c r="AB85" s="829"/>
      <c r="AC85" s="829"/>
      <c r="AD85" s="829"/>
      <c r="AE85" s="829"/>
      <c r="AF85" s="829"/>
      <c r="AG85" s="829"/>
      <c r="AH85" s="829"/>
      <c r="AI85" s="829"/>
      <c r="AJ85" s="829"/>
      <c r="AK85" s="829"/>
      <c r="AL85" s="829"/>
      <c r="AM85" s="829"/>
      <c r="AN85" s="690" t="s">
        <v>285</v>
      </c>
      <c r="AO85" s="710" t="s">
        <v>741</v>
      </c>
      <c r="AP85" s="1090" t="s">
        <v>1020</v>
      </c>
    </row>
    <row r="86" spans="1:42" ht="14.25" customHeight="1">
      <c r="E86" s="822"/>
      <c r="G86" s="778" t="s">
        <v>0</v>
      </c>
      <c r="J86" s="739">
        <f t="shared" ref="J86:AM86" si="80">SUM(J85)</f>
        <v>65566.039999999994</v>
      </c>
      <c r="K86" s="739">
        <f t="shared" si="80"/>
        <v>0</v>
      </c>
      <c r="L86" s="739">
        <f t="shared" si="80"/>
        <v>0</v>
      </c>
      <c r="M86" s="775">
        <f>J86-SUM(P86:AA86)</f>
        <v>0</v>
      </c>
      <c r="N86" s="775">
        <f t="shared" si="78"/>
        <v>0</v>
      </c>
      <c r="O86" s="775">
        <f t="shared" si="79"/>
        <v>0</v>
      </c>
      <c r="P86" s="739">
        <f t="shared" si="80"/>
        <v>65566.039999999994</v>
      </c>
      <c r="Q86" s="739">
        <f t="shared" si="80"/>
        <v>0</v>
      </c>
      <c r="R86" s="739">
        <f t="shared" si="80"/>
        <v>0</v>
      </c>
      <c r="S86" s="739">
        <f t="shared" si="80"/>
        <v>0</v>
      </c>
      <c r="T86" s="739">
        <f t="shared" si="80"/>
        <v>0</v>
      </c>
      <c r="U86" s="782">
        <f t="shared" si="80"/>
        <v>0</v>
      </c>
      <c r="V86" s="782">
        <f t="shared" si="80"/>
        <v>0</v>
      </c>
      <c r="W86" s="782">
        <f t="shared" si="80"/>
        <v>0</v>
      </c>
      <c r="X86" s="782">
        <f t="shared" si="80"/>
        <v>0</v>
      </c>
      <c r="Y86" s="782">
        <f t="shared" si="80"/>
        <v>0</v>
      </c>
      <c r="Z86" s="782">
        <f t="shared" si="80"/>
        <v>0</v>
      </c>
      <c r="AA86" s="782">
        <f t="shared" si="80"/>
        <v>0</v>
      </c>
      <c r="AB86" s="782">
        <f t="shared" si="80"/>
        <v>0</v>
      </c>
      <c r="AC86" s="782">
        <f t="shared" si="80"/>
        <v>0</v>
      </c>
      <c r="AD86" s="782">
        <f t="shared" si="80"/>
        <v>0</v>
      </c>
      <c r="AE86" s="782">
        <f t="shared" si="80"/>
        <v>0</v>
      </c>
      <c r="AF86" s="782">
        <f t="shared" si="80"/>
        <v>0</v>
      </c>
      <c r="AG86" s="782">
        <f t="shared" si="80"/>
        <v>0</v>
      </c>
      <c r="AH86" s="782">
        <f t="shared" si="80"/>
        <v>0</v>
      </c>
      <c r="AI86" s="782">
        <f t="shared" si="80"/>
        <v>0</v>
      </c>
      <c r="AJ86" s="782">
        <f t="shared" si="80"/>
        <v>0</v>
      </c>
      <c r="AK86" s="782">
        <f t="shared" si="80"/>
        <v>0</v>
      </c>
      <c r="AL86" s="782">
        <f t="shared" si="80"/>
        <v>0</v>
      </c>
      <c r="AM86" s="782">
        <f t="shared" si="80"/>
        <v>0</v>
      </c>
      <c r="AN86" s="690"/>
      <c r="AO86" s="710"/>
    </row>
    <row r="87" spans="1:42" customFormat="1" ht="14.25" customHeight="1">
      <c r="A87" s="675"/>
      <c r="B87" s="675"/>
      <c r="C87" s="675"/>
      <c r="D87" s="676"/>
      <c r="E87" s="676"/>
      <c r="F87" s="758"/>
      <c r="G87" s="678"/>
      <c r="H87" s="759"/>
      <c r="I87" s="681"/>
      <c r="J87" s="676"/>
      <c r="K87" s="676"/>
      <c r="L87" s="676"/>
      <c r="M87" s="33"/>
      <c r="N87" s="33"/>
      <c r="O87" s="33"/>
      <c r="P87" s="676"/>
      <c r="Q87" s="676"/>
      <c r="R87" s="739"/>
      <c r="S87" s="739"/>
      <c r="T87" s="739"/>
      <c r="U87" s="676"/>
      <c r="V87" s="676"/>
      <c r="W87" s="676"/>
      <c r="X87" s="676"/>
      <c r="Y87" s="676"/>
      <c r="Z87" s="676"/>
      <c r="AA87" s="676"/>
      <c r="AB87" s="676"/>
      <c r="AC87" s="676"/>
      <c r="AD87" s="676"/>
      <c r="AE87" s="676"/>
      <c r="AF87" s="676"/>
      <c r="AG87" s="676"/>
      <c r="AH87" s="676"/>
      <c r="AI87" s="676"/>
      <c r="AJ87" s="676"/>
      <c r="AK87" s="676"/>
      <c r="AL87" s="676"/>
      <c r="AM87" s="676"/>
      <c r="AN87" s="690"/>
      <c r="AO87" s="710"/>
    </row>
    <row r="88" spans="1:42" ht="14.25" customHeight="1">
      <c r="D88" s="820">
        <v>16</v>
      </c>
      <c r="E88" s="289" t="s">
        <v>894</v>
      </c>
      <c r="G88" s="778" t="s">
        <v>488</v>
      </c>
      <c r="H88" s="828" t="s">
        <v>519</v>
      </c>
      <c r="I88" s="291" t="s">
        <v>490</v>
      </c>
      <c r="J88" s="739"/>
      <c r="K88" s="739"/>
      <c r="L88" s="739"/>
      <c r="M88" s="33"/>
      <c r="N88" s="33"/>
      <c r="O88" s="33"/>
      <c r="P88" s="739"/>
      <c r="Q88" s="739"/>
      <c r="R88" s="739"/>
      <c r="S88" s="739"/>
      <c r="T88" s="739"/>
      <c r="U88" s="739"/>
      <c r="V88" s="739"/>
      <c r="W88" s="739"/>
      <c r="X88" s="739"/>
      <c r="Y88" s="739"/>
      <c r="Z88" s="739"/>
      <c r="AA88" s="739"/>
      <c r="AB88" s="739"/>
      <c r="AC88" s="739"/>
      <c r="AD88" s="739"/>
      <c r="AE88" s="739"/>
      <c r="AF88" s="739"/>
      <c r="AG88" s="739"/>
      <c r="AH88" s="739"/>
      <c r="AI88" s="739"/>
      <c r="AJ88" s="739"/>
      <c r="AK88" s="739"/>
      <c r="AL88" s="739"/>
      <c r="AM88" s="739"/>
      <c r="AN88" s="690" t="s">
        <v>285</v>
      </c>
      <c r="AO88" s="710"/>
    </row>
    <row r="89" spans="1:42" ht="14.25" customHeight="1" thickBot="1">
      <c r="E89" s="822">
        <v>1</v>
      </c>
      <c r="F89" s="830" t="s">
        <v>895</v>
      </c>
      <c r="H89" s="759">
        <v>190130</v>
      </c>
      <c r="I89" s="292">
        <v>46054</v>
      </c>
      <c r="J89" s="733">
        <f>SUM(P89:AA89)</f>
        <v>179367.92</v>
      </c>
      <c r="K89" s="733">
        <f>SUM(AB89:AG89)</f>
        <v>0</v>
      </c>
      <c r="L89" s="733">
        <f>SUM(AB89:AM89)</f>
        <v>0</v>
      </c>
      <c r="M89" s="775">
        <f>J89-SUM(P89:AA89)</f>
        <v>0</v>
      </c>
      <c r="N89" s="775">
        <f t="shared" ref="N89:N90" si="81">K89-SUM(AB89:AG89)</f>
        <v>0</v>
      </c>
      <c r="O89" s="775">
        <f t="shared" ref="O89:O90" si="82">L89-SUM(AB89:AM89)</f>
        <v>0</v>
      </c>
      <c r="P89" s="733"/>
      <c r="Q89" s="733">
        <v>179367.92</v>
      </c>
      <c r="R89" s="829"/>
      <c r="S89" s="829"/>
      <c r="T89" s="829"/>
      <c r="U89" s="829"/>
      <c r="V89" s="829"/>
      <c r="W89" s="829"/>
      <c r="X89" s="829"/>
      <c r="Y89" s="829"/>
      <c r="Z89" s="829"/>
      <c r="AA89" s="829"/>
      <c r="AB89" s="829"/>
      <c r="AC89" s="829"/>
      <c r="AD89" s="829"/>
      <c r="AE89" s="829"/>
      <c r="AF89" s="829"/>
      <c r="AG89" s="829"/>
      <c r="AH89" s="829"/>
      <c r="AI89" s="829"/>
      <c r="AJ89" s="829"/>
      <c r="AK89" s="829"/>
      <c r="AL89" s="829"/>
      <c r="AM89" s="829"/>
      <c r="AN89" s="690" t="s">
        <v>285</v>
      </c>
      <c r="AO89" s="710" t="s">
        <v>741</v>
      </c>
      <c r="AP89" s="1090" t="s">
        <v>1020</v>
      </c>
    </row>
    <row r="90" spans="1:42" ht="14.25" customHeight="1">
      <c r="E90" s="822"/>
      <c r="G90" s="778" t="s">
        <v>0</v>
      </c>
      <c r="J90" s="739">
        <f t="shared" ref="J90:AM90" si="83">SUM(J89)</f>
        <v>179367.92</v>
      </c>
      <c r="K90" s="739">
        <f t="shared" si="83"/>
        <v>0</v>
      </c>
      <c r="L90" s="739">
        <f t="shared" si="83"/>
        <v>0</v>
      </c>
      <c r="M90" s="775">
        <f>J90-SUM(P90:AA90)</f>
        <v>0</v>
      </c>
      <c r="N90" s="775">
        <f t="shared" si="81"/>
        <v>0</v>
      </c>
      <c r="O90" s="775">
        <f t="shared" si="82"/>
        <v>0</v>
      </c>
      <c r="P90" s="739">
        <f t="shared" si="83"/>
        <v>0</v>
      </c>
      <c r="Q90" s="739">
        <f t="shared" si="83"/>
        <v>179367.92</v>
      </c>
      <c r="R90" s="782">
        <f>SUM(R89)</f>
        <v>0</v>
      </c>
      <c r="S90" s="782">
        <f>SUM(S89)</f>
        <v>0</v>
      </c>
      <c r="T90" s="782">
        <f t="shared" si="83"/>
        <v>0</v>
      </c>
      <c r="U90" s="782">
        <f t="shared" si="83"/>
        <v>0</v>
      </c>
      <c r="V90" s="782">
        <f t="shared" si="83"/>
        <v>0</v>
      </c>
      <c r="W90" s="782">
        <f t="shared" si="83"/>
        <v>0</v>
      </c>
      <c r="X90" s="782">
        <f t="shared" si="83"/>
        <v>0</v>
      </c>
      <c r="Y90" s="782">
        <f t="shared" si="83"/>
        <v>0</v>
      </c>
      <c r="Z90" s="782">
        <f t="shared" si="83"/>
        <v>0</v>
      </c>
      <c r="AA90" s="782">
        <f t="shared" si="83"/>
        <v>0</v>
      </c>
      <c r="AB90" s="782">
        <f t="shared" si="83"/>
        <v>0</v>
      </c>
      <c r="AC90" s="782">
        <f t="shared" si="83"/>
        <v>0</v>
      </c>
      <c r="AD90" s="782">
        <f t="shared" si="83"/>
        <v>0</v>
      </c>
      <c r="AE90" s="782">
        <f t="shared" si="83"/>
        <v>0</v>
      </c>
      <c r="AF90" s="782">
        <f t="shared" si="83"/>
        <v>0</v>
      </c>
      <c r="AG90" s="782">
        <f t="shared" si="83"/>
        <v>0</v>
      </c>
      <c r="AH90" s="782">
        <f t="shared" si="83"/>
        <v>0</v>
      </c>
      <c r="AI90" s="782">
        <f t="shared" si="83"/>
        <v>0</v>
      </c>
      <c r="AJ90" s="782">
        <f t="shared" si="83"/>
        <v>0</v>
      </c>
      <c r="AK90" s="782">
        <f t="shared" si="83"/>
        <v>0</v>
      </c>
      <c r="AL90" s="782">
        <f t="shared" si="83"/>
        <v>0</v>
      </c>
      <c r="AM90" s="782">
        <f t="shared" si="83"/>
        <v>0</v>
      </c>
      <c r="AN90" s="690"/>
      <c r="AO90" s="710"/>
    </row>
    <row r="91" spans="1:42" customFormat="1" ht="14.25" customHeight="1">
      <c r="A91" s="675"/>
      <c r="B91" s="675"/>
      <c r="C91" s="675"/>
      <c r="D91" s="676"/>
      <c r="E91" s="676"/>
      <c r="F91" s="758"/>
      <c r="G91" s="678"/>
      <c r="H91" s="759"/>
      <c r="I91" s="681"/>
      <c r="J91" s="676"/>
      <c r="K91" s="676"/>
      <c r="L91" s="676"/>
      <c r="M91" s="33"/>
      <c r="N91" s="33"/>
      <c r="O91" s="33"/>
      <c r="P91" s="676"/>
      <c r="Q91" s="676"/>
      <c r="R91" s="676"/>
      <c r="S91" s="676"/>
      <c r="T91" s="676"/>
      <c r="U91" s="676"/>
      <c r="V91" s="676"/>
      <c r="W91" s="676"/>
      <c r="X91" s="676"/>
      <c r="Y91" s="676"/>
      <c r="Z91" s="676"/>
      <c r="AA91" s="676"/>
      <c r="AB91" s="676"/>
      <c r="AC91" s="676"/>
      <c r="AD91" s="676"/>
      <c r="AE91" s="676"/>
      <c r="AF91" s="676"/>
      <c r="AG91" s="676"/>
      <c r="AH91" s="676"/>
      <c r="AI91" s="676"/>
      <c r="AJ91" s="676"/>
      <c r="AK91" s="676"/>
      <c r="AL91" s="676"/>
      <c r="AM91" s="676"/>
      <c r="AN91" s="690"/>
      <c r="AO91" s="710"/>
      <c r="AP91" s="675"/>
    </row>
    <row r="92" spans="1:42" customFormat="1" ht="14.25" customHeight="1">
      <c r="A92" s="675"/>
      <c r="B92" s="675"/>
      <c r="C92" s="675"/>
      <c r="D92" s="676"/>
      <c r="E92" s="676"/>
      <c r="F92" s="758"/>
      <c r="G92" s="678"/>
      <c r="H92" s="759"/>
      <c r="I92" s="681"/>
      <c r="J92" s="676"/>
      <c r="K92" s="676"/>
      <c r="L92" s="676"/>
      <c r="M92" s="33"/>
      <c r="N92" s="33"/>
      <c r="O92" s="33"/>
      <c r="P92" s="676"/>
      <c r="Q92" s="676"/>
      <c r="R92" s="676"/>
      <c r="S92" s="676"/>
      <c r="T92" s="676"/>
      <c r="U92" s="676"/>
      <c r="V92" s="676"/>
      <c r="W92" s="676"/>
      <c r="X92" s="676"/>
      <c r="Y92" s="676"/>
      <c r="Z92" s="676"/>
      <c r="AA92" s="676"/>
      <c r="AB92" s="676"/>
      <c r="AC92" s="676"/>
      <c r="AD92" s="676"/>
      <c r="AE92" s="676"/>
      <c r="AF92" s="676"/>
      <c r="AG92" s="676"/>
      <c r="AH92" s="676"/>
      <c r="AI92" s="676"/>
      <c r="AJ92" s="676"/>
      <c r="AK92" s="676"/>
      <c r="AL92" s="676"/>
      <c r="AM92" s="676"/>
      <c r="AN92" s="690"/>
      <c r="AO92" s="710"/>
      <c r="AP92" s="675"/>
    </row>
    <row r="93" spans="1:42" s="690" customFormat="1" ht="14.25" customHeight="1">
      <c r="A93" s="690" t="s">
        <v>285</v>
      </c>
      <c r="B93" s="699" t="s">
        <v>494</v>
      </c>
      <c r="C93" s="702"/>
      <c r="D93" s="702"/>
      <c r="E93" s="762"/>
      <c r="F93" s="762"/>
      <c r="G93" s="702"/>
      <c r="H93" s="763"/>
      <c r="I93" s="743"/>
      <c r="J93" s="700"/>
      <c r="K93" s="700"/>
      <c r="L93" s="700"/>
      <c r="M93" s="700"/>
      <c r="N93" s="700"/>
      <c r="O93" s="700"/>
      <c r="P93" s="700"/>
      <c r="Q93" s="700"/>
      <c r="R93" s="700"/>
      <c r="S93" s="700"/>
      <c r="T93" s="700"/>
      <c r="U93" s="700"/>
      <c r="V93" s="700"/>
      <c r="W93" s="700"/>
      <c r="X93" s="700"/>
      <c r="Y93" s="700"/>
      <c r="Z93" s="700"/>
      <c r="AA93" s="700"/>
      <c r="AB93" s="700"/>
      <c r="AC93" s="700"/>
      <c r="AD93" s="700"/>
      <c r="AE93" s="700"/>
      <c r="AF93" s="700"/>
      <c r="AG93" s="700"/>
      <c r="AH93" s="700"/>
      <c r="AI93" s="700"/>
      <c r="AJ93" s="700"/>
      <c r="AK93" s="700"/>
      <c r="AL93" s="700"/>
      <c r="AM93" s="700"/>
      <c r="AN93" s="690" t="s">
        <v>285</v>
      </c>
      <c r="AO93" s="710"/>
    </row>
    <row r="94" spans="1:42" ht="14.25" customHeight="1">
      <c r="C94" s="819"/>
      <c r="D94" s="678"/>
      <c r="E94" s="822"/>
      <c r="M94" s="33"/>
      <c r="N94" s="33"/>
      <c r="O94" s="33"/>
      <c r="AN94" s="690" t="s">
        <v>285</v>
      </c>
      <c r="AO94" s="710"/>
    </row>
    <row r="95" spans="1:42" ht="14.25" customHeight="1">
      <c r="C95" s="713" t="s">
        <v>319</v>
      </c>
      <c r="D95" s="678"/>
      <c r="E95" s="822"/>
      <c r="G95" s="766" t="s">
        <v>517</v>
      </c>
      <c r="M95" s="33"/>
      <c r="N95" s="33"/>
      <c r="O95" s="33"/>
      <c r="AN95" s="690" t="s">
        <v>285</v>
      </c>
      <c r="AO95" s="710"/>
    </row>
    <row r="96" spans="1:42" ht="14.25" customHeight="1">
      <c r="C96" s="819"/>
      <c r="D96" s="914">
        <v>1</v>
      </c>
      <c r="E96" s="915" t="s">
        <v>928</v>
      </c>
      <c r="F96" s="916"/>
      <c r="G96" s="547"/>
      <c r="H96" s="405"/>
      <c r="I96"/>
      <c r="J96"/>
      <c r="K96"/>
      <c r="L96"/>
      <c r="M96" s="33"/>
      <c r="N96" s="33"/>
      <c r="O96" s="33"/>
      <c r="P96"/>
      <c r="Q96"/>
      <c r="R96"/>
      <c r="S96"/>
      <c r="T96"/>
      <c r="U96"/>
      <c r="V96"/>
      <c r="W96"/>
      <c r="X96"/>
      <c r="Y96"/>
      <c r="Z96"/>
      <c r="AA96"/>
      <c r="AB96"/>
      <c r="AC96"/>
      <c r="AD96"/>
      <c r="AE96"/>
      <c r="AF96"/>
      <c r="AG96"/>
      <c r="AH96"/>
      <c r="AI96"/>
      <c r="AJ96"/>
      <c r="AK96"/>
      <c r="AL96"/>
      <c r="AM96"/>
      <c r="AN96" s="690" t="s">
        <v>285</v>
      </c>
      <c r="AO96" s="710"/>
    </row>
    <row r="97" spans="3:42" ht="14.25" customHeight="1" thickBot="1">
      <c r="C97" s="819"/>
      <c r="D97" s="914"/>
      <c r="E97" s="915"/>
      <c r="F97" s="919" t="s">
        <v>929</v>
      </c>
      <c r="G97" s="290"/>
      <c r="H97" s="920">
        <v>300000000</v>
      </c>
      <c r="I97" s="921" t="s">
        <v>930</v>
      </c>
      <c r="J97" s="922">
        <f>SUM(P97:AA97)</f>
        <v>28301886.809999999</v>
      </c>
      <c r="K97" s="922">
        <f>SUM(AB97:AG97)</f>
        <v>47169811.32</v>
      </c>
      <c r="L97" s="922">
        <f>SUM(AB97:AM97)</f>
        <v>94339622.640000001</v>
      </c>
      <c r="M97" s="775">
        <f>J97-SUM(P97:AA97)</f>
        <v>0</v>
      </c>
      <c r="N97" s="775">
        <f t="shared" ref="N97:N98" si="84">K97-SUM(AB97:AG97)</f>
        <v>0</v>
      </c>
      <c r="O97" s="775">
        <f>L97-SUM(AB97:AM97)</f>
        <v>0</v>
      </c>
      <c r="P97" s="833"/>
      <c r="Q97" s="833"/>
      <c r="R97" s="834"/>
      <c r="S97" s="1051">
        <f>ROUND(10000000/3/1.06,2)</f>
        <v>3144654.09</v>
      </c>
      <c r="T97" s="1051">
        <f>ROUND(10000000/3/1.06,2)</f>
        <v>3144654.09</v>
      </c>
      <c r="U97" s="1051">
        <f>ROUND(10000000/3/1.06,2)</f>
        <v>3144654.09</v>
      </c>
      <c r="V97" s="1051">
        <f t="shared" ref="V97:AA97" si="85">ROUND(20000000/6/1.06,2)</f>
        <v>3144654.09</v>
      </c>
      <c r="W97" s="1051">
        <f t="shared" si="85"/>
        <v>3144654.09</v>
      </c>
      <c r="X97" s="1051">
        <f t="shared" si="85"/>
        <v>3144654.09</v>
      </c>
      <c r="Y97" s="1051">
        <f t="shared" si="85"/>
        <v>3144654.09</v>
      </c>
      <c r="Z97" s="1051">
        <f t="shared" si="85"/>
        <v>3144654.09</v>
      </c>
      <c r="AA97" s="1051">
        <f t="shared" si="85"/>
        <v>3144654.09</v>
      </c>
      <c r="AB97" s="1051">
        <f>ROUND(50000000/6/1.06,2)</f>
        <v>7861635.2199999997</v>
      </c>
      <c r="AC97" s="1051">
        <f>ROUND(50000000/6/1.06,2)</f>
        <v>7861635.2199999997</v>
      </c>
      <c r="AD97" s="1051">
        <f>ROUND(50000000/6/1.06,2)</f>
        <v>7861635.2199999997</v>
      </c>
      <c r="AE97" s="1051">
        <f t="shared" ref="AE97:AM97" si="86">ROUND(50000000/6/1.06,2)</f>
        <v>7861635.2199999997</v>
      </c>
      <c r="AF97" s="1051">
        <f t="shared" si="86"/>
        <v>7861635.2199999997</v>
      </c>
      <c r="AG97" s="1051">
        <f t="shared" si="86"/>
        <v>7861635.2199999997</v>
      </c>
      <c r="AH97" s="1051">
        <f t="shared" si="86"/>
        <v>7861635.2199999997</v>
      </c>
      <c r="AI97" s="1051">
        <f t="shared" si="86"/>
        <v>7861635.2199999997</v>
      </c>
      <c r="AJ97" s="1051">
        <f t="shared" si="86"/>
        <v>7861635.2199999997</v>
      </c>
      <c r="AK97" s="1051">
        <f t="shared" si="86"/>
        <v>7861635.2199999997</v>
      </c>
      <c r="AL97" s="1051">
        <f t="shared" si="86"/>
        <v>7861635.2199999997</v>
      </c>
      <c r="AM97" s="1051">
        <f t="shared" si="86"/>
        <v>7861635.2199999997</v>
      </c>
      <c r="AN97" s="690" t="s">
        <v>285</v>
      </c>
      <c r="AO97" s="710" t="s">
        <v>742</v>
      </c>
      <c r="AP97" s="1091" t="s">
        <v>1021</v>
      </c>
    </row>
    <row r="98" spans="3:42" s="741" customFormat="1" ht="14.25" customHeight="1">
      <c r="C98" s="836"/>
      <c r="D98" s="923"/>
      <c r="E98" s="924"/>
      <c r="F98" s="925"/>
      <c r="G98" s="778" t="s">
        <v>0</v>
      </c>
      <c r="H98" s="926"/>
      <c r="I98" s="927"/>
      <c r="J98" s="928">
        <f>SUM(J97)</f>
        <v>28301886.809999999</v>
      </c>
      <c r="K98" s="928">
        <f>SUM(K97)</f>
        <v>47169811.32</v>
      </c>
      <c r="L98" s="928">
        <f>SUM(L97)</f>
        <v>94339622.640000001</v>
      </c>
      <c r="M98" s="775">
        <f>J98-SUM(P98:AA98)</f>
        <v>0</v>
      </c>
      <c r="N98" s="775">
        <f t="shared" si="84"/>
        <v>0</v>
      </c>
      <c r="O98" s="775">
        <f t="shared" ref="O98" si="87">L98-SUM(AB98:AM98)</f>
        <v>0</v>
      </c>
      <c r="P98" s="928">
        <f t="shared" ref="P98:AM98" si="88">SUM(P97)</f>
        <v>0</v>
      </c>
      <c r="Q98" s="928">
        <f t="shared" si="88"/>
        <v>0</v>
      </c>
      <c r="R98" s="928">
        <f t="shared" si="88"/>
        <v>0</v>
      </c>
      <c r="S98" s="928">
        <f t="shared" si="88"/>
        <v>3144654.09</v>
      </c>
      <c r="T98" s="928">
        <f t="shared" si="88"/>
        <v>3144654.09</v>
      </c>
      <c r="U98" s="928">
        <f t="shared" si="88"/>
        <v>3144654.09</v>
      </c>
      <c r="V98" s="928">
        <f t="shared" si="88"/>
        <v>3144654.09</v>
      </c>
      <c r="W98" s="928">
        <f t="shared" si="88"/>
        <v>3144654.09</v>
      </c>
      <c r="X98" s="928">
        <f t="shared" si="88"/>
        <v>3144654.09</v>
      </c>
      <c r="Y98" s="928">
        <f t="shared" si="88"/>
        <v>3144654.09</v>
      </c>
      <c r="Z98" s="928">
        <f t="shared" si="88"/>
        <v>3144654.09</v>
      </c>
      <c r="AA98" s="928">
        <f t="shared" si="88"/>
        <v>3144654.09</v>
      </c>
      <c r="AB98" s="928">
        <f t="shared" si="88"/>
        <v>7861635.2199999997</v>
      </c>
      <c r="AC98" s="928">
        <f t="shared" si="88"/>
        <v>7861635.2199999997</v>
      </c>
      <c r="AD98" s="928">
        <f t="shared" si="88"/>
        <v>7861635.2199999997</v>
      </c>
      <c r="AE98" s="928">
        <f t="shared" si="88"/>
        <v>7861635.2199999997</v>
      </c>
      <c r="AF98" s="928">
        <f t="shared" si="88"/>
        <v>7861635.2199999997</v>
      </c>
      <c r="AG98" s="928">
        <f t="shared" si="88"/>
        <v>7861635.2199999997</v>
      </c>
      <c r="AH98" s="928">
        <f t="shared" si="88"/>
        <v>7861635.2199999997</v>
      </c>
      <c r="AI98" s="928">
        <f t="shared" si="88"/>
        <v>7861635.2199999997</v>
      </c>
      <c r="AJ98" s="928">
        <f t="shared" si="88"/>
        <v>7861635.2199999997</v>
      </c>
      <c r="AK98" s="928">
        <f t="shared" si="88"/>
        <v>7861635.2199999997</v>
      </c>
      <c r="AL98" s="928">
        <f t="shared" si="88"/>
        <v>7861635.2199999997</v>
      </c>
      <c r="AM98" s="928">
        <f t="shared" si="88"/>
        <v>7861635.2199999997</v>
      </c>
      <c r="AN98" s="708" t="s">
        <v>285</v>
      </c>
      <c r="AO98" s="740"/>
      <c r="AP98" s="1092"/>
    </row>
    <row r="99" spans="3:42" ht="14.25" customHeight="1">
      <c r="C99" s="819"/>
      <c r="D99" s="914"/>
      <c r="E99" s="929"/>
      <c r="F99" s="837"/>
      <c r="G99" s="290"/>
      <c r="H99" s="831"/>
      <c r="I99" s="832"/>
      <c r="J99" s="930"/>
      <c r="K99" s="930"/>
      <c r="L99" s="930"/>
      <c r="M99" s="33"/>
      <c r="N99" s="33"/>
      <c r="O99" s="33"/>
      <c r="P99" s="838"/>
      <c r="Q99" s="838"/>
      <c r="R99" s="838"/>
      <c r="S99" s="838"/>
      <c r="T99" s="838"/>
      <c r="U99" s="838"/>
      <c r="V99" s="838"/>
      <c r="W99" s="838"/>
      <c r="X99" s="838"/>
      <c r="Y99" s="838"/>
      <c r="Z99" s="838"/>
      <c r="AA99" s="839"/>
      <c r="AB99" s="838"/>
      <c r="AC99" s="838"/>
      <c r="AD99" s="838"/>
      <c r="AE99" s="838"/>
      <c r="AF99" s="838"/>
      <c r="AG99" s="838"/>
      <c r="AH99" s="838"/>
      <c r="AI99" s="838"/>
      <c r="AJ99" s="838"/>
      <c r="AK99" s="838"/>
      <c r="AL99" s="838"/>
      <c r="AM99" s="838"/>
      <c r="AN99" s="690" t="s">
        <v>285</v>
      </c>
      <c r="AO99" s="710"/>
    </row>
    <row r="100" spans="3:42" ht="14.25" customHeight="1">
      <c r="D100" s="914">
        <v>2</v>
      </c>
      <c r="E100" s="915" t="s">
        <v>931</v>
      </c>
      <c r="F100" s="919"/>
      <c r="H100" s="920"/>
      <c r="I100" s="921"/>
      <c r="J100" s="930"/>
      <c r="K100" s="930"/>
      <c r="L100" s="930"/>
      <c r="P100" s="838"/>
      <c r="Q100" s="838"/>
      <c r="R100" s="838"/>
      <c r="S100" s="838"/>
      <c r="T100" s="838"/>
      <c r="U100" s="838"/>
      <c r="V100" s="838"/>
      <c r="W100" s="838"/>
      <c r="X100" s="838"/>
      <c r="Y100" s="838"/>
      <c r="Z100" s="838"/>
      <c r="AA100" s="838"/>
      <c r="AB100" s="838"/>
      <c r="AC100" s="838"/>
      <c r="AD100" s="838"/>
      <c r="AE100" s="838"/>
      <c r="AF100" s="838"/>
      <c r="AG100" s="838"/>
      <c r="AH100" s="838"/>
      <c r="AI100" s="838"/>
      <c r="AJ100" s="838"/>
      <c r="AK100" s="838"/>
      <c r="AL100" s="838"/>
      <c r="AM100" s="838"/>
      <c r="AN100" s="690" t="s">
        <v>285</v>
      </c>
      <c r="AO100" s="710"/>
    </row>
    <row r="101" spans="3:42" ht="14.25" customHeight="1" thickBot="1">
      <c r="D101" s="914"/>
      <c r="E101" s="931"/>
      <c r="F101" s="919" t="s">
        <v>929</v>
      </c>
      <c r="H101" s="920">
        <v>300000000</v>
      </c>
      <c r="I101" s="921" t="s">
        <v>930</v>
      </c>
      <c r="J101" s="922">
        <f>SUM(P101:AA101)</f>
        <v>37735849.049999997</v>
      </c>
      <c r="K101" s="922">
        <f>SUM(AB101:AG101)</f>
        <v>47169811.32</v>
      </c>
      <c r="L101" s="922">
        <f>SUM(AB101:AM101)</f>
        <v>94339622.640000001</v>
      </c>
      <c r="M101" s="775">
        <f>J101-SUM(P101:AA101)</f>
        <v>0</v>
      </c>
      <c r="N101" s="775">
        <f t="shared" ref="N101:N102" si="89">K101-SUM(AB101:AG101)</f>
        <v>0</v>
      </c>
      <c r="O101" s="775">
        <f>L101-SUM(AB101:AM101)</f>
        <v>0</v>
      </c>
      <c r="P101" s="922"/>
      <c r="Q101" s="922"/>
      <c r="R101" s="932"/>
      <c r="S101" s="1051">
        <f>ROUND(10000000/3/1.06,2)</f>
        <v>3144654.09</v>
      </c>
      <c r="T101" s="1051">
        <f>ROUND(10000000/3/1.06,2)</f>
        <v>3144654.09</v>
      </c>
      <c r="U101" s="1051">
        <f>ROUND(10000000/3/1.06,2)</f>
        <v>3144654.09</v>
      </c>
      <c r="V101" s="1051">
        <f t="shared" ref="V101:AA101" si="90">ROUND(30000000/6/1.06,2)</f>
        <v>4716981.13</v>
      </c>
      <c r="W101" s="1051">
        <f t="shared" si="90"/>
        <v>4716981.13</v>
      </c>
      <c r="X101" s="1051">
        <f t="shared" si="90"/>
        <v>4716981.13</v>
      </c>
      <c r="Y101" s="1051">
        <f t="shared" si="90"/>
        <v>4716981.13</v>
      </c>
      <c r="Z101" s="1051">
        <f t="shared" si="90"/>
        <v>4716981.13</v>
      </c>
      <c r="AA101" s="1051">
        <f t="shared" si="90"/>
        <v>4716981.13</v>
      </c>
      <c r="AB101" s="1051">
        <f t="shared" ref="AB101:AM101" si="91">ROUND(50000000/6/1.06,2)</f>
        <v>7861635.2199999997</v>
      </c>
      <c r="AC101" s="1051">
        <f t="shared" si="91"/>
        <v>7861635.2199999997</v>
      </c>
      <c r="AD101" s="1051">
        <f t="shared" si="91"/>
        <v>7861635.2199999997</v>
      </c>
      <c r="AE101" s="1051">
        <f t="shared" si="91"/>
        <v>7861635.2199999997</v>
      </c>
      <c r="AF101" s="1051">
        <f t="shared" si="91"/>
        <v>7861635.2199999997</v>
      </c>
      <c r="AG101" s="1051">
        <f t="shared" si="91"/>
        <v>7861635.2199999997</v>
      </c>
      <c r="AH101" s="1051">
        <f t="shared" si="91"/>
        <v>7861635.2199999997</v>
      </c>
      <c r="AI101" s="1051">
        <f t="shared" si="91"/>
        <v>7861635.2199999997</v>
      </c>
      <c r="AJ101" s="1051">
        <f t="shared" si="91"/>
        <v>7861635.2199999997</v>
      </c>
      <c r="AK101" s="1051">
        <f t="shared" si="91"/>
        <v>7861635.2199999997</v>
      </c>
      <c r="AL101" s="1051">
        <f t="shared" si="91"/>
        <v>7861635.2199999997</v>
      </c>
      <c r="AM101" s="1051">
        <f t="shared" si="91"/>
        <v>7861635.2199999997</v>
      </c>
      <c r="AN101" s="690" t="s">
        <v>285</v>
      </c>
      <c r="AO101" s="710" t="s">
        <v>742</v>
      </c>
      <c r="AP101" s="1091" t="s">
        <v>1021</v>
      </c>
    </row>
    <row r="102" spans="3:42" ht="14.25" customHeight="1">
      <c r="D102" s="914"/>
      <c r="E102" s="931"/>
      <c r="F102" s="915"/>
      <c r="H102" s="926"/>
      <c r="I102" s="921"/>
      <c r="J102" s="928">
        <f>SUM(J101:J101)</f>
        <v>37735849.049999997</v>
      </c>
      <c r="K102" s="928">
        <f>SUM(K101:K101)</f>
        <v>47169811.32</v>
      </c>
      <c r="L102" s="928">
        <f>SUM(L101:L101)</f>
        <v>94339622.640000001</v>
      </c>
      <c r="M102" s="775">
        <f>J102-SUM(P102:AA102)</f>
        <v>0</v>
      </c>
      <c r="N102" s="775">
        <f t="shared" si="89"/>
        <v>0</v>
      </c>
      <c r="O102" s="775">
        <f t="shared" ref="O102" si="92">L102-SUM(AB102:AM102)</f>
        <v>0</v>
      </c>
      <c r="P102" s="928">
        <f t="shared" ref="P102:AF102" si="93">SUM(P101:P101)</f>
        <v>0</v>
      </c>
      <c r="Q102" s="928">
        <f t="shared" si="93"/>
        <v>0</v>
      </c>
      <c r="R102" s="928">
        <f t="shared" si="93"/>
        <v>0</v>
      </c>
      <c r="S102" s="928">
        <f t="shared" si="93"/>
        <v>3144654.09</v>
      </c>
      <c r="T102" s="928">
        <f t="shared" si="93"/>
        <v>3144654.09</v>
      </c>
      <c r="U102" s="928">
        <f t="shared" si="93"/>
        <v>3144654.09</v>
      </c>
      <c r="V102" s="928">
        <f t="shared" si="93"/>
        <v>4716981.13</v>
      </c>
      <c r="W102" s="928">
        <f t="shared" si="93"/>
        <v>4716981.13</v>
      </c>
      <c r="X102" s="928">
        <f t="shared" si="93"/>
        <v>4716981.13</v>
      </c>
      <c r="Y102" s="928">
        <f t="shared" si="93"/>
        <v>4716981.13</v>
      </c>
      <c r="Z102" s="928">
        <f t="shared" si="93"/>
        <v>4716981.13</v>
      </c>
      <c r="AA102" s="928">
        <f t="shared" si="93"/>
        <v>4716981.13</v>
      </c>
      <c r="AB102" s="928">
        <f t="shared" si="93"/>
        <v>7861635.2199999997</v>
      </c>
      <c r="AC102" s="928">
        <f t="shared" si="93"/>
        <v>7861635.2199999997</v>
      </c>
      <c r="AD102" s="928">
        <f t="shared" si="93"/>
        <v>7861635.2199999997</v>
      </c>
      <c r="AE102" s="928">
        <f t="shared" si="93"/>
        <v>7861635.2199999997</v>
      </c>
      <c r="AF102" s="928">
        <f t="shared" si="93"/>
        <v>7861635.2199999997</v>
      </c>
      <c r="AG102" s="928">
        <f>SUM(AG101:AG101)</f>
        <v>7861635.2199999997</v>
      </c>
      <c r="AH102" s="928">
        <f t="shared" ref="AH102:AM102" si="94">SUM(AH101:AH101)</f>
        <v>7861635.2199999997</v>
      </c>
      <c r="AI102" s="928">
        <f t="shared" si="94"/>
        <v>7861635.2199999997</v>
      </c>
      <c r="AJ102" s="928">
        <f t="shared" si="94"/>
        <v>7861635.2199999997</v>
      </c>
      <c r="AK102" s="928">
        <f t="shared" si="94"/>
        <v>7861635.2199999997</v>
      </c>
      <c r="AL102" s="928">
        <f t="shared" si="94"/>
        <v>7861635.2199999997</v>
      </c>
      <c r="AM102" s="928">
        <f t="shared" si="94"/>
        <v>7861635.2199999997</v>
      </c>
      <c r="AN102" s="690" t="s">
        <v>285</v>
      </c>
      <c r="AO102" s="710"/>
    </row>
    <row r="103" spans="3:42" ht="14.25" customHeight="1">
      <c r="D103" s="547"/>
      <c r="E103" s="918"/>
      <c r="F103" s="916"/>
      <c r="H103" s="917"/>
      <c r="I103" s="918"/>
      <c r="J103"/>
      <c r="K103"/>
      <c r="L103"/>
      <c r="P103"/>
      <c r="Q103"/>
      <c r="R103"/>
      <c r="S103"/>
      <c r="T103"/>
      <c r="U103"/>
      <c r="V103"/>
      <c r="W103"/>
      <c r="X103"/>
      <c r="Y103"/>
      <c r="Z103"/>
      <c r="AA103"/>
      <c r="AB103"/>
      <c r="AC103"/>
      <c r="AD103"/>
      <c r="AE103"/>
      <c r="AF103"/>
      <c r="AG103"/>
      <c r="AH103"/>
      <c r="AI103"/>
      <c r="AJ103"/>
      <c r="AK103"/>
      <c r="AL103"/>
      <c r="AM103"/>
      <c r="AN103" s="690" t="s">
        <v>285</v>
      </c>
      <c r="AO103" s="710"/>
    </row>
    <row r="104" spans="3:42" ht="14.25" customHeight="1">
      <c r="D104" s="914">
        <v>3</v>
      </c>
      <c r="E104" s="915" t="s">
        <v>932</v>
      </c>
      <c r="F104" s="933"/>
      <c r="H104" s="934"/>
      <c r="I104" s="935"/>
      <c r="J104" s="936"/>
      <c r="K104" s="936"/>
      <c r="L104" s="936"/>
      <c r="P104" s="936"/>
      <c r="Q104" s="936"/>
      <c r="R104" s="936"/>
      <c r="S104" s="936"/>
      <c r="T104" s="936"/>
      <c r="U104" s="936"/>
      <c r="V104" s="936"/>
      <c r="W104" s="936"/>
      <c r="X104" s="936"/>
      <c r="Y104" s="936"/>
      <c r="Z104" s="936"/>
      <c r="AA104" s="936"/>
      <c r="AB104" s="936"/>
      <c r="AC104" s="936"/>
      <c r="AD104" s="936"/>
      <c r="AE104" s="936"/>
      <c r="AF104" s="936"/>
      <c r="AG104" s="936"/>
      <c r="AH104" s="936"/>
      <c r="AI104" s="936"/>
      <c r="AJ104" s="936"/>
      <c r="AK104" s="936"/>
      <c r="AL104" s="936"/>
      <c r="AM104" s="936"/>
      <c r="AN104" s="690" t="s">
        <v>285</v>
      </c>
      <c r="AO104" s="710"/>
    </row>
    <row r="105" spans="3:42" ht="14.25" customHeight="1" thickBot="1">
      <c r="D105" s="914"/>
      <c r="E105" s="937"/>
      <c r="F105" s="919" t="s">
        <v>929</v>
      </c>
      <c r="H105" s="920">
        <v>300000000</v>
      </c>
      <c r="I105" s="921" t="s">
        <v>930</v>
      </c>
      <c r="J105" s="922">
        <f>SUM(P105:AA105)</f>
        <v>103773584.91</v>
      </c>
      <c r="K105" s="922">
        <f>SUM(AB105:AG105)</f>
        <v>47169811.32</v>
      </c>
      <c r="L105" s="922">
        <f>SUM(AB105:AM105)</f>
        <v>94339622.640000001</v>
      </c>
      <c r="M105" s="775">
        <f>J105-SUM(P105:AA105)</f>
        <v>0</v>
      </c>
      <c r="N105" s="775">
        <f t="shared" ref="N105:N106" si="95">K105-SUM(AB105:AG105)</f>
        <v>0</v>
      </c>
      <c r="O105" s="775">
        <f>L105-SUM(AB105:AM105)</f>
        <v>0</v>
      </c>
      <c r="P105" s="936"/>
      <c r="Q105" s="936"/>
      <c r="R105" s="938"/>
      <c r="S105" s="1051">
        <f>ROUND(10000000/3/1.06,2)</f>
        <v>3144654.09</v>
      </c>
      <c r="T105" s="1051">
        <f>ROUND(10000000/3/1.06,2)</f>
        <v>3144654.09</v>
      </c>
      <c r="U105" s="1051">
        <f>ROUND(10000000/3/1.06,2)</f>
        <v>3144654.09</v>
      </c>
      <c r="V105" s="1051">
        <f>ROUND(100000000/6/1.06,2)</f>
        <v>15723270.439999999</v>
      </c>
      <c r="W105" s="1051">
        <f t="shared" ref="W105:AA105" si="96">ROUND(100000000/6/1.06,2)</f>
        <v>15723270.439999999</v>
      </c>
      <c r="X105" s="1051">
        <f t="shared" si="96"/>
        <v>15723270.439999999</v>
      </c>
      <c r="Y105" s="1051">
        <f t="shared" si="96"/>
        <v>15723270.439999999</v>
      </c>
      <c r="Z105" s="1051">
        <f t="shared" si="96"/>
        <v>15723270.439999999</v>
      </c>
      <c r="AA105" s="1051">
        <f t="shared" si="96"/>
        <v>15723270.439999999</v>
      </c>
      <c r="AB105" s="1051">
        <f>ROUND(50000000/6/1.06,2)</f>
        <v>7861635.2199999997</v>
      </c>
      <c r="AC105" s="1051">
        <f t="shared" ref="AC105:AM105" si="97">ROUND(50000000/6/1.06,2)</f>
        <v>7861635.2199999997</v>
      </c>
      <c r="AD105" s="1051">
        <f t="shared" si="97"/>
        <v>7861635.2199999997</v>
      </c>
      <c r="AE105" s="1051">
        <f t="shared" si="97"/>
        <v>7861635.2199999997</v>
      </c>
      <c r="AF105" s="1051">
        <f t="shared" si="97"/>
        <v>7861635.2199999997</v>
      </c>
      <c r="AG105" s="1051">
        <f t="shared" si="97"/>
        <v>7861635.2199999997</v>
      </c>
      <c r="AH105" s="1051">
        <f t="shared" si="97"/>
        <v>7861635.2199999997</v>
      </c>
      <c r="AI105" s="1051">
        <f t="shared" si="97"/>
        <v>7861635.2199999997</v>
      </c>
      <c r="AJ105" s="1051">
        <f t="shared" si="97"/>
        <v>7861635.2199999997</v>
      </c>
      <c r="AK105" s="1051">
        <f t="shared" si="97"/>
        <v>7861635.2199999997</v>
      </c>
      <c r="AL105" s="1051">
        <f t="shared" si="97"/>
        <v>7861635.2199999997</v>
      </c>
      <c r="AM105" s="1051">
        <f t="shared" si="97"/>
        <v>7861635.2199999997</v>
      </c>
      <c r="AN105" s="690" t="s">
        <v>285</v>
      </c>
      <c r="AO105" s="710" t="s">
        <v>742</v>
      </c>
      <c r="AP105" s="1093" t="s">
        <v>1022</v>
      </c>
    </row>
    <row r="106" spans="3:42" ht="14.25" customHeight="1">
      <c r="D106" s="914"/>
      <c r="E106" s="937"/>
      <c r="F106" s="933"/>
      <c r="H106" s="926"/>
      <c r="I106" s="935"/>
      <c r="J106" s="939">
        <f>SUM(J105)</f>
        <v>103773584.91</v>
      </c>
      <c r="K106" s="939">
        <f t="shared" ref="K106:L106" si="98">SUM(K105)</f>
        <v>47169811.32</v>
      </c>
      <c r="L106" s="939">
        <f t="shared" si="98"/>
        <v>94339622.640000001</v>
      </c>
      <c r="M106" s="775">
        <f>J106-SUM(P106:AA106)</f>
        <v>0</v>
      </c>
      <c r="N106" s="775">
        <f t="shared" si="95"/>
        <v>0</v>
      </c>
      <c r="O106" s="775">
        <f t="shared" ref="O106" si="99">L106-SUM(AB106:AM106)</f>
        <v>0</v>
      </c>
      <c r="P106" s="939">
        <f t="shared" ref="P106:AM106" si="100">SUM(P105)</f>
        <v>0</v>
      </c>
      <c r="Q106" s="939">
        <f t="shared" si="100"/>
        <v>0</v>
      </c>
      <c r="R106" s="939">
        <f t="shared" si="100"/>
        <v>0</v>
      </c>
      <c r="S106" s="939">
        <f t="shared" si="100"/>
        <v>3144654.09</v>
      </c>
      <c r="T106" s="939">
        <f t="shared" si="100"/>
        <v>3144654.09</v>
      </c>
      <c r="U106" s="939">
        <f t="shared" si="100"/>
        <v>3144654.09</v>
      </c>
      <c r="V106" s="939">
        <f t="shared" si="100"/>
        <v>15723270.439999999</v>
      </c>
      <c r="W106" s="939">
        <f t="shared" si="100"/>
        <v>15723270.439999999</v>
      </c>
      <c r="X106" s="939">
        <f t="shared" si="100"/>
        <v>15723270.439999999</v>
      </c>
      <c r="Y106" s="939">
        <f t="shared" si="100"/>
        <v>15723270.439999999</v>
      </c>
      <c r="Z106" s="939">
        <f t="shared" si="100"/>
        <v>15723270.439999999</v>
      </c>
      <c r="AA106" s="939">
        <f t="shared" si="100"/>
        <v>15723270.439999999</v>
      </c>
      <c r="AB106" s="939">
        <f t="shared" si="100"/>
        <v>7861635.2199999997</v>
      </c>
      <c r="AC106" s="939">
        <f t="shared" si="100"/>
        <v>7861635.2199999997</v>
      </c>
      <c r="AD106" s="939">
        <f t="shared" si="100"/>
        <v>7861635.2199999997</v>
      </c>
      <c r="AE106" s="939">
        <f t="shared" si="100"/>
        <v>7861635.2199999997</v>
      </c>
      <c r="AF106" s="939">
        <f t="shared" si="100"/>
        <v>7861635.2199999997</v>
      </c>
      <c r="AG106" s="939">
        <f t="shared" si="100"/>
        <v>7861635.2199999997</v>
      </c>
      <c r="AH106" s="939">
        <f t="shared" si="100"/>
        <v>7861635.2199999997</v>
      </c>
      <c r="AI106" s="939">
        <f t="shared" si="100"/>
        <v>7861635.2199999997</v>
      </c>
      <c r="AJ106" s="939">
        <f t="shared" si="100"/>
        <v>7861635.2199999997</v>
      </c>
      <c r="AK106" s="939">
        <f t="shared" si="100"/>
        <v>7861635.2199999997</v>
      </c>
      <c r="AL106" s="939">
        <f t="shared" si="100"/>
        <v>7861635.2199999997</v>
      </c>
      <c r="AM106" s="939">
        <f t="shared" si="100"/>
        <v>7861635.2199999997</v>
      </c>
      <c r="AN106" s="690" t="s">
        <v>285</v>
      </c>
      <c r="AO106" s="710"/>
    </row>
    <row r="107" spans="3:42" ht="14.25" customHeight="1">
      <c r="D107" s="914"/>
      <c r="E107" s="937"/>
      <c r="F107" s="933"/>
      <c r="H107" s="934"/>
      <c r="I107" s="935"/>
      <c r="J107" s="936"/>
      <c r="K107" s="936"/>
      <c r="L107" s="936"/>
      <c r="P107" s="936"/>
      <c r="Q107" s="936"/>
      <c r="R107" s="936"/>
      <c r="S107" s="936"/>
      <c r="T107" s="936"/>
      <c r="U107" s="936"/>
      <c r="V107" s="936"/>
      <c r="W107" s="936"/>
      <c r="X107" s="936"/>
      <c r="Y107" s="936"/>
      <c r="Z107" s="936"/>
      <c r="AA107" s="936"/>
      <c r="AB107" s="936"/>
      <c r="AC107" s="936"/>
      <c r="AD107" s="936"/>
      <c r="AE107" s="936"/>
      <c r="AF107" s="936"/>
      <c r="AG107" s="936"/>
      <c r="AH107" s="936"/>
      <c r="AI107" s="936"/>
      <c r="AJ107" s="936"/>
      <c r="AK107" s="936"/>
      <c r="AL107" s="936"/>
      <c r="AM107" s="936"/>
      <c r="AN107" s="690" t="s">
        <v>285</v>
      </c>
      <c r="AO107" s="710"/>
    </row>
    <row r="108" spans="3:42" ht="14.25" customHeight="1">
      <c r="D108" s="914">
        <v>4</v>
      </c>
      <c r="E108" s="915" t="s">
        <v>933</v>
      </c>
      <c r="F108" s="933"/>
      <c r="H108" s="934"/>
      <c r="I108" s="935"/>
      <c r="J108" s="936"/>
      <c r="K108" s="936"/>
      <c r="L108" s="936"/>
      <c r="P108" s="936"/>
      <c r="Q108" s="936"/>
      <c r="R108" s="936"/>
      <c r="S108" s="936"/>
      <c r="T108" s="936"/>
      <c r="U108" s="936"/>
      <c r="V108" s="936"/>
      <c r="W108" s="936"/>
      <c r="X108" s="936"/>
      <c r="Y108" s="936"/>
      <c r="Z108" s="936"/>
      <c r="AA108" s="936"/>
      <c r="AB108" s="936"/>
      <c r="AC108" s="936"/>
      <c r="AD108" s="936"/>
      <c r="AE108" s="936"/>
      <c r="AF108" s="936"/>
      <c r="AG108" s="936"/>
      <c r="AH108" s="936"/>
      <c r="AI108" s="936"/>
      <c r="AJ108" s="936"/>
      <c r="AK108" s="936"/>
      <c r="AL108" s="936"/>
      <c r="AM108" s="936"/>
      <c r="AN108" s="690" t="s">
        <v>285</v>
      </c>
      <c r="AO108" s="710"/>
    </row>
    <row r="109" spans="3:42" ht="14.25" customHeight="1" thickBot="1">
      <c r="D109" s="936"/>
      <c r="E109" s="937"/>
      <c r="F109" s="919" t="s">
        <v>929</v>
      </c>
      <c r="H109" s="920">
        <v>300000000</v>
      </c>
      <c r="I109" s="921" t="s">
        <v>930</v>
      </c>
      <c r="J109" s="922">
        <f>SUM(P109:AA109)</f>
        <v>94339622.640000001</v>
      </c>
      <c r="K109" s="922">
        <f>SUM(AB109:AG109)</f>
        <v>75471698.099999994</v>
      </c>
      <c r="L109" s="922">
        <f>SUM(AB109:AM109)</f>
        <v>150943396.19999996</v>
      </c>
      <c r="M109" s="775">
        <f>J109-SUM(P109:AA109)</f>
        <v>0</v>
      </c>
      <c r="N109" s="775">
        <f t="shared" ref="N109:N110" si="101">K109-SUM(AB109:AG109)</f>
        <v>0</v>
      </c>
      <c r="O109" s="775">
        <f>L109-SUM(AB109:AM109)</f>
        <v>0</v>
      </c>
      <c r="P109" s="936"/>
      <c r="Q109" s="936"/>
      <c r="R109" s="938"/>
      <c r="S109" s="940"/>
      <c r="T109" s="940"/>
      <c r="U109" s="940"/>
      <c r="V109" s="835">
        <f t="shared" ref="V109:AA109" si="102">ROUND(100000000/6/1.06,2)</f>
        <v>15723270.439999999</v>
      </c>
      <c r="W109" s="835">
        <f t="shared" si="102"/>
        <v>15723270.439999999</v>
      </c>
      <c r="X109" s="835">
        <f t="shared" si="102"/>
        <v>15723270.439999999</v>
      </c>
      <c r="Y109" s="835">
        <f t="shared" si="102"/>
        <v>15723270.439999999</v>
      </c>
      <c r="Z109" s="835">
        <f t="shared" si="102"/>
        <v>15723270.439999999</v>
      </c>
      <c r="AA109" s="835">
        <f t="shared" si="102"/>
        <v>15723270.439999999</v>
      </c>
      <c r="AB109" s="835">
        <f>ROUND(80000000/6/1.06,2)</f>
        <v>12578616.35</v>
      </c>
      <c r="AC109" s="835">
        <f t="shared" ref="AC109:AM109" si="103">ROUND(80000000/6/1.06,2)</f>
        <v>12578616.35</v>
      </c>
      <c r="AD109" s="835">
        <f t="shared" si="103"/>
        <v>12578616.35</v>
      </c>
      <c r="AE109" s="835">
        <f t="shared" si="103"/>
        <v>12578616.35</v>
      </c>
      <c r="AF109" s="835">
        <f t="shared" si="103"/>
        <v>12578616.35</v>
      </c>
      <c r="AG109" s="835">
        <f t="shared" si="103"/>
        <v>12578616.35</v>
      </c>
      <c r="AH109" s="835">
        <f t="shared" si="103"/>
        <v>12578616.35</v>
      </c>
      <c r="AI109" s="835">
        <f t="shared" si="103"/>
        <v>12578616.35</v>
      </c>
      <c r="AJ109" s="835">
        <f t="shared" si="103"/>
        <v>12578616.35</v>
      </c>
      <c r="AK109" s="835">
        <f t="shared" si="103"/>
        <v>12578616.35</v>
      </c>
      <c r="AL109" s="835">
        <f t="shared" si="103"/>
        <v>12578616.35</v>
      </c>
      <c r="AM109" s="835">
        <f t="shared" si="103"/>
        <v>12578616.35</v>
      </c>
      <c r="AN109" s="690" t="s">
        <v>285</v>
      </c>
      <c r="AO109" s="710" t="s">
        <v>742</v>
      </c>
      <c r="AP109" s="1093" t="s">
        <v>1022</v>
      </c>
    </row>
    <row r="110" spans="3:42" ht="14.25" customHeight="1">
      <c r="D110" s="936"/>
      <c r="E110" s="937"/>
      <c r="F110" s="933"/>
      <c r="H110" s="926"/>
      <c r="I110" s="935"/>
      <c r="J110" s="939">
        <f>SUM(J109)</f>
        <v>94339622.640000001</v>
      </c>
      <c r="K110" s="939">
        <f t="shared" ref="K110:L110" si="104">SUM(K109)</f>
        <v>75471698.099999994</v>
      </c>
      <c r="L110" s="939">
        <f t="shared" si="104"/>
        <v>150943396.19999996</v>
      </c>
      <c r="M110" s="775">
        <f>J110-SUM(P110:AA110)</f>
        <v>0</v>
      </c>
      <c r="N110" s="775">
        <f t="shared" si="101"/>
        <v>0</v>
      </c>
      <c r="O110" s="775">
        <f t="shared" ref="O110" si="105">L110-SUM(AB110:AM110)</f>
        <v>0</v>
      </c>
      <c r="P110" s="939">
        <f t="shared" ref="P110:AM110" si="106">SUM(P109)</f>
        <v>0</v>
      </c>
      <c r="Q110" s="939">
        <f t="shared" si="106"/>
        <v>0</v>
      </c>
      <c r="R110" s="939">
        <f t="shared" si="106"/>
        <v>0</v>
      </c>
      <c r="S110" s="941">
        <f t="shared" si="106"/>
        <v>0</v>
      </c>
      <c r="T110" s="941">
        <f t="shared" si="106"/>
        <v>0</v>
      </c>
      <c r="U110" s="941">
        <f t="shared" si="106"/>
        <v>0</v>
      </c>
      <c r="V110" s="939">
        <f t="shared" si="106"/>
        <v>15723270.439999999</v>
      </c>
      <c r="W110" s="939">
        <f t="shared" si="106"/>
        <v>15723270.439999999</v>
      </c>
      <c r="X110" s="939">
        <f t="shared" si="106"/>
        <v>15723270.439999999</v>
      </c>
      <c r="Y110" s="939">
        <f t="shared" si="106"/>
        <v>15723270.439999999</v>
      </c>
      <c r="Z110" s="939">
        <f t="shared" si="106"/>
        <v>15723270.439999999</v>
      </c>
      <c r="AA110" s="939">
        <f t="shared" si="106"/>
        <v>15723270.439999999</v>
      </c>
      <c r="AB110" s="939">
        <f t="shared" si="106"/>
        <v>12578616.35</v>
      </c>
      <c r="AC110" s="939">
        <f t="shared" si="106"/>
        <v>12578616.35</v>
      </c>
      <c r="AD110" s="939">
        <f t="shared" si="106"/>
        <v>12578616.35</v>
      </c>
      <c r="AE110" s="939">
        <f t="shared" si="106"/>
        <v>12578616.35</v>
      </c>
      <c r="AF110" s="939">
        <f t="shared" si="106"/>
        <v>12578616.35</v>
      </c>
      <c r="AG110" s="939">
        <f t="shared" si="106"/>
        <v>12578616.35</v>
      </c>
      <c r="AH110" s="939">
        <f t="shared" si="106"/>
        <v>12578616.35</v>
      </c>
      <c r="AI110" s="939">
        <f t="shared" si="106"/>
        <v>12578616.35</v>
      </c>
      <c r="AJ110" s="939">
        <f t="shared" si="106"/>
        <v>12578616.35</v>
      </c>
      <c r="AK110" s="939">
        <f t="shared" si="106"/>
        <v>12578616.35</v>
      </c>
      <c r="AL110" s="939">
        <f t="shared" si="106"/>
        <v>12578616.35</v>
      </c>
      <c r="AM110" s="939">
        <f t="shared" si="106"/>
        <v>12578616.35</v>
      </c>
      <c r="AN110" s="690" t="s">
        <v>285</v>
      </c>
      <c r="AO110" s="710"/>
    </row>
    <row r="111" spans="3:42" ht="14.25" customHeight="1">
      <c r="D111" s="914">
        <v>5</v>
      </c>
      <c r="E111" s="915" t="s">
        <v>934</v>
      </c>
      <c r="F111" s="933"/>
      <c r="H111" s="934"/>
      <c r="I111" s="935"/>
      <c r="J111" s="936"/>
      <c r="K111" s="936"/>
      <c r="L111" s="936"/>
      <c r="P111" s="936"/>
      <c r="Q111" s="936"/>
      <c r="R111" s="936"/>
      <c r="S111" s="936"/>
      <c r="T111" s="936"/>
      <c r="U111" s="936"/>
      <c r="V111" s="936"/>
      <c r="W111" s="936"/>
      <c r="X111" s="936"/>
      <c r="Y111" s="936"/>
      <c r="Z111" s="936"/>
      <c r="AA111" s="936"/>
      <c r="AB111" s="936"/>
      <c r="AC111" s="936"/>
      <c r="AD111" s="936"/>
      <c r="AE111" s="936"/>
      <c r="AF111" s="936"/>
      <c r="AG111" s="936"/>
      <c r="AH111" s="936"/>
      <c r="AI111" s="936"/>
      <c r="AJ111" s="936"/>
      <c r="AK111" s="936"/>
      <c r="AL111" s="936"/>
      <c r="AM111" s="936"/>
      <c r="AN111" s="690" t="s">
        <v>285</v>
      </c>
      <c r="AO111" s="710"/>
    </row>
    <row r="112" spans="3:42" ht="14.25" customHeight="1" thickBot="1">
      <c r="D112" s="914"/>
      <c r="E112" s="942"/>
      <c r="F112" s="919" t="s">
        <v>929</v>
      </c>
      <c r="H112" s="920">
        <v>300000000</v>
      </c>
      <c r="I112" s="921" t="s">
        <v>930</v>
      </c>
      <c r="J112" s="922">
        <f>SUM(P112:AA112)</f>
        <v>94339622.640000001</v>
      </c>
      <c r="K112" s="922">
        <f>SUM(AB112:AG112)</f>
        <v>94339622.640000001</v>
      </c>
      <c r="L112" s="922">
        <f>SUM(AB112:AM112)</f>
        <v>188679245.28</v>
      </c>
      <c r="M112" s="775">
        <f>J112-SUM(P112:AA112)</f>
        <v>0</v>
      </c>
      <c r="N112" s="775">
        <f t="shared" ref="N112:N113" si="107">K112-SUM(AB112:AG112)</f>
        <v>0</v>
      </c>
      <c r="O112" s="775">
        <f>L112-SUM(AB112:AM112)</f>
        <v>0</v>
      </c>
      <c r="P112" s="930"/>
      <c r="Q112" s="930"/>
      <c r="R112" s="943"/>
      <c r="S112" s="943"/>
      <c r="T112" s="943"/>
      <c r="U112" s="943"/>
      <c r="V112" s="835">
        <f t="shared" ref="V112:AM112" si="108">ROUND(100000000/6/1.06,2)</f>
        <v>15723270.439999999</v>
      </c>
      <c r="W112" s="835">
        <f t="shared" si="108"/>
        <v>15723270.439999999</v>
      </c>
      <c r="X112" s="835">
        <f t="shared" si="108"/>
        <v>15723270.439999999</v>
      </c>
      <c r="Y112" s="835">
        <f t="shared" si="108"/>
        <v>15723270.439999999</v>
      </c>
      <c r="Z112" s="835">
        <f t="shared" si="108"/>
        <v>15723270.439999999</v>
      </c>
      <c r="AA112" s="835">
        <f t="shared" si="108"/>
        <v>15723270.439999999</v>
      </c>
      <c r="AB112" s="835">
        <f t="shared" si="108"/>
        <v>15723270.439999999</v>
      </c>
      <c r="AC112" s="835">
        <f t="shared" si="108"/>
        <v>15723270.439999999</v>
      </c>
      <c r="AD112" s="835">
        <f t="shared" si="108"/>
        <v>15723270.439999999</v>
      </c>
      <c r="AE112" s="835">
        <f t="shared" si="108"/>
        <v>15723270.439999999</v>
      </c>
      <c r="AF112" s="835">
        <f t="shared" si="108"/>
        <v>15723270.439999999</v>
      </c>
      <c r="AG112" s="835">
        <f t="shared" si="108"/>
        <v>15723270.439999999</v>
      </c>
      <c r="AH112" s="835">
        <f t="shared" si="108"/>
        <v>15723270.439999999</v>
      </c>
      <c r="AI112" s="835">
        <f t="shared" si="108"/>
        <v>15723270.439999999</v>
      </c>
      <c r="AJ112" s="835">
        <f t="shared" si="108"/>
        <v>15723270.439999999</v>
      </c>
      <c r="AK112" s="835">
        <f t="shared" si="108"/>
        <v>15723270.439999999</v>
      </c>
      <c r="AL112" s="835">
        <f t="shared" si="108"/>
        <v>15723270.439999999</v>
      </c>
      <c r="AM112" s="835">
        <f t="shared" si="108"/>
        <v>15723270.439999999</v>
      </c>
      <c r="AN112" s="690" t="s">
        <v>285</v>
      </c>
      <c r="AO112" s="710" t="s">
        <v>742</v>
      </c>
      <c r="AP112" s="1091" t="s">
        <v>1021</v>
      </c>
    </row>
    <row r="113" spans="4:42" ht="14.25" customHeight="1">
      <c r="D113" s="936"/>
      <c r="E113" s="937"/>
      <c r="F113" s="933"/>
      <c r="H113" s="926"/>
      <c r="I113" s="935"/>
      <c r="J113" s="939">
        <f>SUM(J112)</f>
        <v>94339622.640000001</v>
      </c>
      <c r="K113" s="939">
        <f t="shared" ref="K113:L113" si="109">SUM(K112)</f>
        <v>94339622.640000001</v>
      </c>
      <c r="L113" s="939">
        <f t="shared" si="109"/>
        <v>188679245.28</v>
      </c>
      <c r="M113" s="775">
        <f>J113-SUM(P113:AA113)</f>
        <v>0</v>
      </c>
      <c r="N113" s="775">
        <f t="shared" si="107"/>
        <v>0</v>
      </c>
      <c r="O113" s="775">
        <f t="shared" ref="O113" si="110">L113-SUM(AB113:AM113)</f>
        <v>0</v>
      </c>
      <c r="P113" s="939">
        <f t="shared" ref="P113:AM113" si="111">SUM(P112)</f>
        <v>0</v>
      </c>
      <c r="Q113" s="939">
        <f t="shared" si="111"/>
        <v>0</v>
      </c>
      <c r="R113" s="939">
        <f t="shared" si="111"/>
        <v>0</v>
      </c>
      <c r="S113" s="939">
        <f t="shared" si="111"/>
        <v>0</v>
      </c>
      <c r="T113" s="939">
        <f t="shared" si="111"/>
        <v>0</v>
      </c>
      <c r="U113" s="939">
        <f t="shared" si="111"/>
        <v>0</v>
      </c>
      <c r="V113" s="939">
        <f t="shared" si="111"/>
        <v>15723270.439999999</v>
      </c>
      <c r="W113" s="939">
        <f t="shared" si="111"/>
        <v>15723270.439999999</v>
      </c>
      <c r="X113" s="939">
        <f t="shared" si="111"/>
        <v>15723270.439999999</v>
      </c>
      <c r="Y113" s="939">
        <f t="shared" si="111"/>
        <v>15723270.439999999</v>
      </c>
      <c r="Z113" s="939">
        <f t="shared" si="111"/>
        <v>15723270.439999999</v>
      </c>
      <c r="AA113" s="939">
        <f t="shared" si="111"/>
        <v>15723270.439999999</v>
      </c>
      <c r="AB113" s="939">
        <f t="shared" si="111"/>
        <v>15723270.439999999</v>
      </c>
      <c r="AC113" s="939">
        <f t="shared" si="111"/>
        <v>15723270.439999999</v>
      </c>
      <c r="AD113" s="939">
        <f t="shared" si="111"/>
        <v>15723270.439999999</v>
      </c>
      <c r="AE113" s="939">
        <f t="shared" si="111"/>
        <v>15723270.439999999</v>
      </c>
      <c r="AF113" s="939">
        <f t="shared" si="111"/>
        <v>15723270.439999999</v>
      </c>
      <c r="AG113" s="939">
        <f t="shared" si="111"/>
        <v>15723270.439999999</v>
      </c>
      <c r="AH113" s="939">
        <f t="shared" si="111"/>
        <v>15723270.439999999</v>
      </c>
      <c r="AI113" s="939">
        <f t="shared" si="111"/>
        <v>15723270.439999999</v>
      </c>
      <c r="AJ113" s="939">
        <f t="shared" si="111"/>
        <v>15723270.439999999</v>
      </c>
      <c r="AK113" s="939">
        <f t="shared" si="111"/>
        <v>15723270.439999999</v>
      </c>
      <c r="AL113" s="939">
        <f t="shared" si="111"/>
        <v>15723270.439999999</v>
      </c>
      <c r="AM113" s="939">
        <f t="shared" si="111"/>
        <v>15723270.439999999</v>
      </c>
      <c r="AN113" s="690" t="s">
        <v>285</v>
      </c>
      <c r="AO113" s="710"/>
    </row>
    <row r="114" spans="4:42" ht="14.25" customHeight="1">
      <c r="D114" s="914">
        <v>6</v>
      </c>
      <c r="E114" s="915" t="s">
        <v>523</v>
      </c>
      <c r="F114" s="919"/>
      <c r="H114" s="920"/>
      <c r="I114" s="921"/>
      <c r="J114" s="936"/>
      <c r="K114" s="936"/>
      <c r="L114" s="936"/>
      <c r="P114" s="936"/>
      <c r="Q114" s="936"/>
      <c r="R114" s="936"/>
      <c r="S114" s="936"/>
      <c r="T114" s="936"/>
      <c r="U114" s="936"/>
      <c r="V114" s="936"/>
      <c r="W114" s="936"/>
      <c r="X114" s="936"/>
      <c r="Y114" s="936"/>
      <c r="Z114" s="936"/>
      <c r="AA114" s="936"/>
      <c r="AB114" s="936"/>
      <c r="AC114" s="936"/>
      <c r="AD114" s="936"/>
      <c r="AE114" s="936"/>
      <c r="AF114" s="936"/>
      <c r="AG114" s="936"/>
      <c r="AH114" s="936"/>
      <c r="AI114" s="936"/>
      <c r="AJ114" s="936"/>
      <c r="AK114" s="936"/>
      <c r="AL114" s="936"/>
      <c r="AM114" s="936"/>
      <c r="AN114" s="690" t="s">
        <v>285</v>
      </c>
      <c r="AO114" s="710"/>
    </row>
    <row r="115" spans="4:42" ht="14.25" customHeight="1" thickBot="1">
      <c r="D115" s="914"/>
      <c r="E115" s="931"/>
      <c r="F115" s="919" t="s">
        <v>935</v>
      </c>
      <c r="H115" s="920">
        <f>50000000-H21</f>
        <v>35701806.799999997</v>
      </c>
      <c r="I115" s="921" t="s">
        <v>930</v>
      </c>
      <c r="J115" s="922">
        <f>SUM(P115:AA115)</f>
        <v>14042008.560000001</v>
      </c>
      <c r="K115" s="922">
        <f>SUM(AB115:AG115)</f>
        <v>10531506.42</v>
      </c>
      <c r="L115" s="922">
        <f>SUM(AB115:AM115)</f>
        <v>17552510.699999999</v>
      </c>
      <c r="M115" s="775">
        <f>J115-SUM(P115:AA115)</f>
        <v>0</v>
      </c>
      <c r="N115" s="775">
        <f t="shared" ref="N115:N116" si="112">K115-SUM(AB115:AG115)</f>
        <v>0</v>
      </c>
      <c r="O115" s="775">
        <f>L115-SUM(AB115:AM115)</f>
        <v>0</v>
      </c>
      <c r="P115" s="841"/>
      <c r="Q115" s="841"/>
      <c r="R115" s="944"/>
      <c r="S115" s="944"/>
      <c r="T115" s="944">
        <f>ROUND($H$115/18/1.13,2)</f>
        <v>1755251.07</v>
      </c>
      <c r="U115" s="944">
        <f t="shared" ref="U115:AK115" si="113">ROUND($H$115/18/1.13,2)</f>
        <v>1755251.07</v>
      </c>
      <c r="V115" s="944">
        <f t="shared" si="113"/>
        <v>1755251.07</v>
      </c>
      <c r="W115" s="944">
        <f t="shared" si="113"/>
        <v>1755251.07</v>
      </c>
      <c r="X115" s="944">
        <f t="shared" si="113"/>
        <v>1755251.07</v>
      </c>
      <c r="Y115" s="944">
        <f t="shared" si="113"/>
        <v>1755251.07</v>
      </c>
      <c r="Z115" s="944">
        <f t="shared" si="113"/>
        <v>1755251.07</v>
      </c>
      <c r="AA115" s="944">
        <f t="shared" si="113"/>
        <v>1755251.07</v>
      </c>
      <c r="AB115" s="944">
        <f t="shared" si="113"/>
        <v>1755251.07</v>
      </c>
      <c r="AC115" s="944">
        <f t="shared" si="113"/>
        <v>1755251.07</v>
      </c>
      <c r="AD115" s="944">
        <f t="shared" si="113"/>
        <v>1755251.07</v>
      </c>
      <c r="AE115" s="944">
        <f t="shared" si="113"/>
        <v>1755251.07</v>
      </c>
      <c r="AF115" s="944">
        <f t="shared" si="113"/>
        <v>1755251.07</v>
      </c>
      <c r="AG115" s="944">
        <f t="shared" si="113"/>
        <v>1755251.07</v>
      </c>
      <c r="AH115" s="944">
        <f t="shared" si="113"/>
        <v>1755251.07</v>
      </c>
      <c r="AI115" s="944">
        <f t="shared" si="113"/>
        <v>1755251.07</v>
      </c>
      <c r="AJ115" s="944">
        <f t="shared" si="113"/>
        <v>1755251.07</v>
      </c>
      <c r="AK115" s="944">
        <f t="shared" si="113"/>
        <v>1755251.07</v>
      </c>
      <c r="AL115" s="944"/>
      <c r="AM115" s="944"/>
      <c r="AN115" s="690" t="s">
        <v>285</v>
      </c>
      <c r="AO115" s="710" t="s">
        <v>742</v>
      </c>
      <c r="AP115" s="1091" t="s">
        <v>1023</v>
      </c>
    </row>
    <row r="116" spans="4:42" ht="14.25" customHeight="1">
      <c r="D116" s="914"/>
      <c r="E116" s="840"/>
      <c r="F116" s="837"/>
      <c r="H116" s="926"/>
      <c r="I116" s="832"/>
      <c r="J116" s="928">
        <f t="shared" ref="J116:L116" si="114">SUM(J115)</f>
        <v>14042008.560000001</v>
      </c>
      <c r="K116" s="928">
        <f t="shared" si="114"/>
        <v>10531506.42</v>
      </c>
      <c r="L116" s="928">
        <f t="shared" si="114"/>
        <v>17552510.699999999</v>
      </c>
      <c r="M116" s="775">
        <f>J116-SUM(P116:AA116)</f>
        <v>0</v>
      </c>
      <c r="N116" s="775">
        <f t="shared" si="112"/>
        <v>0</v>
      </c>
      <c r="O116" s="775">
        <f t="shared" ref="O116" si="115">L116-SUM(AB116:AM116)</f>
        <v>0</v>
      </c>
      <c r="P116" s="928">
        <f t="shared" ref="P116:AM116" si="116">SUM(P115)</f>
        <v>0</v>
      </c>
      <c r="Q116" s="928">
        <f t="shared" si="116"/>
        <v>0</v>
      </c>
      <c r="R116" s="928">
        <f t="shared" si="116"/>
        <v>0</v>
      </c>
      <c r="S116" s="928">
        <f t="shared" si="116"/>
        <v>0</v>
      </c>
      <c r="T116" s="928">
        <f t="shared" si="116"/>
        <v>1755251.07</v>
      </c>
      <c r="U116" s="928">
        <f t="shared" si="116"/>
        <v>1755251.07</v>
      </c>
      <c r="V116" s="928">
        <f t="shared" si="116"/>
        <v>1755251.07</v>
      </c>
      <c r="W116" s="928">
        <f t="shared" si="116"/>
        <v>1755251.07</v>
      </c>
      <c r="X116" s="928">
        <f t="shared" si="116"/>
        <v>1755251.07</v>
      </c>
      <c r="Y116" s="928">
        <f t="shared" si="116"/>
        <v>1755251.07</v>
      </c>
      <c r="Z116" s="928">
        <f t="shared" si="116"/>
        <v>1755251.07</v>
      </c>
      <c r="AA116" s="928">
        <f t="shared" si="116"/>
        <v>1755251.07</v>
      </c>
      <c r="AB116" s="928">
        <f t="shared" si="116"/>
        <v>1755251.07</v>
      </c>
      <c r="AC116" s="928">
        <f t="shared" si="116"/>
        <v>1755251.07</v>
      </c>
      <c r="AD116" s="928">
        <f t="shared" si="116"/>
        <v>1755251.07</v>
      </c>
      <c r="AE116" s="928">
        <f t="shared" si="116"/>
        <v>1755251.07</v>
      </c>
      <c r="AF116" s="928">
        <f t="shared" si="116"/>
        <v>1755251.07</v>
      </c>
      <c r="AG116" s="928">
        <f t="shared" si="116"/>
        <v>1755251.07</v>
      </c>
      <c r="AH116" s="928">
        <f t="shared" si="116"/>
        <v>1755251.07</v>
      </c>
      <c r="AI116" s="928">
        <f t="shared" si="116"/>
        <v>1755251.07</v>
      </c>
      <c r="AJ116" s="928">
        <f t="shared" si="116"/>
        <v>1755251.07</v>
      </c>
      <c r="AK116" s="928">
        <f t="shared" si="116"/>
        <v>1755251.07</v>
      </c>
      <c r="AL116" s="928">
        <f t="shared" si="116"/>
        <v>0</v>
      </c>
      <c r="AM116" s="928">
        <f t="shared" si="116"/>
        <v>0</v>
      </c>
      <c r="AN116" s="690" t="s">
        <v>285</v>
      </c>
      <c r="AO116" s="710"/>
    </row>
    <row r="117" spans="4:42" ht="14.25" customHeight="1">
      <c r="D117" s="936"/>
      <c r="E117" s="936"/>
      <c r="F117" s="945"/>
      <c r="H117" s="946"/>
      <c r="I117" s="947"/>
      <c r="J117" s="936"/>
      <c r="K117" s="936"/>
      <c r="L117" s="936"/>
      <c r="P117" s="936"/>
      <c r="Q117" s="936"/>
      <c r="R117" s="936"/>
      <c r="S117" s="936"/>
      <c r="T117" s="936"/>
      <c r="U117" s="936"/>
      <c r="V117" s="936"/>
      <c r="W117" s="936"/>
      <c r="X117" s="936"/>
      <c r="Y117" s="936"/>
      <c r="Z117" s="936"/>
      <c r="AA117" s="936"/>
      <c r="AB117" s="936"/>
      <c r="AC117" s="936"/>
      <c r="AD117" s="936"/>
      <c r="AE117" s="936"/>
      <c r="AF117" s="936"/>
      <c r="AG117" s="936"/>
      <c r="AH117" s="936"/>
      <c r="AI117" s="936"/>
      <c r="AJ117" s="936"/>
      <c r="AK117" s="936"/>
      <c r="AL117" s="936"/>
      <c r="AM117" s="936"/>
      <c r="AN117" s="690" t="s">
        <v>285</v>
      </c>
      <c r="AO117" s="710"/>
    </row>
    <row r="118" spans="4:42" ht="14.25" customHeight="1">
      <c r="D118" s="914">
        <v>7</v>
      </c>
      <c r="E118" s="915" t="s">
        <v>525</v>
      </c>
      <c r="F118" s="919"/>
      <c r="H118" s="920"/>
      <c r="I118" s="921"/>
      <c r="J118" s="936"/>
      <c r="K118" s="936"/>
      <c r="L118" s="936"/>
      <c r="P118" s="936"/>
      <c r="Q118" s="936"/>
      <c r="R118" s="936"/>
      <c r="S118" s="936"/>
      <c r="T118" s="936"/>
      <c r="U118" s="936"/>
      <c r="V118" s="936"/>
      <c r="W118" s="936"/>
      <c r="X118" s="936"/>
      <c r="Y118" s="936"/>
      <c r="Z118" s="936"/>
      <c r="AA118" s="936"/>
      <c r="AB118" s="936"/>
      <c r="AC118" s="936"/>
      <c r="AD118" s="936"/>
      <c r="AE118" s="936"/>
      <c r="AF118" s="936"/>
      <c r="AG118" s="936"/>
      <c r="AH118" s="936"/>
      <c r="AI118" s="936"/>
      <c r="AJ118" s="936"/>
      <c r="AK118" s="936"/>
      <c r="AL118" s="936"/>
      <c r="AM118" s="936"/>
      <c r="AN118" s="690" t="s">
        <v>285</v>
      </c>
      <c r="AO118" s="710"/>
    </row>
    <row r="119" spans="4:42" ht="14.25" customHeight="1" thickBot="1">
      <c r="D119" s="914"/>
      <c r="E119" s="931"/>
      <c r="F119" s="919" t="s">
        <v>935</v>
      </c>
      <c r="H119" s="920">
        <f>50000000-H27</f>
        <v>40947916</v>
      </c>
      <c r="I119" s="921" t="s">
        <v>885</v>
      </c>
      <c r="J119" s="922">
        <f>SUM(P119:AA119)</f>
        <v>16105375.039999995</v>
      </c>
      <c r="K119" s="922">
        <f>SUM(AB119:AG119)</f>
        <v>12079031.279999997</v>
      </c>
      <c r="L119" s="922">
        <f>SUM(AB119:AM119)</f>
        <v>20131718.799999993</v>
      </c>
      <c r="M119" s="775">
        <f>J119-SUM(P119:AA119)</f>
        <v>0</v>
      </c>
      <c r="N119" s="775">
        <f t="shared" ref="N119:N120" si="117">K119-SUM(AB119:AG119)</f>
        <v>0</v>
      </c>
      <c r="O119" s="775">
        <f>L119-SUM(AB119:AM119)</f>
        <v>0</v>
      </c>
      <c r="P119" s="841"/>
      <c r="Q119" s="841"/>
      <c r="R119" s="944"/>
      <c r="S119" s="944"/>
      <c r="T119" s="944">
        <f>ROUND($H$119/18/1.13,2)</f>
        <v>2013171.88</v>
      </c>
      <c r="U119" s="944">
        <f t="shared" ref="U119:AK119" si="118">ROUND($H$119/18/1.13,2)</f>
        <v>2013171.88</v>
      </c>
      <c r="V119" s="944">
        <f t="shared" si="118"/>
        <v>2013171.88</v>
      </c>
      <c r="W119" s="944">
        <f t="shared" si="118"/>
        <v>2013171.88</v>
      </c>
      <c r="X119" s="944">
        <f t="shared" si="118"/>
        <v>2013171.88</v>
      </c>
      <c r="Y119" s="944">
        <f t="shared" si="118"/>
        <v>2013171.88</v>
      </c>
      <c r="Z119" s="944">
        <f t="shared" si="118"/>
        <v>2013171.88</v>
      </c>
      <c r="AA119" s="944">
        <f t="shared" si="118"/>
        <v>2013171.88</v>
      </c>
      <c r="AB119" s="944">
        <f t="shared" si="118"/>
        <v>2013171.88</v>
      </c>
      <c r="AC119" s="944">
        <f t="shared" si="118"/>
        <v>2013171.88</v>
      </c>
      <c r="AD119" s="944">
        <f t="shared" si="118"/>
        <v>2013171.88</v>
      </c>
      <c r="AE119" s="944">
        <f t="shared" si="118"/>
        <v>2013171.88</v>
      </c>
      <c r="AF119" s="944">
        <f t="shared" si="118"/>
        <v>2013171.88</v>
      </c>
      <c r="AG119" s="944">
        <f t="shared" si="118"/>
        <v>2013171.88</v>
      </c>
      <c r="AH119" s="944">
        <f t="shared" si="118"/>
        <v>2013171.88</v>
      </c>
      <c r="AI119" s="944">
        <f t="shared" si="118"/>
        <v>2013171.88</v>
      </c>
      <c r="AJ119" s="944">
        <f t="shared" si="118"/>
        <v>2013171.88</v>
      </c>
      <c r="AK119" s="944">
        <f t="shared" si="118"/>
        <v>2013171.88</v>
      </c>
      <c r="AL119" s="944"/>
      <c r="AM119" s="944"/>
      <c r="AN119" s="690" t="s">
        <v>285</v>
      </c>
      <c r="AO119" s="710" t="s">
        <v>742</v>
      </c>
      <c r="AP119" s="1091" t="s">
        <v>1023</v>
      </c>
    </row>
    <row r="120" spans="4:42" ht="14.25" customHeight="1">
      <c r="D120" s="914"/>
      <c r="E120" s="840"/>
      <c r="F120" s="837"/>
      <c r="H120" s="831"/>
      <c r="I120" s="832"/>
      <c r="J120" s="928">
        <f t="shared" ref="J120:L120" si="119">SUM(J119)</f>
        <v>16105375.039999995</v>
      </c>
      <c r="K120" s="928">
        <f t="shared" si="119"/>
        <v>12079031.279999997</v>
      </c>
      <c r="L120" s="928">
        <f t="shared" si="119"/>
        <v>20131718.799999993</v>
      </c>
      <c r="M120" s="775">
        <f>J120-SUM(P120:AA120)</f>
        <v>0</v>
      </c>
      <c r="N120" s="775">
        <f t="shared" si="117"/>
        <v>0</v>
      </c>
      <c r="O120" s="775">
        <f t="shared" ref="O120" si="120">L120-SUM(AB120:AM120)</f>
        <v>0</v>
      </c>
      <c r="P120" s="928">
        <f t="shared" ref="P120:AM120" si="121">SUM(P119)</f>
        <v>0</v>
      </c>
      <c r="Q120" s="928">
        <f t="shared" si="121"/>
        <v>0</v>
      </c>
      <c r="R120" s="928">
        <f t="shared" si="121"/>
        <v>0</v>
      </c>
      <c r="S120" s="928">
        <f t="shared" si="121"/>
        <v>0</v>
      </c>
      <c r="T120" s="928">
        <f t="shared" si="121"/>
        <v>2013171.88</v>
      </c>
      <c r="U120" s="928">
        <f t="shared" si="121"/>
        <v>2013171.88</v>
      </c>
      <c r="V120" s="928">
        <f t="shared" si="121"/>
        <v>2013171.88</v>
      </c>
      <c r="W120" s="928">
        <f t="shared" si="121"/>
        <v>2013171.88</v>
      </c>
      <c r="X120" s="928">
        <f t="shared" si="121"/>
        <v>2013171.88</v>
      </c>
      <c r="Y120" s="928">
        <f t="shared" si="121"/>
        <v>2013171.88</v>
      </c>
      <c r="Z120" s="928">
        <f t="shared" si="121"/>
        <v>2013171.88</v>
      </c>
      <c r="AA120" s="928">
        <f t="shared" si="121"/>
        <v>2013171.88</v>
      </c>
      <c r="AB120" s="928">
        <f t="shared" si="121"/>
        <v>2013171.88</v>
      </c>
      <c r="AC120" s="928">
        <f t="shared" si="121"/>
        <v>2013171.88</v>
      </c>
      <c r="AD120" s="928">
        <f t="shared" si="121"/>
        <v>2013171.88</v>
      </c>
      <c r="AE120" s="928">
        <f t="shared" si="121"/>
        <v>2013171.88</v>
      </c>
      <c r="AF120" s="928">
        <f t="shared" si="121"/>
        <v>2013171.88</v>
      </c>
      <c r="AG120" s="928">
        <f t="shared" si="121"/>
        <v>2013171.88</v>
      </c>
      <c r="AH120" s="928">
        <f t="shared" si="121"/>
        <v>2013171.88</v>
      </c>
      <c r="AI120" s="928">
        <f t="shared" si="121"/>
        <v>2013171.88</v>
      </c>
      <c r="AJ120" s="928">
        <f t="shared" si="121"/>
        <v>2013171.88</v>
      </c>
      <c r="AK120" s="928">
        <f t="shared" si="121"/>
        <v>2013171.88</v>
      </c>
      <c r="AL120" s="928">
        <f t="shared" si="121"/>
        <v>0</v>
      </c>
      <c r="AM120" s="928">
        <f t="shared" si="121"/>
        <v>0</v>
      </c>
      <c r="AN120" s="690" t="s">
        <v>285</v>
      </c>
      <c r="AO120" s="710"/>
    </row>
    <row r="121" spans="4:42" ht="14.25" customHeight="1">
      <c r="D121" s="914"/>
      <c r="E121" s="840"/>
      <c r="F121" s="837"/>
      <c r="H121" s="831"/>
      <c r="I121" s="832"/>
      <c r="J121" s="928"/>
      <c r="K121" s="928"/>
      <c r="L121" s="928"/>
      <c r="P121" s="928"/>
      <c r="Q121" s="928"/>
      <c r="R121" s="928"/>
      <c r="S121" s="928"/>
      <c r="T121" s="928"/>
      <c r="U121" s="928"/>
      <c r="V121" s="928"/>
      <c r="W121" s="928"/>
      <c r="X121" s="928"/>
      <c r="Y121" s="928"/>
      <c r="Z121" s="928"/>
      <c r="AA121" s="928"/>
      <c r="AB121" s="928"/>
      <c r="AC121" s="928"/>
      <c r="AD121" s="928"/>
      <c r="AE121" s="928"/>
      <c r="AF121" s="928"/>
      <c r="AG121" s="928"/>
      <c r="AH121" s="928"/>
      <c r="AI121" s="928"/>
      <c r="AJ121" s="928"/>
      <c r="AK121" s="928"/>
      <c r="AL121" s="928"/>
      <c r="AM121" s="928"/>
      <c r="AN121" s="690" t="s">
        <v>285</v>
      </c>
      <c r="AO121" s="710"/>
    </row>
    <row r="122" spans="4:42" ht="14.25" customHeight="1">
      <c r="D122" s="914">
        <v>8</v>
      </c>
      <c r="E122" s="915" t="s">
        <v>526</v>
      </c>
      <c r="F122" s="919"/>
      <c r="H122" s="920"/>
      <c r="I122" s="921"/>
      <c r="J122" s="936"/>
      <c r="K122" s="936"/>
      <c r="L122" s="936"/>
      <c r="P122" s="936"/>
      <c r="Q122" s="936"/>
      <c r="R122" s="936"/>
      <c r="S122" s="936"/>
      <c r="T122" s="936"/>
      <c r="U122" s="936"/>
      <c r="V122" s="936"/>
      <c r="W122" s="936"/>
      <c r="X122" s="936"/>
      <c r="Y122" s="936"/>
      <c r="Z122" s="936"/>
      <c r="AA122" s="936"/>
      <c r="AB122" s="936"/>
      <c r="AC122" s="936"/>
      <c r="AD122" s="936"/>
      <c r="AE122" s="936"/>
      <c r="AF122" s="936"/>
      <c r="AG122" s="936"/>
      <c r="AH122" s="936"/>
      <c r="AI122" s="936"/>
      <c r="AJ122" s="936"/>
      <c r="AK122" s="936"/>
      <c r="AL122" s="936"/>
      <c r="AM122" s="936"/>
      <c r="AN122" s="690" t="s">
        <v>285</v>
      </c>
      <c r="AO122" s="710"/>
    </row>
    <row r="123" spans="4:42" ht="14.25" customHeight="1" thickBot="1">
      <c r="E123" s="931"/>
      <c r="F123" s="919" t="s">
        <v>935</v>
      </c>
      <c r="H123" s="920">
        <f>50000000-H35</f>
        <v>37515316</v>
      </c>
      <c r="I123" s="921" t="s">
        <v>885</v>
      </c>
      <c r="J123" s="922">
        <f>SUM(P123:AA123)</f>
        <v>15090634.000000002</v>
      </c>
      <c r="K123" s="922">
        <f>SUM(AB123:AG123)</f>
        <v>9054380.4000000004</v>
      </c>
      <c r="L123" s="922">
        <f>SUM(AB123:AM123)</f>
        <v>18108760.800000001</v>
      </c>
      <c r="M123" s="775">
        <f>J123-SUM(P123:AA123)</f>
        <v>0</v>
      </c>
      <c r="N123" s="775">
        <f t="shared" ref="N123:N124" si="122">K123-SUM(AB123:AG123)</f>
        <v>0</v>
      </c>
      <c r="O123" s="775">
        <f>L123-SUM(AB123:AM123)</f>
        <v>0</v>
      </c>
      <c r="P123" s="841"/>
      <c r="Q123" s="841"/>
      <c r="R123" s="1052">
        <f>ROUND($H$123/1.13/22,2)</f>
        <v>1509063.4</v>
      </c>
      <c r="S123" s="1052">
        <f t="shared" ref="S123:AL123" si="123">ROUND($H$123/1.13/22,2)</f>
        <v>1509063.4</v>
      </c>
      <c r="T123" s="1052">
        <f t="shared" si="123"/>
        <v>1509063.4</v>
      </c>
      <c r="U123" s="1052">
        <f t="shared" si="123"/>
        <v>1509063.4</v>
      </c>
      <c r="V123" s="1052">
        <f t="shared" si="123"/>
        <v>1509063.4</v>
      </c>
      <c r="W123" s="1052">
        <f t="shared" si="123"/>
        <v>1509063.4</v>
      </c>
      <c r="X123" s="1052">
        <f t="shared" si="123"/>
        <v>1509063.4</v>
      </c>
      <c r="Y123" s="1052">
        <f t="shared" si="123"/>
        <v>1509063.4</v>
      </c>
      <c r="Z123" s="1052">
        <f t="shared" si="123"/>
        <v>1509063.4</v>
      </c>
      <c r="AA123" s="1052">
        <f t="shared" si="123"/>
        <v>1509063.4</v>
      </c>
      <c r="AB123" s="1052">
        <f t="shared" si="123"/>
        <v>1509063.4</v>
      </c>
      <c r="AC123" s="1052">
        <f t="shared" si="123"/>
        <v>1509063.4</v>
      </c>
      <c r="AD123" s="1052">
        <f t="shared" si="123"/>
        <v>1509063.4</v>
      </c>
      <c r="AE123" s="1052">
        <f t="shared" si="123"/>
        <v>1509063.4</v>
      </c>
      <c r="AF123" s="1052">
        <f t="shared" si="123"/>
        <v>1509063.4</v>
      </c>
      <c r="AG123" s="1052">
        <f t="shared" si="123"/>
        <v>1509063.4</v>
      </c>
      <c r="AH123" s="1052">
        <f t="shared" si="123"/>
        <v>1509063.4</v>
      </c>
      <c r="AI123" s="1052">
        <f t="shared" si="123"/>
        <v>1509063.4</v>
      </c>
      <c r="AJ123" s="1052">
        <f t="shared" si="123"/>
        <v>1509063.4</v>
      </c>
      <c r="AK123" s="1052">
        <f t="shared" si="123"/>
        <v>1509063.4</v>
      </c>
      <c r="AL123" s="1052">
        <f t="shared" si="123"/>
        <v>1509063.4</v>
      </c>
      <c r="AM123" s="1052">
        <f>ROUND($H$123/1.13/22,2)</f>
        <v>1509063.4</v>
      </c>
      <c r="AN123" s="690" t="s">
        <v>285</v>
      </c>
      <c r="AO123" s="710" t="s">
        <v>742</v>
      </c>
      <c r="AP123" s="1091" t="s">
        <v>1023</v>
      </c>
    </row>
    <row r="124" spans="4:42" ht="14.25" customHeight="1">
      <c r="J124" s="928">
        <f>SUM(J123)</f>
        <v>15090634.000000002</v>
      </c>
      <c r="K124" s="928">
        <f t="shared" ref="K124:L124" si="124">SUM(K123)</f>
        <v>9054380.4000000004</v>
      </c>
      <c r="L124" s="928">
        <f t="shared" si="124"/>
        <v>18108760.800000001</v>
      </c>
      <c r="M124" s="775">
        <f>J124-SUM(P124:AA124)</f>
        <v>0</v>
      </c>
      <c r="N124" s="775">
        <f t="shared" si="122"/>
        <v>0</v>
      </c>
      <c r="O124" s="775">
        <f t="shared" ref="O124" si="125">L124-SUM(AB124:AM124)</f>
        <v>0</v>
      </c>
      <c r="P124" s="928">
        <f t="shared" ref="P124:AM124" si="126">SUM(P123)</f>
        <v>0</v>
      </c>
      <c r="Q124" s="928">
        <f t="shared" si="126"/>
        <v>0</v>
      </c>
      <c r="R124" s="928">
        <f t="shared" si="126"/>
        <v>1509063.4</v>
      </c>
      <c r="S124" s="928">
        <f t="shared" si="126"/>
        <v>1509063.4</v>
      </c>
      <c r="T124" s="928">
        <f t="shared" si="126"/>
        <v>1509063.4</v>
      </c>
      <c r="U124" s="928">
        <f t="shared" si="126"/>
        <v>1509063.4</v>
      </c>
      <c r="V124" s="928">
        <f t="shared" si="126"/>
        <v>1509063.4</v>
      </c>
      <c r="W124" s="928">
        <f t="shared" si="126"/>
        <v>1509063.4</v>
      </c>
      <c r="X124" s="928">
        <f t="shared" si="126"/>
        <v>1509063.4</v>
      </c>
      <c r="Y124" s="928">
        <f t="shared" si="126"/>
        <v>1509063.4</v>
      </c>
      <c r="Z124" s="928">
        <f t="shared" si="126"/>
        <v>1509063.4</v>
      </c>
      <c r="AA124" s="928">
        <f t="shared" si="126"/>
        <v>1509063.4</v>
      </c>
      <c r="AB124" s="928">
        <f t="shared" si="126"/>
        <v>1509063.4</v>
      </c>
      <c r="AC124" s="928">
        <f t="shared" si="126"/>
        <v>1509063.4</v>
      </c>
      <c r="AD124" s="928">
        <f t="shared" si="126"/>
        <v>1509063.4</v>
      </c>
      <c r="AE124" s="928">
        <f t="shared" si="126"/>
        <v>1509063.4</v>
      </c>
      <c r="AF124" s="928">
        <f t="shared" si="126"/>
        <v>1509063.4</v>
      </c>
      <c r="AG124" s="928">
        <f t="shared" si="126"/>
        <v>1509063.4</v>
      </c>
      <c r="AH124" s="928">
        <f t="shared" si="126"/>
        <v>1509063.4</v>
      </c>
      <c r="AI124" s="928">
        <f t="shared" si="126"/>
        <v>1509063.4</v>
      </c>
      <c r="AJ124" s="928">
        <f t="shared" si="126"/>
        <v>1509063.4</v>
      </c>
      <c r="AK124" s="928">
        <f t="shared" si="126"/>
        <v>1509063.4</v>
      </c>
      <c r="AL124" s="928">
        <f t="shared" si="126"/>
        <v>1509063.4</v>
      </c>
      <c r="AM124" s="928">
        <f t="shared" si="126"/>
        <v>1509063.4</v>
      </c>
      <c r="AN124" s="690" t="s">
        <v>285</v>
      </c>
      <c r="AO124" s="710"/>
    </row>
    <row r="125" spans="4:42">
      <c r="AN125" s="690" t="s">
        <v>285</v>
      </c>
      <c r="AO125" s="710"/>
    </row>
    <row r="126" spans="4:42" ht="16.5">
      <c r="D126" s="678">
        <v>9</v>
      </c>
      <c r="E126" s="767" t="s">
        <v>881</v>
      </c>
      <c r="F126" s="919"/>
      <c r="H126" s="920"/>
      <c r="AN126" s="690" t="s">
        <v>285</v>
      </c>
      <c r="AO126" s="710"/>
    </row>
    <row r="127" spans="4:42" ht="16" thickBot="1">
      <c r="E127" s="931"/>
      <c r="F127" s="919" t="s">
        <v>935</v>
      </c>
      <c r="H127" s="920">
        <f>14159680+8709592+3688800-H38</f>
        <v>23238313</v>
      </c>
      <c r="I127" s="921" t="s">
        <v>930</v>
      </c>
      <c r="J127" s="733">
        <f>SUM(P127:AA127)</f>
        <v>10282439.34</v>
      </c>
      <c r="K127" s="733">
        <f>SUM(AB127:AG127)</f>
        <v>6854959.5599999996</v>
      </c>
      <c r="L127" s="733">
        <f>SUM(AB127:AM127)</f>
        <v>10282439.34</v>
      </c>
      <c r="M127" s="775">
        <f>J127-SUM(P127:AA127)</f>
        <v>0</v>
      </c>
      <c r="N127" s="775">
        <f t="shared" ref="N127:N128" si="127">K127-SUM(AB127:AG127)</f>
        <v>0</v>
      </c>
      <c r="O127" s="775">
        <f>L127-SUM(AB127:AM127)</f>
        <v>0</v>
      </c>
      <c r="P127" s="841"/>
      <c r="Q127" s="841"/>
      <c r="R127" s="1052"/>
      <c r="S127" s="944">
        <f>ROUND($H$127/1.13/18,2)</f>
        <v>1142493.26</v>
      </c>
      <c r="T127" s="944">
        <f t="shared" ref="T127:AJ127" si="128">ROUND($H$127/1.13/18,2)</f>
        <v>1142493.26</v>
      </c>
      <c r="U127" s="944">
        <f t="shared" si="128"/>
        <v>1142493.26</v>
      </c>
      <c r="V127" s="944">
        <f t="shared" si="128"/>
        <v>1142493.26</v>
      </c>
      <c r="W127" s="944">
        <f t="shared" si="128"/>
        <v>1142493.26</v>
      </c>
      <c r="X127" s="944">
        <f t="shared" si="128"/>
        <v>1142493.26</v>
      </c>
      <c r="Y127" s="944">
        <f t="shared" si="128"/>
        <v>1142493.26</v>
      </c>
      <c r="Z127" s="944">
        <f t="shared" si="128"/>
        <v>1142493.26</v>
      </c>
      <c r="AA127" s="944">
        <f t="shared" si="128"/>
        <v>1142493.26</v>
      </c>
      <c r="AB127" s="944">
        <f t="shared" si="128"/>
        <v>1142493.26</v>
      </c>
      <c r="AC127" s="944">
        <f t="shared" si="128"/>
        <v>1142493.26</v>
      </c>
      <c r="AD127" s="944">
        <f t="shared" si="128"/>
        <v>1142493.26</v>
      </c>
      <c r="AE127" s="944">
        <f t="shared" si="128"/>
        <v>1142493.26</v>
      </c>
      <c r="AF127" s="944">
        <f t="shared" si="128"/>
        <v>1142493.26</v>
      </c>
      <c r="AG127" s="944">
        <f t="shared" si="128"/>
        <v>1142493.26</v>
      </c>
      <c r="AH127" s="944">
        <f t="shared" si="128"/>
        <v>1142493.26</v>
      </c>
      <c r="AI127" s="944">
        <f t="shared" si="128"/>
        <v>1142493.26</v>
      </c>
      <c r="AJ127" s="944">
        <f t="shared" si="128"/>
        <v>1142493.26</v>
      </c>
      <c r="AK127" s="944"/>
      <c r="AL127" s="944"/>
      <c r="AM127" s="944"/>
      <c r="AN127" s="690" t="s">
        <v>285</v>
      </c>
      <c r="AO127" s="710" t="s">
        <v>742</v>
      </c>
      <c r="AP127" s="1091" t="s">
        <v>1023</v>
      </c>
    </row>
    <row r="128" spans="4:42">
      <c r="J128" s="739">
        <f t="shared" ref="J128:L128" si="129">SUM(J127)</f>
        <v>10282439.34</v>
      </c>
      <c r="K128" s="739">
        <f t="shared" si="129"/>
        <v>6854959.5599999996</v>
      </c>
      <c r="L128" s="739">
        <f t="shared" si="129"/>
        <v>10282439.34</v>
      </c>
      <c r="M128" s="775">
        <f>J128-SUM(P128:AA128)</f>
        <v>0</v>
      </c>
      <c r="N128" s="775">
        <f t="shared" si="127"/>
        <v>0</v>
      </c>
      <c r="O128" s="775">
        <f>L128-SUM(AB128:AM128)</f>
        <v>0</v>
      </c>
      <c r="P128" s="739">
        <f>SUM(P127)</f>
        <v>0</v>
      </c>
      <c r="Q128" s="739">
        <f t="shared" ref="Q128:AM128" si="130">SUM(Q127)</f>
        <v>0</v>
      </c>
      <c r="R128" s="739">
        <f t="shared" si="130"/>
        <v>0</v>
      </c>
      <c r="S128" s="739">
        <f t="shared" si="130"/>
        <v>1142493.26</v>
      </c>
      <c r="T128" s="739">
        <f t="shared" si="130"/>
        <v>1142493.26</v>
      </c>
      <c r="U128" s="739">
        <f t="shared" si="130"/>
        <v>1142493.26</v>
      </c>
      <c r="V128" s="739">
        <f t="shared" si="130"/>
        <v>1142493.26</v>
      </c>
      <c r="W128" s="739">
        <f t="shared" si="130"/>
        <v>1142493.26</v>
      </c>
      <c r="X128" s="739">
        <f t="shared" si="130"/>
        <v>1142493.26</v>
      </c>
      <c r="Y128" s="739">
        <f t="shared" si="130"/>
        <v>1142493.26</v>
      </c>
      <c r="Z128" s="739">
        <f t="shared" si="130"/>
        <v>1142493.26</v>
      </c>
      <c r="AA128" s="739">
        <f t="shared" si="130"/>
        <v>1142493.26</v>
      </c>
      <c r="AB128" s="739">
        <f t="shared" si="130"/>
        <v>1142493.26</v>
      </c>
      <c r="AC128" s="739">
        <f t="shared" si="130"/>
        <v>1142493.26</v>
      </c>
      <c r="AD128" s="739">
        <f t="shared" si="130"/>
        <v>1142493.26</v>
      </c>
      <c r="AE128" s="739">
        <f t="shared" si="130"/>
        <v>1142493.26</v>
      </c>
      <c r="AF128" s="739">
        <f t="shared" si="130"/>
        <v>1142493.26</v>
      </c>
      <c r="AG128" s="739">
        <f t="shared" si="130"/>
        <v>1142493.26</v>
      </c>
      <c r="AH128" s="739">
        <f t="shared" si="130"/>
        <v>1142493.26</v>
      </c>
      <c r="AI128" s="739">
        <f t="shared" si="130"/>
        <v>1142493.26</v>
      </c>
      <c r="AJ128" s="739">
        <f t="shared" si="130"/>
        <v>1142493.26</v>
      </c>
      <c r="AK128" s="739">
        <f t="shared" si="130"/>
        <v>0</v>
      </c>
      <c r="AL128" s="739">
        <f t="shared" si="130"/>
        <v>0</v>
      </c>
      <c r="AM128" s="739">
        <f t="shared" si="130"/>
        <v>0</v>
      </c>
      <c r="AN128" s="690" t="s">
        <v>285</v>
      </c>
      <c r="AO128" s="478"/>
    </row>
    <row r="129" spans="40:41">
      <c r="AN129" s="690" t="s">
        <v>285</v>
      </c>
      <c r="AO129" s="710"/>
    </row>
    <row r="130" spans="40:41">
      <c r="AO130" s="710"/>
    </row>
    <row r="131" spans="40:41">
      <c r="AO131" s="710"/>
    </row>
    <row r="132" spans="40:41">
      <c r="AO132" s="710"/>
    </row>
    <row r="133" spans="40:41">
      <c r="AO133" s="710"/>
    </row>
  </sheetData>
  <phoneticPr fontId="2" type="noConversion"/>
  <conditionalFormatting sqref="M6:O6">
    <cfRule type="cellIs" dxfId="7" priority="4" operator="notEqual">
      <formula>0</formula>
    </cfRule>
  </conditionalFormatting>
  <conditionalFormatting sqref="M8:O1048576">
    <cfRule type="cellIs" dxfId="6" priority="1" operator="notEqual">
      <formula>0</formula>
    </cfRule>
  </conditionalFormatting>
  <dataValidations count="1">
    <dataValidation type="list" allowBlank="1" showInputMessage="1" showErrorMessage="1" sqref="AO101 AO7:AO99 AO105 AO109 AO112 AO115 AO119 AO123 AO127" xr:uid="{F015021C-3A66-43B7-8F8D-57CFF2718CC8}">
      <formula1>"尚未履行完毕的业务合同,框架协议、战略合作协议,招投标中,其他书面潜在合作沟通,预计增长"</formula1>
    </dataValidation>
  </dataValidation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DA169-7687-48D0-9AA8-275E999C2179}">
  <sheetPr>
    <outlinePr summaryBelow="0" summaryRight="0"/>
  </sheetPr>
  <dimension ref="A1:AP52"/>
  <sheetViews>
    <sheetView workbookViewId="0"/>
  </sheetViews>
  <sheetFormatPr defaultColWidth="9.81640625" defaultRowHeight="0" customHeight="1" zeroHeight="1"/>
  <cols>
    <col min="1" max="4" width="3.453125" style="690" customWidth="1"/>
    <col min="5" max="5" width="9.81640625" style="690" customWidth="1"/>
    <col min="6" max="6" width="35.453125" style="690" customWidth="1"/>
    <col min="7" max="7" width="15.1796875" style="690" customWidth="1"/>
    <col min="8" max="8" width="21.1796875" style="692" customWidth="1"/>
    <col min="9" max="9" width="14.81640625" style="693" customWidth="1"/>
    <col min="10" max="10" width="12.81640625" style="690" customWidth="1"/>
    <col min="11" max="12" width="11.81640625" style="690" customWidth="1"/>
    <col min="13" max="15" width="9.81640625" style="1" customWidth="1"/>
    <col min="16" max="16" width="11.81640625" style="690" customWidth="1"/>
    <col min="17" max="25" width="11.453125" style="690" customWidth="1"/>
    <col min="26" max="26" width="15.54296875" style="690" customWidth="1"/>
    <col min="27" max="32" width="11.453125" style="690" customWidth="1"/>
    <col min="33" max="33" width="17.1796875" style="690" customWidth="1"/>
    <col min="34" max="39" width="11.453125" style="690" customWidth="1"/>
    <col min="40" max="40" width="9.81640625" style="690"/>
    <col min="41" max="41" width="27.453125" style="690" customWidth="1"/>
    <col min="42" max="42" width="25.1796875" style="690" customWidth="1"/>
    <col min="43" max="16384" width="9.81640625" style="842"/>
  </cols>
  <sheetData>
    <row r="1" spans="1:42" ht="13.5" customHeight="1"/>
    <row r="2" spans="1:42" ht="13.5" customHeight="1"/>
    <row r="3" spans="1:42" ht="13.5" customHeight="1">
      <c r="J3" s="687" t="s">
        <v>484</v>
      </c>
      <c r="K3" s="687"/>
      <c r="L3" s="687"/>
      <c r="M3" s="688" t="s">
        <v>288</v>
      </c>
      <c r="N3" s="689"/>
      <c r="O3" s="689"/>
      <c r="P3" s="607" t="s">
        <v>821</v>
      </c>
      <c r="Q3" s="607"/>
      <c r="R3" s="1306"/>
      <c r="S3" s="1304"/>
      <c r="T3" s="604" t="s">
        <v>834</v>
      </c>
      <c r="U3" s="604"/>
      <c r="V3" s="604"/>
      <c r="W3" s="604"/>
      <c r="X3" s="604"/>
      <c r="Y3" s="604"/>
      <c r="Z3" s="604"/>
      <c r="AA3" s="604"/>
      <c r="AB3" s="604"/>
      <c r="AC3" s="604"/>
      <c r="AD3" s="604"/>
      <c r="AE3" s="604"/>
      <c r="AF3" s="604"/>
      <c r="AG3" s="604"/>
      <c r="AH3" s="604"/>
      <c r="AI3" s="604"/>
      <c r="AJ3" s="604"/>
      <c r="AK3" s="604"/>
      <c r="AL3" s="604"/>
      <c r="AM3" s="604"/>
      <c r="AN3" s="690" t="s">
        <v>285</v>
      </c>
    </row>
    <row r="4" spans="1:42" s="847" customFormat="1" ht="13.5" customHeight="1">
      <c r="A4" s="682"/>
      <c r="B4" s="682"/>
      <c r="C4" s="682"/>
      <c r="D4" s="682"/>
      <c r="E4" s="682"/>
      <c r="F4" s="682"/>
      <c r="G4" s="682"/>
      <c r="H4" s="685"/>
      <c r="I4" s="686"/>
      <c r="J4" s="694">
        <v>2026</v>
      </c>
      <c r="K4" s="560" t="s">
        <v>429</v>
      </c>
      <c r="L4" s="560">
        <f>J4+1</f>
        <v>2027</v>
      </c>
      <c r="M4" s="695">
        <v>2026</v>
      </c>
      <c r="N4" s="696" t="s">
        <v>429</v>
      </c>
      <c r="O4" s="696">
        <f>M4+1</f>
        <v>2027</v>
      </c>
      <c r="P4" s="761">
        <v>46023</v>
      </c>
      <c r="Q4" s="761">
        <f t="shared" ref="Q4:AM4" si="0">EDATE(P4,1)</f>
        <v>46054</v>
      </c>
      <c r="R4" s="761">
        <f t="shared" si="0"/>
        <v>46082</v>
      </c>
      <c r="S4" s="761">
        <f t="shared" si="0"/>
        <v>46113</v>
      </c>
      <c r="T4" s="761">
        <f t="shared" si="0"/>
        <v>46143</v>
      </c>
      <c r="U4" s="761">
        <f t="shared" si="0"/>
        <v>46174</v>
      </c>
      <c r="V4" s="761">
        <f t="shared" si="0"/>
        <v>46204</v>
      </c>
      <c r="W4" s="761">
        <f t="shared" si="0"/>
        <v>46235</v>
      </c>
      <c r="X4" s="761">
        <f t="shared" si="0"/>
        <v>46266</v>
      </c>
      <c r="Y4" s="761">
        <f t="shared" si="0"/>
        <v>46296</v>
      </c>
      <c r="Z4" s="761">
        <f t="shared" si="0"/>
        <v>46327</v>
      </c>
      <c r="AA4" s="761">
        <f t="shared" si="0"/>
        <v>46357</v>
      </c>
      <c r="AB4" s="761">
        <f t="shared" si="0"/>
        <v>46388</v>
      </c>
      <c r="AC4" s="761">
        <f t="shared" si="0"/>
        <v>46419</v>
      </c>
      <c r="AD4" s="761">
        <f t="shared" si="0"/>
        <v>46447</v>
      </c>
      <c r="AE4" s="761">
        <f t="shared" si="0"/>
        <v>46478</v>
      </c>
      <c r="AF4" s="761">
        <f t="shared" si="0"/>
        <v>46508</v>
      </c>
      <c r="AG4" s="761">
        <f t="shared" si="0"/>
        <v>46539</v>
      </c>
      <c r="AH4" s="761">
        <f t="shared" si="0"/>
        <v>46569</v>
      </c>
      <c r="AI4" s="761">
        <f t="shared" si="0"/>
        <v>46600</v>
      </c>
      <c r="AJ4" s="761">
        <f t="shared" si="0"/>
        <v>46631</v>
      </c>
      <c r="AK4" s="761">
        <f t="shared" si="0"/>
        <v>46661</v>
      </c>
      <c r="AL4" s="761">
        <f t="shared" si="0"/>
        <v>46692</v>
      </c>
      <c r="AM4" s="761">
        <f t="shared" si="0"/>
        <v>46722</v>
      </c>
      <c r="AN4" s="682" t="s">
        <v>285</v>
      </c>
      <c r="AO4" s="682"/>
      <c r="AP4" s="682"/>
    </row>
    <row r="5" spans="1:42" s="847" customFormat="1" ht="13.5" customHeight="1">
      <c r="A5" s="682"/>
      <c r="B5" s="682"/>
      <c r="C5" s="682"/>
      <c r="D5" s="682"/>
      <c r="E5" s="682"/>
      <c r="F5" s="682"/>
      <c r="G5" s="682"/>
      <c r="H5" s="685"/>
      <c r="I5" s="686"/>
      <c r="J5" s="698" t="s">
        <v>22</v>
      </c>
      <c r="K5" s="698" t="s">
        <v>22</v>
      </c>
      <c r="L5" s="698" t="s">
        <v>22</v>
      </c>
      <c r="M5" s="698" t="s">
        <v>22</v>
      </c>
      <c r="N5" s="698" t="s">
        <v>22</v>
      </c>
      <c r="O5" s="698" t="s">
        <v>22</v>
      </c>
      <c r="P5" s="698" t="s">
        <v>22</v>
      </c>
      <c r="Q5" s="698" t="s">
        <v>22</v>
      </c>
      <c r="R5" s="698" t="s">
        <v>22</v>
      </c>
      <c r="S5" s="698" t="s">
        <v>22</v>
      </c>
      <c r="T5" s="698" t="s">
        <v>22</v>
      </c>
      <c r="U5" s="698" t="s">
        <v>22</v>
      </c>
      <c r="V5" s="698" t="s">
        <v>22</v>
      </c>
      <c r="W5" s="698" t="s">
        <v>22</v>
      </c>
      <c r="X5" s="698" t="s">
        <v>22</v>
      </c>
      <c r="Y5" s="698" t="s">
        <v>22</v>
      </c>
      <c r="Z5" s="698" t="s">
        <v>22</v>
      </c>
      <c r="AA5" s="698" t="s">
        <v>22</v>
      </c>
      <c r="AB5" s="698" t="s">
        <v>22</v>
      </c>
      <c r="AC5" s="698" t="s">
        <v>22</v>
      </c>
      <c r="AD5" s="698" t="s">
        <v>22</v>
      </c>
      <c r="AE5" s="698" t="s">
        <v>22</v>
      </c>
      <c r="AF5" s="698" t="s">
        <v>22</v>
      </c>
      <c r="AG5" s="698" t="s">
        <v>22</v>
      </c>
      <c r="AH5" s="698" t="s">
        <v>22</v>
      </c>
      <c r="AI5" s="698" t="s">
        <v>22</v>
      </c>
      <c r="AJ5" s="698" t="s">
        <v>22</v>
      </c>
      <c r="AK5" s="698" t="s">
        <v>22</v>
      </c>
      <c r="AL5" s="698" t="s">
        <v>22</v>
      </c>
      <c r="AM5" s="698" t="s">
        <v>22</v>
      </c>
      <c r="AN5" s="682" t="s">
        <v>285</v>
      </c>
      <c r="AO5" s="682"/>
      <c r="AP5" s="682"/>
    </row>
    <row r="6" spans="1:42" ht="13.5" customHeight="1">
      <c r="A6" s="690" t="s">
        <v>285</v>
      </c>
      <c r="B6" s="699" t="s">
        <v>485</v>
      </c>
      <c r="C6" s="700"/>
      <c r="D6" s="700"/>
      <c r="E6" s="700"/>
      <c r="F6" s="700"/>
      <c r="G6" s="700"/>
      <c r="H6" s="704"/>
      <c r="I6" s="743"/>
      <c r="J6" s="764">
        <f>(J11+J15+J18+J22+J25)/1000</f>
        <v>2364.0535</v>
      </c>
      <c r="K6" s="764">
        <f t="shared" ref="K6:L6" si="1">(K11+K15+K18+K22+K25)/1000</f>
        <v>0</v>
      </c>
      <c r="L6" s="764">
        <f t="shared" si="1"/>
        <v>0</v>
      </c>
      <c r="M6" s="764">
        <f>J6-SUM(P6:AA6)</f>
        <v>0</v>
      </c>
      <c r="N6" s="764">
        <f>K6-SUM(AB6:AG6)</f>
        <v>0</v>
      </c>
      <c r="O6" s="764">
        <f>L6-SUM(AB6:AM6)</f>
        <v>0</v>
      </c>
      <c r="P6" s="764">
        <f t="shared" ref="P6:AM6" si="2">(P11+P15+P18+P22+P25)/1000</f>
        <v>159.05152999999999</v>
      </c>
      <c r="Q6" s="764">
        <f t="shared" si="2"/>
        <v>237.07076999999998</v>
      </c>
      <c r="R6" s="764">
        <f t="shared" si="2"/>
        <v>56.603769999999997</v>
      </c>
      <c r="S6" s="764">
        <f t="shared" si="2"/>
        <v>0</v>
      </c>
      <c r="T6" s="764">
        <f t="shared" si="2"/>
        <v>0</v>
      </c>
      <c r="U6" s="764">
        <f t="shared" si="2"/>
        <v>1911.3274299999998</v>
      </c>
      <c r="V6" s="764">
        <f t="shared" si="2"/>
        <v>0</v>
      </c>
      <c r="W6" s="764">
        <f t="shared" si="2"/>
        <v>0</v>
      </c>
      <c r="X6" s="764">
        <f t="shared" si="2"/>
        <v>0</v>
      </c>
      <c r="Y6" s="764">
        <f t="shared" si="2"/>
        <v>0</v>
      </c>
      <c r="Z6" s="764">
        <f t="shared" si="2"/>
        <v>0</v>
      </c>
      <c r="AA6" s="764">
        <f t="shared" si="2"/>
        <v>0</v>
      </c>
      <c r="AB6" s="764">
        <f t="shared" si="2"/>
        <v>0</v>
      </c>
      <c r="AC6" s="764">
        <f t="shared" si="2"/>
        <v>0</v>
      </c>
      <c r="AD6" s="764">
        <f t="shared" si="2"/>
        <v>0</v>
      </c>
      <c r="AE6" s="764">
        <f t="shared" si="2"/>
        <v>0</v>
      </c>
      <c r="AF6" s="764">
        <f t="shared" si="2"/>
        <v>0</v>
      </c>
      <c r="AG6" s="764">
        <f t="shared" si="2"/>
        <v>0</v>
      </c>
      <c r="AH6" s="764">
        <f t="shared" si="2"/>
        <v>0</v>
      </c>
      <c r="AI6" s="764">
        <f t="shared" si="2"/>
        <v>0</v>
      </c>
      <c r="AJ6" s="764">
        <f t="shared" si="2"/>
        <v>0</v>
      </c>
      <c r="AK6" s="764">
        <f t="shared" si="2"/>
        <v>0</v>
      </c>
      <c r="AL6" s="764">
        <f t="shared" si="2"/>
        <v>0</v>
      </c>
      <c r="AM6" s="764">
        <f t="shared" si="2"/>
        <v>0</v>
      </c>
      <c r="AN6" s="690" t="s">
        <v>285</v>
      </c>
      <c r="AO6" s="707" t="s">
        <v>740</v>
      </c>
      <c r="AP6" s="1088" t="s">
        <v>1018</v>
      </c>
    </row>
    <row r="7" spans="1:42" ht="13.5" customHeight="1">
      <c r="B7" s="708"/>
      <c r="J7" s="709"/>
      <c r="K7" s="709"/>
      <c r="L7" s="709"/>
      <c r="P7" s="709"/>
      <c r="Q7" s="709"/>
      <c r="R7" s="709"/>
      <c r="S7" s="709"/>
      <c r="T7" s="709"/>
      <c r="U7" s="709"/>
      <c r="V7" s="709"/>
      <c r="W7" s="709"/>
      <c r="X7" s="709"/>
      <c r="Y7" s="709"/>
      <c r="Z7" s="709"/>
      <c r="AA7" s="709"/>
      <c r="AB7" s="709"/>
      <c r="AC7" s="709"/>
      <c r="AD7" s="709"/>
      <c r="AE7" s="709"/>
      <c r="AF7" s="709"/>
      <c r="AG7" s="709"/>
      <c r="AN7" s="690" t="s">
        <v>285</v>
      </c>
      <c r="AO7" s="843"/>
    </row>
    <row r="8" spans="1:42" ht="13.5" customHeight="1">
      <c r="C8" s="708" t="s">
        <v>527</v>
      </c>
      <c r="G8" s="708" t="s">
        <v>528</v>
      </c>
      <c r="J8" s="731">
        <f>SUM(P8:AA8)</f>
        <v>0</v>
      </c>
      <c r="K8" s="709"/>
      <c r="L8" s="709"/>
      <c r="M8" s="709"/>
      <c r="N8" s="709"/>
      <c r="O8" s="709"/>
      <c r="P8" s="709"/>
      <c r="Q8" s="709"/>
      <c r="R8" s="709"/>
      <c r="S8" s="709"/>
      <c r="T8" s="709"/>
      <c r="U8" s="709"/>
      <c r="V8" s="709"/>
      <c r="W8" s="709"/>
      <c r="X8" s="709"/>
      <c r="Y8" s="709"/>
      <c r="Z8" s="709"/>
      <c r="AA8" s="709"/>
      <c r="AB8" s="709"/>
      <c r="AC8" s="709"/>
      <c r="AD8" s="709"/>
      <c r="AE8" s="709"/>
      <c r="AF8" s="709"/>
      <c r="AG8" s="709"/>
      <c r="AH8" s="709"/>
      <c r="AI8" s="709"/>
      <c r="AJ8" s="709"/>
      <c r="AK8" s="709"/>
      <c r="AL8" s="709"/>
      <c r="AM8" s="709"/>
      <c r="AN8" s="690" t="s">
        <v>285</v>
      </c>
      <c r="AO8" s="843"/>
    </row>
    <row r="9" spans="1:42" s="690" customFormat="1" ht="13.5" customHeight="1">
      <c r="C9" s="682"/>
      <c r="D9" s="690">
        <v>1</v>
      </c>
      <c r="E9" s="690" t="s">
        <v>894</v>
      </c>
      <c r="G9" s="846" t="s">
        <v>488</v>
      </c>
      <c r="H9" s="845" t="s">
        <v>519</v>
      </c>
      <c r="I9" s="785" t="s">
        <v>490</v>
      </c>
      <c r="J9" s="709"/>
      <c r="K9" s="709"/>
      <c r="L9" s="709"/>
      <c r="M9" s="709"/>
      <c r="N9" s="709"/>
      <c r="O9" s="709"/>
      <c r="P9" s="709"/>
      <c r="Q9" s="709"/>
      <c r="R9" s="709"/>
      <c r="S9" s="709"/>
      <c r="T9" s="709"/>
      <c r="U9" s="709"/>
      <c r="V9" s="709"/>
      <c r="W9" s="709"/>
      <c r="X9" s="709"/>
      <c r="Y9" s="709"/>
      <c r="Z9" s="709"/>
      <c r="AA9" s="709"/>
      <c r="AB9" s="709"/>
      <c r="AC9" s="709"/>
      <c r="AD9" s="709"/>
      <c r="AE9" s="709"/>
      <c r="AF9" s="709"/>
      <c r="AG9" s="709"/>
      <c r="AH9" s="709"/>
      <c r="AI9" s="709"/>
      <c r="AJ9" s="709"/>
      <c r="AK9" s="709"/>
      <c r="AL9" s="709"/>
      <c r="AM9" s="709"/>
      <c r="AN9" s="690" t="s">
        <v>285</v>
      </c>
      <c r="AO9" s="843"/>
      <c r="AP9" s="708"/>
    </row>
    <row r="10" spans="1:42" s="690" customFormat="1" ht="13.5" customHeight="1" thickBot="1">
      <c r="C10" s="682"/>
      <c r="E10" s="690">
        <v>1</v>
      </c>
      <c r="F10" s="844" t="s">
        <v>898</v>
      </c>
      <c r="H10" s="692">
        <f>1295880/0.6</f>
        <v>2159800</v>
      </c>
      <c r="I10" s="693">
        <v>46174</v>
      </c>
      <c r="J10" s="709">
        <f>SUM(P10:AA10)</f>
        <v>1911327.43</v>
      </c>
      <c r="K10" s="709">
        <f>SUM(AB10:AG10)</f>
        <v>0</v>
      </c>
      <c r="L10" s="709">
        <f>SUM(AB10:AM10)</f>
        <v>0</v>
      </c>
      <c r="M10" s="709">
        <f>J10-SUM(P10:AA10)</f>
        <v>0</v>
      </c>
      <c r="N10" s="709">
        <f>K10-SUM(AB10:AG10)</f>
        <v>0</v>
      </c>
      <c r="O10" s="709">
        <f>L10-SUM(AB10:AM10)</f>
        <v>0</v>
      </c>
      <c r="P10" s="709"/>
      <c r="Q10" s="709"/>
      <c r="R10" s="723"/>
      <c r="S10" s="723"/>
      <c r="T10" s="723"/>
      <c r="U10" s="723">
        <f>ROUND(H10/1.13,2)</f>
        <v>1911327.43</v>
      </c>
      <c r="V10" s="723"/>
      <c r="W10" s="723"/>
      <c r="X10" s="723"/>
      <c r="Y10" s="723"/>
      <c r="Z10" s="723"/>
      <c r="AA10" s="723"/>
      <c r="AB10" s="723"/>
      <c r="AC10" s="723"/>
      <c r="AD10" s="723"/>
      <c r="AE10" s="723"/>
      <c r="AF10" s="723"/>
      <c r="AG10" s="723"/>
      <c r="AH10" s="723"/>
      <c r="AI10" s="723"/>
      <c r="AJ10" s="723"/>
      <c r="AK10" s="723"/>
      <c r="AL10" s="723"/>
      <c r="AM10" s="723"/>
      <c r="AN10" s="690" t="s">
        <v>285</v>
      </c>
      <c r="AO10" s="843" t="s">
        <v>741</v>
      </c>
      <c r="AP10" s="1094" t="s">
        <v>1024</v>
      </c>
    </row>
    <row r="11" spans="1:42" s="708" customFormat="1" ht="13.5" customHeight="1">
      <c r="C11" s="713"/>
      <c r="G11" s="708" t="s">
        <v>0</v>
      </c>
      <c r="H11" s="714"/>
      <c r="I11" s="715"/>
      <c r="J11" s="721">
        <f>SUM(J10:J10)</f>
        <v>1911327.43</v>
      </c>
      <c r="K11" s="721">
        <f>SUM(K10:K10)</f>
        <v>0</v>
      </c>
      <c r="L11" s="721">
        <f>SUM(L10:L10)</f>
        <v>0</v>
      </c>
      <c r="M11" s="709">
        <f>J11-SUM(P11:AA11)</f>
        <v>0</v>
      </c>
      <c r="N11" s="709">
        <f>K11-SUM(AB11:AG11)</f>
        <v>0</v>
      </c>
      <c r="O11" s="709">
        <f>L11-SUM(AB11:AM11)</f>
        <v>0</v>
      </c>
      <c r="P11" s="721">
        <f t="shared" ref="P11:AM11" si="3">SUM(P10:P10)</f>
        <v>0</v>
      </c>
      <c r="Q11" s="721">
        <f t="shared" si="3"/>
        <v>0</v>
      </c>
      <c r="R11" s="721">
        <f t="shared" si="3"/>
        <v>0</v>
      </c>
      <c r="S11" s="721">
        <f t="shared" si="3"/>
        <v>0</v>
      </c>
      <c r="T11" s="721">
        <f t="shared" si="3"/>
        <v>0</v>
      </c>
      <c r="U11" s="721">
        <f t="shared" si="3"/>
        <v>1911327.43</v>
      </c>
      <c r="V11" s="721">
        <f t="shared" si="3"/>
        <v>0</v>
      </c>
      <c r="W11" s="721">
        <f t="shared" si="3"/>
        <v>0</v>
      </c>
      <c r="X11" s="721">
        <f t="shared" si="3"/>
        <v>0</v>
      </c>
      <c r="Y11" s="721">
        <f t="shared" si="3"/>
        <v>0</v>
      </c>
      <c r="Z11" s="721">
        <f t="shared" si="3"/>
        <v>0</v>
      </c>
      <c r="AA11" s="721">
        <f t="shared" si="3"/>
        <v>0</v>
      </c>
      <c r="AB11" s="721">
        <f t="shared" si="3"/>
        <v>0</v>
      </c>
      <c r="AC11" s="721">
        <f t="shared" si="3"/>
        <v>0</v>
      </c>
      <c r="AD11" s="721">
        <f t="shared" si="3"/>
        <v>0</v>
      </c>
      <c r="AE11" s="721">
        <f t="shared" si="3"/>
        <v>0</v>
      </c>
      <c r="AF11" s="721">
        <f t="shared" si="3"/>
        <v>0</v>
      </c>
      <c r="AG11" s="721">
        <f t="shared" si="3"/>
        <v>0</v>
      </c>
      <c r="AH11" s="721">
        <f t="shared" si="3"/>
        <v>0</v>
      </c>
      <c r="AI11" s="721">
        <f t="shared" si="3"/>
        <v>0</v>
      </c>
      <c r="AJ11" s="721">
        <f t="shared" si="3"/>
        <v>0</v>
      </c>
      <c r="AK11" s="721">
        <f t="shared" si="3"/>
        <v>0</v>
      </c>
      <c r="AL11" s="721">
        <f t="shared" si="3"/>
        <v>0</v>
      </c>
      <c r="AM11" s="721">
        <f t="shared" si="3"/>
        <v>0</v>
      </c>
      <c r="AN11" s="690" t="s">
        <v>285</v>
      </c>
      <c r="AO11" s="843"/>
    </row>
    <row r="12" spans="1:42" s="708" customFormat="1" ht="13.5" customHeight="1">
      <c r="C12" s="713"/>
      <c r="H12" s="714"/>
      <c r="I12" s="715"/>
      <c r="J12" s="731"/>
      <c r="K12" s="731"/>
      <c r="L12" s="731"/>
      <c r="M12" s="709"/>
      <c r="N12" s="709"/>
      <c r="O12" s="709"/>
      <c r="P12" s="731"/>
      <c r="Q12" s="731"/>
      <c r="R12" s="731"/>
      <c r="S12" s="731"/>
      <c r="T12" s="731"/>
      <c r="U12" s="731"/>
      <c r="V12" s="731"/>
      <c r="W12" s="731"/>
      <c r="X12" s="731"/>
      <c r="Y12" s="731"/>
      <c r="Z12" s="731"/>
      <c r="AA12" s="731"/>
      <c r="AB12" s="731"/>
      <c r="AC12" s="731"/>
      <c r="AD12" s="731"/>
      <c r="AE12" s="731"/>
      <c r="AF12" s="731"/>
      <c r="AG12" s="731"/>
      <c r="AH12" s="731"/>
      <c r="AI12" s="731"/>
      <c r="AJ12" s="731"/>
      <c r="AK12" s="731"/>
      <c r="AL12" s="731"/>
      <c r="AM12" s="731"/>
      <c r="AN12" s="690" t="s">
        <v>285</v>
      </c>
      <c r="AO12" s="843"/>
    </row>
    <row r="13" spans="1:42" s="690" customFormat="1" ht="13.5" customHeight="1">
      <c r="C13" s="682"/>
      <c r="D13" s="690">
        <v>2</v>
      </c>
      <c r="E13" s="690" t="s">
        <v>897</v>
      </c>
      <c r="G13" s="846" t="s">
        <v>488</v>
      </c>
      <c r="H13" s="845" t="s">
        <v>519</v>
      </c>
      <c r="I13" s="785" t="s">
        <v>490</v>
      </c>
      <c r="J13" s="709"/>
      <c r="K13" s="709"/>
      <c r="L13" s="709"/>
      <c r="M13" s="709"/>
      <c r="N13" s="709"/>
      <c r="O13" s="709"/>
      <c r="P13" s="709"/>
      <c r="Q13" s="709"/>
      <c r="R13" s="709"/>
      <c r="S13" s="709"/>
      <c r="T13" s="709"/>
      <c r="U13" s="709"/>
      <c r="V13" s="709"/>
      <c r="W13" s="709"/>
      <c r="X13" s="709"/>
      <c r="Y13" s="709"/>
      <c r="Z13" s="709"/>
      <c r="AA13" s="709"/>
      <c r="AB13" s="709"/>
      <c r="AC13" s="709"/>
      <c r="AD13" s="709"/>
      <c r="AE13" s="709"/>
      <c r="AF13" s="709"/>
      <c r="AG13" s="709"/>
      <c r="AH13" s="709"/>
      <c r="AI13" s="709"/>
      <c r="AJ13" s="709"/>
      <c r="AK13" s="709"/>
      <c r="AL13" s="709"/>
      <c r="AM13" s="709"/>
      <c r="AN13" s="690" t="s">
        <v>285</v>
      </c>
      <c r="AO13" s="843"/>
    </row>
    <row r="14" spans="1:42" s="690" customFormat="1" ht="13.5" customHeight="1" thickBot="1">
      <c r="C14" s="682"/>
      <c r="E14" s="690">
        <v>1</v>
      </c>
      <c r="F14" s="844" t="s">
        <v>896</v>
      </c>
      <c r="H14" s="692">
        <v>60000</v>
      </c>
      <c r="I14" s="693">
        <v>46082</v>
      </c>
      <c r="J14" s="709">
        <f>SUM(P14:AA14)</f>
        <v>56603.77</v>
      </c>
      <c r="K14" s="709">
        <f>SUM(AB14:AG14)</f>
        <v>0</v>
      </c>
      <c r="L14" s="709">
        <f>SUM(AB14:AM14)</f>
        <v>0</v>
      </c>
      <c r="M14" s="709">
        <f>J14-SUM(P14:AA14)</f>
        <v>0</v>
      </c>
      <c r="N14" s="709">
        <f>K14-SUM(AB14:AG14)</f>
        <v>0</v>
      </c>
      <c r="O14" s="709">
        <f>L14-SUM(AB14:AM14)</f>
        <v>0</v>
      </c>
      <c r="P14" s="709"/>
      <c r="Q14" s="709"/>
      <c r="R14" s="723">
        <f>ROUND(H14/1.06,2)</f>
        <v>56603.77</v>
      </c>
      <c r="S14" s="723"/>
      <c r="T14" s="723"/>
      <c r="U14" s="723"/>
      <c r="V14" s="723"/>
      <c r="W14" s="723"/>
      <c r="X14" s="723"/>
      <c r="Y14" s="723"/>
      <c r="Z14" s="723"/>
      <c r="AA14" s="723"/>
      <c r="AB14" s="723"/>
      <c r="AC14" s="723"/>
      <c r="AD14" s="723"/>
      <c r="AE14" s="723"/>
      <c r="AF14" s="723"/>
      <c r="AG14" s="723"/>
      <c r="AH14" s="723"/>
      <c r="AI14" s="723"/>
      <c r="AJ14" s="723"/>
      <c r="AK14" s="723"/>
      <c r="AL14" s="723"/>
      <c r="AM14" s="723"/>
      <c r="AN14" s="690" t="s">
        <v>285</v>
      </c>
      <c r="AO14" s="843" t="s">
        <v>741</v>
      </c>
      <c r="AP14" s="1095" t="s">
        <v>1025</v>
      </c>
    </row>
    <row r="15" spans="1:42" s="708" customFormat="1" ht="13.5" customHeight="1">
      <c r="C15" s="713"/>
      <c r="G15" s="708" t="s">
        <v>0</v>
      </c>
      <c r="H15" s="714"/>
      <c r="I15" s="715"/>
      <c r="J15" s="721">
        <f>SUM(J14:J14)</f>
        <v>56603.77</v>
      </c>
      <c r="K15" s="721">
        <f>SUM(K14:K14)</f>
        <v>0</v>
      </c>
      <c r="L15" s="721">
        <f>SUM(L14:L14)</f>
        <v>0</v>
      </c>
      <c r="M15" s="709">
        <f>J15-SUM(P15:AA15)</f>
        <v>0</v>
      </c>
      <c r="N15" s="709">
        <f>K15-SUM(AB15:AG15)</f>
        <v>0</v>
      </c>
      <c r="O15" s="709">
        <f>L15-SUM(AB15:AM15)</f>
        <v>0</v>
      </c>
      <c r="P15" s="721">
        <f t="shared" ref="P15:AM15" si="4">SUM(P14:P14)</f>
        <v>0</v>
      </c>
      <c r="Q15" s="721">
        <f t="shared" si="4"/>
        <v>0</v>
      </c>
      <c r="R15" s="721">
        <f t="shared" si="4"/>
        <v>56603.77</v>
      </c>
      <c r="S15" s="721">
        <f t="shared" si="4"/>
        <v>0</v>
      </c>
      <c r="T15" s="721">
        <f t="shared" si="4"/>
        <v>0</v>
      </c>
      <c r="U15" s="721">
        <f t="shared" si="4"/>
        <v>0</v>
      </c>
      <c r="V15" s="721">
        <f t="shared" si="4"/>
        <v>0</v>
      </c>
      <c r="W15" s="721">
        <f t="shared" si="4"/>
        <v>0</v>
      </c>
      <c r="X15" s="721">
        <f t="shared" si="4"/>
        <v>0</v>
      </c>
      <c r="Y15" s="721">
        <f t="shared" si="4"/>
        <v>0</v>
      </c>
      <c r="Z15" s="721">
        <f t="shared" si="4"/>
        <v>0</v>
      </c>
      <c r="AA15" s="721">
        <f t="shared" si="4"/>
        <v>0</v>
      </c>
      <c r="AB15" s="721">
        <f t="shared" si="4"/>
        <v>0</v>
      </c>
      <c r="AC15" s="721">
        <f t="shared" si="4"/>
        <v>0</v>
      </c>
      <c r="AD15" s="721">
        <f t="shared" si="4"/>
        <v>0</v>
      </c>
      <c r="AE15" s="721">
        <f t="shared" si="4"/>
        <v>0</v>
      </c>
      <c r="AF15" s="721">
        <f t="shared" si="4"/>
        <v>0</v>
      </c>
      <c r="AG15" s="721">
        <f t="shared" si="4"/>
        <v>0</v>
      </c>
      <c r="AH15" s="721">
        <f t="shared" si="4"/>
        <v>0</v>
      </c>
      <c r="AI15" s="721">
        <f t="shared" si="4"/>
        <v>0</v>
      </c>
      <c r="AJ15" s="721">
        <f t="shared" si="4"/>
        <v>0</v>
      </c>
      <c r="AK15" s="721">
        <f t="shared" si="4"/>
        <v>0</v>
      </c>
      <c r="AL15" s="721">
        <f t="shared" si="4"/>
        <v>0</v>
      </c>
      <c r="AM15" s="721">
        <f t="shared" si="4"/>
        <v>0</v>
      </c>
      <c r="AN15" s="690" t="s">
        <v>285</v>
      </c>
      <c r="AO15" s="843"/>
    </row>
    <row r="16" spans="1:42" s="708" customFormat="1" ht="13.5" customHeight="1">
      <c r="C16" s="713"/>
      <c r="H16" s="714"/>
      <c r="I16" s="715"/>
      <c r="J16" s="731"/>
      <c r="K16" s="731"/>
      <c r="L16" s="731"/>
      <c r="M16" s="709"/>
      <c r="N16" s="709"/>
      <c r="O16" s="709"/>
      <c r="P16" s="731"/>
      <c r="Q16" s="731"/>
      <c r="R16" s="731"/>
      <c r="S16" s="731"/>
      <c r="T16" s="731"/>
      <c r="U16" s="731"/>
      <c r="V16" s="731"/>
      <c r="W16" s="731"/>
      <c r="X16" s="731"/>
      <c r="Y16" s="731"/>
      <c r="Z16" s="731"/>
      <c r="AA16" s="731"/>
      <c r="AB16" s="731"/>
      <c r="AC16" s="731"/>
      <c r="AD16" s="731"/>
      <c r="AE16" s="731"/>
      <c r="AF16" s="731"/>
      <c r="AG16" s="731"/>
      <c r="AH16" s="731"/>
      <c r="AI16" s="731"/>
      <c r="AJ16" s="731"/>
      <c r="AK16" s="731"/>
      <c r="AL16" s="731"/>
      <c r="AM16" s="731"/>
      <c r="AN16" s="690"/>
      <c r="AO16" s="843"/>
    </row>
    <row r="17" spans="1:42" s="1013" customFormat="1" ht="13.5" customHeight="1">
      <c r="C17" s="1053" t="s">
        <v>1000</v>
      </c>
      <c r="D17" s="1013">
        <v>3</v>
      </c>
      <c r="E17" s="1021" t="s">
        <v>892</v>
      </c>
      <c r="G17" s="1054" t="s">
        <v>488</v>
      </c>
      <c r="H17" s="1055" t="s">
        <v>519</v>
      </c>
      <c r="I17" s="1056" t="s">
        <v>490</v>
      </c>
      <c r="J17" s="1056"/>
      <c r="K17" s="1024"/>
      <c r="L17" s="1024"/>
      <c r="M17" s="1024"/>
      <c r="N17" s="1024"/>
      <c r="O17" s="1024"/>
      <c r="P17" s="1024"/>
      <c r="Q17" s="1024"/>
      <c r="R17" s="1024"/>
      <c r="S17" s="1024"/>
      <c r="T17" s="1024"/>
      <c r="U17" s="1024"/>
      <c r="V17" s="1024"/>
      <c r="W17" s="1024"/>
      <c r="X17" s="1024"/>
      <c r="Y17" s="1024"/>
      <c r="Z17" s="1024"/>
      <c r="AA17" s="1024"/>
      <c r="AB17" s="1024"/>
      <c r="AC17" s="1024"/>
      <c r="AD17" s="1024"/>
      <c r="AE17" s="1024"/>
      <c r="AF17" s="1024"/>
      <c r="AG17" s="1024"/>
      <c r="AH17" s="1024"/>
      <c r="AI17" s="1024"/>
      <c r="AJ17" s="1024"/>
      <c r="AK17" s="1024"/>
      <c r="AL17" s="1024"/>
      <c r="AM17" s="1024"/>
      <c r="AN17" s="1013" t="s">
        <v>285</v>
      </c>
      <c r="AO17" s="1066"/>
      <c r="AP17" s="690"/>
    </row>
    <row r="18" spans="1:42" s="1013" customFormat="1" ht="13.5" customHeight="1" thickBot="1">
      <c r="C18" s="1058"/>
      <c r="E18" s="1013">
        <v>1</v>
      </c>
      <c r="F18" s="1059"/>
      <c r="H18" s="1023">
        <f>J19+L19</f>
        <v>39792.46</v>
      </c>
      <c r="I18" s="1060">
        <v>46053</v>
      </c>
      <c r="J18" s="1024">
        <f>SUM(P18:AA18)</f>
        <v>39792.46</v>
      </c>
      <c r="K18" s="1024">
        <f>SUM(AB18:AG18)</f>
        <v>0</v>
      </c>
      <c r="L18" s="1024">
        <f>SUM(AB18:AM18)</f>
        <v>0</v>
      </c>
      <c r="M18" s="1024">
        <f>J18-SUM(P18:AA18)</f>
        <v>0</v>
      </c>
      <c r="N18" s="1024">
        <f>K18-SUM(AB18:AG18)</f>
        <v>0</v>
      </c>
      <c r="O18" s="1024">
        <f>L18-SUM(AB18:AM18)</f>
        <v>0</v>
      </c>
      <c r="P18" s="1024">
        <v>39792.46</v>
      </c>
      <c r="Q18" s="1024"/>
      <c r="R18" s="1025"/>
      <c r="S18" s="1025"/>
      <c r="T18" s="1025"/>
      <c r="U18" s="1025"/>
      <c r="V18" s="1025"/>
      <c r="W18" s="1025"/>
      <c r="X18" s="1025"/>
      <c r="Y18" s="1025"/>
      <c r="Z18" s="1025"/>
      <c r="AA18" s="1025"/>
      <c r="AB18" s="1025"/>
      <c r="AC18" s="1025"/>
      <c r="AD18" s="1025"/>
      <c r="AE18" s="1025"/>
      <c r="AF18" s="1025"/>
      <c r="AG18" s="1025"/>
      <c r="AH18" s="1025"/>
      <c r="AI18" s="1025"/>
      <c r="AJ18" s="1025"/>
      <c r="AK18" s="1025"/>
      <c r="AL18" s="1025"/>
      <c r="AM18" s="1025"/>
      <c r="AN18" s="1013" t="s">
        <v>285</v>
      </c>
      <c r="AO18" s="1057" t="s">
        <v>741</v>
      </c>
      <c r="AP18" s="1095" t="s">
        <v>1026</v>
      </c>
    </row>
    <row r="19" spans="1:42" s="1061" customFormat="1" ht="13.5" customHeight="1">
      <c r="C19" s="1062"/>
      <c r="G19" s="1061" t="s">
        <v>0</v>
      </c>
      <c r="H19" s="1040"/>
      <c r="I19" s="1063"/>
      <c r="J19" s="1064">
        <f t="shared" ref="J19:L19" si="5">SUM(J18:J18)</f>
        <v>39792.46</v>
      </c>
      <c r="K19" s="1064">
        <f t="shared" si="5"/>
        <v>0</v>
      </c>
      <c r="L19" s="1064">
        <f t="shared" si="5"/>
        <v>0</v>
      </c>
      <c r="M19" s="1024">
        <f>J19-SUM(P19:AA19)</f>
        <v>0</v>
      </c>
      <c r="N19" s="1024">
        <f>K19-SUM(AB19:AG19)</f>
        <v>0</v>
      </c>
      <c r="O19" s="1024">
        <f>L19-SUM(AB19:AM19)</f>
        <v>0</v>
      </c>
      <c r="P19" s="1064">
        <f t="shared" ref="P19:AM19" si="6">SUM(P18:P18)</f>
        <v>39792.46</v>
      </c>
      <c r="Q19" s="1064">
        <f t="shared" si="6"/>
        <v>0</v>
      </c>
      <c r="R19" s="1064">
        <f t="shared" si="6"/>
        <v>0</v>
      </c>
      <c r="S19" s="1064">
        <f t="shared" si="6"/>
        <v>0</v>
      </c>
      <c r="T19" s="1064">
        <f t="shared" si="6"/>
        <v>0</v>
      </c>
      <c r="U19" s="1064">
        <f t="shared" si="6"/>
        <v>0</v>
      </c>
      <c r="V19" s="1064">
        <f t="shared" si="6"/>
        <v>0</v>
      </c>
      <c r="W19" s="1064">
        <f t="shared" si="6"/>
        <v>0</v>
      </c>
      <c r="X19" s="1064">
        <f t="shared" si="6"/>
        <v>0</v>
      </c>
      <c r="Y19" s="1064">
        <f t="shared" si="6"/>
        <v>0</v>
      </c>
      <c r="Z19" s="1064">
        <f t="shared" si="6"/>
        <v>0</v>
      </c>
      <c r="AA19" s="1064">
        <f t="shared" si="6"/>
        <v>0</v>
      </c>
      <c r="AB19" s="1064">
        <f t="shared" si="6"/>
        <v>0</v>
      </c>
      <c r="AC19" s="1064">
        <f t="shared" si="6"/>
        <v>0</v>
      </c>
      <c r="AD19" s="1064">
        <f t="shared" si="6"/>
        <v>0</v>
      </c>
      <c r="AE19" s="1064">
        <f t="shared" si="6"/>
        <v>0</v>
      </c>
      <c r="AF19" s="1064">
        <f t="shared" si="6"/>
        <v>0</v>
      </c>
      <c r="AG19" s="1064">
        <f t="shared" si="6"/>
        <v>0</v>
      </c>
      <c r="AH19" s="1064">
        <f t="shared" si="6"/>
        <v>0</v>
      </c>
      <c r="AI19" s="1064">
        <f t="shared" si="6"/>
        <v>0</v>
      </c>
      <c r="AJ19" s="1064">
        <f t="shared" si="6"/>
        <v>0</v>
      </c>
      <c r="AK19" s="1064">
        <f t="shared" si="6"/>
        <v>0</v>
      </c>
      <c r="AL19" s="1064">
        <f t="shared" si="6"/>
        <v>0</v>
      </c>
      <c r="AM19" s="1064">
        <f t="shared" si="6"/>
        <v>0</v>
      </c>
      <c r="AN19" s="1013" t="s">
        <v>285</v>
      </c>
      <c r="AO19" s="1057"/>
      <c r="AP19" s="708"/>
    </row>
    <row r="20" spans="1:42" s="1061" customFormat="1" ht="13.5" customHeight="1">
      <c r="C20" s="1062"/>
      <c r="H20" s="1040"/>
      <c r="I20" s="1063"/>
      <c r="J20" s="1065"/>
      <c r="K20" s="1065"/>
      <c r="L20" s="1065"/>
      <c r="M20" s="1024"/>
      <c r="N20" s="1024"/>
      <c r="O20" s="1024"/>
      <c r="P20" s="1065"/>
      <c r="Q20" s="1065"/>
      <c r="R20" s="1065"/>
      <c r="S20" s="1065"/>
      <c r="T20" s="1065"/>
      <c r="U20" s="1065"/>
      <c r="V20" s="1065"/>
      <c r="W20" s="1065"/>
      <c r="X20" s="1065"/>
      <c r="Y20" s="1065"/>
      <c r="Z20" s="1065"/>
      <c r="AA20" s="1065"/>
      <c r="AB20" s="1065"/>
      <c r="AC20" s="1065"/>
      <c r="AD20" s="1065"/>
      <c r="AE20" s="1065"/>
      <c r="AF20" s="1065"/>
      <c r="AG20" s="1065"/>
      <c r="AH20" s="1065"/>
      <c r="AI20" s="1065"/>
      <c r="AJ20" s="1065"/>
      <c r="AK20" s="1065"/>
      <c r="AL20" s="1065"/>
      <c r="AM20" s="1065"/>
      <c r="AN20" s="1013"/>
      <c r="AO20" s="1057"/>
      <c r="AP20" s="708"/>
    </row>
    <row r="21" spans="1:42" s="1013" customFormat="1" ht="13.5" customHeight="1">
      <c r="C21" s="1053" t="s">
        <v>1000</v>
      </c>
      <c r="D21" s="1013">
        <v>4</v>
      </c>
      <c r="E21" s="1021" t="s">
        <v>1001</v>
      </c>
      <c r="G21" s="1054" t="s">
        <v>488</v>
      </c>
      <c r="H21" s="1055" t="s">
        <v>519</v>
      </c>
      <c r="I21" s="1056" t="s">
        <v>490</v>
      </c>
      <c r="J21" s="1024"/>
      <c r="K21" s="1024"/>
      <c r="L21" s="1024"/>
      <c r="M21" s="1024"/>
      <c r="N21" s="1024"/>
      <c r="O21" s="1024"/>
      <c r="P21" s="1024"/>
      <c r="Q21" s="1024"/>
      <c r="R21" s="1024"/>
      <c r="S21" s="1024"/>
      <c r="T21" s="1024"/>
      <c r="U21" s="1024"/>
      <c r="V21" s="1024"/>
      <c r="W21" s="1024"/>
      <c r="X21" s="1024"/>
      <c r="Y21" s="1024"/>
      <c r="Z21" s="1024"/>
      <c r="AA21" s="1024"/>
      <c r="AB21" s="1024"/>
      <c r="AC21" s="1024"/>
      <c r="AD21" s="1024"/>
      <c r="AE21" s="1024"/>
      <c r="AF21" s="1024"/>
      <c r="AG21" s="1024"/>
      <c r="AH21" s="1024"/>
      <c r="AI21" s="1024"/>
      <c r="AJ21" s="1024"/>
      <c r="AK21" s="1024"/>
      <c r="AL21" s="1024"/>
      <c r="AM21" s="1024"/>
      <c r="AN21" s="1013" t="s">
        <v>285</v>
      </c>
      <c r="AO21" s="1057"/>
      <c r="AP21" s="690"/>
    </row>
    <row r="22" spans="1:42" s="1013" customFormat="1" ht="13.5" customHeight="1" thickBot="1">
      <c r="C22" s="1058"/>
      <c r="E22" s="1013">
        <v>1</v>
      </c>
      <c r="F22" s="1059"/>
      <c r="H22" s="1023">
        <f>J23+L23</f>
        <v>274061.92</v>
      </c>
      <c r="I22" s="1060" t="s">
        <v>1002</v>
      </c>
      <c r="J22" s="1024">
        <f>SUM(P22:AA22)</f>
        <v>274061.92</v>
      </c>
      <c r="K22" s="1024">
        <f>SUM(AB22:AG22)</f>
        <v>0</v>
      </c>
      <c r="L22" s="1024">
        <f>SUM(AB22:AM22)</f>
        <v>0</v>
      </c>
      <c r="M22" s="1024">
        <f t="shared" ref="M22:M26" si="7">J22-SUM(P22:AA22)</f>
        <v>0</v>
      </c>
      <c r="N22" s="1024">
        <f t="shared" ref="N22:N26" si="8">K22-SUM(AB22:AG22)</f>
        <v>0</v>
      </c>
      <c r="O22" s="1024">
        <f t="shared" ref="O22:O26" si="9">L22-SUM(AB22:AM22)</f>
        <v>0</v>
      </c>
      <c r="P22" s="1024">
        <v>36991.15</v>
      </c>
      <c r="Q22" s="1024">
        <v>237070.77</v>
      </c>
      <c r="R22" s="1025"/>
      <c r="S22" s="1025"/>
      <c r="T22" s="1025"/>
      <c r="U22" s="1025"/>
      <c r="V22" s="1025"/>
      <c r="W22" s="1025"/>
      <c r="X22" s="1025"/>
      <c r="Y22" s="1025"/>
      <c r="Z22" s="1025"/>
      <c r="AA22" s="1025"/>
      <c r="AB22" s="1025"/>
      <c r="AC22" s="1025"/>
      <c r="AD22" s="1025"/>
      <c r="AE22" s="1025"/>
      <c r="AF22" s="1025"/>
      <c r="AG22" s="1025"/>
      <c r="AH22" s="1025"/>
      <c r="AI22" s="1025"/>
      <c r="AJ22" s="1025"/>
      <c r="AK22" s="1025"/>
      <c r="AL22" s="1025"/>
      <c r="AM22" s="1025"/>
      <c r="AN22" s="1013" t="s">
        <v>285</v>
      </c>
      <c r="AO22" s="1057" t="s">
        <v>741</v>
      </c>
      <c r="AP22" s="1095" t="s">
        <v>1027</v>
      </c>
    </row>
    <row r="23" spans="1:42" s="1061" customFormat="1" ht="13.5" customHeight="1">
      <c r="C23" s="1062"/>
      <c r="G23" s="1061" t="s">
        <v>0</v>
      </c>
      <c r="H23" s="1040"/>
      <c r="I23" s="1063"/>
      <c r="J23" s="1064">
        <f>SUM(J22:J22)</f>
        <v>274061.92</v>
      </c>
      <c r="K23" s="1064">
        <f t="shared" ref="K23:L23" si="10">SUM(K22:K22)</f>
        <v>0</v>
      </c>
      <c r="L23" s="1064">
        <f t="shared" si="10"/>
        <v>0</v>
      </c>
      <c r="M23" s="1024">
        <f t="shared" si="7"/>
        <v>0</v>
      </c>
      <c r="N23" s="1024">
        <f t="shared" si="8"/>
        <v>0</v>
      </c>
      <c r="O23" s="1024">
        <f t="shared" si="9"/>
        <v>0</v>
      </c>
      <c r="P23" s="1064">
        <f t="shared" ref="P23:AM23" si="11">SUM(P22:P22)</f>
        <v>36991.15</v>
      </c>
      <c r="Q23" s="1064">
        <f t="shared" si="11"/>
        <v>237070.77</v>
      </c>
      <c r="R23" s="1064">
        <f t="shared" si="11"/>
        <v>0</v>
      </c>
      <c r="S23" s="1064">
        <f t="shared" si="11"/>
        <v>0</v>
      </c>
      <c r="T23" s="1064">
        <f t="shared" si="11"/>
        <v>0</v>
      </c>
      <c r="U23" s="1064">
        <f t="shared" si="11"/>
        <v>0</v>
      </c>
      <c r="V23" s="1064">
        <f t="shared" si="11"/>
        <v>0</v>
      </c>
      <c r="W23" s="1064">
        <f t="shared" si="11"/>
        <v>0</v>
      </c>
      <c r="X23" s="1064">
        <f t="shared" si="11"/>
        <v>0</v>
      </c>
      <c r="Y23" s="1064">
        <f t="shared" si="11"/>
        <v>0</v>
      </c>
      <c r="Z23" s="1064">
        <f t="shared" si="11"/>
        <v>0</v>
      </c>
      <c r="AA23" s="1064">
        <f t="shared" si="11"/>
        <v>0</v>
      </c>
      <c r="AB23" s="1064">
        <f t="shared" si="11"/>
        <v>0</v>
      </c>
      <c r="AC23" s="1064">
        <f t="shared" si="11"/>
        <v>0</v>
      </c>
      <c r="AD23" s="1064">
        <f t="shared" si="11"/>
        <v>0</v>
      </c>
      <c r="AE23" s="1064">
        <f t="shared" si="11"/>
        <v>0</v>
      </c>
      <c r="AF23" s="1064">
        <f t="shared" si="11"/>
        <v>0</v>
      </c>
      <c r="AG23" s="1064">
        <f t="shared" si="11"/>
        <v>0</v>
      </c>
      <c r="AH23" s="1064">
        <f t="shared" si="11"/>
        <v>0</v>
      </c>
      <c r="AI23" s="1064">
        <f t="shared" si="11"/>
        <v>0</v>
      </c>
      <c r="AJ23" s="1064">
        <f t="shared" si="11"/>
        <v>0</v>
      </c>
      <c r="AK23" s="1064">
        <f t="shared" si="11"/>
        <v>0</v>
      </c>
      <c r="AL23" s="1064">
        <f t="shared" si="11"/>
        <v>0</v>
      </c>
      <c r="AM23" s="1064">
        <f t="shared" si="11"/>
        <v>0</v>
      </c>
      <c r="AN23" s="1013" t="s">
        <v>285</v>
      </c>
      <c r="AO23" s="1057"/>
      <c r="AP23" s="708"/>
    </row>
    <row r="24" spans="1:42" s="1013" customFormat="1" ht="13.5" customHeight="1">
      <c r="C24" s="1053" t="s">
        <v>1000</v>
      </c>
      <c r="D24" s="1013">
        <v>5</v>
      </c>
      <c r="E24" s="1021" t="s">
        <v>1003</v>
      </c>
      <c r="G24" s="1054" t="s">
        <v>488</v>
      </c>
      <c r="H24" s="1055" t="s">
        <v>519</v>
      </c>
      <c r="I24" s="1056" t="s">
        <v>490</v>
      </c>
      <c r="J24" s="1024"/>
      <c r="K24" s="1024"/>
      <c r="L24" s="1024"/>
      <c r="M24" s="1024"/>
      <c r="N24" s="1024"/>
      <c r="O24" s="1024"/>
      <c r="P24" s="1024"/>
      <c r="Q24" s="1024"/>
      <c r="R24" s="1024"/>
      <c r="S24" s="1024"/>
      <c r="T24" s="1024"/>
      <c r="U24" s="1024"/>
      <c r="V24" s="1024"/>
      <c r="W24" s="1024"/>
      <c r="X24" s="1024"/>
      <c r="Y24" s="1024"/>
      <c r="Z24" s="1024"/>
      <c r="AA24" s="1024"/>
      <c r="AB24" s="1024"/>
      <c r="AC24" s="1024"/>
      <c r="AD24" s="1024"/>
      <c r="AE24" s="1024"/>
      <c r="AF24" s="1024"/>
      <c r="AG24" s="1024"/>
      <c r="AH24" s="1024"/>
      <c r="AI24" s="1024"/>
      <c r="AJ24" s="1024"/>
      <c r="AK24" s="1024"/>
      <c r="AL24" s="1024"/>
      <c r="AM24" s="1024"/>
      <c r="AN24" s="1013" t="s">
        <v>285</v>
      </c>
      <c r="AO24" s="1057"/>
      <c r="AP24" s="690"/>
    </row>
    <row r="25" spans="1:42" s="1013" customFormat="1" ht="13.5" customHeight="1" thickBot="1">
      <c r="C25" s="1020"/>
      <c r="E25" s="1013">
        <v>1</v>
      </c>
      <c r="F25" s="1059"/>
      <c r="H25" s="1023">
        <f>J26+L26</f>
        <v>82267.92</v>
      </c>
      <c r="I25" s="1060" t="s">
        <v>1002</v>
      </c>
      <c r="J25" s="1024">
        <f>SUM(P25:AA25)</f>
        <v>82267.92</v>
      </c>
      <c r="K25" s="1024">
        <f>SUM(AB25:AG25)</f>
        <v>0</v>
      </c>
      <c r="L25" s="1024">
        <f>SUM(AB25:AM25)</f>
        <v>0</v>
      </c>
      <c r="M25" s="1024">
        <f>J25-SUM(P25:AA25)</f>
        <v>0</v>
      </c>
      <c r="N25" s="1024">
        <f>K25-SUM(AB25:AG25)</f>
        <v>0</v>
      </c>
      <c r="O25" s="1024">
        <f t="shared" si="9"/>
        <v>0</v>
      </c>
      <c r="P25" s="1024">
        <v>82267.92</v>
      </c>
      <c r="Q25" s="1024"/>
      <c r="R25" s="1025"/>
      <c r="S25" s="1025"/>
      <c r="T25" s="1025"/>
      <c r="U25" s="1025"/>
      <c r="V25" s="1025"/>
      <c r="W25" s="1025"/>
      <c r="X25" s="1025"/>
      <c r="Y25" s="1025"/>
      <c r="Z25" s="1025"/>
      <c r="AA25" s="1025"/>
      <c r="AB25" s="1025"/>
      <c r="AC25" s="1025"/>
      <c r="AD25" s="1025"/>
      <c r="AE25" s="1025"/>
      <c r="AF25" s="1025"/>
      <c r="AG25" s="1025"/>
      <c r="AH25" s="1025"/>
      <c r="AI25" s="1025"/>
      <c r="AJ25" s="1025"/>
      <c r="AK25" s="1025"/>
      <c r="AL25" s="1025"/>
      <c r="AM25" s="1025"/>
      <c r="AN25" s="1013" t="s">
        <v>285</v>
      </c>
      <c r="AO25" s="1057" t="s">
        <v>741</v>
      </c>
      <c r="AP25" s="1095" t="s">
        <v>1028</v>
      </c>
    </row>
    <row r="26" spans="1:42" s="1061" customFormat="1" ht="13.5" customHeight="1">
      <c r="C26" s="1035"/>
      <c r="G26" s="1061" t="s">
        <v>0</v>
      </c>
      <c r="H26" s="1040"/>
      <c r="I26" s="1063"/>
      <c r="J26" s="1064">
        <f>SUM(J25:J25)</f>
        <v>82267.92</v>
      </c>
      <c r="K26" s="1064">
        <f t="shared" ref="K26:L26" si="12">SUM(K25:K25)</f>
        <v>0</v>
      </c>
      <c r="L26" s="1064">
        <f t="shared" si="12"/>
        <v>0</v>
      </c>
      <c r="M26" s="1024">
        <f t="shared" si="7"/>
        <v>0</v>
      </c>
      <c r="N26" s="1024">
        <f t="shared" si="8"/>
        <v>0</v>
      </c>
      <c r="O26" s="1024">
        <f t="shared" si="9"/>
        <v>0</v>
      </c>
      <c r="P26" s="1064">
        <f t="shared" ref="P26:AM26" si="13">SUM(P25:P25)</f>
        <v>82267.92</v>
      </c>
      <c r="Q26" s="1064">
        <f t="shared" si="13"/>
        <v>0</v>
      </c>
      <c r="R26" s="1064">
        <f t="shared" si="13"/>
        <v>0</v>
      </c>
      <c r="S26" s="1064">
        <f t="shared" si="13"/>
        <v>0</v>
      </c>
      <c r="T26" s="1064">
        <f t="shared" si="13"/>
        <v>0</v>
      </c>
      <c r="U26" s="1064">
        <f t="shared" si="13"/>
        <v>0</v>
      </c>
      <c r="V26" s="1064">
        <f t="shared" si="13"/>
        <v>0</v>
      </c>
      <c r="W26" s="1064">
        <f t="shared" si="13"/>
        <v>0</v>
      </c>
      <c r="X26" s="1064">
        <f t="shared" si="13"/>
        <v>0</v>
      </c>
      <c r="Y26" s="1064">
        <f t="shared" si="13"/>
        <v>0</v>
      </c>
      <c r="Z26" s="1064">
        <f t="shared" si="13"/>
        <v>0</v>
      </c>
      <c r="AA26" s="1064">
        <f t="shared" si="13"/>
        <v>0</v>
      </c>
      <c r="AB26" s="1064">
        <f t="shared" si="13"/>
        <v>0</v>
      </c>
      <c r="AC26" s="1064">
        <f t="shared" si="13"/>
        <v>0</v>
      </c>
      <c r="AD26" s="1064">
        <f t="shared" si="13"/>
        <v>0</v>
      </c>
      <c r="AE26" s="1064">
        <f t="shared" si="13"/>
        <v>0</v>
      </c>
      <c r="AF26" s="1064">
        <f t="shared" si="13"/>
        <v>0</v>
      </c>
      <c r="AG26" s="1064">
        <f t="shared" si="13"/>
        <v>0</v>
      </c>
      <c r="AH26" s="1064">
        <f t="shared" si="13"/>
        <v>0</v>
      </c>
      <c r="AI26" s="1064">
        <f t="shared" si="13"/>
        <v>0</v>
      </c>
      <c r="AJ26" s="1064">
        <f t="shared" si="13"/>
        <v>0</v>
      </c>
      <c r="AK26" s="1064">
        <f t="shared" si="13"/>
        <v>0</v>
      </c>
      <c r="AL26" s="1064">
        <f t="shared" si="13"/>
        <v>0</v>
      </c>
      <c r="AM26" s="1064">
        <f t="shared" si="13"/>
        <v>0</v>
      </c>
      <c r="AN26" s="1013" t="s">
        <v>285</v>
      </c>
      <c r="AO26" s="1057"/>
      <c r="AP26" s="1013"/>
    </row>
    <row r="27" spans="1:42" s="708" customFormat="1" ht="13.5" customHeight="1">
      <c r="C27" s="713"/>
      <c r="H27" s="714"/>
      <c r="I27" s="715"/>
      <c r="J27" s="731"/>
      <c r="K27" s="731"/>
      <c r="L27" s="731"/>
      <c r="M27" s="709"/>
      <c r="N27" s="709"/>
      <c r="O27" s="709"/>
      <c r="P27" s="731"/>
      <c r="Q27" s="731"/>
      <c r="R27" s="731"/>
      <c r="S27" s="731"/>
      <c r="T27" s="731"/>
      <c r="U27" s="731"/>
      <c r="V27" s="731"/>
      <c r="W27" s="731"/>
      <c r="X27" s="731"/>
      <c r="Y27" s="731"/>
      <c r="Z27" s="731"/>
      <c r="AA27" s="731"/>
      <c r="AB27" s="731"/>
      <c r="AC27" s="731"/>
      <c r="AD27" s="731"/>
      <c r="AE27" s="731"/>
      <c r="AF27" s="731"/>
      <c r="AG27" s="731"/>
      <c r="AH27" s="731"/>
      <c r="AI27" s="731"/>
      <c r="AJ27" s="731"/>
      <c r="AK27" s="731"/>
      <c r="AL27" s="731"/>
      <c r="AM27" s="731"/>
      <c r="AN27" s="690"/>
      <c r="AO27" s="843"/>
      <c r="AP27" s="690"/>
    </row>
    <row r="28" spans="1:42" s="708" customFormat="1" ht="13.5" customHeight="1">
      <c r="C28" s="713"/>
      <c r="H28" s="714"/>
      <c r="I28" s="715"/>
      <c r="J28" s="731"/>
      <c r="K28" s="731"/>
      <c r="L28" s="731"/>
      <c r="M28" s="709"/>
      <c r="N28" s="709"/>
      <c r="O28" s="709"/>
      <c r="P28" s="731"/>
      <c r="Q28" s="731"/>
      <c r="R28" s="731"/>
      <c r="S28" s="731"/>
      <c r="T28" s="731"/>
      <c r="U28" s="731"/>
      <c r="V28" s="731"/>
      <c r="W28" s="731"/>
      <c r="X28" s="731"/>
      <c r="Y28" s="731"/>
      <c r="Z28" s="731"/>
      <c r="AA28" s="731"/>
      <c r="AB28" s="731"/>
      <c r="AC28" s="731"/>
      <c r="AD28" s="731"/>
      <c r="AE28" s="731"/>
      <c r="AF28" s="731"/>
      <c r="AG28" s="731"/>
      <c r="AH28" s="731"/>
      <c r="AI28" s="731"/>
      <c r="AJ28" s="731"/>
      <c r="AK28" s="731"/>
      <c r="AL28" s="731"/>
      <c r="AM28" s="731"/>
      <c r="AN28" s="690"/>
      <c r="AO28" s="843"/>
      <c r="AP28" s="690"/>
    </row>
    <row r="29" spans="1:42" s="708" customFormat="1" ht="13.5" customHeight="1">
      <c r="C29" s="713"/>
      <c r="H29" s="714"/>
      <c r="I29" s="715"/>
      <c r="J29" s="731"/>
      <c r="K29" s="731"/>
      <c r="L29" s="731"/>
      <c r="M29" s="1"/>
      <c r="N29" s="1"/>
      <c r="O29" s="1"/>
      <c r="P29" s="731"/>
      <c r="Q29" s="731"/>
      <c r="R29" s="731"/>
      <c r="S29" s="731"/>
      <c r="T29" s="731"/>
      <c r="U29" s="731"/>
      <c r="V29" s="731"/>
      <c r="W29" s="731"/>
      <c r="X29" s="731"/>
      <c r="Y29" s="731"/>
      <c r="Z29" s="731"/>
      <c r="AA29" s="731"/>
      <c r="AB29" s="731"/>
      <c r="AC29" s="731"/>
      <c r="AD29" s="731"/>
      <c r="AE29" s="731"/>
      <c r="AF29" s="731"/>
      <c r="AG29" s="731"/>
      <c r="AH29" s="731"/>
      <c r="AI29" s="731"/>
      <c r="AJ29" s="731"/>
      <c r="AK29" s="731"/>
      <c r="AL29" s="731"/>
      <c r="AM29" s="731"/>
      <c r="AN29" s="690" t="s">
        <v>285</v>
      </c>
      <c r="AO29" s="843"/>
      <c r="AP29" s="690"/>
    </row>
    <row r="30" spans="1:42" s="690" customFormat="1" ht="13.5" customHeight="1">
      <c r="A30" s="690" t="s">
        <v>285</v>
      </c>
      <c r="B30" s="699" t="s">
        <v>494</v>
      </c>
      <c r="C30" s="700"/>
      <c r="D30" s="700"/>
      <c r="E30" s="700"/>
      <c r="F30" s="700"/>
      <c r="G30" s="700"/>
      <c r="H30" s="704"/>
      <c r="I30" s="743"/>
      <c r="J30" s="700"/>
      <c r="K30" s="700"/>
      <c r="L30" s="700"/>
      <c r="M30" s="700"/>
      <c r="N30" s="700"/>
      <c r="O30" s="700"/>
      <c r="P30" s="700"/>
      <c r="Q30" s="700"/>
      <c r="R30" s="700"/>
      <c r="S30" s="700"/>
      <c r="T30" s="700"/>
      <c r="U30" s="700"/>
      <c r="V30" s="700"/>
      <c r="W30" s="700"/>
      <c r="X30" s="700"/>
      <c r="Y30" s="700"/>
      <c r="Z30" s="700"/>
      <c r="AA30" s="700"/>
      <c r="AB30" s="700"/>
      <c r="AC30" s="700"/>
      <c r="AD30" s="700"/>
      <c r="AE30" s="700"/>
      <c r="AF30" s="700"/>
      <c r="AG30" s="700"/>
      <c r="AH30" s="700"/>
      <c r="AI30" s="700"/>
      <c r="AJ30" s="700"/>
      <c r="AK30" s="700"/>
      <c r="AL30" s="700"/>
      <c r="AM30" s="700"/>
      <c r="AN30" s="690" t="s">
        <v>285</v>
      </c>
      <c r="AO30" s="843"/>
      <c r="AP30" s="708"/>
    </row>
    <row r="31" spans="1:42" s="690" customFormat="1" ht="13.5" customHeight="1">
      <c r="H31" s="692"/>
      <c r="I31" s="693"/>
      <c r="M31" s="1"/>
      <c r="N31" s="1"/>
      <c r="O31" s="1"/>
      <c r="AN31" s="690" t="s">
        <v>285</v>
      </c>
      <c r="AO31" s="843"/>
      <c r="AP31" s="708"/>
    </row>
    <row r="32" spans="1:42" s="708" customFormat="1" ht="13.5" customHeight="1">
      <c r="H32" s="714"/>
      <c r="I32" s="715"/>
      <c r="J32" s="731"/>
      <c r="K32" s="731"/>
      <c r="L32" s="731"/>
      <c r="M32" s="709"/>
      <c r="N32" s="709"/>
      <c r="O32" s="709"/>
      <c r="P32" s="731"/>
      <c r="Q32" s="731"/>
      <c r="R32" s="731"/>
      <c r="S32" s="731"/>
      <c r="T32" s="731"/>
      <c r="U32" s="731"/>
      <c r="V32" s="731"/>
      <c r="W32" s="731"/>
      <c r="X32" s="731"/>
      <c r="Y32" s="731"/>
      <c r="Z32" s="731"/>
      <c r="AA32" s="731"/>
      <c r="AB32" s="731"/>
      <c r="AC32" s="731"/>
      <c r="AD32" s="731"/>
      <c r="AE32" s="731"/>
      <c r="AF32" s="731"/>
      <c r="AG32" s="731"/>
      <c r="AH32" s="731"/>
      <c r="AI32" s="731"/>
      <c r="AJ32" s="731"/>
      <c r="AK32" s="731"/>
      <c r="AL32" s="731"/>
      <c r="AM32" s="731"/>
      <c r="AN32" s="690"/>
      <c r="AO32" s="843"/>
    </row>
    <row r="33" spans="2:15" s="690" customFormat="1" ht="14.15" customHeight="1">
      <c r="B33"/>
      <c r="C33"/>
      <c r="D33"/>
      <c r="E33"/>
      <c r="F33"/>
      <c r="G33"/>
      <c r="H33"/>
      <c r="I33"/>
      <c r="J33"/>
      <c r="K33" s="751"/>
      <c r="L33" s="751"/>
      <c r="M33" s="1"/>
      <c r="N33" s="1"/>
      <c r="O33" s="1"/>
    </row>
    <row r="34" spans="2:15" s="690" customFormat="1" ht="13.5" customHeight="1">
      <c r="B34"/>
      <c r="C34"/>
      <c r="D34"/>
      <c r="E34"/>
      <c r="F34"/>
      <c r="G34"/>
      <c r="H34"/>
      <c r="I34"/>
      <c r="J34"/>
      <c r="K34" s="751"/>
      <c r="L34" s="751"/>
      <c r="M34" s="1"/>
      <c r="N34" s="1"/>
      <c r="O34" s="1"/>
    </row>
    <row r="35" spans="2:15" s="690" customFormat="1" ht="13.5" customHeight="1">
      <c r="B35"/>
      <c r="C35"/>
      <c r="D35"/>
      <c r="E35"/>
      <c r="F35"/>
      <c r="G35"/>
      <c r="H35"/>
      <c r="I35"/>
      <c r="J35"/>
      <c r="K35" s="751"/>
      <c r="L35" s="751"/>
      <c r="M35" s="1"/>
      <c r="N35" s="1"/>
      <c r="O35" s="1"/>
    </row>
    <row r="36" spans="2:15" s="690" customFormat="1" ht="13.5" customHeight="1">
      <c r="B36"/>
      <c r="C36"/>
      <c r="D36"/>
      <c r="E36"/>
      <c r="F36"/>
      <c r="G36"/>
      <c r="H36"/>
      <c r="I36"/>
      <c r="J36"/>
      <c r="K36" s="751"/>
      <c r="L36" s="751"/>
      <c r="M36" s="1"/>
      <c r="N36" s="1"/>
      <c r="O36" s="1"/>
    </row>
    <row r="37" spans="2:15" s="690" customFormat="1" ht="13.5" customHeight="1">
      <c r="B37"/>
      <c r="C37"/>
      <c r="D37"/>
      <c r="E37"/>
      <c r="F37"/>
      <c r="G37"/>
      <c r="H37"/>
      <c r="I37"/>
      <c r="J37"/>
      <c r="K37" s="751"/>
      <c r="L37" s="751"/>
      <c r="M37" s="1"/>
      <c r="N37" s="1"/>
      <c r="O37" s="1"/>
    </row>
    <row r="38" spans="2:15" s="690" customFormat="1" ht="13.5" customHeight="1">
      <c r="B38"/>
      <c r="C38"/>
      <c r="D38"/>
      <c r="E38"/>
      <c r="F38"/>
      <c r="G38"/>
      <c r="H38"/>
      <c r="I38"/>
      <c r="J38"/>
      <c r="K38" s="751"/>
      <c r="L38" s="751"/>
      <c r="M38" s="1"/>
      <c r="N38" s="1"/>
      <c r="O38" s="1"/>
    </row>
    <row r="39" spans="2:15" s="690" customFormat="1" ht="13.5" customHeight="1">
      <c r="B39"/>
      <c r="C39"/>
      <c r="D39"/>
      <c r="E39"/>
      <c r="F39"/>
      <c r="G39"/>
      <c r="H39"/>
      <c r="I39"/>
      <c r="J39"/>
      <c r="K39" s="751"/>
      <c r="L39" s="751"/>
      <c r="M39" s="1"/>
      <c r="N39" s="1"/>
      <c r="O39" s="1"/>
    </row>
    <row r="40" spans="2:15" s="690" customFormat="1" ht="13.5" customHeight="1">
      <c r="B40"/>
      <c r="C40"/>
      <c r="D40"/>
      <c r="E40"/>
      <c r="F40"/>
      <c r="G40"/>
      <c r="H40"/>
      <c r="I40"/>
      <c r="J40"/>
      <c r="K40" s="751"/>
      <c r="L40" s="751"/>
      <c r="M40" s="1"/>
      <c r="N40" s="1"/>
      <c r="O40" s="1"/>
    </row>
    <row r="41" spans="2:15" s="690" customFormat="1" ht="13.5" customHeight="1">
      <c r="B41"/>
      <c r="C41"/>
      <c r="D41"/>
      <c r="E41"/>
      <c r="F41"/>
      <c r="G41"/>
      <c r="H41"/>
      <c r="I41"/>
      <c r="J41"/>
      <c r="K41" s="751"/>
      <c r="L41" s="751"/>
      <c r="M41" s="1"/>
      <c r="N41" s="1"/>
      <c r="O41" s="1"/>
    </row>
    <row r="42" spans="2:15" s="690" customFormat="1" ht="13.5" customHeight="1">
      <c r="B42"/>
      <c r="C42"/>
      <c r="D42"/>
      <c r="E42"/>
      <c r="F42"/>
      <c r="G42"/>
      <c r="H42"/>
      <c r="I42"/>
      <c r="J42"/>
      <c r="K42" s="751"/>
      <c r="L42" s="751"/>
      <c r="M42" s="1"/>
      <c r="N42" s="1"/>
      <c r="O42" s="1"/>
    </row>
    <row r="43" spans="2:15" s="690" customFormat="1" ht="13.5" customHeight="1">
      <c r="B43"/>
      <c r="C43"/>
      <c r="D43"/>
      <c r="E43"/>
      <c r="F43"/>
      <c r="G43"/>
      <c r="H43"/>
      <c r="I43"/>
      <c r="J43"/>
      <c r="K43" s="751"/>
      <c r="L43" s="751"/>
      <c r="M43" s="1"/>
      <c r="N43" s="1"/>
      <c r="O43" s="1"/>
    </row>
    <row r="44" spans="2:15" s="690" customFormat="1" ht="13.5" customHeight="1">
      <c r="B44"/>
      <c r="C44"/>
      <c r="D44"/>
      <c r="E44"/>
      <c r="F44"/>
      <c r="G44"/>
      <c r="H44"/>
      <c r="I44"/>
      <c r="J44"/>
      <c r="M44" s="1"/>
      <c r="N44" s="1"/>
      <c r="O44" s="1"/>
    </row>
    <row r="45" spans="2:15" s="690" customFormat="1" ht="13.5" customHeight="1">
      <c r="B45"/>
      <c r="C45"/>
      <c r="D45"/>
      <c r="E45"/>
      <c r="F45"/>
      <c r="G45"/>
      <c r="H45"/>
      <c r="I45"/>
      <c r="J45"/>
      <c r="M45" s="1"/>
      <c r="N45" s="1"/>
      <c r="O45" s="1"/>
    </row>
    <row r="46" spans="2:15" s="690" customFormat="1" ht="13.5" hidden="1" customHeight="1">
      <c r="B46"/>
      <c r="C46"/>
      <c r="D46"/>
      <c r="E46"/>
      <c r="F46"/>
      <c r="G46"/>
      <c r="H46"/>
      <c r="I46"/>
      <c r="J46"/>
      <c r="M46" s="1"/>
      <c r="N46" s="1"/>
      <c r="O46" s="1"/>
    </row>
    <row r="47" spans="2:15" s="690" customFormat="1" ht="13.5" hidden="1" customHeight="1">
      <c r="B47"/>
      <c r="C47"/>
      <c r="D47"/>
      <c r="E47"/>
      <c r="F47"/>
      <c r="G47"/>
      <c r="H47"/>
      <c r="I47"/>
      <c r="J47"/>
      <c r="M47" s="1"/>
      <c r="N47" s="1"/>
      <c r="O47" s="1"/>
    </row>
    <row r="48" spans="2:15" s="690" customFormat="1" ht="13.5" hidden="1" customHeight="1">
      <c r="B48"/>
      <c r="C48"/>
      <c r="D48"/>
      <c r="E48"/>
      <c r="F48"/>
      <c r="G48"/>
      <c r="H48"/>
      <c r="I48"/>
      <c r="J48"/>
      <c r="M48" s="1"/>
      <c r="N48" s="1"/>
      <c r="O48" s="1"/>
    </row>
    <row r="49" spans="2:15" s="690" customFormat="1" ht="13.5" hidden="1" customHeight="1">
      <c r="B49"/>
      <c r="C49"/>
      <c r="D49"/>
      <c r="E49"/>
      <c r="F49"/>
      <c r="G49"/>
      <c r="H49"/>
      <c r="I49"/>
      <c r="J49"/>
      <c r="M49" s="1"/>
      <c r="N49" s="1"/>
      <c r="O49" s="1"/>
    </row>
    <row r="50" spans="2:15" s="690" customFormat="1" ht="13.5" hidden="1" customHeight="1">
      <c r="B50"/>
      <c r="C50"/>
      <c r="D50"/>
      <c r="E50"/>
      <c r="F50"/>
      <c r="G50"/>
      <c r="H50"/>
      <c r="I50"/>
      <c r="J50"/>
      <c r="M50" s="1"/>
      <c r="N50" s="1"/>
      <c r="O50" s="1"/>
    </row>
    <row r="51" spans="2:15" s="690" customFormat="1" ht="13.5" hidden="1" customHeight="1">
      <c r="B51"/>
      <c r="C51"/>
      <c r="D51"/>
      <c r="E51"/>
      <c r="F51"/>
      <c r="G51"/>
      <c r="H51"/>
      <c r="I51"/>
      <c r="J51"/>
      <c r="M51" s="1"/>
      <c r="N51" s="1"/>
      <c r="O51" s="1"/>
    </row>
    <row r="52" spans="2:15" s="690" customFormat="1" ht="13.5" hidden="1" customHeight="1">
      <c r="B52"/>
      <c r="C52"/>
      <c r="D52"/>
      <c r="E52"/>
      <c r="F52"/>
      <c r="G52"/>
      <c r="H52"/>
      <c r="I52"/>
      <c r="J52"/>
      <c r="M52" s="1"/>
      <c r="N52" s="1"/>
      <c r="O52" s="1"/>
    </row>
  </sheetData>
  <phoneticPr fontId="2" type="noConversion"/>
  <conditionalFormatting sqref="M6:O16 M27:O45">
    <cfRule type="cellIs" dxfId="5" priority="3" operator="notEqual">
      <formula>0</formula>
    </cfRule>
  </conditionalFormatting>
  <conditionalFormatting sqref="M18:O26">
    <cfRule type="cellIs" dxfId="4" priority="1" operator="notEqual">
      <formula>0</formula>
    </cfRule>
  </conditionalFormatting>
  <conditionalFormatting sqref="N17:P17">
    <cfRule type="cellIs" dxfId="3" priority="2" operator="notEqual">
      <formula>0</formula>
    </cfRule>
  </conditionalFormatting>
  <dataValidations count="1">
    <dataValidation type="list" allowBlank="1" showInputMessage="1" showErrorMessage="1" sqref="AO7:AO16 AO18:AO32" xr:uid="{00000000-0002-0000-0600-000000000000}">
      <formula1>"尚未履行完毕的业务合同,框架协议、战略合作协议,招投标中,其他书面潜在合作沟通,预计增长"</formula1>
    </dataValidation>
  </dataValidations>
  <pageMargins left="0.7" right="0.7" top="0.75" bottom="0.75"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84E5F-10C8-4667-B08A-38726A3BCED1}">
  <dimension ref="A1:BC34"/>
  <sheetViews>
    <sheetView workbookViewId="0"/>
  </sheetViews>
  <sheetFormatPr defaultColWidth="0" defaultRowHeight="15.5" zeroHeight="1"/>
  <cols>
    <col min="1" max="7" width="8.81640625" style="524" customWidth="1"/>
    <col min="8" max="8" width="20.1796875" style="524" customWidth="1"/>
    <col min="9" max="9" width="8.81640625" style="524" customWidth="1"/>
    <col min="10" max="12" width="14.453125" style="524" customWidth="1"/>
    <col min="13" max="15" width="8.81640625" style="1" customWidth="1"/>
    <col min="16" max="39" width="16.54296875" style="524" customWidth="1"/>
    <col min="40" max="43" width="8.81640625" style="524" customWidth="1"/>
    <col min="44" max="55" width="0" style="524" hidden="1" customWidth="1"/>
    <col min="56" max="16384" width="8.81640625" style="524" hidden="1"/>
  </cols>
  <sheetData>
    <row r="1" spans="1:42"/>
    <row r="2" spans="1:42"/>
    <row r="3" spans="1:42">
      <c r="J3" s="687" t="s">
        <v>484</v>
      </c>
      <c r="K3" s="687"/>
      <c r="L3" s="687"/>
      <c r="M3" s="688" t="s">
        <v>288</v>
      </c>
      <c r="N3" s="689"/>
      <c r="O3" s="689"/>
      <c r="P3" s="607" t="s">
        <v>821</v>
      </c>
      <c r="Q3" s="607"/>
      <c r="R3" s="1306"/>
      <c r="S3" s="1304"/>
      <c r="T3" s="604" t="s">
        <v>834</v>
      </c>
      <c r="U3" s="604"/>
      <c r="V3" s="604"/>
      <c r="W3" s="604"/>
      <c r="X3" s="604"/>
      <c r="Y3" s="604"/>
      <c r="Z3" s="604"/>
      <c r="AA3" s="604"/>
      <c r="AB3" s="604"/>
      <c r="AC3" s="604"/>
      <c r="AD3" s="604"/>
      <c r="AE3" s="604"/>
      <c r="AF3" s="604"/>
      <c r="AG3" s="604"/>
      <c r="AH3" s="604"/>
      <c r="AI3" s="604"/>
      <c r="AJ3" s="604"/>
      <c r="AK3" s="604"/>
      <c r="AL3" s="604"/>
      <c r="AM3" s="604"/>
      <c r="AN3" s="525" t="s">
        <v>285</v>
      </c>
    </row>
    <row r="4" spans="1:42" s="576" customFormat="1">
      <c r="J4" s="694">
        <v>2026</v>
      </c>
      <c r="K4" s="560" t="s">
        <v>429</v>
      </c>
      <c r="L4" s="560">
        <f>J4+1</f>
        <v>2027</v>
      </c>
      <c r="M4" s="695">
        <v>2026</v>
      </c>
      <c r="N4" s="696" t="s">
        <v>429</v>
      </c>
      <c r="O4" s="696">
        <f>M4+1</f>
        <v>2027</v>
      </c>
      <c r="P4" s="546">
        <v>46023</v>
      </c>
      <c r="Q4" s="546">
        <f t="shared" ref="Q4:AM4" si="0">EDATE(P4,1)</f>
        <v>46054</v>
      </c>
      <c r="R4" s="546">
        <f t="shared" si="0"/>
        <v>46082</v>
      </c>
      <c r="S4" s="546">
        <f t="shared" si="0"/>
        <v>46113</v>
      </c>
      <c r="T4" s="546">
        <f t="shared" si="0"/>
        <v>46143</v>
      </c>
      <c r="U4" s="546">
        <f t="shared" si="0"/>
        <v>46174</v>
      </c>
      <c r="V4" s="546">
        <f t="shared" si="0"/>
        <v>46204</v>
      </c>
      <c r="W4" s="546">
        <f t="shared" si="0"/>
        <v>46235</v>
      </c>
      <c r="X4" s="546">
        <f t="shared" si="0"/>
        <v>46266</v>
      </c>
      <c r="Y4" s="546">
        <f t="shared" si="0"/>
        <v>46296</v>
      </c>
      <c r="Z4" s="546">
        <f t="shared" si="0"/>
        <v>46327</v>
      </c>
      <c r="AA4" s="546">
        <f t="shared" si="0"/>
        <v>46357</v>
      </c>
      <c r="AB4" s="546">
        <f t="shared" si="0"/>
        <v>46388</v>
      </c>
      <c r="AC4" s="546">
        <f t="shared" si="0"/>
        <v>46419</v>
      </c>
      <c r="AD4" s="546">
        <f t="shared" si="0"/>
        <v>46447</v>
      </c>
      <c r="AE4" s="546">
        <f t="shared" si="0"/>
        <v>46478</v>
      </c>
      <c r="AF4" s="546">
        <f t="shared" si="0"/>
        <v>46508</v>
      </c>
      <c r="AG4" s="546">
        <f t="shared" si="0"/>
        <v>46539</v>
      </c>
      <c r="AH4" s="546">
        <f t="shared" si="0"/>
        <v>46569</v>
      </c>
      <c r="AI4" s="546">
        <f t="shared" si="0"/>
        <v>46600</v>
      </c>
      <c r="AJ4" s="546">
        <f t="shared" si="0"/>
        <v>46631</v>
      </c>
      <c r="AK4" s="546">
        <f t="shared" si="0"/>
        <v>46661</v>
      </c>
      <c r="AL4" s="546">
        <f t="shared" si="0"/>
        <v>46692</v>
      </c>
      <c r="AM4" s="546">
        <f t="shared" si="0"/>
        <v>46722</v>
      </c>
      <c r="AN4" s="577" t="s">
        <v>285</v>
      </c>
    </row>
    <row r="5" spans="1:42">
      <c r="J5" s="526" t="s">
        <v>22</v>
      </c>
      <c r="K5" s="526" t="s">
        <v>22</v>
      </c>
      <c r="L5" s="526" t="s">
        <v>22</v>
      </c>
      <c r="M5" s="526" t="s">
        <v>22</v>
      </c>
      <c r="N5" s="526" t="s">
        <v>22</v>
      </c>
      <c r="O5" s="526" t="s">
        <v>22</v>
      </c>
      <c r="P5" s="526" t="s">
        <v>22</v>
      </c>
      <c r="Q5" s="526" t="s">
        <v>22</v>
      </c>
      <c r="R5" s="526" t="s">
        <v>22</v>
      </c>
      <c r="S5" s="526" t="s">
        <v>22</v>
      </c>
      <c r="T5" s="526" t="s">
        <v>22</v>
      </c>
      <c r="U5" s="526" t="s">
        <v>22</v>
      </c>
      <c r="V5" s="526" t="s">
        <v>22</v>
      </c>
      <c r="W5" s="526" t="s">
        <v>22</v>
      </c>
      <c r="X5" s="526" t="s">
        <v>22</v>
      </c>
      <c r="Y5" s="526" t="s">
        <v>22</v>
      </c>
      <c r="Z5" s="526" t="s">
        <v>22</v>
      </c>
      <c r="AA5" s="526" t="s">
        <v>22</v>
      </c>
      <c r="AB5" s="526" t="s">
        <v>22</v>
      </c>
      <c r="AC5" s="526" t="s">
        <v>22</v>
      </c>
      <c r="AD5" s="526" t="s">
        <v>22</v>
      </c>
      <c r="AE5" s="526" t="s">
        <v>22</v>
      </c>
      <c r="AF5" s="526" t="s">
        <v>22</v>
      </c>
      <c r="AG5" s="526" t="s">
        <v>22</v>
      </c>
      <c r="AH5" s="526" t="s">
        <v>22</v>
      </c>
      <c r="AI5" s="526" t="s">
        <v>22</v>
      </c>
      <c r="AJ5" s="526" t="s">
        <v>22</v>
      </c>
      <c r="AK5" s="526" t="s">
        <v>22</v>
      </c>
      <c r="AL5" s="526" t="s">
        <v>22</v>
      </c>
      <c r="AM5" s="526" t="s">
        <v>22</v>
      </c>
      <c r="AN5" s="525" t="s">
        <v>285</v>
      </c>
    </row>
    <row r="6" spans="1:42">
      <c r="A6" s="525" t="s">
        <v>285</v>
      </c>
      <c r="B6" s="527" t="s">
        <v>485</v>
      </c>
      <c r="C6" s="528"/>
      <c r="D6" s="528"/>
      <c r="E6" s="528"/>
      <c r="F6" s="528"/>
      <c r="G6" s="528"/>
      <c r="H6" s="529">
        <f>H9</f>
        <v>17072127.23</v>
      </c>
      <c r="I6" s="530"/>
      <c r="J6" s="531">
        <f>(J10)/1000</f>
        <v>7482.0834683333278</v>
      </c>
      <c r="K6" s="531">
        <f>(K10)/1000</f>
        <v>4110.0187549999982</v>
      </c>
      <c r="L6" s="531">
        <f>(L10)/1000</f>
        <v>8220.0375099999947</v>
      </c>
      <c r="M6" s="531">
        <f>J6-SUM(P6:AA6)</f>
        <v>0</v>
      </c>
      <c r="N6" s="531">
        <f>K6-SUM(AB6:AG6)</f>
        <v>0</v>
      </c>
      <c r="O6" s="531">
        <f>L6-SUM(AB6:AM6)</f>
        <v>0</v>
      </c>
      <c r="P6" s="531">
        <f t="shared" ref="P6:AM6" si="1">(P10)/1000</f>
        <v>582.35017000000005</v>
      </c>
      <c r="Q6" s="531">
        <f t="shared" si="1"/>
        <v>49.702040000000004</v>
      </c>
      <c r="R6" s="531">
        <f t="shared" si="1"/>
        <v>685.003125833333</v>
      </c>
      <c r="S6" s="531">
        <f t="shared" si="1"/>
        <v>685.003125833333</v>
      </c>
      <c r="T6" s="531">
        <f t="shared" si="1"/>
        <v>685.003125833333</v>
      </c>
      <c r="U6" s="531">
        <f t="shared" si="1"/>
        <v>685.003125833333</v>
      </c>
      <c r="V6" s="531">
        <f t="shared" si="1"/>
        <v>685.003125833333</v>
      </c>
      <c r="W6" s="531">
        <f t="shared" si="1"/>
        <v>685.003125833333</v>
      </c>
      <c r="X6" s="531">
        <f t="shared" si="1"/>
        <v>685.003125833333</v>
      </c>
      <c r="Y6" s="531">
        <f t="shared" si="1"/>
        <v>685.003125833333</v>
      </c>
      <c r="Z6" s="531">
        <f t="shared" si="1"/>
        <v>685.003125833333</v>
      </c>
      <c r="AA6" s="531">
        <f t="shared" si="1"/>
        <v>685.003125833333</v>
      </c>
      <c r="AB6" s="531">
        <f t="shared" si="1"/>
        <v>685.003125833333</v>
      </c>
      <c r="AC6" s="531">
        <f t="shared" si="1"/>
        <v>685.003125833333</v>
      </c>
      <c r="AD6" s="531">
        <f t="shared" si="1"/>
        <v>685.003125833333</v>
      </c>
      <c r="AE6" s="531">
        <f t="shared" si="1"/>
        <v>685.003125833333</v>
      </c>
      <c r="AF6" s="531">
        <f t="shared" si="1"/>
        <v>685.003125833333</v>
      </c>
      <c r="AG6" s="531">
        <f t="shared" si="1"/>
        <v>685.003125833333</v>
      </c>
      <c r="AH6" s="531">
        <f t="shared" si="1"/>
        <v>685.003125833333</v>
      </c>
      <c r="AI6" s="531">
        <f t="shared" si="1"/>
        <v>685.003125833333</v>
      </c>
      <c r="AJ6" s="531">
        <f t="shared" si="1"/>
        <v>685.003125833333</v>
      </c>
      <c r="AK6" s="531">
        <f t="shared" si="1"/>
        <v>685.003125833333</v>
      </c>
      <c r="AL6" s="531">
        <f t="shared" si="1"/>
        <v>685.003125833333</v>
      </c>
      <c r="AM6" s="531">
        <f t="shared" si="1"/>
        <v>685.003125833333</v>
      </c>
      <c r="AN6" s="525" t="s">
        <v>285</v>
      </c>
      <c r="AO6" s="707" t="s">
        <v>740</v>
      </c>
      <c r="AP6" s="707" t="s">
        <v>739</v>
      </c>
    </row>
    <row r="7" spans="1:42">
      <c r="B7" s="850"/>
      <c r="C7" s="850"/>
      <c r="J7" s="532"/>
      <c r="K7" s="532"/>
      <c r="L7" s="532"/>
      <c r="M7" s="21"/>
      <c r="N7" s="21"/>
      <c r="O7" s="21"/>
      <c r="P7" s="532"/>
      <c r="Q7" s="532"/>
      <c r="R7" s="532"/>
      <c r="S7" s="532"/>
      <c r="T7" s="532"/>
      <c r="U7" s="532"/>
      <c r="V7" s="532"/>
      <c r="W7" s="532"/>
      <c r="X7" s="532"/>
      <c r="Y7" s="532"/>
      <c r="Z7" s="532"/>
      <c r="AA7" s="532"/>
      <c r="AB7" s="532"/>
      <c r="AC7" s="532"/>
      <c r="AD7" s="532"/>
      <c r="AE7" s="532"/>
      <c r="AF7" s="532"/>
      <c r="AG7" s="532"/>
      <c r="AH7" s="532"/>
      <c r="AI7" s="532"/>
      <c r="AJ7" s="532"/>
      <c r="AK7" s="532"/>
      <c r="AL7" s="532"/>
      <c r="AM7" s="532"/>
      <c r="AN7" s="525"/>
      <c r="AO7" s="843"/>
      <c r="AP7" s="848"/>
    </row>
    <row r="8" spans="1:42">
      <c r="C8" s="533" t="s">
        <v>900</v>
      </c>
      <c r="G8" s="533"/>
      <c r="J8" s="534">
        <f>SUM(P8:AA8)</f>
        <v>0</v>
      </c>
      <c r="K8" s="535"/>
      <c r="L8" s="535"/>
      <c r="M8" s="21"/>
      <c r="N8" s="21"/>
      <c r="O8" s="21"/>
      <c r="P8" s="535"/>
      <c r="Q8" s="535"/>
      <c r="R8" s="535"/>
      <c r="S8" s="535"/>
      <c r="T8" s="535"/>
      <c r="U8" s="535"/>
      <c r="V8" s="535"/>
      <c r="W8" s="535"/>
      <c r="X8" s="535"/>
      <c r="Y8" s="535"/>
      <c r="Z8" s="535"/>
      <c r="AA8" s="535"/>
      <c r="AB8" s="535"/>
      <c r="AC8" s="535"/>
      <c r="AD8" s="535"/>
      <c r="AE8" s="535"/>
      <c r="AF8" s="535"/>
      <c r="AG8" s="535"/>
      <c r="AH8" s="535"/>
      <c r="AI8" s="535"/>
      <c r="AJ8" s="535"/>
      <c r="AK8" s="535"/>
      <c r="AL8" s="535"/>
      <c r="AM8" s="535"/>
      <c r="AN8" s="525" t="s">
        <v>285</v>
      </c>
      <c r="AO8" s="843"/>
      <c r="AP8" s="848"/>
    </row>
    <row r="9" spans="1:42" ht="16" thickBot="1">
      <c r="D9" s="525">
        <v>1</v>
      </c>
      <c r="E9" s="525" t="s">
        <v>899</v>
      </c>
      <c r="G9" s="536"/>
      <c r="H9" s="849">
        <v>17072127.23</v>
      </c>
      <c r="J9" s="535">
        <f>SUM(P9:AA9)</f>
        <v>7482083.4683333281</v>
      </c>
      <c r="K9" s="535">
        <f>SUM(AB9:AG9)</f>
        <v>4110018.754999998</v>
      </c>
      <c r="L9" s="535">
        <f>SUM(AB9:AM9)</f>
        <v>8220037.5099999942</v>
      </c>
      <c r="M9" s="21">
        <f>J9-SUM(P9:AA9)</f>
        <v>0</v>
      </c>
      <c r="N9" s="21">
        <f>K9-SUM(AB9:AG9)</f>
        <v>0</v>
      </c>
      <c r="O9" s="21">
        <f>L9-SUM(AB9:AM9)</f>
        <v>0</v>
      </c>
      <c r="P9" s="535">
        <v>582350.17000000004</v>
      </c>
      <c r="Q9" s="535">
        <v>49702.04</v>
      </c>
      <c r="R9" s="537">
        <v>685003.125833333</v>
      </c>
      <c r="S9" s="537">
        <v>685003.125833333</v>
      </c>
      <c r="T9" s="537">
        <v>685003.125833333</v>
      </c>
      <c r="U9" s="537">
        <v>685003.125833333</v>
      </c>
      <c r="V9" s="537">
        <v>685003.125833333</v>
      </c>
      <c r="W9" s="537">
        <v>685003.125833333</v>
      </c>
      <c r="X9" s="537">
        <v>685003.125833333</v>
      </c>
      <c r="Y9" s="537">
        <v>685003.125833333</v>
      </c>
      <c r="Z9" s="537">
        <v>685003.125833333</v>
      </c>
      <c r="AA9" s="537">
        <v>685003.125833333</v>
      </c>
      <c r="AB9" s="537">
        <v>685003.125833333</v>
      </c>
      <c r="AC9" s="537">
        <v>685003.125833333</v>
      </c>
      <c r="AD9" s="537">
        <v>685003.125833333</v>
      </c>
      <c r="AE9" s="537">
        <v>685003.125833333</v>
      </c>
      <c r="AF9" s="537">
        <v>685003.125833333</v>
      </c>
      <c r="AG9" s="537">
        <v>685003.125833333</v>
      </c>
      <c r="AH9" s="537">
        <v>685003.125833333</v>
      </c>
      <c r="AI9" s="537">
        <v>685003.125833333</v>
      </c>
      <c r="AJ9" s="537">
        <v>685003.125833333</v>
      </c>
      <c r="AK9" s="537">
        <v>685003.125833333</v>
      </c>
      <c r="AL9" s="537">
        <v>685003.125833333</v>
      </c>
      <c r="AM9" s="537">
        <v>685003.125833333</v>
      </c>
      <c r="AN9" s="525" t="s">
        <v>285</v>
      </c>
      <c r="AO9" s="843" t="s">
        <v>745</v>
      </c>
      <c r="AP9" s="848"/>
    </row>
    <row r="10" spans="1:42">
      <c r="G10" s="533" t="s">
        <v>0</v>
      </c>
      <c r="H10" s="540"/>
      <c r="I10" s="541"/>
      <c r="J10" s="542">
        <f>SUM(J9:J9)</f>
        <v>7482083.4683333281</v>
      </c>
      <c r="K10" s="542">
        <f>SUM(K9:K9)</f>
        <v>4110018.754999998</v>
      </c>
      <c r="L10" s="542">
        <f>SUM(L9:L9)</f>
        <v>8220037.5099999942</v>
      </c>
      <c r="M10" s="21">
        <f>J10-SUM(P10:AA10)</f>
        <v>0</v>
      </c>
      <c r="N10" s="21">
        <f>K10-SUM(AB10:AG10)</f>
        <v>0</v>
      </c>
      <c r="O10" s="21">
        <f>L10-SUM(AB10:AM10)</f>
        <v>0</v>
      </c>
      <c r="P10" s="542">
        <f>SUM(P9:P9)</f>
        <v>582350.17000000004</v>
      </c>
      <c r="Q10" s="542">
        <f t="shared" ref="Q10:AM10" si="2">SUM(Q9:Q9)</f>
        <v>49702.04</v>
      </c>
      <c r="R10" s="542">
        <f t="shared" si="2"/>
        <v>685003.125833333</v>
      </c>
      <c r="S10" s="542">
        <f t="shared" si="2"/>
        <v>685003.125833333</v>
      </c>
      <c r="T10" s="542">
        <f t="shared" si="2"/>
        <v>685003.125833333</v>
      </c>
      <c r="U10" s="542">
        <f t="shared" si="2"/>
        <v>685003.125833333</v>
      </c>
      <c r="V10" s="542">
        <f t="shared" si="2"/>
        <v>685003.125833333</v>
      </c>
      <c r="W10" s="542">
        <f t="shared" si="2"/>
        <v>685003.125833333</v>
      </c>
      <c r="X10" s="542">
        <f t="shared" si="2"/>
        <v>685003.125833333</v>
      </c>
      <c r="Y10" s="542">
        <f t="shared" si="2"/>
        <v>685003.125833333</v>
      </c>
      <c r="Z10" s="542">
        <f t="shared" si="2"/>
        <v>685003.125833333</v>
      </c>
      <c r="AA10" s="542">
        <f t="shared" si="2"/>
        <v>685003.125833333</v>
      </c>
      <c r="AB10" s="542">
        <f t="shared" si="2"/>
        <v>685003.125833333</v>
      </c>
      <c r="AC10" s="542">
        <f t="shared" si="2"/>
        <v>685003.125833333</v>
      </c>
      <c r="AD10" s="542">
        <f t="shared" si="2"/>
        <v>685003.125833333</v>
      </c>
      <c r="AE10" s="542">
        <f t="shared" si="2"/>
        <v>685003.125833333</v>
      </c>
      <c r="AF10" s="542">
        <f t="shared" si="2"/>
        <v>685003.125833333</v>
      </c>
      <c r="AG10" s="542">
        <f t="shared" si="2"/>
        <v>685003.125833333</v>
      </c>
      <c r="AH10" s="542">
        <f t="shared" si="2"/>
        <v>685003.125833333</v>
      </c>
      <c r="AI10" s="542">
        <f t="shared" si="2"/>
        <v>685003.125833333</v>
      </c>
      <c r="AJ10" s="542">
        <f t="shared" si="2"/>
        <v>685003.125833333</v>
      </c>
      <c r="AK10" s="542">
        <f t="shared" si="2"/>
        <v>685003.125833333</v>
      </c>
      <c r="AL10" s="542">
        <f t="shared" si="2"/>
        <v>685003.125833333</v>
      </c>
      <c r="AM10" s="542">
        <f t="shared" si="2"/>
        <v>685003.125833333</v>
      </c>
      <c r="AN10" s="525" t="s">
        <v>285</v>
      </c>
      <c r="AO10" s="843"/>
      <c r="AP10" s="848"/>
    </row>
    <row r="11" spans="1:42">
      <c r="H11" s="538"/>
      <c r="I11" s="539"/>
      <c r="AN11" s="525" t="s">
        <v>285</v>
      </c>
      <c r="AO11" s="843"/>
      <c r="AP11" s="848"/>
    </row>
    <row r="12" spans="1:42">
      <c r="H12" s="538"/>
      <c r="I12" s="539"/>
      <c r="AN12" s="525" t="s">
        <v>285</v>
      </c>
      <c r="AO12" s="843"/>
      <c r="AP12" s="848"/>
    </row>
    <row r="13" spans="1:42">
      <c r="A13" s="525" t="s">
        <v>285</v>
      </c>
      <c r="B13" s="527" t="s">
        <v>494</v>
      </c>
      <c r="C13" s="528"/>
      <c r="D13" s="528"/>
      <c r="E13" s="528"/>
      <c r="F13" s="528"/>
      <c r="G13" s="528"/>
      <c r="H13" s="529"/>
      <c r="I13" s="530"/>
      <c r="J13" s="528"/>
      <c r="K13" s="528"/>
      <c r="L13" s="528"/>
      <c r="P13" s="528"/>
      <c r="Q13" s="528"/>
      <c r="R13" s="528"/>
      <c r="S13" s="528"/>
      <c r="T13" s="528"/>
      <c r="U13" s="528"/>
      <c r="V13" s="528"/>
      <c r="W13" s="528"/>
      <c r="X13" s="528"/>
      <c r="Y13" s="528"/>
      <c r="Z13" s="528"/>
      <c r="AA13" s="528"/>
      <c r="AB13" s="528"/>
      <c r="AC13" s="528"/>
      <c r="AD13" s="528"/>
      <c r="AE13" s="528"/>
      <c r="AF13" s="528"/>
      <c r="AG13" s="528"/>
      <c r="AH13" s="528"/>
      <c r="AI13" s="528"/>
      <c r="AJ13" s="528"/>
      <c r="AK13" s="528"/>
      <c r="AL13" s="528"/>
      <c r="AM13" s="528"/>
      <c r="AN13" s="525" t="s">
        <v>285</v>
      </c>
      <c r="AO13" s="843"/>
      <c r="AP13" s="848"/>
    </row>
    <row r="14" spans="1:42">
      <c r="H14" s="538"/>
      <c r="I14" s="539"/>
      <c r="AN14" s="525" t="s">
        <v>285</v>
      </c>
      <c r="AO14" s="843"/>
      <c r="AP14" s="848"/>
    </row>
    <row r="15" spans="1:42">
      <c r="B15" s="543" t="s">
        <v>551</v>
      </c>
      <c r="C15" s="543"/>
      <c r="D15" s="543"/>
      <c r="E15" s="543"/>
      <c r="F15" s="543"/>
      <c r="G15" s="897" t="s">
        <v>923</v>
      </c>
      <c r="H15" s="898"/>
      <c r="I15" s="543"/>
      <c r="J15" s="543"/>
      <c r="K15" s="545"/>
      <c r="L15" s="545"/>
    </row>
    <row r="16" spans="1:42">
      <c r="B16" s="543"/>
      <c r="C16" s="543"/>
      <c r="D16" s="543"/>
      <c r="E16" s="543"/>
      <c r="F16" s="543"/>
      <c r="G16" s="543"/>
      <c r="H16" s="544"/>
      <c r="I16" s="543"/>
      <c r="J16" s="543"/>
      <c r="K16" s="545"/>
      <c r="L16" s="545"/>
    </row>
    <row r="17" spans="2:12">
      <c r="B17" s="543"/>
      <c r="C17" s="543"/>
      <c r="D17" s="543"/>
      <c r="E17" s="543"/>
      <c r="F17" s="543"/>
      <c r="G17" s="543"/>
      <c r="H17" s="544"/>
      <c r="I17" s="543"/>
      <c r="J17" s="543"/>
      <c r="K17" s="545"/>
      <c r="L17" s="545"/>
    </row>
    <row r="18" spans="2:12" hidden="1">
      <c r="B18" s="543"/>
      <c r="C18" s="543"/>
      <c r="D18" s="543"/>
      <c r="E18" s="543"/>
      <c r="F18" s="543"/>
      <c r="G18" s="543"/>
      <c r="H18" s="544"/>
      <c r="I18" s="543"/>
      <c r="J18" s="543"/>
      <c r="K18" s="545"/>
      <c r="L18" s="545"/>
    </row>
    <row r="19" spans="2:12" hidden="1">
      <c r="B19" s="543"/>
      <c r="C19" s="543"/>
      <c r="D19" s="543"/>
      <c r="E19" s="543"/>
      <c r="F19" s="543"/>
      <c r="G19" s="543"/>
      <c r="H19" s="544"/>
      <c r="I19" s="543"/>
      <c r="J19" s="543"/>
      <c r="K19" s="545"/>
      <c r="L19" s="545"/>
    </row>
    <row r="20" spans="2:12" hidden="1">
      <c r="B20" s="543"/>
      <c r="C20" s="543"/>
      <c r="D20" s="543"/>
      <c r="E20" s="543"/>
      <c r="F20" s="543"/>
      <c r="G20" s="543"/>
      <c r="H20" s="544"/>
      <c r="I20" s="543"/>
      <c r="J20" s="543"/>
      <c r="K20" s="545"/>
      <c r="L20" s="545"/>
    </row>
    <row r="21" spans="2:12" hidden="1">
      <c r="B21" s="543"/>
      <c r="C21" s="543"/>
      <c r="D21" s="543"/>
      <c r="E21" s="543"/>
      <c r="F21" s="543"/>
      <c r="G21" s="543"/>
      <c r="H21" s="544"/>
      <c r="I21" s="543"/>
      <c r="J21" s="543"/>
      <c r="K21" s="545"/>
      <c r="L21" s="545"/>
    </row>
    <row r="22" spans="2:12" hidden="1">
      <c r="B22" s="543"/>
      <c r="C22" s="543"/>
      <c r="D22" s="543"/>
      <c r="E22" s="543"/>
      <c r="F22" s="543"/>
      <c r="G22" s="543"/>
      <c r="H22" s="544"/>
      <c r="I22" s="543"/>
      <c r="J22" s="543"/>
      <c r="K22" s="545"/>
      <c r="L22" s="545"/>
    </row>
    <row r="23" spans="2:12" hidden="1">
      <c r="B23" s="543"/>
      <c r="C23" s="543"/>
      <c r="D23" s="543"/>
      <c r="E23" s="543"/>
      <c r="F23" s="543"/>
      <c r="G23" s="543"/>
      <c r="H23" s="544"/>
      <c r="I23" s="543"/>
      <c r="J23" s="543"/>
      <c r="K23" s="545"/>
      <c r="L23" s="545"/>
    </row>
    <row r="24" spans="2:12" hidden="1">
      <c r="B24" s="543"/>
      <c r="C24" s="543"/>
      <c r="D24" s="543"/>
      <c r="E24" s="543"/>
      <c r="F24" s="543"/>
      <c r="G24" s="543"/>
      <c r="H24" s="544"/>
      <c r="I24" s="543"/>
      <c r="J24" s="543"/>
      <c r="K24" s="545"/>
      <c r="L24" s="545"/>
    </row>
    <row r="25" spans="2:12" hidden="1">
      <c r="B25" s="543"/>
      <c r="C25" s="543"/>
      <c r="D25" s="543"/>
      <c r="E25" s="543"/>
      <c r="F25" s="543"/>
      <c r="G25" s="543"/>
      <c r="H25" s="544"/>
      <c r="I25" s="543"/>
      <c r="J25" s="543"/>
      <c r="K25" s="545"/>
      <c r="L25" s="545"/>
    </row>
    <row r="26" spans="2:12" hidden="1">
      <c r="B26" s="543"/>
      <c r="C26" s="543"/>
      <c r="D26" s="543"/>
      <c r="E26" s="543"/>
      <c r="F26" s="543"/>
      <c r="G26" s="543"/>
      <c r="H26" s="544"/>
      <c r="I26" s="543"/>
      <c r="J26" s="543"/>
    </row>
    <row r="27" spans="2:12" hidden="1">
      <c r="B27" s="543"/>
      <c r="C27" s="543"/>
      <c r="D27" s="543"/>
      <c r="E27" s="543"/>
      <c r="F27" s="543"/>
      <c r="G27" s="543"/>
      <c r="H27" s="544"/>
      <c r="I27" s="543"/>
      <c r="J27" s="543"/>
    </row>
    <row r="28" spans="2:12" hidden="1">
      <c r="B28" s="543"/>
      <c r="C28" s="543"/>
      <c r="D28" s="543"/>
      <c r="E28" s="543"/>
      <c r="F28" s="543"/>
      <c r="G28" s="543"/>
      <c r="H28" s="544"/>
      <c r="I28" s="543"/>
      <c r="J28" s="543"/>
    </row>
    <row r="29" spans="2:12" hidden="1">
      <c r="B29" s="543"/>
      <c r="C29" s="543"/>
      <c r="D29" s="543"/>
      <c r="E29" s="543"/>
      <c r="F29" s="543"/>
      <c r="G29" s="543"/>
      <c r="H29" s="544"/>
      <c r="I29" s="543"/>
      <c r="J29" s="543"/>
    </row>
    <row r="30" spans="2:12" hidden="1">
      <c r="B30" s="543"/>
      <c r="C30" s="543"/>
      <c r="D30" s="543"/>
      <c r="E30" s="543"/>
      <c r="F30" s="543"/>
      <c r="G30" s="543"/>
      <c r="H30" s="544"/>
      <c r="I30" s="543"/>
      <c r="J30" s="543"/>
    </row>
    <row r="31" spans="2:12" hidden="1">
      <c r="B31" s="543"/>
      <c r="C31" s="543"/>
      <c r="D31" s="543"/>
      <c r="E31" s="543"/>
      <c r="F31" s="543"/>
      <c r="G31" s="543"/>
      <c r="H31" s="544"/>
      <c r="I31" s="543"/>
      <c r="J31" s="543"/>
    </row>
    <row r="32" spans="2:12" hidden="1">
      <c r="B32" s="543"/>
      <c r="C32" s="543"/>
      <c r="D32" s="543"/>
      <c r="E32" s="543"/>
      <c r="F32" s="543"/>
      <c r="G32" s="543"/>
      <c r="H32" s="544"/>
      <c r="I32" s="543"/>
      <c r="J32" s="543"/>
    </row>
    <row r="33" spans="2:10" hidden="1">
      <c r="B33" s="543"/>
      <c r="C33" s="543"/>
      <c r="D33" s="543"/>
      <c r="E33" s="543"/>
      <c r="F33" s="543"/>
      <c r="G33" s="543"/>
      <c r="H33" s="544"/>
      <c r="I33" s="543"/>
      <c r="J33" s="543"/>
    </row>
    <row r="34" spans="2:10" hidden="1">
      <c r="B34" s="543"/>
      <c r="C34" s="543"/>
      <c r="D34" s="543"/>
      <c r="E34" s="543"/>
      <c r="F34" s="543"/>
      <c r="G34" s="543"/>
      <c r="H34" s="544"/>
      <c r="I34" s="543"/>
      <c r="J34" s="543"/>
    </row>
  </sheetData>
  <phoneticPr fontId="2" type="noConversion"/>
  <conditionalFormatting sqref="M6:O17">
    <cfRule type="cellIs" dxfId="2" priority="1" operator="notEqual">
      <formula>0</formula>
    </cfRule>
  </conditionalFormatting>
  <dataValidations count="1">
    <dataValidation type="list" allowBlank="1" showInputMessage="1" showErrorMessage="1" sqref="AO7:AO14" xr:uid="{00000000-0002-0000-0700-000000000000}">
      <formula1>"尚未履行完毕的业务合同,框架协议、战略合作协议,招投标中,其他书面潜在合作沟通,预计增长"</formula1>
    </dataValidation>
  </dataValidation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08CCD-F4F7-4F4B-A3C7-3D1AA61E95D7}">
  <dimension ref="A1:BM87"/>
  <sheetViews>
    <sheetView workbookViewId="0"/>
  </sheetViews>
  <sheetFormatPr defaultColWidth="0" defaultRowHeight="14.5" zeroHeight="1"/>
  <cols>
    <col min="1" max="2" width="4.54296875" style="808" customWidth="1"/>
    <col min="3" max="3" width="17" style="808" customWidth="1"/>
    <col min="4" max="5" width="9.81640625" style="808" customWidth="1"/>
    <col min="6" max="6" width="18.54296875" style="808" customWidth="1"/>
    <col min="7" max="7" width="14.453125" style="808" customWidth="1"/>
    <col min="8" max="8" width="15.453125" style="807" customWidth="1"/>
    <col min="9" max="9" width="25.453125" style="851" customWidth="1"/>
    <col min="10" max="10" width="13.453125" style="808" customWidth="1"/>
    <col min="11" max="12" width="12.1796875" style="808" customWidth="1"/>
    <col min="13" max="13" width="17" style="852" customWidth="1"/>
    <col min="14" max="15" width="9.81640625" style="852" customWidth="1"/>
    <col min="16" max="20" width="12.54296875" style="807" customWidth="1"/>
    <col min="21" max="21" width="14.453125" style="807" customWidth="1"/>
    <col min="22" max="22" width="12.54296875" style="807" customWidth="1"/>
    <col min="23" max="23" width="13.1796875" style="807" customWidth="1"/>
    <col min="24" max="24" width="13.81640625" style="807" customWidth="1"/>
    <col min="25" max="26" width="13.1796875" style="807" customWidth="1"/>
    <col min="27" max="27" width="15.54296875" style="807" customWidth="1"/>
    <col min="28" max="29" width="12.453125" style="807" customWidth="1"/>
    <col min="30" max="30" width="15.453125" style="807" customWidth="1"/>
    <col min="31" max="32" width="12.453125" style="807" customWidth="1"/>
    <col min="33" max="33" width="15.453125" style="807" customWidth="1"/>
    <col min="34" max="39" width="14.453125" style="807" customWidth="1"/>
    <col min="40" max="40" width="9.81640625" style="808" customWidth="1"/>
    <col min="41" max="41" width="25.1796875" style="808" customWidth="1"/>
    <col min="42" max="42" width="18.81640625" style="808" customWidth="1"/>
    <col min="43" max="65" width="0" style="808" hidden="1" customWidth="1"/>
    <col min="66" max="16384" width="9.81640625" style="808" hidden="1"/>
  </cols>
  <sheetData>
    <row r="1" spans="1:42"/>
    <row r="2" spans="1:42"/>
    <row r="3" spans="1:42" s="850" customFormat="1">
      <c r="H3" s="853"/>
      <c r="I3" s="854"/>
      <c r="J3" s="687" t="s">
        <v>484</v>
      </c>
      <c r="K3" s="687"/>
      <c r="L3" s="687"/>
      <c r="M3" s="855" t="s">
        <v>288</v>
      </c>
      <c r="N3" s="856"/>
      <c r="O3" s="856"/>
      <c r="P3" s="607" t="s">
        <v>821</v>
      </c>
      <c r="Q3" s="607"/>
      <c r="R3" s="1306"/>
      <c r="S3" s="1304"/>
      <c r="T3" s="604" t="s">
        <v>834</v>
      </c>
      <c r="U3" s="604"/>
      <c r="V3" s="604"/>
      <c r="W3" s="604"/>
      <c r="X3" s="604"/>
      <c r="Y3" s="604"/>
      <c r="Z3" s="604"/>
      <c r="AA3" s="604"/>
      <c r="AB3" s="604"/>
      <c r="AC3" s="604"/>
      <c r="AD3" s="604"/>
      <c r="AE3" s="604"/>
      <c r="AF3" s="604"/>
      <c r="AG3" s="604"/>
      <c r="AH3" s="604"/>
      <c r="AI3" s="604"/>
      <c r="AJ3" s="604"/>
      <c r="AK3" s="604"/>
      <c r="AL3" s="604"/>
      <c r="AM3" s="604"/>
      <c r="AN3" s="850" t="s">
        <v>285</v>
      </c>
    </row>
    <row r="4" spans="1:42" s="850" customFormat="1" ht="14">
      <c r="H4" s="853"/>
      <c r="I4" s="854"/>
      <c r="J4" s="857">
        <v>2026</v>
      </c>
      <c r="K4" s="858" t="s">
        <v>429</v>
      </c>
      <c r="L4" s="858">
        <f>J4+1</f>
        <v>2027</v>
      </c>
      <c r="M4" s="695">
        <v>2026</v>
      </c>
      <c r="N4" s="859" t="s">
        <v>429</v>
      </c>
      <c r="O4" s="859">
        <f>M4+1</f>
        <v>2027</v>
      </c>
      <c r="P4" s="860">
        <v>46023</v>
      </c>
      <c r="Q4" s="860">
        <f t="shared" ref="Q4:AM4" si="0">EDATE(P4,1)</f>
        <v>46054</v>
      </c>
      <c r="R4" s="860">
        <f t="shared" si="0"/>
        <v>46082</v>
      </c>
      <c r="S4" s="860">
        <f t="shared" si="0"/>
        <v>46113</v>
      </c>
      <c r="T4" s="860">
        <f t="shared" si="0"/>
        <v>46143</v>
      </c>
      <c r="U4" s="860">
        <f t="shared" si="0"/>
        <v>46174</v>
      </c>
      <c r="V4" s="860">
        <f t="shared" si="0"/>
        <v>46204</v>
      </c>
      <c r="W4" s="860">
        <f t="shared" si="0"/>
        <v>46235</v>
      </c>
      <c r="X4" s="860">
        <f t="shared" si="0"/>
        <v>46266</v>
      </c>
      <c r="Y4" s="860">
        <f t="shared" si="0"/>
        <v>46296</v>
      </c>
      <c r="Z4" s="860">
        <f t="shared" si="0"/>
        <v>46327</v>
      </c>
      <c r="AA4" s="860">
        <f t="shared" si="0"/>
        <v>46357</v>
      </c>
      <c r="AB4" s="860">
        <f t="shared" si="0"/>
        <v>46388</v>
      </c>
      <c r="AC4" s="860">
        <f t="shared" si="0"/>
        <v>46419</v>
      </c>
      <c r="AD4" s="860">
        <f t="shared" si="0"/>
        <v>46447</v>
      </c>
      <c r="AE4" s="860">
        <f t="shared" si="0"/>
        <v>46478</v>
      </c>
      <c r="AF4" s="860">
        <f t="shared" si="0"/>
        <v>46508</v>
      </c>
      <c r="AG4" s="860">
        <f t="shared" si="0"/>
        <v>46539</v>
      </c>
      <c r="AH4" s="860">
        <f t="shared" si="0"/>
        <v>46569</v>
      </c>
      <c r="AI4" s="860">
        <f t="shared" si="0"/>
        <v>46600</v>
      </c>
      <c r="AJ4" s="860">
        <f t="shared" si="0"/>
        <v>46631</v>
      </c>
      <c r="AK4" s="860">
        <f t="shared" si="0"/>
        <v>46661</v>
      </c>
      <c r="AL4" s="860">
        <f t="shared" si="0"/>
        <v>46692</v>
      </c>
      <c r="AM4" s="860">
        <f t="shared" si="0"/>
        <v>46722</v>
      </c>
      <c r="AN4" s="861" t="s">
        <v>285</v>
      </c>
    </row>
    <row r="5" spans="1:42" s="850" customFormat="1">
      <c r="H5" s="853"/>
      <c r="I5" s="854"/>
      <c r="J5" s="862" t="s">
        <v>22</v>
      </c>
      <c r="K5" s="862" t="s">
        <v>22</v>
      </c>
      <c r="L5" s="862" t="s">
        <v>22</v>
      </c>
      <c r="M5" s="862" t="s">
        <v>22</v>
      </c>
      <c r="N5" s="862" t="s">
        <v>22</v>
      </c>
      <c r="O5" s="862" t="s">
        <v>22</v>
      </c>
      <c r="P5" s="863" t="s">
        <v>22</v>
      </c>
      <c r="Q5" s="863" t="s">
        <v>22</v>
      </c>
      <c r="R5" s="863" t="s">
        <v>22</v>
      </c>
      <c r="S5" s="863" t="s">
        <v>22</v>
      </c>
      <c r="T5" s="863" t="s">
        <v>22</v>
      </c>
      <c r="U5" s="863" t="s">
        <v>22</v>
      </c>
      <c r="V5" s="863" t="s">
        <v>22</v>
      </c>
      <c r="W5" s="863" t="s">
        <v>22</v>
      </c>
      <c r="X5" s="863" t="s">
        <v>22</v>
      </c>
      <c r="Y5" s="863" t="s">
        <v>22</v>
      </c>
      <c r="Z5" s="863" t="s">
        <v>22</v>
      </c>
      <c r="AA5" s="863" t="s">
        <v>22</v>
      </c>
      <c r="AB5" s="863" t="s">
        <v>22</v>
      </c>
      <c r="AC5" s="863" t="s">
        <v>22</v>
      </c>
      <c r="AD5" s="863" t="s">
        <v>22</v>
      </c>
      <c r="AE5" s="863" t="s">
        <v>22</v>
      </c>
      <c r="AF5" s="863" t="s">
        <v>22</v>
      </c>
      <c r="AG5" s="863" t="s">
        <v>22</v>
      </c>
      <c r="AH5" s="863" t="s">
        <v>22</v>
      </c>
      <c r="AI5" s="863" t="s">
        <v>22</v>
      </c>
      <c r="AJ5" s="863" t="s">
        <v>22</v>
      </c>
      <c r="AK5" s="863" t="s">
        <v>22</v>
      </c>
      <c r="AL5" s="863" t="s">
        <v>22</v>
      </c>
      <c r="AM5" s="863" t="s">
        <v>22</v>
      </c>
      <c r="AN5" s="850" t="s">
        <v>285</v>
      </c>
    </row>
    <row r="6" spans="1:42" s="850" customFormat="1" ht="16.5">
      <c r="A6" s="850" t="s">
        <v>285</v>
      </c>
      <c r="B6" s="864" t="s">
        <v>485</v>
      </c>
      <c r="C6" s="865"/>
      <c r="D6" s="865"/>
      <c r="E6" s="865"/>
      <c r="F6" s="865"/>
      <c r="G6" s="865"/>
      <c r="H6" s="866"/>
      <c r="I6" s="867"/>
      <c r="J6" s="868">
        <f>(J11+J31+J39+J43+J47+J50+J53+J56+J59+J62+J65)/1000</f>
        <v>251362.88369314466</v>
      </c>
      <c r="K6" s="868">
        <f t="shared" ref="K6:L6" si="1">(K11+K31+K39+K43+K47+K50+K53+K56+K59+K62+K65)/1000</f>
        <v>123899.37106918239</v>
      </c>
      <c r="L6" s="868">
        <f t="shared" si="1"/>
        <v>553459.1194968553</v>
      </c>
      <c r="M6" s="868">
        <f>J6-SUM(P6:AA6)</f>
        <v>0</v>
      </c>
      <c r="N6" s="868">
        <f>K6-SUM(AB6:AG6)</f>
        <v>0</v>
      </c>
      <c r="O6" s="868">
        <f>L6-SUM(AB6:AM6)</f>
        <v>0</v>
      </c>
      <c r="P6" s="868">
        <f t="shared" ref="P6:AM6" si="2">(P11+P31+P39+P43+P47+P50+P53+P56+P59+P62+P65)/1000</f>
        <v>4500.3679000000002</v>
      </c>
      <c r="Q6" s="868">
        <f t="shared" si="2"/>
        <v>321.63529</v>
      </c>
      <c r="R6" s="868">
        <f t="shared" si="2"/>
        <v>5660.3773600000004</v>
      </c>
      <c r="S6" s="868">
        <f t="shared" si="2"/>
        <v>0</v>
      </c>
      <c r="T6" s="868">
        <f t="shared" si="2"/>
        <v>0</v>
      </c>
      <c r="U6" s="868">
        <f t="shared" si="2"/>
        <v>42452.830187169806</v>
      </c>
      <c r="V6" s="868">
        <f t="shared" si="2"/>
        <v>30712.788259958066</v>
      </c>
      <c r="W6" s="868">
        <f t="shared" si="2"/>
        <v>30712.788259958066</v>
      </c>
      <c r="X6" s="868">
        <f t="shared" si="2"/>
        <v>40146.750524109011</v>
      </c>
      <c r="Y6" s="868">
        <f t="shared" si="2"/>
        <v>30712.788259958066</v>
      </c>
      <c r="Z6" s="868">
        <f t="shared" si="2"/>
        <v>30712.788259958066</v>
      </c>
      <c r="AA6" s="868">
        <f t="shared" si="2"/>
        <v>35429.769392033537</v>
      </c>
      <c r="AB6" s="868">
        <f t="shared" si="2"/>
        <v>19706.49895178197</v>
      </c>
      <c r="AC6" s="868">
        <f t="shared" si="2"/>
        <v>19706.49895178197</v>
      </c>
      <c r="AD6" s="868">
        <f t="shared" si="2"/>
        <v>19706.49895178197</v>
      </c>
      <c r="AE6" s="868">
        <f t="shared" si="2"/>
        <v>19706.49895178197</v>
      </c>
      <c r="AF6" s="868">
        <f t="shared" si="2"/>
        <v>19706.49895178197</v>
      </c>
      <c r="AG6" s="868">
        <f t="shared" si="2"/>
        <v>25366.876310272535</v>
      </c>
      <c r="AH6" s="868">
        <f t="shared" si="2"/>
        <v>71593.291404612159</v>
      </c>
      <c r="AI6" s="868">
        <f t="shared" si="2"/>
        <v>71593.291404612159</v>
      </c>
      <c r="AJ6" s="868">
        <f t="shared" si="2"/>
        <v>71593.291404612159</v>
      </c>
      <c r="AK6" s="868">
        <f t="shared" si="2"/>
        <v>71593.291404612159</v>
      </c>
      <c r="AL6" s="868">
        <f t="shared" si="2"/>
        <v>71593.291404612159</v>
      </c>
      <c r="AM6" s="868">
        <f t="shared" si="2"/>
        <v>71593.291404612159</v>
      </c>
      <c r="AN6" s="850" t="s">
        <v>285</v>
      </c>
      <c r="AO6" s="707" t="s">
        <v>740</v>
      </c>
      <c r="AP6" s="1085" t="s">
        <v>1033</v>
      </c>
    </row>
    <row r="7" spans="1:42" s="852" customFormat="1" ht="15.5">
      <c r="AN7" s="850" t="s">
        <v>285</v>
      </c>
      <c r="AO7" s="710"/>
    </row>
    <row r="8" spans="1:42" ht="16.5">
      <c r="C8" s="869" t="s">
        <v>638</v>
      </c>
      <c r="G8" s="869" t="s">
        <v>486</v>
      </c>
      <c r="J8" s="818"/>
      <c r="K8" s="806"/>
      <c r="L8" s="806"/>
      <c r="M8" s="870"/>
      <c r="N8" s="870"/>
      <c r="O8" s="870"/>
      <c r="AN8" s="850" t="s">
        <v>285</v>
      </c>
      <c r="AO8" s="710"/>
    </row>
    <row r="9" spans="1:42" ht="16.5">
      <c r="B9" s="808" t="s">
        <v>738</v>
      </c>
      <c r="C9" s="808" t="s">
        <v>739</v>
      </c>
      <c r="D9" s="871">
        <v>1</v>
      </c>
      <c r="E9" s="872" t="s">
        <v>901</v>
      </c>
      <c r="G9" s="872" t="s">
        <v>488</v>
      </c>
      <c r="H9" s="873" t="s">
        <v>489</v>
      </c>
      <c r="I9" s="805" t="s">
        <v>492</v>
      </c>
      <c r="J9" s="806"/>
      <c r="K9" s="806"/>
      <c r="L9" s="806"/>
      <c r="M9" s="870"/>
      <c r="N9" s="870"/>
      <c r="O9" s="870"/>
      <c r="AN9" s="850" t="s">
        <v>285</v>
      </c>
      <c r="AO9" s="710"/>
    </row>
    <row r="10" spans="1:42" ht="16" thickBot="1">
      <c r="C10" s="807"/>
      <c r="D10" s="871"/>
      <c r="E10" s="808">
        <v>1</v>
      </c>
      <c r="F10" s="690" t="s">
        <v>493</v>
      </c>
      <c r="G10" s="874">
        <v>45870</v>
      </c>
      <c r="H10" s="875">
        <f>28000000*2.3</f>
        <v>64399999.999999993</v>
      </c>
      <c r="I10" s="811" t="s">
        <v>902</v>
      </c>
      <c r="J10" s="719">
        <f>SUM(P10:AA10)</f>
        <v>3773584.9056603773</v>
      </c>
      <c r="K10" s="719">
        <f>SUM(AB10:AG10)</f>
        <v>0</v>
      </c>
      <c r="L10" s="719">
        <f>SUM(AB10:AM10)</f>
        <v>0</v>
      </c>
      <c r="M10" s="870">
        <f t="shared" ref="M10:M11" si="3">J10-SUM(P10:AA10)</f>
        <v>0</v>
      </c>
      <c r="N10" s="870">
        <f t="shared" ref="N10:N11" si="4">K10-SUM(AB10:AG10)</f>
        <v>0</v>
      </c>
      <c r="O10" s="870">
        <f t="shared" ref="O10:O11" si="5">L10-SUM(AB10:AM10)</f>
        <v>0</v>
      </c>
      <c r="R10" s="876"/>
      <c r="S10" s="876"/>
      <c r="T10" s="876"/>
      <c r="U10" s="1067">
        <f>4000000/1.06</f>
        <v>3773584.9056603773</v>
      </c>
      <c r="V10" s="876"/>
      <c r="W10" s="876"/>
      <c r="X10" s="876"/>
      <c r="Y10" s="876"/>
      <c r="Z10" s="876"/>
      <c r="AA10" s="876"/>
      <c r="AB10" s="876"/>
      <c r="AC10" s="876"/>
      <c r="AD10" s="876"/>
      <c r="AE10" s="876"/>
      <c r="AF10" s="876"/>
      <c r="AG10" s="876"/>
      <c r="AH10" s="876"/>
      <c r="AI10" s="876"/>
      <c r="AJ10" s="876"/>
      <c r="AK10" s="876"/>
      <c r="AL10" s="876"/>
      <c r="AM10" s="876"/>
      <c r="AN10" s="850" t="s">
        <v>285</v>
      </c>
      <c r="AO10" s="710" t="s">
        <v>741</v>
      </c>
      <c r="AP10" s="808" t="s">
        <v>771</v>
      </c>
    </row>
    <row r="11" spans="1:42" s="812" customFormat="1" ht="15.5">
      <c r="D11" s="877"/>
      <c r="G11" s="812" t="s">
        <v>0</v>
      </c>
      <c r="H11" s="878"/>
      <c r="I11" s="816"/>
      <c r="J11" s="817">
        <f t="shared" ref="J11:L11" si="6">SUM(J10:J10)</f>
        <v>3773584.9056603773</v>
      </c>
      <c r="K11" s="817">
        <f t="shared" si="6"/>
        <v>0</v>
      </c>
      <c r="L11" s="817">
        <f t="shared" si="6"/>
        <v>0</v>
      </c>
      <c r="M11" s="870">
        <f t="shared" si="3"/>
        <v>0</v>
      </c>
      <c r="N11" s="870">
        <f t="shared" si="4"/>
        <v>0</v>
      </c>
      <c r="O11" s="870">
        <f t="shared" si="5"/>
        <v>0</v>
      </c>
      <c r="P11" s="817">
        <f t="shared" ref="P11:AM11" si="7">SUM(P10:P10)</f>
        <v>0</v>
      </c>
      <c r="Q11" s="817">
        <f t="shared" si="7"/>
        <v>0</v>
      </c>
      <c r="R11" s="817">
        <f t="shared" si="7"/>
        <v>0</v>
      </c>
      <c r="S11" s="817">
        <f t="shared" si="7"/>
        <v>0</v>
      </c>
      <c r="T11" s="817">
        <f t="shared" si="7"/>
        <v>0</v>
      </c>
      <c r="U11" s="818">
        <f t="shared" si="7"/>
        <v>3773584.9056603773</v>
      </c>
      <c r="V11" s="817">
        <f t="shared" si="7"/>
        <v>0</v>
      </c>
      <c r="W11" s="817">
        <f t="shared" si="7"/>
        <v>0</v>
      </c>
      <c r="X11" s="817">
        <f t="shared" si="7"/>
        <v>0</v>
      </c>
      <c r="Y11" s="817">
        <f t="shared" si="7"/>
        <v>0</v>
      </c>
      <c r="Z11" s="817">
        <f t="shared" si="7"/>
        <v>0</v>
      </c>
      <c r="AA11" s="817">
        <f t="shared" si="7"/>
        <v>0</v>
      </c>
      <c r="AB11" s="817">
        <f t="shared" si="7"/>
        <v>0</v>
      </c>
      <c r="AC11" s="817">
        <f t="shared" si="7"/>
        <v>0</v>
      </c>
      <c r="AD11" s="817">
        <f t="shared" si="7"/>
        <v>0</v>
      </c>
      <c r="AE11" s="817">
        <f t="shared" si="7"/>
        <v>0</v>
      </c>
      <c r="AF11" s="817">
        <f t="shared" si="7"/>
        <v>0</v>
      </c>
      <c r="AG11" s="817">
        <f t="shared" si="7"/>
        <v>0</v>
      </c>
      <c r="AH11" s="817">
        <f t="shared" si="7"/>
        <v>0</v>
      </c>
      <c r="AI11" s="817">
        <f t="shared" si="7"/>
        <v>0</v>
      </c>
      <c r="AJ11" s="817">
        <f t="shared" si="7"/>
        <v>0</v>
      </c>
      <c r="AK11" s="817">
        <f t="shared" si="7"/>
        <v>0</v>
      </c>
      <c r="AL11" s="817">
        <f t="shared" si="7"/>
        <v>0</v>
      </c>
      <c r="AM11" s="817">
        <f t="shared" si="7"/>
        <v>0</v>
      </c>
      <c r="AN11" s="850" t="s">
        <v>285</v>
      </c>
      <c r="AO11" s="710"/>
    </row>
    <row r="12" spans="1:42" s="812" customFormat="1" ht="15.5">
      <c r="D12" s="877"/>
      <c r="H12" s="878"/>
      <c r="I12" s="816"/>
      <c r="J12" s="818"/>
      <c r="K12" s="818"/>
      <c r="L12" s="818"/>
      <c r="M12" s="870"/>
      <c r="N12" s="870"/>
      <c r="O12" s="870"/>
      <c r="P12" s="818"/>
      <c r="Q12" s="818"/>
      <c r="R12" s="818"/>
      <c r="S12" s="818"/>
      <c r="T12" s="818"/>
      <c r="U12" s="818"/>
      <c r="V12" s="818"/>
      <c r="W12" s="818"/>
      <c r="X12" s="818"/>
      <c r="Y12" s="818"/>
      <c r="Z12" s="818"/>
      <c r="AA12" s="818"/>
      <c r="AB12" s="818"/>
      <c r="AC12" s="818"/>
      <c r="AD12" s="818"/>
      <c r="AE12" s="818"/>
      <c r="AF12" s="818"/>
      <c r="AG12" s="818"/>
      <c r="AH12" s="818"/>
      <c r="AI12" s="818"/>
      <c r="AJ12" s="818"/>
      <c r="AK12" s="818"/>
      <c r="AL12" s="818"/>
      <c r="AM12" s="818"/>
      <c r="AN12" s="850" t="s">
        <v>285</v>
      </c>
      <c r="AO12" s="710"/>
    </row>
    <row r="13" spans="1:42" s="812" customFormat="1" ht="16.5">
      <c r="D13" s="871">
        <v>2</v>
      </c>
      <c r="E13" s="872" t="s">
        <v>903</v>
      </c>
      <c r="H13" s="878"/>
      <c r="I13" s="816"/>
      <c r="J13" s="818"/>
      <c r="K13" s="818"/>
      <c r="L13" s="818"/>
      <c r="M13" s="870"/>
      <c r="N13" s="870"/>
      <c r="O13" s="870"/>
      <c r="P13" s="818"/>
      <c r="Q13" s="818"/>
      <c r="R13" s="818"/>
      <c r="S13" s="818"/>
      <c r="T13" s="818"/>
      <c r="U13" s="818"/>
      <c r="V13" s="818"/>
      <c r="W13" s="818"/>
      <c r="X13" s="818"/>
      <c r="Y13" s="818"/>
      <c r="Z13" s="818"/>
      <c r="AA13" s="818"/>
      <c r="AB13" s="818"/>
      <c r="AC13" s="818"/>
      <c r="AD13" s="818"/>
      <c r="AE13" s="818"/>
      <c r="AF13" s="818"/>
      <c r="AG13" s="818"/>
      <c r="AH13" s="818"/>
      <c r="AI13" s="818"/>
      <c r="AJ13" s="818"/>
      <c r="AK13" s="818"/>
      <c r="AL13" s="818"/>
      <c r="AM13" s="818"/>
      <c r="AN13" s="850" t="s">
        <v>285</v>
      </c>
      <c r="AO13" s="710"/>
    </row>
    <row r="14" spans="1:42" s="812" customFormat="1" ht="15.5">
      <c r="D14" s="877"/>
      <c r="F14" s="808" t="s">
        <v>904</v>
      </c>
      <c r="H14" s="878"/>
      <c r="I14" s="816"/>
      <c r="J14" s="719">
        <f>SUM(P14:AA14)</f>
        <v>40094.339999999997</v>
      </c>
      <c r="K14" s="719">
        <f>SUM(AB14:AG14)</f>
        <v>0</v>
      </c>
      <c r="L14" s="719">
        <f>SUM(AB14:AM14)</f>
        <v>0</v>
      </c>
      <c r="M14" s="870">
        <f t="shared" ref="M14:M30" si="8">J14-SUM(P14:AA14)</f>
        <v>0</v>
      </c>
      <c r="N14" s="870">
        <f t="shared" ref="N14:N30" si="9">K14-SUM(AB14:AG14)</f>
        <v>0</v>
      </c>
      <c r="O14" s="870">
        <f t="shared" ref="O14:O30" si="10">L14-SUM(AB14:AM14)</f>
        <v>0</v>
      </c>
      <c r="P14" s="806">
        <v>37735.85</v>
      </c>
      <c r="Q14" s="806">
        <v>2358.4899999999998</v>
      </c>
      <c r="R14" s="818"/>
      <c r="S14" s="818"/>
      <c r="T14" s="818"/>
      <c r="U14" s="818"/>
      <c r="V14" s="818"/>
      <c r="W14" s="818"/>
      <c r="X14" s="818"/>
      <c r="Y14" s="818"/>
      <c r="Z14" s="818"/>
      <c r="AA14" s="818"/>
      <c r="AB14" s="818"/>
      <c r="AC14" s="818"/>
      <c r="AD14" s="818"/>
      <c r="AE14" s="818"/>
      <c r="AF14" s="818"/>
      <c r="AG14" s="818"/>
      <c r="AH14" s="818"/>
      <c r="AI14" s="818"/>
      <c r="AJ14" s="818"/>
      <c r="AK14" s="818"/>
      <c r="AL14" s="818"/>
      <c r="AM14" s="818"/>
      <c r="AN14" s="850" t="s">
        <v>285</v>
      </c>
      <c r="AO14" s="710" t="s">
        <v>741</v>
      </c>
      <c r="AP14" s="799" t="s">
        <v>1029</v>
      </c>
    </row>
    <row r="15" spans="1:42" s="812" customFormat="1" ht="15.5">
      <c r="D15" s="877"/>
      <c r="F15" s="808" t="s">
        <v>905</v>
      </c>
      <c r="H15" s="878"/>
      <c r="I15" s="816"/>
      <c r="J15" s="719">
        <f t="shared" ref="J15:J30" si="11">SUM(P15:AA15)</f>
        <v>58071.46</v>
      </c>
      <c r="K15" s="719">
        <f t="shared" ref="K15:K30" si="12">SUM(AB15:AG15)</f>
        <v>0</v>
      </c>
      <c r="L15" s="719">
        <f t="shared" ref="L15:L30" si="13">SUM(AB15:AM15)</f>
        <v>0</v>
      </c>
      <c r="M15" s="870">
        <f t="shared" si="8"/>
        <v>0</v>
      </c>
      <c r="N15" s="870">
        <f t="shared" si="9"/>
        <v>0</v>
      </c>
      <c r="O15" s="870">
        <f t="shared" si="10"/>
        <v>0</v>
      </c>
      <c r="P15" s="806">
        <v>58071.46</v>
      </c>
      <c r="Q15" s="806"/>
      <c r="R15" s="818"/>
      <c r="S15" s="818"/>
      <c r="T15" s="818"/>
      <c r="U15" s="818"/>
      <c r="V15" s="818"/>
      <c r="W15" s="818"/>
      <c r="X15" s="818"/>
      <c r="Y15" s="818"/>
      <c r="Z15" s="818"/>
      <c r="AA15" s="818"/>
      <c r="AB15" s="818"/>
      <c r="AC15" s="818"/>
      <c r="AD15" s="818"/>
      <c r="AE15" s="818"/>
      <c r="AF15" s="818"/>
      <c r="AG15" s="818"/>
      <c r="AH15" s="818"/>
      <c r="AI15" s="818"/>
      <c r="AJ15" s="818"/>
      <c r="AK15" s="818"/>
      <c r="AL15" s="818"/>
      <c r="AM15" s="818"/>
      <c r="AN15" s="850" t="s">
        <v>285</v>
      </c>
      <c r="AO15" s="710" t="s">
        <v>741</v>
      </c>
      <c r="AP15" s="799" t="s">
        <v>1030</v>
      </c>
    </row>
    <row r="16" spans="1:42" s="812" customFormat="1" ht="15.5">
      <c r="D16" s="877"/>
      <c r="F16" s="808" t="s">
        <v>906</v>
      </c>
      <c r="H16" s="878"/>
      <c r="I16" s="816"/>
      <c r="J16" s="719">
        <f t="shared" si="11"/>
        <v>924.53</v>
      </c>
      <c r="K16" s="719">
        <f t="shared" si="12"/>
        <v>0</v>
      </c>
      <c r="L16" s="719">
        <f t="shared" si="13"/>
        <v>0</v>
      </c>
      <c r="M16" s="870">
        <f t="shared" si="8"/>
        <v>0</v>
      </c>
      <c r="N16" s="870">
        <f t="shared" si="9"/>
        <v>0</v>
      </c>
      <c r="O16" s="870">
        <f t="shared" si="10"/>
        <v>0</v>
      </c>
      <c r="P16" s="806">
        <v>924.53</v>
      </c>
      <c r="Q16" s="806"/>
      <c r="R16" s="818"/>
      <c r="S16" s="818"/>
      <c r="T16" s="818"/>
      <c r="U16" s="818"/>
      <c r="V16" s="818"/>
      <c r="W16" s="818"/>
      <c r="X16" s="818"/>
      <c r="Y16" s="818"/>
      <c r="Z16" s="818"/>
      <c r="AA16" s="818"/>
      <c r="AB16" s="818"/>
      <c r="AC16" s="818"/>
      <c r="AD16" s="818"/>
      <c r="AE16" s="818"/>
      <c r="AF16" s="818"/>
      <c r="AG16" s="818"/>
      <c r="AH16" s="818"/>
      <c r="AI16" s="818"/>
      <c r="AJ16" s="818"/>
      <c r="AK16" s="818"/>
      <c r="AL16" s="818"/>
      <c r="AM16" s="818"/>
      <c r="AN16" s="850" t="s">
        <v>285</v>
      </c>
      <c r="AO16" s="710" t="s">
        <v>741</v>
      </c>
      <c r="AP16" s="799" t="s">
        <v>1030</v>
      </c>
    </row>
    <row r="17" spans="4:42" s="812" customFormat="1" ht="15.5">
      <c r="D17" s="877"/>
      <c r="F17" s="808" t="s">
        <v>770</v>
      </c>
      <c r="H17" s="878"/>
      <c r="I17" s="816"/>
      <c r="J17" s="719">
        <f t="shared" si="11"/>
        <v>6415.09</v>
      </c>
      <c r="K17" s="719">
        <f t="shared" si="12"/>
        <v>0</v>
      </c>
      <c r="L17" s="719">
        <f t="shared" si="13"/>
        <v>0</v>
      </c>
      <c r="M17" s="870">
        <f t="shared" si="8"/>
        <v>0</v>
      </c>
      <c r="N17" s="870">
        <f t="shared" si="9"/>
        <v>0</v>
      </c>
      <c r="O17" s="870">
        <f t="shared" si="10"/>
        <v>0</v>
      </c>
      <c r="P17" s="806">
        <v>6415.09</v>
      </c>
      <c r="Q17" s="806"/>
      <c r="R17" s="818"/>
      <c r="S17" s="818"/>
      <c r="T17" s="818"/>
      <c r="U17" s="818"/>
      <c r="V17" s="818"/>
      <c r="W17" s="818"/>
      <c r="X17" s="818"/>
      <c r="Y17" s="818"/>
      <c r="Z17" s="818"/>
      <c r="AA17" s="818"/>
      <c r="AB17" s="818"/>
      <c r="AC17" s="818"/>
      <c r="AD17" s="818"/>
      <c r="AE17" s="818"/>
      <c r="AF17" s="818"/>
      <c r="AG17" s="818"/>
      <c r="AH17" s="818"/>
      <c r="AI17" s="818"/>
      <c r="AJ17" s="818"/>
      <c r="AK17" s="818"/>
      <c r="AL17" s="818"/>
      <c r="AM17" s="818"/>
      <c r="AN17" s="850" t="s">
        <v>285</v>
      </c>
      <c r="AO17" s="710" t="s">
        <v>741</v>
      </c>
      <c r="AP17" s="799" t="s">
        <v>1029</v>
      </c>
    </row>
    <row r="18" spans="4:42" s="812" customFormat="1" ht="15.5">
      <c r="D18" s="877"/>
      <c r="F18" s="808" t="s">
        <v>907</v>
      </c>
      <c r="H18" s="878"/>
      <c r="I18" s="816"/>
      <c r="J18" s="719">
        <f t="shared" si="11"/>
        <v>4009.43</v>
      </c>
      <c r="K18" s="719">
        <f t="shared" si="12"/>
        <v>0</v>
      </c>
      <c r="L18" s="719">
        <f t="shared" si="13"/>
        <v>0</v>
      </c>
      <c r="M18" s="870">
        <f t="shared" si="8"/>
        <v>0</v>
      </c>
      <c r="N18" s="870">
        <f t="shared" si="9"/>
        <v>0</v>
      </c>
      <c r="O18" s="870">
        <f t="shared" si="10"/>
        <v>0</v>
      </c>
      <c r="P18" s="806">
        <v>4009.43</v>
      </c>
      <c r="Q18" s="806"/>
      <c r="R18" s="818"/>
      <c r="S18" s="818"/>
      <c r="T18" s="818"/>
      <c r="U18" s="818"/>
      <c r="V18" s="818"/>
      <c r="W18" s="818"/>
      <c r="X18" s="818"/>
      <c r="Y18" s="818"/>
      <c r="Z18" s="818"/>
      <c r="AA18" s="818"/>
      <c r="AB18" s="818"/>
      <c r="AC18" s="818"/>
      <c r="AD18" s="818"/>
      <c r="AE18" s="818"/>
      <c r="AF18" s="818"/>
      <c r="AG18" s="818"/>
      <c r="AH18" s="818"/>
      <c r="AI18" s="818"/>
      <c r="AJ18" s="818"/>
      <c r="AK18" s="818"/>
      <c r="AL18" s="818"/>
      <c r="AM18" s="818"/>
      <c r="AN18" s="850" t="s">
        <v>285</v>
      </c>
      <c r="AO18" s="710" t="s">
        <v>741</v>
      </c>
      <c r="AP18" s="799" t="s">
        <v>1030</v>
      </c>
    </row>
    <row r="19" spans="4:42" s="812" customFormat="1" ht="15.5">
      <c r="D19" s="877"/>
      <c r="F19" s="808" t="s">
        <v>908</v>
      </c>
      <c r="H19" s="878"/>
      <c r="I19" s="816"/>
      <c r="J19" s="719">
        <f t="shared" si="11"/>
        <v>6471.7</v>
      </c>
      <c r="K19" s="719">
        <f t="shared" si="12"/>
        <v>0</v>
      </c>
      <c r="L19" s="719">
        <f t="shared" si="13"/>
        <v>0</v>
      </c>
      <c r="M19" s="870">
        <f t="shared" si="8"/>
        <v>0</v>
      </c>
      <c r="N19" s="870">
        <f t="shared" si="9"/>
        <v>0</v>
      </c>
      <c r="O19" s="870">
        <f t="shared" si="10"/>
        <v>0</v>
      </c>
      <c r="P19" s="806">
        <v>6471.7</v>
      </c>
      <c r="Q19" s="806"/>
      <c r="R19" s="818"/>
      <c r="S19" s="818"/>
      <c r="T19" s="818"/>
      <c r="U19" s="818"/>
      <c r="V19" s="818"/>
      <c r="W19" s="818"/>
      <c r="X19" s="818"/>
      <c r="Y19" s="818"/>
      <c r="Z19" s="818"/>
      <c r="AA19" s="818"/>
      <c r="AB19" s="818"/>
      <c r="AC19" s="818"/>
      <c r="AD19" s="818"/>
      <c r="AE19" s="818"/>
      <c r="AF19" s="818"/>
      <c r="AG19" s="818"/>
      <c r="AH19" s="818"/>
      <c r="AI19" s="818"/>
      <c r="AJ19" s="818"/>
      <c r="AK19" s="818"/>
      <c r="AL19" s="818"/>
      <c r="AM19" s="818"/>
      <c r="AN19" s="850" t="s">
        <v>285</v>
      </c>
      <c r="AO19" s="710" t="s">
        <v>741</v>
      </c>
      <c r="AP19" s="799" t="s">
        <v>1030</v>
      </c>
    </row>
    <row r="20" spans="4:42" s="812" customFormat="1" ht="15.5">
      <c r="D20" s="877"/>
      <c r="F20" s="808" t="s">
        <v>909</v>
      </c>
      <c r="H20" s="878"/>
      <c r="I20" s="816"/>
      <c r="J20" s="719">
        <f t="shared" si="11"/>
        <v>14150.94</v>
      </c>
      <c r="K20" s="719">
        <f t="shared" si="12"/>
        <v>0</v>
      </c>
      <c r="L20" s="719">
        <f t="shared" si="13"/>
        <v>0</v>
      </c>
      <c r="M20" s="870">
        <f t="shared" si="8"/>
        <v>0</v>
      </c>
      <c r="N20" s="870">
        <f t="shared" si="9"/>
        <v>0</v>
      </c>
      <c r="O20" s="870">
        <f t="shared" si="10"/>
        <v>0</v>
      </c>
      <c r="P20" s="806">
        <v>14150.94</v>
      </c>
      <c r="Q20" s="806"/>
      <c r="R20" s="818"/>
      <c r="S20" s="818"/>
      <c r="T20" s="818"/>
      <c r="U20" s="818"/>
      <c r="V20" s="818"/>
      <c r="W20" s="818"/>
      <c r="X20" s="818"/>
      <c r="Y20" s="818"/>
      <c r="Z20" s="818"/>
      <c r="AA20" s="818"/>
      <c r="AB20" s="818"/>
      <c r="AC20" s="818"/>
      <c r="AD20" s="818"/>
      <c r="AE20" s="818"/>
      <c r="AF20" s="818"/>
      <c r="AG20" s="818"/>
      <c r="AH20" s="818"/>
      <c r="AI20" s="818"/>
      <c r="AJ20" s="818"/>
      <c r="AK20" s="818"/>
      <c r="AL20" s="818"/>
      <c r="AM20" s="818"/>
      <c r="AN20" s="850" t="s">
        <v>285</v>
      </c>
      <c r="AO20" s="710" t="s">
        <v>741</v>
      </c>
      <c r="AP20" s="799" t="s">
        <v>1029</v>
      </c>
    </row>
    <row r="21" spans="4:42" s="812" customFormat="1" ht="15.5">
      <c r="D21" s="877"/>
      <c r="F21" s="808" t="s">
        <v>910</v>
      </c>
      <c r="H21" s="878"/>
      <c r="I21" s="816"/>
      <c r="J21" s="719">
        <f t="shared" si="11"/>
        <v>3824.29</v>
      </c>
      <c r="K21" s="719">
        <f t="shared" si="12"/>
        <v>0</v>
      </c>
      <c r="L21" s="719">
        <f t="shared" si="13"/>
        <v>0</v>
      </c>
      <c r="M21" s="870">
        <f t="shared" si="8"/>
        <v>0</v>
      </c>
      <c r="N21" s="870">
        <f t="shared" si="9"/>
        <v>0</v>
      </c>
      <c r="O21" s="870">
        <f t="shared" si="10"/>
        <v>0</v>
      </c>
      <c r="P21" s="806">
        <v>3713.43</v>
      </c>
      <c r="Q21" s="806">
        <v>110.86</v>
      </c>
      <c r="R21" s="818"/>
      <c r="S21" s="818"/>
      <c r="T21" s="818"/>
      <c r="U21" s="818"/>
      <c r="V21" s="818"/>
      <c r="W21" s="818"/>
      <c r="X21" s="818"/>
      <c r="Y21" s="818"/>
      <c r="Z21" s="818"/>
      <c r="AA21" s="818"/>
      <c r="AB21" s="818"/>
      <c r="AC21" s="818"/>
      <c r="AD21" s="818"/>
      <c r="AE21" s="818"/>
      <c r="AF21" s="818"/>
      <c r="AG21" s="818"/>
      <c r="AH21" s="818"/>
      <c r="AI21" s="818"/>
      <c r="AJ21" s="818"/>
      <c r="AK21" s="818"/>
      <c r="AL21" s="818"/>
      <c r="AM21" s="818"/>
      <c r="AN21" s="850" t="s">
        <v>285</v>
      </c>
      <c r="AO21" s="710" t="s">
        <v>741</v>
      </c>
      <c r="AP21" s="1086" t="s">
        <v>1015</v>
      </c>
    </row>
    <row r="22" spans="4:42" s="812" customFormat="1" ht="15.5">
      <c r="D22" s="877"/>
      <c r="F22" s="808" t="s">
        <v>911</v>
      </c>
      <c r="H22" s="878"/>
      <c r="I22" s="816"/>
      <c r="J22" s="719">
        <f t="shared" si="11"/>
        <v>413139.62</v>
      </c>
      <c r="K22" s="719">
        <f t="shared" si="12"/>
        <v>0</v>
      </c>
      <c r="L22" s="719">
        <f t="shared" si="13"/>
        <v>0</v>
      </c>
      <c r="M22" s="870">
        <f t="shared" si="8"/>
        <v>0</v>
      </c>
      <c r="N22" s="870">
        <f t="shared" si="9"/>
        <v>0</v>
      </c>
      <c r="O22" s="870">
        <f t="shared" si="10"/>
        <v>0</v>
      </c>
      <c r="P22" s="806">
        <v>219271.7</v>
      </c>
      <c r="Q22" s="806">
        <v>193867.92</v>
      </c>
      <c r="R22" s="818"/>
      <c r="S22" s="818"/>
      <c r="T22" s="818"/>
      <c r="U22" s="818"/>
      <c r="V22" s="818"/>
      <c r="W22" s="818"/>
      <c r="X22" s="818"/>
      <c r="Y22" s="818"/>
      <c r="Z22" s="818"/>
      <c r="AA22" s="818"/>
      <c r="AB22" s="818"/>
      <c r="AC22" s="818"/>
      <c r="AD22" s="818"/>
      <c r="AE22" s="818"/>
      <c r="AF22" s="818"/>
      <c r="AG22" s="818"/>
      <c r="AH22" s="818"/>
      <c r="AI22" s="818"/>
      <c r="AJ22" s="818"/>
      <c r="AK22" s="818"/>
      <c r="AL22" s="818"/>
      <c r="AM22" s="818"/>
      <c r="AN22" s="850" t="s">
        <v>285</v>
      </c>
      <c r="AO22" s="710" t="s">
        <v>741</v>
      </c>
      <c r="AP22" s="799" t="s">
        <v>1031</v>
      </c>
    </row>
    <row r="23" spans="4:42" s="812" customFormat="1" ht="15.5">
      <c r="D23" s="877"/>
      <c r="F23" s="808" t="s">
        <v>912</v>
      </c>
      <c r="H23" s="878"/>
      <c r="I23" s="816"/>
      <c r="J23" s="719">
        <f t="shared" si="11"/>
        <v>2811.32</v>
      </c>
      <c r="K23" s="719">
        <f t="shared" si="12"/>
        <v>0</v>
      </c>
      <c r="L23" s="719">
        <f t="shared" si="13"/>
        <v>0</v>
      </c>
      <c r="M23" s="870">
        <f t="shared" si="8"/>
        <v>0</v>
      </c>
      <c r="N23" s="870">
        <f t="shared" si="9"/>
        <v>0</v>
      </c>
      <c r="O23" s="870">
        <f t="shared" si="10"/>
        <v>0</v>
      </c>
      <c r="P23" s="806">
        <v>2811.32</v>
      </c>
      <c r="Q23" s="806"/>
      <c r="R23" s="818"/>
      <c r="S23" s="818"/>
      <c r="T23" s="818"/>
      <c r="U23" s="818"/>
      <c r="V23" s="818"/>
      <c r="W23" s="818"/>
      <c r="X23" s="818"/>
      <c r="Y23" s="818"/>
      <c r="Z23" s="818"/>
      <c r="AA23" s="818"/>
      <c r="AB23" s="818"/>
      <c r="AC23" s="818"/>
      <c r="AD23" s="818"/>
      <c r="AE23" s="818"/>
      <c r="AF23" s="818"/>
      <c r="AG23" s="818"/>
      <c r="AH23" s="818"/>
      <c r="AI23" s="818"/>
      <c r="AJ23" s="818"/>
      <c r="AK23" s="818"/>
      <c r="AL23" s="818"/>
      <c r="AM23" s="818"/>
      <c r="AN23" s="850" t="s">
        <v>285</v>
      </c>
      <c r="AO23" s="710" t="s">
        <v>741</v>
      </c>
      <c r="AP23" s="799" t="s">
        <v>1030</v>
      </c>
    </row>
    <row r="24" spans="4:42" s="812" customFormat="1" ht="15.5">
      <c r="D24" s="877"/>
      <c r="F24" s="808" t="s">
        <v>913</v>
      </c>
      <c r="H24" s="878"/>
      <c r="I24" s="816"/>
      <c r="J24" s="719">
        <f t="shared" si="11"/>
        <v>9165.9500000000007</v>
      </c>
      <c r="K24" s="719">
        <f t="shared" si="12"/>
        <v>0</v>
      </c>
      <c r="L24" s="719">
        <f t="shared" si="13"/>
        <v>0</v>
      </c>
      <c r="M24" s="870">
        <f t="shared" si="8"/>
        <v>0</v>
      </c>
      <c r="N24" s="870">
        <f t="shared" si="9"/>
        <v>0</v>
      </c>
      <c r="O24" s="870">
        <f t="shared" si="10"/>
        <v>0</v>
      </c>
      <c r="P24" s="806"/>
      <c r="Q24" s="806">
        <v>9165.9500000000007</v>
      </c>
      <c r="R24" s="818"/>
      <c r="S24" s="818"/>
      <c r="T24" s="818"/>
      <c r="U24" s="818"/>
      <c r="V24" s="818"/>
      <c r="W24" s="818"/>
      <c r="X24" s="818"/>
      <c r="Y24" s="818"/>
      <c r="Z24" s="818"/>
      <c r="AA24" s="818"/>
      <c r="AB24" s="818"/>
      <c r="AC24" s="818"/>
      <c r="AD24" s="818"/>
      <c r="AE24" s="818"/>
      <c r="AF24" s="818"/>
      <c r="AG24" s="818"/>
      <c r="AH24" s="818"/>
      <c r="AI24" s="818"/>
      <c r="AJ24" s="818"/>
      <c r="AK24" s="818"/>
      <c r="AL24" s="818"/>
      <c r="AM24" s="818"/>
      <c r="AN24" s="850" t="s">
        <v>285</v>
      </c>
      <c r="AO24" s="710" t="s">
        <v>741</v>
      </c>
      <c r="AP24" s="799" t="s">
        <v>1029</v>
      </c>
    </row>
    <row r="25" spans="4:42" s="812" customFormat="1" ht="15.5">
      <c r="D25" s="877"/>
      <c r="F25" s="808" t="s">
        <v>914</v>
      </c>
      <c r="H25" s="878"/>
      <c r="I25" s="816"/>
      <c r="J25" s="719">
        <f t="shared" si="11"/>
        <v>12264.15</v>
      </c>
      <c r="K25" s="719">
        <f t="shared" si="12"/>
        <v>0</v>
      </c>
      <c r="L25" s="719">
        <f t="shared" si="13"/>
        <v>0</v>
      </c>
      <c r="M25" s="870">
        <f t="shared" si="8"/>
        <v>0</v>
      </c>
      <c r="N25" s="870">
        <f t="shared" si="9"/>
        <v>0</v>
      </c>
      <c r="O25" s="870">
        <f t="shared" si="10"/>
        <v>0</v>
      </c>
      <c r="P25" s="806"/>
      <c r="Q25" s="806">
        <v>12264.15</v>
      </c>
      <c r="R25" s="818"/>
      <c r="S25" s="818"/>
      <c r="T25" s="818"/>
      <c r="U25" s="818"/>
      <c r="V25" s="818"/>
      <c r="W25" s="818"/>
      <c r="X25" s="818"/>
      <c r="Y25" s="818"/>
      <c r="Z25" s="818"/>
      <c r="AA25" s="818"/>
      <c r="AB25" s="818"/>
      <c r="AC25" s="818"/>
      <c r="AD25" s="818"/>
      <c r="AE25" s="818"/>
      <c r="AF25" s="818"/>
      <c r="AG25" s="818"/>
      <c r="AH25" s="818"/>
      <c r="AI25" s="818"/>
      <c r="AJ25" s="818"/>
      <c r="AK25" s="818"/>
      <c r="AL25" s="818"/>
      <c r="AM25" s="818"/>
      <c r="AN25" s="850" t="s">
        <v>285</v>
      </c>
      <c r="AO25" s="710" t="s">
        <v>741</v>
      </c>
      <c r="AP25" s="799" t="s">
        <v>1029</v>
      </c>
    </row>
    <row r="26" spans="4:42" s="812" customFormat="1" ht="15.5">
      <c r="D26" s="877"/>
      <c r="F26" s="808" t="s">
        <v>915</v>
      </c>
      <c r="H26" s="878"/>
      <c r="I26" s="816"/>
      <c r="J26" s="719">
        <f t="shared" si="11"/>
        <v>5283.02</v>
      </c>
      <c r="K26" s="719">
        <f t="shared" si="12"/>
        <v>0</v>
      </c>
      <c r="L26" s="719">
        <f t="shared" si="13"/>
        <v>0</v>
      </c>
      <c r="M26" s="870">
        <f>J26-SUM(P26:AA26)</f>
        <v>0</v>
      </c>
      <c r="N26" s="870">
        <f t="shared" si="9"/>
        <v>0</v>
      </c>
      <c r="O26" s="870">
        <f t="shared" si="10"/>
        <v>0</v>
      </c>
      <c r="P26" s="806"/>
      <c r="Q26" s="806">
        <v>5283.02</v>
      </c>
      <c r="R26" s="818"/>
      <c r="S26" s="818"/>
      <c r="T26" s="818"/>
      <c r="U26" s="818"/>
      <c r="V26" s="818"/>
      <c r="W26" s="818"/>
      <c r="X26" s="818"/>
      <c r="Y26" s="818"/>
      <c r="Z26" s="818"/>
      <c r="AA26" s="818"/>
      <c r="AB26" s="818"/>
      <c r="AC26" s="818"/>
      <c r="AD26" s="818"/>
      <c r="AE26" s="818"/>
      <c r="AF26" s="818"/>
      <c r="AG26" s="818"/>
      <c r="AH26" s="818"/>
      <c r="AI26" s="818"/>
      <c r="AJ26" s="818"/>
      <c r="AK26" s="818"/>
      <c r="AL26" s="818"/>
      <c r="AM26" s="818"/>
      <c r="AN26" s="850" t="s">
        <v>285</v>
      </c>
      <c r="AO26" s="710" t="s">
        <v>741</v>
      </c>
      <c r="AP26" s="799" t="s">
        <v>1029</v>
      </c>
    </row>
    <row r="27" spans="4:42" s="812" customFormat="1" ht="15.5">
      <c r="D27" s="877"/>
      <c r="F27" s="808" t="s">
        <v>916</v>
      </c>
      <c r="H27" s="878"/>
      <c r="I27" s="816"/>
      <c r="J27" s="719">
        <f t="shared" si="11"/>
        <v>21226.42</v>
      </c>
      <c r="K27" s="719">
        <f t="shared" si="12"/>
        <v>0</v>
      </c>
      <c r="L27" s="719">
        <f t="shared" si="13"/>
        <v>0</v>
      </c>
      <c r="M27" s="870">
        <f t="shared" si="8"/>
        <v>0</v>
      </c>
      <c r="N27" s="870">
        <f t="shared" si="9"/>
        <v>0</v>
      </c>
      <c r="O27" s="870">
        <f t="shared" si="10"/>
        <v>0</v>
      </c>
      <c r="P27" s="806"/>
      <c r="Q27" s="806">
        <v>21226.42</v>
      </c>
      <c r="R27" s="818"/>
      <c r="S27" s="818"/>
      <c r="T27" s="818"/>
      <c r="U27" s="818"/>
      <c r="V27" s="818"/>
      <c r="W27" s="818"/>
      <c r="X27" s="818"/>
      <c r="Y27" s="818"/>
      <c r="Z27" s="818"/>
      <c r="AA27" s="818"/>
      <c r="AB27" s="818"/>
      <c r="AC27" s="818"/>
      <c r="AD27" s="818"/>
      <c r="AE27" s="818"/>
      <c r="AF27" s="818"/>
      <c r="AG27" s="818"/>
      <c r="AH27" s="818"/>
      <c r="AI27" s="818"/>
      <c r="AJ27" s="818"/>
      <c r="AK27" s="818"/>
      <c r="AL27" s="818"/>
      <c r="AM27" s="818"/>
      <c r="AN27" s="850" t="s">
        <v>285</v>
      </c>
      <c r="AO27" s="710" t="s">
        <v>741</v>
      </c>
      <c r="AP27" s="1086" t="s">
        <v>1015</v>
      </c>
    </row>
    <row r="28" spans="4:42" s="812" customFormat="1" ht="15.5">
      <c r="D28" s="877"/>
      <c r="F28" s="808" t="s">
        <v>917</v>
      </c>
      <c r="H28" s="878"/>
      <c r="I28" s="816"/>
      <c r="J28" s="719">
        <f t="shared" si="11"/>
        <v>18867.919999999998</v>
      </c>
      <c r="K28" s="719">
        <f t="shared" si="12"/>
        <v>0</v>
      </c>
      <c r="L28" s="719">
        <f t="shared" si="13"/>
        <v>0</v>
      </c>
      <c r="M28" s="870">
        <f t="shared" si="8"/>
        <v>0</v>
      </c>
      <c r="N28" s="870">
        <f t="shared" si="9"/>
        <v>0</v>
      </c>
      <c r="O28" s="870">
        <f t="shared" si="10"/>
        <v>0</v>
      </c>
      <c r="P28" s="806"/>
      <c r="Q28" s="806">
        <v>18867.919999999998</v>
      </c>
      <c r="R28" s="818"/>
      <c r="S28" s="818"/>
      <c r="T28" s="818"/>
      <c r="U28" s="818"/>
      <c r="V28" s="818"/>
      <c r="W28" s="818"/>
      <c r="X28" s="818"/>
      <c r="Y28" s="818"/>
      <c r="Z28" s="818"/>
      <c r="AA28" s="818"/>
      <c r="AB28" s="818"/>
      <c r="AC28" s="818"/>
      <c r="AD28" s="818"/>
      <c r="AE28" s="818"/>
      <c r="AF28" s="818"/>
      <c r="AG28" s="818"/>
      <c r="AH28" s="818"/>
      <c r="AI28" s="818"/>
      <c r="AJ28" s="818"/>
      <c r="AK28" s="818"/>
      <c r="AL28" s="818"/>
      <c r="AM28" s="818"/>
      <c r="AN28" s="850" t="s">
        <v>285</v>
      </c>
      <c r="AO28" s="710" t="s">
        <v>741</v>
      </c>
      <c r="AP28" s="1086" t="s">
        <v>1015</v>
      </c>
    </row>
    <row r="29" spans="4:42" s="812" customFormat="1" ht="15.5">
      <c r="D29" s="877"/>
      <c r="F29" s="808" t="s">
        <v>918</v>
      </c>
      <c r="H29" s="878"/>
      <c r="I29" s="816"/>
      <c r="J29" s="719">
        <f t="shared" si="11"/>
        <v>11320.75</v>
      </c>
      <c r="K29" s="719">
        <f t="shared" si="12"/>
        <v>0</v>
      </c>
      <c r="L29" s="719">
        <f t="shared" si="13"/>
        <v>0</v>
      </c>
      <c r="M29" s="870">
        <f t="shared" si="8"/>
        <v>0</v>
      </c>
      <c r="N29" s="870">
        <f t="shared" si="9"/>
        <v>0</v>
      </c>
      <c r="O29" s="870">
        <f t="shared" si="10"/>
        <v>0</v>
      </c>
      <c r="P29" s="806"/>
      <c r="Q29" s="806">
        <v>11320.75</v>
      </c>
      <c r="R29" s="818"/>
      <c r="S29" s="818"/>
      <c r="T29" s="818"/>
      <c r="U29" s="818"/>
      <c r="V29" s="818"/>
      <c r="W29" s="818"/>
      <c r="X29" s="818"/>
      <c r="Y29" s="818"/>
      <c r="Z29" s="818"/>
      <c r="AA29" s="818"/>
      <c r="AB29" s="818"/>
      <c r="AC29" s="818"/>
      <c r="AD29" s="818"/>
      <c r="AE29" s="818"/>
      <c r="AF29" s="818"/>
      <c r="AG29" s="818"/>
      <c r="AH29" s="818"/>
      <c r="AI29" s="818"/>
      <c r="AJ29" s="818"/>
      <c r="AK29" s="818"/>
      <c r="AL29" s="818"/>
      <c r="AM29" s="818"/>
      <c r="AN29" s="850" t="s">
        <v>285</v>
      </c>
      <c r="AO29" s="710" t="s">
        <v>741</v>
      </c>
      <c r="AP29" s="799" t="s">
        <v>1029</v>
      </c>
    </row>
    <row r="30" spans="4:42" s="812" customFormat="1" ht="16" thickBot="1">
      <c r="D30" s="877"/>
      <c r="F30" s="808" t="s">
        <v>919</v>
      </c>
      <c r="H30" s="878"/>
      <c r="I30" s="816"/>
      <c r="J30" s="719">
        <f t="shared" si="11"/>
        <v>47169.81</v>
      </c>
      <c r="K30" s="719">
        <f t="shared" si="12"/>
        <v>0</v>
      </c>
      <c r="L30" s="719">
        <f t="shared" si="13"/>
        <v>0</v>
      </c>
      <c r="M30" s="870">
        <f t="shared" si="8"/>
        <v>0</v>
      </c>
      <c r="N30" s="870">
        <f t="shared" si="9"/>
        <v>0</v>
      </c>
      <c r="O30" s="870">
        <f t="shared" si="10"/>
        <v>0</v>
      </c>
      <c r="P30" s="806"/>
      <c r="Q30" s="806">
        <v>47169.81</v>
      </c>
      <c r="R30" s="818"/>
      <c r="S30" s="818"/>
      <c r="T30" s="818"/>
      <c r="U30" s="818"/>
      <c r="V30" s="818"/>
      <c r="W30" s="818"/>
      <c r="X30" s="818"/>
      <c r="Y30" s="818"/>
      <c r="Z30" s="818"/>
      <c r="AA30" s="818"/>
      <c r="AB30" s="818"/>
      <c r="AC30" s="818"/>
      <c r="AD30" s="818"/>
      <c r="AE30" s="818"/>
      <c r="AF30" s="818"/>
      <c r="AG30" s="818"/>
      <c r="AH30" s="818"/>
      <c r="AI30" s="818"/>
      <c r="AJ30" s="818"/>
      <c r="AK30" s="818"/>
      <c r="AL30" s="818"/>
      <c r="AM30" s="818"/>
      <c r="AN30" s="850" t="s">
        <v>285</v>
      </c>
      <c r="AO30" s="710" t="s">
        <v>741</v>
      </c>
      <c r="AP30" s="1086" t="s">
        <v>1032</v>
      </c>
    </row>
    <row r="31" spans="4:42" s="812" customFormat="1" ht="15.5">
      <c r="D31" s="877"/>
      <c r="H31" s="878"/>
      <c r="I31" s="816"/>
      <c r="J31" s="817">
        <f>SUM(J14:J30)</f>
        <v>675210.74</v>
      </c>
      <c r="K31" s="817">
        <f t="shared" ref="K31:L31" si="14">SUM(K14:K30)</f>
        <v>0</v>
      </c>
      <c r="L31" s="817">
        <f t="shared" si="14"/>
        <v>0</v>
      </c>
      <c r="M31" s="870">
        <f>J31-SUM(P31:AA31)</f>
        <v>0</v>
      </c>
      <c r="N31" s="870">
        <f>K31-SUM(AB31:AG31)</f>
        <v>0</v>
      </c>
      <c r="O31" s="870">
        <f>L31-SUM(AB31:AM31)</f>
        <v>0</v>
      </c>
      <c r="P31" s="817">
        <f>SUM(P14:P30)</f>
        <v>353575.45</v>
      </c>
      <c r="Q31" s="817">
        <f t="shared" ref="Q31:AM31" si="15">SUM(Q14:Q30)</f>
        <v>321635.28999999998</v>
      </c>
      <c r="R31" s="817">
        <f t="shared" si="15"/>
        <v>0</v>
      </c>
      <c r="S31" s="817">
        <f t="shared" si="15"/>
        <v>0</v>
      </c>
      <c r="T31" s="817">
        <f t="shared" si="15"/>
        <v>0</v>
      </c>
      <c r="U31" s="817">
        <f t="shared" si="15"/>
        <v>0</v>
      </c>
      <c r="V31" s="817">
        <f t="shared" si="15"/>
        <v>0</v>
      </c>
      <c r="W31" s="817">
        <f t="shared" si="15"/>
        <v>0</v>
      </c>
      <c r="X31" s="817">
        <f t="shared" si="15"/>
        <v>0</v>
      </c>
      <c r="Y31" s="817">
        <f t="shared" si="15"/>
        <v>0</v>
      </c>
      <c r="Z31" s="817">
        <f t="shared" si="15"/>
        <v>0</v>
      </c>
      <c r="AA31" s="817">
        <f t="shared" si="15"/>
        <v>0</v>
      </c>
      <c r="AB31" s="817">
        <f t="shared" si="15"/>
        <v>0</v>
      </c>
      <c r="AC31" s="817">
        <f t="shared" si="15"/>
        <v>0</v>
      </c>
      <c r="AD31" s="817">
        <f t="shared" si="15"/>
        <v>0</v>
      </c>
      <c r="AE31" s="817">
        <f t="shared" si="15"/>
        <v>0</v>
      </c>
      <c r="AF31" s="817">
        <f t="shared" si="15"/>
        <v>0</v>
      </c>
      <c r="AG31" s="817">
        <f t="shared" si="15"/>
        <v>0</v>
      </c>
      <c r="AH31" s="817">
        <f t="shared" si="15"/>
        <v>0</v>
      </c>
      <c r="AI31" s="817">
        <f t="shared" si="15"/>
        <v>0</v>
      </c>
      <c r="AJ31" s="817">
        <f t="shared" si="15"/>
        <v>0</v>
      </c>
      <c r="AK31" s="817">
        <f t="shared" si="15"/>
        <v>0</v>
      </c>
      <c r="AL31" s="817">
        <f t="shared" si="15"/>
        <v>0</v>
      </c>
      <c r="AM31" s="817">
        <f t="shared" si="15"/>
        <v>0</v>
      </c>
      <c r="AN31" s="850"/>
      <c r="AO31" s="710"/>
    </row>
    <row r="32" spans="4:42" s="812" customFormat="1" ht="15.5">
      <c r="D32" s="877"/>
      <c r="H32" s="878"/>
      <c r="I32" s="816"/>
      <c r="J32" s="818"/>
      <c r="K32" s="818"/>
      <c r="L32" s="818"/>
      <c r="M32" s="870"/>
      <c r="N32" s="870"/>
      <c r="O32" s="870"/>
      <c r="P32" s="878"/>
      <c r="Q32" s="878"/>
      <c r="R32" s="878"/>
      <c r="S32" s="878"/>
      <c r="T32" s="878"/>
      <c r="U32" s="878"/>
      <c r="V32" s="878"/>
      <c r="W32" s="878"/>
      <c r="X32" s="878"/>
      <c r="Y32" s="878"/>
      <c r="Z32" s="878"/>
      <c r="AA32" s="878"/>
      <c r="AB32" s="878"/>
      <c r="AC32" s="878"/>
      <c r="AD32" s="878"/>
      <c r="AE32" s="878"/>
      <c r="AF32" s="878"/>
      <c r="AG32" s="878"/>
      <c r="AH32" s="878"/>
      <c r="AI32" s="878"/>
      <c r="AJ32" s="878"/>
      <c r="AK32" s="878"/>
      <c r="AL32" s="878"/>
      <c r="AM32" s="878"/>
      <c r="AN32" s="850" t="s">
        <v>285</v>
      </c>
      <c r="AO32" s="710"/>
    </row>
    <row r="33" spans="1:53" ht="15.5">
      <c r="R33" s="879"/>
      <c r="AN33" s="850" t="s">
        <v>285</v>
      </c>
      <c r="AO33" s="710"/>
    </row>
    <row r="34" spans="1:53" s="850" customFormat="1" ht="15.5">
      <c r="A34" s="850" t="s">
        <v>285</v>
      </c>
      <c r="B34" s="864" t="s">
        <v>494</v>
      </c>
      <c r="C34" s="865"/>
      <c r="D34" s="865"/>
      <c r="E34" s="865"/>
      <c r="F34" s="865"/>
      <c r="G34" s="865"/>
      <c r="H34" s="866"/>
      <c r="I34" s="867"/>
      <c r="J34" s="865"/>
      <c r="K34" s="865"/>
      <c r="L34" s="865"/>
      <c r="M34" s="852"/>
      <c r="N34" s="852"/>
      <c r="O34" s="852"/>
      <c r="P34" s="880"/>
      <c r="Q34" s="880"/>
      <c r="R34" s="880"/>
      <c r="S34" s="880"/>
      <c r="T34" s="880"/>
      <c r="U34" s="880"/>
      <c r="V34" s="880"/>
      <c r="W34" s="880"/>
      <c r="X34" s="880"/>
      <c r="Y34" s="880"/>
      <c r="Z34" s="880"/>
      <c r="AA34" s="880"/>
      <c r="AB34" s="880"/>
      <c r="AC34" s="880"/>
      <c r="AD34" s="880"/>
      <c r="AE34" s="880"/>
      <c r="AF34" s="880"/>
      <c r="AG34" s="880"/>
      <c r="AH34" s="880"/>
      <c r="AI34" s="880"/>
      <c r="AJ34" s="880"/>
      <c r="AK34" s="880"/>
      <c r="AL34" s="880"/>
      <c r="AM34" s="880"/>
      <c r="AN34" s="850" t="s">
        <v>285</v>
      </c>
      <c r="AO34" s="710"/>
    </row>
    <row r="35" spans="1:53" ht="15.5">
      <c r="AN35" s="850" t="s">
        <v>285</v>
      </c>
      <c r="AO35" s="710"/>
    </row>
    <row r="36" spans="1:53" ht="16.5">
      <c r="C36" s="869" t="s">
        <v>486</v>
      </c>
      <c r="G36" s="869"/>
      <c r="AN36" s="850" t="s">
        <v>285</v>
      </c>
      <c r="AO36" s="710"/>
    </row>
    <row r="37" spans="1:53" s="675" customFormat="1" ht="15.75" customHeight="1">
      <c r="A37" s="690"/>
      <c r="B37" s="690"/>
      <c r="C37" s="690" t="s">
        <v>1039</v>
      </c>
      <c r="D37" s="690">
        <v>1</v>
      </c>
      <c r="E37" s="881" t="s">
        <v>495</v>
      </c>
      <c r="F37" s="882"/>
      <c r="G37" s="883"/>
      <c r="H37" s="1071">
        <v>9278290.2899999991</v>
      </c>
      <c r="I37" s="884">
        <f>(J39+L39)*1.06</f>
        <v>110000000</v>
      </c>
      <c r="J37" s="690"/>
      <c r="K37" s="690"/>
      <c r="L37" s="690"/>
      <c r="M37" s="852"/>
      <c r="N37" s="852"/>
      <c r="O37" s="852"/>
      <c r="P37" s="690"/>
      <c r="Q37" s="690"/>
      <c r="R37" s="690"/>
      <c r="S37" s="690"/>
      <c r="T37" s="690"/>
      <c r="U37" s="690"/>
      <c r="V37" s="690"/>
      <c r="W37" s="690"/>
      <c r="X37" s="690"/>
      <c r="Y37" s="690"/>
      <c r="Z37" s="690"/>
      <c r="AA37" s="690"/>
      <c r="AB37" s="690"/>
      <c r="AC37" s="690"/>
      <c r="AD37" s="690"/>
      <c r="AE37" s="690"/>
      <c r="AF37" s="690"/>
      <c r="AG37" s="690"/>
      <c r="AH37" s="690"/>
      <c r="AI37" s="690"/>
      <c r="AJ37" s="690"/>
      <c r="AK37" s="690"/>
      <c r="AL37" s="690"/>
      <c r="AM37" s="690"/>
      <c r="AN37" s="850" t="s">
        <v>285</v>
      </c>
      <c r="AO37" s="710"/>
      <c r="AP37" s="690"/>
      <c r="AQ37" s="690"/>
      <c r="AR37" s="690"/>
      <c r="AS37" s="690"/>
      <c r="AT37" s="690"/>
      <c r="AU37" s="690"/>
      <c r="AV37" s="690"/>
      <c r="AW37" s="690"/>
      <c r="AX37" s="690"/>
      <c r="AY37" s="690"/>
      <c r="AZ37" s="690"/>
      <c r="BA37" s="690"/>
    </row>
    <row r="38" spans="1:53" s="675" customFormat="1" ht="15" customHeight="1" thickBot="1">
      <c r="A38" s="690"/>
      <c r="B38" s="690"/>
      <c r="C38" s="690"/>
      <c r="D38" s="690"/>
      <c r="E38" s="882">
        <v>1</v>
      </c>
      <c r="F38" s="885"/>
      <c r="G38" s="883" t="s">
        <v>496</v>
      </c>
      <c r="H38" s="1071">
        <v>100000000</v>
      </c>
      <c r="I38" s="886" t="s">
        <v>920</v>
      </c>
      <c r="J38" s="719">
        <f>SUM(P38:AA38)</f>
        <v>47169811.320754714</v>
      </c>
      <c r="K38" s="719">
        <f>SUM(AB38:AG38)</f>
        <v>9433962.2641509436</v>
      </c>
      <c r="L38" s="719">
        <f>SUM(AB38:AM38)</f>
        <v>56603773.584905662</v>
      </c>
      <c r="M38" s="870">
        <f>J38-SUM(P38:AA38)</f>
        <v>0</v>
      </c>
      <c r="N38" s="870">
        <f>K38-SUM(AB38:AG38)</f>
        <v>0</v>
      </c>
      <c r="O38" s="870">
        <f>L38-SUM(AB38:AM38)</f>
        <v>0</v>
      </c>
      <c r="P38" s="883"/>
      <c r="Q38" s="883"/>
      <c r="R38" s="887"/>
      <c r="S38" s="888"/>
      <c r="T38" s="888"/>
      <c r="U38" s="888"/>
      <c r="V38" s="1074">
        <f t="shared" ref="V38:AA38" si="16">50000000/1.06/6</f>
        <v>7861635.220125786</v>
      </c>
      <c r="W38" s="1074">
        <f t="shared" si="16"/>
        <v>7861635.220125786</v>
      </c>
      <c r="X38" s="1074">
        <f t="shared" si="16"/>
        <v>7861635.220125786</v>
      </c>
      <c r="Y38" s="1074">
        <f t="shared" si="16"/>
        <v>7861635.220125786</v>
      </c>
      <c r="Z38" s="1074">
        <f t="shared" si="16"/>
        <v>7861635.220125786</v>
      </c>
      <c r="AA38" s="1075">
        <f t="shared" si="16"/>
        <v>7861635.220125786</v>
      </c>
      <c r="AB38" s="1076">
        <f t="shared" ref="AB38:AG38" si="17">10000000/1.06/6</f>
        <v>1572327.0440251573</v>
      </c>
      <c r="AC38" s="1076">
        <f t="shared" si="17"/>
        <v>1572327.0440251573</v>
      </c>
      <c r="AD38" s="1076">
        <f t="shared" si="17"/>
        <v>1572327.0440251573</v>
      </c>
      <c r="AE38" s="1076">
        <f t="shared" si="17"/>
        <v>1572327.0440251573</v>
      </c>
      <c r="AF38" s="1076">
        <f t="shared" si="17"/>
        <v>1572327.0440251573</v>
      </c>
      <c r="AG38" s="1076">
        <f t="shared" si="17"/>
        <v>1572327.0440251573</v>
      </c>
      <c r="AH38" s="1076">
        <f t="shared" ref="AH38:AM38" si="18">50000000/1.06/6</f>
        <v>7861635.220125786</v>
      </c>
      <c r="AI38" s="1076">
        <f t="shared" si="18"/>
        <v>7861635.220125786</v>
      </c>
      <c r="AJ38" s="1076">
        <f t="shared" si="18"/>
        <v>7861635.220125786</v>
      </c>
      <c r="AK38" s="1076">
        <f t="shared" si="18"/>
        <v>7861635.220125786</v>
      </c>
      <c r="AL38" s="1076">
        <f t="shared" si="18"/>
        <v>7861635.220125786</v>
      </c>
      <c r="AM38" s="1076">
        <f t="shared" si="18"/>
        <v>7861635.220125786</v>
      </c>
      <c r="AN38" s="850" t="s">
        <v>285</v>
      </c>
      <c r="AO38" s="710" t="s">
        <v>742</v>
      </c>
      <c r="AP38" s="799" t="s">
        <v>771</v>
      </c>
      <c r="AQ38" s="690"/>
      <c r="AR38" s="690"/>
      <c r="AS38" s="690"/>
      <c r="AT38" s="690"/>
      <c r="AU38" s="690"/>
      <c r="AV38" s="690"/>
      <c r="AW38" s="690"/>
      <c r="AX38" s="690"/>
      <c r="AY38" s="690"/>
      <c r="AZ38" s="690"/>
      <c r="BA38" s="690"/>
    </row>
    <row r="39" spans="1:53" s="675" customFormat="1" ht="15" customHeight="1">
      <c r="A39" s="690"/>
      <c r="B39" s="690"/>
      <c r="C39" s="690"/>
      <c r="D39" s="690"/>
      <c r="E39" s="882"/>
      <c r="F39" s="885"/>
      <c r="G39" s="812" t="s">
        <v>0</v>
      </c>
      <c r="H39" s="1072"/>
      <c r="I39" s="816"/>
      <c r="J39" s="817">
        <f>SUM(J38:J38)</f>
        <v>47169811.320754714</v>
      </c>
      <c r="K39" s="817">
        <f>SUM(K38:K38)</f>
        <v>9433962.2641509436</v>
      </c>
      <c r="L39" s="817">
        <f>SUM(L38:L38)</f>
        <v>56603773.584905662</v>
      </c>
      <c r="M39" s="870">
        <f>J39-SUM(P39:AA39)</f>
        <v>0</v>
      </c>
      <c r="N39" s="870">
        <f>K39-SUM(AB39:AG39)</f>
        <v>0</v>
      </c>
      <c r="O39" s="870">
        <f>L39-SUM(AB39:AM39)</f>
        <v>0</v>
      </c>
      <c r="P39" s="817">
        <f t="shared" ref="P39:AM39" si="19">SUM(P38:P38)</f>
        <v>0</v>
      </c>
      <c r="Q39" s="817">
        <f t="shared" si="19"/>
        <v>0</v>
      </c>
      <c r="R39" s="817">
        <f t="shared" si="19"/>
        <v>0</v>
      </c>
      <c r="S39" s="817">
        <f t="shared" si="19"/>
        <v>0</v>
      </c>
      <c r="T39" s="817">
        <f t="shared" si="19"/>
        <v>0</v>
      </c>
      <c r="U39" s="817">
        <f t="shared" si="19"/>
        <v>0</v>
      </c>
      <c r="V39" s="817">
        <f t="shared" si="19"/>
        <v>7861635.220125786</v>
      </c>
      <c r="W39" s="817">
        <f t="shared" si="19"/>
        <v>7861635.220125786</v>
      </c>
      <c r="X39" s="817">
        <f t="shared" si="19"/>
        <v>7861635.220125786</v>
      </c>
      <c r="Y39" s="817">
        <f t="shared" si="19"/>
        <v>7861635.220125786</v>
      </c>
      <c r="Z39" s="817">
        <f t="shared" si="19"/>
        <v>7861635.220125786</v>
      </c>
      <c r="AA39" s="817">
        <f t="shared" si="19"/>
        <v>7861635.220125786</v>
      </c>
      <c r="AB39" s="817">
        <f t="shared" si="19"/>
        <v>1572327.0440251573</v>
      </c>
      <c r="AC39" s="817">
        <f t="shared" si="19"/>
        <v>1572327.0440251573</v>
      </c>
      <c r="AD39" s="817">
        <f t="shared" si="19"/>
        <v>1572327.0440251573</v>
      </c>
      <c r="AE39" s="817">
        <f t="shared" si="19"/>
        <v>1572327.0440251573</v>
      </c>
      <c r="AF39" s="817">
        <f t="shared" si="19"/>
        <v>1572327.0440251573</v>
      </c>
      <c r="AG39" s="817">
        <f t="shared" si="19"/>
        <v>1572327.0440251573</v>
      </c>
      <c r="AH39" s="817">
        <f t="shared" si="19"/>
        <v>7861635.220125786</v>
      </c>
      <c r="AI39" s="817">
        <f t="shared" si="19"/>
        <v>7861635.220125786</v>
      </c>
      <c r="AJ39" s="817">
        <f t="shared" si="19"/>
        <v>7861635.220125786</v>
      </c>
      <c r="AK39" s="817">
        <f t="shared" si="19"/>
        <v>7861635.220125786</v>
      </c>
      <c r="AL39" s="817">
        <f t="shared" si="19"/>
        <v>7861635.220125786</v>
      </c>
      <c r="AM39" s="817">
        <f t="shared" si="19"/>
        <v>7861635.220125786</v>
      </c>
      <c r="AN39" s="850" t="s">
        <v>285</v>
      </c>
      <c r="AO39" s="710"/>
      <c r="AP39" s="690"/>
      <c r="AQ39" s="690"/>
      <c r="AR39" s="690"/>
      <c r="AS39" s="690"/>
      <c r="AT39" s="690"/>
      <c r="AU39" s="690"/>
      <c r="AV39" s="690"/>
      <c r="AW39" s="690"/>
      <c r="AX39" s="690"/>
      <c r="AY39" s="690"/>
      <c r="AZ39" s="690"/>
      <c r="BA39" s="690"/>
    </row>
    <row r="40" spans="1:53" s="675" customFormat="1" ht="15" customHeight="1">
      <c r="A40" s="690"/>
      <c r="B40" s="690"/>
      <c r="C40" s="690"/>
      <c r="D40" s="690"/>
      <c r="E40" s="882"/>
      <c r="F40" s="885"/>
      <c r="G40" s="883"/>
      <c r="H40" s="1071"/>
      <c r="I40" s="889"/>
      <c r="J40" s="719"/>
      <c r="K40" s="719"/>
      <c r="L40" s="719"/>
      <c r="M40" s="870"/>
      <c r="N40" s="870"/>
      <c r="O40" s="870"/>
      <c r="P40" s="883"/>
      <c r="Q40" s="883"/>
      <c r="R40" s="883"/>
      <c r="S40" s="883"/>
      <c r="T40" s="883"/>
      <c r="U40" s="884"/>
      <c r="V40" s="883"/>
      <c r="W40" s="883"/>
      <c r="X40" s="883"/>
      <c r="Y40" s="883"/>
      <c r="Z40" s="883"/>
      <c r="AA40" s="883"/>
      <c r="AB40" s="883"/>
      <c r="AC40" s="883"/>
      <c r="AD40" s="883"/>
      <c r="AE40" s="883"/>
      <c r="AF40" s="883"/>
      <c r="AG40" s="884"/>
      <c r="AH40" s="884"/>
      <c r="AI40" s="884"/>
      <c r="AJ40" s="884"/>
      <c r="AK40" s="884"/>
      <c r="AL40" s="884"/>
      <c r="AM40" s="884"/>
      <c r="AN40" s="850" t="s">
        <v>285</v>
      </c>
      <c r="AO40" s="710"/>
      <c r="AP40" s="690"/>
      <c r="AQ40" s="690"/>
      <c r="AR40" s="690"/>
      <c r="AS40" s="690"/>
      <c r="AT40" s="690"/>
      <c r="AU40" s="690"/>
      <c r="AV40" s="690"/>
      <c r="AW40" s="690"/>
      <c r="AX40" s="690"/>
      <c r="AY40" s="690"/>
      <c r="AZ40" s="690"/>
      <c r="BA40" s="690"/>
    </row>
    <row r="41" spans="1:53" s="675" customFormat="1" ht="15" customHeight="1">
      <c r="A41" s="690"/>
      <c r="B41" s="690"/>
      <c r="C41" s="690" t="s">
        <v>1038</v>
      </c>
      <c r="D41" s="690">
        <v>2</v>
      </c>
      <c r="E41" s="881" t="s">
        <v>497</v>
      </c>
      <c r="F41" s="885"/>
      <c r="G41" s="883"/>
      <c r="H41" s="1071">
        <f>7286836.94+11518884.33</f>
        <v>18805721.27</v>
      </c>
      <c r="I41" s="884">
        <f>H42-J42-K42-L42-19000000</f>
        <v>-59566037.735849023</v>
      </c>
      <c r="J41" s="719"/>
      <c r="K41" s="719"/>
      <c r="L41" s="719"/>
      <c r="M41" s="870"/>
      <c r="N41" s="870"/>
      <c r="O41" s="870"/>
      <c r="P41" s="883"/>
      <c r="Q41" s="883"/>
      <c r="R41" s="883"/>
      <c r="S41" s="883"/>
      <c r="T41" s="883"/>
      <c r="U41" s="883"/>
      <c r="V41" s="883"/>
      <c r="W41" s="883"/>
      <c r="X41" s="883"/>
      <c r="Y41" s="883"/>
      <c r="Z41" s="883"/>
      <c r="AA41" s="883"/>
      <c r="AB41" s="883"/>
      <c r="AC41" s="883"/>
      <c r="AD41" s="883"/>
      <c r="AE41" s="883"/>
      <c r="AF41" s="883"/>
      <c r="AG41" s="883"/>
      <c r="AH41" s="883"/>
      <c r="AI41" s="883"/>
      <c r="AJ41" s="883"/>
      <c r="AK41" s="883"/>
      <c r="AL41" s="883"/>
      <c r="AM41" s="883"/>
      <c r="AN41" s="850" t="s">
        <v>285</v>
      </c>
      <c r="AO41" s="710"/>
      <c r="AP41" s="808"/>
      <c r="AQ41" s="690"/>
      <c r="AR41" s="690"/>
      <c r="AS41" s="690"/>
      <c r="AT41" s="690"/>
      <c r="AU41" s="690"/>
      <c r="AV41" s="690"/>
      <c r="AW41" s="690"/>
      <c r="AX41" s="690"/>
      <c r="AY41" s="690"/>
      <c r="AZ41" s="690"/>
      <c r="BA41" s="690"/>
    </row>
    <row r="42" spans="1:53" s="675" customFormat="1" ht="15" customHeight="1" thickBot="1">
      <c r="A42" s="690"/>
      <c r="B42" s="690"/>
      <c r="C42" s="690"/>
      <c r="D42" s="690"/>
      <c r="E42" s="882">
        <v>1</v>
      </c>
      <c r="F42" s="885"/>
      <c r="G42" s="883" t="s">
        <v>496</v>
      </c>
      <c r="H42" s="1071">
        <v>200000000</v>
      </c>
      <c r="I42" s="886" t="s">
        <v>921</v>
      </c>
      <c r="J42" s="719">
        <f>SUM(P42:AA42)</f>
        <v>33018867.924528301</v>
      </c>
      <c r="K42" s="719">
        <f>SUM(AB42:AG42)</f>
        <v>18867924.528301887</v>
      </c>
      <c r="L42" s="719">
        <f>SUM(AB42:AM42)</f>
        <v>188679245.28301883</v>
      </c>
      <c r="M42" s="870">
        <f>J42-SUM(P42:AA42)</f>
        <v>0</v>
      </c>
      <c r="N42" s="870">
        <f>K42-SUM(AB42:AG42)</f>
        <v>0</v>
      </c>
      <c r="O42" s="870">
        <f>L42-SUM(AB42:AM42)</f>
        <v>0</v>
      </c>
      <c r="P42" s="883"/>
      <c r="Q42" s="883"/>
      <c r="R42" s="1076">
        <f>ROUND(6000000/1.06,2)</f>
        <v>5660377.3600000003</v>
      </c>
      <c r="S42" s="1076"/>
      <c r="T42" s="1076"/>
      <c r="U42" s="1077">
        <f>20000000/1.06-R42</f>
        <v>13207547.168301888</v>
      </c>
      <c r="V42" s="1076"/>
      <c r="W42" s="1076"/>
      <c r="X42" s="1076">
        <f>10000000/1.06</f>
        <v>9433962.2641509436</v>
      </c>
      <c r="Y42" s="1076"/>
      <c r="Z42" s="1076"/>
      <c r="AA42" s="1077">
        <f>5000000/1.06</f>
        <v>4716981.1320754718</v>
      </c>
      <c r="AB42" s="1076">
        <f t="shared" ref="AB42:AG42" si="20">20000000/1.06/6</f>
        <v>3144654.0880503147</v>
      </c>
      <c r="AC42" s="1076">
        <f t="shared" si="20"/>
        <v>3144654.0880503147</v>
      </c>
      <c r="AD42" s="1076">
        <f t="shared" si="20"/>
        <v>3144654.0880503147</v>
      </c>
      <c r="AE42" s="1076">
        <f t="shared" si="20"/>
        <v>3144654.0880503147</v>
      </c>
      <c r="AF42" s="1076">
        <f t="shared" si="20"/>
        <v>3144654.0880503147</v>
      </c>
      <c r="AG42" s="1076">
        <f t="shared" si="20"/>
        <v>3144654.0880503147</v>
      </c>
      <c r="AH42" s="1076">
        <f t="shared" ref="AH42:AM42" si="21">180000000/1.06/6</f>
        <v>28301886.792452827</v>
      </c>
      <c r="AI42" s="1076">
        <f t="shared" si="21"/>
        <v>28301886.792452827</v>
      </c>
      <c r="AJ42" s="1076">
        <f t="shared" si="21"/>
        <v>28301886.792452827</v>
      </c>
      <c r="AK42" s="1076">
        <f t="shared" si="21"/>
        <v>28301886.792452827</v>
      </c>
      <c r="AL42" s="1076">
        <f t="shared" si="21"/>
        <v>28301886.792452827</v>
      </c>
      <c r="AM42" s="1076">
        <f t="shared" si="21"/>
        <v>28301886.792452827</v>
      </c>
      <c r="AN42" s="850" t="s">
        <v>285</v>
      </c>
      <c r="AO42" s="710" t="s">
        <v>742</v>
      </c>
      <c r="AP42" s="799" t="s">
        <v>771</v>
      </c>
      <c r="AQ42" s="690"/>
      <c r="AR42" s="690"/>
      <c r="AS42" s="690"/>
      <c r="AT42" s="690"/>
      <c r="AU42" s="690"/>
      <c r="AV42" s="690"/>
      <c r="AW42" s="690"/>
      <c r="AX42" s="690"/>
      <c r="AY42" s="690"/>
      <c r="AZ42" s="690"/>
      <c r="BA42" s="690"/>
    </row>
    <row r="43" spans="1:53" s="675" customFormat="1" ht="15" customHeight="1">
      <c r="A43" s="690"/>
      <c r="B43" s="690"/>
      <c r="C43" s="690"/>
      <c r="D43" s="690"/>
      <c r="E43" s="882"/>
      <c r="F43" s="885"/>
      <c r="G43" s="812" t="s">
        <v>0</v>
      </c>
      <c r="H43" s="1071"/>
      <c r="I43" s="886"/>
      <c r="J43" s="817">
        <f>SUM(J42:J42)</f>
        <v>33018867.924528301</v>
      </c>
      <c r="K43" s="817">
        <f>SUM(K42:K42)</f>
        <v>18867924.528301887</v>
      </c>
      <c r="L43" s="817">
        <f>SUM(L42:L42)</f>
        <v>188679245.28301883</v>
      </c>
      <c r="M43" s="870">
        <f>J43-SUM(P43:AA43)</f>
        <v>0</v>
      </c>
      <c r="N43" s="870">
        <f>K43-SUM(AB43:AG43)</f>
        <v>0</v>
      </c>
      <c r="O43" s="870">
        <f>L43-SUM(AB43:AM43)</f>
        <v>0</v>
      </c>
      <c r="P43" s="817">
        <f t="shared" ref="P43:AM43" si="22">SUM(P42:P42)</f>
        <v>0</v>
      </c>
      <c r="Q43" s="817">
        <f t="shared" si="22"/>
        <v>0</v>
      </c>
      <c r="R43" s="817">
        <f t="shared" si="22"/>
        <v>5660377.3600000003</v>
      </c>
      <c r="S43" s="817">
        <f t="shared" si="22"/>
        <v>0</v>
      </c>
      <c r="T43" s="817">
        <f t="shared" si="22"/>
        <v>0</v>
      </c>
      <c r="U43" s="817">
        <f t="shared" si="22"/>
        <v>13207547.168301888</v>
      </c>
      <c r="V43" s="817">
        <f t="shared" si="22"/>
        <v>0</v>
      </c>
      <c r="W43" s="817">
        <f t="shared" si="22"/>
        <v>0</v>
      </c>
      <c r="X43" s="817">
        <f t="shared" si="22"/>
        <v>9433962.2641509436</v>
      </c>
      <c r="Y43" s="817">
        <f t="shared" si="22"/>
        <v>0</v>
      </c>
      <c r="Z43" s="817">
        <f t="shared" si="22"/>
        <v>0</v>
      </c>
      <c r="AA43" s="817">
        <f t="shared" si="22"/>
        <v>4716981.1320754718</v>
      </c>
      <c r="AB43" s="817">
        <f t="shared" si="22"/>
        <v>3144654.0880503147</v>
      </c>
      <c r="AC43" s="817">
        <f t="shared" si="22"/>
        <v>3144654.0880503147</v>
      </c>
      <c r="AD43" s="817">
        <f t="shared" si="22"/>
        <v>3144654.0880503147</v>
      </c>
      <c r="AE43" s="817">
        <f t="shared" si="22"/>
        <v>3144654.0880503147</v>
      </c>
      <c r="AF43" s="817">
        <f t="shared" si="22"/>
        <v>3144654.0880503147</v>
      </c>
      <c r="AG43" s="817">
        <f t="shared" si="22"/>
        <v>3144654.0880503147</v>
      </c>
      <c r="AH43" s="817">
        <f t="shared" si="22"/>
        <v>28301886.792452827</v>
      </c>
      <c r="AI43" s="817">
        <f t="shared" si="22"/>
        <v>28301886.792452827</v>
      </c>
      <c r="AJ43" s="817">
        <f t="shared" si="22"/>
        <v>28301886.792452827</v>
      </c>
      <c r="AK43" s="817">
        <f t="shared" si="22"/>
        <v>28301886.792452827</v>
      </c>
      <c r="AL43" s="817">
        <f t="shared" si="22"/>
        <v>28301886.792452827</v>
      </c>
      <c r="AM43" s="817">
        <f t="shared" si="22"/>
        <v>28301886.792452827</v>
      </c>
      <c r="AN43" s="850" t="s">
        <v>285</v>
      </c>
      <c r="AO43" s="710"/>
      <c r="AP43" s="690"/>
      <c r="AQ43" s="690"/>
      <c r="AR43" s="690"/>
      <c r="AS43" s="690"/>
      <c r="AT43" s="690"/>
      <c r="AU43" s="690"/>
      <c r="AV43" s="690"/>
      <c r="AW43" s="690"/>
      <c r="AX43" s="690"/>
      <c r="AY43" s="690"/>
      <c r="AZ43" s="690"/>
      <c r="BA43" s="690"/>
    </row>
    <row r="44" spans="1:53" s="675" customFormat="1" ht="15" customHeight="1">
      <c r="A44" s="690"/>
      <c r="B44" s="690"/>
      <c r="C44" s="690"/>
      <c r="D44" s="690"/>
      <c r="E44" s="882"/>
      <c r="F44" s="885"/>
      <c r="G44" s="883"/>
      <c r="H44" s="1071"/>
      <c r="I44" s="886"/>
      <c r="J44" s="719"/>
      <c r="K44" s="719"/>
      <c r="L44" s="719"/>
      <c r="M44" s="870"/>
      <c r="N44" s="870"/>
      <c r="O44" s="870"/>
      <c r="P44" s="883"/>
      <c r="Q44" s="883"/>
      <c r="R44" s="883"/>
      <c r="S44" s="883"/>
      <c r="T44" s="883"/>
      <c r="U44" s="883"/>
      <c r="V44" s="883"/>
      <c r="W44" s="883"/>
      <c r="X44" s="883"/>
      <c r="Y44" s="883"/>
      <c r="Z44" s="883"/>
      <c r="AA44" s="883"/>
      <c r="AB44" s="883"/>
      <c r="AC44" s="883"/>
      <c r="AD44" s="883"/>
      <c r="AE44" s="883"/>
      <c r="AF44" s="883"/>
      <c r="AG44" s="884"/>
      <c r="AH44" s="884"/>
      <c r="AI44" s="884"/>
      <c r="AJ44" s="884"/>
      <c r="AK44" s="884"/>
      <c r="AL44" s="884"/>
      <c r="AM44" s="884"/>
      <c r="AN44" s="850" t="s">
        <v>285</v>
      </c>
      <c r="AO44" s="710"/>
      <c r="AP44" s="690"/>
      <c r="AQ44" s="690"/>
      <c r="AR44" s="690"/>
      <c r="AS44" s="690"/>
      <c r="AT44" s="690"/>
      <c r="AU44" s="690"/>
      <c r="AV44" s="690"/>
      <c r="AW44" s="690"/>
      <c r="AX44" s="690"/>
      <c r="AY44" s="690"/>
      <c r="AZ44" s="690"/>
      <c r="BA44" s="690"/>
    </row>
    <row r="45" spans="1:53" s="675" customFormat="1" ht="15" customHeight="1">
      <c r="A45" s="690"/>
      <c r="B45" s="690"/>
      <c r="C45" s="690" t="s">
        <v>1037</v>
      </c>
      <c r="D45" s="690">
        <v>3</v>
      </c>
      <c r="E45" s="881" t="s">
        <v>498</v>
      </c>
      <c r="F45" s="885"/>
      <c r="G45" s="883"/>
      <c r="H45" s="1071">
        <f>15953000+1500000</f>
        <v>17453000</v>
      </c>
      <c r="I45" s="884">
        <f>H46-J46-K46-L46</f>
        <v>-26415094.339622617</v>
      </c>
      <c r="J45" s="719"/>
      <c r="K45" s="719"/>
      <c r="L45" s="719"/>
      <c r="M45" s="870"/>
      <c r="N45" s="870"/>
      <c r="O45" s="870"/>
      <c r="P45" s="883"/>
      <c r="Q45" s="883"/>
      <c r="R45" s="883"/>
      <c r="S45" s="883"/>
      <c r="T45" s="883"/>
      <c r="U45" s="883"/>
      <c r="V45" s="883"/>
      <c r="W45" s="883"/>
      <c r="X45" s="883"/>
      <c r="Y45" s="883"/>
      <c r="Z45" s="883"/>
      <c r="AA45" s="883"/>
      <c r="AB45" s="883"/>
      <c r="AC45" s="883"/>
      <c r="AD45" s="883"/>
      <c r="AE45" s="883"/>
      <c r="AF45" s="883"/>
      <c r="AG45" s="883"/>
      <c r="AH45" s="883"/>
      <c r="AI45" s="883"/>
      <c r="AJ45" s="883"/>
      <c r="AK45" s="883"/>
      <c r="AL45" s="883"/>
      <c r="AM45" s="883"/>
      <c r="AN45" s="850" t="s">
        <v>285</v>
      </c>
      <c r="AO45" s="710"/>
      <c r="AP45" s="690"/>
      <c r="AQ45" s="690"/>
      <c r="AR45" s="690"/>
      <c r="AS45" s="690"/>
      <c r="AT45" s="690"/>
      <c r="AU45" s="690"/>
      <c r="AV45" s="690"/>
      <c r="AW45" s="690"/>
      <c r="AX45" s="690"/>
      <c r="AY45" s="690"/>
      <c r="AZ45" s="690"/>
      <c r="BA45" s="690"/>
    </row>
    <row r="46" spans="1:53" s="675" customFormat="1" ht="15" customHeight="1" thickBot="1">
      <c r="A46" s="690"/>
      <c r="B46" s="690"/>
      <c r="C46" s="690"/>
      <c r="D46" s="690"/>
      <c r="E46" s="882">
        <v>1</v>
      </c>
      <c r="F46" s="885"/>
      <c r="G46" s="883" t="s">
        <v>496</v>
      </c>
      <c r="H46" s="1071">
        <v>200000000</v>
      </c>
      <c r="I46" s="886" t="s">
        <v>921</v>
      </c>
      <c r="J46" s="719">
        <f>SUM(P46:AA46)</f>
        <v>47169811.320754714</v>
      </c>
      <c r="K46" s="719">
        <f>SUM(AB46:AG46)</f>
        <v>18867924.528301887</v>
      </c>
      <c r="L46" s="719">
        <f>SUM(AB46:AM46)</f>
        <v>160377358.49056602</v>
      </c>
      <c r="M46" s="870">
        <f>J46-SUM(P46:AA46)</f>
        <v>0</v>
      </c>
      <c r="N46" s="870">
        <f>K46-SUM(AB46:AG46)</f>
        <v>0</v>
      </c>
      <c r="O46" s="870">
        <f>L46-SUM(AB46:AM46)</f>
        <v>0</v>
      </c>
      <c r="P46" s="890"/>
      <c r="Q46" s="890"/>
      <c r="R46" s="891"/>
      <c r="S46" s="888"/>
      <c r="T46" s="888"/>
      <c r="U46" s="888"/>
      <c r="V46" s="1074">
        <f>50000000/1.06/6</f>
        <v>7861635.220125786</v>
      </c>
      <c r="W46" s="1074">
        <f t="shared" ref="W46:AA46" si="23">50000000/1.06/6</f>
        <v>7861635.220125786</v>
      </c>
      <c r="X46" s="1074">
        <f t="shared" si="23"/>
        <v>7861635.220125786</v>
      </c>
      <c r="Y46" s="1074">
        <f t="shared" si="23"/>
        <v>7861635.220125786</v>
      </c>
      <c r="Z46" s="1074">
        <f t="shared" si="23"/>
        <v>7861635.220125786</v>
      </c>
      <c r="AA46" s="1074">
        <f t="shared" si="23"/>
        <v>7861635.220125786</v>
      </c>
      <c r="AB46" s="1078">
        <f t="shared" ref="AB46:AG46" si="24">20000000/1.06/6</f>
        <v>3144654.0880503147</v>
      </c>
      <c r="AC46" s="1078">
        <f t="shared" si="24"/>
        <v>3144654.0880503147</v>
      </c>
      <c r="AD46" s="1078">
        <f t="shared" si="24"/>
        <v>3144654.0880503147</v>
      </c>
      <c r="AE46" s="1078">
        <f t="shared" si="24"/>
        <v>3144654.0880503147</v>
      </c>
      <c r="AF46" s="1078">
        <f t="shared" si="24"/>
        <v>3144654.0880503147</v>
      </c>
      <c r="AG46" s="1078">
        <f t="shared" si="24"/>
        <v>3144654.0880503147</v>
      </c>
      <c r="AH46" s="1076">
        <f t="shared" ref="AH46:AM46" si="25">150000000/1.06/6</f>
        <v>23584905.660377357</v>
      </c>
      <c r="AI46" s="1076">
        <f t="shared" si="25"/>
        <v>23584905.660377357</v>
      </c>
      <c r="AJ46" s="1076">
        <f t="shared" si="25"/>
        <v>23584905.660377357</v>
      </c>
      <c r="AK46" s="1076">
        <f t="shared" si="25"/>
        <v>23584905.660377357</v>
      </c>
      <c r="AL46" s="1076">
        <f t="shared" si="25"/>
        <v>23584905.660377357</v>
      </c>
      <c r="AM46" s="1076">
        <f t="shared" si="25"/>
        <v>23584905.660377357</v>
      </c>
      <c r="AN46" s="850" t="s">
        <v>285</v>
      </c>
      <c r="AO46" s="710" t="s">
        <v>742</v>
      </c>
      <c r="AP46" s="799" t="s">
        <v>771</v>
      </c>
      <c r="AQ46" s="709"/>
      <c r="AR46" s="709"/>
      <c r="AS46" s="709"/>
      <c r="AT46" s="709"/>
      <c r="AU46" s="709"/>
      <c r="AV46" s="709"/>
      <c r="AW46" s="709"/>
      <c r="AX46" s="709"/>
      <c r="AY46" s="709"/>
      <c r="AZ46" s="709"/>
      <c r="BA46" s="690"/>
    </row>
    <row r="47" spans="1:53" s="675" customFormat="1" ht="15" customHeight="1">
      <c r="A47" s="690"/>
      <c r="B47" s="690"/>
      <c r="C47" s="690"/>
      <c r="D47" s="690"/>
      <c r="E47" s="882"/>
      <c r="F47" s="885"/>
      <c r="G47" s="812" t="s">
        <v>0</v>
      </c>
      <c r="H47" s="1073"/>
      <c r="I47" s="886"/>
      <c r="J47" s="817">
        <f>SUM(J46:J46)</f>
        <v>47169811.320754714</v>
      </c>
      <c r="K47" s="817">
        <f>SUM(K46:K46)</f>
        <v>18867924.528301887</v>
      </c>
      <c r="L47" s="817">
        <f>SUM(L46:L46)</f>
        <v>160377358.49056602</v>
      </c>
      <c r="M47" s="870">
        <f>J47-SUM(P47:AA47)</f>
        <v>0</v>
      </c>
      <c r="N47" s="870">
        <f>K47-SUM(AB47:AG47)</f>
        <v>0</v>
      </c>
      <c r="O47" s="870">
        <f>L47-SUM(AB47:AM47)</f>
        <v>0</v>
      </c>
      <c r="P47" s="817">
        <f t="shared" ref="P47:AM47" si="26">SUM(P46:P46)</f>
        <v>0</v>
      </c>
      <c r="Q47" s="817">
        <f t="shared" si="26"/>
        <v>0</v>
      </c>
      <c r="R47" s="817">
        <f t="shared" si="26"/>
        <v>0</v>
      </c>
      <c r="S47" s="817">
        <f t="shared" si="26"/>
        <v>0</v>
      </c>
      <c r="T47" s="817">
        <f t="shared" si="26"/>
        <v>0</v>
      </c>
      <c r="U47" s="817">
        <f t="shared" si="26"/>
        <v>0</v>
      </c>
      <c r="V47" s="817">
        <f t="shared" si="26"/>
        <v>7861635.220125786</v>
      </c>
      <c r="W47" s="817">
        <f t="shared" si="26"/>
        <v>7861635.220125786</v>
      </c>
      <c r="X47" s="817">
        <f t="shared" si="26"/>
        <v>7861635.220125786</v>
      </c>
      <c r="Y47" s="817">
        <f t="shared" si="26"/>
        <v>7861635.220125786</v>
      </c>
      <c r="Z47" s="817">
        <f t="shared" si="26"/>
        <v>7861635.220125786</v>
      </c>
      <c r="AA47" s="817">
        <f t="shared" si="26"/>
        <v>7861635.220125786</v>
      </c>
      <c r="AB47" s="817">
        <f t="shared" si="26"/>
        <v>3144654.0880503147</v>
      </c>
      <c r="AC47" s="817">
        <f t="shared" si="26"/>
        <v>3144654.0880503147</v>
      </c>
      <c r="AD47" s="817">
        <f t="shared" si="26"/>
        <v>3144654.0880503147</v>
      </c>
      <c r="AE47" s="817">
        <f t="shared" si="26"/>
        <v>3144654.0880503147</v>
      </c>
      <c r="AF47" s="817">
        <f t="shared" si="26"/>
        <v>3144654.0880503147</v>
      </c>
      <c r="AG47" s="817">
        <f t="shared" si="26"/>
        <v>3144654.0880503147</v>
      </c>
      <c r="AH47" s="817">
        <f t="shared" si="26"/>
        <v>23584905.660377357</v>
      </c>
      <c r="AI47" s="817">
        <f t="shared" si="26"/>
        <v>23584905.660377357</v>
      </c>
      <c r="AJ47" s="817">
        <f t="shared" si="26"/>
        <v>23584905.660377357</v>
      </c>
      <c r="AK47" s="817">
        <f t="shared" si="26"/>
        <v>23584905.660377357</v>
      </c>
      <c r="AL47" s="817">
        <f t="shared" si="26"/>
        <v>23584905.660377357</v>
      </c>
      <c r="AM47" s="817">
        <f t="shared" si="26"/>
        <v>23584905.660377357</v>
      </c>
      <c r="AN47" s="850" t="s">
        <v>285</v>
      </c>
      <c r="AO47" s="710"/>
      <c r="AP47" s="709"/>
      <c r="AQ47" s="709"/>
      <c r="AR47" s="709"/>
      <c r="AS47" s="709"/>
      <c r="AT47" s="709"/>
      <c r="AU47" s="709"/>
      <c r="AV47" s="709"/>
      <c r="AW47" s="709"/>
      <c r="AX47" s="709"/>
      <c r="AY47" s="709"/>
      <c r="AZ47" s="709"/>
      <c r="BA47" s="690"/>
    </row>
    <row r="48" spans="1:53" s="675" customFormat="1" ht="15" customHeight="1">
      <c r="A48" s="690"/>
      <c r="B48" s="690"/>
      <c r="C48" s="690"/>
      <c r="D48" s="690"/>
      <c r="E48" s="882"/>
      <c r="F48" s="885"/>
      <c r="G48" s="883"/>
      <c r="H48" s="1073">
        <v>6874000</v>
      </c>
      <c r="I48" s="884">
        <f>H49-6800000-J49-K49-L49</f>
        <v>322807.54999999981</v>
      </c>
      <c r="J48" s="719"/>
      <c r="K48" s="719"/>
      <c r="L48" s="719"/>
      <c r="M48" s="870"/>
      <c r="N48" s="870"/>
      <c r="O48" s="870"/>
      <c r="P48" s="890"/>
      <c r="Q48" s="890"/>
      <c r="R48" s="890"/>
      <c r="S48" s="890"/>
      <c r="T48" s="890"/>
      <c r="U48" s="890"/>
      <c r="V48" s="890"/>
      <c r="W48" s="890"/>
      <c r="X48" s="890"/>
      <c r="Y48" s="890"/>
      <c r="Z48" s="890"/>
      <c r="AA48" s="890"/>
      <c r="AC48" s="890"/>
      <c r="AD48" s="890"/>
      <c r="AE48" s="890"/>
      <c r="AF48" s="890"/>
      <c r="AG48" s="890"/>
      <c r="AH48" s="890"/>
      <c r="AI48" s="890"/>
      <c r="AJ48" s="890"/>
      <c r="AK48" s="890"/>
      <c r="AL48" s="890"/>
      <c r="AM48" s="890"/>
      <c r="AN48" s="850" t="s">
        <v>285</v>
      </c>
      <c r="AO48" s="710"/>
      <c r="AP48" s="709"/>
      <c r="AQ48" s="709"/>
      <c r="AR48" s="709"/>
      <c r="AS48" s="709"/>
      <c r="AT48" s="709"/>
      <c r="AU48" s="709"/>
      <c r="AV48" s="709"/>
      <c r="AW48" s="709"/>
      <c r="AX48" s="709"/>
      <c r="AY48" s="709"/>
      <c r="AZ48" s="709"/>
      <c r="BA48" s="690"/>
    </row>
    <row r="49" spans="1:53" s="675" customFormat="1" ht="15" customHeight="1" thickBot="1">
      <c r="A49" s="690"/>
      <c r="B49" s="690"/>
      <c r="C49" s="690"/>
      <c r="D49" s="690">
        <v>4</v>
      </c>
      <c r="E49" s="881" t="s">
        <v>737</v>
      </c>
      <c r="F49" s="885"/>
      <c r="G49" s="883" t="s">
        <v>622</v>
      </c>
      <c r="H49" s="1071">
        <f>6874000+4395600</f>
        <v>11269600</v>
      </c>
      <c r="I49" s="886" t="s">
        <v>921</v>
      </c>
      <c r="J49" s="719">
        <f>SUM(P49:AA49)</f>
        <v>4146792.45</v>
      </c>
      <c r="K49" s="719">
        <f>SUM(AB49:AG49)</f>
        <v>0</v>
      </c>
      <c r="L49" s="719">
        <f>SUM(AB49:AM49)</f>
        <v>0</v>
      </c>
      <c r="M49" s="870">
        <f>J49-SUM(P49:AA49)</f>
        <v>0</v>
      </c>
      <c r="N49" s="870">
        <f>K49-SUM(AB49:AG49)</f>
        <v>0</v>
      </c>
      <c r="O49" s="870">
        <f>L49-SUM(AB49:AM49)</f>
        <v>0</v>
      </c>
      <c r="P49" s="1079">
        <v>4146792.45</v>
      </c>
      <c r="Q49" s="890"/>
      <c r="R49" s="892"/>
      <c r="S49" s="892"/>
      <c r="T49" s="892"/>
      <c r="U49" s="765"/>
      <c r="V49" s="892"/>
      <c r="W49" s="892"/>
      <c r="X49" s="892"/>
      <c r="Y49" s="892"/>
      <c r="Z49" s="892"/>
      <c r="AA49" s="892"/>
      <c r="AB49" s="892"/>
      <c r="AC49" s="892"/>
      <c r="AD49" s="892"/>
      <c r="AE49" s="892"/>
      <c r="AF49" s="892"/>
      <c r="AG49" s="892"/>
      <c r="AH49" s="892"/>
      <c r="AI49" s="892"/>
      <c r="AJ49" s="892"/>
      <c r="AK49" s="892"/>
      <c r="AL49" s="892"/>
      <c r="AM49" s="892"/>
      <c r="AN49" s="850" t="s">
        <v>285</v>
      </c>
      <c r="AO49" s="710" t="s">
        <v>742</v>
      </c>
      <c r="AP49" s="1086" t="s">
        <v>1017</v>
      </c>
      <c r="AQ49" s="709"/>
      <c r="AR49" s="709"/>
      <c r="AS49" s="709"/>
      <c r="AT49" s="709"/>
      <c r="AU49" s="709"/>
      <c r="AV49" s="709"/>
      <c r="AW49" s="709"/>
      <c r="AX49" s="709"/>
      <c r="AY49" s="709"/>
      <c r="AZ49" s="709"/>
      <c r="BA49" s="690"/>
    </row>
    <row r="50" spans="1:53" s="812" customFormat="1" ht="15.5">
      <c r="G50" s="812" t="s">
        <v>0</v>
      </c>
      <c r="H50" s="1072"/>
      <c r="I50" s="893"/>
      <c r="J50" s="817">
        <f>SUM(J49)</f>
        <v>4146792.45</v>
      </c>
      <c r="K50" s="817">
        <f>SUM(K49)</f>
        <v>0</v>
      </c>
      <c r="L50" s="817">
        <f>SUM(L49)</f>
        <v>0</v>
      </c>
      <c r="M50" s="870">
        <f>J50-SUM(P50:AA50)</f>
        <v>0</v>
      </c>
      <c r="N50" s="870">
        <f>K50-SUM(AB50:AG50)</f>
        <v>0</v>
      </c>
      <c r="O50" s="870">
        <f>L50-SUM(AB50:AM50)</f>
        <v>0</v>
      </c>
      <c r="P50" s="817">
        <f t="shared" ref="P50:AM50" si="27">SUM(P49)</f>
        <v>4146792.45</v>
      </c>
      <c r="Q50" s="817">
        <f t="shared" si="27"/>
        <v>0</v>
      </c>
      <c r="R50" s="817">
        <f t="shared" si="27"/>
        <v>0</v>
      </c>
      <c r="S50" s="817">
        <f t="shared" si="27"/>
        <v>0</v>
      </c>
      <c r="T50" s="817">
        <f t="shared" si="27"/>
        <v>0</v>
      </c>
      <c r="U50" s="817">
        <f t="shared" si="27"/>
        <v>0</v>
      </c>
      <c r="V50" s="817">
        <f t="shared" si="27"/>
        <v>0</v>
      </c>
      <c r="W50" s="817">
        <f t="shared" si="27"/>
        <v>0</v>
      </c>
      <c r="X50" s="817">
        <f t="shared" si="27"/>
        <v>0</v>
      </c>
      <c r="Y50" s="817">
        <f t="shared" si="27"/>
        <v>0</v>
      </c>
      <c r="Z50" s="817">
        <f t="shared" si="27"/>
        <v>0</v>
      </c>
      <c r="AA50" s="817">
        <f t="shared" si="27"/>
        <v>0</v>
      </c>
      <c r="AB50" s="817">
        <f t="shared" si="27"/>
        <v>0</v>
      </c>
      <c r="AC50" s="817">
        <f t="shared" si="27"/>
        <v>0</v>
      </c>
      <c r="AD50" s="817">
        <f t="shared" si="27"/>
        <v>0</v>
      </c>
      <c r="AE50" s="817">
        <f t="shared" si="27"/>
        <v>0</v>
      </c>
      <c r="AF50" s="817">
        <f t="shared" si="27"/>
        <v>0</v>
      </c>
      <c r="AG50" s="817">
        <f t="shared" si="27"/>
        <v>0</v>
      </c>
      <c r="AH50" s="817">
        <f t="shared" si="27"/>
        <v>0</v>
      </c>
      <c r="AI50" s="817">
        <f t="shared" si="27"/>
        <v>0</v>
      </c>
      <c r="AJ50" s="817">
        <f t="shared" si="27"/>
        <v>0</v>
      </c>
      <c r="AK50" s="817">
        <f t="shared" si="27"/>
        <v>0</v>
      </c>
      <c r="AL50" s="817">
        <f t="shared" si="27"/>
        <v>0</v>
      </c>
      <c r="AM50" s="817">
        <f t="shared" si="27"/>
        <v>0</v>
      </c>
      <c r="AN50" s="850" t="s">
        <v>285</v>
      </c>
      <c r="AO50" s="710"/>
    </row>
    <row r="51" spans="1:53" s="812" customFormat="1">
      <c r="H51" s="1072"/>
      <c r="I51" s="1071">
        <f>(J53+L53)*1.06</f>
        <v>10000000</v>
      </c>
      <c r="J51" s="818"/>
      <c r="K51" s="818"/>
      <c r="L51" s="818"/>
      <c r="M51" s="852"/>
      <c r="N51" s="852"/>
      <c r="O51" s="852"/>
      <c r="P51" s="878"/>
      <c r="Q51" s="878"/>
      <c r="R51" s="878"/>
      <c r="S51" s="878"/>
      <c r="T51" s="878"/>
      <c r="U51" s="878"/>
      <c r="V51" s="878"/>
      <c r="W51" s="878"/>
      <c r="X51" s="878"/>
      <c r="Y51" s="878"/>
      <c r="Z51" s="878"/>
      <c r="AA51" s="878"/>
      <c r="AB51" s="878"/>
      <c r="AC51" s="878"/>
      <c r="AD51" s="878"/>
      <c r="AE51" s="878"/>
      <c r="AF51" s="878"/>
      <c r="AG51" s="878"/>
      <c r="AH51" s="878"/>
      <c r="AI51" s="878"/>
      <c r="AJ51" s="878"/>
      <c r="AK51" s="878"/>
      <c r="AL51" s="878"/>
      <c r="AM51" s="878"/>
      <c r="AN51" s="850"/>
      <c r="AO51" s="1098"/>
    </row>
    <row r="52" spans="1:53" s="812" customFormat="1" ht="17" thickBot="1">
      <c r="D52" s="690">
        <v>5</v>
      </c>
      <c r="E52" s="1069" t="s">
        <v>1004</v>
      </c>
      <c r="G52" s="894" t="s">
        <v>1009</v>
      </c>
      <c r="H52" s="1071">
        <v>10000000</v>
      </c>
      <c r="I52" s="1082" t="s">
        <v>1012</v>
      </c>
      <c r="J52" s="719">
        <f>SUM(P52:AA52)</f>
        <v>3773584.9056603773</v>
      </c>
      <c r="K52" s="719">
        <f>SUM(AB52:AG52)</f>
        <v>5660377.3584905658</v>
      </c>
      <c r="L52" s="719">
        <f>SUM(AB52:AM52)</f>
        <v>5660377.3584905658</v>
      </c>
      <c r="M52" s="870">
        <f>J52-SUM(P52:AA52)</f>
        <v>0</v>
      </c>
      <c r="N52" s="870">
        <f>K52-SUM(AB52:AG52)</f>
        <v>0</v>
      </c>
      <c r="O52" s="870">
        <f>L52-SUM(AB52:AM52)</f>
        <v>0</v>
      </c>
      <c r="P52" s="890"/>
      <c r="Q52" s="878"/>
      <c r="R52" s="895"/>
      <c r="S52" s="895"/>
      <c r="T52" s="895"/>
      <c r="U52" s="1080">
        <f>4000000/1.06</f>
        <v>3773584.9056603773</v>
      </c>
      <c r="V52" s="1081"/>
      <c r="W52" s="1081"/>
      <c r="X52" s="1081"/>
      <c r="Y52" s="1081"/>
      <c r="Z52" s="1081"/>
      <c r="AA52" s="1080"/>
      <c r="AB52" s="1081"/>
      <c r="AC52" s="1081"/>
      <c r="AD52" s="1081"/>
      <c r="AE52" s="1081"/>
      <c r="AF52" s="1081"/>
      <c r="AG52" s="1081">
        <f>6000000/1.06</f>
        <v>5660377.3584905658</v>
      </c>
      <c r="AH52" s="1081"/>
      <c r="AI52" s="1081"/>
      <c r="AJ52" s="1081"/>
      <c r="AK52" s="1081"/>
      <c r="AL52" s="1081"/>
      <c r="AM52" s="1081"/>
      <c r="AN52" s="850" t="s">
        <v>285</v>
      </c>
      <c r="AO52" s="710" t="s">
        <v>742</v>
      </c>
      <c r="AP52" s="1096" t="s">
        <v>1029</v>
      </c>
    </row>
    <row r="53" spans="1:53" s="812" customFormat="1">
      <c r="G53" s="812" t="s">
        <v>0</v>
      </c>
      <c r="H53" s="1072"/>
      <c r="I53" s="893"/>
      <c r="J53" s="817">
        <f t="shared" ref="J53:L53" si="28">SUM(J52)</f>
        <v>3773584.9056603773</v>
      </c>
      <c r="K53" s="817">
        <f t="shared" si="28"/>
        <v>5660377.3584905658</v>
      </c>
      <c r="L53" s="817">
        <f t="shared" si="28"/>
        <v>5660377.3584905658</v>
      </c>
      <c r="M53" s="870">
        <f>J53-SUM(P53:AA53)</f>
        <v>0</v>
      </c>
      <c r="N53" s="870">
        <f>K53-SUM(AB53:AG53)</f>
        <v>0</v>
      </c>
      <c r="O53" s="870">
        <f>L53-SUM(AB53:AM53)</f>
        <v>0</v>
      </c>
      <c r="P53" s="817">
        <f>SUM(P52)</f>
        <v>0</v>
      </c>
      <c r="Q53" s="817">
        <f t="shared" ref="Q53:AM53" si="29">SUM(Q52)</f>
        <v>0</v>
      </c>
      <c r="R53" s="817">
        <f t="shared" si="29"/>
        <v>0</v>
      </c>
      <c r="S53" s="817">
        <f t="shared" si="29"/>
        <v>0</v>
      </c>
      <c r="T53" s="817">
        <f t="shared" si="29"/>
        <v>0</v>
      </c>
      <c r="U53" s="817">
        <f t="shared" si="29"/>
        <v>3773584.9056603773</v>
      </c>
      <c r="V53" s="817">
        <f t="shared" si="29"/>
        <v>0</v>
      </c>
      <c r="W53" s="817">
        <f t="shared" si="29"/>
        <v>0</v>
      </c>
      <c r="X53" s="817">
        <f t="shared" si="29"/>
        <v>0</v>
      </c>
      <c r="Y53" s="817">
        <f t="shared" si="29"/>
        <v>0</v>
      </c>
      <c r="Z53" s="817">
        <f t="shared" si="29"/>
        <v>0</v>
      </c>
      <c r="AA53" s="817">
        <f t="shared" si="29"/>
        <v>0</v>
      </c>
      <c r="AB53" s="817">
        <f t="shared" si="29"/>
        <v>0</v>
      </c>
      <c r="AC53" s="817">
        <f t="shared" si="29"/>
        <v>0</v>
      </c>
      <c r="AD53" s="817">
        <f t="shared" si="29"/>
        <v>0</v>
      </c>
      <c r="AE53" s="817">
        <f t="shared" si="29"/>
        <v>0</v>
      </c>
      <c r="AF53" s="817">
        <f t="shared" si="29"/>
        <v>0</v>
      </c>
      <c r="AG53" s="817">
        <f t="shared" si="29"/>
        <v>5660377.3584905658</v>
      </c>
      <c r="AH53" s="817">
        <f t="shared" si="29"/>
        <v>0</v>
      </c>
      <c r="AI53" s="817">
        <f t="shared" si="29"/>
        <v>0</v>
      </c>
      <c r="AJ53" s="817">
        <f t="shared" si="29"/>
        <v>0</v>
      </c>
      <c r="AK53" s="817">
        <f t="shared" si="29"/>
        <v>0</v>
      </c>
      <c r="AL53" s="817">
        <f t="shared" si="29"/>
        <v>0</v>
      </c>
      <c r="AM53" s="817">
        <f t="shared" si="29"/>
        <v>0</v>
      </c>
      <c r="AN53" s="850"/>
      <c r="AO53" s="1098"/>
    </row>
    <row r="54" spans="1:53" s="812" customFormat="1">
      <c r="H54" s="1072"/>
      <c r="I54" s="1071">
        <f>(J56+L56)*1.06</f>
        <v>3000000</v>
      </c>
      <c r="J54" s="818"/>
      <c r="K54" s="818"/>
      <c r="L54" s="818"/>
      <c r="M54" s="852"/>
      <c r="N54" s="852"/>
      <c r="O54" s="852"/>
      <c r="P54" s="878"/>
      <c r="Q54" s="878"/>
      <c r="R54" s="878"/>
      <c r="S54" s="878"/>
      <c r="T54" s="878"/>
      <c r="U54" s="878"/>
      <c r="V54" s="878"/>
      <c r="W54" s="878"/>
      <c r="X54" s="878"/>
      <c r="Y54" s="878"/>
      <c r="Z54" s="878"/>
      <c r="AA54" s="878"/>
      <c r="AB54" s="878"/>
      <c r="AC54" s="878"/>
      <c r="AD54" s="878"/>
      <c r="AE54" s="878"/>
      <c r="AF54" s="878"/>
      <c r="AG54" s="878"/>
      <c r="AH54" s="878"/>
      <c r="AI54" s="878"/>
      <c r="AJ54" s="878"/>
      <c r="AK54" s="878"/>
      <c r="AL54" s="878"/>
      <c r="AM54" s="878"/>
      <c r="AN54" s="850"/>
      <c r="AO54" s="1098"/>
    </row>
    <row r="55" spans="1:53" s="812" customFormat="1" ht="17" thickBot="1">
      <c r="D55" s="690">
        <v>6</v>
      </c>
      <c r="E55" s="1070" t="s">
        <v>1005</v>
      </c>
      <c r="G55" s="894" t="s">
        <v>1010</v>
      </c>
      <c r="H55" s="1072">
        <v>3000000</v>
      </c>
      <c r="I55" s="1082" t="s">
        <v>1012</v>
      </c>
      <c r="J55" s="719">
        <f>SUM(P55:AA55)</f>
        <v>2830188.6792452829</v>
      </c>
      <c r="K55" s="719">
        <f>SUM(AB55:AG55)</f>
        <v>0</v>
      </c>
      <c r="L55" s="719">
        <f>SUM(AB55:AM55)</f>
        <v>0</v>
      </c>
      <c r="M55" s="870">
        <f>J55-SUM(P55:AA55)</f>
        <v>0</v>
      </c>
      <c r="N55" s="870">
        <f>K55-SUM(AB55:AG55)</f>
        <v>0</v>
      </c>
      <c r="O55" s="870">
        <f>L55-SUM(AB55:AM55)</f>
        <v>0</v>
      </c>
      <c r="P55" s="890"/>
      <c r="Q55" s="878"/>
      <c r="R55" s="895"/>
      <c r="S55" s="895"/>
      <c r="T55" s="895"/>
      <c r="U55" s="1080">
        <f>3000000/1.06</f>
        <v>2830188.6792452829</v>
      </c>
      <c r="V55" s="895"/>
      <c r="W55" s="895"/>
      <c r="X55" s="895"/>
      <c r="Y55" s="895"/>
      <c r="Z55" s="895"/>
      <c r="AA55" s="895"/>
      <c r="AB55" s="895"/>
      <c r="AC55" s="895"/>
      <c r="AD55" s="895"/>
      <c r="AE55" s="895"/>
      <c r="AF55" s="895"/>
      <c r="AG55" s="895"/>
      <c r="AH55" s="895"/>
      <c r="AI55" s="895"/>
      <c r="AJ55" s="895"/>
      <c r="AK55" s="895"/>
      <c r="AL55" s="895"/>
      <c r="AM55" s="895"/>
      <c r="AN55" s="850" t="s">
        <v>285</v>
      </c>
      <c r="AO55" s="710" t="s">
        <v>741</v>
      </c>
      <c r="AP55" s="1096" t="s">
        <v>1029</v>
      </c>
    </row>
    <row r="56" spans="1:53" s="812" customFormat="1">
      <c r="G56" s="812" t="s">
        <v>0</v>
      </c>
      <c r="H56" s="1072"/>
      <c r="I56" s="893"/>
      <c r="J56" s="817">
        <f t="shared" ref="J56:L56" si="30">SUM(J55)</f>
        <v>2830188.6792452829</v>
      </c>
      <c r="K56" s="817">
        <f t="shared" si="30"/>
        <v>0</v>
      </c>
      <c r="L56" s="817">
        <f t="shared" si="30"/>
        <v>0</v>
      </c>
      <c r="M56" s="870">
        <f>J56-SUM(P56:AA56)</f>
        <v>0</v>
      </c>
      <c r="N56" s="870">
        <f>K56-SUM(AB56:AG56)</f>
        <v>0</v>
      </c>
      <c r="O56" s="870">
        <f>L56-SUM(AB56:AM56)</f>
        <v>0</v>
      </c>
      <c r="P56" s="817">
        <f t="shared" ref="P56:AM56" si="31">SUM(P55)</f>
        <v>0</v>
      </c>
      <c r="Q56" s="817">
        <f t="shared" si="31"/>
        <v>0</v>
      </c>
      <c r="R56" s="817">
        <f t="shared" si="31"/>
        <v>0</v>
      </c>
      <c r="S56" s="817">
        <f t="shared" si="31"/>
        <v>0</v>
      </c>
      <c r="T56" s="817">
        <f t="shared" si="31"/>
        <v>0</v>
      </c>
      <c r="U56" s="817">
        <f t="shared" si="31"/>
        <v>2830188.6792452829</v>
      </c>
      <c r="V56" s="817">
        <f t="shared" si="31"/>
        <v>0</v>
      </c>
      <c r="W56" s="817">
        <f t="shared" si="31"/>
        <v>0</v>
      </c>
      <c r="X56" s="817">
        <f t="shared" si="31"/>
        <v>0</v>
      </c>
      <c r="Y56" s="817">
        <f t="shared" si="31"/>
        <v>0</v>
      </c>
      <c r="Z56" s="817">
        <f t="shared" si="31"/>
        <v>0</v>
      </c>
      <c r="AA56" s="817">
        <f t="shared" si="31"/>
        <v>0</v>
      </c>
      <c r="AB56" s="817">
        <f t="shared" si="31"/>
        <v>0</v>
      </c>
      <c r="AC56" s="817">
        <f t="shared" si="31"/>
        <v>0</v>
      </c>
      <c r="AD56" s="817">
        <f t="shared" si="31"/>
        <v>0</v>
      </c>
      <c r="AE56" s="817">
        <f t="shared" si="31"/>
        <v>0</v>
      </c>
      <c r="AF56" s="817">
        <f t="shared" si="31"/>
        <v>0</v>
      </c>
      <c r="AG56" s="817">
        <f t="shared" si="31"/>
        <v>0</v>
      </c>
      <c r="AH56" s="817">
        <f t="shared" si="31"/>
        <v>0</v>
      </c>
      <c r="AI56" s="817">
        <f t="shared" si="31"/>
        <v>0</v>
      </c>
      <c r="AJ56" s="817">
        <f t="shared" si="31"/>
        <v>0</v>
      </c>
      <c r="AK56" s="817">
        <f t="shared" si="31"/>
        <v>0</v>
      </c>
      <c r="AL56" s="817">
        <f t="shared" si="31"/>
        <v>0</v>
      </c>
      <c r="AM56" s="817">
        <f t="shared" si="31"/>
        <v>0</v>
      </c>
      <c r="AN56" s="850"/>
      <c r="AO56" s="1100"/>
    </row>
    <row r="57" spans="1:53" s="812" customFormat="1">
      <c r="H57" s="1072"/>
      <c r="I57" s="1071">
        <f>(J59+L59)*1.06</f>
        <v>51000000.000000015</v>
      </c>
      <c r="J57" s="818"/>
      <c r="K57" s="818"/>
      <c r="L57" s="818"/>
      <c r="M57" s="852"/>
      <c r="N57" s="852"/>
      <c r="O57" s="852"/>
      <c r="P57" s="878"/>
      <c r="Q57" s="878"/>
      <c r="R57" s="878"/>
      <c r="S57" s="878"/>
      <c r="T57" s="878"/>
      <c r="U57" s="878"/>
      <c r="V57" s="878"/>
      <c r="W57" s="878"/>
      <c r="X57" s="878"/>
      <c r="Y57" s="878"/>
      <c r="Z57" s="878"/>
      <c r="AA57" s="878"/>
      <c r="AB57" s="878"/>
      <c r="AC57" s="878"/>
      <c r="AD57" s="878"/>
      <c r="AE57" s="878"/>
      <c r="AF57" s="878"/>
      <c r="AG57" s="878"/>
      <c r="AH57" s="878"/>
      <c r="AI57" s="878"/>
      <c r="AJ57" s="878"/>
      <c r="AK57" s="878"/>
      <c r="AL57" s="878"/>
      <c r="AM57" s="878"/>
      <c r="AN57" s="850"/>
      <c r="AO57" s="1100"/>
    </row>
    <row r="58" spans="1:53" s="812" customFormat="1" ht="17" thickBot="1">
      <c r="C58" s="1068" t="s">
        <v>1013</v>
      </c>
      <c r="D58" s="690">
        <v>7</v>
      </c>
      <c r="E58" s="1070" t="s">
        <v>1006</v>
      </c>
      <c r="G58" s="894" t="s">
        <v>1011</v>
      </c>
      <c r="H58" s="1072">
        <f>170000000*30%</f>
        <v>51000000</v>
      </c>
      <c r="I58" s="1082" t="s">
        <v>1012</v>
      </c>
      <c r="J58" s="719">
        <f>SUM(P58:AA58)</f>
        <v>16037735.849056605</v>
      </c>
      <c r="K58" s="719">
        <f>SUM(AB58:AG58)</f>
        <v>16037735.849056605</v>
      </c>
      <c r="L58" s="719">
        <f>SUM(AB58:AM58)</f>
        <v>32075471.698113214</v>
      </c>
      <c r="M58" s="870">
        <f>J58-SUM(P58:AA58)</f>
        <v>0</v>
      </c>
      <c r="N58" s="870">
        <f>K58-SUM(AB58:AG58)</f>
        <v>0</v>
      </c>
      <c r="O58" s="870">
        <f>L58-SUM(AB58:AM58)</f>
        <v>0</v>
      </c>
      <c r="P58" s="890"/>
      <c r="Q58" s="878"/>
      <c r="R58" s="895"/>
      <c r="S58" s="895"/>
      <c r="T58" s="895"/>
      <c r="U58" s="895"/>
      <c r="V58" s="1081">
        <f>$H$58/1.06/18</f>
        <v>2672955.9748427672</v>
      </c>
      <c r="W58" s="1081">
        <f>$H$58/1.06/18</f>
        <v>2672955.9748427672</v>
      </c>
      <c r="X58" s="1081">
        <f t="shared" ref="X58:AM58" si="32">$H$58/1.06/18</f>
        <v>2672955.9748427672</v>
      </c>
      <c r="Y58" s="1081">
        <f t="shared" si="32"/>
        <v>2672955.9748427672</v>
      </c>
      <c r="Z58" s="1081">
        <f t="shared" si="32"/>
        <v>2672955.9748427672</v>
      </c>
      <c r="AA58" s="1080">
        <f t="shared" si="32"/>
        <v>2672955.9748427672</v>
      </c>
      <c r="AB58" s="1081">
        <f t="shared" si="32"/>
        <v>2672955.9748427672</v>
      </c>
      <c r="AC58" s="1081">
        <f t="shared" si="32"/>
        <v>2672955.9748427672</v>
      </c>
      <c r="AD58" s="1081">
        <f t="shared" si="32"/>
        <v>2672955.9748427672</v>
      </c>
      <c r="AE58" s="1081">
        <f t="shared" si="32"/>
        <v>2672955.9748427672</v>
      </c>
      <c r="AF58" s="1081">
        <f t="shared" si="32"/>
        <v>2672955.9748427672</v>
      </c>
      <c r="AG58" s="1081">
        <f t="shared" si="32"/>
        <v>2672955.9748427672</v>
      </c>
      <c r="AH58" s="1081">
        <f t="shared" si="32"/>
        <v>2672955.9748427672</v>
      </c>
      <c r="AI58" s="1081">
        <f t="shared" si="32"/>
        <v>2672955.9748427672</v>
      </c>
      <c r="AJ58" s="1081">
        <f t="shared" si="32"/>
        <v>2672955.9748427672</v>
      </c>
      <c r="AK58" s="1081">
        <f t="shared" si="32"/>
        <v>2672955.9748427672</v>
      </c>
      <c r="AL58" s="1081">
        <f t="shared" si="32"/>
        <v>2672955.9748427672</v>
      </c>
      <c r="AM58" s="1081">
        <f t="shared" si="32"/>
        <v>2672955.9748427672</v>
      </c>
      <c r="AN58" s="850" t="s">
        <v>285</v>
      </c>
      <c r="AO58" s="710" t="s">
        <v>744</v>
      </c>
      <c r="AP58" s="1086" t="s">
        <v>1034</v>
      </c>
    </row>
    <row r="59" spans="1:53" s="812" customFormat="1">
      <c r="G59" s="812" t="s">
        <v>0</v>
      </c>
      <c r="H59" s="1072"/>
      <c r="I59" s="893"/>
      <c r="J59" s="817">
        <f t="shared" ref="J59:L59" si="33">SUM(J58)</f>
        <v>16037735.849056605</v>
      </c>
      <c r="K59" s="817">
        <f t="shared" si="33"/>
        <v>16037735.849056605</v>
      </c>
      <c r="L59" s="817">
        <f t="shared" si="33"/>
        <v>32075471.698113214</v>
      </c>
      <c r="M59" s="870">
        <f>J59-SUM(P59:AA59)</f>
        <v>0</v>
      </c>
      <c r="N59" s="870">
        <f>K59-SUM(AB59:AG59)</f>
        <v>0</v>
      </c>
      <c r="O59" s="870">
        <f>L59-SUM(AB59:AM59)</f>
        <v>0</v>
      </c>
      <c r="P59" s="817">
        <f t="shared" ref="P59:AM59" si="34">SUM(P58)</f>
        <v>0</v>
      </c>
      <c r="Q59" s="817">
        <f t="shared" si="34"/>
        <v>0</v>
      </c>
      <c r="R59" s="817">
        <f t="shared" si="34"/>
        <v>0</v>
      </c>
      <c r="S59" s="817">
        <f t="shared" si="34"/>
        <v>0</v>
      </c>
      <c r="T59" s="817">
        <f t="shared" si="34"/>
        <v>0</v>
      </c>
      <c r="U59" s="817">
        <f t="shared" si="34"/>
        <v>0</v>
      </c>
      <c r="V59" s="817">
        <f t="shared" si="34"/>
        <v>2672955.9748427672</v>
      </c>
      <c r="W59" s="817">
        <f t="shared" si="34"/>
        <v>2672955.9748427672</v>
      </c>
      <c r="X59" s="817">
        <f t="shared" si="34"/>
        <v>2672955.9748427672</v>
      </c>
      <c r="Y59" s="817">
        <f t="shared" si="34"/>
        <v>2672955.9748427672</v>
      </c>
      <c r="Z59" s="817">
        <f t="shared" si="34"/>
        <v>2672955.9748427672</v>
      </c>
      <c r="AA59" s="817">
        <f t="shared" si="34"/>
        <v>2672955.9748427672</v>
      </c>
      <c r="AB59" s="817">
        <f t="shared" si="34"/>
        <v>2672955.9748427672</v>
      </c>
      <c r="AC59" s="817">
        <f t="shared" si="34"/>
        <v>2672955.9748427672</v>
      </c>
      <c r="AD59" s="817">
        <f t="shared" si="34"/>
        <v>2672955.9748427672</v>
      </c>
      <c r="AE59" s="817">
        <f t="shared" si="34"/>
        <v>2672955.9748427672</v>
      </c>
      <c r="AF59" s="817">
        <f t="shared" si="34"/>
        <v>2672955.9748427672</v>
      </c>
      <c r="AG59" s="817">
        <f t="shared" si="34"/>
        <v>2672955.9748427672</v>
      </c>
      <c r="AH59" s="817">
        <f t="shared" si="34"/>
        <v>2672955.9748427672</v>
      </c>
      <c r="AI59" s="817">
        <f t="shared" si="34"/>
        <v>2672955.9748427672</v>
      </c>
      <c r="AJ59" s="817">
        <f t="shared" si="34"/>
        <v>2672955.9748427672</v>
      </c>
      <c r="AK59" s="817">
        <f t="shared" si="34"/>
        <v>2672955.9748427672</v>
      </c>
      <c r="AL59" s="817">
        <f t="shared" si="34"/>
        <v>2672955.9748427672</v>
      </c>
      <c r="AM59" s="817">
        <f t="shared" si="34"/>
        <v>2672955.9748427672</v>
      </c>
      <c r="AN59" s="850"/>
      <c r="AO59" s="1100"/>
      <c r="AP59" s="1097"/>
    </row>
    <row r="60" spans="1:53" s="812" customFormat="1">
      <c r="H60" s="1072"/>
      <c r="I60" s="1071">
        <f>(J62+L62)*1.06</f>
        <v>90000000</v>
      </c>
      <c r="J60" s="818"/>
      <c r="K60" s="818"/>
      <c r="L60" s="818"/>
      <c r="M60" s="870"/>
      <c r="N60" s="870"/>
      <c r="O60" s="870"/>
      <c r="P60" s="818"/>
      <c r="Q60" s="818"/>
      <c r="R60" s="818"/>
      <c r="S60" s="818"/>
      <c r="T60" s="818"/>
      <c r="U60" s="818"/>
      <c r="V60" s="818"/>
      <c r="W60" s="818"/>
      <c r="X60" s="818"/>
      <c r="Y60" s="818"/>
      <c r="Z60" s="818"/>
      <c r="AA60" s="818"/>
      <c r="AB60" s="818"/>
      <c r="AC60" s="818"/>
      <c r="AD60" s="818"/>
      <c r="AE60" s="818"/>
      <c r="AF60" s="818"/>
      <c r="AG60" s="818"/>
      <c r="AH60" s="818"/>
      <c r="AI60" s="818"/>
      <c r="AJ60" s="818"/>
      <c r="AK60" s="818"/>
      <c r="AL60" s="818"/>
      <c r="AM60" s="818"/>
      <c r="AN60" s="850"/>
      <c r="AO60" s="1100"/>
      <c r="AP60" s="1097"/>
    </row>
    <row r="61" spans="1:53" s="812" customFormat="1" ht="17" thickBot="1">
      <c r="C61" s="1068" t="s">
        <v>1013</v>
      </c>
      <c r="D61" s="690">
        <v>8</v>
      </c>
      <c r="E61" s="1070" t="s">
        <v>1007</v>
      </c>
      <c r="G61" s="894" t="s">
        <v>1011</v>
      </c>
      <c r="H61" s="1072">
        <f>300000000*30%</f>
        <v>90000000</v>
      </c>
      <c r="I61" s="1082" t="s">
        <v>1012</v>
      </c>
      <c r="J61" s="719">
        <f>SUM(P61:AA61)</f>
        <v>28301886.792452823</v>
      </c>
      <c r="K61" s="719">
        <f>SUM(AB61:AG61)</f>
        <v>28301886.792452823</v>
      </c>
      <c r="L61" s="719">
        <f>SUM(AB61:AM61)</f>
        <v>56603773.584905662</v>
      </c>
      <c r="M61" s="870">
        <f>J61-SUM(P61:AA61)</f>
        <v>0</v>
      </c>
      <c r="N61" s="870">
        <f>K61-SUM(AB61:AG61)</f>
        <v>0</v>
      </c>
      <c r="O61" s="870">
        <f>L61-SUM(AB61:AM61)</f>
        <v>0</v>
      </c>
      <c r="P61" s="890"/>
      <c r="Q61" s="878"/>
      <c r="R61" s="895"/>
      <c r="S61" s="895"/>
      <c r="T61" s="895"/>
      <c r="U61" s="895"/>
      <c r="V61" s="1081">
        <f>$H$61/1.06/18</f>
        <v>4716981.1320754709</v>
      </c>
      <c r="W61" s="1081">
        <f>$H$61/1.06/18</f>
        <v>4716981.1320754709</v>
      </c>
      <c r="X61" s="1081">
        <f t="shared" ref="X61:AM61" si="35">$H$61/1.06/18</f>
        <v>4716981.1320754709</v>
      </c>
      <c r="Y61" s="1081">
        <f t="shared" si="35"/>
        <v>4716981.1320754709</v>
      </c>
      <c r="Z61" s="1081">
        <f t="shared" si="35"/>
        <v>4716981.1320754709</v>
      </c>
      <c r="AA61" s="1080">
        <f t="shared" si="35"/>
        <v>4716981.1320754709</v>
      </c>
      <c r="AB61" s="1081">
        <f t="shared" si="35"/>
        <v>4716981.1320754709</v>
      </c>
      <c r="AC61" s="1081">
        <f t="shared" si="35"/>
        <v>4716981.1320754709</v>
      </c>
      <c r="AD61" s="1081">
        <f t="shared" si="35"/>
        <v>4716981.1320754709</v>
      </c>
      <c r="AE61" s="1081">
        <f t="shared" si="35"/>
        <v>4716981.1320754709</v>
      </c>
      <c r="AF61" s="1081">
        <f t="shared" si="35"/>
        <v>4716981.1320754709</v>
      </c>
      <c r="AG61" s="1081">
        <f t="shared" si="35"/>
        <v>4716981.1320754709</v>
      </c>
      <c r="AH61" s="1081">
        <f t="shared" si="35"/>
        <v>4716981.1320754709</v>
      </c>
      <c r="AI61" s="1081">
        <f t="shared" si="35"/>
        <v>4716981.1320754709</v>
      </c>
      <c r="AJ61" s="1081">
        <f t="shared" si="35"/>
        <v>4716981.1320754709</v>
      </c>
      <c r="AK61" s="1081">
        <f t="shared" si="35"/>
        <v>4716981.1320754709</v>
      </c>
      <c r="AL61" s="1081">
        <f t="shared" si="35"/>
        <v>4716981.1320754709</v>
      </c>
      <c r="AM61" s="1081">
        <f t="shared" si="35"/>
        <v>4716981.1320754709</v>
      </c>
      <c r="AN61" s="850" t="s">
        <v>285</v>
      </c>
      <c r="AO61" s="710" t="s">
        <v>744</v>
      </c>
      <c r="AP61" s="1086" t="s">
        <v>1034</v>
      </c>
    </row>
    <row r="62" spans="1:53" s="812" customFormat="1">
      <c r="G62" s="812" t="s">
        <v>0</v>
      </c>
      <c r="H62" s="1072"/>
      <c r="I62" s="893"/>
      <c r="J62" s="817">
        <f t="shared" ref="J62:L62" si="36">SUM(J61)</f>
        <v>28301886.792452823</v>
      </c>
      <c r="K62" s="817">
        <f t="shared" si="36"/>
        <v>28301886.792452823</v>
      </c>
      <c r="L62" s="817">
        <f t="shared" si="36"/>
        <v>56603773.584905662</v>
      </c>
      <c r="M62" s="870">
        <f>J62-SUM(P62:AA62)</f>
        <v>0</v>
      </c>
      <c r="N62" s="870">
        <f>K62-SUM(AB62:AG62)</f>
        <v>0</v>
      </c>
      <c r="O62" s="870">
        <f>L62-SUM(AB62:AM62)</f>
        <v>0</v>
      </c>
      <c r="P62" s="817">
        <f t="shared" ref="P62:AM62" si="37">SUM(P61)</f>
        <v>0</v>
      </c>
      <c r="Q62" s="817">
        <f t="shared" si="37"/>
        <v>0</v>
      </c>
      <c r="R62" s="817">
        <f t="shared" si="37"/>
        <v>0</v>
      </c>
      <c r="S62" s="817">
        <f t="shared" si="37"/>
        <v>0</v>
      </c>
      <c r="T62" s="817">
        <f t="shared" si="37"/>
        <v>0</v>
      </c>
      <c r="U62" s="817">
        <f t="shared" si="37"/>
        <v>0</v>
      </c>
      <c r="V62" s="817">
        <f t="shared" si="37"/>
        <v>4716981.1320754709</v>
      </c>
      <c r="W62" s="817">
        <f t="shared" si="37"/>
        <v>4716981.1320754709</v>
      </c>
      <c r="X62" s="817">
        <f t="shared" si="37"/>
        <v>4716981.1320754709</v>
      </c>
      <c r="Y62" s="817">
        <f t="shared" si="37"/>
        <v>4716981.1320754709</v>
      </c>
      <c r="Z62" s="817">
        <f t="shared" si="37"/>
        <v>4716981.1320754709</v>
      </c>
      <c r="AA62" s="817">
        <f t="shared" si="37"/>
        <v>4716981.1320754709</v>
      </c>
      <c r="AB62" s="817">
        <f t="shared" si="37"/>
        <v>4716981.1320754709</v>
      </c>
      <c r="AC62" s="817">
        <f t="shared" si="37"/>
        <v>4716981.1320754709</v>
      </c>
      <c r="AD62" s="817">
        <f t="shared" si="37"/>
        <v>4716981.1320754709</v>
      </c>
      <c r="AE62" s="817">
        <f t="shared" si="37"/>
        <v>4716981.1320754709</v>
      </c>
      <c r="AF62" s="817">
        <f t="shared" si="37"/>
        <v>4716981.1320754709</v>
      </c>
      <c r="AG62" s="817">
        <f t="shared" si="37"/>
        <v>4716981.1320754709</v>
      </c>
      <c r="AH62" s="817">
        <f t="shared" si="37"/>
        <v>4716981.1320754709</v>
      </c>
      <c r="AI62" s="817">
        <f t="shared" si="37"/>
        <v>4716981.1320754709</v>
      </c>
      <c r="AJ62" s="817">
        <f t="shared" si="37"/>
        <v>4716981.1320754709</v>
      </c>
      <c r="AK62" s="817">
        <f t="shared" si="37"/>
        <v>4716981.1320754709</v>
      </c>
      <c r="AL62" s="817">
        <f t="shared" si="37"/>
        <v>4716981.1320754709</v>
      </c>
      <c r="AM62" s="817">
        <f t="shared" si="37"/>
        <v>4716981.1320754709</v>
      </c>
      <c r="AN62" s="850"/>
      <c r="AO62" s="1100"/>
      <c r="AP62" s="1097"/>
    </row>
    <row r="63" spans="1:53" s="812" customFormat="1">
      <c r="H63" s="1072"/>
      <c r="I63" s="1071">
        <f>(J65+L65)*1.06</f>
        <v>125000000.00000001</v>
      </c>
      <c r="J63" s="818"/>
      <c r="K63" s="818"/>
      <c r="L63" s="818"/>
      <c r="M63" s="852"/>
      <c r="N63" s="852"/>
      <c r="O63" s="852"/>
      <c r="P63" s="878"/>
      <c r="Q63" s="878"/>
      <c r="R63" s="878"/>
      <c r="S63" s="878"/>
      <c r="T63" s="878"/>
      <c r="U63" s="878"/>
      <c r="V63" s="878"/>
      <c r="W63" s="878"/>
      <c r="X63" s="878"/>
      <c r="Y63" s="878"/>
      <c r="Z63" s="878"/>
      <c r="AA63" s="878"/>
      <c r="AB63" s="878"/>
      <c r="AC63" s="878"/>
      <c r="AD63" s="878"/>
      <c r="AE63" s="878"/>
      <c r="AF63" s="878"/>
      <c r="AG63" s="878"/>
      <c r="AH63" s="878"/>
      <c r="AI63" s="878"/>
      <c r="AJ63" s="878"/>
      <c r="AK63" s="878"/>
      <c r="AL63" s="878"/>
      <c r="AM63" s="878"/>
      <c r="AN63" s="850"/>
      <c r="AO63" s="1100"/>
      <c r="AP63" s="1097"/>
    </row>
    <row r="64" spans="1:53" s="812" customFormat="1" ht="17" thickBot="1">
      <c r="C64" s="1097" t="s">
        <v>1035</v>
      </c>
      <c r="D64" s="690">
        <v>9</v>
      </c>
      <c r="E64" s="1070" t="s">
        <v>1008</v>
      </c>
      <c r="G64" s="894" t="s">
        <v>922</v>
      </c>
      <c r="H64" s="1072">
        <v>125000000</v>
      </c>
      <c r="I64" s="1082" t="s">
        <v>1012</v>
      </c>
      <c r="J64" s="719">
        <f>SUM(P64:AA64)</f>
        <v>64465408.805031456</v>
      </c>
      <c r="K64" s="719">
        <f>SUM(AB64:AG64)</f>
        <v>26729559.748427667</v>
      </c>
      <c r="L64" s="719">
        <f>SUM(AB64:AM64)</f>
        <v>53459119.496855348</v>
      </c>
      <c r="M64" s="870">
        <f>J64-SUM(P64:AA64)</f>
        <v>0</v>
      </c>
      <c r="N64" s="870">
        <f>K64-SUM(AB64:AG64)</f>
        <v>0</v>
      </c>
      <c r="O64" s="870">
        <f>L64-SUM(AB64:AM64)</f>
        <v>0</v>
      </c>
      <c r="P64" s="890"/>
      <c r="Q64" s="878"/>
      <c r="R64" s="895"/>
      <c r="S64" s="895"/>
      <c r="T64" s="895"/>
      <c r="U64" s="1080">
        <f>20000000/1.06</f>
        <v>18867924.528301887</v>
      </c>
      <c r="V64" s="1081">
        <f t="shared" ref="V64:AA64" si="38">85000000/1.06/18+20000000/1.06/6</f>
        <v>7599580.7127882596</v>
      </c>
      <c r="W64" s="1081">
        <f t="shared" si="38"/>
        <v>7599580.7127882596</v>
      </c>
      <c r="X64" s="1081">
        <f t="shared" si="38"/>
        <v>7599580.7127882596</v>
      </c>
      <c r="Y64" s="1081">
        <f t="shared" si="38"/>
        <v>7599580.7127882596</v>
      </c>
      <c r="Z64" s="1081">
        <f t="shared" si="38"/>
        <v>7599580.7127882596</v>
      </c>
      <c r="AA64" s="1157">
        <f t="shared" si="38"/>
        <v>7599580.7127882596</v>
      </c>
      <c r="AB64" s="1081">
        <f t="shared" ref="AB64:AM64" si="39">85000000/1.06/18</f>
        <v>4454926.6247379445</v>
      </c>
      <c r="AC64" s="1081">
        <f t="shared" si="39"/>
        <v>4454926.6247379445</v>
      </c>
      <c r="AD64" s="1081">
        <f t="shared" si="39"/>
        <v>4454926.6247379445</v>
      </c>
      <c r="AE64" s="1081">
        <f t="shared" si="39"/>
        <v>4454926.6247379445</v>
      </c>
      <c r="AF64" s="1081">
        <f t="shared" si="39"/>
        <v>4454926.6247379445</v>
      </c>
      <c r="AG64" s="1081">
        <f t="shared" si="39"/>
        <v>4454926.6247379445</v>
      </c>
      <c r="AH64" s="1081">
        <f t="shared" si="39"/>
        <v>4454926.6247379445</v>
      </c>
      <c r="AI64" s="1081">
        <f t="shared" si="39"/>
        <v>4454926.6247379445</v>
      </c>
      <c r="AJ64" s="1081">
        <f t="shared" si="39"/>
        <v>4454926.6247379445</v>
      </c>
      <c r="AK64" s="1081">
        <f t="shared" si="39"/>
        <v>4454926.6247379445</v>
      </c>
      <c r="AL64" s="1081">
        <f t="shared" si="39"/>
        <v>4454926.6247379445</v>
      </c>
      <c r="AM64" s="1081">
        <f t="shared" si="39"/>
        <v>4454926.6247379445</v>
      </c>
      <c r="AN64" s="850" t="s">
        <v>285</v>
      </c>
      <c r="AO64" s="710" t="s">
        <v>744</v>
      </c>
      <c r="AP64" s="1086" t="s">
        <v>1034</v>
      </c>
    </row>
    <row r="65" spans="2:42" s="812" customFormat="1">
      <c r="G65" s="812" t="s">
        <v>0</v>
      </c>
      <c r="H65" s="1072"/>
      <c r="I65" s="893"/>
      <c r="J65" s="817">
        <f t="shared" ref="J65:L65" si="40">SUM(J64)</f>
        <v>64465408.805031456</v>
      </c>
      <c r="K65" s="817">
        <f t="shared" si="40"/>
        <v>26729559.748427667</v>
      </c>
      <c r="L65" s="817">
        <f t="shared" si="40"/>
        <v>53459119.496855348</v>
      </c>
      <c r="M65" s="870">
        <f>J65-SUM(P65:AA65)</f>
        <v>0</v>
      </c>
      <c r="N65" s="870">
        <f>K65-SUM(AB65:AG65)</f>
        <v>0</v>
      </c>
      <c r="O65" s="870">
        <f>L65-SUM(AB65:AM65)</f>
        <v>0</v>
      </c>
      <c r="P65" s="817">
        <f t="shared" ref="P65:AM65" si="41">SUM(P64)</f>
        <v>0</v>
      </c>
      <c r="Q65" s="817">
        <f t="shared" si="41"/>
        <v>0</v>
      </c>
      <c r="R65" s="817">
        <f t="shared" si="41"/>
        <v>0</v>
      </c>
      <c r="S65" s="817">
        <f t="shared" si="41"/>
        <v>0</v>
      </c>
      <c r="T65" s="817">
        <f t="shared" si="41"/>
        <v>0</v>
      </c>
      <c r="U65" s="817">
        <f t="shared" si="41"/>
        <v>18867924.528301887</v>
      </c>
      <c r="V65" s="817">
        <f t="shared" si="41"/>
        <v>7599580.7127882596</v>
      </c>
      <c r="W65" s="817">
        <f t="shared" si="41"/>
        <v>7599580.7127882596</v>
      </c>
      <c r="X65" s="817">
        <f t="shared" si="41"/>
        <v>7599580.7127882596</v>
      </c>
      <c r="Y65" s="817">
        <f t="shared" si="41"/>
        <v>7599580.7127882596</v>
      </c>
      <c r="Z65" s="817">
        <f t="shared" si="41"/>
        <v>7599580.7127882596</v>
      </c>
      <c r="AA65" s="817">
        <f t="shared" si="41"/>
        <v>7599580.7127882596</v>
      </c>
      <c r="AB65" s="817">
        <f t="shared" si="41"/>
        <v>4454926.6247379445</v>
      </c>
      <c r="AC65" s="817">
        <f t="shared" si="41"/>
        <v>4454926.6247379445</v>
      </c>
      <c r="AD65" s="817">
        <f t="shared" si="41"/>
        <v>4454926.6247379445</v>
      </c>
      <c r="AE65" s="817">
        <f t="shared" si="41"/>
        <v>4454926.6247379445</v>
      </c>
      <c r="AF65" s="817">
        <f t="shared" si="41"/>
        <v>4454926.6247379445</v>
      </c>
      <c r="AG65" s="817">
        <f t="shared" si="41"/>
        <v>4454926.6247379445</v>
      </c>
      <c r="AH65" s="817">
        <f t="shared" si="41"/>
        <v>4454926.6247379445</v>
      </c>
      <c r="AI65" s="817">
        <f t="shared" si="41"/>
        <v>4454926.6247379445</v>
      </c>
      <c r="AJ65" s="817">
        <f t="shared" si="41"/>
        <v>4454926.6247379445</v>
      </c>
      <c r="AK65" s="817">
        <f t="shared" si="41"/>
        <v>4454926.6247379445</v>
      </c>
      <c r="AL65" s="817">
        <f t="shared" si="41"/>
        <v>4454926.6247379445</v>
      </c>
      <c r="AM65" s="817">
        <f t="shared" si="41"/>
        <v>4454926.6247379445</v>
      </c>
      <c r="AN65" s="850"/>
      <c r="AO65" s="1098"/>
      <c r="AP65" s="1097"/>
    </row>
    <row r="66" spans="2:42" s="812" customFormat="1">
      <c r="H66" s="878"/>
      <c r="I66" s="893"/>
      <c r="J66" s="818"/>
      <c r="K66" s="818"/>
      <c r="L66" s="818"/>
      <c r="M66" s="852"/>
      <c r="N66" s="852"/>
      <c r="O66" s="852"/>
      <c r="P66" s="878"/>
      <c r="Q66" s="878"/>
      <c r="R66" s="878"/>
      <c r="S66" s="878"/>
      <c r="T66" s="878"/>
      <c r="U66" s="878"/>
      <c r="V66" s="878"/>
      <c r="W66" s="878"/>
      <c r="X66" s="878"/>
      <c r="Y66" s="878"/>
      <c r="Z66" s="878"/>
      <c r="AA66" s="878"/>
      <c r="AB66" s="878"/>
      <c r="AC66" s="878"/>
      <c r="AD66" s="878"/>
      <c r="AE66" s="878"/>
      <c r="AF66" s="878"/>
      <c r="AG66" s="878"/>
      <c r="AH66" s="878"/>
      <c r="AI66" s="878"/>
      <c r="AJ66" s="878"/>
      <c r="AK66" s="878"/>
      <c r="AL66" s="878"/>
      <c r="AM66" s="878"/>
      <c r="AN66" s="850"/>
      <c r="AO66" s="1098"/>
      <c r="AP66" s="1096"/>
    </row>
    <row r="67" spans="2:42" s="812" customFormat="1">
      <c r="H67" s="878"/>
      <c r="I67" s="893"/>
      <c r="J67" s="818"/>
      <c r="K67" s="818"/>
      <c r="L67" s="818"/>
      <c r="M67" s="852"/>
      <c r="N67" s="852"/>
      <c r="O67" s="852"/>
      <c r="P67" s="878"/>
      <c r="Q67" s="878"/>
      <c r="R67" s="878"/>
      <c r="S67" s="878"/>
      <c r="T67" s="878"/>
      <c r="U67" s="878"/>
      <c r="V67" s="878"/>
      <c r="W67" s="878"/>
      <c r="X67" s="878"/>
      <c r="Y67" s="878"/>
      <c r="Z67" s="878"/>
      <c r="AA67" s="878"/>
      <c r="AB67" s="878"/>
      <c r="AC67" s="878"/>
      <c r="AD67" s="878"/>
      <c r="AE67" s="878"/>
      <c r="AF67" s="878"/>
      <c r="AG67" s="878"/>
      <c r="AH67" s="878"/>
      <c r="AI67" s="878"/>
      <c r="AJ67" s="878"/>
      <c r="AK67" s="878"/>
      <c r="AL67" s="878"/>
      <c r="AM67" s="878"/>
      <c r="AN67" s="850"/>
      <c r="AO67" s="1098"/>
    </row>
    <row r="68" spans="2:42" ht="14.15" customHeight="1">
      <c r="B68" s="852"/>
      <c r="C68" s="852"/>
      <c r="D68" s="852"/>
      <c r="E68" s="852"/>
      <c r="F68" s="852"/>
      <c r="G68" s="852"/>
      <c r="H68" s="852"/>
      <c r="I68" s="852"/>
      <c r="J68" s="852"/>
      <c r="K68" s="896"/>
      <c r="L68" s="896"/>
      <c r="AO68" s="1099"/>
    </row>
    <row r="69" spans="2:42">
      <c r="B69" s="852"/>
      <c r="C69" s="852"/>
      <c r="D69" s="852"/>
      <c r="E69" s="852"/>
      <c r="F69" s="852"/>
      <c r="G69" s="852"/>
      <c r="H69" s="852"/>
      <c r="I69" s="852"/>
      <c r="J69" s="852"/>
      <c r="K69" s="896"/>
      <c r="L69" s="896"/>
      <c r="AO69" s="1099"/>
    </row>
    <row r="70" spans="2:42">
      <c r="B70" s="852"/>
      <c r="C70" s="852"/>
      <c r="D70" s="852"/>
      <c r="E70" s="852"/>
      <c r="F70" s="852"/>
      <c r="G70" s="852"/>
      <c r="H70" s="852"/>
      <c r="I70" s="852"/>
      <c r="J70" s="852"/>
      <c r="K70" s="896"/>
      <c r="L70" s="896"/>
      <c r="AO70" s="1099"/>
    </row>
    <row r="71" spans="2:42">
      <c r="B71" s="852"/>
      <c r="C71" s="852"/>
      <c r="D71" s="852"/>
      <c r="E71" s="852"/>
      <c r="F71" s="852"/>
      <c r="G71" s="852"/>
      <c r="H71" s="852"/>
      <c r="I71" s="852"/>
      <c r="J71" s="852"/>
      <c r="K71" s="896"/>
      <c r="L71" s="896"/>
      <c r="AO71" s="1099"/>
    </row>
    <row r="72" spans="2:42">
      <c r="B72" s="852"/>
      <c r="C72" s="852"/>
      <c r="D72" s="852"/>
      <c r="E72" s="852"/>
      <c r="F72" s="852"/>
      <c r="G72" s="852"/>
      <c r="H72" s="852"/>
      <c r="I72" s="852"/>
      <c r="J72" s="852"/>
      <c r="K72" s="896"/>
      <c r="L72" s="896"/>
      <c r="AO72" s="1099"/>
    </row>
    <row r="73" spans="2:42" hidden="1">
      <c r="B73" s="852"/>
      <c r="C73" s="852"/>
      <c r="D73" s="852"/>
      <c r="E73" s="852"/>
      <c r="F73" s="852"/>
      <c r="G73" s="852"/>
      <c r="H73" s="852"/>
      <c r="I73" s="852"/>
      <c r="J73" s="852"/>
      <c r="K73" s="896"/>
      <c r="L73" s="896"/>
    </row>
    <row r="74" spans="2:42" hidden="1">
      <c r="B74" s="852"/>
      <c r="C74" s="852"/>
      <c r="D74" s="852"/>
      <c r="E74" s="852"/>
      <c r="F74" s="852"/>
      <c r="G74" s="852"/>
      <c r="H74" s="852"/>
      <c r="I74" s="852"/>
      <c r="J74" s="852"/>
      <c r="K74" s="896"/>
      <c r="L74" s="896"/>
    </row>
    <row r="75" spans="2:42" hidden="1">
      <c r="B75" s="852"/>
      <c r="C75" s="852"/>
      <c r="D75" s="852"/>
      <c r="E75" s="852"/>
      <c r="F75" s="852"/>
      <c r="G75" s="852"/>
      <c r="H75" s="852"/>
      <c r="I75" s="852"/>
      <c r="J75" s="852"/>
      <c r="K75" s="896"/>
      <c r="L75" s="896"/>
    </row>
    <row r="76" spans="2:42" hidden="1">
      <c r="B76" s="852"/>
      <c r="C76" s="852"/>
      <c r="D76" s="852"/>
      <c r="E76" s="852"/>
      <c r="F76" s="852"/>
      <c r="G76" s="852"/>
      <c r="H76" s="852"/>
      <c r="I76" s="852"/>
      <c r="J76" s="852"/>
      <c r="K76" s="896"/>
      <c r="L76" s="896"/>
    </row>
    <row r="77" spans="2:42" hidden="1">
      <c r="B77" s="852"/>
      <c r="C77" s="852"/>
      <c r="D77" s="852"/>
      <c r="E77" s="852"/>
      <c r="F77" s="852"/>
      <c r="G77" s="852"/>
      <c r="H77" s="852"/>
      <c r="I77" s="852"/>
      <c r="J77" s="852"/>
      <c r="K77" s="896"/>
      <c r="L77" s="896"/>
    </row>
    <row r="78" spans="2:42" hidden="1">
      <c r="B78" s="852"/>
      <c r="C78" s="852"/>
      <c r="D78" s="852"/>
      <c r="E78" s="852"/>
      <c r="F78" s="852"/>
      <c r="G78" s="852"/>
      <c r="H78" s="852"/>
      <c r="I78" s="852"/>
      <c r="J78" s="852"/>
      <c r="K78" s="896"/>
      <c r="L78" s="896"/>
    </row>
    <row r="79" spans="2:42" hidden="1">
      <c r="B79" s="852"/>
      <c r="C79" s="852"/>
      <c r="D79" s="852"/>
      <c r="E79" s="852"/>
      <c r="F79" s="852"/>
      <c r="G79" s="852"/>
      <c r="H79" s="852"/>
      <c r="I79" s="852"/>
      <c r="J79" s="852"/>
    </row>
    <row r="80" spans="2:42" hidden="1">
      <c r="B80" s="852"/>
      <c r="C80" s="852"/>
      <c r="D80" s="852"/>
      <c r="E80" s="852"/>
      <c r="F80" s="852"/>
      <c r="G80" s="852"/>
      <c r="H80" s="852"/>
      <c r="I80" s="852"/>
      <c r="J80" s="852"/>
    </row>
    <row r="81" spans="2:10" hidden="1">
      <c r="B81" s="852"/>
      <c r="C81" s="852"/>
      <c r="D81" s="852"/>
      <c r="E81" s="852"/>
      <c r="F81" s="852"/>
      <c r="G81" s="852"/>
      <c r="H81" s="852"/>
      <c r="I81" s="852"/>
      <c r="J81" s="852"/>
    </row>
    <row r="82" spans="2:10" hidden="1">
      <c r="B82" s="852"/>
      <c r="C82" s="852"/>
      <c r="D82" s="852"/>
      <c r="E82" s="852"/>
      <c r="F82" s="852"/>
      <c r="G82" s="852"/>
      <c r="H82" s="852"/>
      <c r="I82" s="852"/>
      <c r="J82" s="852"/>
    </row>
    <row r="83" spans="2:10" hidden="1">
      <c r="B83" s="852"/>
      <c r="C83" s="852"/>
      <c r="D83" s="852"/>
      <c r="E83" s="852"/>
      <c r="F83" s="852"/>
      <c r="G83" s="852"/>
      <c r="H83" s="852"/>
      <c r="I83" s="852"/>
      <c r="J83" s="852"/>
    </row>
    <row r="84" spans="2:10" hidden="1">
      <c r="B84" s="852"/>
      <c r="C84" s="852"/>
      <c r="D84" s="852"/>
      <c r="E84" s="852"/>
      <c r="F84" s="852"/>
      <c r="G84" s="852"/>
      <c r="H84" s="852"/>
      <c r="I84" s="852"/>
      <c r="J84" s="852"/>
    </row>
    <row r="85" spans="2:10" hidden="1">
      <c r="B85" s="852"/>
      <c r="C85" s="852"/>
      <c r="D85" s="852"/>
      <c r="E85" s="852"/>
      <c r="F85" s="852"/>
      <c r="G85" s="852"/>
      <c r="H85" s="852"/>
      <c r="I85" s="852"/>
      <c r="J85" s="852"/>
    </row>
    <row r="86" spans="2:10" hidden="1">
      <c r="B86" s="852"/>
      <c r="C86" s="852"/>
      <c r="D86" s="852"/>
      <c r="E86" s="852"/>
      <c r="F86" s="852"/>
      <c r="G86" s="852"/>
      <c r="H86" s="852"/>
      <c r="I86" s="852"/>
      <c r="J86" s="852"/>
    </row>
    <row r="87" spans="2:10" hidden="1">
      <c r="B87" s="852"/>
      <c r="C87" s="852"/>
      <c r="D87" s="852"/>
      <c r="E87" s="852"/>
      <c r="F87" s="852"/>
      <c r="G87" s="852"/>
      <c r="H87" s="852"/>
      <c r="I87" s="852"/>
      <c r="J87" s="852"/>
    </row>
  </sheetData>
  <phoneticPr fontId="2" type="noConversion"/>
  <conditionalFormatting sqref="F14:F30">
    <cfRule type="duplicateValues" dxfId="1" priority="3"/>
  </conditionalFormatting>
  <conditionalFormatting sqref="M6:O72">
    <cfRule type="cellIs" dxfId="0" priority="1" operator="notEqual">
      <formula>0</formula>
    </cfRule>
    <cfRule type="cellIs" priority="2" operator="notEqual">
      <formula>0</formula>
    </cfRule>
  </conditionalFormatting>
  <dataValidations count="1">
    <dataValidation type="list" allowBlank="1" showInputMessage="1" showErrorMessage="1" sqref="AO7:AO50 AO52 AO55 AO58 AO61 AO64" xr:uid="{5BD47D25-A9D4-4D45-9732-B4A67661F18F}">
      <formula1>"尚未履行完毕的业务合同,框架协议、战略合作协议,招投标中,其他书面潜在合作沟通,预计增长"</formula1>
    </dataValidation>
  </dataValidations>
  <pageMargins left="0.7" right="0.7" top="0.75" bottom="0.75"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59E4-8C03-4E69-857D-DD3675F23608}">
  <dimension ref="A1:T50"/>
  <sheetViews>
    <sheetView workbookViewId="0"/>
  </sheetViews>
  <sheetFormatPr defaultRowHeight="14.5"/>
  <cols>
    <col min="2" max="2" width="3.1796875" customWidth="1"/>
    <col min="3" max="3" width="42.453125" customWidth="1"/>
    <col min="4" max="4" width="10.453125" bestFit="1" customWidth="1"/>
    <col min="6" max="6" width="9.81640625" bestFit="1" customWidth="1"/>
    <col min="7" max="8" width="9.81640625" customWidth="1"/>
    <col min="9" max="9" width="12.54296875" customWidth="1"/>
    <col min="10" max="10" width="11.54296875" customWidth="1"/>
    <col min="13" max="13" width="18.453125" bestFit="1" customWidth="1"/>
    <col min="14" max="14" width="7" customWidth="1"/>
    <col min="15" max="15" width="31.1796875" customWidth="1"/>
    <col min="16" max="20" width="18.81640625" customWidth="1"/>
  </cols>
  <sheetData>
    <row r="1" spans="1:20">
      <c r="A1" s="7" t="s">
        <v>23</v>
      </c>
    </row>
    <row r="2" spans="1:20">
      <c r="A2" s="1" t="s">
        <v>24</v>
      </c>
    </row>
    <row r="3" spans="1:20">
      <c r="A3" s="8" t="s">
        <v>25</v>
      </c>
    </row>
    <row r="4" spans="1:20">
      <c r="A4" s="9" t="s">
        <v>26</v>
      </c>
    </row>
    <row r="7" spans="1:20">
      <c r="B7" s="49" t="s">
        <v>648</v>
      </c>
    </row>
    <row r="8" spans="1:20">
      <c r="D8" s="1364" t="s">
        <v>653</v>
      </c>
      <c r="E8" s="1364"/>
      <c r="F8" s="1364"/>
      <c r="G8" s="1364"/>
      <c r="H8" s="455"/>
      <c r="I8" s="1364" t="s">
        <v>654</v>
      </c>
      <c r="J8" s="1364"/>
      <c r="P8" s="1365" t="s">
        <v>653</v>
      </c>
      <c r="Q8" s="1365"/>
      <c r="R8" s="1365"/>
      <c r="S8" s="1365" t="s">
        <v>654</v>
      </c>
      <c r="T8" s="1365"/>
    </row>
    <row r="9" spans="1:20">
      <c r="D9">
        <v>2022</v>
      </c>
      <c r="E9">
        <v>2023</v>
      </c>
      <c r="F9">
        <v>2024</v>
      </c>
      <c r="G9">
        <v>2025</v>
      </c>
      <c r="I9">
        <v>2024</v>
      </c>
      <c r="J9">
        <v>2025</v>
      </c>
      <c r="P9" s="49">
        <v>2022</v>
      </c>
      <c r="Q9" s="49">
        <v>2023</v>
      </c>
      <c r="R9" s="49">
        <v>2024</v>
      </c>
      <c r="S9" s="49">
        <v>2024</v>
      </c>
      <c r="T9" s="49">
        <v>2025</v>
      </c>
    </row>
    <row r="10" spans="1:20">
      <c r="B10" s="49" t="s">
        <v>650</v>
      </c>
      <c r="D10" s="411">
        <v>23303.948989999997</v>
      </c>
      <c r="E10" s="411">
        <v>30540.087840000007</v>
      </c>
      <c r="F10" s="411">
        <v>30891.562700000002</v>
      </c>
      <c r="G10" s="589">
        <v>18449</v>
      </c>
      <c r="H10" s="411"/>
      <c r="I10" s="411">
        <v>16260.77074</v>
      </c>
      <c r="J10" s="411">
        <v>9812.3170900000005</v>
      </c>
      <c r="K10" s="265"/>
      <c r="M10" t="s">
        <v>666</v>
      </c>
      <c r="N10" s="49" t="s">
        <v>650</v>
      </c>
      <c r="P10" s="410">
        <f>SUM(P11:P13)</f>
        <v>97326.876009999993</v>
      </c>
      <c r="Q10" s="410">
        <f>SUM(Q11:Q13)</f>
        <v>100459.08826000002</v>
      </c>
      <c r="R10" s="410">
        <f>SUM(R11:R13)</f>
        <v>86633.257320000004</v>
      </c>
      <c r="S10" s="410">
        <f>SUM(S11:S13)</f>
        <v>45076.535049999999</v>
      </c>
      <c r="T10" s="410">
        <f>SUM(T11:T13)</f>
        <v>30409.624170000003</v>
      </c>
    </row>
    <row r="11" spans="1:20">
      <c r="C11" t="s">
        <v>655</v>
      </c>
      <c r="D11" s="413">
        <f>ESOP!K25/1000</f>
        <v>401.50491836590555</v>
      </c>
      <c r="E11" s="413">
        <f>ESOP!L25/1000</f>
        <v>917.10076192431893</v>
      </c>
      <c r="F11" s="413">
        <f>ESOP!N25/1000</f>
        <v>11298.32056460113</v>
      </c>
      <c r="G11" s="590">
        <v>11279.7043257442</v>
      </c>
      <c r="H11" s="411"/>
      <c r="I11" s="413">
        <f>ESOP!M25/1000</f>
        <v>5648.0602688255894</v>
      </c>
      <c r="J11" s="413">
        <f>ESOP!O25/2/1000</f>
        <v>5639.8521628721046</v>
      </c>
      <c r="O11" t="s">
        <v>655</v>
      </c>
      <c r="P11" s="265">
        <f t="shared" ref="P11:R12" si="0">D11+D25+D41</f>
        <v>6172.226674404179</v>
      </c>
      <c r="Q11" s="265">
        <f t="shared" si="0"/>
        <v>7834.9850081374188</v>
      </c>
      <c r="R11" s="265">
        <f t="shared" si="0"/>
        <v>21479.107368343895</v>
      </c>
      <c r="S11" s="265">
        <f>I11+I25+I41</f>
        <v>10722.643474105085</v>
      </c>
      <c r="T11" s="265">
        <f>J11+J25+J41</f>
        <v>10718.556771235519</v>
      </c>
    </row>
    <row r="12" spans="1:20">
      <c r="C12" t="s">
        <v>650</v>
      </c>
      <c r="D12" s="265">
        <f>D10-D11</f>
        <v>22902.444071634091</v>
      </c>
      <c r="E12" s="265">
        <f>E10-E11</f>
        <v>29622.98707807569</v>
      </c>
      <c r="F12" s="265">
        <f>F10-F11</f>
        <v>19593.242135398872</v>
      </c>
      <c r="G12" s="589">
        <f>G10-G11</f>
        <v>7169.2956742557999</v>
      </c>
      <c r="H12" s="411"/>
      <c r="I12" s="265">
        <f>I10-I11</f>
        <v>10612.71047117441</v>
      </c>
      <c r="J12" s="265">
        <f>J10-J11</f>
        <v>4172.4649271278959</v>
      </c>
      <c r="O12" t="s">
        <v>650</v>
      </c>
      <c r="P12" s="265">
        <f t="shared" si="0"/>
        <v>91154.649335595808</v>
      </c>
      <c r="Q12" s="265">
        <f t="shared" si="0"/>
        <v>92624.103251862602</v>
      </c>
      <c r="R12" s="265">
        <f t="shared" si="0"/>
        <v>65154.149951656109</v>
      </c>
      <c r="S12" s="265">
        <f>I12+I26+I42</f>
        <v>34353.891575894915</v>
      </c>
      <c r="T12" s="265">
        <f>J12+J26+J42</f>
        <v>19691.067398764484</v>
      </c>
    </row>
    <row r="13" spans="1:20">
      <c r="B13" s="49" t="s">
        <v>651</v>
      </c>
      <c r="D13" s="411">
        <v>8156.7858986075471</v>
      </c>
      <c r="E13" s="411">
        <v>14132.192523773587</v>
      </c>
      <c r="F13" s="411">
        <v>28201.959319056608</v>
      </c>
      <c r="G13" s="589">
        <v>21325</v>
      </c>
      <c r="H13" s="411"/>
      <c r="I13" s="411">
        <v>17862.172140000002</v>
      </c>
      <c r="J13" s="411">
        <v>6659.8748800000021</v>
      </c>
      <c r="K13" s="265"/>
      <c r="O13" t="s">
        <v>663</v>
      </c>
      <c r="P13" s="265">
        <f>D27</f>
        <v>0</v>
      </c>
      <c r="Q13" s="265">
        <f>E27</f>
        <v>0</v>
      </c>
      <c r="R13" s="265">
        <f>F27</f>
        <v>0</v>
      </c>
      <c r="S13" s="265">
        <f>I27</f>
        <v>0</v>
      </c>
      <c r="T13" s="265">
        <f>J27</f>
        <v>0</v>
      </c>
    </row>
    <row r="14" spans="1:20">
      <c r="B14" s="49" t="s">
        <v>649</v>
      </c>
      <c r="D14" s="411">
        <v>1043.28234</v>
      </c>
      <c r="E14" s="411">
        <v>61066.881780000003</v>
      </c>
      <c r="F14" s="411">
        <v>17783.623640000002</v>
      </c>
      <c r="G14" s="589">
        <v>10940</v>
      </c>
      <c r="H14" s="411"/>
      <c r="I14" s="412">
        <v>225.53772000000018</v>
      </c>
      <c r="J14" s="411">
        <v>3256.9344000000001</v>
      </c>
      <c r="K14" s="265"/>
      <c r="M14" t="s">
        <v>340</v>
      </c>
      <c r="N14" s="49" t="s">
        <v>651</v>
      </c>
      <c r="P14" s="265">
        <f t="shared" ref="P14:R15" si="1">D13</f>
        <v>8156.7858986075471</v>
      </c>
      <c r="Q14" s="265">
        <f t="shared" si="1"/>
        <v>14132.192523773587</v>
      </c>
      <c r="R14" s="265">
        <f t="shared" si="1"/>
        <v>28201.959319056608</v>
      </c>
      <c r="S14" s="265">
        <f>I13</f>
        <v>17862.172140000002</v>
      </c>
      <c r="T14" s="265">
        <f>J13</f>
        <v>6659.8748800000021</v>
      </c>
    </row>
    <row r="15" spans="1:20">
      <c r="B15" s="49" t="s">
        <v>652</v>
      </c>
      <c r="D15" s="411">
        <v>4113.4576500000003</v>
      </c>
      <c r="E15" s="411">
        <v>3346.1402900000003</v>
      </c>
      <c r="F15" s="411">
        <v>3238.068130000001</v>
      </c>
      <c r="G15" s="589">
        <v>2398</v>
      </c>
      <c r="H15" s="411"/>
      <c r="I15" s="411">
        <v>1817.6484700000003</v>
      </c>
      <c r="J15" s="411">
        <v>1082.0211299999999</v>
      </c>
      <c r="K15" s="265"/>
      <c r="N15" s="49" t="s">
        <v>649</v>
      </c>
      <c r="P15" s="265">
        <f t="shared" si="1"/>
        <v>1043.28234</v>
      </c>
      <c r="Q15" s="265">
        <f t="shared" si="1"/>
        <v>61066.881780000003</v>
      </c>
      <c r="R15" s="265">
        <f t="shared" si="1"/>
        <v>17783.623640000002</v>
      </c>
      <c r="S15" s="265">
        <f>I14</f>
        <v>225.53772000000018</v>
      </c>
      <c r="T15" s="265">
        <f>J14</f>
        <v>3256.9344000000001</v>
      </c>
    </row>
    <row r="16" spans="1:20">
      <c r="B16" s="49" t="s">
        <v>147</v>
      </c>
      <c r="D16" s="411">
        <v>1894.1462994601225</v>
      </c>
      <c r="E16" s="411">
        <v>1177.6911411025044</v>
      </c>
      <c r="F16" s="411">
        <v>2454.2896099999994</v>
      </c>
      <c r="G16" s="589">
        <v>2124</v>
      </c>
      <c r="H16" s="411"/>
      <c r="I16" s="411">
        <v>1190.7804070420959</v>
      </c>
      <c r="J16" s="434">
        <v>982.99066999999991</v>
      </c>
      <c r="N16" s="49" t="s">
        <v>652</v>
      </c>
      <c r="P16" s="265">
        <f>D15+D32</f>
        <v>10471.614659999999</v>
      </c>
      <c r="Q16" s="265">
        <f>E15+E32</f>
        <v>11324.084620000001</v>
      </c>
      <c r="R16" s="265">
        <f>F15+F32</f>
        <v>8857.6512000000021</v>
      </c>
      <c r="S16" s="265">
        <f>I15+I32</f>
        <v>4624.6167700000005</v>
      </c>
      <c r="T16" s="265">
        <f>J15+J32</f>
        <v>2912.5372600000001</v>
      </c>
    </row>
    <row r="17" spans="2:20">
      <c r="D17" s="410">
        <f>SUM(D10,D13:D16)</f>
        <v>38511.621178067675</v>
      </c>
      <c r="E17" s="410">
        <f t="shared" ref="E17:J17" si="2">SUM(E10,E13:E16)</f>
        <v>110262.99357487611</v>
      </c>
      <c r="F17" s="410">
        <f t="shared" si="2"/>
        <v>82569.503399056601</v>
      </c>
      <c r="G17" s="591">
        <f>SUM(G10,G13:G16)</f>
        <v>55236</v>
      </c>
      <c r="H17" s="411"/>
      <c r="I17" s="410">
        <f t="shared" si="2"/>
        <v>37356.9094770421</v>
      </c>
      <c r="J17" s="410">
        <f t="shared" si="2"/>
        <v>21794.138170000006</v>
      </c>
      <c r="N17" s="49" t="s">
        <v>658</v>
      </c>
      <c r="P17" s="265">
        <f>D29</f>
        <v>5143.5000099999997</v>
      </c>
      <c r="Q17" s="265">
        <f>E29</f>
        <v>5375.3938200000002</v>
      </c>
      <c r="R17" s="265">
        <f>F29</f>
        <v>6098.4991600000003</v>
      </c>
      <c r="S17" s="265">
        <f>I29</f>
        <v>3508.0696800000001</v>
      </c>
      <c r="T17" s="265">
        <f>J29</f>
        <v>4452.1599299999998</v>
      </c>
    </row>
    <row r="18" spans="2:20">
      <c r="H18" s="411"/>
      <c r="L18" t="s">
        <v>398</v>
      </c>
      <c r="M18" t="s">
        <v>339</v>
      </c>
      <c r="N18" s="49" t="s">
        <v>661</v>
      </c>
      <c r="P18" s="265">
        <f>D43</f>
        <v>11783</v>
      </c>
      <c r="Q18" s="265">
        <f>E43</f>
        <v>74395</v>
      </c>
      <c r="R18" s="265">
        <f>F43</f>
        <v>108237</v>
      </c>
      <c r="S18" s="265">
        <f>I43</f>
        <v>61176</v>
      </c>
      <c r="T18" s="265">
        <f>J43</f>
        <v>52398</v>
      </c>
    </row>
    <row r="19" spans="2:20">
      <c r="H19" s="411"/>
      <c r="N19" s="49" t="s">
        <v>662</v>
      </c>
      <c r="P19" s="265">
        <f>D45</f>
        <v>8434</v>
      </c>
      <c r="Q19" s="265">
        <f>E45</f>
        <v>0</v>
      </c>
      <c r="R19" s="265">
        <f>F45</f>
        <v>0</v>
      </c>
      <c r="S19" s="265">
        <f>I45</f>
        <v>0</v>
      </c>
      <c r="T19" s="265">
        <f>J45</f>
        <v>0</v>
      </c>
    </row>
    <row r="20" spans="2:20">
      <c r="H20" s="411"/>
      <c r="N20" s="49" t="s">
        <v>657</v>
      </c>
      <c r="P20" s="419">
        <f>D28+D44</f>
        <v>13399.4612</v>
      </c>
      <c r="Q20" s="419">
        <f>E28+E44</f>
        <v>14800.71213</v>
      </c>
      <c r="R20" s="419">
        <f>F28+F44</f>
        <v>12825.954229999999</v>
      </c>
      <c r="S20" s="419">
        <f>I28+I44</f>
        <v>6480.10772</v>
      </c>
      <c r="T20" s="419">
        <f>J28+J44</f>
        <v>3814.9620999999997</v>
      </c>
    </row>
    <row r="21" spans="2:20">
      <c r="B21" s="49" t="s">
        <v>656</v>
      </c>
      <c r="H21" s="411"/>
      <c r="N21" s="49" t="s">
        <v>147</v>
      </c>
      <c r="P21" s="265">
        <f>D16+D33+D46</f>
        <v>5296.5013794601227</v>
      </c>
      <c r="Q21" s="265">
        <f>E16+E33+E46</f>
        <v>6245.0095611025044</v>
      </c>
      <c r="R21" s="265">
        <f>F16+F33+F46</f>
        <v>5272.3000999999995</v>
      </c>
      <c r="S21" s="265">
        <f>I16+I33+I46</f>
        <v>3068.688247042096</v>
      </c>
      <c r="T21" s="265">
        <f>J16+J33+J46</f>
        <v>2720.5637699999997</v>
      </c>
    </row>
    <row r="22" spans="2:20">
      <c r="D22" s="1364" t="s">
        <v>653</v>
      </c>
      <c r="E22" s="1364"/>
      <c r="F22" s="1364"/>
      <c r="G22" s="1364"/>
      <c r="H22" s="411"/>
      <c r="I22" s="1364" t="s">
        <v>654</v>
      </c>
      <c r="J22" s="1364"/>
      <c r="P22" s="410">
        <f>SUM(P10,P14:P21)</f>
        <v>161055.02149806765</v>
      </c>
      <c r="Q22" s="410">
        <f>SUM(Q10,Q14:Q21)</f>
        <v>287798.36269487609</v>
      </c>
      <c r="R22" s="410">
        <f>SUM(R10,R14:R21)</f>
        <v>273910.24496905657</v>
      </c>
      <c r="S22" s="410">
        <f>SUM(S10,S14:S21)</f>
        <v>142021.72732704208</v>
      </c>
      <c r="T22" s="410">
        <f>SUM(T10,T14:T21)</f>
        <v>106624.65651</v>
      </c>
    </row>
    <row r="23" spans="2:20">
      <c r="D23">
        <v>2022</v>
      </c>
      <c r="E23">
        <v>2023</v>
      </c>
      <c r="F23">
        <v>2024</v>
      </c>
      <c r="G23">
        <v>2025</v>
      </c>
      <c r="H23" s="411"/>
      <c r="I23">
        <v>2024</v>
      </c>
      <c r="J23">
        <v>2025</v>
      </c>
    </row>
    <row r="24" spans="2:20">
      <c r="B24" s="49" t="s">
        <v>650</v>
      </c>
      <c r="D24" s="411">
        <v>24817.927019999999</v>
      </c>
      <c r="E24" s="411">
        <v>24063.00042</v>
      </c>
      <c r="F24" s="411">
        <v>23097.694620000002</v>
      </c>
      <c r="G24" s="411">
        <v>22267</v>
      </c>
      <c r="H24" s="411"/>
      <c r="I24" s="411">
        <v>12222.76431</v>
      </c>
      <c r="J24" s="411">
        <v>10490.30708</v>
      </c>
      <c r="K24" s="265">
        <v>10490</v>
      </c>
      <c r="O24" t="s">
        <v>667</v>
      </c>
      <c r="P24" s="265">
        <f>P22-D17-D34-D47</f>
        <v>0</v>
      </c>
      <c r="Q24" s="265">
        <f>Q22-E17-E34-E47</f>
        <v>0</v>
      </c>
      <c r="R24" s="265">
        <f>R22-F17-F34-F47</f>
        <v>0</v>
      </c>
      <c r="S24" s="265">
        <f>S22-I17-I34-I47</f>
        <v>0</v>
      </c>
      <c r="T24" s="265">
        <f>T22-J17-J34-J47</f>
        <v>0</v>
      </c>
    </row>
    <row r="25" spans="2:20">
      <c r="B25" s="49"/>
      <c r="C25" t="s">
        <v>655</v>
      </c>
      <c r="D25" s="413">
        <f>ESOP!K24/1000</f>
        <v>5630.5232722077026</v>
      </c>
      <c r="E25" s="413">
        <f>ESOP!L24/1000</f>
        <v>5820.3661834589657</v>
      </c>
      <c r="F25" s="413">
        <f>ESOP!N24/1000</f>
        <v>8507.4349498191386</v>
      </c>
      <c r="G25" s="413">
        <v>8487</v>
      </c>
      <c r="H25" s="411"/>
      <c r="I25" s="413">
        <f>ESOP!M24/1000</f>
        <v>4238.2913837528358</v>
      </c>
      <c r="J25" s="413">
        <f>ESOP!O24/2/1000</f>
        <v>4243.6897529448252</v>
      </c>
    </row>
    <row r="26" spans="2:20">
      <c r="B26" s="49"/>
      <c r="C26" t="s">
        <v>650</v>
      </c>
      <c r="D26" s="414">
        <f>D24-D25</f>
        <v>19187.403747792298</v>
      </c>
      <c r="E26" s="414">
        <f t="shared" ref="E26:J26" si="3">E24-E25</f>
        <v>18242.634236541035</v>
      </c>
      <c r="F26" s="414">
        <f t="shared" si="3"/>
        <v>14590.259670180863</v>
      </c>
      <c r="G26" s="414">
        <v>13800</v>
      </c>
      <c r="H26" s="411"/>
      <c r="I26" s="414">
        <f t="shared" si="3"/>
        <v>7984.4729262471647</v>
      </c>
      <c r="J26" s="414">
        <f t="shared" si="3"/>
        <v>6246.6173270551753</v>
      </c>
      <c r="O26" t="s">
        <v>668</v>
      </c>
      <c r="P26" s="418" t="e">
        <f>P22+'IS-Other Calculations'!#REF!+'IS-Other Calculations'!#REF!+'IS-Other Calculations'!#REF!</f>
        <v>#REF!</v>
      </c>
      <c r="Q26" s="418" t="e">
        <f>Q22+'IS-Other Calculations'!#REF!+'IS-Other Calculations'!#REF!+'IS-Other Calculations'!#REF!</f>
        <v>#REF!</v>
      </c>
      <c r="R26" s="418" t="e">
        <f>R22+'IS-Other Calculations'!#REF!+'IS-Other Calculations'!#REF!+'IS-Other Calculations'!#REF!</f>
        <v>#REF!</v>
      </c>
      <c r="S26" s="418" t="e">
        <f>S22+'IS-Other Calculations'!#REF!+'IS-Other Calculations'!#REF!+'IS-Other Calculations'!#REF!</f>
        <v>#REF!</v>
      </c>
      <c r="T26" s="418" t="e">
        <f>T22+'IS-Other Calculations'!#REF!+'IS-Other Calculations'!#REF!+'IS-Other Calculations'!#REF!</f>
        <v>#REF!</v>
      </c>
    </row>
    <row r="27" spans="2:20">
      <c r="B27" s="49"/>
      <c r="D27" s="413"/>
      <c r="E27" s="413"/>
      <c r="F27" s="413"/>
      <c r="G27" s="413"/>
      <c r="H27" s="411"/>
      <c r="I27" s="413"/>
      <c r="J27" s="413"/>
    </row>
    <row r="28" spans="2:20">
      <c r="B28" s="49" t="s">
        <v>657</v>
      </c>
      <c r="D28" s="411">
        <v>8401.4611999999997</v>
      </c>
      <c r="E28" s="411">
        <v>7635.7121299999999</v>
      </c>
      <c r="F28" s="411">
        <v>4608.9542300000003</v>
      </c>
      <c r="G28" s="411">
        <v>3204</v>
      </c>
      <c r="H28" s="411"/>
      <c r="I28" s="411">
        <v>3215.1077200000004</v>
      </c>
      <c r="J28" s="411">
        <v>1032.9621</v>
      </c>
      <c r="K28" s="265"/>
    </row>
    <row r="29" spans="2:20">
      <c r="B29" s="49" t="s">
        <v>658</v>
      </c>
      <c r="D29" s="411">
        <v>5143.5000099999997</v>
      </c>
      <c r="E29" s="411">
        <v>5375.3938200000002</v>
      </c>
      <c r="F29" s="411">
        <v>6098.4991600000003</v>
      </c>
      <c r="G29" s="411">
        <v>23110</v>
      </c>
      <c r="H29" s="411"/>
      <c r="I29" s="411">
        <v>3508.0696800000001</v>
      </c>
      <c r="J29" s="411">
        <v>4452.1599299999998</v>
      </c>
      <c r="K29" s="265"/>
      <c r="P29" s="430">
        <f>P20-SUM('Consolidated Financials'!J70:J72)</f>
        <v>-949.53880000000026</v>
      </c>
      <c r="Q29" s="430">
        <f>Q20-SUM('Consolidated Financials'!K70:K72)</f>
        <v>-596.28787000000011</v>
      </c>
      <c r="R29" s="430">
        <f>R20-SUM('Consolidated Financials'!L70:L72)</f>
        <v>-557.04577000000063</v>
      </c>
      <c r="S29" s="430" t="e">
        <f>S20-SUM('Consolidated Financials'!#REF!)</f>
        <v>#REF!</v>
      </c>
      <c r="T29" s="430" t="e">
        <f>T20-SUM('Consolidated Financials'!#REF!)</f>
        <v>#REF!</v>
      </c>
    </row>
    <row r="30" spans="2:20">
      <c r="B30" s="49"/>
      <c r="C30" t="s">
        <v>663</v>
      </c>
      <c r="D30" s="413"/>
      <c r="E30" s="413"/>
      <c r="F30" s="413">
        <f>'Consolidated Financials'!L60</f>
        <v>1140</v>
      </c>
      <c r="G30" s="413">
        <f>'listing expense'!BX36/1000</f>
        <v>18328.135280000002</v>
      </c>
      <c r="H30" s="411"/>
      <c r="I30" s="413" t="e">
        <f>'Consolidated Financials'!#REF!</f>
        <v>#REF!</v>
      </c>
      <c r="J30" s="413" t="e">
        <f>'Consolidated Financials'!#REF!</f>
        <v>#REF!</v>
      </c>
      <c r="K30" s="265"/>
      <c r="P30" s="430"/>
      <c r="Q30" s="430"/>
      <c r="R30" s="430"/>
      <c r="S30" s="430"/>
      <c r="T30" s="430"/>
    </row>
    <row r="31" spans="2:20">
      <c r="B31" s="49"/>
      <c r="C31" t="s">
        <v>670</v>
      </c>
      <c r="D31" s="413">
        <f>D29-D30</f>
        <v>5143.5000099999997</v>
      </c>
      <c r="E31" s="413">
        <f t="shared" ref="E31:J31" si="4">E29-E30</f>
        <v>5375.3938200000002</v>
      </c>
      <c r="F31" s="413">
        <f t="shared" si="4"/>
        <v>4958.4991600000003</v>
      </c>
      <c r="G31" s="413">
        <f>G29-G30</f>
        <v>4781.8647199999978</v>
      </c>
      <c r="H31" s="411"/>
      <c r="I31" s="413" t="e">
        <f t="shared" si="4"/>
        <v>#REF!</v>
      </c>
      <c r="J31" s="413" t="e">
        <f t="shared" si="4"/>
        <v>#REF!</v>
      </c>
      <c r="K31" s="265"/>
      <c r="P31" s="430"/>
      <c r="Q31" s="430"/>
      <c r="R31" s="430"/>
      <c r="S31" s="430"/>
      <c r="T31" s="430"/>
    </row>
    <row r="32" spans="2:20">
      <c r="B32" s="49" t="s">
        <v>659</v>
      </c>
      <c r="D32" s="411">
        <v>6358.1570099999999</v>
      </c>
      <c r="E32" s="411">
        <v>7977.9443300000003</v>
      </c>
      <c r="F32" s="411">
        <v>5619.5830700000006</v>
      </c>
      <c r="G32" s="411">
        <v>5344</v>
      </c>
      <c r="H32" s="411"/>
      <c r="I32" s="411">
        <v>2806.9683</v>
      </c>
      <c r="J32" s="411">
        <v>1830.51613</v>
      </c>
      <c r="K32" s="265"/>
    </row>
    <row r="33" spans="2:16">
      <c r="B33" s="49" t="s">
        <v>147</v>
      </c>
      <c r="D33" s="411">
        <v>2389.3550800000003</v>
      </c>
      <c r="E33" s="411">
        <v>2914.3184200000001</v>
      </c>
      <c r="F33" s="411">
        <v>1787.0104899999999</v>
      </c>
      <c r="G33" s="411">
        <v>1709</v>
      </c>
      <c r="H33" s="411"/>
      <c r="I33" s="412">
        <v>813.90783999999996</v>
      </c>
      <c r="J33" s="412">
        <v>485.57309999999995</v>
      </c>
      <c r="K33" s="265"/>
    </row>
    <row r="34" spans="2:16">
      <c r="D34" s="410">
        <f>SUM(D24,D28:D29,D32:D33)</f>
        <v>47110.400320000001</v>
      </c>
      <c r="E34" s="410">
        <f t="shared" ref="E34:J34" si="5">SUM(E24,E28:E29,E32:E33)</f>
        <v>47966.369120000003</v>
      </c>
      <c r="F34" s="410">
        <f>SUM(F24,F28:F29,F32:F33)</f>
        <v>41211.741570000006</v>
      </c>
      <c r="G34" s="410">
        <f>SUM(G24,G28:G29,G32:G33)</f>
        <v>55634</v>
      </c>
      <c r="H34" s="411"/>
      <c r="I34" s="410">
        <f t="shared" si="5"/>
        <v>22566.817849999999</v>
      </c>
      <c r="J34" s="410">
        <f t="shared" si="5"/>
        <v>18291.518340000002</v>
      </c>
      <c r="P34">
        <v>8401</v>
      </c>
    </row>
    <row r="35" spans="2:16">
      <c r="D35" s="265"/>
      <c r="H35" s="411"/>
      <c r="P35">
        <v>4998</v>
      </c>
    </row>
    <row r="36" spans="2:16">
      <c r="H36" s="411"/>
    </row>
    <row r="37" spans="2:16">
      <c r="B37" t="s">
        <v>660</v>
      </c>
      <c r="H37" s="411"/>
    </row>
    <row r="38" spans="2:16">
      <c r="D38" s="1364" t="s">
        <v>653</v>
      </c>
      <c r="E38" s="1364"/>
      <c r="F38" s="1364"/>
      <c r="G38" s="1364"/>
      <c r="H38" s="411"/>
      <c r="I38" s="1364" t="s">
        <v>654</v>
      </c>
      <c r="J38" s="1364"/>
    </row>
    <row r="39" spans="2:16">
      <c r="D39">
        <v>2022</v>
      </c>
      <c r="E39">
        <v>2023</v>
      </c>
      <c r="F39">
        <v>2024</v>
      </c>
      <c r="G39">
        <v>2025</v>
      </c>
      <c r="H39" s="411"/>
      <c r="I39">
        <v>2024</v>
      </c>
      <c r="J39">
        <v>2025</v>
      </c>
    </row>
    <row r="40" spans="2:16">
      <c r="B40" s="49" t="s">
        <v>650</v>
      </c>
      <c r="D40" s="411">
        <v>49205</v>
      </c>
      <c r="E40" s="411">
        <v>45856</v>
      </c>
      <c r="F40" s="411">
        <v>32644</v>
      </c>
      <c r="G40" s="411">
        <v>19281</v>
      </c>
      <c r="H40" s="411"/>
      <c r="I40" s="411">
        <v>16593</v>
      </c>
      <c r="J40" s="411">
        <v>10107</v>
      </c>
      <c r="K40" s="265"/>
    </row>
    <row r="41" spans="2:16">
      <c r="C41" t="s">
        <v>655</v>
      </c>
      <c r="D41" s="413">
        <f>ESOP!K26/1000</f>
        <v>140.19848383057075</v>
      </c>
      <c r="E41" s="413">
        <f>ESOP!L26/1000</f>
        <v>1097.5180627541336</v>
      </c>
      <c r="F41" s="413">
        <f>ESOP!N26/1000</f>
        <v>1673.351853923624</v>
      </c>
      <c r="G41" s="413">
        <v>1670</v>
      </c>
      <c r="H41" s="411"/>
      <c r="I41" s="413">
        <f>ESOP!M26/1000</f>
        <v>836.29182152665976</v>
      </c>
      <c r="J41" s="413">
        <f>ESOP!O26/2/1000</f>
        <v>835.01485541858904</v>
      </c>
    </row>
    <row r="42" spans="2:16">
      <c r="C42" t="s">
        <v>650</v>
      </c>
      <c r="D42" s="265">
        <f>D40-D41</f>
        <v>49064.801516169427</v>
      </c>
      <c r="E42" s="265">
        <f t="shared" ref="E42:J42" si="6">E40-E41</f>
        <v>44758.481937245866</v>
      </c>
      <c r="F42" s="265">
        <f t="shared" si="6"/>
        <v>30970.648146076375</v>
      </c>
      <c r="G42" s="265">
        <v>17611</v>
      </c>
      <c r="H42" s="411"/>
      <c r="I42" s="265">
        <f t="shared" si="6"/>
        <v>15756.70817847334</v>
      </c>
      <c r="J42" s="265">
        <f t="shared" si="6"/>
        <v>9271.9851445814111</v>
      </c>
    </row>
    <row r="43" spans="2:16">
      <c r="B43" s="49" t="s">
        <v>661</v>
      </c>
      <c r="D43" s="411">
        <v>11783</v>
      </c>
      <c r="E43" s="411">
        <v>74395</v>
      </c>
      <c r="F43" s="411">
        <v>108237</v>
      </c>
      <c r="G43" s="411">
        <v>136886</v>
      </c>
      <c r="H43" s="411"/>
      <c r="I43" s="411">
        <v>61176</v>
      </c>
      <c r="J43" s="411">
        <v>52398</v>
      </c>
      <c r="K43" s="265"/>
    </row>
    <row r="44" spans="2:16">
      <c r="B44" s="49" t="s">
        <v>657</v>
      </c>
      <c r="D44" s="411">
        <v>4998</v>
      </c>
      <c r="E44" s="411">
        <v>7165</v>
      </c>
      <c r="F44" s="411">
        <v>8217</v>
      </c>
      <c r="G44" s="411">
        <v>4806</v>
      </c>
      <c r="H44" s="411"/>
      <c r="I44" s="411">
        <v>3265</v>
      </c>
      <c r="J44" s="411">
        <v>2782</v>
      </c>
      <c r="K44" s="265"/>
    </row>
    <row r="45" spans="2:16">
      <c r="B45" s="49" t="s">
        <v>662</v>
      </c>
      <c r="D45" s="411">
        <v>8434</v>
      </c>
      <c r="E45" s="412">
        <v>0</v>
      </c>
      <c r="F45" s="412">
        <v>0</v>
      </c>
      <c r="G45" s="412">
        <v>0</v>
      </c>
      <c r="H45" s="411"/>
      <c r="I45" s="412">
        <v>0</v>
      </c>
      <c r="J45" s="412">
        <v>0</v>
      </c>
      <c r="K45" s="265"/>
    </row>
    <row r="46" spans="2:16">
      <c r="B46" s="49" t="s">
        <v>147</v>
      </c>
      <c r="D46" s="411">
        <v>1013</v>
      </c>
      <c r="E46" s="411">
        <v>2153</v>
      </c>
      <c r="F46" s="411">
        <v>1031</v>
      </c>
      <c r="G46" s="411">
        <v>2369</v>
      </c>
      <c r="H46" s="411"/>
      <c r="I46" s="411">
        <v>1064</v>
      </c>
      <c r="J46" s="411">
        <v>1252</v>
      </c>
      <c r="K46" s="265"/>
    </row>
    <row r="47" spans="2:16">
      <c r="D47" s="410">
        <f>SUM(D40,D43:D46)</f>
        <v>75433</v>
      </c>
      <c r="E47" s="410">
        <f>SUM(E40,E43:E46)</f>
        <v>129569</v>
      </c>
      <c r="F47" s="410">
        <f>SUM(F40,F43:F46)</f>
        <v>150129</v>
      </c>
      <c r="G47" s="410">
        <v>163332</v>
      </c>
      <c r="H47" s="411"/>
      <c r="I47" s="410">
        <f>SUM(I40,I43:I46)</f>
        <v>82098</v>
      </c>
      <c r="J47" s="410">
        <f>SUM(J40,J43:J46)</f>
        <v>66539</v>
      </c>
    </row>
    <row r="48" spans="2:16">
      <c r="H48" s="411"/>
    </row>
    <row r="49" spans="2:10">
      <c r="B49" t="s">
        <v>664</v>
      </c>
      <c r="D49" s="33">
        <f>D41+D25+D11-ESOP!K28/1000</f>
        <v>0</v>
      </c>
      <c r="E49" s="33">
        <f>E41+E25+E11-ESOP!L28/1000</f>
        <v>0</v>
      </c>
      <c r="F49" s="33">
        <f>F41+F25+F11-ESOP!N28/1000</f>
        <v>0</v>
      </c>
      <c r="G49" s="33"/>
      <c r="H49" s="33"/>
      <c r="I49" s="33"/>
      <c r="J49" s="33"/>
    </row>
    <row r="50" spans="2:10">
      <c r="B50" t="s">
        <v>665</v>
      </c>
      <c r="D50" s="33">
        <f>D47+D34+D17+'IS-Other Calculations'!J81+'IS-Other Calculations'!J104+'IS-Other Calculations'!J130</f>
        <v>0</v>
      </c>
      <c r="E50" s="33">
        <f>E47+E34+E17+'IS-Other Calculations'!K81+'IS-Other Calculations'!K104+'IS-Other Calculations'!K130</f>
        <v>0</v>
      </c>
      <c r="F50" s="33">
        <f>F47+F34+F17+'IS-Other Calculations'!L81+'IS-Other Calculations'!L104+'IS-Other Calculations'!L130</f>
        <v>0</v>
      </c>
      <c r="G50" s="33"/>
      <c r="H50" s="33"/>
      <c r="I50" s="33"/>
      <c r="J50" s="33"/>
    </row>
  </sheetData>
  <mergeCells count="8">
    <mergeCell ref="D38:G38"/>
    <mergeCell ref="I38:J38"/>
    <mergeCell ref="P8:R8"/>
    <mergeCell ref="S8:T8"/>
    <mergeCell ref="I8:J8"/>
    <mergeCell ref="I22:J22"/>
    <mergeCell ref="D8:G8"/>
    <mergeCell ref="D22:G22"/>
  </mergeCells>
  <phoneticPr fontId="2"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49AE4-1A74-49C8-83FE-272C54F345F1}">
  <dimension ref="A1"/>
  <sheetViews>
    <sheetView workbookViewId="0"/>
  </sheetViews>
  <sheetFormatPr defaultRowHeight="1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EDB56714D579F478C19C5F19612549C" ma:contentTypeVersion="22" ma:contentTypeDescription="Create a new document." ma:contentTypeScope="" ma:versionID="93bd340cacde07fe2917e7e223c02af2">
  <xsd:schema xmlns:xsd="http://www.w3.org/2001/XMLSchema" xmlns:xs="http://www.w3.org/2001/XMLSchema" xmlns:p="http://schemas.microsoft.com/office/2006/metadata/properties" xmlns:ns2="92b0d9ab-8f7a-473a-8291-8838e1c085e9" xmlns:ns3="d9ece9de-2e42-4e84-b2e6-f70b1482ff80" targetNamespace="http://schemas.microsoft.com/office/2006/metadata/properties" ma:root="true" ma:fieldsID="3688a4bc2e70aad66961a3981a0c0cad" ns2:_="" ns3:_="">
    <xsd:import namespace="92b0d9ab-8f7a-473a-8291-8838e1c085e9"/>
    <xsd:import namespace="d9ece9de-2e42-4e84-b2e6-f70b1482ff8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3:SharedWithUsers" minOccurs="0"/>
                <xsd:element ref="ns3:SharedWithDetails"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2b0d9ab-8f7a-473a-8291-8838e1c085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c5afc53d-a465-4c37-9d87-7482417fd67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9ece9de-2e42-4e84-b2e6-f70b1482ff8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154a85d1-65e9-4cd2-8582-19aaa32d319c}" ma:internalName="TaxCatchAll" ma:showField="CatchAllData" ma:web="d9ece9de-2e42-4e84-b2e6-f70b1482ff8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9ece9de-2e42-4e84-b2e6-f70b1482ff80" xsi:nil="true"/>
    <lcf76f155ced4ddcb4097134ff3c332f xmlns="92b0d9ab-8f7a-473a-8291-8838e1c085e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794C410-04AA-4AFE-BB1C-915C92032423}"/>
</file>

<file path=customXml/itemProps2.xml><?xml version="1.0" encoding="utf-8"?>
<ds:datastoreItem xmlns:ds="http://schemas.openxmlformats.org/officeDocument/2006/customXml" ds:itemID="{DD14529F-FFF7-4DA4-A14A-6CA0A83804AE}"/>
</file>

<file path=customXml/itemProps3.xml><?xml version="1.0" encoding="utf-8"?>
<ds:datastoreItem xmlns:ds="http://schemas.openxmlformats.org/officeDocument/2006/customXml" ds:itemID="{C5C5C5AB-B02A-4E7A-A476-765DE31AD5F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7</vt:i4>
      </vt:variant>
    </vt:vector>
  </HeadingPairs>
  <TitlesOfParts>
    <vt:vector size="35" baseType="lpstr">
      <vt:lpstr>Cover</vt:lpstr>
      <vt:lpstr>Control</vt:lpstr>
      <vt:lpstr>PFM Outupt&gt;&gt;&gt;</vt:lpstr>
      <vt:lpstr>IS simplified_0319</vt:lpstr>
      <vt:lpstr>Cash Burn&amp;CCC</vt:lpstr>
      <vt:lpstr>Working Capital Output_0319</vt:lpstr>
      <vt:lpstr>Sensitivity analysis</vt:lpstr>
      <vt:lpstr>listing expense</vt:lpstr>
      <vt:lpstr>UOP</vt:lpstr>
      <vt:lpstr>UOP_Depreciation</vt:lpstr>
      <vt:lpstr>Consolidated Financials</vt:lpstr>
      <vt:lpstr>IS-Other Calculations</vt:lpstr>
      <vt:lpstr>BS-Other Calculations</vt:lpstr>
      <vt:lpstr>Debt Schedule</vt:lpstr>
      <vt:lpstr>COGS_Breakdown_1231</vt:lpstr>
      <vt:lpstr>ECL_1231</vt:lpstr>
      <vt:lpstr>ESOP</vt:lpstr>
      <vt:lpstr>contract liability_1231</vt:lpstr>
      <vt:lpstr>Revenue_Buildup&gt;&gt;&gt;</vt:lpstr>
      <vt:lpstr>收入分类</vt:lpstr>
      <vt:lpstr>Revenue Buildup_Summary</vt:lpstr>
      <vt:lpstr>Revenue-ICT_0328</vt:lpstr>
      <vt:lpstr>Revenue-数字人智能服务_0318</vt:lpstr>
      <vt:lpstr>Revenue-智能语音_0318</vt:lpstr>
      <vt:lpstr>Revenue-数字人产品SaaS_0318</vt:lpstr>
      <vt:lpstr>Revenue-Autopilot AIGC_0318</vt:lpstr>
      <vt:lpstr>三费_1231</vt:lpstr>
      <vt:lpstr>Sheet2</vt:lpstr>
      <vt:lpstr>ECL_1231!OLE_LINK2</vt:lpstr>
      <vt:lpstr>'Cash Burn&amp;CCC'!Print_Area</vt:lpstr>
      <vt:lpstr>Control!Print_Area</vt:lpstr>
      <vt:lpstr>Cover!Print_Area</vt:lpstr>
      <vt:lpstr>'Sensitivity analysis'!Print_Area</vt:lpstr>
      <vt:lpstr>'Working Capital Output_0319'!Print_Area</vt:lpstr>
      <vt:lpstr>Proceeds_from_IPO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Freddie Yan Qin HU</dc:creator>
  <cp:lastModifiedBy>DBS_Watson</cp:lastModifiedBy>
  <dcterms:created xsi:type="dcterms:W3CDTF">2025-09-24T04:00:25Z</dcterms:created>
  <dcterms:modified xsi:type="dcterms:W3CDTF">2026-05-20T04:23:00Z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0x010100CEDB56714D579F478C19C5F19612549C</vt:lpwstr>
  </property>
</Properties>
</file>